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cutef\OneDrive\Documents\proj\kiseki-books\src\lib\bookmaker\"/>
    </mc:Choice>
  </mc:AlternateContent>
  <xr:revisionPtr revIDLastSave="0" documentId="13_ncr:1_{CA2D5E3E-6987-4BCE-AC4B-03487763583D}" xr6:coauthVersionLast="47" xr6:coauthVersionMax="47" xr10:uidLastSave="{00000000-0000-0000-0000-000000000000}"/>
  <bookViews>
    <workbookView xWindow="-110" yWindow="-110" windowWidth="19420" windowHeight="12220" activeTab="1" xr2:uid="{00000000-000D-0000-FFFF-FFFF00000000}"/>
  </bookViews>
  <sheets>
    <sheet name="games" sheetId="1" r:id="rId1"/>
    <sheet name="series" sheetId="2" r:id="rId2"/>
    <sheet name="books" sheetId="3" r:id="rId3"/>
    <sheet name=".rkgk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2" l="1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1" i="2"/>
  <c r="H62" i="2"/>
  <c r="H63" i="2"/>
  <c r="H64" i="2"/>
  <c r="H65" i="2"/>
  <c r="H66" i="2"/>
  <c r="H67" i="2"/>
  <c r="H68" i="2"/>
  <c r="H3" i="2"/>
  <c r="H4" i="2"/>
  <c r="H5" i="2"/>
  <c r="H6" i="2"/>
  <c r="H7" i="2"/>
  <c r="H8" i="2"/>
  <c r="H9" i="2"/>
  <c r="H10" i="2"/>
  <c r="H2" i="2"/>
  <c r="B224" i="3"/>
  <c r="B225" i="3"/>
  <c r="B226" i="3" s="1"/>
  <c r="B227" i="3" s="1"/>
  <c r="B228" i="3" s="1"/>
  <c r="B229" i="3" s="1"/>
  <c r="G2" i="2"/>
  <c r="G68" i="2"/>
  <c r="G67" i="2"/>
  <c r="G66" i="2"/>
  <c r="G65" i="2"/>
  <c r="G64" i="2"/>
  <c r="G63" i="2"/>
  <c r="G62" i="2"/>
  <c r="G61" i="2"/>
  <c r="G60" i="2"/>
  <c r="G58" i="2"/>
  <c r="G57" i="2"/>
  <c r="G56" i="2"/>
  <c r="G55" i="2"/>
  <c r="G54" i="2"/>
  <c r="G53" i="2"/>
  <c r="G52" i="2"/>
  <c r="G51" i="2"/>
  <c r="G50" i="2"/>
  <c r="G49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A294" i="4"/>
  <c r="B294" i="4" s="1"/>
  <c r="A293" i="4"/>
  <c r="B293" i="4" s="1"/>
  <c r="A292" i="4"/>
  <c r="B292" i="4" s="1"/>
  <c r="A291" i="4"/>
  <c r="B291" i="4" s="1"/>
  <c r="A290" i="4"/>
  <c r="B290" i="4" s="1"/>
  <c r="A289" i="4"/>
  <c r="B289" i="4" s="1"/>
  <c r="A288" i="4"/>
  <c r="B288" i="4" s="1"/>
  <c r="E287" i="4"/>
  <c r="A287" i="4"/>
  <c r="B287" i="4" s="1"/>
  <c r="E286" i="4"/>
  <c r="A286" i="4"/>
  <c r="B286" i="4" s="1"/>
  <c r="E285" i="4"/>
  <c r="A285" i="4"/>
  <c r="B285" i="4" s="1"/>
  <c r="E284" i="4"/>
  <c r="A284" i="4"/>
  <c r="B284" i="4" s="1"/>
  <c r="E283" i="4"/>
  <c r="A283" i="4"/>
  <c r="B283" i="4" s="1"/>
  <c r="E282" i="4"/>
  <c r="A282" i="4"/>
  <c r="B282" i="4" s="1"/>
  <c r="E281" i="4"/>
  <c r="A281" i="4"/>
  <c r="B281" i="4" s="1"/>
  <c r="E280" i="4"/>
  <c r="A280" i="4"/>
  <c r="B280" i="4" s="1"/>
  <c r="E279" i="4"/>
  <c r="A279" i="4"/>
  <c r="B279" i="4" s="1"/>
  <c r="E278" i="4"/>
  <c r="A278" i="4"/>
  <c r="B278" i="4" s="1"/>
  <c r="E277" i="4"/>
  <c r="A277" i="4"/>
  <c r="B277" i="4" s="1"/>
  <c r="E276" i="4"/>
  <c r="A276" i="4"/>
  <c r="B276" i="4" s="1"/>
  <c r="E275" i="4"/>
  <c r="A275" i="4"/>
  <c r="B275" i="4" s="1"/>
  <c r="E274" i="4"/>
  <c r="A274" i="4"/>
  <c r="B274" i="4" s="1"/>
  <c r="E273" i="4"/>
  <c r="A273" i="4"/>
  <c r="B273" i="4" s="1"/>
  <c r="E272" i="4"/>
  <c r="A272" i="4"/>
  <c r="B272" i="4" s="1"/>
  <c r="E271" i="4"/>
  <c r="A271" i="4"/>
  <c r="B271" i="4" s="1"/>
  <c r="E270" i="4"/>
  <c r="A270" i="4"/>
  <c r="B270" i="4" s="1"/>
  <c r="E269" i="4"/>
  <c r="A269" i="4"/>
  <c r="B269" i="4" s="1"/>
  <c r="E268" i="4"/>
  <c r="A268" i="4"/>
  <c r="B268" i="4" s="1"/>
  <c r="E267" i="4"/>
  <c r="A267" i="4"/>
  <c r="B267" i="4" s="1"/>
  <c r="E266" i="4"/>
  <c r="A266" i="4"/>
  <c r="B266" i="4" s="1"/>
  <c r="E265" i="4"/>
  <c r="A265" i="4"/>
  <c r="B265" i="4" s="1"/>
  <c r="E264" i="4"/>
  <c r="A264" i="4"/>
  <c r="B264" i="4" s="1"/>
  <c r="E263" i="4"/>
  <c r="A263" i="4"/>
  <c r="B263" i="4" s="1"/>
  <c r="E262" i="4"/>
  <c r="A262" i="4"/>
  <c r="B262" i="4" s="1"/>
  <c r="E261" i="4"/>
  <c r="A261" i="4"/>
  <c r="B261" i="4" s="1"/>
  <c r="E260" i="4"/>
  <c r="A260" i="4"/>
  <c r="B260" i="4" s="1"/>
  <c r="E259" i="4"/>
  <c r="A259" i="4"/>
  <c r="B259" i="4" s="1"/>
  <c r="E258" i="4"/>
  <c r="A258" i="4"/>
  <c r="B258" i="4" s="1"/>
  <c r="E257" i="4"/>
  <c r="A257" i="4"/>
  <c r="B257" i="4" s="1"/>
  <c r="E256" i="4"/>
  <c r="A256" i="4"/>
  <c r="B256" i="4" s="1"/>
  <c r="E255" i="4"/>
  <c r="A255" i="4"/>
  <c r="B255" i="4" s="1"/>
  <c r="E254" i="4"/>
  <c r="A254" i="4"/>
  <c r="B254" i="4" s="1"/>
  <c r="E253" i="4"/>
  <c r="A253" i="4"/>
  <c r="B253" i="4" s="1"/>
  <c r="E252" i="4"/>
  <c r="A252" i="4"/>
  <c r="B252" i="4" s="1"/>
  <c r="E251" i="4"/>
  <c r="A251" i="4"/>
  <c r="B251" i="4" s="1"/>
  <c r="E250" i="4"/>
  <c r="A250" i="4"/>
  <c r="B250" i="4" s="1"/>
  <c r="E249" i="4"/>
  <c r="A249" i="4"/>
  <c r="B249" i="4" s="1"/>
  <c r="E248" i="4"/>
  <c r="A248" i="4"/>
  <c r="B248" i="4" s="1"/>
  <c r="E247" i="4"/>
  <c r="A247" i="4"/>
  <c r="B247" i="4" s="1"/>
  <c r="E246" i="4"/>
  <c r="A246" i="4"/>
  <c r="B246" i="4" s="1"/>
  <c r="E245" i="4"/>
  <c r="A245" i="4"/>
  <c r="B245" i="4" s="1"/>
  <c r="E244" i="4"/>
  <c r="A244" i="4"/>
  <c r="B244" i="4" s="1"/>
  <c r="E243" i="4"/>
  <c r="A243" i="4"/>
  <c r="B243" i="4" s="1"/>
  <c r="E242" i="4"/>
  <c r="A242" i="4"/>
  <c r="B242" i="4" s="1"/>
  <c r="E241" i="4"/>
  <c r="A241" i="4"/>
  <c r="B241" i="4" s="1"/>
  <c r="E240" i="4"/>
  <c r="A240" i="4"/>
  <c r="B240" i="4" s="1"/>
  <c r="E239" i="4"/>
  <c r="A239" i="4"/>
  <c r="B239" i="4" s="1"/>
  <c r="E238" i="4"/>
  <c r="A238" i="4"/>
  <c r="B238" i="4" s="1"/>
  <c r="E237" i="4"/>
  <c r="A237" i="4"/>
  <c r="B237" i="4" s="1"/>
  <c r="E236" i="4"/>
  <c r="A236" i="4"/>
  <c r="B236" i="4" s="1"/>
  <c r="E235" i="4"/>
  <c r="A235" i="4"/>
  <c r="B235" i="4" s="1"/>
  <c r="E234" i="4"/>
  <c r="A234" i="4"/>
  <c r="B234" i="4" s="1"/>
  <c r="E233" i="4"/>
  <c r="A233" i="4"/>
  <c r="B233" i="4" s="1"/>
  <c r="E232" i="4"/>
  <c r="A232" i="4"/>
  <c r="B232" i="4" s="1"/>
  <c r="E231" i="4"/>
  <c r="A231" i="4"/>
  <c r="B231" i="4" s="1"/>
  <c r="E230" i="4"/>
  <c r="A230" i="4"/>
  <c r="B230" i="4" s="1"/>
  <c r="E229" i="4"/>
  <c r="A229" i="4"/>
  <c r="B229" i="4" s="1"/>
  <c r="E228" i="4"/>
  <c r="A228" i="4"/>
  <c r="B228" i="4" s="1"/>
  <c r="E227" i="4"/>
  <c r="A227" i="4"/>
  <c r="B227" i="4" s="1"/>
  <c r="E226" i="4"/>
  <c r="A226" i="4"/>
  <c r="B226" i="4" s="1"/>
  <c r="E225" i="4"/>
  <c r="A225" i="4"/>
  <c r="B225" i="4" s="1"/>
  <c r="E224" i="4"/>
  <c r="A224" i="4"/>
  <c r="B224" i="4" s="1"/>
  <c r="E223" i="4"/>
  <c r="A223" i="4"/>
  <c r="B223" i="4" s="1"/>
  <c r="E222" i="4"/>
  <c r="A222" i="4"/>
  <c r="B222" i="4" s="1"/>
  <c r="E221" i="4"/>
  <c r="A221" i="4"/>
  <c r="B221" i="4" s="1"/>
  <c r="E220" i="4"/>
  <c r="A220" i="4"/>
  <c r="B220" i="4" s="1"/>
  <c r="E219" i="4"/>
  <c r="A219" i="4"/>
  <c r="B219" i="4" s="1"/>
  <c r="E218" i="4"/>
  <c r="A218" i="4"/>
  <c r="B218" i="4" s="1"/>
  <c r="E217" i="4"/>
  <c r="A217" i="4"/>
  <c r="B217" i="4" s="1"/>
  <c r="E216" i="4"/>
  <c r="A216" i="4"/>
  <c r="B216" i="4" s="1"/>
  <c r="E215" i="4"/>
  <c r="A215" i="4"/>
  <c r="B215" i="4" s="1"/>
  <c r="E214" i="4"/>
  <c r="A214" i="4"/>
  <c r="B214" i="4" s="1"/>
  <c r="E213" i="4"/>
  <c r="A213" i="4"/>
  <c r="B213" i="4" s="1"/>
  <c r="E212" i="4"/>
  <c r="A212" i="4"/>
  <c r="B212" i="4" s="1"/>
  <c r="E211" i="4"/>
  <c r="A211" i="4"/>
  <c r="B211" i="4" s="1"/>
  <c r="E210" i="4"/>
  <c r="A210" i="4"/>
  <c r="B210" i="4" s="1"/>
  <c r="E209" i="4"/>
  <c r="A209" i="4"/>
  <c r="B209" i="4" s="1"/>
  <c r="E208" i="4"/>
  <c r="A208" i="4"/>
  <c r="B208" i="4" s="1"/>
  <c r="E207" i="4"/>
  <c r="A207" i="4"/>
  <c r="B207" i="4" s="1"/>
  <c r="E206" i="4"/>
  <c r="A206" i="4"/>
  <c r="B206" i="4" s="1"/>
  <c r="E205" i="4"/>
  <c r="A205" i="4"/>
  <c r="B205" i="4" s="1"/>
  <c r="E204" i="4"/>
  <c r="A204" i="4"/>
  <c r="B204" i="4" s="1"/>
  <c r="E203" i="4"/>
  <c r="A203" i="4"/>
  <c r="B203" i="4" s="1"/>
  <c r="E202" i="4"/>
  <c r="A202" i="4"/>
  <c r="B202" i="4" s="1"/>
  <c r="E201" i="4"/>
  <c r="A201" i="4"/>
  <c r="B201" i="4" s="1"/>
  <c r="E200" i="4"/>
  <c r="A200" i="4"/>
  <c r="B200" i="4" s="1"/>
  <c r="E199" i="4"/>
  <c r="A199" i="4"/>
  <c r="B199" i="4" s="1"/>
  <c r="E198" i="4"/>
  <c r="A198" i="4"/>
  <c r="B198" i="4" s="1"/>
  <c r="E197" i="4"/>
  <c r="A197" i="4"/>
  <c r="B197" i="4" s="1"/>
  <c r="E196" i="4"/>
  <c r="A196" i="4"/>
  <c r="B196" i="4" s="1"/>
  <c r="E195" i="4"/>
  <c r="A195" i="4"/>
  <c r="B195" i="4" s="1"/>
  <c r="E194" i="4"/>
  <c r="A194" i="4"/>
  <c r="B194" i="4" s="1"/>
  <c r="E193" i="4"/>
  <c r="A193" i="4"/>
  <c r="B193" i="4" s="1"/>
  <c r="E192" i="4"/>
  <c r="A192" i="4"/>
  <c r="B192" i="4" s="1"/>
  <c r="E191" i="4"/>
  <c r="A191" i="4"/>
  <c r="B191" i="4" s="1"/>
  <c r="E190" i="4"/>
  <c r="A190" i="4"/>
  <c r="B190" i="4" s="1"/>
  <c r="E189" i="4"/>
  <c r="A189" i="4"/>
  <c r="B189" i="4" s="1"/>
  <c r="E188" i="4"/>
  <c r="A188" i="4"/>
  <c r="B188" i="4" s="1"/>
  <c r="E187" i="4"/>
  <c r="A187" i="4"/>
  <c r="B187" i="4" s="1"/>
  <c r="E186" i="4"/>
  <c r="A186" i="4"/>
  <c r="B186" i="4" s="1"/>
  <c r="E185" i="4"/>
  <c r="A185" i="4"/>
  <c r="B185" i="4" s="1"/>
  <c r="E184" i="4"/>
  <c r="A184" i="4"/>
  <c r="B184" i="4" s="1"/>
  <c r="E183" i="4"/>
  <c r="A183" i="4"/>
  <c r="B183" i="4" s="1"/>
  <c r="E182" i="4"/>
  <c r="A182" i="4"/>
  <c r="B182" i="4" s="1"/>
  <c r="E181" i="4"/>
  <c r="A181" i="4"/>
  <c r="B181" i="4" s="1"/>
  <c r="E180" i="4"/>
  <c r="A180" i="4"/>
  <c r="B180" i="4" s="1"/>
  <c r="E179" i="4"/>
  <c r="A179" i="4"/>
  <c r="B179" i="4" s="1"/>
  <c r="E178" i="4"/>
  <c r="A178" i="4"/>
  <c r="B178" i="4" s="1"/>
  <c r="E177" i="4"/>
  <c r="A177" i="4"/>
  <c r="B177" i="4" s="1"/>
  <c r="E176" i="4"/>
  <c r="A176" i="4"/>
  <c r="B176" i="4" s="1"/>
  <c r="E175" i="4"/>
  <c r="A175" i="4"/>
  <c r="B175" i="4" s="1"/>
  <c r="E174" i="4"/>
  <c r="A174" i="4"/>
  <c r="B174" i="4" s="1"/>
  <c r="E173" i="4"/>
  <c r="A173" i="4"/>
  <c r="B173" i="4" s="1"/>
  <c r="E172" i="4"/>
  <c r="A172" i="4"/>
  <c r="B172" i="4" s="1"/>
  <c r="E171" i="4"/>
  <c r="A171" i="4"/>
  <c r="B171" i="4" s="1"/>
  <c r="E170" i="4"/>
  <c r="A170" i="4"/>
  <c r="B170" i="4" s="1"/>
  <c r="E169" i="4"/>
  <c r="A169" i="4"/>
  <c r="B169" i="4" s="1"/>
  <c r="E168" i="4"/>
  <c r="A168" i="4"/>
  <c r="B168" i="4" s="1"/>
  <c r="E167" i="4"/>
  <c r="A167" i="4"/>
  <c r="B167" i="4" s="1"/>
  <c r="E166" i="4"/>
  <c r="A166" i="4"/>
  <c r="B166" i="4" s="1"/>
  <c r="E165" i="4"/>
  <c r="A165" i="4"/>
  <c r="B165" i="4" s="1"/>
  <c r="E164" i="4"/>
  <c r="A164" i="4"/>
  <c r="B164" i="4" s="1"/>
  <c r="E163" i="4"/>
  <c r="A163" i="4"/>
  <c r="B163" i="4" s="1"/>
  <c r="E162" i="4"/>
  <c r="A162" i="4"/>
  <c r="B162" i="4" s="1"/>
  <c r="E161" i="4"/>
  <c r="A161" i="4"/>
  <c r="B161" i="4" s="1"/>
  <c r="E160" i="4"/>
  <c r="A160" i="4"/>
  <c r="B160" i="4" s="1"/>
  <c r="E159" i="4"/>
  <c r="A159" i="4"/>
  <c r="B159" i="4" s="1"/>
  <c r="E158" i="4"/>
  <c r="A158" i="4"/>
  <c r="B158" i="4" s="1"/>
  <c r="E157" i="4"/>
  <c r="A157" i="4"/>
  <c r="B157" i="4" s="1"/>
  <c r="E156" i="4"/>
  <c r="A156" i="4"/>
  <c r="B156" i="4" s="1"/>
  <c r="E155" i="4"/>
  <c r="A155" i="4"/>
  <c r="B155" i="4" s="1"/>
  <c r="E154" i="4"/>
  <c r="A154" i="4"/>
  <c r="B154" i="4" s="1"/>
  <c r="E153" i="4"/>
  <c r="A153" i="4"/>
  <c r="B153" i="4" s="1"/>
  <c r="E152" i="4"/>
  <c r="A152" i="4"/>
  <c r="B152" i="4" s="1"/>
  <c r="E151" i="4"/>
  <c r="A151" i="4"/>
  <c r="B151" i="4" s="1"/>
  <c r="E150" i="4"/>
  <c r="A150" i="4"/>
  <c r="B150" i="4" s="1"/>
  <c r="E149" i="4"/>
  <c r="A149" i="4"/>
  <c r="B149" i="4" s="1"/>
  <c r="E148" i="4"/>
  <c r="A148" i="4"/>
  <c r="B148" i="4" s="1"/>
  <c r="E147" i="4"/>
  <c r="A147" i="4"/>
  <c r="B147" i="4" s="1"/>
  <c r="E146" i="4"/>
  <c r="A146" i="4"/>
  <c r="B146" i="4" s="1"/>
  <c r="E145" i="4"/>
  <c r="A145" i="4"/>
  <c r="B145" i="4" s="1"/>
  <c r="E144" i="4"/>
  <c r="A144" i="4"/>
  <c r="B144" i="4" s="1"/>
  <c r="E143" i="4"/>
  <c r="A143" i="4"/>
  <c r="B143" i="4" s="1"/>
  <c r="E142" i="4"/>
  <c r="A142" i="4"/>
  <c r="B142" i="4" s="1"/>
  <c r="E141" i="4"/>
  <c r="A141" i="4"/>
  <c r="B141" i="4" s="1"/>
  <c r="E140" i="4"/>
  <c r="A140" i="4"/>
  <c r="B140" i="4" s="1"/>
  <c r="E139" i="4"/>
  <c r="A139" i="4"/>
  <c r="B139" i="4" s="1"/>
  <c r="E138" i="4"/>
  <c r="A138" i="4"/>
  <c r="B138" i="4" s="1"/>
  <c r="E137" i="4"/>
  <c r="A137" i="4"/>
  <c r="B137" i="4" s="1"/>
  <c r="E136" i="4"/>
  <c r="A136" i="4"/>
  <c r="B136" i="4" s="1"/>
  <c r="E135" i="4"/>
  <c r="A135" i="4"/>
  <c r="B135" i="4" s="1"/>
  <c r="E134" i="4"/>
  <c r="A134" i="4"/>
  <c r="B134" i="4" s="1"/>
  <c r="E133" i="4"/>
  <c r="A133" i="4"/>
  <c r="B133" i="4" s="1"/>
  <c r="E132" i="4"/>
  <c r="A132" i="4"/>
  <c r="B132" i="4" s="1"/>
  <c r="E131" i="4"/>
  <c r="A131" i="4"/>
  <c r="B131" i="4" s="1"/>
  <c r="E130" i="4"/>
  <c r="A130" i="4"/>
  <c r="B130" i="4" s="1"/>
  <c r="E129" i="4"/>
  <c r="A129" i="4"/>
  <c r="B129" i="4" s="1"/>
  <c r="E128" i="4"/>
  <c r="A128" i="4"/>
  <c r="B128" i="4" s="1"/>
  <c r="E127" i="4"/>
  <c r="A127" i="4"/>
  <c r="B127" i="4" s="1"/>
  <c r="E126" i="4"/>
  <c r="A126" i="4"/>
  <c r="B126" i="4" s="1"/>
  <c r="E125" i="4"/>
  <c r="A125" i="4"/>
  <c r="B125" i="4" s="1"/>
  <c r="E124" i="4"/>
  <c r="A124" i="4"/>
  <c r="B124" i="4" s="1"/>
  <c r="E123" i="4"/>
  <c r="A123" i="4"/>
  <c r="B123" i="4" s="1"/>
  <c r="E122" i="4"/>
  <c r="A122" i="4"/>
  <c r="B122" i="4" s="1"/>
  <c r="E121" i="4"/>
  <c r="A121" i="4"/>
  <c r="B121" i="4" s="1"/>
  <c r="E120" i="4"/>
  <c r="A120" i="4"/>
  <c r="B120" i="4" s="1"/>
  <c r="E119" i="4"/>
  <c r="A119" i="4"/>
  <c r="B119" i="4" s="1"/>
  <c r="E118" i="4"/>
  <c r="A118" i="4"/>
  <c r="B118" i="4" s="1"/>
  <c r="E117" i="4"/>
  <c r="A117" i="4"/>
  <c r="B117" i="4" s="1"/>
  <c r="E116" i="4"/>
  <c r="A116" i="4"/>
  <c r="B116" i="4" s="1"/>
  <c r="E115" i="4"/>
  <c r="A115" i="4"/>
  <c r="B115" i="4" s="1"/>
  <c r="E114" i="4"/>
  <c r="A114" i="4"/>
  <c r="B114" i="4" s="1"/>
  <c r="E113" i="4"/>
  <c r="A113" i="4"/>
  <c r="B113" i="4" s="1"/>
  <c r="E112" i="4"/>
  <c r="A112" i="4"/>
  <c r="B112" i="4" s="1"/>
  <c r="E111" i="4"/>
  <c r="A111" i="4"/>
  <c r="B111" i="4" s="1"/>
  <c r="E110" i="4"/>
  <c r="A110" i="4"/>
  <c r="B110" i="4" s="1"/>
  <c r="E109" i="4"/>
  <c r="A109" i="4"/>
  <c r="B109" i="4" s="1"/>
  <c r="E108" i="4"/>
  <c r="A108" i="4"/>
  <c r="B108" i="4" s="1"/>
  <c r="E107" i="4"/>
  <c r="A107" i="4"/>
  <c r="B107" i="4" s="1"/>
  <c r="E106" i="4"/>
  <c r="A106" i="4"/>
  <c r="B106" i="4" s="1"/>
  <c r="E105" i="4"/>
  <c r="A105" i="4"/>
  <c r="B105" i="4" s="1"/>
  <c r="E104" i="4"/>
  <c r="A104" i="4"/>
  <c r="B104" i="4" s="1"/>
  <c r="E103" i="4"/>
  <c r="A103" i="4"/>
  <c r="B103" i="4" s="1"/>
  <c r="E102" i="4"/>
  <c r="A102" i="4"/>
  <c r="B102" i="4" s="1"/>
  <c r="E101" i="4"/>
  <c r="A101" i="4"/>
  <c r="B101" i="4" s="1"/>
  <c r="E100" i="4"/>
  <c r="A100" i="4"/>
  <c r="B100" i="4" s="1"/>
  <c r="E99" i="4"/>
  <c r="A99" i="4"/>
  <c r="B99" i="4" s="1"/>
  <c r="E98" i="4"/>
  <c r="A98" i="4"/>
  <c r="B98" i="4" s="1"/>
  <c r="E97" i="4"/>
  <c r="A97" i="4"/>
  <c r="B97" i="4" s="1"/>
  <c r="E96" i="4"/>
  <c r="A96" i="4"/>
  <c r="B96" i="4" s="1"/>
  <c r="E95" i="4"/>
  <c r="A95" i="4"/>
  <c r="B95" i="4" s="1"/>
  <c r="E94" i="4"/>
  <c r="A94" i="4"/>
  <c r="B94" i="4" s="1"/>
  <c r="E93" i="4"/>
  <c r="A93" i="4"/>
  <c r="B93" i="4" s="1"/>
  <c r="E92" i="4"/>
  <c r="A92" i="4"/>
  <c r="B92" i="4" s="1"/>
  <c r="E91" i="4"/>
  <c r="A91" i="4"/>
  <c r="B91" i="4" s="1"/>
  <c r="E90" i="4"/>
  <c r="A90" i="4"/>
  <c r="B90" i="4" s="1"/>
  <c r="E89" i="4"/>
  <c r="A89" i="4"/>
  <c r="B89" i="4" s="1"/>
  <c r="E88" i="4"/>
  <c r="A88" i="4"/>
  <c r="B88" i="4" s="1"/>
  <c r="E87" i="4"/>
  <c r="A87" i="4"/>
  <c r="B87" i="4" s="1"/>
  <c r="E86" i="4"/>
  <c r="A86" i="4"/>
  <c r="B86" i="4" s="1"/>
  <c r="E85" i="4"/>
  <c r="A85" i="4"/>
  <c r="B85" i="4" s="1"/>
  <c r="E84" i="4"/>
  <c r="A84" i="4"/>
  <c r="B84" i="4" s="1"/>
  <c r="E83" i="4"/>
  <c r="A83" i="4"/>
  <c r="B83" i="4" s="1"/>
  <c r="E82" i="4"/>
  <c r="A82" i="4"/>
  <c r="B82" i="4" s="1"/>
  <c r="E81" i="4"/>
  <c r="A81" i="4"/>
  <c r="B81" i="4" s="1"/>
  <c r="E80" i="4"/>
  <c r="A80" i="4"/>
  <c r="B80" i="4" s="1"/>
  <c r="E79" i="4"/>
  <c r="A79" i="4"/>
  <c r="B79" i="4" s="1"/>
  <c r="E78" i="4"/>
  <c r="A78" i="4"/>
  <c r="B78" i="4" s="1"/>
  <c r="E77" i="4"/>
  <c r="A77" i="4"/>
  <c r="B77" i="4" s="1"/>
  <c r="E76" i="4"/>
  <c r="A76" i="4"/>
  <c r="B76" i="4" s="1"/>
  <c r="E75" i="4"/>
  <c r="A75" i="4"/>
  <c r="B75" i="4" s="1"/>
  <c r="E74" i="4"/>
  <c r="A74" i="4"/>
  <c r="B74" i="4" s="1"/>
  <c r="E73" i="4"/>
  <c r="A73" i="4"/>
  <c r="B73" i="4" s="1"/>
  <c r="E72" i="4"/>
  <c r="A72" i="4"/>
  <c r="B72" i="4" s="1"/>
  <c r="E71" i="4"/>
  <c r="A71" i="4"/>
  <c r="B71" i="4" s="1"/>
  <c r="E70" i="4"/>
  <c r="A70" i="4"/>
  <c r="B70" i="4" s="1"/>
  <c r="E69" i="4"/>
  <c r="A69" i="4"/>
  <c r="B69" i="4" s="1"/>
  <c r="E68" i="4"/>
  <c r="A68" i="4"/>
  <c r="B68" i="4" s="1"/>
  <c r="E67" i="4"/>
  <c r="A67" i="4"/>
  <c r="B67" i="4" s="1"/>
  <c r="E66" i="4"/>
  <c r="A66" i="4"/>
  <c r="B66" i="4" s="1"/>
  <c r="E65" i="4"/>
  <c r="A65" i="4"/>
  <c r="B65" i="4" s="1"/>
  <c r="E64" i="4"/>
  <c r="A64" i="4"/>
  <c r="B64" i="4" s="1"/>
  <c r="E63" i="4"/>
  <c r="A63" i="4"/>
  <c r="B63" i="4" s="1"/>
  <c r="E62" i="4"/>
  <c r="A62" i="4"/>
  <c r="B62" i="4" s="1"/>
  <c r="E61" i="4"/>
  <c r="A61" i="4"/>
  <c r="B61" i="4" s="1"/>
  <c r="E60" i="4"/>
  <c r="A60" i="4"/>
  <c r="B60" i="4" s="1"/>
  <c r="E59" i="4"/>
  <c r="A59" i="4"/>
  <c r="B59" i="4" s="1"/>
  <c r="E58" i="4"/>
  <c r="A58" i="4"/>
  <c r="B58" i="4" s="1"/>
  <c r="E57" i="4"/>
  <c r="A57" i="4"/>
  <c r="B57" i="4" s="1"/>
  <c r="E56" i="4"/>
  <c r="A56" i="4"/>
  <c r="B56" i="4" s="1"/>
  <c r="E55" i="4"/>
  <c r="A55" i="4"/>
  <c r="B55" i="4" s="1"/>
  <c r="E54" i="4"/>
  <c r="A54" i="4"/>
  <c r="B54" i="4" s="1"/>
  <c r="E53" i="4"/>
  <c r="A53" i="4"/>
  <c r="B53" i="4" s="1"/>
  <c r="E52" i="4"/>
  <c r="A52" i="4"/>
  <c r="B52" i="4" s="1"/>
  <c r="E51" i="4"/>
  <c r="A51" i="4"/>
  <c r="B51" i="4" s="1"/>
  <c r="E50" i="4"/>
  <c r="A50" i="4"/>
  <c r="B50" i="4" s="1"/>
  <c r="E49" i="4"/>
  <c r="A49" i="4"/>
  <c r="B49" i="4" s="1"/>
  <c r="E48" i="4"/>
  <c r="A48" i="4"/>
  <c r="B48" i="4" s="1"/>
  <c r="E47" i="4"/>
  <c r="A47" i="4"/>
  <c r="B47" i="4" s="1"/>
  <c r="E46" i="4"/>
  <c r="A46" i="4"/>
  <c r="B46" i="4" s="1"/>
  <c r="E45" i="4"/>
  <c r="A45" i="4"/>
  <c r="B45" i="4" s="1"/>
  <c r="E44" i="4"/>
  <c r="A44" i="4"/>
  <c r="B44" i="4" s="1"/>
  <c r="E43" i="4"/>
  <c r="A43" i="4"/>
  <c r="B43" i="4" s="1"/>
  <c r="E42" i="4"/>
  <c r="A42" i="4"/>
  <c r="B42" i="4" s="1"/>
  <c r="E41" i="4"/>
  <c r="A41" i="4"/>
  <c r="B41" i="4" s="1"/>
  <c r="E40" i="4"/>
  <c r="A40" i="4"/>
  <c r="B40" i="4" s="1"/>
  <c r="E39" i="4"/>
  <c r="A39" i="4"/>
  <c r="B39" i="4" s="1"/>
  <c r="E38" i="4"/>
  <c r="A38" i="4"/>
  <c r="B38" i="4" s="1"/>
  <c r="E37" i="4"/>
  <c r="A37" i="4"/>
  <c r="B37" i="4" s="1"/>
  <c r="E36" i="4"/>
  <c r="A36" i="4"/>
  <c r="B36" i="4" s="1"/>
  <c r="E35" i="4"/>
  <c r="A35" i="4"/>
  <c r="B35" i="4" s="1"/>
  <c r="E34" i="4"/>
  <c r="A34" i="4"/>
  <c r="B34" i="4" s="1"/>
  <c r="E33" i="4"/>
  <c r="A33" i="4"/>
  <c r="B33" i="4" s="1"/>
  <c r="E32" i="4"/>
  <c r="A32" i="4"/>
  <c r="B32" i="4" s="1"/>
  <c r="E31" i="4"/>
  <c r="A31" i="4"/>
  <c r="B31" i="4" s="1"/>
  <c r="E30" i="4"/>
  <c r="A30" i="4"/>
  <c r="B30" i="4" s="1"/>
  <c r="E29" i="4"/>
  <c r="A29" i="4"/>
  <c r="B29" i="4" s="1"/>
  <c r="E28" i="4"/>
  <c r="A28" i="4"/>
  <c r="B28" i="4" s="1"/>
  <c r="E27" i="4"/>
  <c r="A27" i="4"/>
  <c r="B27" i="4" s="1"/>
  <c r="E26" i="4"/>
  <c r="A26" i="4"/>
  <c r="B26" i="4" s="1"/>
  <c r="E25" i="4"/>
  <c r="A25" i="4"/>
  <c r="B25" i="4" s="1"/>
  <c r="E24" i="4"/>
  <c r="A24" i="4"/>
  <c r="B24" i="4" s="1"/>
  <c r="E23" i="4"/>
  <c r="A23" i="4"/>
  <c r="B23" i="4" s="1"/>
  <c r="E22" i="4"/>
  <c r="A22" i="4"/>
  <c r="B22" i="4" s="1"/>
  <c r="E21" i="4"/>
  <c r="A21" i="4"/>
  <c r="B21" i="4" s="1"/>
  <c r="E20" i="4"/>
  <c r="A20" i="4"/>
  <c r="B20" i="4" s="1"/>
  <c r="E19" i="4"/>
  <c r="A19" i="4"/>
  <c r="B19" i="4" s="1"/>
  <c r="E18" i="4"/>
  <c r="A18" i="4"/>
  <c r="B18" i="4" s="1"/>
  <c r="E17" i="4"/>
  <c r="A17" i="4"/>
  <c r="B17" i="4" s="1"/>
  <c r="E16" i="4"/>
  <c r="A16" i="4"/>
  <c r="B16" i="4" s="1"/>
  <c r="E15" i="4"/>
  <c r="A15" i="4"/>
  <c r="B15" i="4" s="1"/>
  <c r="E14" i="4"/>
  <c r="A14" i="4"/>
  <c r="B14" i="4" s="1"/>
  <c r="E13" i="4"/>
  <c r="A13" i="4"/>
  <c r="B13" i="4" s="1"/>
  <c r="E12" i="4"/>
  <c r="A12" i="4"/>
  <c r="B12" i="4" s="1"/>
  <c r="E11" i="4"/>
  <c r="A11" i="4"/>
  <c r="B11" i="4" s="1"/>
  <c r="E10" i="4"/>
  <c r="A10" i="4"/>
  <c r="B10" i="4" s="1"/>
  <c r="E9" i="4"/>
  <c r="A9" i="4"/>
  <c r="B9" i="4" s="1"/>
  <c r="E8" i="4"/>
  <c r="A8" i="4"/>
  <c r="B8" i="4" s="1"/>
  <c r="E7" i="4"/>
  <c r="A7" i="4"/>
  <c r="B7" i="4" s="1"/>
  <c r="E6" i="4"/>
  <c r="A6" i="4"/>
  <c r="B6" i="4" s="1"/>
  <c r="E5" i="4"/>
  <c r="A5" i="4"/>
  <c r="B5" i="4" s="1"/>
  <c r="A4" i="4"/>
  <c r="B4" i="4" s="1"/>
  <c r="E3" i="4"/>
  <c r="A3" i="4"/>
  <c r="B3" i="4" s="1"/>
  <c r="B290" i="3"/>
  <c r="B291" i="3" s="1"/>
  <c r="B292" i="3" s="1"/>
  <c r="B293" i="3" s="1"/>
  <c r="B294" i="3" s="1"/>
  <c r="B295" i="3" s="1"/>
  <c r="B296" i="3" s="1"/>
  <c r="B297" i="3" s="1"/>
  <c r="B298" i="3" s="1"/>
  <c r="B289" i="3"/>
  <c r="B288" i="3"/>
  <c r="B284" i="3"/>
  <c r="B286" i="3" s="1"/>
  <c r="B287" i="3" s="1"/>
  <c r="B281" i="3"/>
  <c r="B282" i="3" s="1"/>
  <c r="B283" i="3" s="1"/>
  <c r="B278" i="3"/>
  <c r="B279" i="3" s="1"/>
  <c r="B280" i="3" s="1"/>
  <c r="B275" i="3"/>
  <c r="B276" i="3" s="1"/>
  <c r="B277" i="3" s="1"/>
  <c r="B265" i="3"/>
  <c r="B266" i="3" s="1"/>
  <c r="B267" i="3" s="1"/>
  <c r="B268" i="3" s="1"/>
  <c r="B269" i="3" s="1"/>
  <c r="B270" i="3" s="1"/>
  <c r="B271" i="3" s="1"/>
  <c r="B272" i="3" s="1"/>
  <c r="B273" i="3" s="1"/>
  <c r="B274" i="3" s="1"/>
  <c r="B254" i="3"/>
  <c r="B255" i="3" s="1"/>
  <c r="B256" i="3" s="1"/>
  <c r="B257" i="3" s="1"/>
  <c r="B258" i="3" s="1"/>
  <c r="B259" i="3" s="1"/>
  <c r="B260" i="3" s="1"/>
  <c r="B261" i="3" s="1"/>
  <c r="B262" i="3" s="1"/>
  <c r="B263" i="3" s="1"/>
  <c r="B253" i="3"/>
  <c r="B252" i="3"/>
  <c r="B251" i="3"/>
  <c r="B250" i="3"/>
  <c r="B249" i="3"/>
  <c r="B246" i="3"/>
  <c r="B247" i="3" s="1"/>
  <c r="B248" i="3" s="1"/>
  <c r="B243" i="3"/>
  <c r="B244" i="3" s="1"/>
  <c r="B245" i="3" s="1"/>
  <c r="B240" i="3"/>
  <c r="B241" i="3" s="1"/>
  <c r="B242" i="3" s="1"/>
  <c r="B230" i="3"/>
  <c r="B231" i="3" s="1"/>
  <c r="B232" i="3" s="1"/>
  <c r="B233" i="3" s="1"/>
  <c r="B234" i="3" s="1"/>
  <c r="B235" i="3" s="1"/>
  <c r="B236" i="3" s="1"/>
  <c r="B237" i="3" s="1"/>
  <c r="B238" i="3" s="1"/>
  <c r="B239" i="3" s="1"/>
  <c r="B213" i="3"/>
  <c r="B214" i="3" s="1"/>
  <c r="B215" i="3" s="1"/>
  <c r="B216" i="3" s="1"/>
  <c r="B217" i="3" s="1"/>
  <c r="B218" i="3" s="1"/>
  <c r="B219" i="3" s="1"/>
  <c r="B220" i="3" s="1"/>
  <c r="B221" i="3" s="1"/>
  <c r="B222" i="3" s="1"/>
  <c r="B212" i="3"/>
  <c r="B198" i="3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193" i="3"/>
  <c r="B194" i="3" s="1"/>
  <c r="B195" i="3" s="1"/>
  <c r="B196" i="3" s="1"/>
  <c r="B197" i="3" s="1"/>
  <c r="B186" i="3"/>
  <c r="B187" i="3" s="1"/>
  <c r="B188" i="3" s="1"/>
  <c r="B189" i="3" s="1"/>
  <c r="B190" i="3" s="1"/>
  <c r="B191" i="3" s="1"/>
  <c r="B192" i="3" s="1"/>
  <c r="B185" i="3"/>
  <c r="B184" i="3"/>
  <c r="B183" i="3"/>
  <c r="B180" i="3"/>
  <c r="B181" i="3" s="1"/>
  <c r="B182" i="3" s="1"/>
  <c r="B179" i="3"/>
  <c r="B165" i="3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54" i="3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40" i="3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39" i="3"/>
  <c r="B127" i="3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26" i="3"/>
  <c r="B125" i="3"/>
  <c r="B124" i="3"/>
  <c r="B122" i="3"/>
  <c r="B123" i="3" s="1"/>
  <c r="B121" i="3"/>
  <c r="B120" i="3"/>
  <c r="B119" i="3"/>
  <c r="B116" i="3"/>
  <c r="B117" i="3" s="1"/>
  <c r="B118" i="3" s="1"/>
  <c r="B115" i="3"/>
  <c r="B101" i="3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00" i="3"/>
  <c r="B99" i="3"/>
  <c r="B90" i="3"/>
  <c r="B91" i="3" s="1"/>
  <c r="B92" i="3" s="1"/>
  <c r="B93" i="3" s="1"/>
  <c r="B94" i="3" s="1"/>
  <c r="B95" i="3" s="1"/>
  <c r="B96" i="3" s="1"/>
  <c r="B97" i="3" s="1"/>
  <c r="B98" i="3" s="1"/>
  <c r="B89" i="3"/>
  <c r="B85" i="3"/>
  <c r="B86" i="3" s="1"/>
  <c r="B87" i="3" s="1"/>
  <c r="B88" i="3" s="1"/>
  <c r="B84" i="3"/>
  <c r="B70" i="3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48" i="3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47" i="3"/>
  <c r="B35" i="3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34" i="3"/>
  <c r="B33" i="3"/>
  <c r="B30" i="3"/>
  <c r="B31" i="3" s="1"/>
  <c r="B32" i="3" s="1"/>
  <c r="B29" i="3"/>
  <c r="B28" i="3"/>
  <c r="B27" i="3"/>
  <c r="B25" i="3"/>
  <c r="B26" i="3" s="1"/>
  <c r="B24" i="3"/>
  <c r="B13" i="3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12" i="3"/>
  <c r="B2" i="3"/>
  <c r="B3" i="3" s="1"/>
  <c r="B4" i="3" s="1"/>
  <c r="B5" i="3" s="1"/>
  <c r="B6" i="3" s="1"/>
  <c r="B7" i="3" s="1"/>
  <c r="B8" i="3" s="1"/>
  <c r="B9" i="3" s="1"/>
  <c r="B10" i="3" s="1"/>
  <c r="B1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48" authorId="0" shapeId="0" xr:uid="{00000000-0006-0000-0100-000002000000}">
      <text>
        <r>
          <rPr>
            <sz val="10"/>
            <color rgb="FF000000"/>
            <rFont val="Arial"/>
            <scheme val="minor"/>
          </rPr>
          <t>links to black record from sen2
	-swire</t>
        </r>
      </text>
    </comment>
    <comment ref="G59" authorId="0" shapeId="0" xr:uid="{00000000-0006-0000-0100-000001000000}">
      <text>
        <r>
          <rPr>
            <sz val="10"/>
            <color rgb="FF000000"/>
            <rFont val="Arial"/>
            <scheme val="minor"/>
          </rPr>
          <t>same
	-swire</t>
        </r>
      </text>
    </comment>
  </commentList>
</comments>
</file>

<file path=xl/sharedStrings.xml><?xml version="1.0" encoding="utf-8"?>
<sst xmlns="http://schemas.openxmlformats.org/spreadsheetml/2006/main" count="1118" uniqueCount="630">
  <si>
    <t>id</t>
  </si>
  <si>
    <t>title</t>
  </si>
  <si>
    <t>title_ja</t>
  </si>
  <si>
    <t>Sky FC</t>
  </si>
  <si>
    <t>空FC</t>
  </si>
  <si>
    <t>Sky SC</t>
  </si>
  <si>
    <t>空SC</t>
  </si>
  <si>
    <t>Sky the 3rd</t>
  </si>
  <si>
    <t>空 the 3rd</t>
  </si>
  <si>
    <t>Zero</t>
  </si>
  <si>
    <t>零</t>
  </si>
  <si>
    <t>Azure</t>
  </si>
  <si>
    <t>碧</t>
  </si>
  <si>
    <t>Cold Steel I</t>
  </si>
  <si>
    <t>閃</t>
  </si>
  <si>
    <t>Cold Steel II</t>
  </si>
  <si>
    <t>閃II</t>
  </si>
  <si>
    <t>Cold Steel III</t>
  </si>
  <si>
    <t>閃III</t>
  </si>
  <si>
    <t>Cold Steel IV</t>
  </si>
  <si>
    <t>閃IV</t>
  </si>
  <si>
    <t>Reverie</t>
  </si>
  <si>
    <t>創</t>
  </si>
  <si>
    <t>Daybreak</t>
  </si>
  <si>
    <t>黎</t>
  </si>
  <si>
    <t>Daybreak II</t>
  </si>
  <si>
    <t>黎II</t>
  </si>
  <si>
    <t>game_id</t>
  </si>
  <si>
    <t>author</t>
  </si>
  <si>
    <t>file</t>
  </si>
  <si>
    <t>Liberl News (Sky FC)</t>
  </si>
  <si>
    <t>リベール通信（空FC）</t>
  </si>
  <si>
    <t>Liberl News Service</t>
  </si>
  <si>
    <t>リベール通信社</t>
  </si>
  <si>
    <t>31 Cypress Trees</t>
  </si>
  <si>
    <t>３１本の糸杉</t>
  </si>
  <si>
    <t>Carnelia</t>
  </si>
  <si>
    <t>カーネリア</t>
  </si>
  <si>
    <t>Micht</t>
  </si>
  <si>
    <t>ミヒュト</t>
  </si>
  <si>
    <t>Erbe Woodpecker</t>
  </si>
  <si>
    <t>エルベキツツキの生態</t>
  </si>
  <si>
    <t>Hertz's Adventure</t>
  </si>
  <si>
    <t>ハーツ少年の冒険</t>
  </si>
  <si>
    <t>Hundred Days War</t>
  </si>
  <si>
    <t>実録・百日戦役</t>
  </si>
  <si>
    <t>I'm a Bracer</t>
  </si>
  <si>
    <t>オレはブレイサー</t>
  </si>
  <si>
    <t>Kitty-Talk for Dummies</t>
  </si>
  <si>
    <t>猫語日常会話入門</t>
  </si>
  <si>
    <t>Ruan Economics</t>
  </si>
  <si>
    <t>ルーアン経済史</t>
  </si>
  <si>
    <t>Septium Optic Annals</t>
  </si>
  <si>
    <t>結晶光学論集</t>
  </si>
  <si>
    <t>Tomorrow's Cooking</t>
  </si>
  <si>
    <t>明日の料理</t>
  </si>
  <si>
    <t>Liberl News (Sky SC)</t>
  </si>
  <si>
    <t>リベール通信（空SC）</t>
  </si>
  <si>
    <t>Bloom's Recipe</t>
  </si>
  <si>
    <t>ブルーム婆さんのレシピ</t>
  </si>
  <si>
    <t>The Doll Knight</t>
  </si>
  <si>
    <t>人形の騎士</t>
  </si>
  <si>
    <t>Gambler Jack</t>
  </si>
  <si>
    <t>賭博師ジャック</t>
  </si>
  <si>
    <t>Lighthouse Manual</t>
  </si>
  <si>
    <t>灯台簡易マニュアル</t>
  </si>
  <si>
    <t>Data Crystals</t>
  </si>
  <si>
    <t>データクリスタル</t>
  </si>
  <si>
    <t>Liberl News (Sky 3rd)</t>
  </si>
  <si>
    <t>リベール通信（空 the 3rd）</t>
  </si>
  <si>
    <t>Crossbell Times (Zero)</t>
  </si>
  <si>
    <t>クロスベルタイムズ（零）</t>
  </si>
  <si>
    <t>Crossbell News Service</t>
  </si>
  <si>
    <t>クロスベル通信社</t>
  </si>
  <si>
    <t>Approved Vehicle List</t>
  </si>
  <si>
    <t>認可車両のナンバーリスト</t>
  </si>
  <si>
    <t>Crossbell Police Department</t>
  </si>
  <si>
    <t>クロスベル警察</t>
  </si>
  <si>
    <t>Arc en Ciel Enthusiasts</t>
  </si>
  <si>
    <t>アルカンシェル・FB</t>
  </si>
  <si>
    <t>Back Alley Doctor Glenn</t>
  </si>
  <si>
    <t>闇医者グレン</t>
  </si>
  <si>
    <t>Lip Smack Quarterly</t>
  </si>
  <si>
    <t>季刊・舌鼓</t>
  </si>
  <si>
    <t>Mark and the Witch of the Deep Forest</t>
  </si>
  <si>
    <t>マルクと深き森の魔女</t>
  </si>
  <si>
    <t>Shawn Arnham</t>
  </si>
  <si>
    <t>ショーン・アルナム</t>
  </si>
  <si>
    <t>Monster Damage Report</t>
  </si>
  <si>
    <t>魔獣被害調書</t>
  </si>
  <si>
    <t>Crossbell Guardian Force</t>
  </si>
  <si>
    <t>クロスベル警備隊</t>
  </si>
  <si>
    <t>Paranormal Crossbell Collection</t>
  </si>
  <si>
    <t>クロスベル怪奇全集</t>
  </si>
  <si>
    <t>The Best Way to Use 5 Minutes</t>
  </si>
  <si>
    <t>余った５分の有効な使い方</t>
  </si>
  <si>
    <t>Saint and the White Wolf</t>
  </si>
  <si>
    <t>聖女と白い狼</t>
  </si>
  <si>
    <t>Train Fanatic Recs</t>
  </si>
  <si>
    <t>鉄道マニアのススメ</t>
  </si>
  <si>
    <t>Women Who Changed the World</t>
  </si>
  <si>
    <t>大陸を動かした美人たち</t>
  </si>
  <si>
    <t>Information Terminals</t>
  </si>
  <si>
    <t>情報端末</t>
  </si>
  <si>
    <t>Joachim Guenter</t>
  </si>
  <si>
    <t>ヨアヒム・ギュンター</t>
  </si>
  <si>
    <t>Crossbell Times (Azure)</t>
  </si>
  <si>
    <t>クロスベルタイムズ（碧）</t>
  </si>
  <si>
    <t>Cryptid Survey Report</t>
  </si>
  <si>
    <t>幻獣調査報告書</t>
  </si>
  <si>
    <t>Sunshine Agnès</t>
  </si>
  <si>
    <t>陽溜りのアニエス</t>
  </si>
  <si>
    <t>Imperial Chronicle (Cold Steel)</t>
  </si>
  <si>
    <t>帝国時報（閃）</t>
  </si>
  <si>
    <t>Imperial Chronicle</t>
  </si>
  <si>
    <t>帝国時報社</t>
  </si>
  <si>
    <t>Red Moon Rose</t>
  </si>
  <si>
    <t>赤い月のロゼ</t>
  </si>
  <si>
    <t xml:space="preserve">Imperial Railways: A History </t>
  </si>
  <si>
    <t>帝国鉄道史 導力革命後の五十年</t>
  </si>
  <si>
    <t>Erebonian Folklore</t>
  </si>
  <si>
    <t>エレボニアの伝説・伝承</t>
  </si>
  <si>
    <t>Sports: Beyond Tradition</t>
  </si>
  <si>
    <t>近代スポーツ ～伝統を超えて～</t>
  </si>
  <si>
    <t>The Media: Generational Conflicts</t>
  </si>
  <si>
    <t>新聞とラジオ ～新旧マスメディアの対立</t>
  </si>
  <si>
    <t>Marcel Nielsen</t>
  </si>
  <si>
    <t>マルセル・ニールセン</t>
  </si>
  <si>
    <t>The Reinford Group: Past to Present</t>
  </si>
  <si>
    <t>ＲＦグループの歴史 武器工房から世界企業へ</t>
  </si>
  <si>
    <t>Leo E. Lorentz</t>
  </si>
  <si>
    <t>レオ・E・ローレンツ</t>
  </si>
  <si>
    <t>Imperial Chronicle (Cold Steel II)</t>
  </si>
  <si>
    <t>帝国時報（閃II）</t>
  </si>
  <si>
    <t>Black Records</t>
  </si>
  <si>
    <t>黒の史書</t>
  </si>
  <si>
    <t>Gambler Jack II</t>
  </si>
  <si>
    <t>賭博師ジャックⅡ</t>
  </si>
  <si>
    <t>Crossbell Times (Cold Steel II)</t>
  </si>
  <si>
    <t>クロスベルタイムズ（閃II）</t>
  </si>
  <si>
    <t>Imperial Chronicle (Cold Steel III)</t>
  </si>
  <si>
    <t>帝国時報（閃III）</t>
  </si>
  <si>
    <t>Heartless Edgar</t>
  </si>
  <si>
    <t>人でなしのエドガー</t>
  </si>
  <si>
    <t>The Immoral Hero</t>
  </si>
  <si>
    <t>不義の英雄</t>
  </si>
  <si>
    <t>Coby and the Mysterious Museum</t>
  </si>
  <si>
    <t>コニーと不思議な博物館</t>
  </si>
  <si>
    <t>The Life of Tomatonio</t>
  </si>
  <si>
    <t>トマトニオ伝記</t>
  </si>
  <si>
    <t>Crossbell Province Tourist Information</t>
  </si>
  <si>
    <t>クロスベル州観光案内</t>
  </si>
  <si>
    <t>Marching Towards Dystopia</t>
  </si>
  <si>
    <t>ディストピアへの途</t>
  </si>
  <si>
    <t>Michael Gideon</t>
  </si>
  <si>
    <t>ミヒャエル・ギデオン</t>
  </si>
  <si>
    <t>The Northern War</t>
  </si>
  <si>
    <t>実録・北方戦役</t>
  </si>
  <si>
    <t>Panzer Soldat Almanac (1206)</t>
  </si>
  <si>
    <t>最新機甲兵年鑑（１２０６年版）</t>
  </si>
  <si>
    <t>Understanding Board Games</t>
  </si>
  <si>
    <t>ボードゲームのすゝめ</t>
  </si>
  <si>
    <t>Imperial Chronicle (Cold Steel IV)</t>
  </si>
  <si>
    <t>帝国時報（閃IV）</t>
  </si>
  <si>
    <t>Three &amp; Nine</t>
  </si>
  <si>
    <t>3と9</t>
  </si>
  <si>
    <t>A Coco Panda's Tale</t>
  </si>
  <si>
    <t>ココパンダー物語</t>
  </si>
  <si>
    <t>If You Say Goodbye</t>
  </si>
  <si>
    <t>さよならを言えたら</t>
  </si>
  <si>
    <t>The Legendary Chosen One</t>
  </si>
  <si>
    <t>伝説の選ばれし者</t>
  </si>
  <si>
    <t>Crossbell Times (Cold Steel IV)</t>
  </si>
  <si>
    <t>クロスベルタイムズ（閃IV）</t>
  </si>
  <si>
    <t>Crossbell Times (Reverie)</t>
  </si>
  <si>
    <t>クロスベルタイムズ（創）</t>
  </si>
  <si>
    <t>Imperial Chronicle (Reverie)</t>
  </si>
  <si>
    <t>帝国時報（創）</t>
  </si>
  <si>
    <t>Moonless Morn</t>
  </si>
  <si>
    <t>暁闇の射手シュンラン</t>
  </si>
  <si>
    <t>Tyrell Times (Daybreak)</t>
  </si>
  <si>
    <t>タイレル通信</t>
  </si>
  <si>
    <t>Tyrell Times</t>
  </si>
  <si>
    <t>series_id</t>
  </si>
  <si>
    <t>part</t>
  </si>
  <si>
    <t>wiki_slug</t>
  </si>
  <si>
    <t>Issue 1</t>
  </si>
  <si>
    <t>第１号</t>
  </si>
  <si>
    <t>Liberl_News_(Sky_FC)/Issue_1</t>
  </si>
  <si>
    <t>Issue 2</t>
  </si>
  <si>
    <t>第２号</t>
  </si>
  <si>
    <t>Liberl_News_(Sky_FC)/Issue_2</t>
  </si>
  <si>
    <t>Issue 3</t>
  </si>
  <si>
    <t>第３号</t>
  </si>
  <si>
    <t>Liberl_News_(Sky_FC)/Issue_3</t>
  </si>
  <si>
    <t>Issue 4</t>
  </si>
  <si>
    <t>第４号</t>
  </si>
  <si>
    <t>Liberl_News_(Sky_FC)/Issue_4</t>
  </si>
  <si>
    <t>Issue 5</t>
  </si>
  <si>
    <t>第５号</t>
  </si>
  <si>
    <t>Liberl_News_(Sky_FC)/Issue_5</t>
  </si>
  <si>
    <t>Issue 6</t>
  </si>
  <si>
    <t>第６号</t>
  </si>
  <si>
    <t>Liberl_News_(Sky_FC)/Issue_6</t>
  </si>
  <si>
    <t>Issue 7</t>
  </si>
  <si>
    <t>第７号</t>
  </si>
  <si>
    <t>Liberl_News_(Sky_FC)/Issue_7</t>
  </si>
  <si>
    <t>Issue 8</t>
  </si>
  <si>
    <t>第８号</t>
  </si>
  <si>
    <t>Liberl_News_(Sky_FC)/Issue_8</t>
  </si>
  <si>
    <t>Issue 9</t>
  </si>
  <si>
    <t>第９号</t>
  </si>
  <si>
    <t>Liberl_News_(Sky_FC)/Issue_9</t>
  </si>
  <si>
    <t>Special Edition</t>
  </si>
  <si>
    <t>特別号</t>
  </si>
  <si>
    <t>Liberl_News_(Sky_FC)/Special_Edition</t>
  </si>
  <si>
    <t>31_Cypress_Trees</t>
  </si>
  <si>
    <t>Chapter 1</t>
  </si>
  <si>
    <t>第１巻</t>
  </si>
  <si>
    <t>Carnelia_(book_series)/Chapter_1</t>
  </si>
  <si>
    <t>Chapter 2</t>
  </si>
  <si>
    <t>第２巻</t>
  </si>
  <si>
    <t>Carnelia_(book_series)/Chapter_2</t>
  </si>
  <si>
    <t>Chapter 3</t>
  </si>
  <si>
    <t>第３巻</t>
  </si>
  <si>
    <t>Carnelia_(book_series)/Chapter_3</t>
  </si>
  <si>
    <t>Chapter 4</t>
  </si>
  <si>
    <t>第４巻</t>
  </si>
  <si>
    <t>Carnelia_(book_series)/Chapter_4</t>
  </si>
  <si>
    <t>Chapter 5</t>
  </si>
  <si>
    <t>第５巻</t>
  </si>
  <si>
    <t>Carnelia_(book_series)/Chapter_5</t>
  </si>
  <si>
    <t>Chapter 6</t>
  </si>
  <si>
    <t>第６巻</t>
  </si>
  <si>
    <t>Carnelia_(book_series)/Chapter_6</t>
  </si>
  <si>
    <t>Chapter 7</t>
  </si>
  <si>
    <t>第７巻</t>
  </si>
  <si>
    <t>Carnelia_(book_series)/Chapter_7</t>
  </si>
  <si>
    <t>Chapter 8</t>
  </si>
  <si>
    <t>第８巻</t>
  </si>
  <si>
    <t>Carnelia_(book_series)/Chapter_8</t>
  </si>
  <si>
    <t>Chapter 9</t>
  </si>
  <si>
    <t>第９巻</t>
  </si>
  <si>
    <t>Carnelia_(book_series)/Chapter_9</t>
  </si>
  <si>
    <t>Chapter 10</t>
  </si>
  <si>
    <t>第１０巻</t>
  </si>
  <si>
    <t>Carnelia_(book_series)/Chapter_10</t>
  </si>
  <si>
    <t>Finale</t>
  </si>
  <si>
    <t>最終巻</t>
  </si>
  <si>
    <t>Carnelia_(book_series)/Finale</t>
  </si>
  <si>
    <t>The_Erbe_Woodpecker</t>
  </si>
  <si>
    <t>Part 1</t>
  </si>
  <si>
    <t>上</t>
  </si>
  <si>
    <t>Hertz%27s_Adventure/Part_1</t>
  </si>
  <si>
    <t>Part 2</t>
  </si>
  <si>
    <t>下</t>
  </si>
  <si>
    <t>Hertz%27s_Adventure/Part_2</t>
  </si>
  <si>
    <t>The_Hundred_Days_War</t>
  </si>
  <si>
    <t>I%27m_a_Bracer</t>
  </si>
  <si>
    <t>Kitty-Talk_for_Dummies</t>
  </si>
  <si>
    <t>Volume 1</t>
  </si>
  <si>
    <t>上巻</t>
  </si>
  <si>
    <t>Ruan_Economics/Volume_1</t>
  </si>
  <si>
    <t>Volume 2</t>
  </si>
  <si>
    <t>中巻</t>
  </si>
  <si>
    <t>Ruan_Economics/Volume_2</t>
  </si>
  <si>
    <t>Volume 3</t>
  </si>
  <si>
    <t>下巻</t>
  </si>
  <si>
    <t>Ruan_Economics/Volume_3</t>
  </si>
  <si>
    <t>Septium_Optic_Annals</t>
  </si>
  <si>
    <t>Tomorrow%27s_Cooking</t>
  </si>
  <si>
    <t>Liberl_News_(Sky_SC)/Issue_1</t>
  </si>
  <si>
    <t>Liberl_News_(Sky_SC)/Issue_2</t>
  </si>
  <si>
    <t>Liberl_News_(Sky_SC)/Issue_3</t>
  </si>
  <si>
    <t>Liberl_News_(Sky_SC)/Issue_4</t>
  </si>
  <si>
    <t>Liberl_News_(Sky_SC)/Issue_5</t>
  </si>
  <si>
    <t>Liberl_News_(Sky_SC)/Issue_6</t>
  </si>
  <si>
    <t>Liberl_News_(Sky_SC)/Issue_7</t>
  </si>
  <si>
    <t>Special Issue</t>
  </si>
  <si>
    <t>Liberl_News_(Sky_SC)/Special_Issue</t>
  </si>
  <si>
    <t>Liberl_News_(Sky_SC)/Issue_8</t>
  </si>
  <si>
    <t>Liberl_News_(Sky_SC)/Issue_9</t>
  </si>
  <si>
    <t>Issue 10</t>
  </si>
  <si>
    <t>第１０号</t>
  </si>
  <si>
    <t>Liberl_News_(Sky_SC)/Issue_10</t>
  </si>
  <si>
    <t>Issue 11</t>
  </si>
  <si>
    <t>第１１号</t>
  </si>
  <si>
    <t>Liberl_News_(Sky_SC)/Issue_11</t>
  </si>
  <si>
    <t>Bloom%27s_Recipe</t>
  </si>
  <si>
    <t>The_Doll_Knight/Chapter_1</t>
  </si>
  <si>
    <t>The_Doll_Knight/Chapter_2</t>
  </si>
  <si>
    <t>The_Doll_Knight/Chapter_3</t>
  </si>
  <si>
    <t>The_Doll_Knight/Chapter_4</t>
  </si>
  <si>
    <t>The_Doll_Knight/Chapter_5</t>
  </si>
  <si>
    <t>The_Doll_Knight/Chapter_6</t>
  </si>
  <si>
    <t>The_Doll_Knight/Chapter_7</t>
  </si>
  <si>
    <t>The_Doll_Knight/Chapter_8</t>
  </si>
  <si>
    <t>The_Doll_Knight/Chapter_9</t>
  </si>
  <si>
    <t>The_Doll_Knight/Chapter_10</t>
  </si>
  <si>
    <t>Chapter 11</t>
  </si>
  <si>
    <t>第１１巻</t>
  </si>
  <si>
    <t>The_Doll_Knight/Chapter_11</t>
  </si>
  <si>
    <t>Chapter 12</t>
  </si>
  <si>
    <t>第１２巻</t>
  </si>
  <si>
    <t>The_Doll_Knight/Chapter_12</t>
  </si>
  <si>
    <t>Chapter 13</t>
  </si>
  <si>
    <t>第１３巻</t>
  </si>
  <si>
    <t>The_Doll_Knight/Chapter_13</t>
  </si>
  <si>
    <t>Chapter 14</t>
  </si>
  <si>
    <t>第１４巻</t>
  </si>
  <si>
    <t>The_Doll_Knight/Chapter_14</t>
  </si>
  <si>
    <t>Chapter 15</t>
  </si>
  <si>
    <t>第１５巻</t>
  </si>
  <si>
    <t>The_Doll_Knight/Chapter_15</t>
  </si>
  <si>
    <t>Chapter 16</t>
  </si>
  <si>
    <t>第１６巻</t>
  </si>
  <si>
    <t>The_Doll_Knight/Chapter_16</t>
  </si>
  <si>
    <t>Chapter 17</t>
  </si>
  <si>
    <t>第１７巻</t>
  </si>
  <si>
    <t>The_Doll_Knight/Chapter_17</t>
  </si>
  <si>
    <t>Chapter 18</t>
  </si>
  <si>
    <t>第１８巻</t>
  </si>
  <si>
    <t>The_Doll_Knight/Chapter_18</t>
  </si>
  <si>
    <t>Chapter 19</t>
  </si>
  <si>
    <t>第１９巻</t>
  </si>
  <si>
    <t>The_Doll_Knight/Chapter_19</t>
  </si>
  <si>
    <t>Chapter 20</t>
  </si>
  <si>
    <t>第２０巻</t>
  </si>
  <si>
    <t>The_Doll_Knight/Chapter_20</t>
  </si>
  <si>
    <t>Chapter 21</t>
  </si>
  <si>
    <t>第２１巻</t>
  </si>
  <si>
    <t>The_Doll_Knight/Chapter_21</t>
  </si>
  <si>
    <t>Final Chapter</t>
  </si>
  <si>
    <t>The_Doll_Knight/Final_Chapter</t>
  </si>
  <si>
    <t>１巻</t>
  </si>
  <si>
    <t>Gambler_Jack/Chapter_1</t>
  </si>
  <si>
    <t>２巻</t>
  </si>
  <si>
    <t>Gambler_Jack/Chapter_2</t>
  </si>
  <si>
    <t>３巻</t>
  </si>
  <si>
    <t>Gambler_Jack/Chapter_3</t>
  </si>
  <si>
    <t>４巻</t>
  </si>
  <si>
    <t>Gambler_Jack/Chapter_4</t>
  </si>
  <si>
    <t>５巻</t>
  </si>
  <si>
    <t>Gambler_Jack/Chapter_5</t>
  </si>
  <si>
    <t>６巻</t>
  </si>
  <si>
    <t>Gambler_Jack/Chapter_6</t>
  </si>
  <si>
    <t>７巻</t>
  </si>
  <si>
    <t>Gambler_Jack/Chapter_7</t>
  </si>
  <si>
    <t>８巻</t>
  </si>
  <si>
    <t>Gambler_Jack/Chapter_8</t>
  </si>
  <si>
    <t>９巻</t>
  </si>
  <si>
    <t>Gambler_Jack/Chapter_9</t>
  </si>
  <si>
    <t>１０巻</t>
  </si>
  <si>
    <t>Gambler_Jack/Chapter_10</t>
  </si>
  <si>
    <t>１１巻</t>
  </si>
  <si>
    <t>Gambler_Jack/Chapter_11</t>
  </si>
  <si>
    <t>１２巻</t>
  </si>
  <si>
    <t>Gambler_Jack/Chapter_12</t>
  </si>
  <si>
    <t>１３巻</t>
  </si>
  <si>
    <t>Gambler_Jack/Chapter_13</t>
  </si>
  <si>
    <t>１４巻</t>
  </si>
  <si>
    <t>Gambler_Jack/Finale</t>
  </si>
  <si>
    <t>Lighthouse_Manual</t>
  </si>
  <si>
    <t>Esmeslas Tower</t>
  </si>
  <si>
    <t>翡翠の塔</t>
  </si>
  <si>
    <t>Data_crystals/Esmelas_Tower</t>
  </si>
  <si>
    <t>Carnelia Tower</t>
  </si>
  <si>
    <t>紅蓮の塔</t>
  </si>
  <si>
    <t>Data_crystals/Carnelia_Tower</t>
  </si>
  <si>
    <t>Sapphirl Tower</t>
  </si>
  <si>
    <t>紺碧の塔</t>
  </si>
  <si>
    <t>Data_crystals/Sapphirl_Tower</t>
  </si>
  <si>
    <t>Amberl Tower</t>
  </si>
  <si>
    <t>琥珀の塔</t>
  </si>
  <si>
    <t>Data_crystals/Amberl_Tower</t>
  </si>
  <si>
    <t>Liberl_News_(Sky_3rd)/Special_Issue</t>
  </si>
  <si>
    <t>Crossbell_Times_(Zero)/Issue_1</t>
  </si>
  <si>
    <t>Crossbell_Times_(Zero)/Issue_2</t>
  </si>
  <si>
    <t>Crossbell_Times_(Zero)/Issue_3</t>
  </si>
  <si>
    <t>Crossbell_Times_(Zero)/Special_Edition</t>
  </si>
  <si>
    <t>Crossbell_Times_(Zero)/Issue_4</t>
  </si>
  <si>
    <t>Crossbell_Times_(Zero)/Issue_5</t>
  </si>
  <si>
    <t>Crossbell_Times_(Zero)/Issue_6</t>
  </si>
  <si>
    <t>Crossbell_Times_(Zero)/Issue_7</t>
  </si>
  <si>
    <t>Crossbell_Times_(Zero)/Issue_8</t>
  </si>
  <si>
    <t>Approved_Vehicle_List</t>
  </si>
  <si>
    <t>Arc_en_Ciel_Enthusiasts</t>
  </si>
  <si>
    <t>Back_Alley_Doctor_Glenn/Chapter_1</t>
  </si>
  <si>
    <t>Back_Alley_Doctor_Glenn/Chapter_2</t>
  </si>
  <si>
    <t>Back_Alley_Doctor_Glenn/Chapter_3</t>
  </si>
  <si>
    <t>Back_Alley_Doctor_Glenn/Chapter_4</t>
  </si>
  <si>
    <t>Back_Alley_Doctor_Glenn/Chapter_5</t>
  </si>
  <si>
    <t>Back_Alley_Doctor_Glenn/Chapter_6</t>
  </si>
  <si>
    <t>Back_Alley_Doctor_Glenn/Chapter_7</t>
  </si>
  <si>
    <t>Back_Alley_Doctor_Glenn/Chapter_8</t>
  </si>
  <si>
    <t>Back_Alley_Doctor_Glenn/Chapter_9</t>
  </si>
  <si>
    <t>Back_Alley_Doctor_Glenn/Chapter_10</t>
  </si>
  <si>
    <t>Back_Alley_Doctor_Glenn/Chapter_11</t>
  </si>
  <si>
    <t>Back_Alley_Doctor_Glenn/Chapter_12</t>
  </si>
  <si>
    <t>Back_Alley_Doctor_Glenn/Chapter_13</t>
  </si>
  <si>
    <t>Back_Alley_Doctor_Glenn/Finale</t>
  </si>
  <si>
    <t>Lip_Smacker_Quarterly</t>
  </si>
  <si>
    <t>Mark_and_the_Witch_of_the_Deep_Forest/Part_1</t>
  </si>
  <si>
    <t>中</t>
  </si>
  <si>
    <t>Mark_and_the_Witch_of_the_Deep_Forest/Part_2</t>
  </si>
  <si>
    <t>Part 3</t>
  </si>
  <si>
    <t>Mark_and_the_Witch_of_the_Deep_Forest/Part_3</t>
  </si>
  <si>
    <t>Monster_Damage_Report</t>
  </si>
  <si>
    <t>Paranormal_Crossbell_Collection</t>
  </si>
  <si>
    <t>The_Best_Way_to_Use_5_Minutes</t>
  </si>
  <si>
    <t>The_Saint_and_the_White_Wolf/Part_1</t>
  </si>
  <si>
    <t>The_Saint_and_the_White_Wolf/Part_2</t>
  </si>
  <si>
    <t>Train_Fanatic_Recs</t>
  </si>
  <si>
    <t>Women_Who_Changed_the_World</t>
  </si>
  <si>
    <t>Information_Terminals</t>
  </si>
  <si>
    <t>Crossbell_Times_(Azure)/Issue_1</t>
  </si>
  <si>
    <t>Crossbell_Times_(Azure)/Issue_2</t>
  </si>
  <si>
    <t>Crossbell_Times_(Azure)/Issue_3</t>
  </si>
  <si>
    <t>Crossbell_Times_(Azure)/Issue_4</t>
  </si>
  <si>
    <t>Crossbell_Times_(Azure)/Issue_5</t>
  </si>
  <si>
    <t>Crossbell_Times_(Azure)/Issue_6</t>
  </si>
  <si>
    <t>Crossbell_Times_(Azure)/Issue_7</t>
  </si>
  <si>
    <t>Crossbell_Times_(Azure)/Issue_8</t>
  </si>
  <si>
    <t>Crossbell_Times_(Azure)/Issue_9</t>
  </si>
  <si>
    <t>Crossbell_Times_(Azure)/Special_Edition</t>
  </si>
  <si>
    <t>Crossbell_Times_(Azure)/Issue_10</t>
  </si>
  <si>
    <t>Crossbell_Times_(Azure)/Issue_11</t>
  </si>
  <si>
    <t>Cryptid_Survey_Report</t>
  </si>
  <si>
    <t>Sunshine_Agn%C3%A8s/Chapter_1</t>
  </si>
  <si>
    <t>Sunshine_Agn%C3%A8s/Chapter_2</t>
  </si>
  <si>
    <t>Sunshine_Agn%C3%A8s/Chapter_3</t>
  </si>
  <si>
    <t>Sunshine_Agn%C3%A8s/Chapter_4</t>
  </si>
  <si>
    <t>Sunshine_Agn%C3%A8s/Chapter_5</t>
  </si>
  <si>
    <t>Sunshine_Agn%C3%A8s/Chapter_6</t>
  </si>
  <si>
    <t>Sunshine_Agn%C3%A8s/Chapter_7</t>
  </si>
  <si>
    <t>Sunshine_Agn%C3%A8s/Chapter_8</t>
  </si>
  <si>
    <t>Sunshine_Agn%C3%A8s/Chapter_9</t>
  </si>
  <si>
    <t>Sunshine_Agn%C3%A8s/Chapter_10</t>
  </si>
  <si>
    <t>Sunshine_Agn%C3%A8s/Chapter_11</t>
  </si>
  <si>
    <t>Sunshine_Agn%C3%A8s/Chapter_12</t>
  </si>
  <si>
    <t>Sunshine_Agn%C3%A8s/Chapter_13</t>
  </si>
  <si>
    <t>Sunshine_Agn%C3%A8s/Finale</t>
  </si>
  <si>
    <t>Imperial_Chronicle_(Cold_Steel)/Issue_1</t>
  </si>
  <si>
    <t>Imperial_Chronicle_(Cold_Steel)/Issue_2</t>
  </si>
  <si>
    <t>Imperial_Chronicle_(Cold_Steel)/Issue_3</t>
  </si>
  <si>
    <t>Imperial_Chronicle_(Cold_Steel)/Issue_4</t>
  </si>
  <si>
    <t>Imperial_Chronicle_(Cold_Steel)/Issue_5</t>
  </si>
  <si>
    <t>Imperial_Chronicle_(Cold_Steel)/Issue_6</t>
  </si>
  <si>
    <t>Imperial_Chronicle_(Cold_Steel)/Issue_7</t>
  </si>
  <si>
    <t>Imperial_Chronicle_(Cold_Steel)/Issue_8</t>
  </si>
  <si>
    <t>Imperial_Chronicle_(Cold_Steel)/Issue_9</t>
  </si>
  <si>
    <t>Imperial_Chronicle_(Cold_Steel)/Issue_10</t>
  </si>
  <si>
    <t>Imperial_Chronicle_(Cold_Steel)/Issue_11</t>
  </si>
  <si>
    <t>Red_Moon_Rose/Chapter_1</t>
  </si>
  <si>
    <t>Red_Moon_Rose/Chapter_2</t>
  </si>
  <si>
    <t>Red_Moon_Rose/Chapter_3</t>
  </si>
  <si>
    <t>Red_Moon_Rose/Chapter_4</t>
  </si>
  <si>
    <t>Red_Moon_Rose/Chapter_5</t>
  </si>
  <si>
    <t>Red_Moon_Rose/Chapter_6</t>
  </si>
  <si>
    <t>Red_Moon_Rose/Chapter_7</t>
  </si>
  <si>
    <t>Red_Moon_Rose/Chapter_8</t>
  </si>
  <si>
    <t>Red_Moon_Rose/Chapter_9</t>
  </si>
  <si>
    <t>Red_Moon_Rose/Chapter_10</t>
  </si>
  <si>
    <t>Red_Moon_Rose/Chapter_11</t>
  </si>
  <si>
    <t>Red_Moon_Rose/Chapter_12</t>
  </si>
  <si>
    <t>Red_Moon_Rose/Chapter_13</t>
  </si>
  <si>
    <t>Red_Moon_Rose/Finale</t>
  </si>
  <si>
    <t>Imperial_Railways:_A_History</t>
  </si>
  <si>
    <t>Erebonian_Folklore/Volume_1</t>
  </si>
  <si>
    <t>Erebonian_Folklore/Volume_2</t>
  </si>
  <si>
    <t>Erebonian_Folklore/Volume_3</t>
  </si>
  <si>
    <t>Sports_Beyond_Tradition</t>
  </si>
  <si>
    <t>The_Media:_Generational_Conflicts</t>
  </si>
  <si>
    <t>The_Reinford_Group:_Past_to_Present</t>
  </si>
  <si>
    <t>Imperial_Chronicle_(Cold_Steel_II)/Issue_1</t>
  </si>
  <si>
    <t>Imperial_Chronicle_(Cold_Steel_II)/Issue_2</t>
  </si>
  <si>
    <t>Imperial_Chronicle_(Cold_Steel_II)/Issue_3</t>
  </si>
  <si>
    <t>Imperial_Chronicle_(Cold_Steel_II)/Issue_4</t>
  </si>
  <si>
    <t>Imperial_Chronicle_(Cold_Steel_II)/Issue_5</t>
  </si>
  <si>
    <t>Imperial_Chronicle_(Cold_Steel_II)/Issue_6</t>
  </si>
  <si>
    <t>Imperial_Chronicle_(Cold_Steel_II)/Issue_7</t>
  </si>
  <si>
    <t>The Gods of Creation</t>
  </si>
  <si>
    <t xml:space="preserve">創生の巨神たち </t>
  </si>
  <si>
    <t>Black_Records/The_Gods_of_Creation</t>
  </si>
  <si>
    <t>The Dark Dragon</t>
  </si>
  <si>
    <t xml:space="preserve">廃都の暗黒竜 </t>
  </si>
  <si>
    <t>Black_Records/The_Dark_Dragon</t>
  </si>
  <si>
    <t>The War of the Lions Begins</t>
  </si>
  <si>
    <t>獅子戦役・勃発</t>
  </si>
  <si>
    <t>Black_Records/The_War_of_the_Lions_Begins</t>
  </si>
  <si>
    <t>Dreichels Takes Up Arms</t>
  </si>
  <si>
    <t xml:space="preserve">ドライケルス挙兵 </t>
  </si>
  <si>
    <t>Black_Records/Dreichels_Takes_Up_Arms</t>
  </si>
  <si>
    <t xml:space="preserve">The War Comes to an End </t>
  </si>
  <si>
    <t xml:space="preserve">獅子戦役・終結 </t>
  </si>
  <si>
    <t>Black_Records/The_War_Comes_to_an_End</t>
  </si>
  <si>
    <t>Gambler_Jack_II/Chapter_1</t>
  </si>
  <si>
    <t>Gambler_Jack_II/Chapter_2</t>
  </si>
  <si>
    <t>Gambler_Jack_II/Chapter_3</t>
  </si>
  <si>
    <t>Gambler_Jack_II/Chapter_4</t>
  </si>
  <si>
    <t>Gambler_Jack_II/Chapter_5</t>
  </si>
  <si>
    <t>Gambler_Jack_II/Chapter_6</t>
  </si>
  <si>
    <t>Gambler_Jack_II/Chapter_7</t>
  </si>
  <si>
    <t>Gambler_Jack_II/Chapter_8</t>
  </si>
  <si>
    <t>Gambler_Jack_II/Chapter_9</t>
  </si>
  <si>
    <t>Gambler_Jack_II/Chapter_10</t>
  </si>
  <si>
    <t>Gambler_Jack_II/Chapter_11</t>
  </si>
  <si>
    <t>Gambler_Jack_II/Chapter_12</t>
  </si>
  <si>
    <t>Gambler_Jack_II/Chapter_13</t>
  </si>
  <si>
    <t>Gambler_Jack_II/Finale</t>
  </si>
  <si>
    <t>Crossbell_Times/Special_Issue_(Cold_Steel_II)</t>
  </si>
  <si>
    <t>Imperial_Chronicle_(Cold_Steel_III)/Issue_1</t>
  </si>
  <si>
    <t>Imperial_Chronicle_(Cold_Steel_III)/Issue_2</t>
  </si>
  <si>
    <t>Imperial_Chronicle_(Cold_Steel_III)/Issue_3</t>
  </si>
  <si>
    <t>Imperial_Chronicle_(Cold_Steel_III)/Issue_4</t>
  </si>
  <si>
    <t>Imperial_Chronicle_(Cold_Steel_III)/Issue_5</t>
  </si>
  <si>
    <t>Imperial_Chronicle_(Cold_Steel_III)/Issue_6</t>
  </si>
  <si>
    <t>Imperial_Chronicle_(Cold_Steel_III)/Issue_7</t>
  </si>
  <si>
    <t>Imperial_Chronicle_(Cold_Steel_III)/Issue_8</t>
  </si>
  <si>
    <t>Imperial_Chronicle_(Cold_Steel_III)/Special_Issue</t>
  </si>
  <si>
    <t>Extra Issue</t>
  </si>
  <si>
    <t>臨時号</t>
  </si>
  <si>
    <t>Imperial_Chronicle_(Cold_Steel_III)/Extra_Issue</t>
  </si>
  <si>
    <t>The Founding of Heimdallr</t>
  </si>
  <si>
    <t>帝都開闢～始まりの地</t>
  </si>
  <si>
    <t>Black_Records/The_Founding_of_Heimdallr</t>
  </si>
  <si>
    <t>The Magic Knights</t>
  </si>
  <si>
    <t>魔煌の傀儡兵</t>
  </si>
  <si>
    <t>Black_Records/The_Magic_Knights</t>
  </si>
  <si>
    <t>The Lance Maiden</t>
  </si>
  <si>
    <t>槍の聖女・前日譚</t>
  </si>
  <si>
    <t>Black_Records/The_Lance_Maiden</t>
  </si>
  <si>
    <t>The Lionheart Emperor</t>
  </si>
  <si>
    <t>獅子心皇帝・後日譚</t>
  </si>
  <si>
    <t>Black_Records/The_Lionheart_Emperor</t>
  </si>
  <si>
    <t>The Salt Pale</t>
  </si>
  <si>
    <t>塩の杭</t>
  </si>
  <si>
    <t>Black_Records/The_Salt_Pale</t>
  </si>
  <si>
    <t>The Orbal Shutdown Phenomenon</t>
  </si>
  <si>
    <t>導力停止現象</t>
  </si>
  <si>
    <t>Black_Records/The_Orbal_Shutdown_Phenomenon</t>
  </si>
  <si>
    <t>Twilight Begins</t>
  </si>
  <si>
    <t>黄昏の始まり</t>
  </si>
  <si>
    <t>Black_Records/Twilight_Begins</t>
  </si>
  <si>
    <t>Heartless_Edgar/Chapter_1</t>
  </si>
  <si>
    <t>Heartless_Edgar/Chapter_2</t>
  </si>
  <si>
    <t>Heartless_Edgar/Chapter_3</t>
  </si>
  <si>
    <t>Heartless_Edgar/Chapter_4</t>
  </si>
  <si>
    <t>Heartless_Edgar/Chapter_5</t>
  </si>
  <si>
    <t>Heartless_Edgar/Chapter_6</t>
  </si>
  <si>
    <t>Heartless_Edgar/Chapter_7</t>
  </si>
  <si>
    <t>Heartless_Edgar/Chapter_8</t>
  </si>
  <si>
    <t>Heartless_Edgar/Chapter_9</t>
  </si>
  <si>
    <t>Heartless_Edgar/Finale</t>
  </si>
  <si>
    <t>The_Immoral_Hero/Part_1</t>
  </si>
  <si>
    <t>The_Immoral_Hero/Part_2</t>
  </si>
  <si>
    <t>The_Immoral_Hero/Part_3</t>
  </si>
  <si>
    <t>Coby_and_the_Mysterious_Museum/Part_1</t>
  </si>
  <si>
    <t>Coby_and_the_Mysterious_Museum/Part_2</t>
  </si>
  <si>
    <t>Coby_and_the_Mysterious_Museum/Part_3</t>
  </si>
  <si>
    <t>The_Life_of_Tomatonio/Part_1</t>
  </si>
  <si>
    <t>The_Life_of_Tomatonio/Part_2</t>
  </si>
  <si>
    <t>The_Life_of_Tomatonio/Part_3</t>
  </si>
  <si>
    <t>Crossbell_Province_Tourist_Information</t>
  </si>
  <si>
    <t>Marching_Toward_Dystopia</t>
  </si>
  <si>
    <t>The_Northern_War_(book)</t>
  </si>
  <si>
    <t>Panzer_Soldat_Almanac_(1206)</t>
  </si>
  <si>
    <t>Understanding_Board_Games</t>
  </si>
  <si>
    <t>Imperial_Chronicle_(Cold_Steel_IV)/Issue_1</t>
  </si>
  <si>
    <t>Imperial_Chronicle_(Cold_Steel_IV)/Issue_2</t>
  </si>
  <si>
    <t>Imperial_Chronicle_(Cold_Steel_IV)/Issue_3</t>
  </si>
  <si>
    <t>Imperial_Chronicle_(Cold_Steel_IV)/Issue_4</t>
  </si>
  <si>
    <t>Imperial_Chronicle_(Cold_Steel_IV)/Issue_5</t>
  </si>
  <si>
    <t>Imperial_Chronicle_(Cold_Steel_IV)/Issue_6</t>
  </si>
  <si>
    <t>Imperial_Chronicle_(Cold_Steel_IV)/Issue_7</t>
  </si>
  <si>
    <t>Imperial_Chronicle_(Cold_Steel_IV)/Issue_8</t>
  </si>
  <si>
    <t>Imperial_Chronicle_(Cold_Steel_IV)/Issue_9</t>
  </si>
  <si>
    <t>特別合併号</t>
  </si>
  <si>
    <t>Imperial_Chronicle_(Cold_Steel_IV)/Extra_Issue</t>
  </si>
  <si>
    <t>At Twilight's End</t>
  </si>
  <si>
    <t>黄昏の果てに</t>
  </si>
  <si>
    <t>Black_Records/At_Twilight%27s_End_-_Year_1206~</t>
  </si>
  <si>
    <t>Three_%26_Nine/Chapter_1</t>
  </si>
  <si>
    <t>Three_%26_Nine/Chapter_2</t>
  </si>
  <si>
    <t>Three_%26_Nine/Chapter_3</t>
  </si>
  <si>
    <t>Three_%26_Nine/Chapter_4</t>
  </si>
  <si>
    <t>Three_%26_Nine/Chapter_5</t>
  </si>
  <si>
    <t>Three_%26_Nine/Chapter_6</t>
  </si>
  <si>
    <t>Three_%26_Nine/Chapter_7</t>
  </si>
  <si>
    <t>Three_%26_Nine/Chapter_8</t>
  </si>
  <si>
    <t>Three_%26_Nine/Chapter_9</t>
  </si>
  <si>
    <t>Three_%26_Nine/Chapter_10</t>
  </si>
  <si>
    <t>A_Coco_Panda%27s_Tale/1</t>
  </si>
  <si>
    <t>A_Coco_Panda%27s_Tale/2</t>
  </si>
  <si>
    <t>A_Coco_Panda%27s_Tale/3</t>
  </si>
  <si>
    <t>If_You_Say_Goodbye/1</t>
  </si>
  <si>
    <t>If_You_Say_Goodbye/2</t>
  </si>
  <si>
    <t>If_You_Say_Goodbye/3</t>
  </si>
  <si>
    <t>The_Legendary_Chosen_One/1</t>
  </si>
  <si>
    <t>The_Legendary_Chosen_One/2</t>
  </si>
  <si>
    <t>The_Legendary_Chosen_One/3</t>
  </si>
  <si>
    <t>Crossbell_Times/Special_Issue_(Cold_Steel_IV)</t>
  </si>
  <si>
    <t>Independence Issue</t>
  </si>
  <si>
    <t>独立特集</t>
  </si>
  <si>
    <t>Crossbell_Times/Independence_Issue_(Reverie)</t>
  </si>
  <si>
    <t>Crossbell_Times/Special_Issue_(Reverie)</t>
  </si>
  <si>
    <t>Emergency Issue</t>
  </si>
  <si>
    <t>緊急特報</t>
  </si>
  <si>
    <t>Crossbell_Times/Emergency_Issue_(Reverie)</t>
  </si>
  <si>
    <t>号外</t>
  </si>
  <si>
    <t>Imperial_Chronicle/Special_Issue_(Reverie)</t>
  </si>
  <si>
    <t>All Chapters</t>
  </si>
  <si>
    <t>全巻</t>
  </si>
  <si>
    <t>Moonless_Morn</t>
  </si>
  <si>
    <t>Tyrell_Times_(Daybreak)/Issue_1</t>
  </si>
  <si>
    <t>Tyrell_Times_(Daybreak)/Issue_2</t>
  </si>
  <si>
    <t>Tyrell_Times_(Daybreak)/Issue_3</t>
  </si>
  <si>
    <t>Tyrell_Times_(Daybreak)/Issue_4</t>
  </si>
  <si>
    <t>Tyrell_Times_(Daybreak)/Issue_5</t>
  </si>
  <si>
    <t>Tyrell_Times_(Daybreak)/Issue_6</t>
  </si>
  <si>
    <t>Tyrell_Times_(Daybreak)/Issue_7</t>
  </si>
  <si>
    <t>Tyrell_Times_(Daybreak)/Issue_8</t>
  </si>
  <si>
    <t>記念祭特別号</t>
  </si>
  <si>
    <t>Tyrell_Times_(Daybreak)/Special_Issue</t>
  </si>
  <si>
    <t>['Sky_FC_GAME', '/wiki/Liberl_News_(Sky_FC)/Issue_1', '/wiki/Liberl_News_(Sky_FC)/Issue_2', '/wiki/Liberl_News_(Sky_FC)/Issue_3', '/wiki/Liberl_News_(Sky_FC)/Issue_4', '/wiki/Liberl_News_(Sky_FC)/Issue_5', '/wiki/Liberl_News_(Sky_FC)/Issue_6', '/wiki/Liberl_News_(Sky_FC)/Issue_7', '/wiki/Liberl_News_(Sky_FC)/Issue_8', '/wiki/Liberl_News_(Sky_FC)/Issue_9', '/wiki/Liberl_News_(Sky_FC)/Special_Edition', '/wiki/31_Cypress_Trees', '/wiki/Carnelia_(book_series)/Chapter_1', '/wiki/Carnelia_(book_series)/Chapter_2', '/wiki/Carnelia_(book_series)/Chapter_3', '/wiki/Carnelia_(book_series)/Chapter_4', '/wiki/Carnelia_(book_series)/Chapter_5', '/wiki/Carnelia_(book_series)/Chapter_6', '/wiki/Carnelia_(book_series)/Chapter_7', '/wiki/Carnelia_(book_series)/Chapter_8', '/wiki/Carnelia_(book_series)/Chapter_9', '/wiki/Carnelia_(book_series)/Chapter_10', '/wiki/Carnelia_(book_series)/Finale', '/wiki/The_Erbe_Woodpecker', '/wiki/Hertz%27s_Adventure/Part_1', '/wiki/Hertz%27s_Adventure/Part_2', '/wiki/The_Hundred_Days_War', '/wiki/I%27m_a_Bracer', '/wiki/Kitty-Talk_for_Dummies', '/wiki/Ruan_Economics/Volume_1', '/wiki/Ruan_Economics/Volume_2', '/wiki/Ruan_Economics/Volume_3', '/wiki/Septium_Optic_Annals', '/wiki/Tomorrow%27s_Cooking', 'Sky_SC_GAME', '/wiki/Liberl_News_(Sky_SC)/Issue_1', '/wiki/Liberl_News_(Sky_SC)/Issue_2', '/wiki/Liberl_News_(Sky_SC)/Issue_3', '/wiki/Liberl_News_(Sky_SC)/Issue_4', '/wiki/Liberl_News_(Sky_SC)/Issue_5', '/wiki/Liberl_News_(Sky_SC)/Issue_6', '/wiki/Liberl_News_(Sky_SC)/Issue_7', '/wiki/Liberl_News_(Sky_SC)/Special_Issue', '/wiki/Liberl_News_(Sky_SC)/Issue_8', '/wiki/Liberl_News_(Sky_SC)/Issue_9', '/wiki/Liberl_News_(Sky_SC)/Issue_10', '/wiki/Liberl_News_(Sky_SC)/Issue_11', '/wiki/Bloom%27s_Recipe', '/wiki/The_Doll_Knight/Chapter_1', '/wiki/The_Doll_Knight/Chapter_2', '/wiki/The_Doll_Knight/Chapter_3', '/wiki/The_Doll_Knight/Chapter_4', '/wiki/The_Doll_Knight/Chapter_5', '/wiki/The_Doll_Knight/Chapter_6', '/wiki/The_Doll_Knight/Chapter_7', '/wiki/The_Doll_Knight/Chapter_8', '/wiki/The_Doll_Knight/Chapter_9', '/wiki/The_Doll_Knight/Chapter_10', '/wiki/The_Doll_Knight/Chapter_11', '/wiki/The_Doll_Knight/Chapter_12', '/wiki/The_Doll_Knight/Chapter_13', '/wiki/The_Doll_Knight/Chapter_14', '/wiki/The_Doll_Knight/Chapter_15', '/wiki/The_Doll_Knight/Chapter_16', '/wiki/The_Doll_Knight/Chapter_17', '/wiki/The_Doll_Knight/Chapter_18', '/wiki/The_Doll_Knight/Chapter_19', '/wiki/The_Doll_Knight/Chapter_20', '/wiki/The_Doll_Knight/Chapter_21', '/wiki/The_Doll_Knight/Final_Chapter', '/wiki/Gambler_Jack/Chapter_1', '/wiki/Gambler_Jack/Chapter_2', '/wiki/Gambler_Jack/Chapter_3', '/wiki/Gambler_Jack/Chapter_4', '/wiki/Gambler_Jack/Chapter_5', '/wiki/Gambler_Jack/Chapter_6', '/wiki/Gambler_Jack/Chapter_7', '/wiki/Gambler_Jack/Chapter_8', '/wiki/Gambler_Jack/Chapter_9', '/wiki/Gambler_Jack/Chapter_10', '/wiki/Gambler_Jack/Chapter_11', '/wiki/Gambler_Jack/Chapter_12', '/wiki/Gambler_Jack/Chapter_13', '/wiki/Gambler_Jack/Finale', '/wiki/Lighthouse_Manual', '/wiki/Data_crystals/Esmelas_Tower', '/wiki/Data_crystals/Carnelia_Tower', '/wiki/Data_crystals/Sapphirl_Tower', '/wiki/Data_crystals/Amberl_Tower', 'Sky_3rd_GAME', '/wiki/Liberl_News_(Sky_3rd)/Special_Issue', 'Zero_GAME', '/wiki/Crossbell_Times_(Zero)/Issue_1', '/wiki/Crossbell_Times_(Zero)/Issue_2', '/wiki/Crossbell_Times_(Zero)/Issue_3', '/wiki/Crossbell_Times_(Zero)/Special_Edition', '/wiki/Crossbell_Times_(Zero)/Issue_4', '/wiki/Crossbell_Times_(Zero)/Issue_5', '/wiki/Crossbell_Times_(Zero)/Issue_6', '/wiki/Crossbell_Times_(Zero)/Issue_7', '/wiki/Crossbell_Times_(Zero)/Issue_8', '/wiki/Approved_Vehicle_List', '/wiki/Arc_en_Ciel_Enthusiasts', '/wiki/Back_Alley_Doctor_Glenn/Chapter_1', '/wiki/Back_Alley_Doctor_Glenn/Chapter_2', '/wiki/Back_Alley_Doctor_Glenn/Chapter_3', '/wiki/Back_Alley_Doctor_Glenn/Chapter_4', '/wiki/Back_Alley_Doctor_Glenn/Chapter_5', '/wiki/Back_Alley_Doctor_Glenn/Chapter_6', '/wiki/Back_Alley_Doctor_Glenn/Chapter_7', '/wiki/Back_Alley_Doctor_Glenn/Chapter_8', '/wiki/Back_Alley_Doctor_Glenn/Chapter_9', '/wiki/Back_Alley_Doctor_Glenn/Chapter_10', '/wiki/Back_Alley_Doctor_Glenn/Chapter_11', '/wiki/Back_Alley_Doctor_Glenn/Chapter_12', '/wiki/Back_Alley_Doctor_Glenn/Chapter_13', '/wiki/Back_Alley_Doctor_Glenn/Finale', '/wiki/Lip_Smacker_Quarterly', '/wiki/Mark_and_the_Witch_of_the_Deep_Forest/Part_1', '/wiki/Mark_and_the_Witch_of_the_Deep_Forest/Part_2', '/wiki/Mark_and_the_Witch_of_the_Deep_Forest/Part_3', '/wiki/Monster_Damage_Report', '/wiki/Paranormal_Crossbell_Collection', '/wiki/The_Best_Way_to_Use_5_Minutes', '/wiki/The_Saint_and_the_White_Wolf/Part_1', '/wiki/The_Saint_and_the_White_Wolf/Part_2', '/wiki/Train_Fanatic_Recs', '/wiki/Women_Who_Changed_the_World', '/wiki/Information_Terminals', 'Azure_GAME', '/wiki/Crossbell_Times_(Azure)/Issue_1', '/wiki/Crossbell_Times_(Azure)/Issue_2', '/wiki/Crossbell_Times_(Azure)/Issue_3', '/wiki/Crossbell_Times_(Azure)/Issue_4', '/wiki/Crossbell_Times_(Azure)/Issue_5', '/wiki/Crossbell_Times_(Azure)/Issue_6', '/wiki/Crossbell_Times_(Azure)/Issue_7', '/wiki/Crossbell_Times_(Azure)/Issue_8', '/wiki/Crossbell_Times_(Azure)/Issue_9', '/wiki/Crossbell_Times_(Azure)/Special_Edition', '/wiki/Crossbell_Times_(Azure)/Issue_10', '/wiki/Crossbell_Times_(Azure)/Issue_11', '/wiki/Cryptid_Survey_Report', '/wiki/Sunshine_Agn%C3%A8s/Chapter_1', '/wiki/Sunshine_Agn%C3%A8s/Chapter_2', '/wiki/Sunshine_Agn%C3%A8s/Chapter_3', '/wiki/Sunshine_Agn%C3%A8s/Chapter_4', '/wiki/Sunshine_Agn%C3%A8s/Chapter_5', '/wiki/Sunshine_Agn%C3%A8s/Chapter_6', '/wiki/Sunshine_Agn%C3%A8s/Chapter_7', '/wiki/Sunshine_Agn%C3%A8s/Chapter_8', '/wiki/Sunshine_Agn%C3%A8s/Chapter_9', '/wiki/Sunshine_Agn%C3%A8s/Chapter_10', '/wiki/Sunshine_Agn%C3%A8s/Chapter_11', '/wiki/Sunshine_Agn%C3%A8s/Chapter_12', '/wiki/Sunshine_Agn%C3%A8s/Chapter_13', '/wiki/Sunshine_Agn%C3%A8s/Finale', 'Cold_Steel_GAME', '/wiki/Imperial_Chronicle_(Cold_Steel)/Issue_1', '/wiki/Imperial_Chronicle_(Cold_Steel)/Issue_2', '/wiki/Imperial_Chronicle_(Cold_Steel)/Issue_3', '/wiki/Imperial_Chronicle_(Cold_Steel)/Issue_4', '/wiki/Imperial_Chronicle_(Cold_Steel)/Issue_5', '/wiki/Imperial_Chronicle_(Cold_Steel)/Issue_6', '/wiki/Imperial_Chronicle_(Cold_Steel)/Issue_7', '/wiki/Imperial_Chronicle_(Cold_Steel)/Issue_8', '/wiki/Imperial_Chronicle_(Cold_Steel)/Issue_9', '/wiki/Imperial_Chronicle_(Cold_Steel)/Issue_10', '/wiki/Imperial_Chronicle_(Cold_Steel)/Issue_11', '/wiki/Red_Moon_Rose/Chapter_1', '/wiki/Red_Moon_Rose/Chapter_2', '/wiki/Red_Moon_Rose/Chapter_3', '/wiki/Red_Moon_Rose/Chapter_4', '/wiki/Red_Moon_Rose/Chapter_5', '/wiki/Red_Moon_Rose/Chapter_6', '/wiki/Red_Moon_Rose/Chapter_7', '/wiki/Red_Moon_Rose/Chapter_8', '/wiki/Red_Moon_Rose/Chapter_9', '/wiki/Red_Moon_Rose/Chapter_10', '/wiki/Red_Moon_Rose/Chapter_11', '/wiki/Red_Moon_Rose/Chapter_12', '/wiki/Red_Moon_Rose/Chapter_13', '/wiki/Red_Moon_Rose/Finale', '/wiki/Imperial_Railways:_A_History', '/wiki/Erebonian_Folklore/Volume_1', '/wiki/Erebonian_Folklore/Volume_2', '/wiki/Erebonian_Folklore/Volume_3', '/wiki/Sports_Beyond_Tradition', '/wiki/The_Media:_Generational_Conflicts', '/wiki/The_Reinford_Group:_Past_to_Present', 'Cold_Steel_II_GAME', '/wiki/Imperial_Chronicle_(Cold_Steel_II)/Issue_1', '/wiki/Imperial_Chronicle_(Cold_Steel_II)/Issue_2', '/wiki/Imperial_Chronicle_(Cold_Steel_II)/Issue_3', '/wiki/Imperial_Chronicle_(Cold_Steel_II)/Issue_4', '/wiki/Imperial_Chronicle_(Cold_Steel_II)/Issue_5', '/wiki/Imperial_Chronicle_(Cold_Steel_II)/Issue_6', '/wiki/Imperial_Chronicle_(Cold_Steel_II)/Issue_7', '/wiki/Black_Records/The_Gods_of_Creation', '/wiki/Black_Records/The_Dark_Dragon', '/wiki/Black_Records/The_War_of_the_Lions_Begins', '/wiki/Black_Records/Dreichels_Takes_Up_Arms', '/wiki/Black_Records/The_War_Comes_to_an_End', '/wiki/Gambler_Jack_II/Chapter_1', '/wiki/Gambler_Jack_II/Chapter_2', '/wiki/Gambler_Jack_II/Chapter_3', '/wiki/Gambler_Jack_II/Chapter_4', '/wiki/Gambler_Jack_II/Chapter_5', '/wiki/Gambler_Jack_II/Chapter_6', '/wiki/Gambler_Jack_II/Chapter_7', '/wiki/Gambler_Jack_II/Chapter_8', '/wiki/Gambler_Jack_II/Chapter_9', '/wiki/Gambler_Jack_II/Chapter_10', '/wiki/Gambler_Jack_II/Chapter_11', '/wiki/Gambler_Jack_II/Chapter_12', '/wiki/Gambler_Jack_II/Chapter_13', '/wiki/Gambler_Jack_II/Finale', '/wiki/Crossbell_Times/Special_Issue_(Cold_Steel_II)', 'Cold_Steel_III_GAME', '/wiki/Imperial_Chronicle_(Cold_Steel_III)/Issue_1', '/wiki/Imperial_Chronicle_(Cold_Steel_III)/Issue_2', '/wiki/Imperial_Chronicle_(Cold_Steel_III)/Issue_3', '/wiki/Imperial_Chronicle_(Cold_Steel_III)/Issue_4', '/wiki/Imperial_Chronicle_(Cold_Steel_III)/Issue_5', '/wiki/Imperial_Chronicle_(Cold_Steel_III)/Issue_6', '/wiki/Imperial_Chronicle_(Cold_Steel_III)/Issue_7', '/wiki/Imperial_Chronicle_(Cold_Steel_III)/Issue_8', '/wiki/Imperial_Chronicle_(Cold_Steel_III)/Special_Issue', '/wiki/Imperial_Chronicle_(Cold_Steel_III)/Extra_Issue', '/wiki/Black_Records/The_Founding_of_Heimdallr', '/wiki/Black_Records/The_Magic_Knights', '/wiki/Black_Records/The_Lance_Maiden', '/wiki/Black_Records/The_Lionheart_Emperor', '/wiki/Black_Records/The_Salt_Pale', '/wiki/Black_Records/The_Orbal_Shutdown_Phenomenon', '/wiki/Black_Records/Twilight_Begins', '/wiki/Heartless_Edgar/Chapter_1', '/wiki/Heartless_Edgar/Chapter_2', '/wiki/Heartless_Edgar/Chapter_3', '/wiki/Heartless_Edgar/Chapter_4', '/wiki/Heartless_Edgar/Chapter_5', '/wiki/Heartless_Edgar/Chapter_6', '/wiki/Heartless_Edgar/Chapter_7', '/wiki/Heartless_Edgar/Chapter_8', '/wiki/Heartless_Edgar/Chapter_9', '/wiki/Heartless_Edgar/Finale', '/wiki/The_Immoral_Hero/Part_1', '/wiki/The_Immoral_Hero/Part_2', '/wiki/The_Immoral_Hero/Part_3', '/wiki/Coby_and_the_Mysterious_Museum/Part_1', '/wiki/Coby_and_the_Mysterious_Museum/Part_2', '/wiki/Coby_and_the_Mysterious_Museum/Part_3', '/wiki/The_Life_of_Tomatonio/Part_1', '/wiki/The_Life_of_Tomatonio/Part_2', '/wiki/The_Life_of_Tomatonio/Part_3', '/wiki/Crossbell_Province_Tourist_Information', '/wiki/Marching_Toward_Dystopia', '/wiki/The_Northern_War_(book)', '/wiki/Panzer_Soldat_Almanac_(1206)', '/wiki/Understanding_Board_Games', 'Cold_Steel_IV_GAME', '/wiki/Imperial_Chronicle_(Cold_Steel_IV)/Issue_1', '/wiki/Imperial_Chronicle_(Cold_Steel_IV)/Issue_2', '/wiki/Imperial_Chronicle_(Cold_Steel_IV)/Issue_3', '/wiki/Imperial_Chronicle_(Cold_Steel_IV)/Issue_4', '/wiki/Imperial_Chronicle_(Cold_Steel_IV)/Issue_5', '/wiki/Imperial_Chronicle_(Cold_Steel_IV)/Issue_6', '/wiki/Imperial_Chronicle_(Cold_Steel_IV)/Issue_7', '/wiki/Imperial_Chronicle_(Cold_Steel_IV)/Issue_8', '/wiki/Imperial_Chronicle_(Cold_Steel_IV)/Issue_9', '/wiki/Imperial_Chronicle_(Cold_Steel_IV)/Extra_Issue', '/wiki/Black_Records/At_Twilight%27s_End_-_Year_1206~', '/wiki/Three_%26_Nine/Chapter_1', '/wiki/Three_%26_Nine/Chapter_2', '/wiki/Three_%26_Nine/Chapter_3', '/wiki/Three_%26_Nine/Chapter_4', '/wiki/Three_%26_Nine/Chapter_5', '/wiki/Three_%26_Nine/Chapter_6', '/wiki/Three_%26_Nine/Chapter_7', '/wiki/Three_%26_Nine/Chapter_8', '/wiki/Three_%26_Nine/Chapter_9', '/wiki/Three_%26_Nine/Chapter_10', '/wiki/A_Coco_Panda%27s_Tale/1', '/wiki/A_Coco_Panda%27s_Tale/2', '/wiki/A_Coco_Panda%27s_Tale/3', '/wiki/If_You_Say_Goodbye/1', '/wiki/If_You_Say_Goodbye/2', '/wiki/If_You_Say_Goodbye/3', '/wiki/The_Legendary_Chosen_One/1', '/wiki/The_Legendary_Chosen_One/2', '/wiki/The_Legendary_Chosen_One/3', '/wiki/Crossbell_Times/Special_Issue_(Cold_Steel_IV)']</t>
  </si>
  <si>
    <t>author_ja</t>
  </si>
  <si>
    <t>0743_black_records</t>
  </si>
  <si>
    <t>slug</t>
  </si>
  <si>
    <t>imperial_railways_a_history</t>
  </si>
  <si>
    <t>three_and_nine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</si>
</sst>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b/>
      <sz val="10"/>
      <color theme="1"/>
      <name val="Noto Sans JP"/>
    </font>
    <font>
      <sz val="10"/>
      <color theme="1"/>
      <name val="Noto Sans JP"/>
    </font>
    <font>
      <b/>
      <sz val="10"/>
      <color theme="1"/>
      <name val="Noto Sans JP"/>
    </font>
    <font>
      <sz val="10"/>
      <color theme="1"/>
      <name val="Noto Sans JP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" fontId="3" fillId="0" borderId="0" xfId="0" applyNumberFormat="1" applyFont="1"/>
    <xf numFmtId="0" fontId="3" fillId="0" borderId="0" xfId="0" applyFont="1"/>
    <xf numFmtId="0" fontId="4" fillId="0" borderId="0" xfId="0" applyFont="1"/>
    <xf numFmtId="1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/>
  </sheetViews>
  <sheetFormatPr defaultColWidth="12.6328125" defaultRowHeight="15.75" customHeight="1"/>
  <cols>
    <col min="1" max="1" width="11.36328125" customWidth="1"/>
    <col min="3" max="3" width="13.7265625" customWidth="1"/>
  </cols>
  <sheetData>
    <row r="1" spans="1:26" ht="13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2">
        <v>1</v>
      </c>
      <c r="B2" s="2" t="s">
        <v>3</v>
      </c>
      <c r="C2" s="2" t="s">
        <v>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2">
        <v>2</v>
      </c>
      <c r="B3" s="2" t="s">
        <v>5</v>
      </c>
      <c r="C3" s="2" t="s">
        <v>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2">
        <v>3</v>
      </c>
      <c r="B4" s="2" t="s">
        <v>7</v>
      </c>
      <c r="C4" s="2" t="s">
        <v>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2">
        <v>4</v>
      </c>
      <c r="B5" s="2" t="s">
        <v>9</v>
      </c>
      <c r="C5" s="2" t="s">
        <v>10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2">
        <v>5</v>
      </c>
      <c r="B6" s="2" t="s">
        <v>11</v>
      </c>
      <c r="C6" s="2" t="s">
        <v>12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2">
        <v>6</v>
      </c>
      <c r="B7" s="2" t="s">
        <v>13</v>
      </c>
      <c r="C7" s="2" t="s">
        <v>14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2">
        <v>7</v>
      </c>
      <c r="B8" s="2" t="s">
        <v>15</v>
      </c>
      <c r="C8" s="2" t="s">
        <v>16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2">
        <v>8</v>
      </c>
      <c r="B9" s="2" t="s">
        <v>17</v>
      </c>
      <c r="C9" s="2" t="s">
        <v>18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2">
        <v>9</v>
      </c>
      <c r="B10" s="2" t="s">
        <v>19</v>
      </c>
      <c r="C10" s="2" t="s">
        <v>20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">
        <v>10</v>
      </c>
      <c r="B11" s="2" t="s">
        <v>21</v>
      </c>
      <c r="C11" s="2" t="s">
        <v>22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>
        <v>11</v>
      </c>
      <c r="B12" s="2" t="s">
        <v>23</v>
      </c>
      <c r="C12" s="2" t="s">
        <v>24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>
        <v>12</v>
      </c>
      <c r="B13" s="2" t="s">
        <v>25</v>
      </c>
      <c r="C13" s="2" t="s">
        <v>26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0"/>
  <sheetViews>
    <sheetView tabSelected="1" topLeftCell="C55" workbookViewId="0">
      <selection activeCell="H70" sqref="H70"/>
    </sheetView>
  </sheetViews>
  <sheetFormatPr defaultColWidth="12.6328125" defaultRowHeight="15.75" customHeight="1"/>
  <cols>
    <col min="3" max="3" width="31.7265625" customWidth="1"/>
    <col min="4" max="4" width="35.90625" customWidth="1"/>
    <col min="5" max="5" width="19" customWidth="1"/>
    <col min="6" max="6" width="17.36328125" customWidth="1"/>
    <col min="7" max="7" width="42.6328125" customWidth="1"/>
    <col min="8" max="8" width="32.36328125" customWidth="1"/>
  </cols>
  <sheetData>
    <row r="1" spans="1:25" ht="13">
      <c r="A1" s="3" t="s">
        <v>27</v>
      </c>
      <c r="B1" s="4" t="s">
        <v>0</v>
      </c>
      <c r="C1" s="4" t="s">
        <v>1</v>
      </c>
      <c r="D1" s="4" t="s">
        <v>2</v>
      </c>
      <c r="E1" s="4" t="s">
        <v>28</v>
      </c>
      <c r="F1" s="1" t="s">
        <v>625</v>
      </c>
      <c r="G1" s="4" t="s">
        <v>29</v>
      </c>
      <c r="H1" s="1" t="s">
        <v>627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5.75" customHeight="1">
      <c r="A2" s="6">
        <v>1</v>
      </c>
      <c r="B2" s="5">
        <v>1</v>
      </c>
      <c r="C2" s="5" t="s">
        <v>30</v>
      </c>
      <c r="D2" s="5" t="s">
        <v>31</v>
      </c>
      <c r="E2" s="5" t="s">
        <v>32</v>
      </c>
      <c r="F2" s="5" t="s">
        <v>33</v>
      </c>
      <c r="G2" s="5" t="str">
        <f t="shared" ref="G2:G47" si="0">CONCATENATE(
  TEXT(A2, "00"),
  TEXT(B2, "00"),
  "_",
  LOWER(
    TRIM(
    SUBSTITUTE(
    SUBSTITUTE(
    SUBSTITUTE(
    SUBSTITUTE(
    SUBSTITUTE(
    SUBSTITUTE(
    SUBSTITUTE( C2, "è", "e"), "(", ""), ")", ""), "&amp;", ""), "'", ""), ":", ""), " ", "_"))), "")</f>
        <v>0101_liberl_news_sky_fc</v>
      </c>
      <c r="H2" s="5" t="str">
        <f>RIGHT(G2, LEN(G2)-5)</f>
        <v>liberl_news_sky_fc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15.75" customHeight="1">
      <c r="A3" s="6">
        <v>1</v>
      </c>
      <c r="B3" s="5">
        <v>2</v>
      </c>
      <c r="C3" s="5" t="s">
        <v>34</v>
      </c>
      <c r="D3" s="5" t="s">
        <v>35</v>
      </c>
      <c r="E3" s="5"/>
      <c r="F3" s="5"/>
      <c r="G3" s="5" t="str">
        <f t="shared" si="0"/>
        <v>0102_31_cypress_trees</v>
      </c>
      <c r="H3" s="5" t="str">
        <f t="shared" ref="H3:H66" si="1">RIGHT(G3, LEN(G3)-5)</f>
        <v>31_cypress_trees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2.5">
      <c r="A4" s="6">
        <v>1</v>
      </c>
      <c r="B4" s="5">
        <v>3</v>
      </c>
      <c r="C4" s="5" t="s">
        <v>36</v>
      </c>
      <c r="D4" s="5" t="s">
        <v>37</v>
      </c>
      <c r="E4" s="5" t="s">
        <v>38</v>
      </c>
      <c r="F4" s="5" t="s">
        <v>39</v>
      </c>
      <c r="G4" s="5" t="str">
        <f t="shared" si="0"/>
        <v>0103_carnelia</v>
      </c>
      <c r="H4" s="5" t="str">
        <f t="shared" si="1"/>
        <v>carnelia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15.75" customHeight="1">
      <c r="A5" s="6">
        <v>1</v>
      </c>
      <c r="B5" s="5">
        <v>4</v>
      </c>
      <c r="C5" s="5" t="s">
        <v>40</v>
      </c>
      <c r="D5" s="5" t="s">
        <v>41</v>
      </c>
      <c r="E5" s="5"/>
      <c r="F5" s="5"/>
      <c r="G5" s="5" t="str">
        <f t="shared" si="0"/>
        <v>0104_erbe_woodpecker</v>
      </c>
      <c r="H5" s="5" t="str">
        <f t="shared" si="1"/>
        <v>erbe_woodpecker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15.75" customHeight="1">
      <c r="A6" s="6">
        <v>1</v>
      </c>
      <c r="B6" s="5">
        <v>5</v>
      </c>
      <c r="C6" s="5" t="s">
        <v>42</v>
      </c>
      <c r="D6" s="5" t="s">
        <v>43</v>
      </c>
      <c r="E6" s="5"/>
      <c r="F6" s="5"/>
      <c r="G6" s="5" t="str">
        <f t="shared" si="0"/>
        <v>0105_hertzs_adventure</v>
      </c>
      <c r="H6" s="5" t="str">
        <f t="shared" si="1"/>
        <v>hertzs_adventure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15.75" customHeight="1">
      <c r="A7" s="6">
        <v>1</v>
      </c>
      <c r="B7" s="5">
        <v>6</v>
      </c>
      <c r="C7" s="5" t="s">
        <v>44</v>
      </c>
      <c r="D7" s="5" t="s">
        <v>45</v>
      </c>
      <c r="E7" s="5"/>
      <c r="F7" s="5"/>
      <c r="G7" s="5" t="str">
        <f t="shared" si="0"/>
        <v>0106_hundred_days_war</v>
      </c>
      <c r="H7" s="5" t="str">
        <f t="shared" si="1"/>
        <v>hundred_days_war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15.75" customHeight="1">
      <c r="A8" s="6">
        <v>1</v>
      </c>
      <c r="B8" s="5">
        <v>7</v>
      </c>
      <c r="C8" s="5" t="s">
        <v>46</v>
      </c>
      <c r="D8" s="5" t="s">
        <v>47</v>
      </c>
      <c r="E8" s="5"/>
      <c r="F8" s="5"/>
      <c r="G8" s="5" t="str">
        <f t="shared" si="0"/>
        <v>0107_im_a_bracer</v>
      </c>
      <c r="H8" s="5" t="str">
        <f t="shared" si="1"/>
        <v>im_a_bracer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15.75" customHeight="1">
      <c r="A9" s="6">
        <v>1</v>
      </c>
      <c r="B9" s="5">
        <v>8</v>
      </c>
      <c r="C9" s="5" t="s">
        <v>48</v>
      </c>
      <c r="D9" s="5" t="s">
        <v>49</v>
      </c>
      <c r="E9" s="5"/>
      <c r="F9" s="5"/>
      <c r="G9" s="5" t="str">
        <f t="shared" si="0"/>
        <v>0108_kitty-talk_for_dummies</v>
      </c>
      <c r="H9" s="5" t="str">
        <f t="shared" si="1"/>
        <v>kitty-talk_for_dummies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5.75" customHeight="1">
      <c r="A10" s="6">
        <v>1</v>
      </c>
      <c r="B10" s="5">
        <v>9</v>
      </c>
      <c r="C10" s="5" t="s">
        <v>50</v>
      </c>
      <c r="D10" s="5" t="s">
        <v>51</v>
      </c>
      <c r="E10" s="5"/>
      <c r="F10" s="5"/>
      <c r="G10" s="5" t="str">
        <f t="shared" si="0"/>
        <v>0109_ruan_economics</v>
      </c>
      <c r="H10" s="5" t="str">
        <f t="shared" si="1"/>
        <v>ruan_economics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15.75" customHeight="1">
      <c r="A11" s="6">
        <v>1</v>
      </c>
      <c r="B11" s="5">
        <v>10</v>
      </c>
      <c r="C11" s="5" t="s">
        <v>52</v>
      </c>
      <c r="D11" s="5" t="s">
        <v>53</v>
      </c>
      <c r="E11" s="5"/>
      <c r="F11" s="5"/>
      <c r="G11" s="5" t="str">
        <f t="shared" si="0"/>
        <v>0110_septium_optic_annals</v>
      </c>
      <c r="H11" s="5" t="str">
        <f t="shared" si="1"/>
        <v>septium_optic_annals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15.75" customHeight="1">
      <c r="A12" s="6">
        <v>1</v>
      </c>
      <c r="B12" s="5">
        <v>11</v>
      </c>
      <c r="C12" s="5" t="s">
        <v>54</v>
      </c>
      <c r="D12" s="5" t="s">
        <v>55</v>
      </c>
      <c r="E12" s="5"/>
      <c r="F12" s="5"/>
      <c r="G12" s="5" t="str">
        <f t="shared" si="0"/>
        <v>0111_tomorrows_cooking</v>
      </c>
      <c r="H12" s="5" t="str">
        <f t="shared" si="1"/>
        <v>tomorrows_cooking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15.75" customHeight="1">
      <c r="A13" s="6">
        <v>2</v>
      </c>
      <c r="B13" s="5">
        <v>12</v>
      </c>
      <c r="C13" s="5" t="s">
        <v>56</v>
      </c>
      <c r="D13" s="5" t="s">
        <v>57</v>
      </c>
      <c r="E13" s="5" t="s">
        <v>32</v>
      </c>
      <c r="F13" s="5" t="s">
        <v>33</v>
      </c>
      <c r="G13" s="5" t="str">
        <f t="shared" si="0"/>
        <v>0212_liberl_news_sky_sc</v>
      </c>
      <c r="H13" s="5" t="str">
        <f t="shared" si="1"/>
        <v>liberl_news_sky_sc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15.75" customHeight="1">
      <c r="A14" s="6">
        <v>2</v>
      </c>
      <c r="B14" s="5">
        <v>13</v>
      </c>
      <c r="C14" s="5" t="s">
        <v>58</v>
      </c>
      <c r="D14" s="5" t="s">
        <v>59</v>
      </c>
      <c r="E14" s="5"/>
      <c r="F14" s="5"/>
      <c r="G14" s="5" t="str">
        <f t="shared" si="0"/>
        <v>0213_blooms_recipe</v>
      </c>
      <c r="H14" s="5" t="str">
        <f t="shared" si="1"/>
        <v>blooms_recipe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15.75" customHeight="1">
      <c r="A15" s="6">
        <v>2</v>
      </c>
      <c r="B15" s="5">
        <v>14</v>
      </c>
      <c r="C15" s="5" t="s">
        <v>60</v>
      </c>
      <c r="D15" s="5" t="s">
        <v>61</v>
      </c>
      <c r="E15" s="5"/>
      <c r="F15" s="5"/>
      <c r="G15" s="5" t="str">
        <f t="shared" si="0"/>
        <v>0214_the_doll_knight</v>
      </c>
      <c r="H15" s="5" t="str">
        <f t="shared" si="1"/>
        <v>the_doll_knight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15.75" customHeight="1">
      <c r="A16" s="6">
        <v>2</v>
      </c>
      <c r="B16" s="5">
        <v>15</v>
      </c>
      <c r="C16" s="5" t="s">
        <v>62</v>
      </c>
      <c r="D16" s="5" t="s">
        <v>63</v>
      </c>
      <c r="E16" s="5"/>
      <c r="F16" s="5"/>
      <c r="G16" s="5" t="str">
        <f t="shared" si="0"/>
        <v>0215_gambler_jack</v>
      </c>
      <c r="H16" s="5" t="str">
        <f t="shared" si="1"/>
        <v>gambler_jack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15.75" customHeight="1">
      <c r="A17" s="6">
        <v>2</v>
      </c>
      <c r="B17" s="5">
        <v>16</v>
      </c>
      <c r="C17" s="5" t="s">
        <v>64</v>
      </c>
      <c r="D17" s="5" t="s">
        <v>65</v>
      </c>
      <c r="E17" s="5"/>
      <c r="F17" s="5"/>
      <c r="G17" s="5" t="str">
        <f t="shared" si="0"/>
        <v>0216_lighthouse_manual</v>
      </c>
      <c r="H17" s="5" t="str">
        <f t="shared" si="1"/>
        <v>lighthouse_manual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15.75" customHeight="1">
      <c r="A18" s="6">
        <v>2</v>
      </c>
      <c r="B18" s="5">
        <v>17</v>
      </c>
      <c r="C18" s="5" t="s">
        <v>66</v>
      </c>
      <c r="D18" s="5" t="s">
        <v>67</v>
      </c>
      <c r="E18" s="5"/>
      <c r="F18" s="5"/>
      <c r="G18" s="5" t="str">
        <f t="shared" si="0"/>
        <v>0217_data_crystals</v>
      </c>
      <c r="H18" s="5" t="str">
        <f t="shared" si="1"/>
        <v>data_crystals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15.75" customHeight="1">
      <c r="A19" s="6">
        <v>3</v>
      </c>
      <c r="B19" s="5">
        <v>18</v>
      </c>
      <c r="C19" s="5" t="s">
        <v>68</v>
      </c>
      <c r="D19" s="5" t="s">
        <v>69</v>
      </c>
      <c r="E19" s="5" t="s">
        <v>32</v>
      </c>
      <c r="F19" s="5" t="s">
        <v>33</v>
      </c>
      <c r="G19" s="5" t="str">
        <f t="shared" si="0"/>
        <v>0318_liberl_news_sky_3rd</v>
      </c>
      <c r="H19" s="5" t="str">
        <f t="shared" si="1"/>
        <v>liberl_news_sky_3rd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15.75" customHeight="1">
      <c r="A20" s="6">
        <v>4</v>
      </c>
      <c r="B20" s="5">
        <v>19</v>
      </c>
      <c r="C20" s="5" t="s">
        <v>70</v>
      </c>
      <c r="D20" s="5" t="s">
        <v>71</v>
      </c>
      <c r="E20" s="5" t="s">
        <v>72</v>
      </c>
      <c r="F20" s="5" t="s">
        <v>73</v>
      </c>
      <c r="G20" s="5" t="str">
        <f t="shared" si="0"/>
        <v>0419_crossbell_times_zero</v>
      </c>
      <c r="H20" s="5" t="str">
        <f t="shared" si="1"/>
        <v>crossbell_times_zero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15.75" customHeight="1">
      <c r="A21" s="6">
        <v>4</v>
      </c>
      <c r="B21" s="5">
        <v>20</v>
      </c>
      <c r="C21" s="5" t="s">
        <v>74</v>
      </c>
      <c r="D21" s="5" t="s">
        <v>75</v>
      </c>
      <c r="E21" s="5" t="s">
        <v>76</v>
      </c>
      <c r="F21" s="5" t="s">
        <v>77</v>
      </c>
      <c r="G21" s="5" t="str">
        <f t="shared" si="0"/>
        <v>0420_approved_vehicle_list</v>
      </c>
      <c r="H21" s="5" t="str">
        <f t="shared" si="1"/>
        <v>approved_vehicle_list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15.75" customHeight="1">
      <c r="A22" s="6">
        <v>4</v>
      </c>
      <c r="B22" s="5">
        <v>21</v>
      </c>
      <c r="C22" s="5" t="s">
        <v>78</v>
      </c>
      <c r="D22" s="5" t="s">
        <v>79</v>
      </c>
      <c r="E22" s="5"/>
      <c r="F22" s="5"/>
      <c r="G22" s="5" t="str">
        <f t="shared" si="0"/>
        <v>0421_arc_en_ciel_enthusiasts</v>
      </c>
      <c r="H22" s="5" t="str">
        <f t="shared" si="1"/>
        <v>arc_en_ciel_enthusiasts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15.75" customHeight="1">
      <c r="A23" s="6">
        <v>4</v>
      </c>
      <c r="B23" s="5">
        <v>22</v>
      </c>
      <c r="C23" s="5" t="s">
        <v>80</v>
      </c>
      <c r="D23" s="5" t="s">
        <v>81</v>
      </c>
      <c r="E23" s="5"/>
      <c r="F23" s="5"/>
      <c r="G23" s="5" t="str">
        <f t="shared" si="0"/>
        <v>0422_back_alley_doctor_glenn</v>
      </c>
      <c r="H23" s="5" t="str">
        <f t="shared" si="1"/>
        <v>back_alley_doctor_glenn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15.75" customHeight="1">
      <c r="A24" s="6">
        <v>4</v>
      </c>
      <c r="B24" s="5">
        <v>23</v>
      </c>
      <c r="C24" s="5" t="s">
        <v>82</v>
      </c>
      <c r="D24" s="5" t="s">
        <v>83</v>
      </c>
      <c r="E24" s="5"/>
      <c r="F24" s="5"/>
      <c r="G24" s="5" t="str">
        <f t="shared" si="0"/>
        <v>0423_lip_smack_quarterly</v>
      </c>
      <c r="H24" s="5" t="str">
        <f t="shared" si="1"/>
        <v>lip_smack_quarterly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5.75" customHeight="1">
      <c r="A25" s="6">
        <v>4</v>
      </c>
      <c r="B25" s="5">
        <v>24</v>
      </c>
      <c r="C25" s="5" t="s">
        <v>84</v>
      </c>
      <c r="D25" s="5" t="s">
        <v>85</v>
      </c>
      <c r="E25" s="5" t="s">
        <v>86</v>
      </c>
      <c r="F25" s="5" t="s">
        <v>87</v>
      </c>
      <c r="G25" s="5" t="str">
        <f t="shared" si="0"/>
        <v>0424_mark_and_the_witch_of_the_deep_forest</v>
      </c>
      <c r="H25" s="5" t="str">
        <f t="shared" si="1"/>
        <v>mark_and_the_witch_of_the_deep_forest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2.5">
      <c r="A26" s="6">
        <v>4</v>
      </c>
      <c r="B26" s="5">
        <v>25</v>
      </c>
      <c r="C26" s="5" t="s">
        <v>88</v>
      </c>
      <c r="D26" s="5" t="s">
        <v>89</v>
      </c>
      <c r="E26" s="5" t="s">
        <v>90</v>
      </c>
      <c r="F26" s="5" t="s">
        <v>91</v>
      </c>
      <c r="G26" s="5" t="str">
        <f t="shared" si="0"/>
        <v>0425_monster_damage_report</v>
      </c>
      <c r="H26" s="5" t="str">
        <f t="shared" si="1"/>
        <v>monster_damage_report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2.5">
      <c r="A27" s="6">
        <v>4</v>
      </c>
      <c r="B27" s="5">
        <v>26</v>
      </c>
      <c r="C27" s="5" t="s">
        <v>92</v>
      </c>
      <c r="D27" s="5" t="s">
        <v>93</v>
      </c>
      <c r="E27" s="5"/>
      <c r="F27" s="5"/>
      <c r="G27" s="5" t="str">
        <f t="shared" si="0"/>
        <v>0426_paranormal_crossbell_collection</v>
      </c>
      <c r="H27" s="5" t="str">
        <f t="shared" si="1"/>
        <v>paranormal_crossbell_collection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2.5">
      <c r="A28" s="6">
        <v>4</v>
      </c>
      <c r="B28" s="5">
        <v>27</v>
      </c>
      <c r="C28" s="5" t="s">
        <v>94</v>
      </c>
      <c r="D28" s="5" t="s">
        <v>95</v>
      </c>
      <c r="E28" s="5"/>
      <c r="F28" s="5"/>
      <c r="G28" s="5" t="str">
        <f t="shared" si="0"/>
        <v>0427_the_best_way_to_use_5_minutes</v>
      </c>
      <c r="H28" s="5" t="str">
        <f t="shared" si="1"/>
        <v>the_best_way_to_use_5_minutes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2.5">
      <c r="A29" s="6">
        <v>4</v>
      </c>
      <c r="B29" s="5">
        <v>28</v>
      </c>
      <c r="C29" s="5" t="s">
        <v>96</v>
      </c>
      <c r="D29" s="5" t="s">
        <v>97</v>
      </c>
      <c r="E29" s="5"/>
      <c r="F29" s="5"/>
      <c r="G29" s="5" t="str">
        <f t="shared" si="0"/>
        <v>0428_saint_and_the_white_wolf</v>
      </c>
      <c r="H29" s="5" t="str">
        <f t="shared" si="1"/>
        <v>saint_and_the_white_wolf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2.5">
      <c r="A30" s="6">
        <v>4</v>
      </c>
      <c r="B30" s="5">
        <v>29</v>
      </c>
      <c r="C30" s="5" t="s">
        <v>98</v>
      </c>
      <c r="D30" s="5" t="s">
        <v>99</v>
      </c>
      <c r="E30" s="5"/>
      <c r="F30" s="5"/>
      <c r="G30" s="5" t="str">
        <f t="shared" si="0"/>
        <v>0429_train_fanatic_recs</v>
      </c>
      <c r="H30" s="5" t="str">
        <f t="shared" si="1"/>
        <v>train_fanatic_recs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2.5">
      <c r="A31" s="6">
        <v>4</v>
      </c>
      <c r="B31" s="5">
        <v>30</v>
      </c>
      <c r="C31" s="5" t="s">
        <v>100</v>
      </c>
      <c r="D31" s="5" t="s">
        <v>101</v>
      </c>
      <c r="E31" s="5"/>
      <c r="F31" s="5"/>
      <c r="G31" s="5" t="str">
        <f t="shared" si="0"/>
        <v>0430_women_who_changed_the_world</v>
      </c>
      <c r="H31" s="5" t="str">
        <f t="shared" si="1"/>
        <v>women_who_changed_the_world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2.5">
      <c r="A32" s="6">
        <v>4</v>
      </c>
      <c r="B32" s="5">
        <v>31</v>
      </c>
      <c r="C32" s="5" t="s">
        <v>102</v>
      </c>
      <c r="D32" s="5" t="s">
        <v>103</v>
      </c>
      <c r="E32" s="5" t="s">
        <v>104</v>
      </c>
      <c r="F32" s="5" t="s">
        <v>105</v>
      </c>
      <c r="G32" s="5" t="str">
        <f t="shared" si="0"/>
        <v>0431_information_terminals</v>
      </c>
      <c r="H32" s="5" t="str">
        <f t="shared" si="1"/>
        <v>information_terminals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2.5">
      <c r="A33" s="6">
        <v>5</v>
      </c>
      <c r="B33" s="5">
        <v>32</v>
      </c>
      <c r="C33" s="5" t="s">
        <v>106</v>
      </c>
      <c r="D33" s="5" t="s">
        <v>107</v>
      </c>
      <c r="E33" s="5" t="s">
        <v>72</v>
      </c>
      <c r="F33" s="5" t="s">
        <v>73</v>
      </c>
      <c r="G33" s="5" t="str">
        <f t="shared" si="0"/>
        <v>0532_crossbell_times_azure</v>
      </c>
      <c r="H33" s="5" t="str">
        <f t="shared" si="1"/>
        <v>crossbell_times_azure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2.5">
      <c r="A34" s="6">
        <v>5</v>
      </c>
      <c r="B34" s="5">
        <v>33</v>
      </c>
      <c r="C34" s="5" t="s">
        <v>108</v>
      </c>
      <c r="D34" s="5" t="s">
        <v>109</v>
      </c>
      <c r="E34" s="5" t="s">
        <v>90</v>
      </c>
      <c r="F34" s="5" t="s">
        <v>91</v>
      </c>
      <c r="G34" s="5" t="str">
        <f t="shared" si="0"/>
        <v>0533_cryptid_survey_report</v>
      </c>
      <c r="H34" s="5" t="str">
        <f t="shared" si="1"/>
        <v>cryptid_survey_report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2.5">
      <c r="A35" s="6">
        <v>5</v>
      </c>
      <c r="B35" s="5">
        <v>34</v>
      </c>
      <c r="C35" s="5" t="s">
        <v>110</v>
      </c>
      <c r="D35" s="5" t="s">
        <v>111</v>
      </c>
      <c r="E35" s="5"/>
      <c r="F35" s="5"/>
      <c r="G35" s="5" t="str">
        <f t="shared" si="0"/>
        <v>0534_sunshine_agnes</v>
      </c>
      <c r="H35" s="5" t="str">
        <f t="shared" si="1"/>
        <v>sunshine_agnes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2.5">
      <c r="A36" s="6">
        <v>6</v>
      </c>
      <c r="B36" s="5">
        <v>35</v>
      </c>
      <c r="C36" s="5" t="s">
        <v>112</v>
      </c>
      <c r="D36" s="5" t="s">
        <v>113</v>
      </c>
      <c r="E36" s="5" t="s">
        <v>114</v>
      </c>
      <c r="F36" s="5" t="s">
        <v>115</v>
      </c>
      <c r="G36" s="5" t="str">
        <f t="shared" si="0"/>
        <v>0635_imperial_chronicle_cold_steel</v>
      </c>
      <c r="H36" s="5" t="str">
        <f t="shared" si="1"/>
        <v>imperial_chronicle_cold_steel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2.5">
      <c r="A37" s="6">
        <v>6</v>
      </c>
      <c r="B37" s="5">
        <v>36</v>
      </c>
      <c r="C37" s="5" t="s">
        <v>116</v>
      </c>
      <c r="D37" s="5" t="s">
        <v>117</v>
      </c>
      <c r="E37" s="5"/>
      <c r="F37" s="5"/>
      <c r="G37" s="5" t="str">
        <f t="shared" si="0"/>
        <v>0636_red_moon_rose</v>
      </c>
      <c r="H37" s="5" t="str">
        <f t="shared" si="1"/>
        <v>red_moon_rose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2.5">
      <c r="A38" s="6">
        <v>6</v>
      </c>
      <c r="B38" s="5">
        <v>37</v>
      </c>
      <c r="C38" s="5" t="s">
        <v>118</v>
      </c>
      <c r="D38" s="5" t="s">
        <v>119</v>
      </c>
      <c r="E38" s="5"/>
      <c r="F38" s="5"/>
      <c r="G38" s="5" t="str">
        <f t="shared" si="0"/>
        <v>0637_imperial_railways_a_history_</v>
      </c>
      <c r="H38" s="2" t="s">
        <v>628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2.5">
      <c r="A39" s="6">
        <v>6</v>
      </c>
      <c r="B39" s="5">
        <v>38</v>
      </c>
      <c r="C39" s="5" t="s">
        <v>120</v>
      </c>
      <c r="D39" s="5" t="s">
        <v>121</v>
      </c>
      <c r="E39" s="5"/>
      <c r="F39" s="5"/>
      <c r="G39" s="5" t="str">
        <f t="shared" si="0"/>
        <v>0638_erebonian_folklore</v>
      </c>
      <c r="H39" s="5" t="str">
        <f t="shared" si="1"/>
        <v>erebonian_folklore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2.5">
      <c r="A40" s="6">
        <v>6</v>
      </c>
      <c r="B40" s="5">
        <v>39</v>
      </c>
      <c r="C40" s="5" t="s">
        <v>122</v>
      </c>
      <c r="D40" s="5" t="s">
        <v>123</v>
      </c>
      <c r="E40" s="5"/>
      <c r="F40" s="5"/>
      <c r="G40" s="5" t="str">
        <f t="shared" si="0"/>
        <v>0639_sports_beyond_tradition</v>
      </c>
      <c r="H40" s="5" t="str">
        <f t="shared" si="1"/>
        <v>sports_beyond_tradition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2.5">
      <c r="A41" s="6">
        <v>6</v>
      </c>
      <c r="B41" s="5">
        <v>40</v>
      </c>
      <c r="C41" s="5" t="s">
        <v>124</v>
      </c>
      <c r="D41" s="5" t="s">
        <v>125</v>
      </c>
      <c r="E41" s="5" t="s">
        <v>126</v>
      </c>
      <c r="F41" s="5" t="s">
        <v>127</v>
      </c>
      <c r="G41" s="5" t="str">
        <f t="shared" si="0"/>
        <v>0640_the_media_generational_conflicts</v>
      </c>
      <c r="H41" s="5" t="str">
        <f t="shared" si="1"/>
        <v>the_media_generational_conflicts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2.5">
      <c r="A42" s="6">
        <v>6</v>
      </c>
      <c r="B42" s="5">
        <v>41</v>
      </c>
      <c r="C42" s="5" t="s">
        <v>128</v>
      </c>
      <c r="D42" s="5" t="s">
        <v>129</v>
      </c>
      <c r="E42" s="5" t="s">
        <v>130</v>
      </c>
      <c r="F42" s="5" t="s">
        <v>131</v>
      </c>
      <c r="G42" s="5" t="str">
        <f t="shared" si="0"/>
        <v>0641_the_reinford_group_past_to_present</v>
      </c>
      <c r="H42" s="5" t="str">
        <f t="shared" si="1"/>
        <v>the_reinford_group_past_to_present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2.5">
      <c r="A43" s="6">
        <v>7</v>
      </c>
      <c r="B43" s="5">
        <v>42</v>
      </c>
      <c r="C43" s="5" t="s">
        <v>132</v>
      </c>
      <c r="D43" s="5" t="s">
        <v>133</v>
      </c>
      <c r="E43" s="5" t="s">
        <v>114</v>
      </c>
      <c r="F43" s="5" t="s">
        <v>115</v>
      </c>
      <c r="G43" s="5" t="str">
        <f t="shared" si="0"/>
        <v>0742_imperial_chronicle_cold_steel_ii</v>
      </c>
      <c r="H43" s="5" t="str">
        <f t="shared" si="1"/>
        <v>imperial_chronicle_cold_steel_ii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2.5">
      <c r="A44" s="6">
        <v>7</v>
      </c>
      <c r="B44" s="5">
        <v>43</v>
      </c>
      <c r="C44" s="5" t="s">
        <v>134</v>
      </c>
      <c r="D44" s="5" t="s">
        <v>135</v>
      </c>
      <c r="E44" s="5"/>
      <c r="F44" s="5"/>
      <c r="G44" s="5" t="str">
        <f t="shared" si="0"/>
        <v>0743_black_records</v>
      </c>
      <c r="H44" s="5" t="str">
        <f t="shared" si="1"/>
        <v>black_records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2.5">
      <c r="A45" s="6">
        <v>7</v>
      </c>
      <c r="B45" s="5">
        <v>44</v>
      </c>
      <c r="C45" s="5" t="s">
        <v>136</v>
      </c>
      <c r="D45" s="5" t="s">
        <v>137</v>
      </c>
      <c r="E45" s="5"/>
      <c r="F45" s="5"/>
      <c r="G45" s="5" t="str">
        <f t="shared" si="0"/>
        <v>0744_gambler_jack_ii</v>
      </c>
      <c r="H45" s="5" t="str">
        <f t="shared" si="1"/>
        <v>gambler_jack_ii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2.5">
      <c r="A46" s="6">
        <v>7</v>
      </c>
      <c r="B46" s="5">
        <v>45</v>
      </c>
      <c r="C46" s="5" t="s">
        <v>138</v>
      </c>
      <c r="D46" s="2" t="s">
        <v>139</v>
      </c>
      <c r="E46" s="5" t="s">
        <v>72</v>
      </c>
      <c r="F46" s="5" t="s">
        <v>73</v>
      </c>
      <c r="G46" s="5" t="str">
        <f t="shared" si="0"/>
        <v>0745_crossbell_times_cold_steel_ii</v>
      </c>
      <c r="H46" s="5" t="str">
        <f t="shared" si="1"/>
        <v>crossbell_times_cold_steel_ii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2.5">
      <c r="A47" s="6">
        <v>8</v>
      </c>
      <c r="B47" s="5">
        <v>46</v>
      </c>
      <c r="C47" s="5" t="s">
        <v>140</v>
      </c>
      <c r="D47" s="5" t="s">
        <v>141</v>
      </c>
      <c r="E47" s="5" t="s">
        <v>114</v>
      </c>
      <c r="F47" s="5" t="s">
        <v>115</v>
      </c>
      <c r="G47" s="5" t="str">
        <f t="shared" si="0"/>
        <v>0846_imperial_chronicle_cold_steel_iii</v>
      </c>
      <c r="H47" s="5" t="str">
        <f t="shared" si="1"/>
        <v>imperial_chronicle_cold_steel_iii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2.5">
      <c r="A48" s="6">
        <v>8</v>
      </c>
      <c r="B48" s="5">
        <v>47</v>
      </c>
      <c r="C48" s="5" t="s">
        <v>134</v>
      </c>
      <c r="D48" s="5" t="s">
        <v>135</v>
      </c>
      <c r="E48" s="5"/>
      <c r="F48" s="5"/>
      <c r="G48" s="5" t="s">
        <v>626</v>
      </c>
      <c r="H48" s="5" t="str">
        <f t="shared" si="1"/>
        <v>black_records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2.5">
      <c r="A49" s="6">
        <v>8</v>
      </c>
      <c r="B49" s="5">
        <v>48</v>
      </c>
      <c r="C49" s="5" t="s">
        <v>142</v>
      </c>
      <c r="D49" s="5" t="s">
        <v>143</v>
      </c>
      <c r="E49" s="5"/>
      <c r="F49" s="5"/>
      <c r="G49" s="5" t="str">
        <f t="shared" ref="G49:G58" si="2">CONCATENATE(
  TEXT(A49, "00"),
  TEXT(B49, "00"),
  "_",
  LOWER(
    TRIM(
    SUBSTITUTE(
    SUBSTITUTE(
    SUBSTITUTE(
    SUBSTITUTE(
    SUBSTITUTE(
    SUBSTITUTE(
    SUBSTITUTE( C49, "è", "e"), "(", ""), ")", ""), "&amp;", ""), "'", ""), ":", ""), " ", "_"))), "")</f>
        <v>0848_heartless_edgar</v>
      </c>
      <c r="H49" s="5" t="str">
        <f t="shared" si="1"/>
        <v>heartless_edgar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2.5">
      <c r="A50" s="6">
        <v>8</v>
      </c>
      <c r="B50" s="5">
        <v>49</v>
      </c>
      <c r="C50" s="5" t="s">
        <v>144</v>
      </c>
      <c r="D50" s="5" t="s">
        <v>145</v>
      </c>
      <c r="E50" s="5"/>
      <c r="F50" s="5"/>
      <c r="G50" s="5" t="str">
        <f t="shared" si="2"/>
        <v>0849_the_immoral_hero</v>
      </c>
      <c r="H50" s="5" t="str">
        <f t="shared" si="1"/>
        <v>the_immoral_hero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2.5">
      <c r="A51" s="6">
        <v>8</v>
      </c>
      <c r="B51" s="5">
        <v>50</v>
      </c>
      <c r="C51" s="5" t="s">
        <v>146</v>
      </c>
      <c r="D51" s="5" t="s">
        <v>147</v>
      </c>
      <c r="E51" s="5"/>
      <c r="F51" s="5"/>
      <c r="G51" s="5" t="str">
        <f t="shared" si="2"/>
        <v>0850_coby_and_the_mysterious_museum</v>
      </c>
      <c r="H51" s="5" t="str">
        <f t="shared" si="1"/>
        <v>coby_and_the_mysterious_museum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2.5">
      <c r="A52" s="6">
        <v>8</v>
      </c>
      <c r="B52" s="5">
        <v>51</v>
      </c>
      <c r="C52" s="5" t="s">
        <v>148</v>
      </c>
      <c r="D52" s="5" t="s">
        <v>149</v>
      </c>
      <c r="E52" s="5"/>
      <c r="F52" s="5"/>
      <c r="G52" s="5" t="str">
        <f t="shared" si="2"/>
        <v>0851_the_life_of_tomatonio</v>
      </c>
      <c r="H52" s="5" t="str">
        <f t="shared" si="1"/>
        <v>the_life_of_tomatonio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2.5">
      <c r="A53" s="6">
        <v>8</v>
      </c>
      <c r="B53" s="5">
        <v>52</v>
      </c>
      <c r="C53" s="5" t="s">
        <v>150</v>
      </c>
      <c r="D53" s="5" t="s">
        <v>151</v>
      </c>
      <c r="E53" s="5"/>
      <c r="F53" s="5"/>
      <c r="G53" s="5" t="str">
        <f t="shared" si="2"/>
        <v>0852_crossbell_province_tourist_information</v>
      </c>
      <c r="H53" s="5" t="str">
        <f t="shared" si="1"/>
        <v>crossbell_province_tourist_information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2.5">
      <c r="A54" s="6">
        <v>8</v>
      </c>
      <c r="B54" s="5">
        <v>53</v>
      </c>
      <c r="C54" s="5" t="s">
        <v>152</v>
      </c>
      <c r="D54" s="5" t="s">
        <v>153</v>
      </c>
      <c r="E54" s="5" t="s">
        <v>154</v>
      </c>
      <c r="F54" s="5" t="s">
        <v>155</v>
      </c>
      <c r="G54" s="5" t="str">
        <f t="shared" si="2"/>
        <v>0853_marching_towards_dystopia</v>
      </c>
      <c r="H54" s="5" t="str">
        <f t="shared" si="1"/>
        <v>marching_towards_dystopia</v>
      </c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2.5">
      <c r="A55" s="6">
        <v>8</v>
      </c>
      <c r="B55" s="5">
        <v>54</v>
      </c>
      <c r="C55" s="5" t="s">
        <v>156</v>
      </c>
      <c r="D55" s="5" t="s">
        <v>157</v>
      </c>
      <c r="E55" s="5" t="s">
        <v>126</v>
      </c>
      <c r="F55" s="5" t="s">
        <v>127</v>
      </c>
      <c r="G55" s="5" t="str">
        <f t="shared" si="2"/>
        <v>0854_the_northern_war</v>
      </c>
      <c r="H55" s="5" t="str">
        <f t="shared" si="1"/>
        <v>the_northern_war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2.5">
      <c r="A56" s="6">
        <v>8</v>
      </c>
      <c r="B56" s="5">
        <v>55</v>
      </c>
      <c r="C56" s="5" t="s">
        <v>158</v>
      </c>
      <c r="D56" s="5" t="s">
        <v>159</v>
      </c>
      <c r="E56" s="5"/>
      <c r="F56" s="5"/>
      <c r="G56" s="5" t="str">
        <f t="shared" si="2"/>
        <v>0855_panzer_soldat_almanac_1206</v>
      </c>
      <c r="H56" s="5" t="str">
        <f t="shared" si="1"/>
        <v>panzer_soldat_almanac_1206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2.5">
      <c r="A57" s="6">
        <v>8</v>
      </c>
      <c r="B57" s="5">
        <v>56</v>
      </c>
      <c r="C57" s="5" t="s">
        <v>160</v>
      </c>
      <c r="D57" s="5" t="s">
        <v>161</v>
      </c>
      <c r="E57" s="5"/>
      <c r="F57" s="5"/>
      <c r="G57" s="5" t="str">
        <f t="shared" si="2"/>
        <v>0856_understanding_board_games</v>
      </c>
      <c r="H57" s="5" t="str">
        <f t="shared" si="1"/>
        <v>understanding_board_games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2.5">
      <c r="A58" s="6">
        <v>9</v>
      </c>
      <c r="B58" s="5">
        <v>57</v>
      </c>
      <c r="C58" s="5" t="s">
        <v>162</v>
      </c>
      <c r="D58" s="5" t="s">
        <v>163</v>
      </c>
      <c r="E58" s="5" t="s">
        <v>114</v>
      </c>
      <c r="F58" s="5" t="s">
        <v>115</v>
      </c>
      <c r="G58" s="5" t="str">
        <f t="shared" si="2"/>
        <v>0957_imperial_chronicle_cold_steel_iv</v>
      </c>
      <c r="H58" s="5" t="str">
        <f t="shared" si="1"/>
        <v>imperial_chronicle_cold_steel_iv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2.5">
      <c r="A59" s="6">
        <v>9</v>
      </c>
      <c r="B59" s="5">
        <v>58</v>
      </c>
      <c r="C59" s="5" t="s">
        <v>134</v>
      </c>
      <c r="D59" s="5" t="s">
        <v>135</v>
      </c>
      <c r="E59" s="5"/>
      <c r="F59" s="5"/>
      <c r="G59" s="5" t="s">
        <v>626</v>
      </c>
      <c r="H59" s="5" t="str">
        <f t="shared" si="1"/>
        <v>black_records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2.5">
      <c r="A60" s="6">
        <v>9</v>
      </c>
      <c r="B60" s="5">
        <v>59</v>
      </c>
      <c r="C60" s="5" t="s">
        <v>164</v>
      </c>
      <c r="D60" s="5" t="s">
        <v>165</v>
      </c>
      <c r="E60" s="5"/>
      <c r="F60" s="5"/>
      <c r="G60" s="5" t="str">
        <f t="shared" ref="G60:G68" si="3">CONCATENATE(
  TEXT(A60, "00"),
  TEXT(B60, "00"),
  "_",
  LOWER(
    TRIM(
    SUBSTITUTE(
    SUBSTITUTE(
    SUBSTITUTE(
    SUBSTITUTE(
    SUBSTITUTE(
    SUBSTITUTE(
    SUBSTITUTE( C60, "è", "e"), "(", ""), ")", ""), "&amp;", ""), "'", ""), ":", ""), " ", "_"))), "")</f>
        <v>0959_three__nine</v>
      </c>
      <c r="H60" s="2" t="s">
        <v>629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2.5">
      <c r="A61" s="6">
        <v>9</v>
      </c>
      <c r="B61" s="5">
        <v>60</v>
      </c>
      <c r="C61" s="5" t="s">
        <v>166</v>
      </c>
      <c r="D61" s="5" t="s">
        <v>167</v>
      </c>
      <c r="E61" s="5"/>
      <c r="F61" s="5"/>
      <c r="G61" s="5" t="str">
        <f t="shared" si="3"/>
        <v>0960_a_coco_pandas_tale</v>
      </c>
      <c r="H61" s="5" t="str">
        <f t="shared" si="1"/>
        <v>a_coco_pandas_tale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2.5">
      <c r="A62" s="6">
        <v>9</v>
      </c>
      <c r="B62" s="5">
        <v>61</v>
      </c>
      <c r="C62" s="5" t="s">
        <v>168</v>
      </c>
      <c r="D62" s="5" t="s">
        <v>169</v>
      </c>
      <c r="E62" s="5"/>
      <c r="F62" s="5"/>
      <c r="G62" s="5" t="str">
        <f t="shared" si="3"/>
        <v>0961_if_you_say_goodbye</v>
      </c>
      <c r="H62" s="5" t="str">
        <f t="shared" si="1"/>
        <v>if_you_say_goodbye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2.5">
      <c r="A63" s="6">
        <v>9</v>
      </c>
      <c r="B63" s="5">
        <v>62</v>
      </c>
      <c r="C63" s="5" t="s">
        <v>170</v>
      </c>
      <c r="D63" s="5" t="s">
        <v>171</v>
      </c>
      <c r="E63" s="5"/>
      <c r="F63" s="5"/>
      <c r="G63" s="5" t="str">
        <f t="shared" si="3"/>
        <v>0962_the_legendary_chosen_one</v>
      </c>
      <c r="H63" s="5" t="str">
        <f t="shared" si="1"/>
        <v>the_legendary_chosen_one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2.5">
      <c r="A64" s="6">
        <v>9</v>
      </c>
      <c r="B64" s="5">
        <v>63</v>
      </c>
      <c r="C64" s="5" t="s">
        <v>172</v>
      </c>
      <c r="D64" s="5" t="s">
        <v>173</v>
      </c>
      <c r="E64" s="5" t="s">
        <v>72</v>
      </c>
      <c r="F64" s="5" t="s">
        <v>73</v>
      </c>
      <c r="G64" s="5" t="str">
        <f t="shared" si="3"/>
        <v>0963_crossbell_times_cold_steel_iv</v>
      </c>
      <c r="H64" s="5" t="str">
        <f t="shared" si="1"/>
        <v>crossbell_times_cold_steel_iv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2.5">
      <c r="A65" s="6">
        <v>10</v>
      </c>
      <c r="B65" s="5">
        <v>64</v>
      </c>
      <c r="C65" s="5" t="s">
        <v>174</v>
      </c>
      <c r="D65" s="5" t="s">
        <v>175</v>
      </c>
      <c r="E65" s="5" t="s">
        <v>72</v>
      </c>
      <c r="F65" s="5" t="s">
        <v>73</v>
      </c>
      <c r="G65" s="5" t="str">
        <f t="shared" si="3"/>
        <v>1064_crossbell_times_reverie</v>
      </c>
      <c r="H65" s="5" t="str">
        <f t="shared" si="1"/>
        <v>crossbell_times_reverie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2.5">
      <c r="A66" s="6">
        <v>10</v>
      </c>
      <c r="B66" s="5">
        <v>65</v>
      </c>
      <c r="C66" s="5" t="s">
        <v>176</v>
      </c>
      <c r="D66" s="5" t="s">
        <v>177</v>
      </c>
      <c r="E66" s="5" t="s">
        <v>114</v>
      </c>
      <c r="F66" s="5" t="s">
        <v>115</v>
      </c>
      <c r="G66" s="5" t="str">
        <f t="shared" si="3"/>
        <v>1065_imperial_chronicle_reverie</v>
      </c>
      <c r="H66" s="5" t="str">
        <f t="shared" si="1"/>
        <v>imperial_chronicle_reverie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2.5">
      <c r="A67" s="6">
        <v>10</v>
      </c>
      <c r="B67" s="5">
        <v>66</v>
      </c>
      <c r="C67" s="5" t="s">
        <v>178</v>
      </c>
      <c r="D67" s="5" t="s">
        <v>179</v>
      </c>
      <c r="E67" s="5"/>
      <c r="F67" s="5"/>
      <c r="G67" s="5" t="str">
        <f t="shared" si="3"/>
        <v>1066_moonless_morn</v>
      </c>
      <c r="H67" s="5" t="str">
        <f t="shared" ref="H67:H68" si="4">RIGHT(G67, LEN(G67)-5)</f>
        <v>moonless_morn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2.5">
      <c r="A68" s="6">
        <v>11</v>
      </c>
      <c r="B68" s="5">
        <v>67</v>
      </c>
      <c r="C68" s="5" t="s">
        <v>180</v>
      </c>
      <c r="D68" s="5" t="s">
        <v>181</v>
      </c>
      <c r="E68" s="5" t="s">
        <v>182</v>
      </c>
      <c r="F68" s="5" t="s">
        <v>181</v>
      </c>
      <c r="G68" s="5" t="str">
        <f t="shared" si="3"/>
        <v>1167_tyrell_times_daybreak</v>
      </c>
      <c r="H68" s="5" t="str">
        <f t="shared" si="4"/>
        <v>tyrell_times_daybreak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2.5">
      <c r="A69" s="6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2.5">
      <c r="A70" s="6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2.5">
      <c r="A71" s="6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2.5">
      <c r="A72" s="6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2.5">
      <c r="A73" s="6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2.5">
      <c r="A74" s="6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2.5">
      <c r="A75" s="6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2.5">
      <c r="A76" s="6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2.5">
      <c r="A77" s="6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2.5">
      <c r="A78" s="6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2.5">
      <c r="A79" s="6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2.5">
      <c r="A80" s="6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2.5">
      <c r="A81" s="6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2.5">
      <c r="A82" s="6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2.5">
      <c r="A83" s="6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2.5">
      <c r="A84" s="6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2.5">
      <c r="A85" s="6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2.5">
      <c r="A86" s="6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2.5">
      <c r="A87" s="6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2.5">
      <c r="A88" s="6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2.5">
      <c r="A89" s="6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2.5">
      <c r="A90" s="6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2.5">
      <c r="A91" s="6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2.5">
      <c r="A92" s="6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2.5">
      <c r="A93" s="6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2.5">
      <c r="A94" s="6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2.5">
      <c r="A95" s="6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2.5">
      <c r="A96" s="6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2.5">
      <c r="A97" s="6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2.5">
      <c r="A98" s="6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2.5">
      <c r="A99" s="6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2.5">
      <c r="A100" s="6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2.5">
      <c r="A101" s="6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2.5">
      <c r="A102" s="6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2.5">
      <c r="A103" s="6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2.5">
      <c r="A104" s="6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2.5">
      <c r="A105" s="6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2.5">
      <c r="A106" s="6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2.5">
      <c r="A107" s="6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2.5">
      <c r="A108" s="6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2.5">
      <c r="A109" s="6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2.5">
      <c r="A110" s="6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2.5">
      <c r="A111" s="6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2.5">
      <c r="A112" s="6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2.5">
      <c r="A113" s="6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2.5">
      <c r="A114" s="6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2.5">
      <c r="A115" s="6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2.5">
      <c r="A116" s="6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2.5">
      <c r="A117" s="6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2.5">
      <c r="A118" s="6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2.5">
      <c r="A119" s="6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2.5">
      <c r="A120" s="6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2.5">
      <c r="A121" s="6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2.5">
      <c r="A122" s="6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2.5">
      <c r="A123" s="6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2.5">
      <c r="A124" s="6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2.5">
      <c r="A125" s="6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2.5">
      <c r="A126" s="6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2.5">
      <c r="A127" s="6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2.5">
      <c r="A128" s="6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2.5">
      <c r="A129" s="6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2.5">
      <c r="A130" s="6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2.5">
      <c r="A131" s="6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2.5">
      <c r="A132" s="6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2.5">
      <c r="A133" s="6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2.5">
      <c r="A134" s="6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2.5">
      <c r="A135" s="6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2.5">
      <c r="A136" s="6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2.5">
      <c r="A137" s="6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2.5">
      <c r="A138" s="6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2.5">
      <c r="A139" s="6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2.5">
      <c r="A140" s="6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2.5">
      <c r="A141" s="6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2.5">
      <c r="A142" s="6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2.5">
      <c r="A143" s="6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2.5">
      <c r="A144" s="6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2.5">
      <c r="A145" s="6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2.5">
      <c r="A146" s="6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2.5">
      <c r="A147" s="6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2.5">
      <c r="A148" s="6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2.5">
      <c r="A149" s="6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2.5">
      <c r="A150" s="6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2.5">
      <c r="A151" s="6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2.5">
      <c r="A152" s="6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2.5">
      <c r="A153" s="6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2.5">
      <c r="A154" s="6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2.5">
      <c r="A155" s="6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2.5">
      <c r="A156" s="6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2.5">
      <c r="A157" s="6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2.5">
      <c r="A158" s="6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2.5">
      <c r="A159" s="6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2.5">
      <c r="A160" s="6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2.5">
      <c r="A161" s="6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2.5">
      <c r="A162" s="6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2.5">
      <c r="A163" s="6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2.5">
      <c r="A164" s="6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2.5">
      <c r="A165" s="6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2.5">
      <c r="A166" s="6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2.5">
      <c r="A167" s="6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2.5">
      <c r="A168" s="6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2.5">
      <c r="A169" s="6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2.5">
      <c r="A170" s="6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2.5">
      <c r="A171" s="6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2.5">
      <c r="A172" s="6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2.5">
      <c r="A173" s="6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2.5">
      <c r="A174" s="6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2.5">
      <c r="A175" s="6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2.5">
      <c r="A176" s="6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2.5">
      <c r="A177" s="6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2.5">
      <c r="A178" s="6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2.5">
      <c r="A179" s="6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2.5">
      <c r="A180" s="6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2.5">
      <c r="A181" s="6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2.5">
      <c r="A182" s="6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2.5">
      <c r="A183" s="6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2.5">
      <c r="A184" s="6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2.5">
      <c r="A185" s="6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2.5">
      <c r="A186" s="6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2.5">
      <c r="A187" s="6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2.5">
      <c r="A188" s="6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2.5">
      <c r="A189" s="6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2.5">
      <c r="A190" s="6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2.5">
      <c r="A191" s="6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2.5">
      <c r="A192" s="6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2.5">
      <c r="A193" s="6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2.5">
      <c r="A194" s="6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2.5">
      <c r="A195" s="6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2.5">
      <c r="A196" s="6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2.5">
      <c r="A197" s="6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2.5">
      <c r="A198" s="6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2.5">
      <c r="A199" s="6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2.5">
      <c r="A200" s="6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2.5">
      <c r="A201" s="6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2.5">
      <c r="A202" s="6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2.5">
      <c r="A203" s="6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2.5">
      <c r="A204" s="6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2.5">
      <c r="A205" s="6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2.5">
      <c r="A206" s="6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2.5">
      <c r="A207" s="6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2.5">
      <c r="A208" s="6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2.5">
      <c r="A209" s="6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2.5">
      <c r="A210" s="6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2.5">
      <c r="A211" s="6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2.5">
      <c r="A212" s="6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2.5">
      <c r="A213" s="6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2.5">
      <c r="A214" s="6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2.5">
      <c r="A215" s="6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2.5">
      <c r="A216" s="6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2.5">
      <c r="A217" s="6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2.5">
      <c r="A218" s="6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2.5">
      <c r="A219" s="6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2.5">
      <c r="A220" s="6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2.5">
      <c r="A221" s="6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2.5">
      <c r="A222" s="6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2.5">
      <c r="A223" s="6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2.5">
      <c r="A224" s="6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2.5">
      <c r="A225" s="6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2.5">
      <c r="A226" s="6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2.5">
      <c r="A227" s="6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2.5">
      <c r="A228" s="6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2.5">
      <c r="A229" s="6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2.5">
      <c r="A230" s="6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2.5">
      <c r="A231" s="6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2.5">
      <c r="A232" s="6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2.5">
      <c r="A233" s="6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2.5">
      <c r="A234" s="6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2.5">
      <c r="A235" s="6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2.5">
      <c r="A236" s="6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2.5">
      <c r="A237" s="6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2.5">
      <c r="A238" s="6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2.5">
      <c r="A239" s="6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2.5">
      <c r="A240" s="6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2.5">
      <c r="A241" s="6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2.5">
      <c r="A242" s="6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2.5">
      <c r="A243" s="6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2.5">
      <c r="A244" s="6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2.5">
      <c r="A245" s="6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2.5">
      <c r="A246" s="6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2.5">
      <c r="A247" s="6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2.5">
      <c r="A248" s="6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2.5">
      <c r="A249" s="6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2.5">
      <c r="A250" s="6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2.5">
      <c r="A251" s="6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2.5">
      <c r="A252" s="6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2.5">
      <c r="A253" s="6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2.5">
      <c r="A254" s="6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2.5">
      <c r="A255" s="6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2.5">
      <c r="A256" s="6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2.5">
      <c r="A257" s="6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2.5">
      <c r="A258" s="6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2.5">
      <c r="A259" s="6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2.5">
      <c r="A260" s="6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2.5">
      <c r="A261" s="6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2.5">
      <c r="A262" s="6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2.5">
      <c r="A263" s="6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2.5">
      <c r="A264" s="6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2.5">
      <c r="A265" s="6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2.5">
      <c r="A266" s="6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2.5">
      <c r="A267" s="6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2.5">
      <c r="A268" s="6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2.5">
      <c r="A269" s="6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2.5">
      <c r="A270" s="6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2.5">
      <c r="A271" s="6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2.5">
      <c r="A272" s="6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2.5">
      <c r="A273" s="6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2.5">
      <c r="A274" s="6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2.5">
      <c r="A275" s="6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2.5">
      <c r="A276" s="6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2.5">
      <c r="A277" s="6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2.5">
      <c r="A278" s="6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2.5">
      <c r="A279" s="6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2.5">
      <c r="A280" s="6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2.5">
      <c r="A281" s="6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2.5">
      <c r="A282" s="6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2.5">
      <c r="A283" s="6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2.5">
      <c r="A284" s="6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2.5">
      <c r="A285" s="6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2.5">
      <c r="A286" s="6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2.5">
      <c r="A287" s="6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2.5">
      <c r="A288" s="6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2.5">
      <c r="A289" s="6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2.5">
      <c r="A290" s="6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2.5">
      <c r="A291" s="6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2.5">
      <c r="A292" s="6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2.5">
      <c r="A293" s="6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2.5">
      <c r="A294" s="6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2.5">
      <c r="A295" s="6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2.5">
      <c r="A296" s="6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2.5">
      <c r="A297" s="6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2.5">
      <c r="A298" s="6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2.5">
      <c r="A299" s="6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2.5">
      <c r="A300" s="6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2.5">
      <c r="A301" s="6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2.5">
      <c r="A302" s="6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2.5">
      <c r="A303" s="6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2.5">
      <c r="A304" s="6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2.5">
      <c r="A305" s="6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2.5">
      <c r="A306" s="6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2.5">
      <c r="A307" s="6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2.5">
      <c r="A308" s="6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2.5">
      <c r="A309" s="6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2.5">
      <c r="A310" s="6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2.5">
      <c r="A311" s="6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2.5">
      <c r="A312" s="6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2.5">
      <c r="A313" s="6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2.5">
      <c r="A314" s="6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2.5">
      <c r="A315" s="6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2.5">
      <c r="A316" s="6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2.5">
      <c r="A317" s="6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2.5">
      <c r="A318" s="6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2.5">
      <c r="A319" s="6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2.5">
      <c r="A320" s="6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2.5">
      <c r="A321" s="6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2.5">
      <c r="A322" s="6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2.5">
      <c r="A323" s="6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2.5">
      <c r="A324" s="6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2.5">
      <c r="A325" s="6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2.5">
      <c r="A326" s="6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2.5">
      <c r="A327" s="6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2.5">
      <c r="A328" s="6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2.5">
      <c r="A329" s="6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2.5">
      <c r="A330" s="6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2.5">
      <c r="A331" s="6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2.5">
      <c r="A332" s="6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2.5">
      <c r="A333" s="6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2.5">
      <c r="A334" s="6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2.5">
      <c r="A335" s="6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2.5">
      <c r="A336" s="6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2.5">
      <c r="A337" s="6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2.5">
      <c r="A338" s="6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2.5">
      <c r="A339" s="6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2.5">
      <c r="A340" s="6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2.5">
      <c r="A341" s="6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2.5">
      <c r="A342" s="6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2.5">
      <c r="A343" s="6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2.5">
      <c r="A344" s="6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2.5">
      <c r="A345" s="6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2.5">
      <c r="A346" s="6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2.5">
      <c r="A347" s="6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2.5">
      <c r="A348" s="6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2.5">
      <c r="A349" s="6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2.5">
      <c r="A350" s="6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2.5">
      <c r="A351" s="6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2.5">
      <c r="A352" s="6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2.5">
      <c r="A353" s="6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2.5">
      <c r="A354" s="6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2.5">
      <c r="A355" s="6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2.5">
      <c r="A356" s="6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2.5">
      <c r="A357" s="6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2.5">
      <c r="A358" s="6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2.5">
      <c r="A359" s="6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2.5">
      <c r="A360" s="6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2.5">
      <c r="A361" s="6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2.5">
      <c r="A362" s="6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2.5">
      <c r="A363" s="6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2.5">
      <c r="A364" s="6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2.5">
      <c r="A365" s="6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2.5">
      <c r="A366" s="6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2.5">
      <c r="A367" s="6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2.5">
      <c r="A368" s="6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2.5">
      <c r="A369" s="6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2.5">
      <c r="A370" s="6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2.5">
      <c r="A371" s="6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2.5">
      <c r="A372" s="6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2.5">
      <c r="A373" s="6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2.5">
      <c r="A374" s="6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2.5">
      <c r="A375" s="6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2.5">
      <c r="A376" s="6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2.5">
      <c r="A377" s="6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2.5">
      <c r="A378" s="6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2.5">
      <c r="A379" s="6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2.5">
      <c r="A380" s="6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2.5">
      <c r="A381" s="6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2.5">
      <c r="A382" s="6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2.5">
      <c r="A383" s="6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2.5">
      <c r="A384" s="6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2.5">
      <c r="A385" s="6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2.5">
      <c r="A386" s="6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2.5">
      <c r="A387" s="6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2.5">
      <c r="A388" s="6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2.5">
      <c r="A389" s="6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2.5">
      <c r="A390" s="6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2.5">
      <c r="A391" s="6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2.5">
      <c r="A392" s="6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2.5">
      <c r="A393" s="6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2.5">
      <c r="A394" s="6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2.5">
      <c r="A395" s="6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2.5">
      <c r="A396" s="6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2.5">
      <c r="A397" s="6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2.5">
      <c r="A398" s="6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2.5">
      <c r="A399" s="6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2.5">
      <c r="A400" s="6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2.5">
      <c r="A401" s="6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2.5">
      <c r="A402" s="6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2.5">
      <c r="A403" s="6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2.5">
      <c r="A404" s="6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2.5">
      <c r="A405" s="6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2.5">
      <c r="A406" s="6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2.5">
      <c r="A407" s="6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2.5">
      <c r="A408" s="6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2.5">
      <c r="A409" s="6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2.5">
      <c r="A410" s="6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2.5">
      <c r="A411" s="6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2.5">
      <c r="A412" s="6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2.5">
      <c r="A413" s="6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2.5">
      <c r="A414" s="6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2.5">
      <c r="A415" s="6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2.5">
      <c r="A416" s="6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2.5">
      <c r="A417" s="6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2.5">
      <c r="A418" s="6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2.5">
      <c r="A419" s="6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2.5">
      <c r="A420" s="6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2.5">
      <c r="A421" s="6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2.5">
      <c r="A422" s="6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2.5">
      <c r="A423" s="6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2.5">
      <c r="A424" s="6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2.5">
      <c r="A425" s="6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2.5">
      <c r="A426" s="6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2.5">
      <c r="A427" s="6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2.5">
      <c r="A428" s="6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2.5">
      <c r="A429" s="6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2.5">
      <c r="A430" s="6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2.5">
      <c r="A431" s="6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2.5">
      <c r="A432" s="6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2.5">
      <c r="A433" s="6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2.5">
      <c r="A434" s="6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2.5">
      <c r="A435" s="6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2.5">
      <c r="A436" s="6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2.5">
      <c r="A437" s="6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2.5">
      <c r="A438" s="6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2.5">
      <c r="A439" s="6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2.5">
      <c r="A440" s="6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2.5">
      <c r="A441" s="6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2.5">
      <c r="A442" s="6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2.5">
      <c r="A443" s="6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2.5">
      <c r="A444" s="6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2.5">
      <c r="A445" s="6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2.5">
      <c r="A446" s="6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2.5">
      <c r="A447" s="6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2.5">
      <c r="A448" s="6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2.5">
      <c r="A449" s="6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2.5">
      <c r="A450" s="6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2.5">
      <c r="A451" s="6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2.5">
      <c r="A452" s="6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2.5">
      <c r="A453" s="6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2.5">
      <c r="A454" s="6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2.5">
      <c r="A455" s="6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2.5">
      <c r="A456" s="6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2.5">
      <c r="A457" s="6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2.5">
      <c r="A458" s="6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2.5">
      <c r="A459" s="6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2.5">
      <c r="A460" s="6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2.5">
      <c r="A461" s="6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2.5">
      <c r="A462" s="6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2.5">
      <c r="A463" s="6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2.5">
      <c r="A464" s="6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2.5">
      <c r="A465" s="6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2.5">
      <c r="A466" s="6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2.5">
      <c r="A467" s="6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2.5">
      <c r="A468" s="6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2.5">
      <c r="A469" s="6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2.5">
      <c r="A470" s="6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2.5">
      <c r="A471" s="6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2.5">
      <c r="A472" s="6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2.5">
      <c r="A473" s="6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2.5">
      <c r="A474" s="6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2.5">
      <c r="A475" s="6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2.5">
      <c r="A476" s="6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2.5">
      <c r="A477" s="6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2.5">
      <c r="A478" s="6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2.5">
      <c r="A479" s="6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2.5">
      <c r="A480" s="6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2.5">
      <c r="A481" s="6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2.5">
      <c r="A482" s="6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2.5">
      <c r="A483" s="6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2.5">
      <c r="A484" s="6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2.5">
      <c r="A485" s="6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2.5">
      <c r="A486" s="6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2.5">
      <c r="A487" s="6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2.5">
      <c r="A488" s="6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2.5">
      <c r="A489" s="6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2.5">
      <c r="A490" s="6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2.5">
      <c r="A491" s="6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2.5">
      <c r="A492" s="6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2.5">
      <c r="A493" s="6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2.5">
      <c r="A494" s="6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2.5">
      <c r="A495" s="6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2.5">
      <c r="A496" s="6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2.5">
      <c r="A497" s="6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2.5">
      <c r="A498" s="6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2.5">
      <c r="A499" s="6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2.5">
      <c r="A500" s="6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2.5">
      <c r="A501" s="6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2.5">
      <c r="A502" s="6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2.5">
      <c r="A503" s="6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2.5">
      <c r="A504" s="6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2.5">
      <c r="A505" s="6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2.5">
      <c r="A506" s="6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2.5">
      <c r="A507" s="6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2.5">
      <c r="A508" s="6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2.5">
      <c r="A509" s="6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2.5">
      <c r="A510" s="6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2.5">
      <c r="A511" s="6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2.5">
      <c r="A512" s="6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2.5">
      <c r="A513" s="6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2.5">
      <c r="A514" s="6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2.5">
      <c r="A515" s="6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2.5">
      <c r="A516" s="6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2.5">
      <c r="A517" s="6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2.5">
      <c r="A518" s="6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2.5">
      <c r="A519" s="6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2.5">
      <c r="A520" s="6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2.5">
      <c r="A521" s="6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2.5">
      <c r="A522" s="6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2.5">
      <c r="A523" s="6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2.5">
      <c r="A524" s="6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2.5">
      <c r="A525" s="6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2.5">
      <c r="A526" s="6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2.5">
      <c r="A527" s="6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2.5">
      <c r="A528" s="6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2.5">
      <c r="A529" s="6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2.5">
      <c r="A530" s="6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2.5">
      <c r="A531" s="6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2.5">
      <c r="A532" s="6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2.5">
      <c r="A533" s="6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2.5">
      <c r="A534" s="6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2.5">
      <c r="A535" s="6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2.5">
      <c r="A536" s="6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2.5">
      <c r="A537" s="6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2.5">
      <c r="A538" s="6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2.5">
      <c r="A539" s="6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2.5">
      <c r="A540" s="6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2.5">
      <c r="A541" s="6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2.5">
      <c r="A542" s="6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2.5">
      <c r="A543" s="6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2.5">
      <c r="A544" s="6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2.5">
      <c r="A545" s="6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2.5">
      <c r="A546" s="6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2.5">
      <c r="A547" s="6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2.5">
      <c r="A548" s="6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2.5">
      <c r="A549" s="6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2.5">
      <c r="A550" s="6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2.5">
      <c r="A551" s="6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2.5">
      <c r="A552" s="6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2.5">
      <c r="A553" s="6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2.5">
      <c r="A554" s="6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2.5">
      <c r="A555" s="6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2.5">
      <c r="A556" s="6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2.5">
      <c r="A557" s="6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2.5">
      <c r="A558" s="6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2.5">
      <c r="A559" s="6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2.5">
      <c r="A560" s="6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2.5">
      <c r="A561" s="6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2.5">
      <c r="A562" s="6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2.5">
      <c r="A563" s="6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2.5">
      <c r="A564" s="6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2.5">
      <c r="A565" s="6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2.5">
      <c r="A566" s="6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2.5">
      <c r="A567" s="6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2.5">
      <c r="A568" s="6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2.5">
      <c r="A569" s="6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2.5">
      <c r="A570" s="6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2.5">
      <c r="A571" s="6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2.5">
      <c r="A572" s="6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2.5">
      <c r="A573" s="6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2.5">
      <c r="A574" s="6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2.5">
      <c r="A575" s="6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2.5">
      <c r="A576" s="6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2.5">
      <c r="A577" s="6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2.5">
      <c r="A578" s="6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2.5">
      <c r="A579" s="6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2.5">
      <c r="A580" s="6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2.5">
      <c r="A581" s="6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2.5">
      <c r="A582" s="6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2.5">
      <c r="A583" s="6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2.5">
      <c r="A584" s="6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2.5">
      <c r="A585" s="6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2.5">
      <c r="A586" s="6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2.5">
      <c r="A587" s="6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2.5">
      <c r="A588" s="6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2.5">
      <c r="A589" s="6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2.5">
      <c r="A590" s="6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2.5">
      <c r="A591" s="6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2.5">
      <c r="A592" s="6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2.5">
      <c r="A593" s="6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2.5">
      <c r="A594" s="6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2.5">
      <c r="A595" s="6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2.5">
      <c r="A596" s="6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2.5">
      <c r="A597" s="6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2.5">
      <c r="A598" s="6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2.5">
      <c r="A599" s="6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2.5">
      <c r="A600" s="6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2.5">
      <c r="A601" s="6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2.5">
      <c r="A602" s="6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2.5">
      <c r="A603" s="6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2.5">
      <c r="A604" s="6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2.5">
      <c r="A605" s="6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2.5">
      <c r="A606" s="6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2.5">
      <c r="A607" s="6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2.5">
      <c r="A608" s="6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2.5">
      <c r="A609" s="6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2.5">
      <c r="A610" s="6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2.5">
      <c r="A611" s="6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2.5">
      <c r="A612" s="6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2.5">
      <c r="A613" s="6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2.5">
      <c r="A614" s="6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2.5">
      <c r="A615" s="6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2.5">
      <c r="A616" s="6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2.5">
      <c r="A617" s="6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2.5">
      <c r="A618" s="6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2.5">
      <c r="A619" s="6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2.5">
      <c r="A620" s="6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2.5">
      <c r="A621" s="6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2.5">
      <c r="A622" s="6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2.5">
      <c r="A623" s="6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2.5">
      <c r="A624" s="6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2.5">
      <c r="A625" s="6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2.5">
      <c r="A626" s="6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2.5">
      <c r="A627" s="6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2.5">
      <c r="A628" s="6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2.5">
      <c r="A629" s="6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2.5">
      <c r="A630" s="6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2.5">
      <c r="A631" s="6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2.5">
      <c r="A632" s="6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2.5">
      <c r="A633" s="6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2.5">
      <c r="A634" s="6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2.5">
      <c r="A635" s="6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2.5">
      <c r="A636" s="6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2.5">
      <c r="A637" s="6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2.5">
      <c r="A638" s="6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2.5">
      <c r="A639" s="6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2.5">
      <c r="A640" s="6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2.5">
      <c r="A641" s="6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2.5">
      <c r="A642" s="6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2.5">
      <c r="A643" s="6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2.5">
      <c r="A644" s="6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2.5">
      <c r="A645" s="6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2.5">
      <c r="A646" s="6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2.5">
      <c r="A647" s="6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2.5">
      <c r="A648" s="6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2.5">
      <c r="A649" s="6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2.5">
      <c r="A650" s="6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2.5">
      <c r="A651" s="6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2.5">
      <c r="A652" s="6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2.5">
      <c r="A653" s="6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2.5">
      <c r="A654" s="6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2.5">
      <c r="A655" s="6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2.5">
      <c r="A656" s="6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2.5">
      <c r="A657" s="6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2.5">
      <c r="A658" s="6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2.5">
      <c r="A659" s="6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2.5">
      <c r="A660" s="6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2.5">
      <c r="A661" s="6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2.5">
      <c r="A662" s="6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2.5">
      <c r="A663" s="6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2.5">
      <c r="A664" s="6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2.5">
      <c r="A665" s="6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2.5">
      <c r="A666" s="6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2.5">
      <c r="A667" s="6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2.5">
      <c r="A668" s="6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2.5">
      <c r="A669" s="6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2.5">
      <c r="A670" s="6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2.5">
      <c r="A671" s="6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2.5">
      <c r="A672" s="6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2.5">
      <c r="A673" s="6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2.5">
      <c r="A674" s="6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2.5">
      <c r="A675" s="6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2.5">
      <c r="A676" s="6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2.5">
      <c r="A677" s="6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2.5">
      <c r="A678" s="6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2.5">
      <c r="A679" s="6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2.5">
      <c r="A680" s="6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2.5">
      <c r="A681" s="6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2.5">
      <c r="A682" s="6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2.5">
      <c r="A683" s="6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2.5">
      <c r="A684" s="6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2.5">
      <c r="A685" s="6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2.5">
      <c r="A686" s="6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2.5">
      <c r="A687" s="6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2.5">
      <c r="A688" s="6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2.5">
      <c r="A689" s="6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2.5">
      <c r="A690" s="6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2.5">
      <c r="A691" s="6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2.5">
      <c r="A692" s="6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2.5">
      <c r="A693" s="6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2.5">
      <c r="A694" s="6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2.5">
      <c r="A695" s="6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2.5">
      <c r="A696" s="6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2.5">
      <c r="A697" s="6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2.5">
      <c r="A698" s="6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2.5">
      <c r="A699" s="6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2.5">
      <c r="A700" s="6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2.5">
      <c r="A701" s="6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2.5">
      <c r="A702" s="6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2.5">
      <c r="A703" s="6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2.5">
      <c r="A704" s="6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2.5">
      <c r="A705" s="6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2.5">
      <c r="A706" s="6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2.5">
      <c r="A707" s="6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2.5">
      <c r="A708" s="6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2.5">
      <c r="A709" s="6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2.5">
      <c r="A710" s="6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2.5">
      <c r="A711" s="6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2.5">
      <c r="A712" s="6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2.5">
      <c r="A713" s="6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2.5">
      <c r="A714" s="6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2.5">
      <c r="A715" s="6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2.5">
      <c r="A716" s="6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2.5">
      <c r="A717" s="6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2.5">
      <c r="A718" s="6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2.5">
      <c r="A719" s="6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2.5">
      <c r="A720" s="6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2.5">
      <c r="A721" s="6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2.5">
      <c r="A722" s="6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2.5">
      <c r="A723" s="6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2.5">
      <c r="A724" s="6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2.5">
      <c r="A725" s="6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2.5">
      <c r="A726" s="6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2.5">
      <c r="A727" s="6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2.5">
      <c r="A728" s="6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2.5">
      <c r="A729" s="6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2.5">
      <c r="A730" s="6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2.5">
      <c r="A731" s="6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2.5">
      <c r="A732" s="6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2.5">
      <c r="A733" s="6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2.5">
      <c r="A734" s="6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2.5">
      <c r="A735" s="6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2.5">
      <c r="A736" s="6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2.5">
      <c r="A737" s="6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2.5">
      <c r="A738" s="6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2.5">
      <c r="A739" s="6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2.5">
      <c r="A740" s="6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2.5">
      <c r="A741" s="6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2.5">
      <c r="A742" s="6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2.5">
      <c r="A743" s="6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2.5">
      <c r="A744" s="6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2.5">
      <c r="A745" s="6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2.5">
      <c r="A746" s="6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2.5">
      <c r="A747" s="6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2.5">
      <c r="A748" s="6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2.5">
      <c r="A749" s="6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2.5">
      <c r="A750" s="6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2.5">
      <c r="A751" s="6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2.5">
      <c r="A752" s="6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2.5">
      <c r="A753" s="6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2.5">
      <c r="A754" s="6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2.5">
      <c r="A755" s="6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2.5">
      <c r="A756" s="6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2.5">
      <c r="A757" s="6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2.5">
      <c r="A758" s="6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2.5">
      <c r="A759" s="6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2.5">
      <c r="A760" s="6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2.5">
      <c r="A761" s="6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2.5">
      <c r="A762" s="6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2.5">
      <c r="A763" s="6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2.5">
      <c r="A764" s="6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2.5">
      <c r="A765" s="6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2.5">
      <c r="A766" s="6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2.5">
      <c r="A767" s="6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2.5">
      <c r="A768" s="6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2.5">
      <c r="A769" s="6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2.5">
      <c r="A770" s="6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2.5">
      <c r="A771" s="6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2.5">
      <c r="A772" s="6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2.5">
      <c r="A773" s="6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2.5">
      <c r="A774" s="6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2.5">
      <c r="A775" s="6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2.5">
      <c r="A776" s="6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2.5">
      <c r="A777" s="6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2.5">
      <c r="A778" s="6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2.5">
      <c r="A779" s="6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2.5">
      <c r="A780" s="6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2.5">
      <c r="A781" s="6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2.5">
      <c r="A782" s="6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2.5">
      <c r="A783" s="6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2.5">
      <c r="A784" s="6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2.5">
      <c r="A785" s="6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2.5">
      <c r="A786" s="6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2.5">
      <c r="A787" s="6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2.5">
      <c r="A788" s="6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2.5">
      <c r="A789" s="6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2.5">
      <c r="A790" s="6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2.5">
      <c r="A791" s="6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2.5">
      <c r="A792" s="6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2.5">
      <c r="A793" s="6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2.5">
      <c r="A794" s="6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2.5">
      <c r="A795" s="6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2.5">
      <c r="A796" s="6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2.5">
      <c r="A797" s="6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2.5">
      <c r="A798" s="6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2.5">
      <c r="A799" s="6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2.5">
      <c r="A800" s="6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2.5">
      <c r="A801" s="6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2.5">
      <c r="A802" s="6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2.5">
      <c r="A803" s="6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2.5">
      <c r="A804" s="6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2.5">
      <c r="A805" s="6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2.5">
      <c r="A806" s="6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2.5">
      <c r="A807" s="6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2.5">
      <c r="A808" s="6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2.5">
      <c r="A809" s="6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2.5">
      <c r="A810" s="6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2.5">
      <c r="A811" s="6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2.5">
      <c r="A812" s="6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2.5">
      <c r="A813" s="6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2.5">
      <c r="A814" s="6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2.5">
      <c r="A815" s="6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2.5">
      <c r="A816" s="6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2.5">
      <c r="A817" s="6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2.5">
      <c r="A818" s="6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2.5">
      <c r="A819" s="6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2.5">
      <c r="A820" s="6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2.5">
      <c r="A821" s="6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2.5">
      <c r="A822" s="6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2.5">
      <c r="A823" s="6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2.5">
      <c r="A824" s="6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2.5">
      <c r="A825" s="6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2.5">
      <c r="A826" s="6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2.5">
      <c r="A827" s="6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2.5">
      <c r="A828" s="6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2.5">
      <c r="A829" s="6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2.5">
      <c r="A830" s="6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2.5">
      <c r="A831" s="6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2.5">
      <c r="A832" s="6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2.5">
      <c r="A833" s="6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2.5">
      <c r="A834" s="6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2.5">
      <c r="A835" s="6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2.5">
      <c r="A836" s="6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2.5">
      <c r="A837" s="6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2.5">
      <c r="A838" s="6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2.5">
      <c r="A839" s="6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2.5">
      <c r="A840" s="6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2.5">
      <c r="A841" s="6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2.5">
      <c r="A842" s="6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2.5">
      <c r="A843" s="6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2.5">
      <c r="A844" s="6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2.5">
      <c r="A845" s="6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2.5">
      <c r="A846" s="6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2.5">
      <c r="A847" s="6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2.5">
      <c r="A848" s="6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2.5">
      <c r="A849" s="6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2.5">
      <c r="A850" s="6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2.5">
      <c r="A851" s="6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2.5">
      <c r="A852" s="6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2.5">
      <c r="A853" s="6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2.5">
      <c r="A854" s="6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2.5">
      <c r="A855" s="6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2.5">
      <c r="A856" s="6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2.5">
      <c r="A857" s="6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2.5">
      <c r="A858" s="6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2.5">
      <c r="A859" s="6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2.5">
      <c r="A860" s="6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2.5">
      <c r="A861" s="6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2.5">
      <c r="A862" s="6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2.5">
      <c r="A863" s="6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2.5">
      <c r="A864" s="6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2.5">
      <c r="A865" s="6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2.5">
      <c r="A866" s="6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2.5">
      <c r="A867" s="6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2.5">
      <c r="A868" s="6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2.5">
      <c r="A869" s="6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2.5">
      <c r="A870" s="6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2.5">
      <c r="A871" s="6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2.5">
      <c r="A872" s="6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2.5">
      <c r="A873" s="6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2.5">
      <c r="A874" s="6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2.5">
      <c r="A875" s="6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2.5">
      <c r="A876" s="6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2.5">
      <c r="A877" s="6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2.5">
      <c r="A878" s="6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2.5">
      <c r="A879" s="6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2.5">
      <c r="A880" s="6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2.5">
      <c r="A881" s="6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2.5">
      <c r="A882" s="6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2.5">
      <c r="A883" s="6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2.5">
      <c r="A884" s="6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2.5">
      <c r="A885" s="6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2.5">
      <c r="A886" s="6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2.5">
      <c r="A887" s="6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2.5">
      <c r="A888" s="6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2.5">
      <c r="A889" s="6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2.5">
      <c r="A890" s="6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2.5">
      <c r="A891" s="6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2.5">
      <c r="A892" s="6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2.5">
      <c r="A893" s="6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2.5">
      <c r="A894" s="6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2.5">
      <c r="A895" s="6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2.5">
      <c r="A896" s="6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2.5">
      <c r="A897" s="6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2.5">
      <c r="A898" s="6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2.5">
      <c r="A899" s="6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2.5">
      <c r="A900" s="6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2.5">
      <c r="A901" s="6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2.5">
      <c r="A902" s="6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2.5">
      <c r="A903" s="6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2.5">
      <c r="A904" s="6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2.5">
      <c r="A905" s="6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2.5">
      <c r="A906" s="6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2.5">
      <c r="A907" s="6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2.5">
      <c r="A908" s="6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2.5">
      <c r="A909" s="6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2.5">
      <c r="A910" s="6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2.5">
      <c r="A911" s="6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2.5">
      <c r="A912" s="6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2.5">
      <c r="A913" s="6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2.5">
      <c r="A914" s="6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2.5">
      <c r="A915" s="6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2.5">
      <c r="A916" s="6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2.5">
      <c r="A917" s="6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2.5">
      <c r="A918" s="6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2.5">
      <c r="A919" s="6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2.5">
      <c r="A920" s="6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2.5">
      <c r="A921" s="6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2.5">
      <c r="A922" s="6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2.5">
      <c r="A923" s="6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2.5">
      <c r="A924" s="6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2.5">
      <c r="A925" s="6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2.5">
      <c r="A926" s="6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2.5">
      <c r="A927" s="6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2.5">
      <c r="A928" s="6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2.5">
      <c r="A929" s="6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2.5">
      <c r="A930" s="6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2.5">
      <c r="A931" s="6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2.5">
      <c r="A932" s="6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2.5">
      <c r="A933" s="6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2.5">
      <c r="A934" s="6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2.5">
      <c r="A935" s="6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2.5">
      <c r="A936" s="6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2.5">
      <c r="A937" s="6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2.5">
      <c r="A938" s="6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2.5">
      <c r="A939" s="6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2.5">
      <c r="A940" s="6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2.5">
      <c r="A941" s="6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2.5">
      <c r="A942" s="6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2.5">
      <c r="A943" s="6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2.5">
      <c r="A944" s="6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2.5">
      <c r="A945" s="6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2.5">
      <c r="A946" s="6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2.5">
      <c r="A947" s="6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2.5">
      <c r="A948" s="6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2.5">
      <c r="A949" s="6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2.5">
      <c r="A950" s="6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2.5">
      <c r="A951" s="6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2.5">
      <c r="A952" s="6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2.5">
      <c r="A953" s="6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2.5">
      <c r="A954" s="6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2.5">
      <c r="A955" s="6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2.5">
      <c r="A956" s="6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2.5">
      <c r="A957" s="6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2.5">
      <c r="A958" s="6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2.5">
      <c r="A959" s="6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2.5">
      <c r="A960" s="6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2.5">
      <c r="A961" s="6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2.5">
      <c r="A962" s="6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2.5">
      <c r="A963" s="6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2.5">
      <c r="A964" s="6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2.5">
      <c r="A965" s="6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2.5">
      <c r="A966" s="6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2.5">
      <c r="A967" s="6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2.5">
      <c r="A968" s="6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2.5">
      <c r="A969" s="6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2.5">
      <c r="A970" s="6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2.5">
      <c r="A971" s="6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2.5">
      <c r="A972" s="6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2.5">
      <c r="A973" s="6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2.5">
      <c r="A974" s="6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2.5">
      <c r="A975" s="6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2.5">
      <c r="A976" s="6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2.5">
      <c r="A977" s="6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2.5">
      <c r="A978" s="6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2.5">
      <c r="A979" s="6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2.5">
      <c r="A980" s="6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2.5">
      <c r="A981" s="6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2.5">
      <c r="A982" s="6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2.5">
      <c r="A983" s="6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2.5">
      <c r="A984" s="6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2.5">
      <c r="A985" s="6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2.5">
      <c r="A986" s="6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2.5">
      <c r="A987" s="6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12.5">
      <c r="A988" s="6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12.5">
      <c r="A989" s="6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12.5">
      <c r="A990" s="6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12.5">
      <c r="A991" s="6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12.5">
      <c r="A992" s="6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ht="12.5">
      <c r="A993" s="6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ht="12.5">
      <c r="A994" s="6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ht="12.5">
      <c r="A995" s="6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ht="12.5">
      <c r="A996" s="6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ht="12.5">
      <c r="A997" s="6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 ht="12.5">
      <c r="A998" s="6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 ht="12.5">
      <c r="A999" s="6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 ht="12.5">
      <c r="A1000" s="6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4"/>
  <sheetViews>
    <sheetView topLeftCell="A247" workbookViewId="0">
      <selection activeCell="E271" sqref="E271"/>
    </sheetView>
  </sheetViews>
  <sheetFormatPr defaultColWidth="12.6328125" defaultRowHeight="15.75" customHeight="1"/>
  <cols>
    <col min="3" max="3" width="25.453125" customWidth="1"/>
    <col min="4" max="4" width="26.26953125" customWidth="1"/>
    <col min="5" max="5" width="34.36328125" customWidth="1"/>
  </cols>
  <sheetData>
    <row r="1" spans="1:26" ht="13">
      <c r="A1" s="4" t="s">
        <v>183</v>
      </c>
      <c r="B1" s="4" t="s">
        <v>184</v>
      </c>
      <c r="C1" s="4" t="s">
        <v>1</v>
      </c>
      <c r="D1" s="4" t="s">
        <v>2</v>
      </c>
      <c r="E1" s="4" t="s">
        <v>185</v>
      </c>
      <c r="F1" s="4"/>
      <c r="G1" s="4"/>
      <c r="H1" s="4"/>
      <c r="I1" s="4"/>
      <c r="J1" s="5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5">
        <v>1</v>
      </c>
      <c r="B2" s="5">
        <f t="shared" ref="B2:B256" si="0">IF(ISBLANK(E2),"",IF(ISERROR(FIND("/",E2)),1,IF(ISERROR(FIND("/",E1)),1,IF(LEFT(E2,FIND("/",E2)-1)=LEFT(E1,FIND("/",E1)-1),B1+1,1))))</f>
        <v>1</v>
      </c>
      <c r="C2" s="5" t="s">
        <v>186</v>
      </c>
      <c r="D2" s="5" t="s">
        <v>187</v>
      </c>
      <c r="E2" s="2" t="s">
        <v>188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>
      <c r="A3" s="5">
        <v>1</v>
      </c>
      <c r="B3" s="5">
        <f t="shared" si="0"/>
        <v>2</v>
      </c>
      <c r="C3" s="5" t="s">
        <v>189</v>
      </c>
      <c r="D3" s="5" t="s">
        <v>190</v>
      </c>
      <c r="E3" s="2" t="s">
        <v>191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>
      <c r="A4" s="5">
        <v>1</v>
      </c>
      <c r="B4" s="5">
        <f t="shared" si="0"/>
        <v>3</v>
      </c>
      <c r="C4" s="5" t="s">
        <v>192</v>
      </c>
      <c r="D4" s="5" t="s">
        <v>193</v>
      </c>
      <c r="E4" s="5" t="s">
        <v>194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>
      <c r="A5" s="5">
        <v>1</v>
      </c>
      <c r="B5" s="5">
        <f t="shared" si="0"/>
        <v>4</v>
      </c>
      <c r="C5" s="5" t="s">
        <v>195</v>
      </c>
      <c r="D5" s="5" t="s">
        <v>196</v>
      </c>
      <c r="E5" s="5" t="s">
        <v>197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>
      <c r="A6" s="5">
        <v>1</v>
      </c>
      <c r="B6" s="5">
        <f t="shared" si="0"/>
        <v>5</v>
      </c>
      <c r="C6" s="5" t="s">
        <v>198</v>
      </c>
      <c r="D6" s="5" t="s">
        <v>199</v>
      </c>
      <c r="E6" s="5" t="s">
        <v>200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>
      <c r="A7" s="5">
        <v>1</v>
      </c>
      <c r="B7" s="5">
        <f t="shared" si="0"/>
        <v>6</v>
      </c>
      <c r="C7" s="5" t="s">
        <v>201</v>
      </c>
      <c r="D7" s="5" t="s">
        <v>202</v>
      </c>
      <c r="E7" s="5" t="s">
        <v>203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>
      <c r="A8" s="5">
        <v>1</v>
      </c>
      <c r="B8" s="5">
        <f t="shared" si="0"/>
        <v>7</v>
      </c>
      <c r="C8" s="5" t="s">
        <v>204</v>
      </c>
      <c r="D8" s="5" t="s">
        <v>205</v>
      </c>
      <c r="E8" s="5" t="s">
        <v>206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>
      <c r="A9" s="5">
        <v>1</v>
      </c>
      <c r="B9" s="5">
        <f t="shared" si="0"/>
        <v>8</v>
      </c>
      <c r="C9" s="5" t="s">
        <v>207</v>
      </c>
      <c r="D9" s="5" t="s">
        <v>208</v>
      </c>
      <c r="E9" s="5" t="s">
        <v>209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>
      <c r="A10" s="5">
        <v>1</v>
      </c>
      <c r="B10" s="5">
        <f t="shared" si="0"/>
        <v>9</v>
      </c>
      <c r="C10" s="5" t="s">
        <v>210</v>
      </c>
      <c r="D10" s="5" t="s">
        <v>211</v>
      </c>
      <c r="E10" s="5" t="s">
        <v>212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>
      <c r="A11" s="5">
        <v>1</v>
      </c>
      <c r="B11" s="5">
        <f t="shared" si="0"/>
        <v>10</v>
      </c>
      <c r="C11" s="5" t="s">
        <v>213</v>
      </c>
      <c r="D11" s="5" t="s">
        <v>214</v>
      </c>
      <c r="E11" s="5" t="s">
        <v>215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>
      <c r="A12" s="5">
        <v>2</v>
      </c>
      <c r="B12" s="5">
        <f t="shared" si="0"/>
        <v>1</v>
      </c>
      <c r="C12" s="5" t="s">
        <v>34</v>
      </c>
      <c r="D12" s="5" t="s">
        <v>35</v>
      </c>
      <c r="E12" s="5" t="s">
        <v>216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>
      <c r="A13" s="5">
        <v>3</v>
      </c>
      <c r="B13" s="5">
        <f t="shared" si="0"/>
        <v>1</v>
      </c>
      <c r="C13" s="5" t="s">
        <v>217</v>
      </c>
      <c r="D13" s="5" t="s">
        <v>218</v>
      </c>
      <c r="E13" s="5" t="s">
        <v>219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>
      <c r="A14" s="5">
        <v>3</v>
      </c>
      <c r="B14" s="5">
        <f t="shared" si="0"/>
        <v>2</v>
      </c>
      <c r="C14" s="5" t="s">
        <v>220</v>
      </c>
      <c r="D14" s="5" t="s">
        <v>221</v>
      </c>
      <c r="E14" s="5" t="s">
        <v>222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>
      <c r="A15" s="5">
        <v>3</v>
      </c>
      <c r="B15" s="5">
        <f t="shared" si="0"/>
        <v>3</v>
      </c>
      <c r="C15" s="5" t="s">
        <v>223</v>
      </c>
      <c r="D15" s="5" t="s">
        <v>224</v>
      </c>
      <c r="E15" s="5" t="s">
        <v>225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>
      <c r="A16" s="5">
        <v>3</v>
      </c>
      <c r="B16" s="5">
        <f t="shared" si="0"/>
        <v>4</v>
      </c>
      <c r="C16" s="5" t="s">
        <v>226</v>
      </c>
      <c r="D16" s="5" t="s">
        <v>227</v>
      </c>
      <c r="E16" s="5" t="s">
        <v>228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>
      <c r="A17" s="5">
        <v>3</v>
      </c>
      <c r="B17" s="5">
        <f t="shared" si="0"/>
        <v>5</v>
      </c>
      <c r="C17" s="5" t="s">
        <v>229</v>
      </c>
      <c r="D17" s="5" t="s">
        <v>230</v>
      </c>
      <c r="E17" s="5" t="s">
        <v>231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>
      <c r="A18" s="5">
        <v>3</v>
      </c>
      <c r="B18" s="5">
        <f t="shared" si="0"/>
        <v>6</v>
      </c>
      <c r="C18" s="5" t="s">
        <v>232</v>
      </c>
      <c r="D18" s="5" t="s">
        <v>233</v>
      </c>
      <c r="E18" s="5" t="s">
        <v>234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>
      <c r="A19" s="5">
        <v>3</v>
      </c>
      <c r="B19" s="5">
        <f t="shared" si="0"/>
        <v>7</v>
      </c>
      <c r="C19" s="5" t="s">
        <v>235</v>
      </c>
      <c r="D19" s="5" t="s">
        <v>236</v>
      </c>
      <c r="E19" s="5" t="s">
        <v>237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>
      <c r="A20" s="5">
        <v>3</v>
      </c>
      <c r="B20" s="5">
        <f t="shared" si="0"/>
        <v>8</v>
      </c>
      <c r="C20" s="5" t="s">
        <v>238</v>
      </c>
      <c r="D20" s="5" t="s">
        <v>239</v>
      </c>
      <c r="E20" s="5" t="s">
        <v>240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>
      <c r="A21" s="5">
        <v>3</v>
      </c>
      <c r="B21" s="5">
        <f t="shared" si="0"/>
        <v>9</v>
      </c>
      <c r="C21" s="5" t="s">
        <v>241</v>
      </c>
      <c r="D21" s="5" t="s">
        <v>242</v>
      </c>
      <c r="E21" s="5" t="s">
        <v>243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5">
        <v>3</v>
      </c>
      <c r="B22" s="5">
        <f t="shared" si="0"/>
        <v>10</v>
      </c>
      <c r="C22" s="5" t="s">
        <v>244</v>
      </c>
      <c r="D22" s="5" t="s">
        <v>245</v>
      </c>
      <c r="E22" s="5" t="s">
        <v>246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5">
        <v>3</v>
      </c>
      <c r="B23" s="5">
        <f t="shared" si="0"/>
        <v>11</v>
      </c>
      <c r="C23" s="5" t="s">
        <v>247</v>
      </c>
      <c r="D23" s="5" t="s">
        <v>248</v>
      </c>
      <c r="E23" s="5" t="s">
        <v>249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5">
        <v>4</v>
      </c>
      <c r="B24" s="5">
        <f t="shared" si="0"/>
        <v>1</v>
      </c>
      <c r="C24" s="5" t="s">
        <v>40</v>
      </c>
      <c r="D24" s="5" t="s">
        <v>41</v>
      </c>
      <c r="E24" s="5" t="s">
        <v>250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5">
        <v>5</v>
      </c>
      <c r="B25" s="5">
        <f t="shared" si="0"/>
        <v>1</v>
      </c>
      <c r="C25" s="5" t="s">
        <v>251</v>
      </c>
      <c r="D25" s="5" t="s">
        <v>252</v>
      </c>
      <c r="E25" s="5" t="s">
        <v>253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5">
      <c r="A26" s="5">
        <v>5</v>
      </c>
      <c r="B26" s="5">
        <f t="shared" si="0"/>
        <v>2</v>
      </c>
      <c r="C26" s="5" t="s">
        <v>254</v>
      </c>
      <c r="D26" s="5" t="s">
        <v>255</v>
      </c>
      <c r="E26" s="5" t="s">
        <v>256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5">
      <c r="A27" s="5">
        <v>6</v>
      </c>
      <c r="B27" s="5">
        <f t="shared" si="0"/>
        <v>1</v>
      </c>
      <c r="C27" s="5" t="s">
        <v>44</v>
      </c>
      <c r="D27" s="5" t="s">
        <v>45</v>
      </c>
      <c r="E27" s="5" t="s">
        <v>257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5">
      <c r="A28" s="5">
        <v>7</v>
      </c>
      <c r="B28" s="5">
        <f t="shared" si="0"/>
        <v>1</v>
      </c>
      <c r="C28" s="5" t="s">
        <v>46</v>
      </c>
      <c r="D28" s="5" t="s">
        <v>47</v>
      </c>
      <c r="E28" s="5" t="s">
        <v>258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5">
      <c r="A29" s="5">
        <v>8</v>
      </c>
      <c r="B29" s="5">
        <f t="shared" si="0"/>
        <v>1</v>
      </c>
      <c r="C29" s="5" t="s">
        <v>48</v>
      </c>
      <c r="D29" s="5" t="s">
        <v>49</v>
      </c>
      <c r="E29" s="5" t="s">
        <v>259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5">
      <c r="A30" s="5">
        <v>9</v>
      </c>
      <c r="B30" s="5">
        <f t="shared" si="0"/>
        <v>1</v>
      </c>
      <c r="C30" s="5" t="s">
        <v>260</v>
      </c>
      <c r="D30" s="5" t="s">
        <v>261</v>
      </c>
      <c r="E30" s="5" t="s">
        <v>262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5">
      <c r="A31" s="5">
        <v>9</v>
      </c>
      <c r="B31" s="5">
        <f t="shared" si="0"/>
        <v>2</v>
      </c>
      <c r="C31" s="5" t="s">
        <v>263</v>
      </c>
      <c r="D31" s="5" t="s">
        <v>264</v>
      </c>
      <c r="E31" s="5" t="s">
        <v>265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5">
      <c r="A32" s="5">
        <v>9</v>
      </c>
      <c r="B32" s="5">
        <f t="shared" si="0"/>
        <v>3</v>
      </c>
      <c r="C32" s="5" t="s">
        <v>266</v>
      </c>
      <c r="D32" s="5" t="s">
        <v>267</v>
      </c>
      <c r="E32" s="5" t="s">
        <v>268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5">
      <c r="A33" s="5">
        <v>10</v>
      </c>
      <c r="B33" s="5">
        <f t="shared" si="0"/>
        <v>1</v>
      </c>
      <c r="C33" s="5" t="s">
        <v>52</v>
      </c>
      <c r="D33" s="5" t="s">
        <v>53</v>
      </c>
      <c r="E33" s="5" t="s">
        <v>269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5">
      <c r="A34" s="5">
        <v>11</v>
      </c>
      <c r="B34" s="5">
        <f t="shared" si="0"/>
        <v>1</v>
      </c>
      <c r="C34" s="5" t="s">
        <v>54</v>
      </c>
      <c r="D34" s="5" t="s">
        <v>55</v>
      </c>
      <c r="E34" s="5" t="s">
        <v>270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5">
      <c r="A35" s="5">
        <v>12</v>
      </c>
      <c r="B35" s="5">
        <f t="shared" si="0"/>
        <v>1</v>
      </c>
      <c r="C35" s="5" t="s">
        <v>186</v>
      </c>
      <c r="D35" s="5" t="s">
        <v>187</v>
      </c>
      <c r="E35" s="5" t="s">
        <v>271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5">
      <c r="A36" s="5">
        <v>12</v>
      </c>
      <c r="B36" s="5">
        <f t="shared" si="0"/>
        <v>2</v>
      </c>
      <c r="C36" s="5" t="s">
        <v>189</v>
      </c>
      <c r="D36" s="5" t="s">
        <v>190</v>
      </c>
      <c r="E36" s="5" t="s">
        <v>272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5">
      <c r="A37" s="5">
        <v>12</v>
      </c>
      <c r="B37" s="5">
        <f t="shared" si="0"/>
        <v>3</v>
      </c>
      <c r="C37" s="5" t="s">
        <v>192</v>
      </c>
      <c r="D37" s="5" t="s">
        <v>193</v>
      </c>
      <c r="E37" s="5" t="s">
        <v>273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5">
      <c r="A38" s="5">
        <v>12</v>
      </c>
      <c r="B38" s="5">
        <f t="shared" si="0"/>
        <v>4</v>
      </c>
      <c r="C38" s="5" t="s">
        <v>195</v>
      </c>
      <c r="D38" s="5" t="s">
        <v>196</v>
      </c>
      <c r="E38" s="5" t="s">
        <v>274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5">
      <c r="A39" s="5">
        <v>12</v>
      </c>
      <c r="B39" s="5">
        <f t="shared" si="0"/>
        <v>5</v>
      </c>
      <c r="C39" s="5" t="s">
        <v>198</v>
      </c>
      <c r="D39" s="5" t="s">
        <v>199</v>
      </c>
      <c r="E39" s="5" t="s">
        <v>275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5">
      <c r="A40" s="5">
        <v>12</v>
      </c>
      <c r="B40" s="5">
        <f t="shared" si="0"/>
        <v>6</v>
      </c>
      <c r="C40" s="5" t="s">
        <v>201</v>
      </c>
      <c r="D40" s="5" t="s">
        <v>202</v>
      </c>
      <c r="E40" s="5" t="s">
        <v>276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5">
      <c r="A41" s="5">
        <v>12</v>
      </c>
      <c r="B41" s="5">
        <f t="shared" si="0"/>
        <v>7</v>
      </c>
      <c r="C41" s="5" t="s">
        <v>204</v>
      </c>
      <c r="D41" s="5" t="s">
        <v>205</v>
      </c>
      <c r="E41" s="5" t="s">
        <v>277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5">
      <c r="A42" s="5">
        <v>12</v>
      </c>
      <c r="B42" s="5">
        <f t="shared" si="0"/>
        <v>8</v>
      </c>
      <c r="C42" s="5" t="s">
        <v>278</v>
      </c>
      <c r="D42" s="5" t="s">
        <v>214</v>
      </c>
      <c r="E42" s="5" t="s">
        <v>279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5">
      <c r="A43" s="5">
        <v>12</v>
      </c>
      <c r="B43" s="5">
        <f t="shared" si="0"/>
        <v>9</v>
      </c>
      <c r="C43" s="5" t="s">
        <v>207</v>
      </c>
      <c r="D43" s="5" t="s">
        <v>208</v>
      </c>
      <c r="E43" s="5" t="s">
        <v>280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5">
      <c r="A44" s="5">
        <v>12</v>
      </c>
      <c r="B44" s="5">
        <f t="shared" si="0"/>
        <v>10</v>
      </c>
      <c r="C44" s="5" t="s">
        <v>210</v>
      </c>
      <c r="D44" s="5" t="s">
        <v>211</v>
      </c>
      <c r="E44" s="5" t="s">
        <v>281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5">
      <c r="A45" s="5">
        <v>12</v>
      </c>
      <c r="B45" s="5">
        <f t="shared" si="0"/>
        <v>11</v>
      </c>
      <c r="C45" s="5" t="s">
        <v>282</v>
      </c>
      <c r="D45" s="5" t="s">
        <v>283</v>
      </c>
      <c r="E45" s="5" t="s">
        <v>284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5">
      <c r="A46" s="5">
        <v>12</v>
      </c>
      <c r="B46" s="5">
        <f t="shared" si="0"/>
        <v>12</v>
      </c>
      <c r="C46" s="5" t="s">
        <v>285</v>
      </c>
      <c r="D46" s="5" t="s">
        <v>286</v>
      </c>
      <c r="E46" s="5" t="s">
        <v>287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5">
      <c r="A47" s="5">
        <v>13</v>
      </c>
      <c r="B47" s="5">
        <f t="shared" si="0"/>
        <v>1</v>
      </c>
      <c r="C47" s="5" t="s">
        <v>58</v>
      </c>
      <c r="D47" s="5" t="s">
        <v>59</v>
      </c>
      <c r="E47" s="5" t="s">
        <v>288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5">
      <c r="A48" s="5">
        <v>14</v>
      </c>
      <c r="B48" s="5">
        <f t="shared" si="0"/>
        <v>1</v>
      </c>
      <c r="C48" s="5" t="s">
        <v>217</v>
      </c>
      <c r="D48" s="5" t="s">
        <v>218</v>
      </c>
      <c r="E48" s="5" t="s">
        <v>289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5">
      <c r="A49" s="5">
        <v>14</v>
      </c>
      <c r="B49" s="5">
        <f t="shared" si="0"/>
        <v>2</v>
      </c>
      <c r="C49" s="5" t="s">
        <v>220</v>
      </c>
      <c r="D49" s="5" t="s">
        <v>221</v>
      </c>
      <c r="E49" s="5" t="s">
        <v>290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5">
      <c r="A50" s="5">
        <v>14</v>
      </c>
      <c r="B50" s="5">
        <f t="shared" si="0"/>
        <v>3</v>
      </c>
      <c r="C50" s="5" t="s">
        <v>223</v>
      </c>
      <c r="D50" s="5" t="s">
        <v>224</v>
      </c>
      <c r="E50" s="5" t="s">
        <v>291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5">
      <c r="A51" s="5">
        <v>14</v>
      </c>
      <c r="B51" s="5">
        <f t="shared" si="0"/>
        <v>4</v>
      </c>
      <c r="C51" s="5" t="s">
        <v>226</v>
      </c>
      <c r="D51" s="5" t="s">
        <v>227</v>
      </c>
      <c r="E51" s="5" t="s">
        <v>292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5">
      <c r="A52" s="5">
        <v>14</v>
      </c>
      <c r="B52" s="5">
        <f t="shared" si="0"/>
        <v>5</v>
      </c>
      <c r="C52" s="5" t="s">
        <v>229</v>
      </c>
      <c r="D52" s="5" t="s">
        <v>230</v>
      </c>
      <c r="E52" s="5" t="s">
        <v>293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5">
      <c r="A53" s="5">
        <v>14</v>
      </c>
      <c r="B53" s="5">
        <f t="shared" si="0"/>
        <v>6</v>
      </c>
      <c r="C53" s="5" t="s">
        <v>232</v>
      </c>
      <c r="D53" s="5" t="s">
        <v>233</v>
      </c>
      <c r="E53" s="5" t="s">
        <v>294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5">
      <c r="A54" s="5">
        <v>14</v>
      </c>
      <c r="B54" s="5">
        <f t="shared" si="0"/>
        <v>7</v>
      </c>
      <c r="C54" s="5" t="s">
        <v>235</v>
      </c>
      <c r="D54" s="5" t="s">
        <v>236</v>
      </c>
      <c r="E54" s="5" t="s">
        <v>295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5">
      <c r="A55" s="5">
        <v>14</v>
      </c>
      <c r="B55" s="5">
        <f t="shared" si="0"/>
        <v>8</v>
      </c>
      <c r="C55" s="5" t="s">
        <v>238</v>
      </c>
      <c r="D55" s="5" t="s">
        <v>239</v>
      </c>
      <c r="E55" s="5" t="s">
        <v>296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5">
      <c r="A56" s="5">
        <v>14</v>
      </c>
      <c r="B56" s="5">
        <f t="shared" si="0"/>
        <v>9</v>
      </c>
      <c r="C56" s="5" t="s">
        <v>241</v>
      </c>
      <c r="D56" s="5" t="s">
        <v>242</v>
      </c>
      <c r="E56" s="5" t="s">
        <v>297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5">
      <c r="A57" s="5">
        <v>14</v>
      </c>
      <c r="B57" s="5">
        <f t="shared" si="0"/>
        <v>10</v>
      </c>
      <c r="C57" s="5" t="s">
        <v>244</v>
      </c>
      <c r="D57" s="5" t="s">
        <v>245</v>
      </c>
      <c r="E57" s="5" t="s">
        <v>298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5">
      <c r="A58" s="5">
        <v>14</v>
      </c>
      <c r="B58" s="5">
        <f t="shared" si="0"/>
        <v>11</v>
      </c>
      <c r="C58" s="5" t="s">
        <v>299</v>
      </c>
      <c r="D58" s="5" t="s">
        <v>300</v>
      </c>
      <c r="E58" s="5" t="s">
        <v>301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5">
      <c r="A59" s="5">
        <v>14</v>
      </c>
      <c r="B59" s="5">
        <f t="shared" si="0"/>
        <v>12</v>
      </c>
      <c r="C59" s="5" t="s">
        <v>302</v>
      </c>
      <c r="D59" s="5" t="s">
        <v>303</v>
      </c>
      <c r="E59" s="5" t="s">
        <v>304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5">
      <c r="A60" s="5">
        <v>14</v>
      </c>
      <c r="B60" s="5">
        <f t="shared" si="0"/>
        <v>13</v>
      </c>
      <c r="C60" s="5" t="s">
        <v>305</v>
      </c>
      <c r="D60" s="5" t="s">
        <v>306</v>
      </c>
      <c r="E60" s="5" t="s">
        <v>307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5">
      <c r="A61" s="5">
        <v>14</v>
      </c>
      <c r="B61" s="5">
        <f t="shared" si="0"/>
        <v>14</v>
      </c>
      <c r="C61" s="5" t="s">
        <v>308</v>
      </c>
      <c r="D61" s="5" t="s">
        <v>309</v>
      </c>
      <c r="E61" s="5" t="s">
        <v>310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5">
      <c r="A62" s="5">
        <v>14</v>
      </c>
      <c r="B62" s="5">
        <f t="shared" si="0"/>
        <v>15</v>
      </c>
      <c r="C62" s="5" t="s">
        <v>311</v>
      </c>
      <c r="D62" s="5" t="s">
        <v>312</v>
      </c>
      <c r="E62" s="5" t="s">
        <v>313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5">
      <c r="A63" s="5">
        <v>14</v>
      </c>
      <c r="B63" s="5">
        <f t="shared" si="0"/>
        <v>16</v>
      </c>
      <c r="C63" s="5" t="s">
        <v>314</v>
      </c>
      <c r="D63" s="5" t="s">
        <v>315</v>
      </c>
      <c r="E63" s="5" t="s">
        <v>316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5">
      <c r="A64" s="5">
        <v>14</v>
      </c>
      <c r="B64" s="5">
        <f t="shared" si="0"/>
        <v>17</v>
      </c>
      <c r="C64" s="5" t="s">
        <v>317</v>
      </c>
      <c r="D64" s="5" t="s">
        <v>318</v>
      </c>
      <c r="E64" s="5" t="s">
        <v>319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5">
      <c r="A65" s="5">
        <v>14</v>
      </c>
      <c r="B65" s="5">
        <f t="shared" si="0"/>
        <v>18</v>
      </c>
      <c r="C65" s="5" t="s">
        <v>320</v>
      </c>
      <c r="D65" s="5" t="s">
        <v>321</v>
      </c>
      <c r="E65" s="5" t="s">
        <v>322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5">
      <c r="A66" s="5">
        <v>14</v>
      </c>
      <c r="B66" s="5">
        <f t="shared" si="0"/>
        <v>19</v>
      </c>
      <c r="C66" s="5" t="s">
        <v>323</v>
      </c>
      <c r="D66" s="5" t="s">
        <v>324</v>
      </c>
      <c r="E66" s="5" t="s">
        <v>325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5">
      <c r="A67" s="5">
        <v>14</v>
      </c>
      <c r="B67" s="5">
        <f t="shared" si="0"/>
        <v>20</v>
      </c>
      <c r="C67" s="5" t="s">
        <v>326</v>
      </c>
      <c r="D67" s="5" t="s">
        <v>327</v>
      </c>
      <c r="E67" s="5" t="s">
        <v>328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5">
      <c r="A68" s="5">
        <v>14</v>
      </c>
      <c r="B68" s="5">
        <f t="shared" si="0"/>
        <v>21</v>
      </c>
      <c r="C68" s="5" t="s">
        <v>329</v>
      </c>
      <c r="D68" s="5" t="s">
        <v>330</v>
      </c>
      <c r="E68" s="5" t="s">
        <v>331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5">
      <c r="A69" s="5">
        <v>14</v>
      </c>
      <c r="B69" s="5">
        <f t="shared" si="0"/>
        <v>22</v>
      </c>
      <c r="C69" s="5" t="s">
        <v>332</v>
      </c>
      <c r="D69" s="5" t="s">
        <v>248</v>
      </c>
      <c r="E69" s="5" t="s">
        <v>333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5">
      <c r="A70" s="5">
        <v>15</v>
      </c>
      <c r="B70" s="5">
        <f t="shared" si="0"/>
        <v>1</v>
      </c>
      <c r="C70" s="5" t="s">
        <v>217</v>
      </c>
      <c r="D70" s="5" t="s">
        <v>334</v>
      </c>
      <c r="E70" s="5" t="s">
        <v>335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5">
      <c r="A71" s="5">
        <v>15</v>
      </c>
      <c r="B71" s="5">
        <f t="shared" si="0"/>
        <v>2</v>
      </c>
      <c r="C71" s="5" t="s">
        <v>220</v>
      </c>
      <c r="D71" s="5" t="s">
        <v>336</v>
      </c>
      <c r="E71" s="5" t="s">
        <v>337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5">
      <c r="A72" s="5">
        <v>15</v>
      </c>
      <c r="B72" s="5">
        <f t="shared" si="0"/>
        <v>3</v>
      </c>
      <c r="C72" s="5" t="s">
        <v>223</v>
      </c>
      <c r="D72" s="5" t="s">
        <v>338</v>
      </c>
      <c r="E72" s="5" t="s">
        <v>339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5">
      <c r="A73" s="5">
        <v>15</v>
      </c>
      <c r="B73" s="5">
        <f t="shared" si="0"/>
        <v>4</v>
      </c>
      <c r="C73" s="5" t="s">
        <v>226</v>
      </c>
      <c r="D73" s="5" t="s">
        <v>340</v>
      </c>
      <c r="E73" s="5" t="s">
        <v>341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5">
      <c r="A74" s="5">
        <v>15</v>
      </c>
      <c r="B74" s="5">
        <f t="shared" si="0"/>
        <v>5</v>
      </c>
      <c r="C74" s="5" t="s">
        <v>229</v>
      </c>
      <c r="D74" s="5" t="s">
        <v>342</v>
      </c>
      <c r="E74" s="5" t="s">
        <v>343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5">
      <c r="A75" s="5">
        <v>15</v>
      </c>
      <c r="B75" s="5">
        <f t="shared" si="0"/>
        <v>6</v>
      </c>
      <c r="C75" s="5" t="s">
        <v>232</v>
      </c>
      <c r="D75" s="5" t="s">
        <v>344</v>
      </c>
      <c r="E75" s="5" t="s">
        <v>345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5">
      <c r="A76" s="5">
        <v>15</v>
      </c>
      <c r="B76" s="5">
        <f t="shared" si="0"/>
        <v>7</v>
      </c>
      <c r="C76" s="5" t="s">
        <v>235</v>
      </c>
      <c r="D76" s="5" t="s">
        <v>346</v>
      </c>
      <c r="E76" s="5" t="s">
        <v>347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5">
      <c r="A77" s="5">
        <v>15</v>
      </c>
      <c r="B77" s="5">
        <f t="shared" si="0"/>
        <v>8</v>
      </c>
      <c r="C77" s="5" t="s">
        <v>238</v>
      </c>
      <c r="D77" s="5" t="s">
        <v>348</v>
      </c>
      <c r="E77" s="5" t="s">
        <v>349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5">
      <c r="A78" s="5">
        <v>15</v>
      </c>
      <c r="B78" s="5">
        <f t="shared" si="0"/>
        <v>9</v>
      </c>
      <c r="C78" s="5" t="s">
        <v>241</v>
      </c>
      <c r="D78" s="5" t="s">
        <v>350</v>
      </c>
      <c r="E78" s="5" t="s">
        <v>351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5">
      <c r="A79" s="5">
        <v>15</v>
      </c>
      <c r="B79" s="5">
        <f t="shared" si="0"/>
        <v>10</v>
      </c>
      <c r="C79" s="5" t="s">
        <v>244</v>
      </c>
      <c r="D79" s="5" t="s">
        <v>352</v>
      </c>
      <c r="E79" s="5" t="s">
        <v>353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5">
      <c r="A80" s="5">
        <v>15</v>
      </c>
      <c r="B80" s="5">
        <f t="shared" si="0"/>
        <v>11</v>
      </c>
      <c r="C80" s="5" t="s">
        <v>299</v>
      </c>
      <c r="D80" s="5" t="s">
        <v>354</v>
      </c>
      <c r="E80" s="5" t="s">
        <v>355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5">
      <c r="A81" s="5">
        <v>15</v>
      </c>
      <c r="B81" s="5">
        <f t="shared" si="0"/>
        <v>12</v>
      </c>
      <c r="C81" s="5" t="s">
        <v>302</v>
      </c>
      <c r="D81" s="5" t="s">
        <v>356</v>
      </c>
      <c r="E81" s="5" t="s">
        <v>357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5">
      <c r="A82" s="5">
        <v>15</v>
      </c>
      <c r="B82" s="5">
        <f t="shared" si="0"/>
        <v>13</v>
      </c>
      <c r="C82" s="5" t="s">
        <v>305</v>
      </c>
      <c r="D82" s="5" t="s">
        <v>358</v>
      </c>
      <c r="E82" s="5" t="s">
        <v>359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5">
      <c r="A83" s="5">
        <v>15</v>
      </c>
      <c r="B83" s="5">
        <f t="shared" si="0"/>
        <v>14</v>
      </c>
      <c r="C83" s="5" t="s">
        <v>247</v>
      </c>
      <c r="D83" s="5" t="s">
        <v>360</v>
      </c>
      <c r="E83" s="5" t="s">
        <v>361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5">
      <c r="A84" s="5">
        <v>16</v>
      </c>
      <c r="B84" s="5">
        <f t="shared" si="0"/>
        <v>1</v>
      </c>
      <c r="C84" s="5" t="s">
        <v>64</v>
      </c>
      <c r="D84" s="5" t="s">
        <v>65</v>
      </c>
      <c r="E84" s="5" t="s">
        <v>362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5">
      <c r="A85" s="5">
        <v>17</v>
      </c>
      <c r="B85" s="5">
        <f t="shared" si="0"/>
        <v>1</v>
      </c>
      <c r="C85" s="5" t="s">
        <v>363</v>
      </c>
      <c r="D85" s="5" t="s">
        <v>364</v>
      </c>
      <c r="E85" s="5" t="s">
        <v>365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5">
      <c r="A86" s="5">
        <v>17</v>
      </c>
      <c r="B86" s="5">
        <f t="shared" si="0"/>
        <v>2</v>
      </c>
      <c r="C86" s="5" t="s">
        <v>366</v>
      </c>
      <c r="D86" s="5" t="s">
        <v>367</v>
      </c>
      <c r="E86" s="5" t="s">
        <v>368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5">
      <c r="A87" s="5">
        <v>17</v>
      </c>
      <c r="B87" s="5">
        <f t="shared" si="0"/>
        <v>3</v>
      </c>
      <c r="C87" s="5" t="s">
        <v>369</v>
      </c>
      <c r="D87" s="5" t="s">
        <v>370</v>
      </c>
      <c r="E87" s="5" t="s">
        <v>371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5">
      <c r="A88" s="5">
        <v>17</v>
      </c>
      <c r="B88" s="5">
        <f t="shared" si="0"/>
        <v>4</v>
      </c>
      <c r="C88" s="5" t="s">
        <v>372</v>
      </c>
      <c r="D88" s="5" t="s">
        <v>373</v>
      </c>
      <c r="E88" s="5" t="s">
        <v>374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5">
      <c r="A89" s="5">
        <v>18</v>
      </c>
      <c r="B89" s="5">
        <f t="shared" si="0"/>
        <v>1</v>
      </c>
      <c r="C89" s="5" t="s">
        <v>278</v>
      </c>
      <c r="D89" s="5" t="s">
        <v>214</v>
      </c>
      <c r="E89" s="5" t="s">
        <v>375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5">
      <c r="A90" s="5">
        <v>19</v>
      </c>
      <c r="B90" s="5">
        <f t="shared" si="0"/>
        <v>1</v>
      </c>
      <c r="C90" s="5" t="s">
        <v>186</v>
      </c>
      <c r="D90" s="5" t="s">
        <v>187</v>
      </c>
      <c r="E90" s="5" t="s">
        <v>376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5">
      <c r="A91" s="5">
        <v>19</v>
      </c>
      <c r="B91" s="5">
        <f t="shared" si="0"/>
        <v>2</v>
      </c>
      <c r="C91" s="5" t="s">
        <v>189</v>
      </c>
      <c r="D91" s="5" t="s">
        <v>190</v>
      </c>
      <c r="E91" s="5" t="s">
        <v>377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5">
      <c r="A92" s="5">
        <v>19</v>
      </c>
      <c r="B92" s="5">
        <f t="shared" si="0"/>
        <v>3</v>
      </c>
      <c r="C92" s="5" t="s">
        <v>192</v>
      </c>
      <c r="D92" s="5" t="s">
        <v>193</v>
      </c>
      <c r="E92" s="5" t="s">
        <v>378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5">
      <c r="A93" s="5">
        <v>19</v>
      </c>
      <c r="B93" s="5">
        <f t="shared" si="0"/>
        <v>4</v>
      </c>
      <c r="C93" s="5" t="s">
        <v>213</v>
      </c>
      <c r="D93" s="5" t="s">
        <v>214</v>
      </c>
      <c r="E93" s="5" t="s">
        <v>379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5">
      <c r="A94" s="5">
        <v>19</v>
      </c>
      <c r="B94" s="5">
        <f t="shared" si="0"/>
        <v>5</v>
      </c>
      <c r="C94" s="5" t="s">
        <v>195</v>
      </c>
      <c r="D94" s="5" t="s">
        <v>196</v>
      </c>
      <c r="E94" s="5" t="s">
        <v>380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5">
      <c r="A95" s="5">
        <v>19</v>
      </c>
      <c r="B95" s="5">
        <f t="shared" si="0"/>
        <v>6</v>
      </c>
      <c r="C95" s="5" t="s">
        <v>198</v>
      </c>
      <c r="D95" s="5" t="s">
        <v>199</v>
      </c>
      <c r="E95" s="5" t="s">
        <v>381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5">
      <c r="A96" s="5">
        <v>19</v>
      </c>
      <c r="B96" s="5">
        <f t="shared" si="0"/>
        <v>7</v>
      </c>
      <c r="C96" s="5" t="s">
        <v>201</v>
      </c>
      <c r="D96" s="5" t="s">
        <v>202</v>
      </c>
      <c r="E96" s="5" t="s">
        <v>382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5">
      <c r="A97" s="5">
        <v>19</v>
      </c>
      <c r="B97" s="5">
        <f t="shared" si="0"/>
        <v>8</v>
      </c>
      <c r="C97" s="5" t="s">
        <v>204</v>
      </c>
      <c r="D97" s="5" t="s">
        <v>205</v>
      </c>
      <c r="E97" s="5" t="s">
        <v>383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5">
      <c r="A98" s="5">
        <v>19</v>
      </c>
      <c r="B98" s="5">
        <f t="shared" si="0"/>
        <v>9</v>
      </c>
      <c r="C98" s="5" t="s">
        <v>207</v>
      </c>
      <c r="D98" s="5" t="s">
        <v>208</v>
      </c>
      <c r="E98" s="5" t="s">
        <v>384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5">
      <c r="A99" s="5">
        <v>20</v>
      </c>
      <c r="B99" s="5">
        <f t="shared" si="0"/>
        <v>1</v>
      </c>
      <c r="C99" s="5" t="s">
        <v>74</v>
      </c>
      <c r="D99" s="5" t="s">
        <v>75</v>
      </c>
      <c r="E99" s="5" t="s">
        <v>385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5">
      <c r="A100" s="5">
        <v>21</v>
      </c>
      <c r="B100" s="5">
        <f t="shared" si="0"/>
        <v>1</v>
      </c>
      <c r="C100" s="5" t="s">
        <v>78</v>
      </c>
      <c r="D100" s="5" t="s">
        <v>79</v>
      </c>
      <c r="E100" s="5" t="s">
        <v>386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5">
      <c r="A101" s="5">
        <v>22</v>
      </c>
      <c r="B101" s="5">
        <f t="shared" si="0"/>
        <v>1</v>
      </c>
      <c r="C101" s="5" t="s">
        <v>217</v>
      </c>
      <c r="D101" s="5" t="s">
        <v>334</v>
      </c>
      <c r="E101" s="5" t="s">
        <v>387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5">
      <c r="A102" s="5">
        <v>22</v>
      </c>
      <c r="B102" s="5">
        <f t="shared" si="0"/>
        <v>2</v>
      </c>
      <c r="C102" s="5" t="s">
        <v>220</v>
      </c>
      <c r="D102" s="5" t="s">
        <v>336</v>
      </c>
      <c r="E102" s="5" t="s">
        <v>388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5">
      <c r="A103" s="5">
        <v>22</v>
      </c>
      <c r="B103" s="5">
        <f t="shared" si="0"/>
        <v>3</v>
      </c>
      <c r="C103" s="5" t="s">
        <v>223</v>
      </c>
      <c r="D103" s="5" t="s">
        <v>338</v>
      </c>
      <c r="E103" s="5" t="s">
        <v>389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5">
      <c r="A104" s="5">
        <v>22</v>
      </c>
      <c r="B104" s="5">
        <f t="shared" si="0"/>
        <v>4</v>
      </c>
      <c r="C104" s="5" t="s">
        <v>226</v>
      </c>
      <c r="D104" s="5" t="s">
        <v>340</v>
      </c>
      <c r="E104" s="5" t="s">
        <v>390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5">
      <c r="A105" s="5">
        <v>22</v>
      </c>
      <c r="B105" s="5">
        <f t="shared" si="0"/>
        <v>5</v>
      </c>
      <c r="C105" s="5" t="s">
        <v>229</v>
      </c>
      <c r="D105" s="5" t="s">
        <v>342</v>
      </c>
      <c r="E105" s="5" t="s">
        <v>391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5">
      <c r="A106" s="5">
        <v>22</v>
      </c>
      <c r="B106" s="5">
        <f t="shared" si="0"/>
        <v>6</v>
      </c>
      <c r="C106" s="5" t="s">
        <v>232</v>
      </c>
      <c r="D106" s="5" t="s">
        <v>344</v>
      </c>
      <c r="E106" s="5" t="s">
        <v>392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5">
      <c r="A107" s="5">
        <v>22</v>
      </c>
      <c r="B107" s="5">
        <f t="shared" si="0"/>
        <v>7</v>
      </c>
      <c r="C107" s="5" t="s">
        <v>235</v>
      </c>
      <c r="D107" s="5" t="s">
        <v>346</v>
      </c>
      <c r="E107" s="5" t="s">
        <v>393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5">
      <c r="A108" s="5">
        <v>22</v>
      </c>
      <c r="B108" s="5">
        <f t="shared" si="0"/>
        <v>8</v>
      </c>
      <c r="C108" s="5" t="s">
        <v>238</v>
      </c>
      <c r="D108" s="5" t="s">
        <v>348</v>
      </c>
      <c r="E108" s="5" t="s">
        <v>394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5">
      <c r="A109" s="5">
        <v>22</v>
      </c>
      <c r="B109" s="5">
        <f t="shared" si="0"/>
        <v>9</v>
      </c>
      <c r="C109" s="5" t="s">
        <v>241</v>
      </c>
      <c r="D109" s="5" t="s">
        <v>350</v>
      </c>
      <c r="E109" s="5" t="s">
        <v>395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5">
      <c r="A110" s="5">
        <v>22</v>
      </c>
      <c r="B110" s="5">
        <f t="shared" si="0"/>
        <v>10</v>
      </c>
      <c r="C110" s="5" t="s">
        <v>244</v>
      </c>
      <c r="D110" s="5" t="s">
        <v>352</v>
      </c>
      <c r="E110" s="5" t="s">
        <v>396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5">
      <c r="A111" s="5">
        <v>22</v>
      </c>
      <c r="B111" s="5">
        <f t="shared" si="0"/>
        <v>11</v>
      </c>
      <c r="C111" s="5" t="s">
        <v>299</v>
      </c>
      <c r="D111" s="5" t="s">
        <v>354</v>
      </c>
      <c r="E111" s="5" t="s">
        <v>397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5">
      <c r="A112" s="5">
        <v>22</v>
      </c>
      <c r="B112" s="5">
        <f t="shared" si="0"/>
        <v>12</v>
      </c>
      <c r="C112" s="5" t="s">
        <v>302</v>
      </c>
      <c r="D112" s="5" t="s">
        <v>356</v>
      </c>
      <c r="E112" s="5" t="s">
        <v>398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5">
      <c r="A113" s="5">
        <v>22</v>
      </c>
      <c r="B113" s="5">
        <f t="shared" si="0"/>
        <v>13</v>
      </c>
      <c r="C113" s="5" t="s">
        <v>305</v>
      </c>
      <c r="D113" s="5" t="s">
        <v>358</v>
      </c>
      <c r="E113" s="5" t="s">
        <v>399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5">
      <c r="A114" s="5">
        <v>22</v>
      </c>
      <c r="B114" s="5">
        <f t="shared" si="0"/>
        <v>14</v>
      </c>
      <c r="C114" s="5" t="s">
        <v>308</v>
      </c>
      <c r="D114" s="5" t="s">
        <v>360</v>
      </c>
      <c r="E114" s="5" t="s">
        <v>400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5">
      <c r="A115" s="5">
        <v>23</v>
      </c>
      <c r="B115" s="5">
        <f t="shared" si="0"/>
        <v>1</v>
      </c>
      <c r="C115" s="5" t="s">
        <v>82</v>
      </c>
      <c r="D115" s="5" t="s">
        <v>83</v>
      </c>
      <c r="E115" s="5" t="s">
        <v>401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5">
      <c r="A116" s="5">
        <v>24</v>
      </c>
      <c r="B116" s="5">
        <f t="shared" si="0"/>
        <v>1</v>
      </c>
      <c r="C116" s="5" t="s">
        <v>251</v>
      </c>
      <c r="D116" s="5" t="s">
        <v>252</v>
      </c>
      <c r="E116" s="5" t="s">
        <v>402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5">
      <c r="A117" s="5">
        <v>24</v>
      </c>
      <c r="B117" s="5">
        <f t="shared" si="0"/>
        <v>2</v>
      </c>
      <c r="C117" s="5" t="s">
        <v>254</v>
      </c>
      <c r="D117" s="5" t="s">
        <v>403</v>
      </c>
      <c r="E117" s="5" t="s">
        <v>404</v>
      </c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5">
      <c r="A118" s="5">
        <v>24</v>
      </c>
      <c r="B118" s="5">
        <f t="shared" si="0"/>
        <v>3</v>
      </c>
      <c r="C118" s="5" t="s">
        <v>405</v>
      </c>
      <c r="D118" s="5" t="s">
        <v>255</v>
      </c>
      <c r="E118" s="5" t="s">
        <v>406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5">
      <c r="A119" s="5">
        <v>25</v>
      </c>
      <c r="B119" s="5">
        <f t="shared" si="0"/>
        <v>1</v>
      </c>
      <c r="C119" s="5" t="s">
        <v>88</v>
      </c>
      <c r="D119" s="5" t="s">
        <v>89</v>
      </c>
      <c r="E119" s="5" t="s">
        <v>407</v>
      </c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5">
      <c r="A120" s="5">
        <v>26</v>
      </c>
      <c r="B120" s="5">
        <f t="shared" si="0"/>
        <v>1</v>
      </c>
      <c r="C120" s="5" t="s">
        <v>92</v>
      </c>
      <c r="D120" s="5" t="s">
        <v>93</v>
      </c>
      <c r="E120" s="5" t="s">
        <v>408</v>
      </c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5">
      <c r="A121" s="5">
        <v>27</v>
      </c>
      <c r="B121" s="5">
        <f t="shared" si="0"/>
        <v>1</v>
      </c>
      <c r="C121" s="5" t="s">
        <v>94</v>
      </c>
      <c r="D121" s="5" t="s">
        <v>95</v>
      </c>
      <c r="E121" s="5" t="s">
        <v>409</v>
      </c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5">
      <c r="A122" s="5">
        <v>28</v>
      </c>
      <c r="B122" s="5">
        <f t="shared" si="0"/>
        <v>1</v>
      </c>
      <c r="C122" s="5" t="s">
        <v>251</v>
      </c>
      <c r="D122" s="5" t="s">
        <v>252</v>
      </c>
      <c r="E122" s="5" t="s">
        <v>410</v>
      </c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5">
      <c r="A123" s="5">
        <v>28</v>
      </c>
      <c r="B123" s="5">
        <f t="shared" si="0"/>
        <v>2</v>
      </c>
      <c r="C123" s="5" t="s">
        <v>254</v>
      </c>
      <c r="D123" s="5" t="s">
        <v>255</v>
      </c>
      <c r="E123" s="5" t="s">
        <v>411</v>
      </c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5">
      <c r="A124" s="5">
        <v>29</v>
      </c>
      <c r="B124" s="5">
        <f t="shared" si="0"/>
        <v>1</v>
      </c>
      <c r="C124" s="5" t="s">
        <v>98</v>
      </c>
      <c r="D124" s="5" t="s">
        <v>99</v>
      </c>
      <c r="E124" s="5" t="s">
        <v>412</v>
      </c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5">
      <c r="A125" s="5">
        <v>30</v>
      </c>
      <c r="B125" s="5">
        <f t="shared" si="0"/>
        <v>1</v>
      </c>
      <c r="C125" s="5" t="s">
        <v>100</v>
      </c>
      <c r="D125" s="5" t="s">
        <v>101</v>
      </c>
      <c r="E125" s="5" t="s">
        <v>413</v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5">
      <c r="A126" s="5">
        <v>31</v>
      </c>
      <c r="B126" s="5">
        <f t="shared" si="0"/>
        <v>1</v>
      </c>
      <c r="C126" s="5" t="s">
        <v>102</v>
      </c>
      <c r="D126" s="5" t="s">
        <v>103</v>
      </c>
      <c r="E126" s="5" t="s">
        <v>414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5">
      <c r="A127" s="5">
        <v>32</v>
      </c>
      <c r="B127" s="5">
        <f t="shared" si="0"/>
        <v>1</v>
      </c>
      <c r="C127" s="5" t="s">
        <v>186</v>
      </c>
      <c r="D127" s="5" t="s">
        <v>187</v>
      </c>
      <c r="E127" s="5" t="s">
        <v>415</v>
      </c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5">
      <c r="A128" s="5">
        <v>32</v>
      </c>
      <c r="B128" s="5">
        <f t="shared" si="0"/>
        <v>2</v>
      </c>
      <c r="C128" s="5" t="s">
        <v>189</v>
      </c>
      <c r="D128" s="5" t="s">
        <v>190</v>
      </c>
      <c r="E128" s="5" t="s">
        <v>416</v>
      </c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5">
      <c r="A129" s="5">
        <v>32</v>
      </c>
      <c r="B129" s="5">
        <f t="shared" si="0"/>
        <v>3</v>
      </c>
      <c r="C129" s="5" t="s">
        <v>192</v>
      </c>
      <c r="D129" s="5" t="s">
        <v>193</v>
      </c>
      <c r="E129" s="5" t="s">
        <v>417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5">
      <c r="A130" s="5">
        <v>32</v>
      </c>
      <c r="B130" s="5">
        <f t="shared" si="0"/>
        <v>4</v>
      </c>
      <c r="C130" s="5" t="s">
        <v>195</v>
      </c>
      <c r="D130" s="5" t="s">
        <v>196</v>
      </c>
      <c r="E130" s="5" t="s">
        <v>418</v>
      </c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5">
      <c r="A131" s="5">
        <v>32</v>
      </c>
      <c r="B131" s="5">
        <f t="shared" si="0"/>
        <v>5</v>
      </c>
      <c r="C131" s="5" t="s">
        <v>198</v>
      </c>
      <c r="D131" s="5" t="s">
        <v>199</v>
      </c>
      <c r="E131" s="5" t="s">
        <v>419</v>
      </c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5">
      <c r="A132" s="5">
        <v>32</v>
      </c>
      <c r="B132" s="5">
        <f t="shared" si="0"/>
        <v>6</v>
      </c>
      <c r="C132" s="5" t="s">
        <v>201</v>
      </c>
      <c r="D132" s="5" t="s">
        <v>202</v>
      </c>
      <c r="E132" s="5" t="s">
        <v>420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5">
      <c r="A133" s="5">
        <v>32</v>
      </c>
      <c r="B133" s="5">
        <f t="shared" si="0"/>
        <v>7</v>
      </c>
      <c r="C133" s="5" t="s">
        <v>204</v>
      </c>
      <c r="D133" s="5" t="s">
        <v>205</v>
      </c>
      <c r="E133" s="5" t="s">
        <v>421</v>
      </c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5">
      <c r="A134" s="5">
        <v>32</v>
      </c>
      <c r="B134" s="5">
        <f t="shared" si="0"/>
        <v>8</v>
      </c>
      <c r="C134" s="5" t="s">
        <v>207</v>
      </c>
      <c r="D134" s="5" t="s">
        <v>208</v>
      </c>
      <c r="E134" s="5" t="s">
        <v>422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5">
      <c r="A135" s="5">
        <v>32</v>
      </c>
      <c r="B135" s="5">
        <f t="shared" si="0"/>
        <v>9</v>
      </c>
      <c r="C135" s="5" t="s">
        <v>210</v>
      </c>
      <c r="D135" s="5" t="s">
        <v>211</v>
      </c>
      <c r="E135" s="5" t="s">
        <v>423</v>
      </c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5">
      <c r="A136" s="5">
        <v>32</v>
      </c>
      <c r="B136" s="5">
        <f t="shared" si="0"/>
        <v>10</v>
      </c>
      <c r="C136" s="5" t="s">
        <v>213</v>
      </c>
      <c r="D136" s="5" t="s">
        <v>214</v>
      </c>
      <c r="E136" s="5" t="s">
        <v>424</v>
      </c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5">
      <c r="A137" s="5">
        <v>32</v>
      </c>
      <c r="B137" s="5">
        <f t="shared" si="0"/>
        <v>11</v>
      </c>
      <c r="C137" s="5" t="s">
        <v>282</v>
      </c>
      <c r="D137" s="5" t="s">
        <v>283</v>
      </c>
      <c r="E137" s="5" t="s">
        <v>425</v>
      </c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5">
      <c r="A138" s="5">
        <v>32</v>
      </c>
      <c r="B138" s="5">
        <f t="shared" si="0"/>
        <v>12</v>
      </c>
      <c r="C138" s="5" t="s">
        <v>285</v>
      </c>
      <c r="D138" s="5" t="s">
        <v>286</v>
      </c>
      <c r="E138" s="5" t="s">
        <v>426</v>
      </c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5">
      <c r="A139" s="5">
        <v>33</v>
      </c>
      <c r="B139" s="5">
        <f t="shared" si="0"/>
        <v>1</v>
      </c>
      <c r="C139" s="5" t="s">
        <v>108</v>
      </c>
      <c r="D139" s="5" t="s">
        <v>109</v>
      </c>
      <c r="E139" s="5" t="s">
        <v>427</v>
      </c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5">
      <c r="A140" s="5">
        <v>34</v>
      </c>
      <c r="B140" s="5">
        <f t="shared" si="0"/>
        <v>1</v>
      </c>
      <c r="C140" s="5" t="s">
        <v>217</v>
      </c>
      <c r="D140" s="5" t="s">
        <v>334</v>
      </c>
      <c r="E140" s="5" t="s">
        <v>428</v>
      </c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5">
      <c r="A141" s="5">
        <v>34</v>
      </c>
      <c r="B141" s="5">
        <f t="shared" si="0"/>
        <v>2</v>
      </c>
      <c r="C141" s="5" t="s">
        <v>220</v>
      </c>
      <c r="D141" s="5" t="s">
        <v>336</v>
      </c>
      <c r="E141" s="5" t="s">
        <v>429</v>
      </c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5">
      <c r="A142" s="5">
        <v>34</v>
      </c>
      <c r="B142" s="5">
        <f t="shared" si="0"/>
        <v>3</v>
      </c>
      <c r="C142" s="5" t="s">
        <v>223</v>
      </c>
      <c r="D142" s="5" t="s">
        <v>338</v>
      </c>
      <c r="E142" s="5" t="s">
        <v>430</v>
      </c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5">
      <c r="A143" s="5">
        <v>34</v>
      </c>
      <c r="B143" s="5">
        <f t="shared" si="0"/>
        <v>4</v>
      </c>
      <c r="C143" s="5" t="s">
        <v>226</v>
      </c>
      <c r="D143" s="5" t="s">
        <v>340</v>
      </c>
      <c r="E143" s="5" t="s">
        <v>431</v>
      </c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5">
      <c r="A144" s="5">
        <v>34</v>
      </c>
      <c r="B144" s="5">
        <f t="shared" si="0"/>
        <v>5</v>
      </c>
      <c r="C144" s="5" t="s">
        <v>229</v>
      </c>
      <c r="D144" s="5" t="s">
        <v>342</v>
      </c>
      <c r="E144" s="5" t="s">
        <v>432</v>
      </c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5">
      <c r="A145" s="5">
        <v>34</v>
      </c>
      <c r="B145" s="5">
        <f t="shared" si="0"/>
        <v>6</v>
      </c>
      <c r="C145" s="5" t="s">
        <v>232</v>
      </c>
      <c r="D145" s="5" t="s">
        <v>344</v>
      </c>
      <c r="E145" s="5" t="s">
        <v>433</v>
      </c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5">
      <c r="A146" s="5">
        <v>34</v>
      </c>
      <c r="B146" s="5">
        <f t="shared" si="0"/>
        <v>7</v>
      </c>
      <c r="C146" s="5" t="s">
        <v>235</v>
      </c>
      <c r="D146" s="5" t="s">
        <v>346</v>
      </c>
      <c r="E146" s="5" t="s">
        <v>434</v>
      </c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5">
      <c r="A147" s="5">
        <v>34</v>
      </c>
      <c r="B147" s="5">
        <f t="shared" si="0"/>
        <v>8</v>
      </c>
      <c r="C147" s="5" t="s">
        <v>238</v>
      </c>
      <c r="D147" s="5" t="s">
        <v>348</v>
      </c>
      <c r="E147" s="5" t="s">
        <v>435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5">
      <c r="A148" s="5">
        <v>34</v>
      </c>
      <c r="B148" s="5">
        <f t="shared" si="0"/>
        <v>9</v>
      </c>
      <c r="C148" s="5" t="s">
        <v>241</v>
      </c>
      <c r="D148" s="5" t="s">
        <v>350</v>
      </c>
      <c r="E148" s="5" t="s">
        <v>436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5">
      <c r="A149" s="5">
        <v>34</v>
      </c>
      <c r="B149" s="5">
        <f t="shared" si="0"/>
        <v>10</v>
      </c>
      <c r="C149" s="5" t="s">
        <v>244</v>
      </c>
      <c r="D149" s="5" t="s">
        <v>352</v>
      </c>
      <c r="E149" s="5" t="s">
        <v>437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5">
      <c r="A150" s="5">
        <v>34</v>
      </c>
      <c r="B150" s="5">
        <f t="shared" si="0"/>
        <v>11</v>
      </c>
      <c r="C150" s="5" t="s">
        <v>299</v>
      </c>
      <c r="D150" s="5" t="s">
        <v>354</v>
      </c>
      <c r="E150" s="5" t="s">
        <v>438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5">
      <c r="A151" s="5">
        <v>34</v>
      </c>
      <c r="B151" s="5">
        <f t="shared" si="0"/>
        <v>12</v>
      </c>
      <c r="C151" s="5" t="s">
        <v>302</v>
      </c>
      <c r="D151" s="5" t="s">
        <v>356</v>
      </c>
      <c r="E151" s="5" t="s">
        <v>439</v>
      </c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5">
      <c r="A152" s="5">
        <v>34</v>
      </c>
      <c r="B152" s="5">
        <f t="shared" si="0"/>
        <v>13</v>
      </c>
      <c r="C152" s="5" t="s">
        <v>305</v>
      </c>
      <c r="D152" s="5" t="s">
        <v>358</v>
      </c>
      <c r="E152" s="5" t="s">
        <v>440</v>
      </c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5">
      <c r="A153" s="5">
        <v>34</v>
      </c>
      <c r="B153" s="5">
        <f t="shared" si="0"/>
        <v>14</v>
      </c>
      <c r="C153" s="5" t="s">
        <v>247</v>
      </c>
      <c r="D153" s="5" t="s">
        <v>360</v>
      </c>
      <c r="E153" s="5" t="s">
        <v>441</v>
      </c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5">
      <c r="A154" s="5">
        <v>35</v>
      </c>
      <c r="B154" s="5">
        <f t="shared" si="0"/>
        <v>1</v>
      </c>
      <c r="C154" s="5" t="s">
        <v>186</v>
      </c>
      <c r="D154" s="5" t="s">
        <v>187</v>
      </c>
      <c r="E154" s="5" t="s">
        <v>442</v>
      </c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5">
      <c r="A155" s="5">
        <v>35</v>
      </c>
      <c r="B155" s="5">
        <f t="shared" si="0"/>
        <v>2</v>
      </c>
      <c r="C155" s="5" t="s">
        <v>189</v>
      </c>
      <c r="D155" s="5" t="s">
        <v>190</v>
      </c>
      <c r="E155" s="5" t="s">
        <v>443</v>
      </c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5">
      <c r="A156" s="5">
        <v>35</v>
      </c>
      <c r="B156" s="5">
        <f t="shared" si="0"/>
        <v>3</v>
      </c>
      <c r="C156" s="5" t="s">
        <v>192</v>
      </c>
      <c r="D156" s="5" t="s">
        <v>193</v>
      </c>
      <c r="E156" s="5" t="s">
        <v>444</v>
      </c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5">
      <c r="A157" s="5">
        <v>35</v>
      </c>
      <c r="B157" s="5">
        <f t="shared" si="0"/>
        <v>4</v>
      </c>
      <c r="C157" s="5" t="s">
        <v>195</v>
      </c>
      <c r="D157" s="5" t="s">
        <v>196</v>
      </c>
      <c r="E157" s="5" t="s">
        <v>445</v>
      </c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5">
      <c r="A158" s="5">
        <v>35</v>
      </c>
      <c r="B158" s="5">
        <f t="shared" si="0"/>
        <v>5</v>
      </c>
      <c r="C158" s="5" t="s">
        <v>198</v>
      </c>
      <c r="D158" s="5" t="s">
        <v>199</v>
      </c>
      <c r="E158" s="5" t="s">
        <v>446</v>
      </c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5">
      <c r="A159" s="5">
        <v>35</v>
      </c>
      <c r="B159" s="5">
        <f t="shared" si="0"/>
        <v>6</v>
      </c>
      <c r="C159" s="5" t="s">
        <v>201</v>
      </c>
      <c r="D159" s="5" t="s">
        <v>202</v>
      </c>
      <c r="E159" s="5" t="s">
        <v>447</v>
      </c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5">
      <c r="A160" s="5">
        <v>35</v>
      </c>
      <c r="B160" s="5">
        <f t="shared" si="0"/>
        <v>7</v>
      </c>
      <c r="C160" s="5" t="s">
        <v>204</v>
      </c>
      <c r="D160" s="5" t="s">
        <v>205</v>
      </c>
      <c r="E160" s="5" t="s">
        <v>448</v>
      </c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5">
      <c r="A161" s="5">
        <v>35</v>
      </c>
      <c r="B161" s="5">
        <f t="shared" si="0"/>
        <v>8</v>
      </c>
      <c r="C161" s="5" t="s">
        <v>207</v>
      </c>
      <c r="D161" s="5" t="s">
        <v>208</v>
      </c>
      <c r="E161" s="5" t="s">
        <v>449</v>
      </c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5">
      <c r="A162" s="5">
        <v>35</v>
      </c>
      <c r="B162" s="5">
        <f t="shared" si="0"/>
        <v>9</v>
      </c>
      <c r="C162" s="5" t="s">
        <v>210</v>
      </c>
      <c r="D162" s="5" t="s">
        <v>211</v>
      </c>
      <c r="E162" s="5" t="s">
        <v>450</v>
      </c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5">
      <c r="A163" s="5">
        <v>35</v>
      </c>
      <c r="B163" s="5">
        <f t="shared" si="0"/>
        <v>10</v>
      </c>
      <c r="C163" s="5" t="s">
        <v>282</v>
      </c>
      <c r="D163" s="5" t="s">
        <v>283</v>
      </c>
      <c r="E163" s="5" t="s">
        <v>451</v>
      </c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5">
      <c r="A164" s="5">
        <v>35</v>
      </c>
      <c r="B164" s="5">
        <f t="shared" si="0"/>
        <v>11</v>
      </c>
      <c r="C164" s="5" t="s">
        <v>285</v>
      </c>
      <c r="D164" s="5" t="s">
        <v>286</v>
      </c>
      <c r="E164" s="5" t="s">
        <v>452</v>
      </c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5">
      <c r="A165" s="5">
        <v>36</v>
      </c>
      <c r="B165" s="5">
        <f t="shared" si="0"/>
        <v>1</v>
      </c>
      <c r="C165" s="5" t="s">
        <v>217</v>
      </c>
      <c r="D165" s="5" t="s">
        <v>334</v>
      </c>
      <c r="E165" s="5" t="s">
        <v>453</v>
      </c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5">
      <c r="A166" s="5">
        <v>36</v>
      </c>
      <c r="B166" s="5">
        <f t="shared" si="0"/>
        <v>2</v>
      </c>
      <c r="C166" s="5" t="s">
        <v>220</v>
      </c>
      <c r="D166" s="5" t="s">
        <v>336</v>
      </c>
      <c r="E166" s="5" t="s">
        <v>454</v>
      </c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5">
      <c r="A167" s="5">
        <v>36</v>
      </c>
      <c r="B167" s="5">
        <f t="shared" si="0"/>
        <v>3</v>
      </c>
      <c r="C167" s="5" t="s">
        <v>223</v>
      </c>
      <c r="D167" s="5" t="s">
        <v>338</v>
      </c>
      <c r="E167" s="5" t="s">
        <v>455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5">
      <c r="A168" s="5">
        <v>36</v>
      </c>
      <c r="B168" s="5">
        <f t="shared" si="0"/>
        <v>4</v>
      </c>
      <c r="C168" s="5" t="s">
        <v>226</v>
      </c>
      <c r="D168" s="5" t="s">
        <v>340</v>
      </c>
      <c r="E168" s="5" t="s">
        <v>456</v>
      </c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5">
      <c r="A169" s="5">
        <v>36</v>
      </c>
      <c r="B169" s="5">
        <f t="shared" si="0"/>
        <v>5</v>
      </c>
      <c r="C169" s="5" t="s">
        <v>229</v>
      </c>
      <c r="D169" s="5" t="s">
        <v>342</v>
      </c>
      <c r="E169" s="5" t="s">
        <v>457</v>
      </c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5">
      <c r="A170" s="5">
        <v>36</v>
      </c>
      <c r="B170" s="5">
        <f t="shared" si="0"/>
        <v>6</v>
      </c>
      <c r="C170" s="5" t="s">
        <v>232</v>
      </c>
      <c r="D170" s="5" t="s">
        <v>344</v>
      </c>
      <c r="E170" s="5" t="s">
        <v>458</v>
      </c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5">
      <c r="A171" s="5">
        <v>36</v>
      </c>
      <c r="B171" s="5">
        <f t="shared" si="0"/>
        <v>7</v>
      </c>
      <c r="C171" s="5" t="s">
        <v>235</v>
      </c>
      <c r="D171" s="5" t="s">
        <v>346</v>
      </c>
      <c r="E171" s="5" t="s">
        <v>459</v>
      </c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5">
      <c r="A172" s="5">
        <v>36</v>
      </c>
      <c r="B172" s="5">
        <f t="shared" si="0"/>
        <v>8</v>
      </c>
      <c r="C172" s="5" t="s">
        <v>238</v>
      </c>
      <c r="D172" s="5" t="s">
        <v>348</v>
      </c>
      <c r="E172" s="5" t="s">
        <v>460</v>
      </c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5">
      <c r="A173" s="5">
        <v>36</v>
      </c>
      <c r="B173" s="5">
        <f t="shared" si="0"/>
        <v>9</v>
      </c>
      <c r="C173" s="5" t="s">
        <v>241</v>
      </c>
      <c r="D173" s="5" t="s">
        <v>350</v>
      </c>
      <c r="E173" s="5" t="s">
        <v>461</v>
      </c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5">
      <c r="A174" s="5">
        <v>36</v>
      </c>
      <c r="B174" s="5">
        <f t="shared" si="0"/>
        <v>10</v>
      </c>
      <c r="C174" s="5" t="s">
        <v>244</v>
      </c>
      <c r="D174" s="5" t="s">
        <v>352</v>
      </c>
      <c r="E174" s="5" t="s">
        <v>462</v>
      </c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5">
      <c r="A175" s="5">
        <v>36</v>
      </c>
      <c r="B175" s="5">
        <f t="shared" si="0"/>
        <v>11</v>
      </c>
      <c r="C175" s="5" t="s">
        <v>299</v>
      </c>
      <c r="D175" s="5" t="s">
        <v>354</v>
      </c>
      <c r="E175" s="5" t="s">
        <v>463</v>
      </c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5">
      <c r="A176" s="5">
        <v>36</v>
      </c>
      <c r="B176" s="5">
        <f t="shared" si="0"/>
        <v>12</v>
      </c>
      <c r="C176" s="5" t="s">
        <v>302</v>
      </c>
      <c r="D176" s="5" t="s">
        <v>356</v>
      </c>
      <c r="E176" s="5" t="s">
        <v>464</v>
      </c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5">
      <c r="A177" s="5">
        <v>36</v>
      </c>
      <c r="B177" s="5">
        <f t="shared" si="0"/>
        <v>13</v>
      </c>
      <c r="C177" s="5" t="s">
        <v>305</v>
      </c>
      <c r="D177" s="5" t="s">
        <v>358</v>
      </c>
      <c r="E177" s="5" t="s">
        <v>465</v>
      </c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5">
      <c r="A178" s="5">
        <v>36</v>
      </c>
      <c r="B178" s="5">
        <f t="shared" si="0"/>
        <v>14</v>
      </c>
      <c r="C178" s="5" t="s">
        <v>247</v>
      </c>
      <c r="D178" s="5" t="s">
        <v>360</v>
      </c>
      <c r="E178" s="5" t="s">
        <v>466</v>
      </c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5">
      <c r="A179" s="5">
        <v>37</v>
      </c>
      <c r="B179" s="5">
        <f t="shared" si="0"/>
        <v>1</v>
      </c>
      <c r="C179" s="5" t="s">
        <v>118</v>
      </c>
      <c r="D179" s="5" t="s">
        <v>119</v>
      </c>
      <c r="E179" s="5" t="s">
        <v>467</v>
      </c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5">
      <c r="A180" s="5">
        <v>38</v>
      </c>
      <c r="B180" s="5">
        <f t="shared" si="0"/>
        <v>1</v>
      </c>
      <c r="C180" s="5" t="s">
        <v>260</v>
      </c>
      <c r="D180" s="5" t="s">
        <v>252</v>
      </c>
      <c r="E180" s="5" t="s">
        <v>468</v>
      </c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5">
      <c r="A181" s="5">
        <v>38</v>
      </c>
      <c r="B181" s="5">
        <f t="shared" si="0"/>
        <v>2</v>
      </c>
      <c r="C181" s="5" t="s">
        <v>263</v>
      </c>
      <c r="D181" s="5" t="s">
        <v>403</v>
      </c>
      <c r="E181" s="5" t="s">
        <v>469</v>
      </c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5">
      <c r="A182" s="5">
        <v>38</v>
      </c>
      <c r="B182" s="5">
        <f t="shared" si="0"/>
        <v>3</v>
      </c>
      <c r="C182" s="5" t="s">
        <v>266</v>
      </c>
      <c r="D182" s="5" t="s">
        <v>255</v>
      </c>
      <c r="E182" s="5" t="s">
        <v>470</v>
      </c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5">
      <c r="A183" s="5">
        <v>39</v>
      </c>
      <c r="B183" s="5">
        <f t="shared" si="0"/>
        <v>1</v>
      </c>
      <c r="C183" s="5" t="s">
        <v>122</v>
      </c>
      <c r="D183" s="5" t="s">
        <v>123</v>
      </c>
      <c r="E183" s="5" t="s">
        <v>471</v>
      </c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5">
      <c r="A184" s="5">
        <v>40</v>
      </c>
      <c r="B184" s="5">
        <f t="shared" si="0"/>
        <v>1</v>
      </c>
      <c r="C184" s="5" t="s">
        <v>124</v>
      </c>
      <c r="D184" s="5" t="s">
        <v>125</v>
      </c>
      <c r="E184" s="5" t="s">
        <v>472</v>
      </c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5">
      <c r="A185" s="5">
        <v>41</v>
      </c>
      <c r="B185" s="5">
        <f t="shared" si="0"/>
        <v>1</v>
      </c>
      <c r="C185" s="5" t="s">
        <v>128</v>
      </c>
      <c r="D185" s="5" t="s">
        <v>129</v>
      </c>
      <c r="E185" s="5" t="s">
        <v>473</v>
      </c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5">
      <c r="A186" s="5">
        <v>42</v>
      </c>
      <c r="B186" s="5">
        <f t="shared" si="0"/>
        <v>1</v>
      </c>
      <c r="C186" s="5" t="s">
        <v>186</v>
      </c>
      <c r="D186" s="5" t="s">
        <v>187</v>
      </c>
      <c r="E186" s="5" t="s">
        <v>474</v>
      </c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5">
      <c r="A187" s="5">
        <v>42</v>
      </c>
      <c r="B187" s="5">
        <f t="shared" si="0"/>
        <v>2</v>
      </c>
      <c r="C187" s="5" t="s">
        <v>189</v>
      </c>
      <c r="D187" s="5" t="s">
        <v>190</v>
      </c>
      <c r="E187" s="5" t="s">
        <v>475</v>
      </c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5">
      <c r="A188" s="5">
        <v>42</v>
      </c>
      <c r="B188" s="5">
        <f t="shared" si="0"/>
        <v>3</v>
      </c>
      <c r="C188" s="5" t="s">
        <v>192</v>
      </c>
      <c r="D188" s="5" t="s">
        <v>193</v>
      </c>
      <c r="E188" s="5" t="s">
        <v>476</v>
      </c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5">
      <c r="A189" s="5">
        <v>42</v>
      </c>
      <c r="B189" s="5">
        <f t="shared" si="0"/>
        <v>4</v>
      </c>
      <c r="C189" s="5" t="s">
        <v>195</v>
      </c>
      <c r="D189" s="5" t="s">
        <v>196</v>
      </c>
      <c r="E189" s="5" t="s">
        <v>477</v>
      </c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5">
      <c r="A190" s="5">
        <v>42</v>
      </c>
      <c r="B190" s="5">
        <f t="shared" si="0"/>
        <v>5</v>
      </c>
      <c r="C190" s="5" t="s">
        <v>198</v>
      </c>
      <c r="D190" s="5" t="s">
        <v>199</v>
      </c>
      <c r="E190" s="5" t="s">
        <v>478</v>
      </c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5">
      <c r="A191" s="5">
        <v>42</v>
      </c>
      <c r="B191" s="5">
        <f t="shared" si="0"/>
        <v>6</v>
      </c>
      <c r="C191" s="5" t="s">
        <v>201</v>
      </c>
      <c r="D191" s="5" t="s">
        <v>202</v>
      </c>
      <c r="E191" s="5" t="s">
        <v>479</v>
      </c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5">
      <c r="A192" s="5">
        <v>42</v>
      </c>
      <c r="B192" s="5">
        <f t="shared" si="0"/>
        <v>7</v>
      </c>
      <c r="C192" s="5" t="s">
        <v>204</v>
      </c>
      <c r="D192" s="5" t="s">
        <v>205</v>
      </c>
      <c r="E192" s="5" t="s">
        <v>480</v>
      </c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5">
      <c r="A193" s="5">
        <v>43</v>
      </c>
      <c r="B193" s="5">
        <f t="shared" si="0"/>
        <v>1</v>
      </c>
      <c r="C193" s="5" t="s">
        <v>481</v>
      </c>
      <c r="D193" s="5" t="s">
        <v>482</v>
      </c>
      <c r="E193" s="5" t="s">
        <v>483</v>
      </c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5">
      <c r="A194" s="5">
        <v>43</v>
      </c>
      <c r="B194" s="5">
        <f t="shared" si="0"/>
        <v>2</v>
      </c>
      <c r="C194" s="5" t="s">
        <v>484</v>
      </c>
      <c r="D194" s="5" t="s">
        <v>485</v>
      </c>
      <c r="E194" s="5" t="s">
        <v>486</v>
      </c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5">
      <c r="A195" s="5">
        <v>43</v>
      </c>
      <c r="B195" s="5">
        <f t="shared" si="0"/>
        <v>3</v>
      </c>
      <c r="C195" s="5" t="s">
        <v>487</v>
      </c>
      <c r="D195" s="5" t="s">
        <v>488</v>
      </c>
      <c r="E195" s="5" t="s">
        <v>489</v>
      </c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5">
      <c r="A196" s="5">
        <v>43</v>
      </c>
      <c r="B196" s="5">
        <f t="shared" si="0"/>
        <v>4</v>
      </c>
      <c r="C196" s="5" t="s">
        <v>490</v>
      </c>
      <c r="D196" s="5" t="s">
        <v>491</v>
      </c>
      <c r="E196" s="5" t="s">
        <v>492</v>
      </c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5">
      <c r="A197" s="5">
        <v>43</v>
      </c>
      <c r="B197" s="5">
        <f t="shared" si="0"/>
        <v>5</v>
      </c>
      <c r="C197" s="5" t="s">
        <v>493</v>
      </c>
      <c r="D197" s="5" t="s">
        <v>494</v>
      </c>
      <c r="E197" s="5" t="s">
        <v>495</v>
      </c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5">
      <c r="A198" s="5">
        <v>44</v>
      </c>
      <c r="B198" s="5">
        <f t="shared" si="0"/>
        <v>1</v>
      </c>
      <c r="C198" s="5" t="s">
        <v>217</v>
      </c>
      <c r="D198" s="5" t="s">
        <v>334</v>
      </c>
      <c r="E198" s="5" t="s">
        <v>496</v>
      </c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5">
      <c r="A199" s="5">
        <v>44</v>
      </c>
      <c r="B199" s="5">
        <f t="shared" si="0"/>
        <v>2</v>
      </c>
      <c r="C199" s="5" t="s">
        <v>220</v>
      </c>
      <c r="D199" s="5" t="s">
        <v>336</v>
      </c>
      <c r="E199" s="5" t="s">
        <v>497</v>
      </c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5">
      <c r="A200" s="5">
        <v>44</v>
      </c>
      <c r="B200" s="5">
        <f t="shared" si="0"/>
        <v>3</v>
      </c>
      <c r="C200" s="5" t="s">
        <v>223</v>
      </c>
      <c r="D200" s="5" t="s">
        <v>338</v>
      </c>
      <c r="E200" s="5" t="s">
        <v>498</v>
      </c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5">
      <c r="A201" s="5">
        <v>44</v>
      </c>
      <c r="B201" s="5">
        <f t="shared" si="0"/>
        <v>4</v>
      </c>
      <c r="C201" s="5" t="s">
        <v>226</v>
      </c>
      <c r="D201" s="5" t="s">
        <v>340</v>
      </c>
      <c r="E201" s="5" t="s">
        <v>499</v>
      </c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5">
      <c r="A202" s="5">
        <v>44</v>
      </c>
      <c r="B202" s="5">
        <f t="shared" si="0"/>
        <v>5</v>
      </c>
      <c r="C202" s="5" t="s">
        <v>229</v>
      </c>
      <c r="D202" s="5" t="s">
        <v>342</v>
      </c>
      <c r="E202" s="5" t="s">
        <v>500</v>
      </c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5">
      <c r="A203" s="5">
        <v>44</v>
      </c>
      <c r="B203" s="5">
        <f t="shared" si="0"/>
        <v>6</v>
      </c>
      <c r="C203" s="5" t="s">
        <v>232</v>
      </c>
      <c r="D203" s="5" t="s">
        <v>344</v>
      </c>
      <c r="E203" s="5" t="s">
        <v>501</v>
      </c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5">
      <c r="A204" s="5">
        <v>44</v>
      </c>
      <c r="B204" s="5">
        <f t="shared" si="0"/>
        <v>7</v>
      </c>
      <c r="C204" s="5" t="s">
        <v>235</v>
      </c>
      <c r="D204" s="5" t="s">
        <v>346</v>
      </c>
      <c r="E204" s="5" t="s">
        <v>502</v>
      </c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5">
      <c r="A205" s="5">
        <v>44</v>
      </c>
      <c r="B205" s="5">
        <f t="shared" si="0"/>
        <v>8</v>
      </c>
      <c r="C205" s="5" t="s">
        <v>238</v>
      </c>
      <c r="D205" s="5" t="s">
        <v>348</v>
      </c>
      <c r="E205" s="5" t="s">
        <v>503</v>
      </c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5">
      <c r="A206" s="5">
        <v>44</v>
      </c>
      <c r="B206" s="5">
        <f t="shared" si="0"/>
        <v>9</v>
      </c>
      <c r="C206" s="5" t="s">
        <v>241</v>
      </c>
      <c r="D206" s="5" t="s">
        <v>350</v>
      </c>
      <c r="E206" s="5" t="s">
        <v>504</v>
      </c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5">
      <c r="A207" s="5">
        <v>44</v>
      </c>
      <c r="B207" s="5">
        <f t="shared" si="0"/>
        <v>10</v>
      </c>
      <c r="C207" s="5" t="s">
        <v>244</v>
      </c>
      <c r="D207" s="5" t="s">
        <v>352</v>
      </c>
      <c r="E207" s="5" t="s">
        <v>505</v>
      </c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5">
      <c r="A208" s="5">
        <v>44</v>
      </c>
      <c r="B208" s="5">
        <f t="shared" si="0"/>
        <v>11</v>
      </c>
      <c r="C208" s="5" t="s">
        <v>299</v>
      </c>
      <c r="D208" s="5" t="s">
        <v>354</v>
      </c>
      <c r="E208" s="5" t="s">
        <v>506</v>
      </c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5">
      <c r="A209" s="5">
        <v>44</v>
      </c>
      <c r="B209" s="5">
        <f t="shared" si="0"/>
        <v>12</v>
      </c>
      <c r="C209" s="5" t="s">
        <v>302</v>
      </c>
      <c r="D209" s="5" t="s">
        <v>356</v>
      </c>
      <c r="E209" s="5" t="s">
        <v>507</v>
      </c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5">
      <c r="A210" s="5">
        <v>44</v>
      </c>
      <c r="B210" s="5">
        <f t="shared" si="0"/>
        <v>13</v>
      </c>
      <c r="C210" s="5" t="s">
        <v>305</v>
      </c>
      <c r="D210" s="5" t="s">
        <v>358</v>
      </c>
      <c r="E210" s="5" t="s">
        <v>508</v>
      </c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5">
      <c r="A211" s="5">
        <v>44</v>
      </c>
      <c r="B211" s="5">
        <f t="shared" si="0"/>
        <v>14</v>
      </c>
      <c r="C211" s="5" t="s">
        <v>247</v>
      </c>
      <c r="D211" s="5" t="s">
        <v>360</v>
      </c>
      <c r="E211" s="5" t="s">
        <v>509</v>
      </c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5">
      <c r="A212" s="5">
        <v>45</v>
      </c>
      <c r="B212" s="5">
        <f t="shared" si="0"/>
        <v>1</v>
      </c>
      <c r="C212" s="5" t="s">
        <v>278</v>
      </c>
      <c r="D212" s="5" t="s">
        <v>214</v>
      </c>
      <c r="E212" s="5" t="s">
        <v>510</v>
      </c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5">
      <c r="A213" s="5">
        <v>46</v>
      </c>
      <c r="B213" s="5">
        <f t="shared" si="0"/>
        <v>1</v>
      </c>
      <c r="C213" s="5" t="s">
        <v>186</v>
      </c>
      <c r="D213" s="5" t="s">
        <v>187</v>
      </c>
      <c r="E213" s="5" t="s">
        <v>511</v>
      </c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5">
      <c r="A214" s="5">
        <v>46</v>
      </c>
      <c r="B214" s="5">
        <f t="shared" si="0"/>
        <v>2</v>
      </c>
      <c r="C214" s="5" t="s">
        <v>189</v>
      </c>
      <c r="D214" s="5" t="s">
        <v>190</v>
      </c>
      <c r="E214" s="5" t="s">
        <v>512</v>
      </c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5">
      <c r="A215" s="5">
        <v>46</v>
      </c>
      <c r="B215" s="5">
        <f t="shared" si="0"/>
        <v>3</v>
      </c>
      <c r="C215" s="5" t="s">
        <v>192</v>
      </c>
      <c r="D215" s="5" t="s">
        <v>193</v>
      </c>
      <c r="E215" s="5" t="s">
        <v>513</v>
      </c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5">
      <c r="A216" s="5">
        <v>46</v>
      </c>
      <c r="B216" s="5">
        <f t="shared" si="0"/>
        <v>4</v>
      </c>
      <c r="C216" s="5" t="s">
        <v>195</v>
      </c>
      <c r="D216" s="5" t="s">
        <v>196</v>
      </c>
      <c r="E216" s="5" t="s">
        <v>514</v>
      </c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5">
      <c r="A217" s="5">
        <v>46</v>
      </c>
      <c r="B217" s="5">
        <f t="shared" si="0"/>
        <v>5</v>
      </c>
      <c r="C217" s="5" t="s">
        <v>198</v>
      </c>
      <c r="D217" s="5" t="s">
        <v>199</v>
      </c>
      <c r="E217" s="5" t="s">
        <v>515</v>
      </c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5">
      <c r="A218" s="5">
        <v>46</v>
      </c>
      <c r="B218" s="5">
        <f t="shared" si="0"/>
        <v>6</v>
      </c>
      <c r="C218" s="5" t="s">
        <v>201</v>
      </c>
      <c r="D218" s="5" t="s">
        <v>202</v>
      </c>
      <c r="E218" s="5" t="s">
        <v>516</v>
      </c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5">
      <c r="A219" s="5">
        <v>46</v>
      </c>
      <c r="B219" s="5">
        <f t="shared" si="0"/>
        <v>7</v>
      </c>
      <c r="C219" s="5" t="s">
        <v>204</v>
      </c>
      <c r="D219" s="5" t="s">
        <v>205</v>
      </c>
      <c r="E219" s="5" t="s">
        <v>517</v>
      </c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5">
      <c r="A220" s="5">
        <v>46</v>
      </c>
      <c r="B220" s="5">
        <f t="shared" si="0"/>
        <v>8</v>
      </c>
      <c r="C220" s="5" t="s">
        <v>207</v>
      </c>
      <c r="D220" s="5" t="s">
        <v>208</v>
      </c>
      <c r="E220" s="5" t="s">
        <v>518</v>
      </c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5">
      <c r="A221" s="5">
        <v>46</v>
      </c>
      <c r="B221" s="5">
        <f t="shared" si="0"/>
        <v>9</v>
      </c>
      <c r="C221" s="5" t="s">
        <v>278</v>
      </c>
      <c r="D221" s="5" t="s">
        <v>214</v>
      </c>
      <c r="E221" s="5" t="s">
        <v>519</v>
      </c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5">
      <c r="A222" s="5">
        <v>46</v>
      </c>
      <c r="B222" s="5">
        <f t="shared" si="0"/>
        <v>10</v>
      </c>
      <c r="C222" s="5" t="s">
        <v>520</v>
      </c>
      <c r="D222" s="5" t="s">
        <v>521</v>
      </c>
      <c r="E222" s="5" t="s">
        <v>522</v>
      </c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5">
      <c r="A223" s="5">
        <v>47</v>
      </c>
      <c r="B223" s="5">
        <v>6</v>
      </c>
      <c r="C223" s="5" t="s">
        <v>523</v>
      </c>
      <c r="D223" s="5" t="s">
        <v>524</v>
      </c>
      <c r="E223" s="5" t="s">
        <v>525</v>
      </c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5">
      <c r="A224" s="5">
        <v>47</v>
      </c>
      <c r="B224" s="5">
        <f t="shared" si="0"/>
        <v>7</v>
      </c>
      <c r="C224" s="5" t="s">
        <v>526</v>
      </c>
      <c r="D224" s="5" t="s">
        <v>527</v>
      </c>
      <c r="E224" s="5" t="s">
        <v>528</v>
      </c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5">
      <c r="A225" s="5">
        <v>47</v>
      </c>
      <c r="B225" s="5">
        <f t="shared" si="0"/>
        <v>8</v>
      </c>
      <c r="C225" s="5" t="s">
        <v>529</v>
      </c>
      <c r="D225" s="5" t="s">
        <v>530</v>
      </c>
      <c r="E225" s="5" t="s">
        <v>531</v>
      </c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5">
      <c r="A226" s="5">
        <v>47</v>
      </c>
      <c r="B226" s="5">
        <f t="shared" si="0"/>
        <v>9</v>
      </c>
      <c r="C226" s="5" t="s">
        <v>532</v>
      </c>
      <c r="D226" s="5" t="s">
        <v>533</v>
      </c>
      <c r="E226" s="5" t="s">
        <v>534</v>
      </c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5">
      <c r="A227" s="5">
        <v>47</v>
      </c>
      <c r="B227" s="5">
        <f t="shared" si="0"/>
        <v>10</v>
      </c>
      <c r="C227" s="5" t="s">
        <v>535</v>
      </c>
      <c r="D227" s="5" t="s">
        <v>536</v>
      </c>
      <c r="E227" s="5" t="s">
        <v>537</v>
      </c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5">
      <c r="A228" s="5">
        <v>47</v>
      </c>
      <c r="B228" s="5">
        <f t="shared" si="0"/>
        <v>11</v>
      </c>
      <c r="C228" s="5" t="s">
        <v>538</v>
      </c>
      <c r="D228" s="5" t="s">
        <v>539</v>
      </c>
      <c r="E228" s="5" t="s">
        <v>540</v>
      </c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5">
      <c r="A229" s="5">
        <v>47</v>
      </c>
      <c r="B229" s="5">
        <f t="shared" si="0"/>
        <v>12</v>
      </c>
      <c r="C229" s="5" t="s">
        <v>541</v>
      </c>
      <c r="D229" s="5" t="s">
        <v>542</v>
      </c>
      <c r="E229" s="5" t="s">
        <v>543</v>
      </c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5">
      <c r="A230" s="5">
        <v>48</v>
      </c>
      <c r="B230" s="5">
        <f t="shared" si="0"/>
        <v>1</v>
      </c>
      <c r="C230" s="5" t="s">
        <v>217</v>
      </c>
      <c r="D230" s="5" t="s">
        <v>218</v>
      </c>
      <c r="E230" s="5" t="s">
        <v>544</v>
      </c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5">
      <c r="A231" s="5">
        <v>48</v>
      </c>
      <c r="B231" s="5">
        <f t="shared" si="0"/>
        <v>2</v>
      </c>
      <c r="C231" s="5" t="s">
        <v>220</v>
      </c>
      <c r="D231" s="5" t="s">
        <v>221</v>
      </c>
      <c r="E231" s="5" t="s">
        <v>545</v>
      </c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5">
      <c r="A232" s="5">
        <v>48</v>
      </c>
      <c r="B232" s="5">
        <f t="shared" si="0"/>
        <v>3</v>
      </c>
      <c r="C232" s="5" t="s">
        <v>223</v>
      </c>
      <c r="D232" s="5" t="s">
        <v>224</v>
      </c>
      <c r="E232" s="5" t="s">
        <v>546</v>
      </c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5">
      <c r="A233" s="5">
        <v>48</v>
      </c>
      <c r="B233" s="5">
        <f t="shared" si="0"/>
        <v>4</v>
      </c>
      <c r="C233" s="5" t="s">
        <v>226</v>
      </c>
      <c r="D233" s="5" t="s">
        <v>227</v>
      </c>
      <c r="E233" s="5" t="s">
        <v>547</v>
      </c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5">
      <c r="A234" s="5">
        <v>48</v>
      </c>
      <c r="B234" s="5">
        <f t="shared" si="0"/>
        <v>5</v>
      </c>
      <c r="C234" s="5" t="s">
        <v>229</v>
      </c>
      <c r="D234" s="5" t="s">
        <v>230</v>
      </c>
      <c r="E234" s="5" t="s">
        <v>548</v>
      </c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5">
      <c r="A235" s="5">
        <v>48</v>
      </c>
      <c r="B235" s="5">
        <f t="shared" si="0"/>
        <v>6</v>
      </c>
      <c r="C235" s="5" t="s">
        <v>232</v>
      </c>
      <c r="D235" s="5" t="s">
        <v>233</v>
      </c>
      <c r="E235" s="5" t="s">
        <v>549</v>
      </c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5">
      <c r="A236" s="5">
        <v>48</v>
      </c>
      <c r="B236" s="5">
        <f t="shared" si="0"/>
        <v>7</v>
      </c>
      <c r="C236" s="5" t="s">
        <v>235</v>
      </c>
      <c r="D236" s="5" t="s">
        <v>236</v>
      </c>
      <c r="E236" s="5" t="s">
        <v>550</v>
      </c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5">
      <c r="A237" s="5">
        <v>48</v>
      </c>
      <c r="B237" s="5">
        <f t="shared" si="0"/>
        <v>8</v>
      </c>
      <c r="C237" s="5" t="s">
        <v>238</v>
      </c>
      <c r="D237" s="5" t="s">
        <v>239</v>
      </c>
      <c r="E237" s="5" t="s">
        <v>551</v>
      </c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5">
      <c r="A238" s="5">
        <v>48</v>
      </c>
      <c r="B238" s="5">
        <f t="shared" si="0"/>
        <v>9</v>
      </c>
      <c r="C238" s="5" t="s">
        <v>241</v>
      </c>
      <c r="D238" s="5" t="s">
        <v>242</v>
      </c>
      <c r="E238" s="5" t="s">
        <v>552</v>
      </c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5">
      <c r="A239" s="5">
        <v>48</v>
      </c>
      <c r="B239" s="5">
        <f t="shared" si="0"/>
        <v>10</v>
      </c>
      <c r="C239" s="5" t="s">
        <v>247</v>
      </c>
      <c r="D239" s="5" t="s">
        <v>245</v>
      </c>
      <c r="E239" s="5" t="s">
        <v>553</v>
      </c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5">
      <c r="A240" s="5">
        <v>49</v>
      </c>
      <c r="B240" s="5">
        <f t="shared" si="0"/>
        <v>1</v>
      </c>
      <c r="C240" s="5" t="s">
        <v>251</v>
      </c>
      <c r="D240" s="5" t="s">
        <v>252</v>
      </c>
      <c r="E240" s="5" t="s">
        <v>554</v>
      </c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5">
      <c r="A241" s="5">
        <v>49</v>
      </c>
      <c r="B241" s="5">
        <f t="shared" si="0"/>
        <v>2</v>
      </c>
      <c r="C241" s="5" t="s">
        <v>254</v>
      </c>
      <c r="D241" s="5" t="s">
        <v>403</v>
      </c>
      <c r="E241" s="5" t="s">
        <v>555</v>
      </c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5">
      <c r="A242" s="5">
        <v>49</v>
      </c>
      <c r="B242" s="5">
        <f t="shared" si="0"/>
        <v>3</v>
      </c>
      <c r="C242" s="5" t="s">
        <v>405</v>
      </c>
      <c r="D242" s="5" t="s">
        <v>255</v>
      </c>
      <c r="E242" s="5" t="s">
        <v>556</v>
      </c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5">
      <c r="A243" s="5">
        <v>50</v>
      </c>
      <c r="B243" s="5">
        <f t="shared" si="0"/>
        <v>1</v>
      </c>
      <c r="C243" s="5" t="s">
        <v>251</v>
      </c>
      <c r="D243" s="5" t="s">
        <v>252</v>
      </c>
      <c r="E243" s="5" t="s">
        <v>557</v>
      </c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5">
      <c r="A244" s="5">
        <v>50</v>
      </c>
      <c r="B244" s="5">
        <f t="shared" si="0"/>
        <v>2</v>
      </c>
      <c r="C244" s="5" t="s">
        <v>254</v>
      </c>
      <c r="D244" s="5" t="s">
        <v>403</v>
      </c>
      <c r="E244" s="5" t="s">
        <v>558</v>
      </c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5">
      <c r="A245" s="5">
        <v>50</v>
      </c>
      <c r="B245" s="5">
        <f t="shared" si="0"/>
        <v>3</v>
      </c>
      <c r="C245" s="5" t="s">
        <v>405</v>
      </c>
      <c r="D245" s="5" t="s">
        <v>255</v>
      </c>
      <c r="E245" s="5" t="s">
        <v>559</v>
      </c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5">
      <c r="A246" s="5">
        <v>51</v>
      </c>
      <c r="B246" s="5">
        <f t="shared" si="0"/>
        <v>1</v>
      </c>
      <c r="C246" s="5" t="s">
        <v>251</v>
      </c>
      <c r="D246" s="5" t="s">
        <v>252</v>
      </c>
      <c r="E246" s="5" t="s">
        <v>560</v>
      </c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5">
      <c r="A247" s="5">
        <v>51</v>
      </c>
      <c r="B247" s="5">
        <f t="shared" si="0"/>
        <v>2</v>
      </c>
      <c r="C247" s="5" t="s">
        <v>254</v>
      </c>
      <c r="D247" s="5" t="s">
        <v>403</v>
      </c>
      <c r="E247" s="5" t="s">
        <v>561</v>
      </c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5">
      <c r="A248" s="5">
        <v>51</v>
      </c>
      <c r="B248" s="5">
        <f t="shared" si="0"/>
        <v>3</v>
      </c>
      <c r="C248" s="5" t="s">
        <v>405</v>
      </c>
      <c r="D248" s="5" t="s">
        <v>255</v>
      </c>
      <c r="E248" s="5" t="s">
        <v>562</v>
      </c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5">
      <c r="A249" s="5">
        <v>52</v>
      </c>
      <c r="B249" s="5">
        <f t="shared" si="0"/>
        <v>1</v>
      </c>
      <c r="C249" s="5" t="s">
        <v>150</v>
      </c>
      <c r="D249" s="5" t="s">
        <v>151</v>
      </c>
      <c r="E249" s="5" t="s">
        <v>563</v>
      </c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5">
      <c r="A250" s="5">
        <v>53</v>
      </c>
      <c r="B250" s="5">
        <f t="shared" si="0"/>
        <v>1</v>
      </c>
      <c r="C250" s="5" t="s">
        <v>152</v>
      </c>
      <c r="D250" s="5" t="s">
        <v>153</v>
      </c>
      <c r="E250" s="5" t="s">
        <v>564</v>
      </c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5">
      <c r="A251" s="5">
        <v>54</v>
      </c>
      <c r="B251" s="5">
        <f t="shared" si="0"/>
        <v>1</v>
      </c>
      <c r="C251" s="5" t="s">
        <v>156</v>
      </c>
      <c r="D251" s="5" t="s">
        <v>157</v>
      </c>
      <c r="E251" s="5" t="s">
        <v>565</v>
      </c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5">
      <c r="A252" s="5">
        <v>55</v>
      </c>
      <c r="B252" s="5">
        <f t="shared" si="0"/>
        <v>1</v>
      </c>
      <c r="C252" s="5" t="s">
        <v>158</v>
      </c>
      <c r="D252" s="5" t="s">
        <v>159</v>
      </c>
      <c r="E252" s="5" t="s">
        <v>566</v>
      </c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5">
      <c r="A253" s="5">
        <v>56</v>
      </c>
      <c r="B253" s="5">
        <f t="shared" si="0"/>
        <v>1</v>
      </c>
      <c r="C253" s="5" t="s">
        <v>160</v>
      </c>
      <c r="D253" s="5" t="s">
        <v>161</v>
      </c>
      <c r="E253" s="5" t="s">
        <v>567</v>
      </c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5">
      <c r="A254" s="5">
        <v>57</v>
      </c>
      <c r="B254" s="5">
        <f t="shared" si="0"/>
        <v>1</v>
      </c>
      <c r="C254" s="5" t="s">
        <v>186</v>
      </c>
      <c r="D254" s="5" t="s">
        <v>187</v>
      </c>
      <c r="E254" s="5" t="s">
        <v>568</v>
      </c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5">
      <c r="A255" s="5">
        <v>57</v>
      </c>
      <c r="B255" s="5">
        <f t="shared" si="0"/>
        <v>2</v>
      </c>
      <c r="C255" s="5" t="s">
        <v>189</v>
      </c>
      <c r="D255" s="5" t="s">
        <v>190</v>
      </c>
      <c r="E255" s="5" t="s">
        <v>569</v>
      </c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5">
      <c r="A256" s="5">
        <v>57</v>
      </c>
      <c r="B256" s="5">
        <f t="shared" si="0"/>
        <v>3</v>
      </c>
      <c r="C256" s="5" t="s">
        <v>192</v>
      </c>
      <c r="D256" s="5" t="s">
        <v>193</v>
      </c>
      <c r="E256" s="5" t="s">
        <v>570</v>
      </c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5">
      <c r="A257" s="5">
        <v>57</v>
      </c>
      <c r="B257" s="5">
        <f t="shared" ref="B257:B288" si="1">IF(ISBLANK(E257),"",IF(ISERROR(FIND("/",E257)),1,IF(ISERROR(FIND("/",E256)),1,IF(LEFT(E257,FIND("/",E257)-1)=LEFT(E256,FIND("/",E256)-1),B256+1,1))))</f>
        <v>4</v>
      </c>
      <c r="C257" s="5" t="s">
        <v>195</v>
      </c>
      <c r="D257" s="5" t="s">
        <v>196</v>
      </c>
      <c r="E257" s="5" t="s">
        <v>571</v>
      </c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5">
      <c r="A258" s="5">
        <v>57</v>
      </c>
      <c r="B258" s="5">
        <f t="shared" si="1"/>
        <v>5</v>
      </c>
      <c r="C258" s="5" t="s">
        <v>198</v>
      </c>
      <c r="D258" s="5" t="s">
        <v>199</v>
      </c>
      <c r="E258" s="5" t="s">
        <v>572</v>
      </c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5">
      <c r="A259" s="5">
        <v>57</v>
      </c>
      <c r="B259" s="5">
        <f t="shared" si="1"/>
        <v>6</v>
      </c>
      <c r="C259" s="5" t="s">
        <v>201</v>
      </c>
      <c r="D259" s="5" t="s">
        <v>202</v>
      </c>
      <c r="E259" s="5" t="s">
        <v>573</v>
      </c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5">
      <c r="A260" s="5">
        <v>57</v>
      </c>
      <c r="B260" s="5">
        <f t="shared" si="1"/>
        <v>7</v>
      </c>
      <c r="C260" s="5" t="s">
        <v>204</v>
      </c>
      <c r="D260" s="5" t="s">
        <v>205</v>
      </c>
      <c r="E260" s="5" t="s">
        <v>574</v>
      </c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5">
      <c r="A261" s="5">
        <v>57</v>
      </c>
      <c r="B261" s="5">
        <f t="shared" si="1"/>
        <v>8</v>
      </c>
      <c r="C261" s="5" t="s">
        <v>207</v>
      </c>
      <c r="D261" s="5" t="s">
        <v>208</v>
      </c>
      <c r="E261" s="5" t="s">
        <v>575</v>
      </c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5">
      <c r="A262" s="5">
        <v>57</v>
      </c>
      <c r="B262" s="5">
        <f t="shared" si="1"/>
        <v>9</v>
      </c>
      <c r="C262" s="5" t="s">
        <v>210</v>
      </c>
      <c r="D262" s="5" t="s">
        <v>211</v>
      </c>
      <c r="E262" s="5" t="s">
        <v>576</v>
      </c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5">
      <c r="A263" s="5">
        <v>57</v>
      </c>
      <c r="B263" s="5">
        <f t="shared" si="1"/>
        <v>10</v>
      </c>
      <c r="C263" s="5" t="s">
        <v>520</v>
      </c>
      <c r="D263" s="5" t="s">
        <v>577</v>
      </c>
      <c r="E263" s="5" t="s">
        <v>578</v>
      </c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5">
      <c r="A264" s="5">
        <v>58</v>
      </c>
      <c r="B264" s="5">
        <v>13</v>
      </c>
      <c r="C264" s="5" t="s">
        <v>579</v>
      </c>
      <c r="D264" s="5" t="s">
        <v>580</v>
      </c>
      <c r="E264" s="5" t="s">
        <v>581</v>
      </c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5">
      <c r="A265" s="5">
        <v>59</v>
      </c>
      <c r="B265" s="5">
        <f t="shared" si="1"/>
        <v>1</v>
      </c>
      <c r="C265" s="5" t="s">
        <v>217</v>
      </c>
      <c r="D265" s="5" t="s">
        <v>218</v>
      </c>
      <c r="E265" s="5" t="s">
        <v>582</v>
      </c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5">
      <c r="A266" s="5">
        <v>59</v>
      </c>
      <c r="B266" s="5">
        <f t="shared" si="1"/>
        <v>2</v>
      </c>
      <c r="C266" s="5" t="s">
        <v>220</v>
      </c>
      <c r="D266" s="5" t="s">
        <v>221</v>
      </c>
      <c r="E266" s="5" t="s">
        <v>583</v>
      </c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5">
      <c r="A267" s="5">
        <v>59</v>
      </c>
      <c r="B267" s="5">
        <f t="shared" si="1"/>
        <v>3</v>
      </c>
      <c r="C267" s="5" t="s">
        <v>223</v>
      </c>
      <c r="D267" s="5" t="s">
        <v>224</v>
      </c>
      <c r="E267" s="5" t="s">
        <v>584</v>
      </c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5">
      <c r="A268" s="5">
        <v>59</v>
      </c>
      <c r="B268" s="5">
        <f t="shared" si="1"/>
        <v>4</v>
      </c>
      <c r="C268" s="5" t="s">
        <v>226</v>
      </c>
      <c r="D268" s="5" t="s">
        <v>227</v>
      </c>
      <c r="E268" s="5" t="s">
        <v>585</v>
      </c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5">
      <c r="A269" s="5">
        <v>59</v>
      </c>
      <c r="B269" s="5">
        <f t="shared" si="1"/>
        <v>5</v>
      </c>
      <c r="C269" s="5" t="s">
        <v>229</v>
      </c>
      <c r="D269" s="5" t="s">
        <v>230</v>
      </c>
      <c r="E269" s="5" t="s">
        <v>586</v>
      </c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5">
      <c r="A270" s="5">
        <v>59</v>
      </c>
      <c r="B270" s="5">
        <f t="shared" si="1"/>
        <v>6</v>
      </c>
      <c r="C270" s="5" t="s">
        <v>232</v>
      </c>
      <c r="D270" s="5" t="s">
        <v>233</v>
      </c>
      <c r="E270" s="5" t="s">
        <v>587</v>
      </c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5">
      <c r="A271" s="5">
        <v>59</v>
      </c>
      <c r="B271" s="5">
        <f t="shared" si="1"/>
        <v>7</v>
      </c>
      <c r="C271" s="5" t="s">
        <v>235</v>
      </c>
      <c r="D271" s="5" t="s">
        <v>236</v>
      </c>
      <c r="E271" s="5" t="s">
        <v>588</v>
      </c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5">
      <c r="A272" s="5">
        <v>59</v>
      </c>
      <c r="B272" s="5">
        <f t="shared" si="1"/>
        <v>8</v>
      </c>
      <c r="C272" s="5" t="s">
        <v>238</v>
      </c>
      <c r="D272" s="5" t="s">
        <v>239</v>
      </c>
      <c r="E272" s="5" t="s">
        <v>589</v>
      </c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5">
      <c r="A273" s="5">
        <v>59</v>
      </c>
      <c r="B273" s="5">
        <f t="shared" si="1"/>
        <v>9</v>
      </c>
      <c r="C273" s="5" t="s">
        <v>241</v>
      </c>
      <c r="D273" s="5" t="s">
        <v>242</v>
      </c>
      <c r="E273" s="5" t="s">
        <v>590</v>
      </c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5">
      <c r="A274" s="5">
        <v>59</v>
      </c>
      <c r="B274" s="5">
        <f t="shared" si="1"/>
        <v>10</v>
      </c>
      <c r="C274" s="5" t="s">
        <v>244</v>
      </c>
      <c r="D274" s="5" t="s">
        <v>245</v>
      </c>
      <c r="E274" s="5" t="s">
        <v>591</v>
      </c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5">
      <c r="A275" s="5">
        <v>60</v>
      </c>
      <c r="B275" s="5">
        <f t="shared" si="1"/>
        <v>1</v>
      </c>
      <c r="C275" s="5" t="s">
        <v>251</v>
      </c>
      <c r="D275" s="5" t="s">
        <v>252</v>
      </c>
      <c r="E275" s="5" t="s">
        <v>592</v>
      </c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5">
      <c r="A276" s="5">
        <v>60</v>
      </c>
      <c r="B276" s="5">
        <f t="shared" si="1"/>
        <v>2</v>
      </c>
      <c r="C276" s="5" t="s">
        <v>254</v>
      </c>
      <c r="D276" s="5" t="s">
        <v>403</v>
      </c>
      <c r="E276" s="5" t="s">
        <v>593</v>
      </c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5">
      <c r="A277" s="5">
        <v>60</v>
      </c>
      <c r="B277" s="5">
        <f t="shared" si="1"/>
        <v>3</v>
      </c>
      <c r="C277" s="5" t="s">
        <v>405</v>
      </c>
      <c r="D277" s="5" t="s">
        <v>255</v>
      </c>
      <c r="E277" s="5" t="s">
        <v>594</v>
      </c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5">
      <c r="A278" s="5">
        <v>61</v>
      </c>
      <c r="B278" s="5">
        <f t="shared" si="1"/>
        <v>1</v>
      </c>
      <c r="C278" s="5" t="s">
        <v>251</v>
      </c>
      <c r="D278" s="5" t="s">
        <v>252</v>
      </c>
      <c r="E278" s="5" t="s">
        <v>595</v>
      </c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5">
      <c r="A279" s="5">
        <v>61</v>
      </c>
      <c r="B279" s="5">
        <f t="shared" si="1"/>
        <v>2</v>
      </c>
      <c r="C279" s="5" t="s">
        <v>254</v>
      </c>
      <c r="D279" s="5" t="s">
        <v>403</v>
      </c>
      <c r="E279" s="5" t="s">
        <v>596</v>
      </c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5">
      <c r="A280" s="5">
        <v>61</v>
      </c>
      <c r="B280" s="5">
        <f t="shared" si="1"/>
        <v>3</v>
      </c>
      <c r="C280" s="5" t="s">
        <v>405</v>
      </c>
      <c r="D280" s="5" t="s">
        <v>255</v>
      </c>
      <c r="E280" s="5" t="s">
        <v>597</v>
      </c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5">
      <c r="A281" s="5">
        <v>62</v>
      </c>
      <c r="B281" s="5">
        <f t="shared" si="1"/>
        <v>1</v>
      </c>
      <c r="C281" s="5" t="s">
        <v>251</v>
      </c>
      <c r="D281" s="5" t="s">
        <v>252</v>
      </c>
      <c r="E281" s="5" t="s">
        <v>598</v>
      </c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5">
      <c r="A282" s="5">
        <v>62</v>
      </c>
      <c r="B282" s="5">
        <f t="shared" si="1"/>
        <v>2</v>
      </c>
      <c r="C282" s="5" t="s">
        <v>254</v>
      </c>
      <c r="D282" s="5" t="s">
        <v>403</v>
      </c>
      <c r="E282" s="5" t="s">
        <v>599</v>
      </c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5">
      <c r="A283" s="5">
        <v>62</v>
      </c>
      <c r="B283" s="5">
        <f t="shared" si="1"/>
        <v>3</v>
      </c>
      <c r="C283" s="5" t="s">
        <v>405</v>
      </c>
      <c r="D283" s="5" t="s">
        <v>255</v>
      </c>
      <c r="E283" s="5" t="s">
        <v>600</v>
      </c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5">
      <c r="A284" s="5">
        <v>63</v>
      </c>
      <c r="B284" s="5">
        <f t="shared" si="1"/>
        <v>1</v>
      </c>
      <c r="C284" s="5" t="s">
        <v>278</v>
      </c>
      <c r="D284" s="5" t="s">
        <v>214</v>
      </c>
      <c r="E284" s="5" t="s">
        <v>601</v>
      </c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5">
      <c r="A285" s="5">
        <v>64</v>
      </c>
      <c r="B285" s="5">
        <v>1</v>
      </c>
      <c r="C285" s="5" t="s">
        <v>602</v>
      </c>
      <c r="D285" s="5" t="s">
        <v>603</v>
      </c>
      <c r="E285" s="5" t="s">
        <v>604</v>
      </c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5">
      <c r="A286" s="5">
        <v>64</v>
      </c>
      <c r="B286" s="5">
        <f t="shared" si="1"/>
        <v>2</v>
      </c>
      <c r="C286" s="5" t="s">
        <v>278</v>
      </c>
      <c r="D286" s="5" t="s">
        <v>214</v>
      </c>
      <c r="E286" s="5" t="s">
        <v>605</v>
      </c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5">
      <c r="A287" s="5">
        <v>64</v>
      </c>
      <c r="B287" s="5">
        <f t="shared" si="1"/>
        <v>3</v>
      </c>
      <c r="C287" s="5" t="s">
        <v>606</v>
      </c>
      <c r="D287" s="5" t="s">
        <v>607</v>
      </c>
      <c r="E287" s="5" t="s">
        <v>608</v>
      </c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5">
      <c r="A288" s="5">
        <v>65</v>
      </c>
      <c r="B288" s="5">
        <f t="shared" si="1"/>
        <v>1</v>
      </c>
      <c r="C288" s="5" t="s">
        <v>278</v>
      </c>
      <c r="D288" s="5" t="s">
        <v>609</v>
      </c>
      <c r="E288" s="5" t="s">
        <v>610</v>
      </c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5">
      <c r="A289" s="5">
        <v>66</v>
      </c>
      <c r="B289" s="5">
        <f>IF(ISBLANK(E289),"",IF(ISERROR(FIND("/",E289)),1,IF(ISERROR(FIND("/",E284)),1,IF(LEFT(E289,FIND("/",E289)-1)=LEFT(E284,FIND("/",E284)-1),B284+1,1))))</f>
        <v>1</v>
      </c>
      <c r="C289" s="5" t="s">
        <v>611</v>
      </c>
      <c r="D289" s="5" t="s">
        <v>612</v>
      </c>
      <c r="E289" s="5" t="s">
        <v>613</v>
      </c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5">
      <c r="A290" s="5">
        <v>67</v>
      </c>
      <c r="B290" s="5">
        <f t="shared" ref="B290:B298" si="2">IF(ISBLANK(E290),"",IF(ISERROR(FIND("/",E290)),1,IF(ISERROR(FIND("/",E289)),1,IF(LEFT(E290,FIND("/",E290)-1)=LEFT(E289,FIND("/",E289)-1),B289+1,1))))</f>
        <v>1</v>
      </c>
      <c r="C290" s="5" t="s">
        <v>186</v>
      </c>
      <c r="D290" s="5" t="s">
        <v>187</v>
      </c>
      <c r="E290" s="5" t="s">
        <v>614</v>
      </c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5">
      <c r="A291" s="5">
        <v>67</v>
      </c>
      <c r="B291" s="5">
        <f t="shared" si="2"/>
        <v>2</v>
      </c>
      <c r="C291" s="5" t="s">
        <v>189</v>
      </c>
      <c r="D291" s="5" t="s">
        <v>190</v>
      </c>
      <c r="E291" s="5" t="s">
        <v>615</v>
      </c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5">
      <c r="A292" s="5">
        <v>67</v>
      </c>
      <c r="B292" s="5">
        <f t="shared" si="2"/>
        <v>3</v>
      </c>
      <c r="C292" s="5" t="s">
        <v>192</v>
      </c>
      <c r="D292" s="5" t="s">
        <v>193</v>
      </c>
      <c r="E292" s="5" t="s">
        <v>616</v>
      </c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5">
      <c r="A293" s="5">
        <v>67</v>
      </c>
      <c r="B293" s="5">
        <f t="shared" si="2"/>
        <v>4</v>
      </c>
      <c r="C293" s="5" t="s">
        <v>195</v>
      </c>
      <c r="D293" s="5" t="s">
        <v>196</v>
      </c>
      <c r="E293" s="5" t="s">
        <v>617</v>
      </c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5">
      <c r="A294" s="5">
        <v>67</v>
      </c>
      <c r="B294" s="5">
        <f t="shared" si="2"/>
        <v>5</v>
      </c>
      <c r="C294" s="5" t="s">
        <v>198</v>
      </c>
      <c r="D294" s="5" t="s">
        <v>199</v>
      </c>
      <c r="E294" s="5" t="s">
        <v>618</v>
      </c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5">
      <c r="A295" s="5">
        <v>67</v>
      </c>
      <c r="B295" s="5">
        <f t="shared" si="2"/>
        <v>6</v>
      </c>
      <c r="C295" s="5" t="s">
        <v>201</v>
      </c>
      <c r="D295" s="5" t="s">
        <v>202</v>
      </c>
      <c r="E295" s="5" t="s">
        <v>619</v>
      </c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5">
      <c r="A296" s="5">
        <v>67</v>
      </c>
      <c r="B296" s="5">
        <f t="shared" si="2"/>
        <v>7</v>
      </c>
      <c r="C296" s="5" t="s">
        <v>204</v>
      </c>
      <c r="D296" s="5" t="s">
        <v>205</v>
      </c>
      <c r="E296" s="5" t="s">
        <v>620</v>
      </c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5">
      <c r="A297" s="5">
        <v>67</v>
      </c>
      <c r="B297" s="5">
        <f t="shared" si="2"/>
        <v>8</v>
      </c>
      <c r="C297" s="5" t="s">
        <v>207</v>
      </c>
      <c r="D297" s="5" t="s">
        <v>208</v>
      </c>
      <c r="E297" s="5" t="s">
        <v>621</v>
      </c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5">
      <c r="A298" s="5">
        <v>67</v>
      </c>
      <c r="B298" s="5">
        <f t="shared" si="2"/>
        <v>9</v>
      </c>
      <c r="C298" s="5" t="s">
        <v>520</v>
      </c>
      <c r="D298" s="5" t="s">
        <v>622</v>
      </c>
      <c r="E298" s="5" t="s">
        <v>623</v>
      </c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2.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2.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2.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2.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6666"/>
    <outlinePr summaryBelow="0" summaryRight="0"/>
  </sheetPr>
  <dimension ref="A1:KN1001"/>
  <sheetViews>
    <sheetView workbookViewId="0"/>
  </sheetViews>
  <sheetFormatPr defaultColWidth="12.6328125" defaultRowHeight="15.75" customHeight="1"/>
  <cols>
    <col min="1" max="1" width="39.6328125" customWidth="1"/>
  </cols>
  <sheetData>
    <row r="1" spans="1:300" ht="15.75" customHeight="1">
      <c r="A1" s="5" t="s">
        <v>624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</row>
    <row r="2" spans="1:300" ht="15.7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</row>
    <row r="3" spans="1:300" ht="15.75" customHeight="1">
      <c r="A3" s="5" t="str">
        <f ca="1">IFERROR(__xludf.DUMMYFUNCTION("QUERY(TRANSPOSE(SPLIT(A1, "","")), ""SELECT Col1"")"),"['Sky_FC_GAME'")</f>
        <v>['Sky_FC_GAME'</v>
      </c>
      <c r="B3" s="5" t="str">
        <f t="shared" ref="B3:B257" ca="1" si="0">TRIM(SUBSTITUTE(SUBSTITUTE(
SUBSTITUTE(
SUBSTITUTE(
A3, "[", ""), "]", ""), "/wiki/", ""), "'", ""))</f>
        <v>Sky_FC_GAME</v>
      </c>
      <c r="C3" s="5"/>
      <c r="D3" s="5"/>
      <c r="E3" s="5" t="str">
        <f ca="1">IFERROR(__xludf.DUMMYFUNCTION("FILTER(B:B, NOT(ISNUMBER(FIND(""_GAME"",B:B)))) "),"")</f>
        <v/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</row>
    <row r="4" spans="1:300" ht="15.75" customHeight="1">
      <c r="A4" s="5" t="str">
        <f ca="1">IFERROR(__xludf.DUMMYFUNCTION("""COMPUTED_VALUE""")," '/wiki/Liberl_News_(Sky_FC)/Issue_1'")</f>
        <v xml:space="preserve"> '/wiki/Liberl_News_(Sky_FC)/Issue_1'</v>
      </c>
      <c r="B4" s="5" t="str">
        <f t="shared" ca="1" si="0"/>
        <v>Liberl_News_(Sky_FC)/Issue_1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</row>
    <row r="5" spans="1:300" ht="15.75" customHeight="1">
      <c r="A5" s="5" t="str">
        <f ca="1">IFERROR(__xludf.DUMMYFUNCTION("""COMPUTED_VALUE""")," '/wiki/Liberl_News_(Sky_FC)/Issue_2'")</f>
        <v xml:space="preserve"> '/wiki/Liberl_News_(Sky_FC)/Issue_2'</v>
      </c>
      <c r="B5" s="5" t="str">
        <f t="shared" ca="1" si="0"/>
        <v>Liberl_News_(Sky_FC)/Issue_2</v>
      </c>
      <c r="C5" s="5"/>
      <c r="D5" s="5"/>
      <c r="E5" s="5" t="str">
        <f ca="1">IFERROR(__xludf.DUMMYFUNCTION("""COMPUTED_VALUE"""),"Liberl_News_(Sky_FC)/Issue_1")</f>
        <v>Liberl_News_(Sky_FC)/Issue_1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</row>
    <row r="6" spans="1:300" ht="15.75" customHeight="1">
      <c r="A6" s="5" t="str">
        <f ca="1">IFERROR(__xludf.DUMMYFUNCTION("""COMPUTED_VALUE""")," '/wiki/Liberl_News_(Sky_FC)/Issue_3'")</f>
        <v xml:space="preserve"> '/wiki/Liberl_News_(Sky_FC)/Issue_3'</v>
      </c>
      <c r="B6" s="5" t="str">
        <f t="shared" ca="1" si="0"/>
        <v>Liberl_News_(Sky_FC)/Issue_3</v>
      </c>
      <c r="C6" s="5"/>
      <c r="D6" s="5"/>
      <c r="E6" s="5" t="str">
        <f ca="1">IFERROR(__xludf.DUMMYFUNCTION("""COMPUTED_VALUE"""),"Liberl_News_(Sky_FC)/Issue_2")</f>
        <v>Liberl_News_(Sky_FC)/Issue_2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</row>
    <row r="7" spans="1:300" ht="15.75" customHeight="1">
      <c r="A7" s="5" t="str">
        <f ca="1">IFERROR(__xludf.DUMMYFUNCTION("""COMPUTED_VALUE""")," '/wiki/Liberl_News_(Sky_FC)/Issue_4'")</f>
        <v xml:space="preserve"> '/wiki/Liberl_News_(Sky_FC)/Issue_4'</v>
      </c>
      <c r="B7" s="5" t="str">
        <f t="shared" ca="1" si="0"/>
        <v>Liberl_News_(Sky_FC)/Issue_4</v>
      </c>
      <c r="C7" s="5"/>
      <c r="D7" s="5"/>
      <c r="E7" s="5" t="str">
        <f ca="1">IFERROR(__xludf.DUMMYFUNCTION("""COMPUTED_VALUE"""),"Liberl_News_(Sky_FC)/Issue_3")</f>
        <v>Liberl_News_(Sky_FC)/Issue_3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</row>
    <row r="8" spans="1:300" ht="15.75" customHeight="1">
      <c r="A8" s="5" t="str">
        <f ca="1">IFERROR(__xludf.DUMMYFUNCTION("""COMPUTED_VALUE""")," '/wiki/Liberl_News_(Sky_FC)/Issue_5'")</f>
        <v xml:space="preserve"> '/wiki/Liberl_News_(Sky_FC)/Issue_5'</v>
      </c>
      <c r="B8" s="5" t="str">
        <f t="shared" ca="1" si="0"/>
        <v>Liberl_News_(Sky_FC)/Issue_5</v>
      </c>
      <c r="C8" s="5"/>
      <c r="D8" s="5"/>
      <c r="E8" s="5" t="str">
        <f ca="1">IFERROR(__xludf.DUMMYFUNCTION("""COMPUTED_VALUE"""),"Liberl_News_(Sky_FC)/Issue_4")</f>
        <v>Liberl_News_(Sky_FC)/Issue_4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</row>
    <row r="9" spans="1:300" ht="15.75" customHeight="1">
      <c r="A9" s="5" t="str">
        <f ca="1">IFERROR(__xludf.DUMMYFUNCTION("""COMPUTED_VALUE""")," '/wiki/Liberl_News_(Sky_FC)/Issue_6'")</f>
        <v xml:space="preserve"> '/wiki/Liberl_News_(Sky_FC)/Issue_6'</v>
      </c>
      <c r="B9" s="5" t="str">
        <f t="shared" ca="1" si="0"/>
        <v>Liberl_News_(Sky_FC)/Issue_6</v>
      </c>
      <c r="C9" s="5"/>
      <c r="D9" s="5"/>
      <c r="E9" s="5" t="str">
        <f ca="1">IFERROR(__xludf.DUMMYFUNCTION("""COMPUTED_VALUE"""),"Liberl_News_(Sky_FC)/Issue_5")</f>
        <v>Liberl_News_(Sky_FC)/Issue_5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</row>
    <row r="10" spans="1:300" ht="15.75" customHeight="1">
      <c r="A10" s="5" t="str">
        <f ca="1">IFERROR(__xludf.DUMMYFUNCTION("""COMPUTED_VALUE""")," '/wiki/Liberl_News_(Sky_FC)/Issue_7'")</f>
        <v xml:space="preserve"> '/wiki/Liberl_News_(Sky_FC)/Issue_7'</v>
      </c>
      <c r="B10" s="5" t="str">
        <f t="shared" ca="1" si="0"/>
        <v>Liberl_News_(Sky_FC)/Issue_7</v>
      </c>
      <c r="C10" s="5"/>
      <c r="D10" s="5"/>
      <c r="E10" s="5" t="str">
        <f ca="1">IFERROR(__xludf.DUMMYFUNCTION("""COMPUTED_VALUE"""),"Liberl_News_(Sky_FC)/Issue_6")</f>
        <v>Liberl_News_(Sky_FC)/Issue_6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</row>
    <row r="11" spans="1:300" ht="15.75" customHeight="1">
      <c r="A11" s="5" t="str">
        <f ca="1">IFERROR(__xludf.DUMMYFUNCTION("""COMPUTED_VALUE""")," '/wiki/Liberl_News_(Sky_FC)/Issue_8'")</f>
        <v xml:space="preserve"> '/wiki/Liberl_News_(Sky_FC)/Issue_8'</v>
      </c>
      <c r="B11" s="5" t="str">
        <f t="shared" ca="1" si="0"/>
        <v>Liberl_News_(Sky_FC)/Issue_8</v>
      </c>
      <c r="C11" s="5"/>
      <c r="D11" s="5"/>
      <c r="E11" s="5" t="str">
        <f ca="1">IFERROR(__xludf.DUMMYFUNCTION("""COMPUTED_VALUE"""),"Liberl_News_(Sky_FC)/Issue_7")</f>
        <v>Liberl_News_(Sky_FC)/Issue_7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</row>
    <row r="12" spans="1:300" ht="15.75" customHeight="1">
      <c r="A12" s="5" t="str">
        <f ca="1">IFERROR(__xludf.DUMMYFUNCTION("""COMPUTED_VALUE""")," '/wiki/Liberl_News_(Sky_FC)/Issue_9'")</f>
        <v xml:space="preserve"> '/wiki/Liberl_News_(Sky_FC)/Issue_9'</v>
      </c>
      <c r="B12" s="5" t="str">
        <f t="shared" ca="1" si="0"/>
        <v>Liberl_News_(Sky_FC)/Issue_9</v>
      </c>
      <c r="C12" s="5"/>
      <c r="D12" s="5"/>
      <c r="E12" s="5" t="str">
        <f ca="1">IFERROR(__xludf.DUMMYFUNCTION("""COMPUTED_VALUE"""),"Liberl_News_(Sky_FC)/Issue_8")</f>
        <v>Liberl_News_(Sky_FC)/Issue_8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</row>
    <row r="13" spans="1:300" ht="15.75" customHeight="1">
      <c r="A13" s="5" t="str">
        <f ca="1">IFERROR(__xludf.DUMMYFUNCTION("""COMPUTED_VALUE""")," '/wiki/Liberl_News_(Sky_FC)/Special_Edition'")</f>
        <v xml:space="preserve"> '/wiki/Liberl_News_(Sky_FC)/Special_Edition'</v>
      </c>
      <c r="B13" s="5" t="str">
        <f t="shared" ca="1" si="0"/>
        <v>Liberl_News_(Sky_FC)/Special_Edition</v>
      </c>
      <c r="C13" s="5"/>
      <c r="D13" s="5"/>
      <c r="E13" s="5" t="str">
        <f ca="1">IFERROR(__xludf.DUMMYFUNCTION("""COMPUTED_VALUE"""),"Liberl_News_(Sky_FC)/Issue_9")</f>
        <v>Liberl_News_(Sky_FC)/Issue_9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</row>
    <row r="14" spans="1:300" ht="15.75" customHeight="1">
      <c r="A14" s="5" t="str">
        <f ca="1">IFERROR(__xludf.DUMMYFUNCTION("""COMPUTED_VALUE""")," '/wiki/31_Cypress_Trees'")</f>
        <v xml:space="preserve"> '/wiki/31_Cypress_Trees'</v>
      </c>
      <c r="B14" s="5" t="str">
        <f t="shared" ca="1" si="0"/>
        <v>31_Cypress_Trees</v>
      </c>
      <c r="C14" s="5"/>
      <c r="D14" s="5"/>
      <c r="E14" s="5" t="str">
        <f ca="1">IFERROR(__xludf.DUMMYFUNCTION("""COMPUTED_VALUE"""),"Liberl_News_(Sky_FC)/Special_Edition")</f>
        <v>Liberl_News_(Sky_FC)/Special_Edition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</row>
    <row r="15" spans="1:300" ht="15.75" customHeight="1">
      <c r="A15" s="5" t="str">
        <f ca="1">IFERROR(__xludf.DUMMYFUNCTION("""COMPUTED_VALUE""")," '/wiki/Carnelia_(book_series)/Chapter_1'")</f>
        <v xml:space="preserve"> '/wiki/Carnelia_(book_series)/Chapter_1'</v>
      </c>
      <c r="B15" s="5" t="str">
        <f t="shared" ca="1" si="0"/>
        <v>Carnelia_(book_series)/Chapter_1</v>
      </c>
      <c r="C15" s="5"/>
      <c r="D15" s="5"/>
      <c r="E15" s="5" t="str">
        <f ca="1">IFERROR(__xludf.DUMMYFUNCTION("""COMPUTED_VALUE"""),"31_Cypress_Trees")</f>
        <v>31_Cypress_Trees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  <c r="KF15" s="5"/>
      <c r="KG15" s="5"/>
      <c r="KH15" s="5"/>
      <c r="KI15" s="5"/>
      <c r="KJ15" s="5"/>
      <c r="KK15" s="5"/>
      <c r="KL15" s="5"/>
      <c r="KM15" s="5"/>
      <c r="KN15" s="5"/>
    </row>
    <row r="16" spans="1:300" ht="15.75" customHeight="1">
      <c r="A16" s="5" t="str">
        <f ca="1">IFERROR(__xludf.DUMMYFUNCTION("""COMPUTED_VALUE""")," '/wiki/Carnelia_(book_series)/Chapter_2'")</f>
        <v xml:space="preserve"> '/wiki/Carnelia_(book_series)/Chapter_2'</v>
      </c>
      <c r="B16" s="5" t="str">
        <f t="shared" ca="1" si="0"/>
        <v>Carnelia_(book_series)/Chapter_2</v>
      </c>
      <c r="C16" s="5"/>
      <c r="D16" s="5"/>
      <c r="E16" s="5" t="str">
        <f ca="1">IFERROR(__xludf.DUMMYFUNCTION("""COMPUTED_VALUE"""),"Carnelia_(book_series)/Chapter_1")</f>
        <v>Carnelia_(book_series)/Chapter_1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5"/>
      <c r="KJ16" s="5"/>
      <c r="KK16" s="5"/>
      <c r="KL16" s="5"/>
      <c r="KM16" s="5"/>
      <c r="KN16" s="5"/>
    </row>
    <row r="17" spans="1:300" ht="15.75" customHeight="1">
      <c r="A17" s="5" t="str">
        <f ca="1">IFERROR(__xludf.DUMMYFUNCTION("""COMPUTED_VALUE""")," '/wiki/Carnelia_(book_series)/Chapter_3'")</f>
        <v xml:space="preserve"> '/wiki/Carnelia_(book_series)/Chapter_3'</v>
      </c>
      <c r="B17" s="5" t="str">
        <f t="shared" ca="1" si="0"/>
        <v>Carnelia_(book_series)/Chapter_3</v>
      </c>
      <c r="C17" s="5"/>
      <c r="D17" s="5"/>
      <c r="E17" s="5" t="str">
        <f ca="1">IFERROR(__xludf.DUMMYFUNCTION("""COMPUTED_VALUE"""),"Carnelia_(book_series)/Chapter_2")</f>
        <v>Carnelia_(book_series)/Chapter_2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</row>
    <row r="18" spans="1:300" ht="15.75" customHeight="1">
      <c r="A18" s="5" t="str">
        <f ca="1">IFERROR(__xludf.DUMMYFUNCTION("""COMPUTED_VALUE""")," '/wiki/Carnelia_(book_series)/Chapter_4'")</f>
        <v xml:space="preserve"> '/wiki/Carnelia_(book_series)/Chapter_4'</v>
      </c>
      <c r="B18" s="5" t="str">
        <f t="shared" ca="1" si="0"/>
        <v>Carnelia_(book_series)/Chapter_4</v>
      </c>
      <c r="C18" s="5"/>
      <c r="D18" s="5"/>
      <c r="E18" s="5" t="str">
        <f ca="1">IFERROR(__xludf.DUMMYFUNCTION("""COMPUTED_VALUE"""),"Carnelia_(book_series)/Chapter_3")</f>
        <v>Carnelia_(book_series)/Chapter_3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/>
      <c r="KK18" s="5"/>
      <c r="KL18" s="5"/>
      <c r="KM18" s="5"/>
      <c r="KN18" s="5"/>
    </row>
    <row r="19" spans="1:300" ht="15.75" customHeight="1">
      <c r="A19" s="5" t="str">
        <f ca="1">IFERROR(__xludf.DUMMYFUNCTION("""COMPUTED_VALUE""")," '/wiki/Carnelia_(book_series)/Chapter_5'")</f>
        <v xml:space="preserve"> '/wiki/Carnelia_(book_series)/Chapter_5'</v>
      </c>
      <c r="B19" s="5" t="str">
        <f t="shared" ca="1" si="0"/>
        <v>Carnelia_(book_series)/Chapter_5</v>
      </c>
      <c r="C19" s="5"/>
      <c r="D19" s="5"/>
      <c r="E19" s="5" t="str">
        <f ca="1">IFERROR(__xludf.DUMMYFUNCTION("""COMPUTED_VALUE"""),"Carnelia_(book_series)/Chapter_4")</f>
        <v>Carnelia_(book_series)/Chapter_4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  <c r="JA19" s="5"/>
      <c r="JB19" s="5"/>
      <c r="JC19" s="5"/>
      <c r="JD19" s="5"/>
      <c r="JE19" s="5"/>
      <c r="JF19" s="5"/>
      <c r="JG19" s="5"/>
      <c r="JH19" s="5"/>
      <c r="JI19" s="5"/>
      <c r="JJ19" s="5"/>
      <c r="JK19" s="5"/>
      <c r="JL19" s="5"/>
      <c r="JM19" s="5"/>
      <c r="JN19" s="5"/>
      <c r="JO19" s="5"/>
      <c r="JP19" s="5"/>
      <c r="JQ19" s="5"/>
      <c r="JR19" s="5"/>
      <c r="JS19" s="5"/>
      <c r="JT19" s="5"/>
      <c r="JU19" s="5"/>
      <c r="JV19" s="5"/>
      <c r="JW19" s="5"/>
      <c r="JX19" s="5"/>
      <c r="JY19" s="5"/>
      <c r="JZ19" s="5"/>
      <c r="KA19" s="5"/>
      <c r="KB19" s="5"/>
      <c r="KC19" s="5"/>
      <c r="KD19" s="5"/>
      <c r="KE19" s="5"/>
      <c r="KF19" s="5"/>
      <c r="KG19" s="5"/>
      <c r="KH19" s="5"/>
      <c r="KI19" s="5"/>
      <c r="KJ19" s="5"/>
      <c r="KK19" s="5"/>
      <c r="KL19" s="5"/>
      <c r="KM19" s="5"/>
      <c r="KN19" s="5"/>
    </row>
    <row r="20" spans="1:300" ht="15.75" customHeight="1">
      <c r="A20" s="5" t="str">
        <f ca="1">IFERROR(__xludf.DUMMYFUNCTION("""COMPUTED_VALUE""")," '/wiki/Carnelia_(book_series)/Chapter_6'")</f>
        <v xml:space="preserve"> '/wiki/Carnelia_(book_series)/Chapter_6'</v>
      </c>
      <c r="B20" s="5" t="str">
        <f t="shared" ca="1" si="0"/>
        <v>Carnelia_(book_series)/Chapter_6</v>
      </c>
      <c r="C20" s="5"/>
      <c r="D20" s="5"/>
      <c r="E20" s="5" t="str">
        <f ca="1">IFERROR(__xludf.DUMMYFUNCTION("""COMPUTED_VALUE"""),"Carnelia_(book_series)/Chapter_5")</f>
        <v>Carnelia_(book_series)/Chapter_5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IZ20" s="5"/>
      <c r="JA20" s="5"/>
      <c r="JB20" s="5"/>
      <c r="JC20" s="5"/>
      <c r="JD20" s="5"/>
      <c r="JE20" s="5"/>
      <c r="JF20" s="5"/>
      <c r="JG20" s="5"/>
      <c r="JH20" s="5"/>
      <c r="JI20" s="5"/>
      <c r="JJ20" s="5"/>
      <c r="JK20" s="5"/>
      <c r="JL20" s="5"/>
      <c r="JM20" s="5"/>
      <c r="JN20" s="5"/>
      <c r="JO20" s="5"/>
      <c r="JP20" s="5"/>
      <c r="JQ20" s="5"/>
      <c r="JR20" s="5"/>
      <c r="JS20" s="5"/>
      <c r="JT20" s="5"/>
      <c r="JU20" s="5"/>
      <c r="JV20" s="5"/>
      <c r="JW20" s="5"/>
      <c r="JX20" s="5"/>
      <c r="JY20" s="5"/>
      <c r="JZ20" s="5"/>
      <c r="KA20" s="5"/>
      <c r="KB20" s="5"/>
      <c r="KC20" s="5"/>
      <c r="KD20" s="5"/>
      <c r="KE20" s="5"/>
      <c r="KF20" s="5"/>
      <c r="KG20" s="5"/>
      <c r="KH20" s="5"/>
      <c r="KI20" s="5"/>
      <c r="KJ20" s="5"/>
      <c r="KK20" s="5"/>
      <c r="KL20" s="5"/>
      <c r="KM20" s="5"/>
      <c r="KN20" s="5"/>
    </row>
    <row r="21" spans="1:300" ht="15.75" customHeight="1">
      <c r="A21" s="5" t="str">
        <f ca="1">IFERROR(__xludf.DUMMYFUNCTION("""COMPUTED_VALUE""")," '/wiki/Carnelia_(book_series)/Chapter_7'")</f>
        <v xml:space="preserve"> '/wiki/Carnelia_(book_series)/Chapter_7'</v>
      </c>
      <c r="B21" s="5" t="str">
        <f t="shared" ca="1" si="0"/>
        <v>Carnelia_(book_series)/Chapter_7</v>
      </c>
      <c r="C21" s="5"/>
      <c r="D21" s="5"/>
      <c r="E21" s="5" t="str">
        <f ca="1">IFERROR(__xludf.DUMMYFUNCTION("""COMPUTED_VALUE"""),"Carnelia_(book_series)/Chapter_6")</f>
        <v>Carnelia_(book_series)/Chapter_6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  <c r="IY21" s="5"/>
      <c r="IZ21" s="5"/>
      <c r="JA21" s="5"/>
      <c r="JB21" s="5"/>
      <c r="JC21" s="5"/>
      <c r="JD21" s="5"/>
      <c r="JE21" s="5"/>
      <c r="JF21" s="5"/>
      <c r="JG21" s="5"/>
      <c r="JH21" s="5"/>
      <c r="JI21" s="5"/>
      <c r="JJ21" s="5"/>
      <c r="JK21" s="5"/>
      <c r="JL21" s="5"/>
      <c r="JM21" s="5"/>
      <c r="JN21" s="5"/>
      <c r="JO21" s="5"/>
      <c r="JP21" s="5"/>
      <c r="JQ21" s="5"/>
      <c r="JR21" s="5"/>
      <c r="JS21" s="5"/>
      <c r="JT21" s="5"/>
      <c r="JU21" s="5"/>
      <c r="JV21" s="5"/>
      <c r="JW21" s="5"/>
      <c r="JX21" s="5"/>
      <c r="JY21" s="5"/>
      <c r="JZ21" s="5"/>
      <c r="KA21" s="5"/>
      <c r="KB21" s="5"/>
      <c r="KC21" s="5"/>
      <c r="KD21" s="5"/>
      <c r="KE21" s="5"/>
      <c r="KF21" s="5"/>
      <c r="KG21" s="5"/>
      <c r="KH21" s="5"/>
      <c r="KI21" s="5"/>
      <c r="KJ21" s="5"/>
      <c r="KK21" s="5"/>
      <c r="KL21" s="5"/>
      <c r="KM21" s="5"/>
      <c r="KN21" s="5"/>
    </row>
    <row r="22" spans="1:300" ht="15.75" customHeight="1">
      <c r="A22" s="5" t="str">
        <f ca="1">IFERROR(__xludf.DUMMYFUNCTION("""COMPUTED_VALUE""")," '/wiki/Carnelia_(book_series)/Chapter_8'")</f>
        <v xml:space="preserve"> '/wiki/Carnelia_(book_series)/Chapter_8'</v>
      </c>
      <c r="B22" s="5" t="str">
        <f t="shared" ca="1" si="0"/>
        <v>Carnelia_(book_series)/Chapter_8</v>
      </c>
      <c r="C22" s="5"/>
      <c r="D22" s="5"/>
      <c r="E22" s="5" t="str">
        <f ca="1">IFERROR(__xludf.DUMMYFUNCTION("""COMPUTED_VALUE"""),"Carnelia_(book_series)/Chapter_7")</f>
        <v>Carnelia_(book_series)/Chapter_7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  <c r="IY22" s="5"/>
      <c r="IZ22" s="5"/>
      <c r="JA22" s="5"/>
      <c r="JB22" s="5"/>
      <c r="JC22" s="5"/>
      <c r="JD22" s="5"/>
      <c r="JE22" s="5"/>
      <c r="JF22" s="5"/>
      <c r="JG22" s="5"/>
      <c r="JH22" s="5"/>
      <c r="JI22" s="5"/>
      <c r="JJ22" s="5"/>
      <c r="JK22" s="5"/>
      <c r="JL22" s="5"/>
      <c r="JM22" s="5"/>
      <c r="JN22" s="5"/>
      <c r="JO22" s="5"/>
      <c r="JP22" s="5"/>
      <c r="JQ22" s="5"/>
      <c r="JR22" s="5"/>
      <c r="JS22" s="5"/>
      <c r="JT22" s="5"/>
      <c r="JU22" s="5"/>
      <c r="JV22" s="5"/>
      <c r="JW22" s="5"/>
      <c r="JX22" s="5"/>
      <c r="JY22" s="5"/>
      <c r="JZ22" s="5"/>
      <c r="KA22" s="5"/>
      <c r="KB22" s="5"/>
      <c r="KC22" s="5"/>
      <c r="KD22" s="5"/>
      <c r="KE22" s="5"/>
      <c r="KF22" s="5"/>
      <c r="KG22" s="5"/>
      <c r="KH22" s="5"/>
      <c r="KI22" s="5"/>
      <c r="KJ22" s="5"/>
      <c r="KK22" s="5"/>
      <c r="KL22" s="5"/>
      <c r="KM22" s="5"/>
      <c r="KN22" s="5"/>
    </row>
    <row r="23" spans="1:300" ht="15.75" customHeight="1">
      <c r="A23" s="5" t="str">
        <f ca="1">IFERROR(__xludf.DUMMYFUNCTION("""COMPUTED_VALUE""")," '/wiki/Carnelia_(book_series)/Chapter_9'")</f>
        <v xml:space="preserve"> '/wiki/Carnelia_(book_series)/Chapter_9'</v>
      </c>
      <c r="B23" s="5" t="str">
        <f t="shared" ca="1" si="0"/>
        <v>Carnelia_(book_series)/Chapter_9</v>
      </c>
      <c r="C23" s="5"/>
      <c r="D23" s="5"/>
      <c r="E23" s="5" t="str">
        <f ca="1">IFERROR(__xludf.DUMMYFUNCTION("""COMPUTED_VALUE"""),"Carnelia_(book_series)/Chapter_8")</f>
        <v>Carnelia_(book_series)/Chapter_8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5"/>
      <c r="JN23" s="5"/>
      <c r="JO23" s="5"/>
      <c r="JP23" s="5"/>
      <c r="JQ23" s="5"/>
      <c r="JR23" s="5"/>
      <c r="JS23" s="5"/>
      <c r="JT23" s="5"/>
      <c r="JU23" s="5"/>
      <c r="JV23" s="5"/>
      <c r="JW23" s="5"/>
      <c r="JX23" s="5"/>
      <c r="JY23" s="5"/>
      <c r="JZ23" s="5"/>
      <c r="KA23" s="5"/>
      <c r="KB23" s="5"/>
      <c r="KC23" s="5"/>
      <c r="KD23" s="5"/>
      <c r="KE23" s="5"/>
      <c r="KF23" s="5"/>
      <c r="KG23" s="5"/>
      <c r="KH23" s="5"/>
      <c r="KI23" s="5"/>
      <c r="KJ23" s="5"/>
      <c r="KK23" s="5"/>
      <c r="KL23" s="5"/>
      <c r="KM23" s="5"/>
      <c r="KN23" s="5"/>
    </row>
    <row r="24" spans="1:300" ht="15.75" customHeight="1">
      <c r="A24" s="5" t="str">
        <f ca="1">IFERROR(__xludf.DUMMYFUNCTION("""COMPUTED_VALUE""")," '/wiki/Carnelia_(book_series)/Chapter_10'")</f>
        <v xml:space="preserve"> '/wiki/Carnelia_(book_series)/Chapter_10'</v>
      </c>
      <c r="B24" s="5" t="str">
        <f t="shared" ca="1" si="0"/>
        <v>Carnelia_(book_series)/Chapter_10</v>
      </c>
      <c r="C24" s="5"/>
      <c r="D24" s="5"/>
      <c r="E24" s="5" t="str">
        <f ca="1">IFERROR(__xludf.DUMMYFUNCTION("""COMPUTED_VALUE"""),"Carnelia_(book_series)/Chapter_9")</f>
        <v>Carnelia_(book_series)/Chapter_9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/>
      <c r="JQ24" s="5"/>
      <c r="JR24" s="5"/>
      <c r="JS24" s="5"/>
      <c r="JT24" s="5"/>
      <c r="JU24" s="5"/>
      <c r="JV24" s="5"/>
      <c r="JW24" s="5"/>
      <c r="JX24" s="5"/>
      <c r="JY24" s="5"/>
      <c r="JZ24" s="5"/>
      <c r="KA24" s="5"/>
      <c r="KB24" s="5"/>
      <c r="KC24" s="5"/>
      <c r="KD24" s="5"/>
      <c r="KE24" s="5"/>
      <c r="KF24" s="5"/>
      <c r="KG24" s="5"/>
      <c r="KH24" s="5"/>
      <c r="KI24" s="5"/>
      <c r="KJ24" s="5"/>
      <c r="KK24" s="5"/>
      <c r="KL24" s="5"/>
      <c r="KM24" s="5"/>
      <c r="KN24" s="5"/>
    </row>
    <row r="25" spans="1:300" ht="15.75" customHeight="1">
      <c r="A25" s="5" t="str">
        <f ca="1">IFERROR(__xludf.DUMMYFUNCTION("""COMPUTED_VALUE""")," '/wiki/Carnelia_(book_series)/Finale'")</f>
        <v xml:space="preserve"> '/wiki/Carnelia_(book_series)/Finale'</v>
      </c>
      <c r="B25" s="5" t="str">
        <f t="shared" ca="1" si="0"/>
        <v>Carnelia_(book_series)/Finale</v>
      </c>
      <c r="C25" s="5"/>
      <c r="D25" s="5"/>
      <c r="E25" s="5" t="str">
        <f ca="1">IFERROR(__xludf.DUMMYFUNCTION("""COMPUTED_VALUE"""),"Carnelia_(book_series)/Chapter_10")</f>
        <v>Carnelia_(book_series)/Chapter_10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5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5"/>
      <c r="KJ25" s="5"/>
      <c r="KK25" s="5"/>
      <c r="KL25" s="5"/>
      <c r="KM25" s="5"/>
      <c r="KN25" s="5"/>
    </row>
    <row r="26" spans="1:300" ht="12.5">
      <c r="A26" s="5" t="str">
        <f ca="1">IFERROR(__xludf.DUMMYFUNCTION("""COMPUTED_VALUE""")," '/wiki/The_Erbe_Woodpecker'")</f>
        <v xml:space="preserve"> '/wiki/The_Erbe_Woodpecker'</v>
      </c>
      <c r="B26" s="5" t="str">
        <f t="shared" ca="1" si="0"/>
        <v>The_Erbe_Woodpecker</v>
      </c>
      <c r="C26" s="5"/>
      <c r="D26" s="5"/>
      <c r="E26" s="5" t="str">
        <f ca="1">IFERROR(__xludf.DUMMYFUNCTION("""COMPUTED_VALUE"""),"Carnelia_(book_series)/Finale")</f>
        <v>Carnelia_(book_series)/Finale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/>
      <c r="JP26" s="5"/>
      <c r="JQ26" s="5"/>
      <c r="JR26" s="5"/>
      <c r="JS26" s="5"/>
      <c r="JT26" s="5"/>
      <c r="JU26" s="5"/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5"/>
      <c r="KI26" s="5"/>
      <c r="KJ26" s="5"/>
      <c r="KK26" s="5"/>
      <c r="KL26" s="5"/>
      <c r="KM26" s="5"/>
      <c r="KN26" s="5"/>
    </row>
    <row r="27" spans="1:300" ht="12.5">
      <c r="A27" s="5" t="str">
        <f ca="1">IFERROR(__xludf.DUMMYFUNCTION("""COMPUTED_VALUE""")," '/wiki/Hertz%27s_Adventure/Part_1'")</f>
        <v xml:space="preserve"> '/wiki/Hertz%27s_Adventure/Part_1'</v>
      </c>
      <c r="B27" s="5" t="str">
        <f t="shared" ca="1" si="0"/>
        <v>Hertz%27s_Adventure/Part_1</v>
      </c>
      <c r="C27" s="5"/>
      <c r="D27" s="5"/>
      <c r="E27" s="5" t="str">
        <f ca="1">IFERROR(__xludf.DUMMYFUNCTION("""COMPUTED_VALUE"""),"The_Erbe_Woodpecker")</f>
        <v>The_Erbe_Woodpecker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</row>
    <row r="28" spans="1:300" ht="12.5">
      <c r="A28" s="5" t="str">
        <f ca="1">IFERROR(__xludf.DUMMYFUNCTION("""COMPUTED_VALUE""")," '/wiki/Hertz%27s_Adventure/Part_2'")</f>
        <v xml:space="preserve"> '/wiki/Hertz%27s_Adventure/Part_2'</v>
      </c>
      <c r="B28" s="5" t="str">
        <f t="shared" ca="1" si="0"/>
        <v>Hertz%27s_Adventure/Part_2</v>
      </c>
      <c r="C28" s="5"/>
      <c r="D28" s="5"/>
      <c r="E28" s="5" t="str">
        <f ca="1">IFERROR(__xludf.DUMMYFUNCTION("""COMPUTED_VALUE"""),"Hertz%27s_Adventure/Part_1")</f>
        <v>Hertz%27s_Adventure/Part_1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</row>
    <row r="29" spans="1:300" ht="12.5">
      <c r="A29" s="5" t="str">
        <f ca="1">IFERROR(__xludf.DUMMYFUNCTION("""COMPUTED_VALUE""")," '/wiki/The_Hundred_Days_War'")</f>
        <v xml:space="preserve"> '/wiki/The_Hundred_Days_War'</v>
      </c>
      <c r="B29" s="5" t="str">
        <f t="shared" ca="1" si="0"/>
        <v>The_Hundred_Days_War</v>
      </c>
      <c r="C29" s="5"/>
      <c r="D29" s="5"/>
      <c r="E29" s="5" t="str">
        <f ca="1">IFERROR(__xludf.DUMMYFUNCTION("""COMPUTED_VALUE"""),"Hertz%27s_Adventure/Part_2")</f>
        <v>Hertz%27s_Adventure/Part_2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</row>
    <row r="30" spans="1:300" ht="12.5">
      <c r="A30" s="5" t="str">
        <f ca="1">IFERROR(__xludf.DUMMYFUNCTION("""COMPUTED_VALUE""")," '/wiki/I%27m_a_Bracer'")</f>
        <v xml:space="preserve"> '/wiki/I%27m_a_Bracer'</v>
      </c>
      <c r="B30" s="5" t="str">
        <f t="shared" ca="1" si="0"/>
        <v>I%27m_a_Bracer</v>
      </c>
      <c r="C30" s="5"/>
      <c r="D30" s="5"/>
      <c r="E30" s="5" t="str">
        <f ca="1">IFERROR(__xludf.DUMMYFUNCTION("""COMPUTED_VALUE"""),"The_Hundred_Days_War")</f>
        <v>The_Hundred_Days_War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  <c r="KK30" s="5"/>
      <c r="KL30" s="5"/>
      <c r="KM30" s="5"/>
      <c r="KN30" s="5"/>
    </row>
    <row r="31" spans="1:300" ht="12.5">
      <c r="A31" s="5" t="str">
        <f ca="1">IFERROR(__xludf.DUMMYFUNCTION("""COMPUTED_VALUE""")," '/wiki/Kitty-Talk_for_Dummies'")</f>
        <v xml:space="preserve"> '/wiki/Kitty-Talk_for_Dummies'</v>
      </c>
      <c r="B31" s="5" t="str">
        <f t="shared" ca="1" si="0"/>
        <v>Kitty-Talk_for_Dummies</v>
      </c>
      <c r="C31" s="5"/>
      <c r="D31" s="5"/>
      <c r="E31" s="5" t="str">
        <f ca="1">IFERROR(__xludf.DUMMYFUNCTION("""COMPUTED_VALUE"""),"I%27m_a_Bracer")</f>
        <v>I%27m_a_Bracer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/>
    </row>
    <row r="32" spans="1:300" ht="12.5">
      <c r="A32" s="5" t="str">
        <f ca="1">IFERROR(__xludf.DUMMYFUNCTION("""COMPUTED_VALUE""")," '/wiki/Ruan_Economics/Volume_1'")</f>
        <v xml:space="preserve"> '/wiki/Ruan_Economics/Volume_1'</v>
      </c>
      <c r="B32" s="5" t="str">
        <f t="shared" ca="1" si="0"/>
        <v>Ruan_Economics/Volume_1</v>
      </c>
      <c r="C32" s="5"/>
      <c r="D32" s="5"/>
      <c r="E32" s="5" t="str">
        <f ca="1">IFERROR(__xludf.DUMMYFUNCTION("""COMPUTED_VALUE"""),"Kitty-Talk_for_Dummies")</f>
        <v>Kitty-Talk_for_Dummies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</row>
    <row r="33" spans="1:300" ht="12.5">
      <c r="A33" s="5" t="str">
        <f ca="1">IFERROR(__xludf.DUMMYFUNCTION("""COMPUTED_VALUE""")," '/wiki/Ruan_Economics/Volume_2'")</f>
        <v xml:space="preserve"> '/wiki/Ruan_Economics/Volume_2'</v>
      </c>
      <c r="B33" s="5" t="str">
        <f t="shared" ca="1" si="0"/>
        <v>Ruan_Economics/Volume_2</v>
      </c>
      <c r="C33" s="5"/>
      <c r="D33" s="5"/>
      <c r="E33" s="5" t="str">
        <f ca="1">IFERROR(__xludf.DUMMYFUNCTION("""COMPUTED_VALUE"""),"Ruan_Economics/Volume_1")</f>
        <v>Ruan_Economics/Volume_1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5"/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/>
      <c r="JM33" s="5"/>
      <c r="JN33" s="5"/>
      <c r="JO33" s="5"/>
      <c r="JP33" s="5"/>
      <c r="JQ33" s="5"/>
      <c r="JR33" s="5"/>
      <c r="JS33" s="5"/>
      <c r="JT33" s="5"/>
      <c r="JU33" s="5"/>
      <c r="JV33" s="5"/>
      <c r="JW33" s="5"/>
      <c r="JX33" s="5"/>
      <c r="JY33" s="5"/>
      <c r="JZ33" s="5"/>
      <c r="KA33" s="5"/>
      <c r="KB33" s="5"/>
      <c r="KC33" s="5"/>
      <c r="KD33" s="5"/>
      <c r="KE33" s="5"/>
      <c r="KF33" s="5"/>
      <c r="KG33" s="5"/>
      <c r="KH33" s="5"/>
      <c r="KI33" s="5"/>
      <c r="KJ33" s="5"/>
      <c r="KK33" s="5"/>
      <c r="KL33" s="5"/>
      <c r="KM33" s="5"/>
      <c r="KN33" s="5"/>
    </row>
    <row r="34" spans="1:300" ht="12.5">
      <c r="A34" s="5" t="str">
        <f ca="1">IFERROR(__xludf.DUMMYFUNCTION("""COMPUTED_VALUE""")," '/wiki/Ruan_Economics/Volume_3'")</f>
        <v xml:space="preserve"> '/wiki/Ruan_Economics/Volume_3'</v>
      </c>
      <c r="B34" s="5" t="str">
        <f t="shared" ca="1" si="0"/>
        <v>Ruan_Economics/Volume_3</v>
      </c>
      <c r="C34" s="5"/>
      <c r="D34" s="5"/>
      <c r="E34" s="5" t="str">
        <f ca="1">IFERROR(__xludf.DUMMYFUNCTION("""COMPUTED_VALUE"""),"Ruan_Economics/Volume_2")</f>
        <v>Ruan_Economics/Volume_2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  <c r="IY34" s="5"/>
      <c r="IZ34" s="5"/>
      <c r="JA34" s="5"/>
      <c r="JB34" s="5"/>
      <c r="JC34" s="5"/>
      <c r="JD34" s="5"/>
      <c r="JE34" s="5"/>
      <c r="JF34" s="5"/>
      <c r="JG34" s="5"/>
      <c r="JH34" s="5"/>
      <c r="JI34" s="5"/>
      <c r="JJ34" s="5"/>
      <c r="JK34" s="5"/>
      <c r="JL34" s="5"/>
      <c r="JM34" s="5"/>
      <c r="JN34" s="5"/>
      <c r="JO34" s="5"/>
      <c r="JP34" s="5"/>
      <c r="JQ34" s="5"/>
      <c r="JR34" s="5"/>
      <c r="JS34" s="5"/>
      <c r="JT34" s="5"/>
      <c r="JU34" s="5"/>
      <c r="JV34" s="5"/>
      <c r="JW34" s="5"/>
      <c r="JX34" s="5"/>
      <c r="JY34" s="5"/>
      <c r="JZ34" s="5"/>
      <c r="KA34" s="5"/>
      <c r="KB34" s="5"/>
      <c r="KC34" s="5"/>
      <c r="KD34" s="5"/>
      <c r="KE34" s="5"/>
      <c r="KF34" s="5"/>
      <c r="KG34" s="5"/>
      <c r="KH34" s="5"/>
      <c r="KI34" s="5"/>
      <c r="KJ34" s="5"/>
      <c r="KK34" s="5"/>
      <c r="KL34" s="5"/>
      <c r="KM34" s="5"/>
      <c r="KN34" s="5"/>
    </row>
    <row r="35" spans="1:300" ht="12.5">
      <c r="A35" s="5" t="str">
        <f ca="1">IFERROR(__xludf.DUMMYFUNCTION("""COMPUTED_VALUE""")," '/wiki/Septium_Optic_Annals'")</f>
        <v xml:space="preserve"> '/wiki/Septium_Optic_Annals'</v>
      </c>
      <c r="B35" s="5" t="str">
        <f t="shared" ca="1" si="0"/>
        <v>Septium_Optic_Annals</v>
      </c>
      <c r="C35" s="5"/>
      <c r="D35" s="5"/>
      <c r="E35" s="5" t="str">
        <f ca="1">IFERROR(__xludf.DUMMYFUNCTION("""COMPUTED_VALUE"""),"Ruan_Economics/Volume_3")</f>
        <v>Ruan_Economics/Volume_3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/>
      <c r="KK35" s="5"/>
      <c r="KL35" s="5"/>
      <c r="KM35" s="5"/>
      <c r="KN35" s="5"/>
    </row>
    <row r="36" spans="1:300" ht="12.5">
      <c r="A36" s="5" t="str">
        <f ca="1">IFERROR(__xludf.DUMMYFUNCTION("""COMPUTED_VALUE""")," '/wiki/Tomorrow%27s_Cooking'")</f>
        <v xml:space="preserve"> '/wiki/Tomorrow%27s_Cooking'</v>
      </c>
      <c r="B36" s="5" t="str">
        <f t="shared" ca="1" si="0"/>
        <v>Tomorrow%27s_Cooking</v>
      </c>
      <c r="C36" s="5"/>
      <c r="D36" s="5"/>
      <c r="E36" s="5" t="str">
        <f ca="1">IFERROR(__xludf.DUMMYFUNCTION("""COMPUTED_VALUE"""),"Septium_Optic_Annals")</f>
        <v>Septium_Optic_Annals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5"/>
      <c r="KI36" s="5"/>
      <c r="KJ36" s="5"/>
      <c r="KK36" s="5"/>
      <c r="KL36" s="5"/>
      <c r="KM36" s="5"/>
      <c r="KN36" s="5"/>
    </row>
    <row r="37" spans="1:300" ht="12.5">
      <c r="A37" s="5" t="str">
        <f ca="1">IFERROR(__xludf.DUMMYFUNCTION("""COMPUTED_VALUE""")," 'Sky_SC_GAME'")</f>
        <v xml:space="preserve"> 'Sky_SC_GAME'</v>
      </c>
      <c r="B37" s="5" t="str">
        <f t="shared" ca="1" si="0"/>
        <v>Sky_SC_GAME</v>
      </c>
      <c r="C37" s="5"/>
      <c r="D37" s="5"/>
      <c r="E37" s="5" t="str">
        <f ca="1">IFERROR(__xludf.DUMMYFUNCTION("""COMPUTED_VALUE"""),"Tomorrow%27s_Cooking")</f>
        <v>Tomorrow%27s_Cooking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  <c r="IY37" s="5"/>
      <c r="IZ37" s="5"/>
      <c r="JA37" s="5"/>
      <c r="JB37" s="5"/>
      <c r="JC37" s="5"/>
      <c r="JD37" s="5"/>
      <c r="JE37" s="5"/>
      <c r="JF37" s="5"/>
      <c r="JG37" s="5"/>
      <c r="JH37" s="5"/>
      <c r="JI37" s="5"/>
      <c r="JJ37" s="5"/>
      <c r="JK37" s="5"/>
      <c r="JL37" s="5"/>
      <c r="JM37" s="5"/>
      <c r="JN37" s="5"/>
      <c r="JO37" s="5"/>
      <c r="JP37" s="5"/>
      <c r="JQ37" s="5"/>
      <c r="JR37" s="5"/>
      <c r="JS37" s="5"/>
      <c r="JT37" s="5"/>
      <c r="JU37" s="5"/>
      <c r="JV37" s="5"/>
      <c r="JW37" s="5"/>
      <c r="JX37" s="5"/>
      <c r="JY37" s="5"/>
      <c r="JZ37" s="5"/>
      <c r="KA37" s="5"/>
      <c r="KB37" s="5"/>
      <c r="KC37" s="5"/>
      <c r="KD37" s="5"/>
      <c r="KE37" s="5"/>
      <c r="KF37" s="5"/>
      <c r="KG37" s="5"/>
      <c r="KH37" s="5"/>
      <c r="KI37" s="5"/>
      <c r="KJ37" s="5"/>
      <c r="KK37" s="5"/>
      <c r="KL37" s="5"/>
      <c r="KM37" s="5"/>
      <c r="KN37" s="5"/>
    </row>
    <row r="38" spans="1:300" ht="12.5">
      <c r="A38" s="5" t="str">
        <f ca="1">IFERROR(__xludf.DUMMYFUNCTION("""COMPUTED_VALUE""")," '/wiki/Liberl_News_(Sky_SC)/Issue_1'")</f>
        <v xml:space="preserve"> '/wiki/Liberl_News_(Sky_SC)/Issue_1'</v>
      </c>
      <c r="B38" s="5" t="str">
        <f t="shared" ca="1" si="0"/>
        <v>Liberl_News_(Sky_SC)/Issue_1</v>
      </c>
      <c r="C38" s="5"/>
      <c r="D38" s="5"/>
      <c r="E38" s="5" t="str">
        <f ca="1">IFERROR(__xludf.DUMMYFUNCTION("""COMPUTED_VALUE"""),"Liberl_News_(Sky_SC)/Issue_1")</f>
        <v>Liberl_News_(Sky_SC)/Issue_1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  <c r="IY38" s="5"/>
      <c r="IZ38" s="5"/>
      <c r="JA38" s="5"/>
      <c r="JB38" s="5"/>
      <c r="JC38" s="5"/>
      <c r="JD38" s="5"/>
      <c r="JE38" s="5"/>
      <c r="JF38" s="5"/>
      <c r="JG38" s="5"/>
      <c r="JH38" s="5"/>
      <c r="JI38" s="5"/>
      <c r="JJ38" s="5"/>
      <c r="JK38" s="5"/>
      <c r="JL38" s="5"/>
      <c r="JM38" s="5"/>
      <c r="JN38" s="5"/>
      <c r="JO38" s="5"/>
      <c r="JP38" s="5"/>
      <c r="JQ38" s="5"/>
      <c r="JR38" s="5"/>
      <c r="JS38" s="5"/>
      <c r="JT38" s="5"/>
      <c r="JU38" s="5"/>
      <c r="JV38" s="5"/>
      <c r="JW38" s="5"/>
      <c r="JX38" s="5"/>
      <c r="JY38" s="5"/>
      <c r="JZ38" s="5"/>
      <c r="KA38" s="5"/>
      <c r="KB38" s="5"/>
      <c r="KC38" s="5"/>
      <c r="KD38" s="5"/>
      <c r="KE38" s="5"/>
      <c r="KF38" s="5"/>
      <c r="KG38" s="5"/>
      <c r="KH38" s="5"/>
      <c r="KI38" s="5"/>
      <c r="KJ38" s="5"/>
      <c r="KK38" s="5"/>
      <c r="KL38" s="5"/>
      <c r="KM38" s="5"/>
      <c r="KN38" s="5"/>
    </row>
    <row r="39" spans="1:300" ht="12.5">
      <c r="A39" s="5" t="str">
        <f ca="1">IFERROR(__xludf.DUMMYFUNCTION("""COMPUTED_VALUE""")," '/wiki/Liberl_News_(Sky_SC)/Issue_2'")</f>
        <v xml:space="preserve"> '/wiki/Liberl_News_(Sky_SC)/Issue_2'</v>
      </c>
      <c r="B39" s="5" t="str">
        <f t="shared" ca="1" si="0"/>
        <v>Liberl_News_(Sky_SC)/Issue_2</v>
      </c>
      <c r="C39" s="5"/>
      <c r="D39" s="5"/>
      <c r="E39" s="5" t="str">
        <f ca="1">IFERROR(__xludf.DUMMYFUNCTION("""COMPUTED_VALUE"""),"Liberl_News_(Sky_SC)/Issue_2")</f>
        <v>Liberl_News_(Sky_SC)/Issue_2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  <c r="JP39" s="5"/>
      <c r="JQ39" s="5"/>
      <c r="JR39" s="5"/>
      <c r="JS39" s="5"/>
      <c r="JT39" s="5"/>
      <c r="JU39" s="5"/>
      <c r="JV39" s="5"/>
      <c r="JW39" s="5"/>
      <c r="JX39" s="5"/>
      <c r="JY39" s="5"/>
      <c r="JZ39" s="5"/>
      <c r="KA39" s="5"/>
      <c r="KB39" s="5"/>
      <c r="KC39" s="5"/>
      <c r="KD39" s="5"/>
      <c r="KE39" s="5"/>
      <c r="KF39" s="5"/>
      <c r="KG39" s="5"/>
      <c r="KH39" s="5"/>
      <c r="KI39" s="5"/>
      <c r="KJ39" s="5"/>
      <c r="KK39" s="5"/>
      <c r="KL39" s="5"/>
      <c r="KM39" s="5"/>
      <c r="KN39" s="5"/>
    </row>
    <row r="40" spans="1:300" ht="12.5">
      <c r="A40" s="5" t="str">
        <f ca="1">IFERROR(__xludf.DUMMYFUNCTION("""COMPUTED_VALUE""")," '/wiki/Liberl_News_(Sky_SC)/Issue_3'")</f>
        <v xml:space="preserve"> '/wiki/Liberl_News_(Sky_SC)/Issue_3'</v>
      </c>
      <c r="B40" s="5" t="str">
        <f t="shared" ca="1" si="0"/>
        <v>Liberl_News_(Sky_SC)/Issue_3</v>
      </c>
      <c r="C40" s="5"/>
      <c r="D40" s="5"/>
      <c r="E40" s="5" t="str">
        <f ca="1">IFERROR(__xludf.DUMMYFUNCTION("""COMPUTED_VALUE"""),"Liberl_News_(Sky_SC)/Issue_3")</f>
        <v>Liberl_News_(Sky_SC)/Issue_3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  <c r="IX40" s="5"/>
      <c r="IY40" s="5"/>
      <c r="IZ40" s="5"/>
      <c r="JA40" s="5"/>
      <c r="JB40" s="5"/>
      <c r="JC40" s="5"/>
      <c r="JD40" s="5"/>
      <c r="JE40" s="5"/>
      <c r="JF40" s="5"/>
      <c r="JG40" s="5"/>
      <c r="JH40" s="5"/>
      <c r="JI40" s="5"/>
      <c r="JJ40" s="5"/>
      <c r="JK40" s="5"/>
      <c r="JL40" s="5"/>
      <c r="JM40" s="5"/>
      <c r="JN40" s="5"/>
      <c r="JO40" s="5"/>
      <c r="JP40" s="5"/>
      <c r="JQ40" s="5"/>
      <c r="JR40" s="5"/>
      <c r="JS40" s="5"/>
      <c r="JT40" s="5"/>
      <c r="JU40" s="5"/>
      <c r="JV40" s="5"/>
      <c r="JW40" s="5"/>
      <c r="JX40" s="5"/>
      <c r="JY40" s="5"/>
      <c r="JZ40" s="5"/>
      <c r="KA40" s="5"/>
      <c r="KB40" s="5"/>
      <c r="KC40" s="5"/>
      <c r="KD40" s="5"/>
      <c r="KE40" s="5"/>
      <c r="KF40" s="5"/>
      <c r="KG40" s="5"/>
      <c r="KH40" s="5"/>
      <c r="KI40" s="5"/>
      <c r="KJ40" s="5"/>
      <c r="KK40" s="5"/>
      <c r="KL40" s="5"/>
      <c r="KM40" s="5"/>
      <c r="KN40" s="5"/>
    </row>
    <row r="41" spans="1:300" ht="12.5">
      <c r="A41" s="5" t="str">
        <f ca="1">IFERROR(__xludf.DUMMYFUNCTION("""COMPUTED_VALUE""")," '/wiki/Liberl_News_(Sky_SC)/Issue_4'")</f>
        <v xml:space="preserve"> '/wiki/Liberl_News_(Sky_SC)/Issue_4'</v>
      </c>
      <c r="B41" s="5" t="str">
        <f t="shared" ca="1" si="0"/>
        <v>Liberl_News_(Sky_SC)/Issue_4</v>
      </c>
      <c r="C41" s="5"/>
      <c r="D41" s="5"/>
      <c r="E41" s="5" t="str">
        <f ca="1">IFERROR(__xludf.DUMMYFUNCTION("""COMPUTED_VALUE"""),"Liberl_News_(Sky_SC)/Issue_4")</f>
        <v>Liberl_News_(Sky_SC)/Issue_4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  <c r="IY41" s="5"/>
      <c r="IZ41" s="5"/>
      <c r="JA41" s="5"/>
      <c r="JB41" s="5"/>
      <c r="JC41" s="5"/>
      <c r="JD41" s="5"/>
      <c r="JE41" s="5"/>
      <c r="JF41" s="5"/>
      <c r="JG41" s="5"/>
      <c r="JH41" s="5"/>
      <c r="JI41" s="5"/>
      <c r="JJ41" s="5"/>
      <c r="JK41" s="5"/>
      <c r="JL41" s="5"/>
      <c r="JM41" s="5"/>
      <c r="JN41" s="5"/>
      <c r="JO41" s="5"/>
      <c r="JP41" s="5"/>
      <c r="JQ41" s="5"/>
      <c r="JR41" s="5"/>
      <c r="JS41" s="5"/>
      <c r="JT41" s="5"/>
      <c r="JU41" s="5"/>
      <c r="JV41" s="5"/>
      <c r="JW41" s="5"/>
      <c r="JX41" s="5"/>
      <c r="JY41" s="5"/>
      <c r="JZ41" s="5"/>
      <c r="KA41" s="5"/>
      <c r="KB41" s="5"/>
      <c r="KC41" s="5"/>
      <c r="KD41" s="5"/>
      <c r="KE41" s="5"/>
      <c r="KF41" s="5"/>
      <c r="KG41" s="5"/>
      <c r="KH41" s="5"/>
      <c r="KI41" s="5"/>
      <c r="KJ41" s="5"/>
      <c r="KK41" s="5"/>
      <c r="KL41" s="5"/>
      <c r="KM41" s="5"/>
      <c r="KN41" s="5"/>
    </row>
    <row r="42" spans="1:300" ht="12.5">
      <c r="A42" s="5" t="str">
        <f ca="1">IFERROR(__xludf.DUMMYFUNCTION("""COMPUTED_VALUE""")," '/wiki/Liberl_News_(Sky_SC)/Issue_5'")</f>
        <v xml:space="preserve"> '/wiki/Liberl_News_(Sky_SC)/Issue_5'</v>
      </c>
      <c r="B42" s="5" t="str">
        <f t="shared" ca="1" si="0"/>
        <v>Liberl_News_(Sky_SC)/Issue_5</v>
      </c>
      <c r="C42" s="5"/>
      <c r="D42" s="5"/>
      <c r="E42" s="5" t="str">
        <f ca="1">IFERROR(__xludf.DUMMYFUNCTION("""COMPUTED_VALUE"""),"Liberl_News_(Sky_SC)/Issue_5")</f>
        <v>Liberl_News_(Sky_SC)/Issue_5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  <c r="IY42" s="5"/>
      <c r="IZ42" s="5"/>
      <c r="JA42" s="5"/>
      <c r="JB42" s="5"/>
      <c r="JC42" s="5"/>
      <c r="JD42" s="5"/>
      <c r="JE42" s="5"/>
      <c r="JF42" s="5"/>
      <c r="JG42" s="5"/>
      <c r="JH42" s="5"/>
      <c r="JI42" s="5"/>
      <c r="JJ42" s="5"/>
      <c r="JK42" s="5"/>
      <c r="JL42" s="5"/>
      <c r="JM42" s="5"/>
      <c r="JN42" s="5"/>
      <c r="JO42" s="5"/>
      <c r="JP42" s="5"/>
      <c r="JQ42" s="5"/>
      <c r="JR42" s="5"/>
      <c r="JS42" s="5"/>
      <c r="JT42" s="5"/>
      <c r="JU42" s="5"/>
      <c r="JV42" s="5"/>
      <c r="JW42" s="5"/>
      <c r="JX42" s="5"/>
      <c r="JY42" s="5"/>
      <c r="JZ42" s="5"/>
      <c r="KA42" s="5"/>
      <c r="KB42" s="5"/>
      <c r="KC42" s="5"/>
      <c r="KD42" s="5"/>
      <c r="KE42" s="5"/>
      <c r="KF42" s="5"/>
      <c r="KG42" s="5"/>
      <c r="KH42" s="5"/>
      <c r="KI42" s="5"/>
      <c r="KJ42" s="5"/>
      <c r="KK42" s="5"/>
      <c r="KL42" s="5"/>
      <c r="KM42" s="5"/>
      <c r="KN42" s="5"/>
    </row>
    <row r="43" spans="1:300" ht="12.5">
      <c r="A43" s="5" t="str">
        <f ca="1">IFERROR(__xludf.DUMMYFUNCTION("""COMPUTED_VALUE""")," '/wiki/Liberl_News_(Sky_SC)/Issue_6'")</f>
        <v xml:space="preserve"> '/wiki/Liberl_News_(Sky_SC)/Issue_6'</v>
      </c>
      <c r="B43" s="5" t="str">
        <f t="shared" ca="1" si="0"/>
        <v>Liberl_News_(Sky_SC)/Issue_6</v>
      </c>
      <c r="C43" s="5"/>
      <c r="D43" s="5"/>
      <c r="E43" s="5" t="str">
        <f ca="1">IFERROR(__xludf.DUMMYFUNCTION("""COMPUTED_VALUE"""),"Liberl_News_(Sky_SC)/Issue_6")</f>
        <v>Liberl_News_(Sky_SC)/Issue_6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  <c r="IY43" s="5"/>
      <c r="IZ43" s="5"/>
      <c r="JA43" s="5"/>
      <c r="JB43" s="5"/>
      <c r="JC43" s="5"/>
      <c r="JD43" s="5"/>
      <c r="JE43" s="5"/>
      <c r="JF43" s="5"/>
      <c r="JG43" s="5"/>
      <c r="JH43" s="5"/>
      <c r="JI43" s="5"/>
      <c r="JJ43" s="5"/>
      <c r="JK43" s="5"/>
      <c r="JL43" s="5"/>
      <c r="JM43" s="5"/>
      <c r="JN43" s="5"/>
      <c r="JO43" s="5"/>
      <c r="JP43" s="5"/>
      <c r="JQ43" s="5"/>
      <c r="JR43" s="5"/>
      <c r="JS43" s="5"/>
      <c r="JT43" s="5"/>
      <c r="JU43" s="5"/>
      <c r="JV43" s="5"/>
      <c r="JW43" s="5"/>
      <c r="JX43" s="5"/>
      <c r="JY43" s="5"/>
      <c r="JZ43" s="5"/>
      <c r="KA43" s="5"/>
      <c r="KB43" s="5"/>
      <c r="KC43" s="5"/>
      <c r="KD43" s="5"/>
      <c r="KE43" s="5"/>
      <c r="KF43" s="5"/>
      <c r="KG43" s="5"/>
      <c r="KH43" s="5"/>
      <c r="KI43" s="5"/>
      <c r="KJ43" s="5"/>
      <c r="KK43" s="5"/>
      <c r="KL43" s="5"/>
      <c r="KM43" s="5"/>
      <c r="KN43" s="5"/>
    </row>
    <row r="44" spans="1:300" ht="12.5">
      <c r="A44" s="5" t="str">
        <f ca="1">IFERROR(__xludf.DUMMYFUNCTION("""COMPUTED_VALUE""")," '/wiki/Liberl_News_(Sky_SC)/Issue_7'")</f>
        <v xml:space="preserve"> '/wiki/Liberl_News_(Sky_SC)/Issue_7'</v>
      </c>
      <c r="B44" s="5" t="str">
        <f t="shared" ca="1" si="0"/>
        <v>Liberl_News_(Sky_SC)/Issue_7</v>
      </c>
      <c r="C44" s="5"/>
      <c r="D44" s="5"/>
      <c r="E44" s="5" t="str">
        <f ca="1">IFERROR(__xludf.DUMMYFUNCTION("""COMPUTED_VALUE"""),"Liberl_News_(Sky_SC)/Issue_7")</f>
        <v>Liberl_News_(Sky_SC)/Issue_7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A44" s="5"/>
      <c r="JB44" s="5"/>
      <c r="JC44" s="5"/>
      <c r="JD44" s="5"/>
      <c r="JE44" s="5"/>
      <c r="JF44" s="5"/>
      <c r="JG44" s="5"/>
      <c r="JH44" s="5"/>
      <c r="JI44" s="5"/>
      <c r="JJ44" s="5"/>
      <c r="JK44" s="5"/>
      <c r="JL44" s="5"/>
      <c r="JM44" s="5"/>
      <c r="JN44" s="5"/>
      <c r="JO44" s="5"/>
      <c r="JP44" s="5"/>
      <c r="JQ44" s="5"/>
      <c r="JR44" s="5"/>
      <c r="JS44" s="5"/>
      <c r="JT44" s="5"/>
      <c r="JU44" s="5"/>
      <c r="JV44" s="5"/>
      <c r="JW44" s="5"/>
      <c r="JX44" s="5"/>
      <c r="JY44" s="5"/>
      <c r="JZ44" s="5"/>
      <c r="KA44" s="5"/>
      <c r="KB44" s="5"/>
      <c r="KC44" s="5"/>
      <c r="KD44" s="5"/>
      <c r="KE44" s="5"/>
      <c r="KF44" s="5"/>
      <c r="KG44" s="5"/>
      <c r="KH44" s="5"/>
      <c r="KI44" s="5"/>
      <c r="KJ44" s="5"/>
      <c r="KK44" s="5"/>
      <c r="KL44" s="5"/>
      <c r="KM44" s="5"/>
      <c r="KN44" s="5"/>
    </row>
    <row r="45" spans="1:300" ht="12.5">
      <c r="A45" s="5" t="str">
        <f ca="1">IFERROR(__xludf.DUMMYFUNCTION("""COMPUTED_VALUE""")," '/wiki/Liberl_News_(Sky_SC)/Special_Issue'")</f>
        <v xml:space="preserve"> '/wiki/Liberl_News_(Sky_SC)/Special_Issue'</v>
      </c>
      <c r="B45" s="5" t="str">
        <f t="shared" ca="1" si="0"/>
        <v>Liberl_News_(Sky_SC)/Special_Issue</v>
      </c>
      <c r="C45" s="5"/>
      <c r="D45" s="5"/>
      <c r="E45" s="5" t="str">
        <f ca="1">IFERROR(__xludf.DUMMYFUNCTION("""COMPUTED_VALUE"""),"Liberl_News_(Sky_SC)/Special_Issue")</f>
        <v>Liberl_News_(Sky_SC)/Special_Issue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  <c r="JF45" s="5"/>
      <c r="JG45" s="5"/>
      <c r="JH45" s="5"/>
      <c r="JI45" s="5"/>
      <c r="JJ45" s="5"/>
      <c r="JK45" s="5"/>
      <c r="JL45" s="5"/>
      <c r="JM45" s="5"/>
      <c r="JN45" s="5"/>
      <c r="JO45" s="5"/>
      <c r="JP45" s="5"/>
      <c r="JQ45" s="5"/>
      <c r="JR45" s="5"/>
      <c r="JS45" s="5"/>
      <c r="JT45" s="5"/>
      <c r="JU45" s="5"/>
      <c r="JV45" s="5"/>
      <c r="JW45" s="5"/>
      <c r="JX45" s="5"/>
      <c r="JY45" s="5"/>
      <c r="JZ45" s="5"/>
      <c r="KA45" s="5"/>
      <c r="KB45" s="5"/>
      <c r="KC45" s="5"/>
      <c r="KD45" s="5"/>
      <c r="KE45" s="5"/>
      <c r="KF45" s="5"/>
      <c r="KG45" s="5"/>
      <c r="KH45" s="5"/>
      <c r="KI45" s="5"/>
      <c r="KJ45" s="5"/>
      <c r="KK45" s="5"/>
      <c r="KL45" s="5"/>
      <c r="KM45" s="5"/>
      <c r="KN45" s="5"/>
    </row>
    <row r="46" spans="1:300" ht="12.5">
      <c r="A46" s="5" t="str">
        <f ca="1">IFERROR(__xludf.DUMMYFUNCTION("""COMPUTED_VALUE""")," '/wiki/Liberl_News_(Sky_SC)/Issue_8'")</f>
        <v xml:space="preserve"> '/wiki/Liberl_News_(Sky_SC)/Issue_8'</v>
      </c>
      <c r="B46" s="5" t="str">
        <f t="shared" ca="1" si="0"/>
        <v>Liberl_News_(Sky_SC)/Issue_8</v>
      </c>
      <c r="C46" s="5"/>
      <c r="D46" s="5"/>
      <c r="E46" s="5" t="str">
        <f ca="1">IFERROR(__xludf.DUMMYFUNCTION("""COMPUTED_VALUE"""),"Liberl_News_(Sky_SC)/Issue_8")</f>
        <v>Liberl_News_(Sky_SC)/Issue_8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  <c r="JF46" s="5"/>
      <c r="JG46" s="5"/>
      <c r="JH46" s="5"/>
      <c r="JI46" s="5"/>
      <c r="JJ46" s="5"/>
      <c r="JK46" s="5"/>
      <c r="JL46" s="5"/>
      <c r="JM46" s="5"/>
      <c r="JN46" s="5"/>
      <c r="JO46" s="5"/>
      <c r="JP46" s="5"/>
      <c r="JQ46" s="5"/>
      <c r="JR46" s="5"/>
      <c r="JS46" s="5"/>
      <c r="JT46" s="5"/>
      <c r="JU46" s="5"/>
      <c r="JV46" s="5"/>
      <c r="JW46" s="5"/>
      <c r="JX46" s="5"/>
      <c r="JY46" s="5"/>
      <c r="JZ46" s="5"/>
      <c r="KA46" s="5"/>
      <c r="KB46" s="5"/>
      <c r="KC46" s="5"/>
      <c r="KD46" s="5"/>
      <c r="KE46" s="5"/>
      <c r="KF46" s="5"/>
      <c r="KG46" s="5"/>
      <c r="KH46" s="5"/>
      <c r="KI46" s="5"/>
      <c r="KJ46" s="5"/>
      <c r="KK46" s="5"/>
      <c r="KL46" s="5"/>
      <c r="KM46" s="5"/>
      <c r="KN46" s="5"/>
    </row>
    <row r="47" spans="1:300" ht="12.5">
      <c r="A47" s="5" t="str">
        <f ca="1">IFERROR(__xludf.DUMMYFUNCTION("""COMPUTED_VALUE""")," '/wiki/Liberl_News_(Sky_SC)/Issue_9'")</f>
        <v xml:space="preserve"> '/wiki/Liberl_News_(Sky_SC)/Issue_9'</v>
      </c>
      <c r="B47" s="5" t="str">
        <f t="shared" ca="1" si="0"/>
        <v>Liberl_News_(Sky_SC)/Issue_9</v>
      </c>
      <c r="C47" s="5"/>
      <c r="D47" s="5"/>
      <c r="E47" s="5" t="str">
        <f ca="1">IFERROR(__xludf.DUMMYFUNCTION("""COMPUTED_VALUE"""),"Liberl_News_(Sky_SC)/Issue_9")</f>
        <v>Liberl_News_(Sky_SC)/Issue_9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  <c r="IY47" s="5"/>
      <c r="IZ47" s="5"/>
      <c r="JA47" s="5"/>
      <c r="JB47" s="5"/>
      <c r="JC47" s="5"/>
      <c r="JD47" s="5"/>
      <c r="JE47" s="5"/>
      <c r="JF47" s="5"/>
      <c r="JG47" s="5"/>
      <c r="JH47" s="5"/>
      <c r="JI47" s="5"/>
      <c r="JJ47" s="5"/>
      <c r="JK47" s="5"/>
      <c r="JL47" s="5"/>
      <c r="JM47" s="5"/>
      <c r="JN47" s="5"/>
      <c r="JO47" s="5"/>
      <c r="JP47" s="5"/>
      <c r="JQ47" s="5"/>
      <c r="JR47" s="5"/>
      <c r="JS47" s="5"/>
      <c r="JT47" s="5"/>
      <c r="JU47" s="5"/>
      <c r="JV47" s="5"/>
      <c r="JW47" s="5"/>
      <c r="JX47" s="5"/>
      <c r="JY47" s="5"/>
      <c r="JZ47" s="5"/>
      <c r="KA47" s="5"/>
      <c r="KB47" s="5"/>
      <c r="KC47" s="5"/>
      <c r="KD47" s="5"/>
      <c r="KE47" s="5"/>
      <c r="KF47" s="5"/>
      <c r="KG47" s="5"/>
      <c r="KH47" s="5"/>
      <c r="KI47" s="5"/>
      <c r="KJ47" s="5"/>
      <c r="KK47" s="5"/>
      <c r="KL47" s="5"/>
      <c r="KM47" s="5"/>
      <c r="KN47" s="5"/>
    </row>
    <row r="48" spans="1:300" ht="12.5">
      <c r="A48" s="5" t="str">
        <f ca="1">IFERROR(__xludf.DUMMYFUNCTION("""COMPUTED_VALUE""")," '/wiki/Liberl_News_(Sky_SC)/Issue_10'")</f>
        <v xml:space="preserve"> '/wiki/Liberl_News_(Sky_SC)/Issue_10'</v>
      </c>
      <c r="B48" s="5" t="str">
        <f t="shared" ca="1" si="0"/>
        <v>Liberl_News_(Sky_SC)/Issue_10</v>
      </c>
      <c r="C48" s="5"/>
      <c r="D48" s="5"/>
      <c r="E48" s="5" t="str">
        <f ca="1">IFERROR(__xludf.DUMMYFUNCTION("""COMPUTED_VALUE"""),"Liberl_News_(Sky_SC)/Issue_10")</f>
        <v>Liberl_News_(Sky_SC)/Issue_10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  <c r="IY48" s="5"/>
      <c r="IZ48" s="5"/>
      <c r="JA48" s="5"/>
      <c r="JB48" s="5"/>
      <c r="JC48" s="5"/>
      <c r="JD48" s="5"/>
      <c r="JE48" s="5"/>
      <c r="JF48" s="5"/>
      <c r="JG48" s="5"/>
      <c r="JH48" s="5"/>
      <c r="JI48" s="5"/>
      <c r="JJ48" s="5"/>
      <c r="JK48" s="5"/>
      <c r="JL48" s="5"/>
      <c r="JM48" s="5"/>
      <c r="JN48" s="5"/>
      <c r="JO48" s="5"/>
      <c r="JP48" s="5"/>
      <c r="JQ48" s="5"/>
      <c r="JR48" s="5"/>
      <c r="JS48" s="5"/>
      <c r="JT48" s="5"/>
      <c r="JU48" s="5"/>
      <c r="JV48" s="5"/>
      <c r="JW48" s="5"/>
      <c r="JX48" s="5"/>
      <c r="JY48" s="5"/>
      <c r="JZ48" s="5"/>
      <c r="KA48" s="5"/>
      <c r="KB48" s="5"/>
      <c r="KC48" s="5"/>
      <c r="KD48" s="5"/>
      <c r="KE48" s="5"/>
      <c r="KF48" s="5"/>
      <c r="KG48" s="5"/>
      <c r="KH48" s="5"/>
      <c r="KI48" s="5"/>
      <c r="KJ48" s="5"/>
      <c r="KK48" s="5"/>
      <c r="KL48" s="5"/>
      <c r="KM48" s="5"/>
      <c r="KN48" s="5"/>
    </row>
    <row r="49" spans="1:300" ht="12.5">
      <c r="A49" s="5" t="str">
        <f ca="1">IFERROR(__xludf.DUMMYFUNCTION("""COMPUTED_VALUE""")," '/wiki/Liberl_News_(Sky_SC)/Issue_11'")</f>
        <v xml:space="preserve"> '/wiki/Liberl_News_(Sky_SC)/Issue_11'</v>
      </c>
      <c r="B49" s="5" t="str">
        <f t="shared" ca="1" si="0"/>
        <v>Liberl_News_(Sky_SC)/Issue_11</v>
      </c>
      <c r="C49" s="5"/>
      <c r="D49" s="5"/>
      <c r="E49" s="5" t="str">
        <f ca="1">IFERROR(__xludf.DUMMYFUNCTION("""COMPUTED_VALUE"""),"Liberl_News_(Sky_SC)/Issue_11")</f>
        <v>Liberl_News_(Sky_SC)/Issue_11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  <c r="IY49" s="5"/>
      <c r="IZ49" s="5"/>
      <c r="JA49" s="5"/>
      <c r="JB49" s="5"/>
      <c r="JC49" s="5"/>
      <c r="JD49" s="5"/>
      <c r="JE49" s="5"/>
      <c r="JF49" s="5"/>
      <c r="JG49" s="5"/>
      <c r="JH49" s="5"/>
      <c r="JI49" s="5"/>
      <c r="JJ49" s="5"/>
      <c r="JK49" s="5"/>
      <c r="JL49" s="5"/>
      <c r="JM49" s="5"/>
      <c r="JN49" s="5"/>
      <c r="JO49" s="5"/>
      <c r="JP49" s="5"/>
      <c r="JQ49" s="5"/>
      <c r="JR49" s="5"/>
      <c r="JS49" s="5"/>
      <c r="JT49" s="5"/>
      <c r="JU49" s="5"/>
      <c r="JV49" s="5"/>
      <c r="JW49" s="5"/>
      <c r="JX49" s="5"/>
      <c r="JY49" s="5"/>
      <c r="JZ49" s="5"/>
      <c r="KA49" s="5"/>
      <c r="KB49" s="5"/>
      <c r="KC49" s="5"/>
      <c r="KD49" s="5"/>
      <c r="KE49" s="5"/>
      <c r="KF49" s="5"/>
      <c r="KG49" s="5"/>
      <c r="KH49" s="5"/>
      <c r="KI49" s="5"/>
      <c r="KJ49" s="5"/>
      <c r="KK49" s="5"/>
      <c r="KL49" s="5"/>
      <c r="KM49" s="5"/>
      <c r="KN49" s="5"/>
    </row>
    <row r="50" spans="1:300" ht="12.5">
      <c r="A50" s="5" t="str">
        <f ca="1">IFERROR(__xludf.DUMMYFUNCTION("""COMPUTED_VALUE""")," '/wiki/Bloom%27s_Recipe'")</f>
        <v xml:space="preserve"> '/wiki/Bloom%27s_Recipe'</v>
      </c>
      <c r="B50" s="5" t="str">
        <f t="shared" ca="1" si="0"/>
        <v>Bloom%27s_Recipe</v>
      </c>
      <c r="C50" s="5"/>
      <c r="D50" s="5"/>
      <c r="E50" s="5" t="str">
        <f ca="1">IFERROR(__xludf.DUMMYFUNCTION("""COMPUTED_VALUE"""),"Bloom%27s_Recipe")</f>
        <v>Bloom%27s_Recipe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  <c r="IY50" s="5"/>
      <c r="IZ50" s="5"/>
      <c r="JA50" s="5"/>
      <c r="JB50" s="5"/>
      <c r="JC50" s="5"/>
      <c r="JD50" s="5"/>
      <c r="JE50" s="5"/>
      <c r="JF50" s="5"/>
      <c r="JG50" s="5"/>
      <c r="JH50" s="5"/>
      <c r="JI50" s="5"/>
      <c r="JJ50" s="5"/>
      <c r="JK50" s="5"/>
      <c r="JL50" s="5"/>
      <c r="JM50" s="5"/>
      <c r="JN50" s="5"/>
      <c r="JO50" s="5"/>
      <c r="JP50" s="5"/>
      <c r="JQ50" s="5"/>
      <c r="JR50" s="5"/>
      <c r="JS50" s="5"/>
      <c r="JT50" s="5"/>
      <c r="JU50" s="5"/>
      <c r="JV50" s="5"/>
      <c r="JW50" s="5"/>
      <c r="JX50" s="5"/>
      <c r="JY50" s="5"/>
      <c r="JZ50" s="5"/>
      <c r="KA50" s="5"/>
      <c r="KB50" s="5"/>
      <c r="KC50" s="5"/>
      <c r="KD50" s="5"/>
      <c r="KE50" s="5"/>
      <c r="KF50" s="5"/>
      <c r="KG50" s="5"/>
      <c r="KH50" s="5"/>
      <c r="KI50" s="5"/>
      <c r="KJ50" s="5"/>
      <c r="KK50" s="5"/>
      <c r="KL50" s="5"/>
      <c r="KM50" s="5"/>
      <c r="KN50" s="5"/>
    </row>
    <row r="51" spans="1:300" ht="12.5">
      <c r="A51" s="5" t="str">
        <f ca="1">IFERROR(__xludf.DUMMYFUNCTION("""COMPUTED_VALUE""")," '/wiki/The_Doll_Knight/Chapter_1'")</f>
        <v xml:space="preserve"> '/wiki/The_Doll_Knight/Chapter_1'</v>
      </c>
      <c r="B51" s="5" t="str">
        <f t="shared" ca="1" si="0"/>
        <v>The_Doll_Knight/Chapter_1</v>
      </c>
      <c r="C51" s="5"/>
      <c r="D51" s="5"/>
      <c r="E51" s="5" t="str">
        <f ca="1">IFERROR(__xludf.DUMMYFUNCTION("""COMPUTED_VALUE"""),"The_Doll_Knight/Chapter_1")</f>
        <v>The_Doll_Knight/Chapter_1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  <c r="IX51" s="5"/>
      <c r="IY51" s="5"/>
      <c r="IZ51" s="5"/>
      <c r="JA51" s="5"/>
      <c r="JB51" s="5"/>
      <c r="JC51" s="5"/>
      <c r="JD51" s="5"/>
      <c r="JE51" s="5"/>
      <c r="JF51" s="5"/>
      <c r="JG51" s="5"/>
      <c r="JH51" s="5"/>
      <c r="JI51" s="5"/>
      <c r="JJ51" s="5"/>
      <c r="JK51" s="5"/>
      <c r="JL51" s="5"/>
      <c r="JM51" s="5"/>
      <c r="JN51" s="5"/>
      <c r="JO51" s="5"/>
      <c r="JP51" s="5"/>
      <c r="JQ51" s="5"/>
      <c r="JR51" s="5"/>
      <c r="JS51" s="5"/>
      <c r="JT51" s="5"/>
      <c r="JU51" s="5"/>
      <c r="JV51" s="5"/>
      <c r="JW51" s="5"/>
      <c r="JX51" s="5"/>
      <c r="JY51" s="5"/>
      <c r="JZ51" s="5"/>
      <c r="KA51" s="5"/>
      <c r="KB51" s="5"/>
      <c r="KC51" s="5"/>
      <c r="KD51" s="5"/>
      <c r="KE51" s="5"/>
      <c r="KF51" s="5"/>
      <c r="KG51" s="5"/>
      <c r="KH51" s="5"/>
      <c r="KI51" s="5"/>
      <c r="KJ51" s="5"/>
      <c r="KK51" s="5"/>
      <c r="KL51" s="5"/>
      <c r="KM51" s="5"/>
      <c r="KN51" s="5"/>
    </row>
    <row r="52" spans="1:300" ht="12.5">
      <c r="A52" s="5" t="str">
        <f ca="1">IFERROR(__xludf.DUMMYFUNCTION("""COMPUTED_VALUE""")," '/wiki/The_Doll_Knight/Chapter_2'")</f>
        <v xml:space="preserve"> '/wiki/The_Doll_Knight/Chapter_2'</v>
      </c>
      <c r="B52" s="5" t="str">
        <f t="shared" ca="1" si="0"/>
        <v>The_Doll_Knight/Chapter_2</v>
      </c>
      <c r="C52" s="5"/>
      <c r="D52" s="5"/>
      <c r="E52" s="5" t="str">
        <f ca="1">IFERROR(__xludf.DUMMYFUNCTION("""COMPUTED_VALUE"""),"The_Doll_Knight/Chapter_2")</f>
        <v>The_Doll_Knight/Chapter_2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  <c r="IX52" s="5"/>
      <c r="IY52" s="5"/>
      <c r="IZ52" s="5"/>
      <c r="JA52" s="5"/>
      <c r="JB52" s="5"/>
      <c r="JC52" s="5"/>
      <c r="JD52" s="5"/>
      <c r="JE52" s="5"/>
      <c r="JF52" s="5"/>
      <c r="JG52" s="5"/>
      <c r="JH52" s="5"/>
      <c r="JI52" s="5"/>
      <c r="JJ52" s="5"/>
      <c r="JK52" s="5"/>
      <c r="JL52" s="5"/>
      <c r="JM52" s="5"/>
      <c r="JN52" s="5"/>
      <c r="JO52" s="5"/>
      <c r="JP52" s="5"/>
      <c r="JQ52" s="5"/>
      <c r="JR52" s="5"/>
      <c r="JS52" s="5"/>
      <c r="JT52" s="5"/>
      <c r="JU52" s="5"/>
      <c r="JV52" s="5"/>
      <c r="JW52" s="5"/>
      <c r="JX52" s="5"/>
      <c r="JY52" s="5"/>
      <c r="JZ52" s="5"/>
      <c r="KA52" s="5"/>
      <c r="KB52" s="5"/>
      <c r="KC52" s="5"/>
      <c r="KD52" s="5"/>
      <c r="KE52" s="5"/>
      <c r="KF52" s="5"/>
      <c r="KG52" s="5"/>
      <c r="KH52" s="5"/>
      <c r="KI52" s="5"/>
      <c r="KJ52" s="5"/>
      <c r="KK52" s="5"/>
      <c r="KL52" s="5"/>
      <c r="KM52" s="5"/>
      <c r="KN52" s="5"/>
    </row>
    <row r="53" spans="1:300" ht="12.5">
      <c r="A53" s="5" t="str">
        <f ca="1">IFERROR(__xludf.DUMMYFUNCTION("""COMPUTED_VALUE""")," '/wiki/The_Doll_Knight/Chapter_3'")</f>
        <v xml:space="preserve"> '/wiki/The_Doll_Knight/Chapter_3'</v>
      </c>
      <c r="B53" s="5" t="str">
        <f t="shared" ca="1" si="0"/>
        <v>The_Doll_Knight/Chapter_3</v>
      </c>
      <c r="C53" s="5"/>
      <c r="D53" s="5"/>
      <c r="E53" s="5" t="str">
        <f ca="1">IFERROR(__xludf.DUMMYFUNCTION("""COMPUTED_VALUE"""),"The_Doll_Knight/Chapter_3")</f>
        <v>The_Doll_Knight/Chapter_3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  <c r="IY53" s="5"/>
      <c r="IZ53" s="5"/>
      <c r="JA53" s="5"/>
      <c r="JB53" s="5"/>
      <c r="JC53" s="5"/>
      <c r="JD53" s="5"/>
      <c r="JE53" s="5"/>
      <c r="JF53" s="5"/>
      <c r="JG53" s="5"/>
      <c r="JH53" s="5"/>
      <c r="JI53" s="5"/>
      <c r="JJ53" s="5"/>
      <c r="JK53" s="5"/>
      <c r="JL53" s="5"/>
      <c r="JM53" s="5"/>
      <c r="JN53" s="5"/>
      <c r="JO53" s="5"/>
      <c r="JP53" s="5"/>
      <c r="JQ53" s="5"/>
      <c r="JR53" s="5"/>
      <c r="JS53" s="5"/>
      <c r="JT53" s="5"/>
      <c r="JU53" s="5"/>
      <c r="JV53" s="5"/>
      <c r="JW53" s="5"/>
      <c r="JX53" s="5"/>
      <c r="JY53" s="5"/>
      <c r="JZ53" s="5"/>
      <c r="KA53" s="5"/>
      <c r="KB53" s="5"/>
      <c r="KC53" s="5"/>
      <c r="KD53" s="5"/>
      <c r="KE53" s="5"/>
      <c r="KF53" s="5"/>
      <c r="KG53" s="5"/>
      <c r="KH53" s="5"/>
      <c r="KI53" s="5"/>
      <c r="KJ53" s="5"/>
      <c r="KK53" s="5"/>
      <c r="KL53" s="5"/>
      <c r="KM53" s="5"/>
      <c r="KN53" s="5"/>
    </row>
    <row r="54" spans="1:300" ht="12.5">
      <c r="A54" s="5" t="str">
        <f ca="1">IFERROR(__xludf.DUMMYFUNCTION("""COMPUTED_VALUE""")," '/wiki/The_Doll_Knight/Chapter_4'")</f>
        <v xml:space="preserve"> '/wiki/The_Doll_Knight/Chapter_4'</v>
      </c>
      <c r="B54" s="5" t="str">
        <f t="shared" ca="1" si="0"/>
        <v>The_Doll_Knight/Chapter_4</v>
      </c>
      <c r="C54" s="5"/>
      <c r="D54" s="5"/>
      <c r="E54" s="5" t="str">
        <f ca="1">IFERROR(__xludf.DUMMYFUNCTION("""COMPUTED_VALUE"""),"The_Doll_Knight/Chapter_4")</f>
        <v>The_Doll_Knight/Chapter_4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  <c r="KK54" s="5"/>
      <c r="KL54" s="5"/>
      <c r="KM54" s="5"/>
      <c r="KN54" s="5"/>
    </row>
    <row r="55" spans="1:300" ht="12.5">
      <c r="A55" s="5" t="str">
        <f ca="1">IFERROR(__xludf.DUMMYFUNCTION("""COMPUTED_VALUE""")," '/wiki/The_Doll_Knight/Chapter_5'")</f>
        <v xml:space="preserve"> '/wiki/The_Doll_Knight/Chapter_5'</v>
      </c>
      <c r="B55" s="5" t="str">
        <f t="shared" ca="1" si="0"/>
        <v>The_Doll_Knight/Chapter_5</v>
      </c>
      <c r="C55" s="5"/>
      <c r="D55" s="5"/>
      <c r="E55" s="5" t="str">
        <f ca="1">IFERROR(__xludf.DUMMYFUNCTION("""COMPUTED_VALUE"""),"The_Doll_Knight/Chapter_5")</f>
        <v>The_Doll_Knight/Chapter_5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</row>
    <row r="56" spans="1:300" ht="12.5">
      <c r="A56" s="5" t="str">
        <f ca="1">IFERROR(__xludf.DUMMYFUNCTION("""COMPUTED_VALUE""")," '/wiki/The_Doll_Knight/Chapter_6'")</f>
        <v xml:space="preserve"> '/wiki/The_Doll_Knight/Chapter_6'</v>
      </c>
      <c r="B56" s="5" t="str">
        <f t="shared" ca="1" si="0"/>
        <v>The_Doll_Knight/Chapter_6</v>
      </c>
      <c r="C56" s="5"/>
      <c r="D56" s="5"/>
      <c r="E56" s="5" t="str">
        <f ca="1">IFERROR(__xludf.DUMMYFUNCTION("""COMPUTED_VALUE"""),"The_Doll_Knight/Chapter_6")</f>
        <v>The_Doll_Knight/Chapter_6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</row>
    <row r="57" spans="1:300" ht="12.5">
      <c r="A57" s="5" t="str">
        <f ca="1">IFERROR(__xludf.DUMMYFUNCTION("""COMPUTED_VALUE""")," '/wiki/The_Doll_Knight/Chapter_7'")</f>
        <v xml:space="preserve"> '/wiki/The_Doll_Knight/Chapter_7'</v>
      </c>
      <c r="B57" s="5" t="str">
        <f t="shared" ca="1" si="0"/>
        <v>The_Doll_Knight/Chapter_7</v>
      </c>
      <c r="C57" s="5"/>
      <c r="D57" s="5"/>
      <c r="E57" s="5" t="str">
        <f ca="1">IFERROR(__xludf.DUMMYFUNCTION("""COMPUTED_VALUE"""),"The_Doll_Knight/Chapter_7")</f>
        <v>The_Doll_Knight/Chapter_7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  <c r="IY57" s="5"/>
      <c r="IZ57" s="5"/>
      <c r="JA57" s="5"/>
      <c r="JB57" s="5"/>
      <c r="JC57" s="5"/>
      <c r="JD57" s="5"/>
      <c r="JE57" s="5"/>
      <c r="JF57" s="5"/>
      <c r="JG57" s="5"/>
      <c r="JH57" s="5"/>
      <c r="JI57" s="5"/>
      <c r="JJ57" s="5"/>
      <c r="JK57" s="5"/>
      <c r="JL57" s="5"/>
      <c r="JM57" s="5"/>
      <c r="JN57" s="5"/>
      <c r="JO57" s="5"/>
      <c r="JP57" s="5"/>
      <c r="JQ57" s="5"/>
      <c r="JR57" s="5"/>
      <c r="JS57" s="5"/>
      <c r="JT57" s="5"/>
      <c r="JU57" s="5"/>
      <c r="JV57" s="5"/>
      <c r="JW57" s="5"/>
      <c r="JX57" s="5"/>
      <c r="JY57" s="5"/>
      <c r="JZ57" s="5"/>
      <c r="KA57" s="5"/>
      <c r="KB57" s="5"/>
      <c r="KC57" s="5"/>
      <c r="KD57" s="5"/>
      <c r="KE57" s="5"/>
      <c r="KF57" s="5"/>
      <c r="KG57" s="5"/>
      <c r="KH57" s="5"/>
      <c r="KI57" s="5"/>
      <c r="KJ57" s="5"/>
      <c r="KK57" s="5"/>
      <c r="KL57" s="5"/>
      <c r="KM57" s="5"/>
      <c r="KN57" s="5"/>
    </row>
    <row r="58" spans="1:300" ht="12.5">
      <c r="A58" s="5" t="str">
        <f ca="1">IFERROR(__xludf.DUMMYFUNCTION("""COMPUTED_VALUE""")," '/wiki/The_Doll_Knight/Chapter_8'")</f>
        <v xml:space="preserve"> '/wiki/The_Doll_Knight/Chapter_8'</v>
      </c>
      <c r="B58" s="5" t="str">
        <f t="shared" ca="1" si="0"/>
        <v>The_Doll_Knight/Chapter_8</v>
      </c>
      <c r="C58" s="5"/>
      <c r="D58" s="5"/>
      <c r="E58" s="5" t="str">
        <f ca="1">IFERROR(__xludf.DUMMYFUNCTION("""COMPUTED_VALUE"""),"The_Doll_Knight/Chapter_8")</f>
        <v>The_Doll_Knight/Chapter_8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  <c r="IX58" s="5"/>
      <c r="IY58" s="5"/>
      <c r="IZ58" s="5"/>
      <c r="JA58" s="5"/>
      <c r="JB58" s="5"/>
      <c r="JC58" s="5"/>
      <c r="JD58" s="5"/>
      <c r="JE58" s="5"/>
      <c r="JF58" s="5"/>
      <c r="JG58" s="5"/>
      <c r="JH58" s="5"/>
      <c r="JI58" s="5"/>
      <c r="JJ58" s="5"/>
      <c r="JK58" s="5"/>
      <c r="JL58" s="5"/>
      <c r="JM58" s="5"/>
      <c r="JN58" s="5"/>
      <c r="JO58" s="5"/>
      <c r="JP58" s="5"/>
      <c r="JQ58" s="5"/>
      <c r="JR58" s="5"/>
      <c r="JS58" s="5"/>
      <c r="JT58" s="5"/>
      <c r="JU58" s="5"/>
      <c r="JV58" s="5"/>
      <c r="JW58" s="5"/>
      <c r="JX58" s="5"/>
      <c r="JY58" s="5"/>
      <c r="JZ58" s="5"/>
      <c r="KA58" s="5"/>
      <c r="KB58" s="5"/>
      <c r="KC58" s="5"/>
      <c r="KD58" s="5"/>
      <c r="KE58" s="5"/>
      <c r="KF58" s="5"/>
      <c r="KG58" s="5"/>
      <c r="KH58" s="5"/>
      <c r="KI58" s="5"/>
      <c r="KJ58" s="5"/>
      <c r="KK58" s="5"/>
      <c r="KL58" s="5"/>
      <c r="KM58" s="5"/>
      <c r="KN58" s="5"/>
    </row>
    <row r="59" spans="1:300" ht="12.5">
      <c r="A59" s="5" t="str">
        <f ca="1">IFERROR(__xludf.DUMMYFUNCTION("""COMPUTED_VALUE""")," '/wiki/The_Doll_Knight/Chapter_9'")</f>
        <v xml:space="preserve"> '/wiki/The_Doll_Knight/Chapter_9'</v>
      </c>
      <c r="B59" s="5" t="str">
        <f t="shared" ca="1" si="0"/>
        <v>The_Doll_Knight/Chapter_9</v>
      </c>
      <c r="C59" s="5"/>
      <c r="D59" s="5"/>
      <c r="E59" s="5" t="str">
        <f ca="1">IFERROR(__xludf.DUMMYFUNCTION("""COMPUTED_VALUE"""),"The_Doll_Knight/Chapter_9")</f>
        <v>The_Doll_Knight/Chapter_9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  <c r="IY59" s="5"/>
      <c r="IZ59" s="5"/>
      <c r="JA59" s="5"/>
      <c r="JB59" s="5"/>
      <c r="JC59" s="5"/>
      <c r="JD59" s="5"/>
      <c r="JE59" s="5"/>
      <c r="JF59" s="5"/>
      <c r="JG59" s="5"/>
      <c r="JH59" s="5"/>
      <c r="JI59" s="5"/>
      <c r="JJ59" s="5"/>
      <c r="JK59" s="5"/>
      <c r="JL59" s="5"/>
      <c r="JM59" s="5"/>
      <c r="JN59" s="5"/>
      <c r="JO59" s="5"/>
      <c r="JP59" s="5"/>
      <c r="JQ59" s="5"/>
      <c r="JR59" s="5"/>
      <c r="JS59" s="5"/>
      <c r="JT59" s="5"/>
      <c r="JU59" s="5"/>
      <c r="JV59" s="5"/>
      <c r="JW59" s="5"/>
      <c r="JX59" s="5"/>
      <c r="JY59" s="5"/>
      <c r="JZ59" s="5"/>
      <c r="KA59" s="5"/>
      <c r="KB59" s="5"/>
      <c r="KC59" s="5"/>
      <c r="KD59" s="5"/>
      <c r="KE59" s="5"/>
      <c r="KF59" s="5"/>
      <c r="KG59" s="5"/>
      <c r="KH59" s="5"/>
      <c r="KI59" s="5"/>
      <c r="KJ59" s="5"/>
      <c r="KK59" s="5"/>
      <c r="KL59" s="5"/>
      <c r="KM59" s="5"/>
      <c r="KN59" s="5"/>
    </row>
    <row r="60" spans="1:300" ht="12.5">
      <c r="A60" s="5" t="str">
        <f ca="1">IFERROR(__xludf.DUMMYFUNCTION("""COMPUTED_VALUE""")," '/wiki/The_Doll_Knight/Chapter_10'")</f>
        <v xml:space="preserve"> '/wiki/The_Doll_Knight/Chapter_10'</v>
      </c>
      <c r="B60" s="5" t="str">
        <f t="shared" ca="1" si="0"/>
        <v>The_Doll_Knight/Chapter_10</v>
      </c>
      <c r="C60" s="5"/>
      <c r="D60" s="5"/>
      <c r="E60" s="5" t="str">
        <f ca="1">IFERROR(__xludf.DUMMYFUNCTION("""COMPUTED_VALUE"""),"The_Doll_Knight/Chapter_10")</f>
        <v>The_Doll_Knight/Chapter_10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  <c r="IY60" s="5"/>
      <c r="IZ60" s="5"/>
      <c r="JA60" s="5"/>
      <c r="JB60" s="5"/>
      <c r="JC60" s="5"/>
      <c r="JD60" s="5"/>
      <c r="JE60" s="5"/>
      <c r="JF60" s="5"/>
      <c r="JG60" s="5"/>
      <c r="JH60" s="5"/>
      <c r="JI60" s="5"/>
      <c r="JJ60" s="5"/>
      <c r="JK60" s="5"/>
      <c r="JL60" s="5"/>
      <c r="JM60" s="5"/>
      <c r="JN60" s="5"/>
      <c r="JO60" s="5"/>
      <c r="JP60" s="5"/>
      <c r="JQ60" s="5"/>
      <c r="JR60" s="5"/>
      <c r="JS60" s="5"/>
      <c r="JT60" s="5"/>
      <c r="JU60" s="5"/>
      <c r="JV60" s="5"/>
      <c r="JW60" s="5"/>
      <c r="JX60" s="5"/>
      <c r="JY60" s="5"/>
      <c r="JZ60" s="5"/>
      <c r="KA60" s="5"/>
      <c r="KB60" s="5"/>
      <c r="KC60" s="5"/>
      <c r="KD60" s="5"/>
      <c r="KE60" s="5"/>
      <c r="KF60" s="5"/>
      <c r="KG60" s="5"/>
      <c r="KH60" s="5"/>
      <c r="KI60" s="5"/>
      <c r="KJ60" s="5"/>
      <c r="KK60" s="5"/>
      <c r="KL60" s="5"/>
      <c r="KM60" s="5"/>
      <c r="KN60" s="5"/>
    </row>
    <row r="61" spans="1:300" ht="12.5">
      <c r="A61" s="5" t="str">
        <f ca="1">IFERROR(__xludf.DUMMYFUNCTION("""COMPUTED_VALUE""")," '/wiki/The_Doll_Knight/Chapter_11'")</f>
        <v xml:space="preserve"> '/wiki/The_Doll_Knight/Chapter_11'</v>
      </c>
      <c r="B61" s="5" t="str">
        <f t="shared" ca="1" si="0"/>
        <v>The_Doll_Knight/Chapter_11</v>
      </c>
      <c r="C61" s="5"/>
      <c r="D61" s="5"/>
      <c r="E61" s="5" t="str">
        <f ca="1">IFERROR(__xludf.DUMMYFUNCTION("""COMPUTED_VALUE"""),"The_Doll_Knight/Chapter_11")</f>
        <v>The_Doll_Knight/Chapter_11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  <c r="IX61" s="5"/>
      <c r="IY61" s="5"/>
      <c r="IZ61" s="5"/>
      <c r="JA61" s="5"/>
      <c r="JB61" s="5"/>
      <c r="JC61" s="5"/>
      <c r="JD61" s="5"/>
      <c r="JE61" s="5"/>
      <c r="JF61" s="5"/>
      <c r="JG61" s="5"/>
      <c r="JH61" s="5"/>
      <c r="JI61" s="5"/>
      <c r="JJ61" s="5"/>
      <c r="JK61" s="5"/>
      <c r="JL61" s="5"/>
      <c r="JM61" s="5"/>
      <c r="JN61" s="5"/>
      <c r="JO61" s="5"/>
      <c r="JP61" s="5"/>
      <c r="JQ61" s="5"/>
      <c r="JR61" s="5"/>
      <c r="JS61" s="5"/>
      <c r="JT61" s="5"/>
      <c r="JU61" s="5"/>
      <c r="JV61" s="5"/>
      <c r="JW61" s="5"/>
      <c r="JX61" s="5"/>
      <c r="JY61" s="5"/>
      <c r="JZ61" s="5"/>
      <c r="KA61" s="5"/>
      <c r="KB61" s="5"/>
      <c r="KC61" s="5"/>
      <c r="KD61" s="5"/>
      <c r="KE61" s="5"/>
      <c r="KF61" s="5"/>
      <c r="KG61" s="5"/>
      <c r="KH61" s="5"/>
      <c r="KI61" s="5"/>
      <c r="KJ61" s="5"/>
      <c r="KK61" s="5"/>
      <c r="KL61" s="5"/>
      <c r="KM61" s="5"/>
      <c r="KN61" s="5"/>
    </row>
    <row r="62" spans="1:300" ht="12.5">
      <c r="A62" s="5" t="str">
        <f ca="1">IFERROR(__xludf.DUMMYFUNCTION("""COMPUTED_VALUE""")," '/wiki/The_Doll_Knight/Chapter_12'")</f>
        <v xml:space="preserve"> '/wiki/The_Doll_Knight/Chapter_12'</v>
      </c>
      <c r="B62" s="5" t="str">
        <f t="shared" ca="1" si="0"/>
        <v>The_Doll_Knight/Chapter_12</v>
      </c>
      <c r="C62" s="5"/>
      <c r="D62" s="5"/>
      <c r="E62" s="5" t="str">
        <f ca="1">IFERROR(__xludf.DUMMYFUNCTION("""COMPUTED_VALUE"""),"The_Doll_Knight/Chapter_12")</f>
        <v>The_Doll_Knight/Chapter_12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  <c r="IY62" s="5"/>
      <c r="IZ62" s="5"/>
      <c r="JA62" s="5"/>
      <c r="JB62" s="5"/>
      <c r="JC62" s="5"/>
      <c r="JD62" s="5"/>
      <c r="JE62" s="5"/>
      <c r="JF62" s="5"/>
      <c r="JG62" s="5"/>
      <c r="JH62" s="5"/>
      <c r="JI62" s="5"/>
      <c r="JJ62" s="5"/>
      <c r="JK62" s="5"/>
      <c r="JL62" s="5"/>
      <c r="JM62" s="5"/>
      <c r="JN62" s="5"/>
      <c r="JO62" s="5"/>
      <c r="JP62" s="5"/>
      <c r="JQ62" s="5"/>
      <c r="JR62" s="5"/>
      <c r="JS62" s="5"/>
      <c r="JT62" s="5"/>
      <c r="JU62" s="5"/>
      <c r="JV62" s="5"/>
      <c r="JW62" s="5"/>
      <c r="JX62" s="5"/>
      <c r="JY62" s="5"/>
      <c r="JZ62" s="5"/>
      <c r="KA62" s="5"/>
      <c r="KB62" s="5"/>
      <c r="KC62" s="5"/>
      <c r="KD62" s="5"/>
      <c r="KE62" s="5"/>
      <c r="KF62" s="5"/>
      <c r="KG62" s="5"/>
      <c r="KH62" s="5"/>
      <c r="KI62" s="5"/>
      <c r="KJ62" s="5"/>
      <c r="KK62" s="5"/>
      <c r="KL62" s="5"/>
      <c r="KM62" s="5"/>
      <c r="KN62" s="5"/>
    </row>
    <row r="63" spans="1:300" ht="12.5">
      <c r="A63" s="5" t="str">
        <f ca="1">IFERROR(__xludf.DUMMYFUNCTION("""COMPUTED_VALUE""")," '/wiki/The_Doll_Knight/Chapter_13'")</f>
        <v xml:space="preserve"> '/wiki/The_Doll_Knight/Chapter_13'</v>
      </c>
      <c r="B63" s="5" t="str">
        <f t="shared" ca="1" si="0"/>
        <v>The_Doll_Knight/Chapter_13</v>
      </c>
      <c r="C63" s="5"/>
      <c r="D63" s="5"/>
      <c r="E63" s="5" t="str">
        <f ca="1">IFERROR(__xludf.DUMMYFUNCTION("""COMPUTED_VALUE"""),"The_Doll_Knight/Chapter_13")</f>
        <v>The_Doll_Knight/Chapter_13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  <c r="IY63" s="5"/>
      <c r="IZ63" s="5"/>
      <c r="JA63" s="5"/>
      <c r="JB63" s="5"/>
      <c r="JC63" s="5"/>
      <c r="JD63" s="5"/>
      <c r="JE63" s="5"/>
      <c r="JF63" s="5"/>
      <c r="JG63" s="5"/>
      <c r="JH63" s="5"/>
      <c r="JI63" s="5"/>
      <c r="JJ63" s="5"/>
      <c r="JK63" s="5"/>
      <c r="JL63" s="5"/>
      <c r="JM63" s="5"/>
      <c r="JN63" s="5"/>
      <c r="JO63" s="5"/>
      <c r="JP63" s="5"/>
      <c r="JQ63" s="5"/>
      <c r="JR63" s="5"/>
      <c r="JS63" s="5"/>
      <c r="JT63" s="5"/>
      <c r="JU63" s="5"/>
      <c r="JV63" s="5"/>
      <c r="JW63" s="5"/>
      <c r="JX63" s="5"/>
      <c r="JY63" s="5"/>
      <c r="JZ63" s="5"/>
      <c r="KA63" s="5"/>
      <c r="KB63" s="5"/>
      <c r="KC63" s="5"/>
      <c r="KD63" s="5"/>
      <c r="KE63" s="5"/>
      <c r="KF63" s="5"/>
      <c r="KG63" s="5"/>
      <c r="KH63" s="5"/>
      <c r="KI63" s="5"/>
      <c r="KJ63" s="5"/>
      <c r="KK63" s="5"/>
      <c r="KL63" s="5"/>
      <c r="KM63" s="5"/>
      <c r="KN63" s="5"/>
    </row>
    <row r="64" spans="1:300" ht="12.5">
      <c r="A64" s="5" t="str">
        <f ca="1">IFERROR(__xludf.DUMMYFUNCTION("""COMPUTED_VALUE""")," '/wiki/The_Doll_Knight/Chapter_14'")</f>
        <v xml:space="preserve"> '/wiki/The_Doll_Knight/Chapter_14'</v>
      </c>
      <c r="B64" s="5" t="str">
        <f t="shared" ca="1" si="0"/>
        <v>The_Doll_Knight/Chapter_14</v>
      </c>
      <c r="C64" s="5"/>
      <c r="D64" s="5"/>
      <c r="E64" s="5" t="str">
        <f ca="1">IFERROR(__xludf.DUMMYFUNCTION("""COMPUTED_VALUE"""),"The_Doll_Knight/Chapter_14")</f>
        <v>The_Doll_Knight/Chapter_14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  <c r="IY64" s="5"/>
      <c r="IZ64" s="5"/>
      <c r="JA64" s="5"/>
      <c r="JB64" s="5"/>
      <c r="JC64" s="5"/>
      <c r="JD64" s="5"/>
      <c r="JE64" s="5"/>
      <c r="JF64" s="5"/>
      <c r="JG64" s="5"/>
      <c r="JH64" s="5"/>
      <c r="JI64" s="5"/>
      <c r="JJ64" s="5"/>
      <c r="JK64" s="5"/>
      <c r="JL64" s="5"/>
      <c r="JM64" s="5"/>
      <c r="JN64" s="5"/>
      <c r="JO64" s="5"/>
      <c r="JP64" s="5"/>
      <c r="JQ64" s="5"/>
      <c r="JR64" s="5"/>
      <c r="JS64" s="5"/>
      <c r="JT64" s="5"/>
      <c r="JU64" s="5"/>
      <c r="JV64" s="5"/>
      <c r="JW64" s="5"/>
      <c r="JX64" s="5"/>
      <c r="JY64" s="5"/>
      <c r="JZ64" s="5"/>
      <c r="KA64" s="5"/>
      <c r="KB64" s="5"/>
      <c r="KC64" s="5"/>
      <c r="KD64" s="5"/>
      <c r="KE64" s="5"/>
      <c r="KF64" s="5"/>
      <c r="KG64" s="5"/>
      <c r="KH64" s="5"/>
      <c r="KI64" s="5"/>
      <c r="KJ64" s="5"/>
      <c r="KK64" s="5"/>
      <c r="KL64" s="5"/>
      <c r="KM64" s="5"/>
      <c r="KN64" s="5"/>
    </row>
    <row r="65" spans="1:300" ht="12.5">
      <c r="A65" s="5" t="str">
        <f ca="1">IFERROR(__xludf.DUMMYFUNCTION("""COMPUTED_VALUE""")," '/wiki/The_Doll_Knight/Chapter_15'")</f>
        <v xml:space="preserve"> '/wiki/The_Doll_Knight/Chapter_15'</v>
      </c>
      <c r="B65" s="5" t="str">
        <f t="shared" ca="1" si="0"/>
        <v>The_Doll_Knight/Chapter_15</v>
      </c>
      <c r="C65" s="5"/>
      <c r="D65" s="5"/>
      <c r="E65" s="5" t="str">
        <f ca="1">IFERROR(__xludf.DUMMYFUNCTION("""COMPUTED_VALUE"""),"The_Doll_Knight/Chapter_15")</f>
        <v>The_Doll_Knight/Chapter_15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  <c r="IY65" s="5"/>
      <c r="IZ65" s="5"/>
      <c r="JA65" s="5"/>
      <c r="JB65" s="5"/>
      <c r="JC65" s="5"/>
      <c r="JD65" s="5"/>
      <c r="JE65" s="5"/>
      <c r="JF65" s="5"/>
      <c r="JG65" s="5"/>
      <c r="JH65" s="5"/>
      <c r="JI65" s="5"/>
      <c r="JJ65" s="5"/>
      <c r="JK65" s="5"/>
      <c r="JL65" s="5"/>
      <c r="JM65" s="5"/>
      <c r="JN65" s="5"/>
      <c r="JO65" s="5"/>
      <c r="JP65" s="5"/>
      <c r="JQ65" s="5"/>
      <c r="JR65" s="5"/>
      <c r="JS65" s="5"/>
      <c r="JT65" s="5"/>
      <c r="JU65" s="5"/>
      <c r="JV65" s="5"/>
      <c r="JW65" s="5"/>
      <c r="JX65" s="5"/>
      <c r="JY65" s="5"/>
      <c r="JZ65" s="5"/>
      <c r="KA65" s="5"/>
      <c r="KB65" s="5"/>
      <c r="KC65" s="5"/>
      <c r="KD65" s="5"/>
      <c r="KE65" s="5"/>
      <c r="KF65" s="5"/>
      <c r="KG65" s="5"/>
      <c r="KH65" s="5"/>
      <c r="KI65" s="5"/>
      <c r="KJ65" s="5"/>
      <c r="KK65" s="5"/>
      <c r="KL65" s="5"/>
      <c r="KM65" s="5"/>
      <c r="KN65" s="5"/>
    </row>
    <row r="66" spans="1:300" ht="12.5">
      <c r="A66" s="5" t="str">
        <f ca="1">IFERROR(__xludf.DUMMYFUNCTION("""COMPUTED_VALUE""")," '/wiki/The_Doll_Knight/Chapter_16'")</f>
        <v xml:space="preserve"> '/wiki/The_Doll_Knight/Chapter_16'</v>
      </c>
      <c r="B66" s="5" t="str">
        <f t="shared" ca="1" si="0"/>
        <v>The_Doll_Knight/Chapter_16</v>
      </c>
      <c r="C66" s="5"/>
      <c r="D66" s="5"/>
      <c r="E66" s="5" t="str">
        <f ca="1">IFERROR(__xludf.DUMMYFUNCTION("""COMPUTED_VALUE"""),"The_Doll_Knight/Chapter_16")</f>
        <v>The_Doll_Knight/Chapter_16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  <c r="IY66" s="5"/>
      <c r="IZ66" s="5"/>
      <c r="JA66" s="5"/>
      <c r="JB66" s="5"/>
      <c r="JC66" s="5"/>
      <c r="JD66" s="5"/>
      <c r="JE66" s="5"/>
      <c r="JF66" s="5"/>
      <c r="JG66" s="5"/>
      <c r="JH66" s="5"/>
      <c r="JI66" s="5"/>
      <c r="JJ66" s="5"/>
      <c r="JK66" s="5"/>
      <c r="JL66" s="5"/>
      <c r="JM66" s="5"/>
      <c r="JN66" s="5"/>
      <c r="JO66" s="5"/>
      <c r="JP66" s="5"/>
      <c r="JQ66" s="5"/>
      <c r="JR66" s="5"/>
      <c r="JS66" s="5"/>
      <c r="JT66" s="5"/>
      <c r="JU66" s="5"/>
      <c r="JV66" s="5"/>
      <c r="JW66" s="5"/>
      <c r="JX66" s="5"/>
      <c r="JY66" s="5"/>
      <c r="JZ66" s="5"/>
      <c r="KA66" s="5"/>
      <c r="KB66" s="5"/>
      <c r="KC66" s="5"/>
      <c r="KD66" s="5"/>
      <c r="KE66" s="5"/>
      <c r="KF66" s="5"/>
      <c r="KG66" s="5"/>
      <c r="KH66" s="5"/>
      <c r="KI66" s="5"/>
      <c r="KJ66" s="5"/>
      <c r="KK66" s="5"/>
      <c r="KL66" s="5"/>
      <c r="KM66" s="5"/>
      <c r="KN66" s="5"/>
    </row>
    <row r="67" spans="1:300" ht="12.5">
      <c r="A67" s="5" t="str">
        <f ca="1">IFERROR(__xludf.DUMMYFUNCTION("""COMPUTED_VALUE""")," '/wiki/The_Doll_Knight/Chapter_17'")</f>
        <v xml:space="preserve"> '/wiki/The_Doll_Knight/Chapter_17'</v>
      </c>
      <c r="B67" s="5" t="str">
        <f t="shared" ca="1" si="0"/>
        <v>The_Doll_Knight/Chapter_17</v>
      </c>
      <c r="C67" s="5"/>
      <c r="D67" s="5"/>
      <c r="E67" s="5" t="str">
        <f ca="1">IFERROR(__xludf.DUMMYFUNCTION("""COMPUTED_VALUE"""),"The_Doll_Knight/Chapter_17")</f>
        <v>The_Doll_Knight/Chapter_17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  <c r="IX67" s="5"/>
      <c r="IY67" s="5"/>
      <c r="IZ67" s="5"/>
      <c r="JA67" s="5"/>
      <c r="JB67" s="5"/>
      <c r="JC67" s="5"/>
      <c r="JD67" s="5"/>
      <c r="JE67" s="5"/>
      <c r="JF67" s="5"/>
      <c r="JG67" s="5"/>
      <c r="JH67" s="5"/>
      <c r="JI67" s="5"/>
      <c r="JJ67" s="5"/>
      <c r="JK67" s="5"/>
      <c r="JL67" s="5"/>
      <c r="JM67" s="5"/>
      <c r="JN67" s="5"/>
      <c r="JO67" s="5"/>
      <c r="JP67" s="5"/>
      <c r="JQ67" s="5"/>
      <c r="JR67" s="5"/>
      <c r="JS67" s="5"/>
      <c r="JT67" s="5"/>
      <c r="JU67" s="5"/>
      <c r="JV67" s="5"/>
      <c r="JW67" s="5"/>
      <c r="JX67" s="5"/>
      <c r="JY67" s="5"/>
      <c r="JZ67" s="5"/>
      <c r="KA67" s="5"/>
      <c r="KB67" s="5"/>
      <c r="KC67" s="5"/>
      <c r="KD67" s="5"/>
      <c r="KE67" s="5"/>
      <c r="KF67" s="5"/>
      <c r="KG67" s="5"/>
      <c r="KH67" s="5"/>
      <c r="KI67" s="5"/>
      <c r="KJ67" s="5"/>
      <c r="KK67" s="5"/>
      <c r="KL67" s="5"/>
      <c r="KM67" s="5"/>
      <c r="KN67" s="5"/>
    </row>
    <row r="68" spans="1:300" ht="12.5">
      <c r="A68" s="5" t="str">
        <f ca="1">IFERROR(__xludf.DUMMYFUNCTION("""COMPUTED_VALUE""")," '/wiki/The_Doll_Knight/Chapter_18'")</f>
        <v xml:space="preserve"> '/wiki/The_Doll_Knight/Chapter_18'</v>
      </c>
      <c r="B68" s="5" t="str">
        <f t="shared" ca="1" si="0"/>
        <v>The_Doll_Knight/Chapter_18</v>
      </c>
      <c r="C68" s="5"/>
      <c r="D68" s="5"/>
      <c r="E68" s="5" t="str">
        <f ca="1">IFERROR(__xludf.DUMMYFUNCTION("""COMPUTED_VALUE"""),"The_Doll_Knight/Chapter_18")</f>
        <v>The_Doll_Knight/Chapter_18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  <c r="IW68" s="5"/>
      <c r="IX68" s="5"/>
      <c r="IY68" s="5"/>
      <c r="IZ68" s="5"/>
      <c r="JA68" s="5"/>
      <c r="JB68" s="5"/>
      <c r="JC68" s="5"/>
      <c r="JD68" s="5"/>
      <c r="JE68" s="5"/>
      <c r="JF68" s="5"/>
      <c r="JG68" s="5"/>
      <c r="JH68" s="5"/>
      <c r="JI68" s="5"/>
      <c r="JJ68" s="5"/>
      <c r="JK68" s="5"/>
      <c r="JL68" s="5"/>
      <c r="JM68" s="5"/>
      <c r="JN68" s="5"/>
      <c r="JO68" s="5"/>
      <c r="JP68" s="5"/>
      <c r="JQ68" s="5"/>
      <c r="JR68" s="5"/>
      <c r="JS68" s="5"/>
      <c r="JT68" s="5"/>
      <c r="JU68" s="5"/>
      <c r="JV68" s="5"/>
      <c r="JW68" s="5"/>
      <c r="JX68" s="5"/>
      <c r="JY68" s="5"/>
      <c r="JZ68" s="5"/>
      <c r="KA68" s="5"/>
      <c r="KB68" s="5"/>
      <c r="KC68" s="5"/>
      <c r="KD68" s="5"/>
      <c r="KE68" s="5"/>
      <c r="KF68" s="5"/>
      <c r="KG68" s="5"/>
      <c r="KH68" s="5"/>
      <c r="KI68" s="5"/>
      <c r="KJ68" s="5"/>
      <c r="KK68" s="5"/>
      <c r="KL68" s="5"/>
      <c r="KM68" s="5"/>
      <c r="KN68" s="5"/>
    </row>
    <row r="69" spans="1:300" ht="12.5">
      <c r="A69" s="5" t="str">
        <f ca="1">IFERROR(__xludf.DUMMYFUNCTION("""COMPUTED_VALUE""")," '/wiki/The_Doll_Knight/Chapter_19'")</f>
        <v xml:space="preserve"> '/wiki/The_Doll_Knight/Chapter_19'</v>
      </c>
      <c r="B69" s="5" t="str">
        <f t="shared" ca="1" si="0"/>
        <v>The_Doll_Knight/Chapter_19</v>
      </c>
      <c r="C69" s="5"/>
      <c r="D69" s="5"/>
      <c r="E69" s="5" t="str">
        <f ca="1">IFERROR(__xludf.DUMMYFUNCTION("""COMPUTED_VALUE"""),"The_Doll_Knight/Chapter_19")</f>
        <v>The_Doll_Knight/Chapter_19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  <c r="IW69" s="5"/>
      <c r="IX69" s="5"/>
      <c r="IY69" s="5"/>
      <c r="IZ69" s="5"/>
      <c r="JA69" s="5"/>
      <c r="JB69" s="5"/>
      <c r="JC69" s="5"/>
      <c r="JD69" s="5"/>
      <c r="JE69" s="5"/>
      <c r="JF69" s="5"/>
      <c r="JG69" s="5"/>
      <c r="JH69" s="5"/>
      <c r="JI69" s="5"/>
      <c r="JJ69" s="5"/>
      <c r="JK69" s="5"/>
      <c r="JL69" s="5"/>
      <c r="JM69" s="5"/>
      <c r="JN69" s="5"/>
      <c r="JO69" s="5"/>
      <c r="JP69" s="5"/>
      <c r="JQ69" s="5"/>
      <c r="JR69" s="5"/>
      <c r="JS69" s="5"/>
      <c r="JT69" s="5"/>
      <c r="JU69" s="5"/>
      <c r="JV69" s="5"/>
      <c r="JW69" s="5"/>
      <c r="JX69" s="5"/>
      <c r="JY69" s="5"/>
      <c r="JZ69" s="5"/>
      <c r="KA69" s="5"/>
      <c r="KB69" s="5"/>
      <c r="KC69" s="5"/>
      <c r="KD69" s="5"/>
      <c r="KE69" s="5"/>
      <c r="KF69" s="5"/>
      <c r="KG69" s="5"/>
      <c r="KH69" s="5"/>
      <c r="KI69" s="5"/>
      <c r="KJ69" s="5"/>
      <c r="KK69" s="5"/>
      <c r="KL69" s="5"/>
      <c r="KM69" s="5"/>
      <c r="KN69" s="5"/>
    </row>
    <row r="70" spans="1:300" ht="12.5">
      <c r="A70" s="5" t="str">
        <f ca="1">IFERROR(__xludf.DUMMYFUNCTION("""COMPUTED_VALUE""")," '/wiki/The_Doll_Knight/Chapter_20'")</f>
        <v xml:space="preserve"> '/wiki/The_Doll_Knight/Chapter_20'</v>
      </c>
      <c r="B70" s="5" t="str">
        <f t="shared" ca="1" si="0"/>
        <v>The_Doll_Knight/Chapter_20</v>
      </c>
      <c r="C70" s="5"/>
      <c r="D70" s="5"/>
      <c r="E70" s="5" t="str">
        <f ca="1">IFERROR(__xludf.DUMMYFUNCTION("""COMPUTED_VALUE"""),"The_Doll_Knight/Chapter_20")</f>
        <v>The_Doll_Knight/Chapter_20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  <c r="IX70" s="5"/>
      <c r="IY70" s="5"/>
      <c r="IZ70" s="5"/>
      <c r="JA70" s="5"/>
      <c r="JB70" s="5"/>
      <c r="JC70" s="5"/>
      <c r="JD70" s="5"/>
      <c r="JE70" s="5"/>
      <c r="JF70" s="5"/>
      <c r="JG70" s="5"/>
      <c r="JH70" s="5"/>
      <c r="JI70" s="5"/>
      <c r="JJ70" s="5"/>
      <c r="JK70" s="5"/>
      <c r="JL70" s="5"/>
      <c r="JM70" s="5"/>
      <c r="JN70" s="5"/>
      <c r="JO70" s="5"/>
      <c r="JP70" s="5"/>
      <c r="JQ70" s="5"/>
      <c r="JR70" s="5"/>
      <c r="JS70" s="5"/>
      <c r="JT70" s="5"/>
      <c r="JU70" s="5"/>
      <c r="JV70" s="5"/>
      <c r="JW70" s="5"/>
      <c r="JX70" s="5"/>
      <c r="JY70" s="5"/>
      <c r="JZ70" s="5"/>
      <c r="KA70" s="5"/>
      <c r="KB70" s="5"/>
      <c r="KC70" s="5"/>
      <c r="KD70" s="5"/>
      <c r="KE70" s="5"/>
      <c r="KF70" s="5"/>
      <c r="KG70" s="5"/>
      <c r="KH70" s="5"/>
      <c r="KI70" s="5"/>
      <c r="KJ70" s="5"/>
      <c r="KK70" s="5"/>
      <c r="KL70" s="5"/>
      <c r="KM70" s="5"/>
      <c r="KN70" s="5"/>
    </row>
    <row r="71" spans="1:300" ht="12.5">
      <c r="A71" s="5" t="str">
        <f ca="1">IFERROR(__xludf.DUMMYFUNCTION("""COMPUTED_VALUE""")," '/wiki/The_Doll_Knight/Chapter_21'")</f>
        <v xml:space="preserve"> '/wiki/The_Doll_Knight/Chapter_21'</v>
      </c>
      <c r="B71" s="5" t="str">
        <f t="shared" ca="1" si="0"/>
        <v>The_Doll_Knight/Chapter_21</v>
      </c>
      <c r="C71" s="5"/>
      <c r="D71" s="5"/>
      <c r="E71" s="5" t="str">
        <f ca="1">IFERROR(__xludf.DUMMYFUNCTION("""COMPUTED_VALUE"""),"The_Doll_Knight/Chapter_21")</f>
        <v>The_Doll_Knight/Chapter_21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  <c r="IX71" s="5"/>
      <c r="IY71" s="5"/>
      <c r="IZ71" s="5"/>
      <c r="JA71" s="5"/>
      <c r="JB71" s="5"/>
      <c r="JC71" s="5"/>
      <c r="JD71" s="5"/>
      <c r="JE71" s="5"/>
      <c r="JF71" s="5"/>
      <c r="JG71" s="5"/>
      <c r="JH71" s="5"/>
      <c r="JI71" s="5"/>
      <c r="JJ71" s="5"/>
      <c r="JK71" s="5"/>
      <c r="JL71" s="5"/>
      <c r="JM71" s="5"/>
      <c r="JN71" s="5"/>
      <c r="JO71" s="5"/>
      <c r="JP71" s="5"/>
      <c r="JQ71" s="5"/>
      <c r="JR71" s="5"/>
      <c r="JS71" s="5"/>
      <c r="JT71" s="5"/>
      <c r="JU71" s="5"/>
      <c r="JV71" s="5"/>
      <c r="JW71" s="5"/>
      <c r="JX71" s="5"/>
      <c r="JY71" s="5"/>
      <c r="JZ71" s="5"/>
      <c r="KA71" s="5"/>
      <c r="KB71" s="5"/>
      <c r="KC71" s="5"/>
      <c r="KD71" s="5"/>
      <c r="KE71" s="5"/>
      <c r="KF71" s="5"/>
      <c r="KG71" s="5"/>
      <c r="KH71" s="5"/>
      <c r="KI71" s="5"/>
      <c r="KJ71" s="5"/>
      <c r="KK71" s="5"/>
      <c r="KL71" s="5"/>
      <c r="KM71" s="5"/>
      <c r="KN71" s="5"/>
    </row>
    <row r="72" spans="1:300" ht="12.5">
      <c r="A72" s="5" t="str">
        <f ca="1">IFERROR(__xludf.DUMMYFUNCTION("""COMPUTED_VALUE""")," '/wiki/The_Doll_Knight/Final_Chapter'")</f>
        <v xml:space="preserve"> '/wiki/The_Doll_Knight/Final_Chapter'</v>
      </c>
      <c r="B72" s="5" t="str">
        <f t="shared" ca="1" si="0"/>
        <v>The_Doll_Knight/Final_Chapter</v>
      </c>
      <c r="C72" s="5"/>
      <c r="D72" s="5"/>
      <c r="E72" s="5" t="str">
        <f ca="1">IFERROR(__xludf.DUMMYFUNCTION("""COMPUTED_VALUE"""),"The_Doll_Knight/Final_Chapter")</f>
        <v>The_Doll_Knight/Final_Chapter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  <c r="IX72" s="5"/>
      <c r="IY72" s="5"/>
      <c r="IZ72" s="5"/>
      <c r="JA72" s="5"/>
      <c r="JB72" s="5"/>
      <c r="JC72" s="5"/>
      <c r="JD72" s="5"/>
      <c r="JE72" s="5"/>
      <c r="JF72" s="5"/>
      <c r="JG72" s="5"/>
      <c r="JH72" s="5"/>
      <c r="JI72" s="5"/>
      <c r="JJ72" s="5"/>
      <c r="JK72" s="5"/>
      <c r="JL72" s="5"/>
      <c r="JM72" s="5"/>
      <c r="JN72" s="5"/>
      <c r="JO72" s="5"/>
      <c r="JP72" s="5"/>
      <c r="JQ72" s="5"/>
      <c r="JR72" s="5"/>
      <c r="JS72" s="5"/>
      <c r="JT72" s="5"/>
      <c r="JU72" s="5"/>
      <c r="JV72" s="5"/>
      <c r="JW72" s="5"/>
      <c r="JX72" s="5"/>
      <c r="JY72" s="5"/>
      <c r="JZ72" s="5"/>
      <c r="KA72" s="5"/>
      <c r="KB72" s="5"/>
      <c r="KC72" s="5"/>
      <c r="KD72" s="5"/>
      <c r="KE72" s="5"/>
      <c r="KF72" s="5"/>
      <c r="KG72" s="5"/>
      <c r="KH72" s="5"/>
      <c r="KI72" s="5"/>
      <c r="KJ72" s="5"/>
      <c r="KK72" s="5"/>
      <c r="KL72" s="5"/>
      <c r="KM72" s="5"/>
      <c r="KN72" s="5"/>
    </row>
    <row r="73" spans="1:300" ht="12.5">
      <c r="A73" s="5" t="str">
        <f ca="1">IFERROR(__xludf.DUMMYFUNCTION("""COMPUTED_VALUE""")," '/wiki/Gambler_Jack/Chapter_1'")</f>
        <v xml:space="preserve"> '/wiki/Gambler_Jack/Chapter_1'</v>
      </c>
      <c r="B73" s="5" t="str">
        <f t="shared" ca="1" si="0"/>
        <v>Gambler_Jack/Chapter_1</v>
      </c>
      <c r="C73" s="5"/>
      <c r="D73" s="5"/>
      <c r="E73" s="5" t="str">
        <f ca="1">IFERROR(__xludf.DUMMYFUNCTION("""COMPUTED_VALUE"""),"Gambler_Jack/Chapter_1")</f>
        <v>Gambler_Jack/Chapter_1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  <c r="IX73" s="5"/>
      <c r="IY73" s="5"/>
      <c r="IZ73" s="5"/>
      <c r="JA73" s="5"/>
      <c r="JB73" s="5"/>
      <c r="JC73" s="5"/>
      <c r="JD73" s="5"/>
      <c r="JE73" s="5"/>
      <c r="JF73" s="5"/>
      <c r="JG73" s="5"/>
      <c r="JH73" s="5"/>
      <c r="JI73" s="5"/>
      <c r="JJ73" s="5"/>
      <c r="JK73" s="5"/>
      <c r="JL73" s="5"/>
      <c r="JM73" s="5"/>
      <c r="JN73" s="5"/>
      <c r="JO73" s="5"/>
      <c r="JP73" s="5"/>
      <c r="JQ73" s="5"/>
      <c r="JR73" s="5"/>
      <c r="JS73" s="5"/>
      <c r="JT73" s="5"/>
      <c r="JU73" s="5"/>
      <c r="JV73" s="5"/>
      <c r="JW73" s="5"/>
      <c r="JX73" s="5"/>
      <c r="JY73" s="5"/>
      <c r="JZ73" s="5"/>
      <c r="KA73" s="5"/>
      <c r="KB73" s="5"/>
      <c r="KC73" s="5"/>
      <c r="KD73" s="5"/>
      <c r="KE73" s="5"/>
      <c r="KF73" s="5"/>
      <c r="KG73" s="5"/>
      <c r="KH73" s="5"/>
      <c r="KI73" s="5"/>
      <c r="KJ73" s="5"/>
      <c r="KK73" s="5"/>
      <c r="KL73" s="5"/>
      <c r="KM73" s="5"/>
      <c r="KN73" s="5"/>
    </row>
    <row r="74" spans="1:300" ht="12.5">
      <c r="A74" s="5" t="str">
        <f ca="1">IFERROR(__xludf.DUMMYFUNCTION("""COMPUTED_VALUE""")," '/wiki/Gambler_Jack/Chapter_2'")</f>
        <v xml:space="preserve"> '/wiki/Gambler_Jack/Chapter_2'</v>
      </c>
      <c r="B74" s="5" t="str">
        <f t="shared" ca="1" si="0"/>
        <v>Gambler_Jack/Chapter_2</v>
      </c>
      <c r="C74" s="5"/>
      <c r="D74" s="5"/>
      <c r="E74" s="5" t="str">
        <f ca="1">IFERROR(__xludf.DUMMYFUNCTION("""COMPUTED_VALUE"""),"Gambler_Jack/Chapter_2")</f>
        <v>Gambler_Jack/Chapter_2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  <c r="IW74" s="5"/>
      <c r="IX74" s="5"/>
      <c r="IY74" s="5"/>
      <c r="IZ74" s="5"/>
      <c r="JA74" s="5"/>
      <c r="JB74" s="5"/>
      <c r="JC74" s="5"/>
      <c r="JD74" s="5"/>
      <c r="JE74" s="5"/>
      <c r="JF74" s="5"/>
      <c r="JG74" s="5"/>
      <c r="JH74" s="5"/>
      <c r="JI74" s="5"/>
      <c r="JJ74" s="5"/>
      <c r="JK74" s="5"/>
      <c r="JL74" s="5"/>
      <c r="JM74" s="5"/>
      <c r="JN74" s="5"/>
      <c r="JO74" s="5"/>
      <c r="JP74" s="5"/>
      <c r="JQ74" s="5"/>
      <c r="JR74" s="5"/>
      <c r="JS74" s="5"/>
      <c r="JT74" s="5"/>
      <c r="JU74" s="5"/>
      <c r="JV74" s="5"/>
      <c r="JW74" s="5"/>
      <c r="JX74" s="5"/>
      <c r="JY74" s="5"/>
      <c r="JZ74" s="5"/>
      <c r="KA74" s="5"/>
      <c r="KB74" s="5"/>
      <c r="KC74" s="5"/>
      <c r="KD74" s="5"/>
      <c r="KE74" s="5"/>
      <c r="KF74" s="5"/>
      <c r="KG74" s="5"/>
      <c r="KH74" s="5"/>
      <c r="KI74" s="5"/>
      <c r="KJ74" s="5"/>
      <c r="KK74" s="5"/>
      <c r="KL74" s="5"/>
      <c r="KM74" s="5"/>
      <c r="KN74" s="5"/>
    </row>
    <row r="75" spans="1:300" ht="12.5">
      <c r="A75" s="5" t="str">
        <f ca="1">IFERROR(__xludf.DUMMYFUNCTION("""COMPUTED_VALUE""")," '/wiki/Gambler_Jack/Chapter_3'")</f>
        <v xml:space="preserve"> '/wiki/Gambler_Jack/Chapter_3'</v>
      </c>
      <c r="B75" s="5" t="str">
        <f t="shared" ca="1" si="0"/>
        <v>Gambler_Jack/Chapter_3</v>
      </c>
      <c r="C75" s="5"/>
      <c r="D75" s="5"/>
      <c r="E75" s="5" t="str">
        <f ca="1">IFERROR(__xludf.DUMMYFUNCTION("""COMPUTED_VALUE"""),"Gambler_Jack/Chapter_3")</f>
        <v>Gambler_Jack/Chapter_3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  <c r="IX75" s="5"/>
      <c r="IY75" s="5"/>
      <c r="IZ75" s="5"/>
      <c r="JA75" s="5"/>
      <c r="JB75" s="5"/>
      <c r="JC75" s="5"/>
      <c r="JD75" s="5"/>
      <c r="JE75" s="5"/>
      <c r="JF75" s="5"/>
      <c r="JG75" s="5"/>
      <c r="JH75" s="5"/>
      <c r="JI75" s="5"/>
      <c r="JJ75" s="5"/>
      <c r="JK75" s="5"/>
      <c r="JL75" s="5"/>
      <c r="JM75" s="5"/>
      <c r="JN75" s="5"/>
      <c r="JO75" s="5"/>
      <c r="JP75" s="5"/>
      <c r="JQ75" s="5"/>
      <c r="JR75" s="5"/>
      <c r="JS75" s="5"/>
      <c r="JT75" s="5"/>
      <c r="JU75" s="5"/>
      <c r="JV75" s="5"/>
      <c r="JW75" s="5"/>
      <c r="JX75" s="5"/>
      <c r="JY75" s="5"/>
      <c r="JZ75" s="5"/>
      <c r="KA75" s="5"/>
      <c r="KB75" s="5"/>
      <c r="KC75" s="5"/>
      <c r="KD75" s="5"/>
      <c r="KE75" s="5"/>
      <c r="KF75" s="5"/>
      <c r="KG75" s="5"/>
      <c r="KH75" s="5"/>
      <c r="KI75" s="5"/>
      <c r="KJ75" s="5"/>
      <c r="KK75" s="5"/>
      <c r="KL75" s="5"/>
      <c r="KM75" s="5"/>
      <c r="KN75" s="5"/>
    </row>
    <row r="76" spans="1:300" ht="12.5">
      <c r="A76" s="5" t="str">
        <f ca="1">IFERROR(__xludf.DUMMYFUNCTION("""COMPUTED_VALUE""")," '/wiki/Gambler_Jack/Chapter_4'")</f>
        <v xml:space="preserve"> '/wiki/Gambler_Jack/Chapter_4'</v>
      </c>
      <c r="B76" s="5" t="str">
        <f t="shared" ca="1" si="0"/>
        <v>Gambler_Jack/Chapter_4</v>
      </c>
      <c r="C76" s="5"/>
      <c r="D76" s="5"/>
      <c r="E76" s="5" t="str">
        <f ca="1">IFERROR(__xludf.DUMMYFUNCTION("""COMPUTED_VALUE"""),"Gambler_Jack/Chapter_4")</f>
        <v>Gambler_Jack/Chapter_4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  <c r="IX76" s="5"/>
      <c r="IY76" s="5"/>
      <c r="IZ76" s="5"/>
      <c r="JA76" s="5"/>
      <c r="JB76" s="5"/>
      <c r="JC76" s="5"/>
      <c r="JD76" s="5"/>
      <c r="JE76" s="5"/>
      <c r="JF76" s="5"/>
      <c r="JG76" s="5"/>
      <c r="JH76" s="5"/>
      <c r="JI76" s="5"/>
      <c r="JJ76" s="5"/>
      <c r="JK76" s="5"/>
      <c r="JL76" s="5"/>
      <c r="JM76" s="5"/>
      <c r="JN76" s="5"/>
      <c r="JO76" s="5"/>
      <c r="JP76" s="5"/>
      <c r="JQ76" s="5"/>
      <c r="JR76" s="5"/>
      <c r="JS76" s="5"/>
      <c r="JT76" s="5"/>
      <c r="JU76" s="5"/>
      <c r="JV76" s="5"/>
      <c r="JW76" s="5"/>
      <c r="JX76" s="5"/>
      <c r="JY76" s="5"/>
      <c r="JZ76" s="5"/>
      <c r="KA76" s="5"/>
      <c r="KB76" s="5"/>
      <c r="KC76" s="5"/>
      <c r="KD76" s="5"/>
      <c r="KE76" s="5"/>
      <c r="KF76" s="5"/>
      <c r="KG76" s="5"/>
      <c r="KH76" s="5"/>
      <c r="KI76" s="5"/>
      <c r="KJ76" s="5"/>
      <c r="KK76" s="5"/>
      <c r="KL76" s="5"/>
      <c r="KM76" s="5"/>
      <c r="KN76" s="5"/>
    </row>
    <row r="77" spans="1:300" ht="12.5">
      <c r="A77" s="5" t="str">
        <f ca="1">IFERROR(__xludf.DUMMYFUNCTION("""COMPUTED_VALUE""")," '/wiki/Gambler_Jack/Chapter_5'")</f>
        <v xml:space="preserve"> '/wiki/Gambler_Jack/Chapter_5'</v>
      </c>
      <c r="B77" s="5" t="str">
        <f t="shared" ca="1" si="0"/>
        <v>Gambler_Jack/Chapter_5</v>
      </c>
      <c r="C77" s="5"/>
      <c r="D77" s="5"/>
      <c r="E77" s="5" t="str">
        <f ca="1">IFERROR(__xludf.DUMMYFUNCTION("""COMPUTED_VALUE"""),"Gambler_Jack/Chapter_5")</f>
        <v>Gambler_Jack/Chapter_5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  <c r="IX77" s="5"/>
      <c r="IY77" s="5"/>
      <c r="IZ77" s="5"/>
      <c r="JA77" s="5"/>
      <c r="JB77" s="5"/>
      <c r="JC77" s="5"/>
      <c r="JD77" s="5"/>
      <c r="JE77" s="5"/>
      <c r="JF77" s="5"/>
      <c r="JG77" s="5"/>
      <c r="JH77" s="5"/>
      <c r="JI77" s="5"/>
      <c r="JJ77" s="5"/>
      <c r="JK77" s="5"/>
      <c r="JL77" s="5"/>
      <c r="JM77" s="5"/>
      <c r="JN77" s="5"/>
      <c r="JO77" s="5"/>
      <c r="JP77" s="5"/>
      <c r="JQ77" s="5"/>
      <c r="JR77" s="5"/>
      <c r="JS77" s="5"/>
      <c r="JT77" s="5"/>
      <c r="JU77" s="5"/>
      <c r="JV77" s="5"/>
      <c r="JW77" s="5"/>
      <c r="JX77" s="5"/>
      <c r="JY77" s="5"/>
      <c r="JZ77" s="5"/>
      <c r="KA77" s="5"/>
      <c r="KB77" s="5"/>
      <c r="KC77" s="5"/>
      <c r="KD77" s="5"/>
      <c r="KE77" s="5"/>
      <c r="KF77" s="5"/>
      <c r="KG77" s="5"/>
      <c r="KH77" s="5"/>
      <c r="KI77" s="5"/>
      <c r="KJ77" s="5"/>
      <c r="KK77" s="5"/>
      <c r="KL77" s="5"/>
      <c r="KM77" s="5"/>
      <c r="KN77" s="5"/>
    </row>
    <row r="78" spans="1:300" ht="12.5">
      <c r="A78" s="5" t="str">
        <f ca="1">IFERROR(__xludf.DUMMYFUNCTION("""COMPUTED_VALUE""")," '/wiki/Gambler_Jack/Chapter_6'")</f>
        <v xml:space="preserve"> '/wiki/Gambler_Jack/Chapter_6'</v>
      </c>
      <c r="B78" s="5" t="str">
        <f t="shared" ca="1" si="0"/>
        <v>Gambler_Jack/Chapter_6</v>
      </c>
      <c r="C78" s="5"/>
      <c r="D78" s="5"/>
      <c r="E78" s="5" t="str">
        <f ca="1">IFERROR(__xludf.DUMMYFUNCTION("""COMPUTED_VALUE"""),"Gambler_Jack/Chapter_6")</f>
        <v>Gambler_Jack/Chapter_6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  <c r="IX78" s="5"/>
      <c r="IY78" s="5"/>
      <c r="IZ78" s="5"/>
      <c r="JA78" s="5"/>
      <c r="JB78" s="5"/>
      <c r="JC78" s="5"/>
      <c r="JD78" s="5"/>
      <c r="JE78" s="5"/>
      <c r="JF78" s="5"/>
      <c r="JG78" s="5"/>
      <c r="JH78" s="5"/>
      <c r="JI78" s="5"/>
      <c r="JJ78" s="5"/>
      <c r="JK78" s="5"/>
      <c r="JL78" s="5"/>
      <c r="JM78" s="5"/>
      <c r="JN78" s="5"/>
      <c r="JO78" s="5"/>
      <c r="JP78" s="5"/>
      <c r="JQ78" s="5"/>
      <c r="JR78" s="5"/>
      <c r="JS78" s="5"/>
      <c r="JT78" s="5"/>
      <c r="JU78" s="5"/>
      <c r="JV78" s="5"/>
      <c r="JW78" s="5"/>
      <c r="JX78" s="5"/>
      <c r="JY78" s="5"/>
      <c r="JZ78" s="5"/>
      <c r="KA78" s="5"/>
      <c r="KB78" s="5"/>
      <c r="KC78" s="5"/>
      <c r="KD78" s="5"/>
      <c r="KE78" s="5"/>
      <c r="KF78" s="5"/>
      <c r="KG78" s="5"/>
      <c r="KH78" s="5"/>
      <c r="KI78" s="5"/>
      <c r="KJ78" s="5"/>
      <c r="KK78" s="5"/>
      <c r="KL78" s="5"/>
      <c r="KM78" s="5"/>
      <c r="KN78" s="5"/>
    </row>
    <row r="79" spans="1:300" ht="12.5">
      <c r="A79" s="5" t="str">
        <f ca="1">IFERROR(__xludf.DUMMYFUNCTION("""COMPUTED_VALUE""")," '/wiki/Gambler_Jack/Chapter_7'")</f>
        <v xml:space="preserve"> '/wiki/Gambler_Jack/Chapter_7'</v>
      </c>
      <c r="B79" s="5" t="str">
        <f t="shared" ca="1" si="0"/>
        <v>Gambler_Jack/Chapter_7</v>
      </c>
      <c r="C79" s="5"/>
      <c r="D79" s="5"/>
      <c r="E79" s="5" t="str">
        <f ca="1">IFERROR(__xludf.DUMMYFUNCTION("""COMPUTED_VALUE"""),"Gambler_Jack/Chapter_7")</f>
        <v>Gambler_Jack/Chapter_7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  <c r="IX79" s="5"/>
      <c r="IY79" s="5"/>
      <c r="IZ79" s="5"/>
      <c r="JA79" s="5"/>
      <c r="JB79" s="5"/>
      <c r="JC79" s="5"/>
      <c r="JD79" s="5"/>
      <c r="JE79" s="5"/>
      <c r="JF79" s="5"/>
      <c r="JG79" s="5"/>
      <c r="JH79" s="5"/>
      <c r="JI79" s="5"/>
      <c r="JJ79" s="5"/>
      <c r="JK79" s="5"/>
      <c r="JL79" s="5"/>
      <c r="JM79" s="5"/>
      <c r="JN79" s="5"/>
      <c r="JO79" s="5"/>
      <c r="JP79" s="5"/>
      <c r="JQ79" s="5"/>
      <c r="JR79" s="5"/>
      <c r="JS79" s="5"/>
      <c r="JT79" s="5"/>
      <c r="JU79" s="5"/>
      <c r="JV79" s="5"/>
      <c r="JW79" s="5"/>
      <c r="JX79" s="5"/>
      <c r="JY79" s="5"/>
      <c r="JZ79" s="5"/>
      <c r="KA79" s="5"/>
      <c r="KB79" s="5"/>
      <c r="KC79" s="5"/>
      <c r="KD79" s="5"/>
      <c r="KE79" s="5"/>
      <c r="KF79" s="5"/>
      <c r="KG79" s="5"/>
      <c r="KH79" s="5"/>
      <c r="KI79" s="5"/>
      <c r="KJ79" s="5"/>
      <c r="KK79" s="5"/>
      <c r="KL79" s="5"/>
      <c r="KM79" s="5"/>
      <c r="KN79" s="5"/>
    </row>
    <row r="80" spans="1:300" ht="12.5">
      <c r="A80" s="5" t="str">
        <f ca="1">IFERROR(__xludf.DUMMYFUNCTION("""COMPUTED_VALUE""")," '/wiki/Gambler_Jack/Chapter_8'")</f>
        <v xml:space="preserve"> '/wiki/Gambler_Jack/Chapter_8'</v>
      </c>
      <c r="B80" s="5" t="str">
        <f t="shared" ca="1" si="0"/>
        <v>Gambler_Jack/Chapter_8</v>
      </c>
      <c r="C80" s="5"/>
      <c r="D80" s="5"/>
      <c r="E80" s="5" t="str">
        <f ca="1">IFERROR(__xludf.DUMMYFUNCTION("""COMPUTED_VALUE"""),"Gambler_Jack/Chapter_8")</f>
        <v>Gambler_Jack/Chapter_8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  <c r="IX80" s="5"/>
      <c r="IY80" s="5"/>
      <c r="IZ80" s="5"/>
      <c r="JA80" s="5"/>
      <c r="JB80" s="5"/>
      <c r="JC80" s="5"/>
      <c r="JD80" s="5"/>
      <c r="JE80" s="5"/>
      <c r="JF80" s="5"/>
      <c r="JG80" s="5"/>
      <c r="JH80" s="5"/>
      <c r="JI80" s="5"/>
      <c r="JJ80" s="5"/>
      <c r="JK80" s="5"/>
      <c r="JL80" s="5"/>
      <c r="JM80" s="5"/>
      <c r="JN80" s="5"/>
      <c r="JO80" s="5"/>
      <c r="JP80" s="5"/>
      <c r="JQ80" s="5"/>
      <c r="JR80" s="5"/>
      <c r="JS80" s="5"/>
      <c r="JT80" s="5"/>
      <c r="JU80" s="5"/>
      <c r="JV80" s="5"/>
      <c r="JW80" s="5"/>
      <c r="JX80" s="5"/>
      <c r="JY80" s="5"/>
      <c r="JZ80" s="5"/>
      <c r="KA80" s="5"/>
      <c r="KB80" s="5"/>
      <c r="KC80" s="5"/>
      <c r="KD80" s="5"/>
      <c r="KE80" s="5"/>
      <c r="KF80" s="5"/>
      <c r="KG80" s="5"/>
      <c r="KH80" s="5"/>
      <c r="KI80" s="5"/>
      <c r="KJ80" s="5"/>
      <c r="KK80" s="5"/>
      <c r="KL80" s="5"/>
      <c r="KM80" s="5"/>
      <c r="KN80" s="5"/>
    </row>
    <row r="81" spans="1:300" ht="12.5">
      <c r="A81" s="5" t="str">
        <f ca="1">IFERROR(__xludf.DUMMYFUNCTION("""COMPUTED_VALUE""")," '/wiki/Gambler_Jack/Chapter_9'")</f>
        <v xml:space="preserve"> '/wiki/Gambler_Jack/Chapter_9'</v>
      </c>
      <c r="B81" s="5" t="str">
        <f t="shared" ca="1" si="0"/>
        <v>Gambler_Jack/Chapter_9</v>
      </c>
      <c r="C81" s="5"/>
      <c r="D81" s="5"/>
      <c r="E81" s="5" t="str">
        <f ca="1">IFERROR(__xludf.DUMMYFUNCTION("""COMPUTED_VALUE"""),"Gambler_Jack/Chapter_9")</f>
        <v>Gambler_Jack/Chapter_9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  <c r="IX81" s="5"/>
      <c r="IY81" s="5"/>
      <c r="IZ81" s="5"/>
      <c r="JA81" s="5"/>
      <c r="JB81" s="5"/>
      <c r="JC81" s="5"/>
      <c r="JD81" s="5"/>
      <c r="JE81" s="5"/>
      <c r="JF81" s="5"/>
      <c r="JG81" s="5"/>
      <c r="JH81" s="5"/>
      <c r="JI81" s="5"/>
      <c r="JJ81" s="5"/>
      <c r="JK81" s="5"/>
      <c r="JL81" s="5"/>
      <c r="JM81" s="5"/>
      <c r="JN81" s="5"/>
      <c r="JO81" s="5"/>
      <c r="JP81" s="5"/>
      <c r="JQ81" s="5"/>
      <c r="JR81" s="5"/>
      <c r="JS81" s="5"/>
      <c r="JT81" s="5"/>
      <c r="JU81" s="5"/>
      <c r="JV81" s="5"/>
      <c r="JW81" s="5"/>
      <c r="JX81" s="5"/>
      <c r="JY81" s="5"/>
      <c r="JZ81" s="5"/>
      <c r="KA81" s="5"/>
      <c r="KB81" s="5"/>
      <c r="KC81" s="5"/>
      <c r="KD81" s="5"/>
      <c r="KE81" s="5"/>
      <c r="KF81" s="5"/>
      <c r="KG81" s="5"/>
      <c r="KH81" s="5"/>
      <c r="KI81" s="5"/>
      <c r="KJ81" s="5"/>
      <c r="KK81" s="5"/>
      <c r="KL81" s="5"/>
      <c r="KM81" s="5"/>
      <c r="KN81" s="5"/>
    </row>
    <row r="82" spans="1:300" ht="12.5">
      <c r="A82" s="5" t="str">
        <f ca="1">IFERROR(__xludf.DUMMYFUNCTION("""COMPUTED_VALUE""")," '/wiki/Gambler_Jack/Chapter_10'")</f>
        <v xml:space="preserve"> '/wiki/Gambler_Jack/Chapter_10'</v>
      </c>
      <c r="B82" s="5" t="str">
        <f t="shared" ca="1" si="0"/>
        <v>Gambler_Jack/Chapter_10</v>
      </c>
      <c r="C82" s="5"/>
      <c r="D82" s="5"/>
      <c r="E82" s="5" t="str">
        <f ca="1">IFERROR(__xludf.DUMMYFUNCTION("""COMPUTED_VALUE"""),"Gambler_Jack/Chapter_10")</f>
        <v>Gambler_Jack/Chapter_10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  <c r="IW82" s="5"/>
      <c r="IX82" s="5"/>
      <c r="IY82" s="5"/>
      <c r="IZ82" s="5"/>
      <c r="JA82" s="5"/>
      <c r="JB82" s="5"/>
      <c r="JC82" s="5"/>
      <c r="JD82" s="5"/>
      <c r="JE82" s="5"/>
      <c r="JF82" s="5"/>
      <c r="JG82" s="5"/>
      <c r="JH82" s="5"/>
      <c r="JI82" s="5"/>
      <c r="JJ82" s="5"/>
      <c r="JK82" s="5"/>
      <c r="JL82" s="5"/>
      <c r="JM82" s="5"/>
      <c r="JN82" s="5"/>
      <c r="JO82" s="5"/>
      <c r="JP82" s="5"/>
      <c r="JQ82" s="5"/>
      <c r="JR82" s="5"/>
      <c r="JS82" s="5"/>
      <c r="JT82" s="5"/>
      <c r="JU82" s="5"/>
      <c r="JV82" s="5"/>
      <c r="JW82" s="5"/>
      <c r="JX82" s="5"/>
      <c r="JY82" s="5"/>
      <c r="JZ82" s="5"/>
      <c r="KA82" s="5"/>
      <c r="KB82" s="5"/>
      <c r="KC82" s="5"/>
      <c r="KD82" s="5"/>
      <c r="KE82" s="5"/>
      <c r="KF82" s="5"/>
      <c r="KG82" s="5"/>
      <c r="KH82" s="5"/>
      <c r="KI82" s="5"/>
      <c r="KJ82" s="5"/>
      <c r="KK82" s="5"/>
      <c r="KL82" s="5"/>
      <c r="KM82" s="5"/>
      <c r="KN82" s="5"/>
    </row>
    <row r="83" spans="1:300" ht="12.5">
      <c r="A83" s="5" t="str">
        <f ca="1">IFERROR(__xludf.DUMMYFUNCTION("""COMPUTED_VALUE""")," '/wiki/Gambler_Jack/Chapter_11'")</f>
        <v xml:space="preserve"> '/wiki/Gambler_Jack/Chapter_11'</v>
      </c>
      <c r="B83" s="5" t="str">
        <f t="shared" ca="1" si="0"/>
        <v>Gambler_Jack/Chapter_11</v>
      </c>
      <c r="C83" s="5"/>
      <c r="D83" s="5"/>
      <c r="E83" s="5" t="str">
        <f ca="1">IFERROR(__xludf.DUMMYFUNCTION("""COMPUTED_VALUE"""),"Gambler_Jack/Chapter_11")</f>
        <v>Gambler_Jack/Chapter_11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  <c r="IV83" s="5"/>
      <c r="IW83" s="5"/>
      <c r="IX83" s="5"/>
      <c r="IY83" s="5"/>
      <c r="IZ83" s="5"/>
      <c r="JA83" s="5"/>
      <c r="JB83" s="5"/>
      <c r="JC83" s="5"/>
      <c r="JD83" s="5"/>
      <c r="JE83" s="5"/>
      <c r="JF83" s="5"/>
      <c r="JG83" s="5"/>
      <c r="JH83" s="5"/>
      <c r="JI83" s="5"/>
      <c r="JJ83" s="5"/>
      <c r="JK83" s="5"/>
      <c r="JL83" s="5"/>
      <c r="JM83" s="5"/>
      <c r="JN83" s="5"/>
      <c r="JO83" s="5"/>
      <c r="JP83" s="5"/>
      <c r="JQ83" s="5"/>
      <c r="JR83" s="5"/>
      <c r="JS83" s="5"/>
      <c r="JT83" s="5"/>
      <c r="JU83" s="5"/>
      <c r="JV83" s="5"/>
      <c r="JW83" s="5"/>
      <c r="JX83" s="5"/>
      <c r="JY83" s="5"/>
      <c r="JZ83" s="5"/>
      <c r="KA83" s="5"/>
      <c r="KB83" s="5"/>
      <c r="KC83" s="5"/>
      <c r="KD83" s="5"/>
      <c r="KE83" s="5"/>
      <c r="KF83" s="5"/>
      <c r="KG83" s="5"/>
      <c r="KH83" s="5"/>
      <c r="KI83" s="5"/>
      <c r="KJ83" s="5"/>
      <c r="KK83" s="5"/>
      <c r="KL83" s="5"/>
      <c r="KM83" s="5"/>
      <c r="KN83" s="5"/>
    </row>
    <row r="84" spans="1:300" ht="12.5">
      <c r="A84" s="5" t="str">
        <f ca="1">IFERROR(__xludf.DUMMYFUNCTION("""COMPUTED_VALUE""")," '/wiki/Gambler_Jack/Chapter_12'")</f>
        <v xml:space="preserve"> '/wiki/Gambler_Jack/Chapter_12'</v>
      </c>
      <c r="B84" s="5" t="str">
        <f t="shared" ca="1" si="0"/>
        <v>Gambler_Jack/Chapter_12</v>
      </c>
      <c r="C84" s="5"/>
      <c r="D84" s="5"/>
      <c r="E84" s="5" t="str">
        <f ca="1">IFERROR(__xludf.DUMMYFUNCTION("""COMPUTED_VALUE"""),"Gambler_Jack/Chapter_12")</f>
        <v>Gambler_Jack/Chapter_12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  <c r="IV84" s="5"/>
      <c r="IW84" s="5"/>
      <c r="IX84" s="5"/>
      <c r="IY84" s="5"/>
      <c r="IZ84" s="5"/>
      <c r="JA84" s="5"/>
      <c r="JB84" s="5"/>
      <c r="JC84" s="5"/>
      <c r="JD84" s="5"/>
      <c r="JE84" s="5"/>
      <c r="JF84" s="5"/>
      <c r="JG84" s="5"/>
      <c r="JH84" s="5"/>
      <c r="JI84" s="5"/>
      <c r="JJ84" s="5"/>
      <c r="JK84" s="5"/>
      <c r="JL84" s="5"/>
      <c r="JM84" s="5"/>
      <c r="JN84" s="5"/>
      <c r="JO84" s="5"/>
      <c r="JP84" s="5"/>
      <c r="JQ84" s="5"/>
      <c r="JR84" s="5"/>
      <c r="JS84" s="5"/>
      <c r="JT84" s="5"/>
      <c r="JU84" s="5"/>
      <c r="JV84" s="5"/>
      <c r="JW84" s="5"/>
      <c r="JX84" s="5"/>
      <c r="JY84" s="5"/>
      <c r="JZ84" s="5"/>
      <c r="KA84" s="5"/>
      <c r="KB84" s="5"/>
      <c r="KC84" s="5"/>
      <c r="KD84" s="5"/>
      <c r="KE84" s="5"/>
      <c r="KF84" s="5"/>
      <c r="KG84" s="5"/>
      <c r="KH84" s="5"/>
      <c r="KI84" s="5"/>
      <c r="KJ84" s="5"/>
      <c r="KK84" s="5"/>
      <c r="KL84" s="5"/>
      <c r="KM84" s="5"/>
      <c r="KN84" s="5"/>
    </row>
    <row r="85" spans="1:300" ht="12.5">
      <c r="A85" s="5" t="str">
        <f ca="1">IFERROR(__xludf.DUMMYFUNCTION("""COMPUTED_VALUE""")," '/wiki/Gambler_Jack/Chapter_13'")</f>
        <v xml:space="preserve"> '/wiki/Gambler_Jack/Chapter_13'</v>
      </c>
      <c r="B85" s="5" t="str">
        <f t="shared" ca="1" si="0"/>
        <v>Gambler_Jack/Chapter_13</v>
      </c>
      <c r="C85" s="5"/>
      <c r="D85" s="5"/>
      <c r="E85" s="5" t="str">
        <f ca="1">IFERROR(__xludf.DUMMYFUNCTION("""COMPUTED_VALUE"""),"Gambler_Jack/Chapter_13")</f>
        <v>Gambler_Jack/Chapter_13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5"/>
      <c r="IK85" s="5"/>
      <c r="IL85" s="5"/>
      <c r="IM85" s="5"/>
      <c r="IN85" s="5"/>
      <c r="IO85" s="5"/>
      <c r="IP85" s="5"/>
      <c r="IQ85" s="5"/>
      <c r="IR85" s="5"/>
      <c r="IS85" s="5"/>
      <c r="IT85" s="5"/>
      <c r="IU85" s="5"/>
      <c r="IV85" s="5"/>
      <c r="IW85" s="5"/>
      <c r="IX85" s="5"/>
      <c r="IY85" s="5"/>
      <c r="IZ85" s="5"/>
      <c r="JA85" s="5"/>
      <c r="JB85" s="5"/>
      <c r="JC85" s="5"/>
      <c r="JD85" s="5"/>
      <c r="JE85" s="5"/>
      <c r="JF85" s="5"/>
      <c r="JG85" s="5"/>
      <c r="JH85" s="5"/>
      <c r="JI85" s="5"/>
      <c r="JJ85" s="5"/>
      <c r="JK85" s="5"/>
      <c r="JL85" s="5"/>
      <c r="JM85" s="5"/>
      <c r="JN85" s="5"/>
      <c r="JO85" s="5"/>
      <c r="JP85" s="5"/>
      <c r="JQ85" s="5"/>
      <c r="JR85" s="5"/>
      <c r="JS85" s="5"/>
      <c r="JT85" s="5"/>
      <c r="JU85" s="5"/>
      <c r="JV85" s="5"/>
      <c r="JW85" s="5"/>
      <c r="JX85" s="5"/>
      <c r="JY85" s="5"/>
      <c r="JZ85" s="5"/>
      <c r="KA85" s="5"/>
      <c r="KB85" s="5"/>
      <c r="KC85" s="5"/>
      <c r="KD85" s="5"/>
      <c r="KE85" s="5"/>
      <c r="KF85" s="5"/>
      <c r="KG85" s="5"/>
      <c r="KH85" s="5"/>
      <c r="KI85" s="5"/>
      <c r="KJ85" s="5"/>
      <c r="KK85" s="5"/>
      <c r="KL85" s="5"/>
      <c r="KM85" s="5"/>
      <c r="KN85" s="5"/>
    </row>
    <row r="86" spans="1:300" ht="12.5">
      <c r="A86" s="5" t="str">
        <f ca="1">IFERROR(__xludf.DUMMYFUNCTION("""COMPUTED_VALUE""")," '/wiki/Gambler_Jack/Finale'")</f>
        <v xml:space="preserve"> '/wiki/Gambler_Jack/Finale'</v>
      </c>
      <c r="B86" s="5" t="str">
        <f t="shared" ca="1" si="0"/>
        <v>Gambler_Jack/Finale</v>
      </c>
      <c r="C86" s="5"/>
      <c r="D86" s="5"/>
      <c r="E86" s="5" t="str">
        <f ca="1">IFERROR(__xludf.DUMMYFUNCTION("""COMPUTED_VALUE"""),"Gambler_Jack/Finale")</f>
        <v>Gambler_Jack/Finale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5"/>
      <c r="IK86" s="5"/>
      <c r="IL86" s="5"/>
      <c r="IM86" s="5"/>
      <c r="IN86" s="5"/>
      <c r="IO86" s="5"/>
      <c r="IP86" s="5"/>
      <c r="IQ86" s="5"/>
      <c r="IR86" s="5"/>
      <c r="IS86" s="5"/>
      <c r="IT86" s="5"/>
      <c r="IU86" s="5"/>
      <c r="IV86" s="5"/>
      <c r="IW86" s="5"/>
      <c r="IX86" s="5"/>
      <c r="IY86" s="5"/>
      <c r="IZ86" s="5"/>
      <c r="JA86" s="5"/>
      <c r="JB86" s="5"/>
      <c r="JC86" s="5"/>
      <c r="JD86" s="5"/>
      <c r="JE86" s="5"/>
      <c r="JF86" s="5"/>
      <c r="JG86" s="5"/>
      <c r="JH86" s="5"/>
      <c r="JI86" s="5"/>
      <c r="JJ86" s="5"/>
      <c r="JK86" s="5"/>
      <c r="JL86" s="5"/>
      <c r="JM86" s="5"/>
      <c r="JN86" s="5"/>
      <c r="JO86" s="5"/>
      <c r="JP86" s="5"/>
      <c r="JQ86" s="5"/>
      <c r="JR86" s="5"/>
      <c r="JS86" s="5"/>
      <c r="JT86" s="5"/>
      <c r="JU86" s="5"/>
      <c r="JV86" s="5"/>
      <c r="JW86" s="5"/>
      <c r="JX86" s="5"/>
      <c r="JY86" s="5"/>
      <c r="JZ86" s="5"/>
      <c r="KA86" s="5"/>
      <c r="KB86" s="5"/>
      <c r="KC86" s="5"/>
      <c r="KD86" s="5"/>
      <c r="KE86" s="5"/>
      <c r="KF86" s="5"/>
      <c r="KG86" s="5"/>
      <c r="KH86" s="5"/>
      <c r="KI86" s="5"/>
      <c r="KJ86" s="5"/>
      <c r="KK86" s="5"/>
      <c r="KL86" s="5"/>
      <c r="KM86" s="5"/>
      <c r="KN86" s="5"/>
    </row>
    <row r="87" spans="1:300" ht="12.5">
      <c r="A87" s="5" t="str">
        <f ca="1">IFERROR(__xludf.DUMMYFUNCTION("""COMPUTED_VALUE""")," '/wiki/Lighthouse_Manual'")</f>
        <v xml:space="preserve"> '/wiki/Lighthouse_Manual'</v>
      </c>
      <c r="B87" s="5" t="str">
        <f t="shared" ca="1" si="0"/>
        <v>Lighthouse_Manual</v>
      </c>
      <c r="C87" s="5"/>
      <c r="D87" s="5"/>
      <c r="E87" s="5" t="str">
        <f ca="1">IFERROR(__xludf.DUMMYFUNCTION("""COMPUTED_VALUE"""),"Lighthouse_Manual")</f>
        <v>Lighthouse_Manual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5"/>
      <c r="IK87" s="5"/>
      <c r="IL87" s="5"/>
      <c r="IM87" s="5"/>
      <c r="IN87" s="5"/>
      <c r="IO87" s="5"/>
      <c r="IP87" s="5"/>
      <c r="IQ87" s="5"/>
      <c r="IR87" s="5"/>
      <c r="IS87" s="5"/>
      <c r="IT87" s="5"/>
      <c r="IU87" s="5"/>
      <c r="IV87" s="5"/>
      <c r="IW87" s="5"/>
      <c r="IX87" s="5"/>
      <c r="IY87" s="5"/>
      <c r="IZ87" s="5"/>
      <c r="JA87" s="5"/>
      <c r="JB87" s="5"/>
      <c r="JC87" s="5"/>
      <c r="JD87" s="5"/>
      <c r="JE87" s="5"/>
      <c r="JF87" s="5"/>
      <c r="JG87" s="5"/>
      <c r="JH87" s="5"/>
      <c r="JI87" s="5"/>
      <c r="JJ87" s="5"/>
      <c r="JK87" s="5"/>
      <c r="JL87" s="5"/>
      <c r="JM87" s="5"/>
      <c r="JN87" s="5"/>
      <c r="JO87" s="5"/>
      <c r="JP87" s="5"/>
      <c r="JQ87" s="5"/>
      <c r="JR87" s="5"/>
      <c r="JS87" s="5"/>
      <c r="JT87" s="5"/>
      <c r="JU87" s="5"/>
      <c r="JV87" s="5"/>
      <c r="JW87" s="5"/>
      <c r="JX87" s="5"/>
      <c r="JY87" s="5"/>
      <c r="JZ87" s="5"/>
      <c r="KA87" s="5"/>
      <c r="KB87" s="5"/>
      <c r="KC87" s="5"/>
      <c r="KD87" s="5"/>
      <c r="KE87" s="5"/>
      <c r="KF87" s="5"/>
      <c r="KG87" s="5"/>
      <c r="KH87" s="5"/>
      <c r="KI87" s="5"/>
      <c r="KJ87" s="5"/>
      <c r="KK87" s="5"/>
      <c r="KL87" s="5"/>
      <c r="KM87" s="5"/>
      <c r="KN87" s="5"/>
    </row>
    <row r="88" spans="1:300" ht="12.5">
      <c r="A88" s="5" t="str">
        <f ca="1">IFERROR(__xludf.DUMMYFUNCTION("""COMPUTED_VALUE""")," '/wiki/Data_crystals/Esmelas_Tower'")</f>
        <v xml:space="preserve"> '/wiki/Data_crystals/Esmelas_Tower'</v>
      </c>
      <c r="B88" s="5" t="str">
        <f t="shared" ca="1" si="0"/>
        <v>Data_crystals/Esmelas_Tower</v>
      </c>
      <c r="C88" s="5"/>
      <c r="D88" s="5"/>
      <c r="E88" s="5" t="str">
        <f ca="1">IFERROR(__xludf.DUMMYFUNCTION("""COMPUTED_VALUE"""),"Data_crystals/Esmelas_Tower")</f>
        <v>Data_crystals/Esmelas_Tower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  <c r="IW88" s="5"/>
      <c r="IX88" s="5"/>
      <c r="IY88" s="5"/>
      <c r="IZ88" s="5"/>
      <c r="JA88" s="5"/>
      <c r="JB88" s="5"/>
      <c r="JC88" s="5"/>
      <c r="JD88" s="5"/>
      <c r="JE88" s="5"/>
      <c r="JF88" s="5"/>
      <c r="JG88" s="5"/>
      <c r="JH88" s="5"/>
      <c r="JI88" s="5"/>
      <c r="JJ88" s="5"/>
      <c r="JK88" s="5"/>
      <c r="JL88" s="5"/>
      <c r="JM88" s="5"/>
      <c r="JN88" s="5"/>
      <c r="JO88" s="5"/>
      <c r="JP88" s="5"/>
      <c r="JQ88" s="5"/>
      <c r="JR88" s="5"/>
      <c r="JS88" s="5"/>
      <c r="JT88" s="5"/>
      <c r="JU88" s="5"/>
      <c r="JV88" s="5"/>
      <c r="JW88" s="5"/>
      <c r="JX88" s="5"/>
      <c r="JY88" s="5"/>
      <c r="JZ88" s="5"/>
      <c r="KA88" s="5"/>
      <c r="KB88" s="5"/>
      <c r="KC88" s="5"/>
      <c r="KD88" s="5"/>
      <c r="KE88" s="5"/>
      <c r="KF88" s="5"/>
      <c r="KG88" s="5"/>
      <c r="KH88" s="5"/>
      <c r="KI88" s="5"/>
      <c r="KJ88" s="5"/>
      <c r="KK88" s="5"/>
      <c r="KL88" s="5"/>
      <c r="KM88" s="5"/>
      <c r="KN88" s="5"/>
    </row>
    <row r="89" spans="1:300" ht="12.5">
      <c r="A89" s="5" t="str">
        <f ca="1">IFERROR(__xludf.DUMMYFUNCTION("""COMPUTED_VALUE""")," '/wiki/Data_crystals/Carnelia_Tower'")</f>
        <v xml:space="preserve"> '/wiki/Data_crystals/Carnelia_Tower'</v>
      </c>
      <c r="B89" s="5" t="str">
        <f t="shared" ca="1" si="0"/>
        <v>Data_crystals/Carnelia_Tower</v>
      </c>
      <c r="C89" s="5"/>
      <c r="D89" s="5"/>
      <c r="E89" s="5" t="str">
        <f ca="1">IFERROR(__xludf.DUMMYFUNCTION("""COMPUTED_VALUE"""),"Data_crystals/Carnelia_Tower")</f>
        <v>Data_crystals/Carnelia_Tower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  <c r="IW89" s="5"/>
      <c r="IX89" s="5"/>
      <c r="IY89" s="5"/>
      <c r="IZ89" s="5"/>
      <c r="JA89" s="5"/>
      <c r="JB89" s="5"/>
      <c r="JC89" s="5"/>
      <c r="JD89" s="5"/>
      <c r="JE89" s="5"/>
      <c r="JF89" s="5"/>
      <c r="JG89" s="5"/>
      <c r="JH89" s="5"/>
      <c r="JI89" s="5"/>
      <c r="JJ89" s="5"/>
      <c r="JK89" s="5"/>
      <c r="JL89" s="5"/>
      <c r="JM89" s="5"/>
      <c r="JN89" s="5"/>
      <c r="JO89" s="5"/>
      <c r="JP89" s="5"/>
      <c r="JQ89" s="5"/>
      <c r="JR89" s="5"/>
      <c r="JS89" s="5"/>
      <c r="JT89" s="5"/>
      <c r="JU89" s="5"/>
      <c r="JV89" s="5"/>
      <c r="JW89" s="5"/>
      <c r="JX89" s="5"/>
      <c r="JY89" s="5"/>
      <c r="JZ89" s="5"/>
      <c r="KA89" s="5"/>
      <c r="KB89" s="5"/>
      <c r="KC89" s="5"/>
      <c r="KD89" s="5"/>
      <c r="KE89" s="5"/>
      <c r="KF89" s="5"/>
      <c r="KG89" s="5"/>
      <c r="KH89" s="5"/>
      <c r="KI89" s="5"/>
      <c r="KJ89" s="5"/>
      <c r="KK89" s="5"/>
      <c r="KL89" s="5"/>
      <c r="KM89" s="5"/>
      <c r="KN89" s="5"/>
    </row>
    <row r="90" spans="1:300" ht="12.5">
      <c r="A90" s="5" t="str">
        <f ca="1">IFERROR(__xludf.DUMMYFUNCTION("""COMPUTED_VALUE""")," '/wiki/Data_crystals/Sapphirl_Tower'")</f>
        <v xml:space="preserve"> '/wiki/Data_crystals/Sapphirl_Tower'</v>
      </c>
      <c r="B90" s="5" t="str">
        <f t="shared" ca="1" si="0"/>
        <v>Data_crystals/Sapphirl_Tower</v>
      </c>
      <c r="C90" s="5"/>
      <c r="D90" s="5"/>
      <c r="E90" s="5" t="str">
        <f ca="1">IFERROR(__xludf.DUMMYFUNCTION("""COMPUTED_VALUE"""),"Data_crystals/Sapphirl_Tower")</f>
        <v>Data_crystals/Sapphirl_Tower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  <c r="IW90" s="5"/>
      <c r="IX90" s="5"/>
      <c r="IY90" s="5"/>
      <c r="IZ90" s="5"/>
      <c r="JA90" s="5"/>
      <c r="JB90" s="5"/>
      <c r="JC90" s="5"/>
      <c r="JD90" s="5"/>
      <c r="JE90" s="5"/>
      <c r="JF90" s="5"/>
      <c r="JG90" s="5"/>
      <c r="JH90" s="5"/>
      <c r="JI90" s="5"/>
      <c r="JJ90" s="5"/>
      <c r="JK90" s="5"/>
      <c r="JL90" s="5"/>
      <c r="JM90" s="5"/>
      <c r="JN90" s="5"/>
      <c r="JO90" s="5"/>
      <c r="JP90" s="5"/>
      <c r="JQ90" s="5"/>
      <c r="JR90" s="5"/>
      <c r="JS90" s="5"/>
      <c r="JT90" s="5"/>
      <c r="JU90" s="5"/>
      <c r="JV90" s="5"/>
      <c r="JW90" s="5"/>
      <c r="JX90" s="5"/>
      <c r="JY90" s="5"/>
      <c r="JZ90" s="5"/>
      <c r="KA90" s="5"/>
      <c r="KB90" s="5"/>
      <c r="KC90" s="5"/>
      <c r="KD90" s="5"/>
      <c r="KE90" s="5"/>
      <c r="KF90" s="5"/>
      <c r="KG90" s="5"/>
      <c r="KH90" s="5"/>
      <c r="KI90" s="5"/>
      <c r="KJ90" s="5"/>
      <c r="KK90" s="5"/>
      <c r="KL90" s="5"/>
      <c r="KM90" s="5"/>
      <c r="KN90" s="5"/>
    </row>
    <row r="91" spans="1:300" ht="12.5">
      <c r="A91" s="5" t="str">
        <f ca="1">IFERROR(__xludf.DUMMYFUNCTION("""COMPUTED_VALUE""")," '/wiki/Data_crystals/Amberl_Tower'")</f>
        <v xml:space="preserve"> '/wiki/Data_crystals/Amberl_Tower'</v>
      </c>
      <c r="B91" s="5" t="str">
        <f t="shared" ca="1" si="0"/>
        <v>Data_crystals/Amberl_Tower</v>
      </c>
      <c r="C91" s="5"/>
      <c r="D91" s="5"/>
      <c r="E91" s="5" t="str">
        <f ca="1">IFERROR(__xludf.DUMMYFUNCTION("""COMPUTED_VALUE"""),"Data_crystals/Amberl_Tower")</f>
        <v>Data_crystals/Amberl_Tower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  <c r="IX91" s="5"/>
      <c r="IY91" s="5"/>
      <c r="IZ91" s="5"/>
      <c r="JA91" s="5"/>
      <c r="JB91" s="5"/>
      <c r="JC91" s="5"/>
      <c r="JD91" s="5"/>
      <c r="JE91" s="5"/>
      <c r="JF91" s="5"/>
      <c r="JG91" s="5"/>
      <c r="JH91" s="5"/>
      <c r="JI91" s="5"/>
      <c r="JJ91" s="5"/>
      <c r="JK91" s="5"/>
      <c r="JL91" s="5"/>
      <c r="JM91" s="5"/>
      <c r="JN91" s="5"/>
      <c r="JO91" s="5"/>
      <c r="JP91" s="5"/>
      <c r="JQ91" s="5"/>
      <c r="JR91" s="5"/>
      <c r="JS91" s="5"/>
      <c r="JT91" s="5"/>
      <c r="JU91" s="5"/>
      <c r="JV91" s="5"/>
      <c r="JW91" s="5"/>
      <c r="JX91" s="5"/>
      <c r="JY91" s="5"/>
      <c r="JZ91" s="5"/>
      <c r="KA91" s="5"/>
      <c r="KB91" s="5"/>
      <c r="KC91" s="5"/>
      <c r="KD91" s="5"/>
      <c r="KE91" s="5"/>
      <c r="KF91" s="5"/>
      <c r="KG91" s="5"/>
      <c r="KH91" s="5"/>
      <c r="KI91" s="5"/>
      <c r="KJ91" s="5"/>
      <c r="KK91" s="5"/>
      <c r="KL91" s="5"/>
      <c r="KM91" s="5"/>
      <c r="KN91" s="5"/>
    </row>
    <row r="92" spans="1:300" ht="12.5">
      <c r="A92" s="5" t="str">
        <f ca="1">IFERROR(__xludf.DUMMYFUNCTION("""COMPUTED_VALUE""")," 'Sky_3rd_GAME'")</f>
        <v xml:space="preserve"> 'Sky_3rd_GAME'</v>
      </c>
      <c r="B92" s="5" t="str">
        <f t="shared" ca="1" si="0"/>
        <v>Sky_3rd_GAME</v>
      </c>
      <c r="C92" s="5"/>
      <c r="D92" s="5"/>
      <c r="E92" s="5" t="str">
        <f ca="1">IFERROR(__xludf.DUMMYFUNCTION("""COMPUTED_VALUE"""),"Liberl_News_(Sky_3rd)/Special_Issue")</f>
        <v>Liberl_News_(Sky_3rd)/Special_Issue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  <c r="IX92" s="5"/>
      <c r="IY92" s="5"/>
      <c r="IZ92" s="5"/>
      <c r="JA92" s="5"/>
      <c r="JB92" s="5"/>
      <c r="JC92" s="5"/>
      <c r="JD92" s="5"/>
      <c r="JE92" s="5"/>
      <c r="JF92" s="5"/>
      <c r="JG92" s="5"/>
      <c r="JH92" s="5"/>
      <c r="JI92" s="5"/>
      <c r="JJ92" s="5"/>
      <c r="JK92" s="5"/>
      <c r="JL92" s="5"/>
      <c r="JM92" s="5"/>
      <c r="JN92" s="5"/>
      <c r="JO92" s="5"/>
      <c r="JP92" s="5"/>
      <c r="JQ92" s="5"/>
      <c r="JR92" s="5"/>
      <c r="JS92" s="5"/>
      <c r="JT92" s="5"/>
      <c r="JU92" s="5"/>
      <c r="JV92" s="5"/>
      <c r="JW92" s="5"/>
      <c r="JX92" s="5"/>
      <c r="JY92" s="5"/>
      <c r="JZ92" s="5"/>
      <c r="KA92" s="5"/>
      <c r="KB92" s="5"/>
      <c r="KC92" s="5"/>
      <c r="KD92" s="5"/>
      <c r="KE92" s="5"/>
      <c r="KF92" s="5"/>
      <c r="KG92" s="5"/>
      <c r="KH92" s="5"/>
      <c r="KI92" s="5"/>
      <c r="KJ92" s="5"/>
      <c r="KK92" s="5"/>
      <c r="KL92" s="5"/>
      <c r="KM92" s="5"/>
      <c r="KN92" s="5"/>
    </row>
    <row r="93" spans="1:300" ht="12.5">
      <c r="A93" s="5" t="str">
        <f ca="1">IFERROR(__xludf.DUMMYFUNCTION("""COMPUTED_VALUE""")," '/wiki/Liberl_News_(Sky_3rd)/Special_Issue'")</f>
        <v xml:space="preserve"> '/wiki/Liberl_News_(Sky_3rd)/Special_Issue'</v>
      </c>
      <c r="B93" s="5" t="str">
        <f t="shared" ca="1" si="0"/>
        <v>Liberl_News_(Sky_3rd)/Special_Issue</v>
      </c>
      <c r="C93" s="5"/>
      <c r="D93" s="5"/>
      <c r="E93" s="5" t="str">
        <f ca="1">IFERROR(__xludf.DUMMYFUNCTION("""COMPUTED_VALUE"""),"Crossbell_Times_(Zero)/Issue_1")</f>
        <v>Crossbell_Times_(Zero)/Issue_1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  <c r="IX93" s="5"/>
      <c r="IY93" s="5"/>
      <c r="IZ93" s="5"/>
      <c r="JA93" s="5"/>
      <c r="JB93" s="5"/>
      <c r="JC93" s="5"/>
      <c r="JD93" s="5"/>
      <c r="JE93" s="5"/>
      <c r="JF93" s="5"/>
      <c r="JG93" s="5"/>
      <c r="JH93" s="5"/>
      <c r="JI93" s="5"/>
      <c r="JJ93" s="5"/>
      <c r="JK93" s="5"/>
      <c r="JL93" s="5"/>
      <c r="JM93" s="5"/>
      <c r="JN93" s="5"/>
      <c r="JO93" s="5"/>
      <c r="JP93" s="5"/>
      <c r="JQ93" s="5"/>
      <c r="JR93" s="5"/>
      <c r="JS93" s="5"/>
      <c r="JT93" s="5"/>
      <c r="JU93" s="5"/>
      <c r="JV93" s="5"/>
      <c r="JW93" s="5"/>
      <c r="JX93" s="5"/>
      <c r="JY93" s="5"/>
      <c r="JZ93" s="5"/>
      <c r="KA93" s="5"/>
      <c r="KB93" s="5"/>
      <c r="KC93" s="5"/>
      <c r="KD93" s="5"/>
      <c r="KE93" s="5"/>
      <c r="KF93" s="5"/>
      <c r="KG93" s="5"/>
      <c r="KH93" s="5"/>
      <c r="KI93" s="5"/>
      <c r="KJ93" s="5"/>
      <c r="KK93" s="5"/>
      <c r="KL93" s="5"/>
      <c r="KM93" s="5"/>
      <c r="KN93" s="5"/>
    </row>
    <row r="94" spans="1:300" ht="12.5">
      <c r="A94" s="5" t="str">
        <f ca="1">IFERROR(__xludf.DUMMYFUNCTION("""COMPUTED_VALUE""")," 'Zero_GAME'")</f>
        <v xml:space="preserve"> 'Zero_GAME'</v>
      </c>
      <c r="B94" s="5" t="str">
        <f t="shared" ca="1" si="0"/>
        <v>Zero_GAME</v>
      </c>
      <c r="C94" s="5"/>
      <c r="D94" s="5"/>
      <c r="E94" s="5" t="str">
        <f ca="1">IFERROR(__xludf.DUMMYFUNCTION("""COMPUTED_VALUE"""),"Crossbell_Times_(Zero)/Issue_2")</f>
        <v>Crossbell_Times_(Zero)/Issue_2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  <c r="IX94" s="5"/>
      <c r="IY94" s="5"/>
      <c r="IZ94" s="5"/>
      <c r="JA94" s="5"/>
      <c r="JB94" s="5"/>
      <c r="JC94" s="5"/>
      <c r="JD94" s="5"/>
      <c r="JE94" s="5"/>
      <c r="JF94" s="5"/>
      <c r="JG94" s="5"/>
      <c r="JH94" s="5"/>
      <c r="JI94" s="5"/>
      <c r="JJ94" s="5"/>
      <c r="JK94" s="5"/>
      <c r="JL94" s="5"/>
      <c r="JM94" s="5"/>
      <c r="JN94" s="5"/>
      <c r="JO94" s="5"/>
      <c r="JP94" s="5"/>
      <c r="JQ94" s="5"/>
      <c r="JR94" s="5"/>
      <c r="JS94" s="5"/>
      <c r="JT94" s="5"/>
      <c r="JU94" s="5"/>
      <c r="JV94" s="5"/>
      <c r="JW94" s="5"/>
      <c r="JX94" s="5"/>
      <c r="JY94" s="5"/>
      <c r="JZ94" s="5"/>
      <c r="KA94" s="5"/>
      <c r="KB94" s="5"/>
      <c r="KC94" s="5"/>
      <c r="KD94" s="5"/>
      <c r="KE94" s="5"/>
      <c r="KF94" s="5"/>
      <c r="KG94" s="5"/>
      <c r="KH94" s="5"/>
      <c r="KI94" s="5"/>
      <c r="KJ94" s="5"/>
      <c r="KK94" s="5"/>
      <c r="KL94" s="5"/>
      <c r="KM94" s="5"/>
      <c r="KN94" s="5"/>
    </row>
    <row r="95" spans="1:300" ht="12.5">
      <c r="A95" s="5" t="str">
        <f ca="1">IFERROR(__xludf.DUMMYFUNCTION("""COMPUTED_VALUE""")," '/wiki/Crossbell_Times_(Zero)/Issue_1'")</f>
        <v xml:space="preserve"> '/wiki/Crossbell_Times_(Zero)/Issue_1'</v>
      </c>
      <c r="B95" s="5" t="str">
        <f t="shared" ca="1" si="0"/>
        <v>Crossbell_Times_(Zero)/Issue_1</v>
      </c>
      <c r="C95" s="5"/>
      <c r="D95" s="5"/>
      <c r="E95" s="5" t="str">
        <f ca="1">IFERROR(__xludf.DUMMYFUNCTION("""COMPUTED_VALUE"""),"Crossbell_Times_(Zero)/Issue_3")</f>
        <v>Crossbell_Times_(Zero)/Issue_3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  <c r="IX95" s="5"/>
      <c r="IY95" s="5"/>
      <c r="IZ95" s="5"/>
      <c r="JA95" s="5"/>
      <c r="JB95" s="5"/>
      <c r="JC95" s="5"/>
      <c r="JD95" s="5"/>
      <c r="JE95" s="5"/>
      <c r="JF95" s="5"/>
      <c r="JG95" s="5"/>
      <c r="JH95" s="5"/>
      <c r="JI95" s="5"/>
      <c r="JJ95" s="5"/>
      <c r="JK95" s="5"/>
      <c r="JL95" s="5"/>
      <c r="JM95" s="5"/>
      <c r="JN95" s="5"/>
      <c r="JO95" s="5"/>
      <c r="JP95" s="5"/>
      <c r="JQ95" s="5"/>
      <c r="JR95" s="5"/>
      <c r="JS95" s="5"/>
      <c r="JT95" s="5"/>
      <c r="JU95" s="5"/>
      <c r="JV95" s="5"/>
      <c r="JW95" s="5"/>
      <c r="JX95" s="5"/>
      <c r="JY95" s="5"/>
      <c r="JZ95" s="5"/>
      <c r="KA95" s="5"/>
      <c r="KB95" s="5"/>
      <c r="KC95" s="5"/>
      <c r="KD95" s="5"/>
      <c r="KE95" s="5"/>
      <c r="KF95" s="5"/>
      <c r="KG95" s="5"/>
      <c r="KH95" s="5"/>
      <c r="KI95" s="5"/>
      <c r="KJ95" s="5"/>
      <c r="KK95" s="5"/>
      <c r="KL95" s="5"/>
      <c r="KM95" s="5"/>
      <c r="KN95" s="5"/>
    </row>
    <row r="96" spans="1:300" ht="12.5">
      <c r="A96" s="5" t="str">
        <f ca="1">IFERROR(__xludf.DUMMYFUNCTION("""COMPUTED_VALUE""")," '/wiki/Crossbell_Times_(Zero)/Issue_2'")</f>
        <v xml:space="preserve"> '/wiki/Crossbell_Times_(Zero)/Issue_2'</v>
      </c>
      <c r="B96" s="5" t="str">
        <f t="shared" ca="1" si="0"/>
        <v>Crossbell_Times_(Zero)/Issue_2</v>
      </c>
      <c r="C96" s="5"/>
      <c r="D96" s="5"/>
      <c r="E96" s="5" t="str">
        <f ca="1">IFERROR(__xludf.DUMMYFUNCTION("""COMPUTED_VALUE"""),"Crossbell_Times_(Zero)/Special_Edition")</f>
        <v>Crossbell_Times_(Zero)/Special_Edition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  <c r="IX96" s="5"/>
      <c r="IY96" s="5"/>
      <c r="IZ96" s="5"/>
      <c r="JA96" s="5"/>
      <c r="JB96" s="5"/>
      <c r="JC96" s="5"/>
      <c r="JD96" s="5"/>
      <c r="JE96" s="5"/>
      <c r="JF96" s="5"/>
      <c r="JG96" s="5"/>
      <c r="JH96" s="5"/>
      <c r="JI96" s="5"/>
      <c r="JJ96" s="5"/>
      <c r="JK96" s="5"/>
      <c r="JL96" s="5"/>
      <c r="JM96" s="5"/>
      <c r="JN96" s="5"/>
      <c r="JO96" s="5"/>
      <c r="JP96" s="5"/>
      <c r="JQ96" s="5"/>
      <c r="JR96" s="5"/>
      <c r="JS96" s="5"/>
      <c r="JT96" s="5"/>
      <c r="JU96" s="5"/>
      <c r="JV96" s="5"/>
      <c r="JW96" s="5"/>
      <c r="JX96" s="5"/>
      <c r="JY96" s="5"/>
      <c r="JZ96" s="5"/>
      <c r="KA96" s="5"/>
      <c r="KB96" s="5"/>
      <c r="KC96" s="5"/>
      <c r="KD96" s="5"/>
      <c r="KE96" s="5"/>
      <c r="KF96" s="5"/>
      <c r="KG96" s="5"/>
      <c r="KH96" s="5"/>
      <c r="KI96" s="5"/>
      <c r="KJ96" s="5"/>
      <c r="KK96" s="5"/>
      <c r="KL96" s="5"/>
      <c r="KM96" s="5"/>
      <c r="KN96" s="5"/>
    </row>
    <row r="97" spans="1:300" ht="12.5">
      <c r="A97" s="5" t="str">
        <f ca="1">IFERROR(__xludf.DUMMYFUNCTION("""COMPUTED_VALUE""")," '/wiki/Crossbell_Times_(Zero)/Issue_3'")</f>
        <v xml:space="preserve"> '/wiki/Crossbell_Times_(Zero)/Issue_3'</v>
      </c>
      <c r="B97" s="5" t="str">
        <f t="shared" ca="1" si="0"/>
        <v>Crossbell_Times_(Zero)/Issue_3</v>
      </c>
      <c r="C97" s="5"/>
      <c r="D97" s="5"/>
      <c r="E97" s="5" t="str">
        <f ca="1">IFERROR(__xludf.DUMMYFUNCTION("""COMPUTED_VALUE"""),"Crossbell_Times_(Zero)/Issue_4")</f>
        <v>Crossbell_Times_(Zero)/Issue_4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  <c r="IX97" s="5"/>
      <c r="IY97" s="5"/>
      <c r="IZ97" s="5"/>
      <c r="JA97" s="5"/>
      <c r="JB97" s="5"/>
      <c r="JC97" s="5"/>
      <c r="JD97" s="5"/>
      <c r="JE97" s="5"/>
      <c r="JF97" s="5"/>
      <c r="JG97" s="5"/>
      <c r="JH97" s="5"/>
      <c r="JI97" s="5"/>
      <c r="JJ97" s="5"/>
      <c r="JK97" s="5"/>
      <c r="JL97" s="5"/>
      <c r="JM97" s="5"/>
      <c r="JN97" s="5"/>
      <c r="JO97" s="5"/>
      <c r="JP97" s="5"/>
      <c r="JQ97" s="5"/>
      <c r="JR97" s="5"/>
      <c r="JS97" s="5"/>
      <c r="JT97" s="5"/>
      <c r="JU97" s="5"/>
      <c r="JV97" s="5"/>
      <c r="JW97" s="5"/>
      <c r="JX97" s="5"/>
      <c r="JY97" s="5"/>
      <c r="JZ97" s="5"/>
      <c r="KA97" s="5"/>
      <c r="KB97" s="5"/>
      <c r="KC97" s="5"/>
      <c r="KD97" s="5"/>
      <c r="KE97" s="5"/>
      <c r="KF97" s="5"/>
      <c r="KG97" s="5"/>
      <c r="KH97" s="5"/>
      <c r="KI97" s="5"/>
      <c r="KJ97" s="5"/>
      <c r="KK97" s="5"/>
      <c r="KL97" s="5"/>
      <c r="KM97" s="5"/>
      <c r="KN97" s="5"/>
    </row>
    <row r="98" spans="1:300" ht="12.5">
      <c r="A98" s="5" t="str">
        <f ca="1">IFERROR(__xludf.DUMMYFUNCTION("""COMPUTED_VALUE""")," '/wiki/Crossbell_Times_(Zero)/Special_Edition'")</f>
        <v xml:space="preserve"> '/wiki/Crossbell_Times_(Zero)/Special_Edition'</v>
      </c>
      <c r="B98" s="5" t="str">
        <f t="shared" ca="1" si="0"/>
        <v>Crossbell_Times_(Zero)/Special_Edition</v>
      </c>
      <c r="C98" s="5"/>
      <c r="D98" s="5"/>
      <c r="E98" s="5" t="str">
        <f ca="1">IFERROR(__xludf.DUMMYFUNCTION("""COMPUTED_VALUE"""),"Crossbell_Times_(Zero)/Issue_5")</f>
        <v>Crossbell_Times_(Zero)/Issue_5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  <c r="IX98" s="5"/>
      <c r="IY98" s="5"/>
      <c r="IZ98" s="5"/>
      <c r="JA98" s="5"/>
      <c r="JB98" s="5"/>
      <c r="JC98" s="5"/>
      <c r="JD98" s="5"/>
      <c r="JE98" s="5"/>
      <c r="JF98" s="5"/>
      <c r="JG98" s="5"/>
      <c r="JH98" s="5"/>
      <c r="JI98" s="5"/>
      <c r="JJ98" s="5"/>
      <c r="JK98" s="5"/>
      <c r="JL98" s="5"/>
      <c r="JM98" s="5"/>
      <c r="JN98" s="5"/>
      <c r="JO98" s="5"/>
      <c r="JP98" s="5"/>
      <c r="JQ98" s="5"/>
      <c r="JR98" s="5"/>
      <c r="JS98" s="5"/>
      <c r="JT98" s="5"/>
      <c r="JU98" s="5"/>
      <c r="JV98" s="5"/>
      <c r="JW98" s="5"/>
      <c r="JX98" s="5"/>
      <c r="JY98" s="5"/>
      <c r="JZ98" s="5"/>
      <c r="KA98" s="5"/>
      <c r="KB98" s="5"/>
      <c r="KC98" s="5"/>
      <c r="KD98" s="5"/>
      <c r="KE98" s="5"/>
      <c r="KF98" s="5"/>
      <c r="KG98" s="5"/>
      <c r="KH98" s="5"/>
      <c r="KI98" s="5"/>
      <c r="KJ98" s="5"/>
      <c r="KK98" s="5"/>
      <c r="KL98" s="5"/>
      <c r="KM98" s="5"/>
      <c r="KN98" s="5"/>
    </row>
    <row r="99" spans="1:300" ht="12.5">
      <c r="A99" s="5" t="str">
        <f ca="1">IFERROR(__xludf.DUMMYFUNCTION("""COMPUTED_VALUE""")," '/wiki/Crossbell_Times_(Zero)/Issue_4'")</f>
        <v xml:space="preserve"> '/wiki/Crossbell_Times_(Zero)/Issue_4'</v>
      </c>
      <c r="B99" s="5" t="str">
        <f t="shared" ca="1" si="0"/>
        <v>Crossbell_Times_(Zero)/Issue_4</v>
      </c>
      <c r="C99" s="5"/>
      <c r="D99" s="5"/>
      <c r="E99" s="5" t="str">
        <f ca="1">IFERROR(__xludf.DUMMYFUNCTION("""COMPUTED_VALUE"""),"Crossbell_Times_(Zero)/Issue_6")</f>
        <v>Crossbell_Times_(Zero)/Issue_6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  <c r="IX99" s="5"/>
      <c r="IY99" s="5"/>
      <c r="IZ99" s="5"/>
      <c r="JA99" s="5"/>
      <c r="JB99" s="5"/>
      <c r="JC99" s="5"/>
      <c r="JD99" s="5"/>
      <c r="JE99" s="5"/>
      <c r="JF99" s="5"/>
      <c r="JG99" s="5"/>
      <c r="JH99" s="5"/>
      <c r="JI99" s="5"/>
      <c r="JJ99" s="5"/>
      <c r="JK99" s="5"/>
      <c r="JL99" s="5"/>
      <c r="JM99" s="5"/>
      <c r="JN99" s="5"/>
      <c r="JO99" s="5"/>
      <c r="JP99" s="5"/>
      <c r="JQ99" s="5"/>
      <c r="JR99" s="5"/>
      <c r="JS99" s="5"/>
      <c r="JT99" s="5"/>
      <c r="JU99" s="5"/>
      <c r="JV99" s="5"/>
      <c r="JW99" s="5"/>
      <c r="JX99" s="5"/>
      <c r="JY99" s="5"/>
      <c r="JZ99" s="5"/>
      <c r="KA99" s="5"/>
      <c r="KB99" s="5"/>
      <c r="KC99" s="5"/>
      <c r="KD99" s="5"/>
      <c r="KE99" s="5"/>
      <c r="KF99" s="5"/>
      <c r="KG99" s="5"/>
      <c r="KH99" s="5"/>
      <c r="KI99" s="5"/>
      <c r="KJ99" s="5"/>
      <c r="KK99" s="5"/>
      <c r="KL99" s="5"/>
      <c r="KM99" s="5"/>
      <c r="KN99" s="5"/>
    </row>
    <row r="100" spans="1:300" ht="12.5">
      <c r="A100" s="5" t="str">
        <f ca="1">IFERROR(__xludf.DUMMYFUNCTION("""COMPUTED_VALUE""")," '/wiki/Crossbell_Times_(Zero)/Issue_5'")</f>
        <v xml:space="preserve"> '/wiki/Crossbell_Times_(Zero)/Issue_5'</v>
      </c>
      <c r="B100" s="5" t="str">
        <f t="shared" ca="1" si="0"/>
        <v>Crossbell_Times_(Zero)/Issue_5</v>
      </c>
      <c r="C100" s="5"/>
      <c r="D100" s="5"/>
      <c r="E100" s="5" t="str">
        <f ca="1">IFERROR(__xludf.DUMMYFUNCTION("""COMPUTED_VALUE"""),"Crossbell_Times_(Zero)/Issue_7")</f>
        <v>Crossbell_Times_(Zero)/Issue_7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  <c r="IX100" s="5"/>
      <c r="IY100" s="5"/>
      <c r="IZ100" s="5"/>
      <c r="JA100" s="5"/>
      <c r="JB100" s="5"/>
      <c r="JC100" s="5"/>
      <c r="JD100" s="5"/>
      <c r="JE100" s="5"/>
      <c r="JF100" s="5"/>
      <c r="JG100" s="5"/>
      <c r="JH100" s="5"/>
      <c r="JI100" s="5"/>
      <c r="JJ100" s="5"/>
      <c r="JK100" s="5"/>
      <c r="JL100" s="5"/>
      <c r="JM100" s="5"/>
      <c r="JN100" s="5"/>
      <c r="JO100" s="5"/>
      <c r="JP100" s="5"/>
      <c r="JQ100" s="5"/>
      <c r="JR100" s="5"/>
      <c r="JS100" s="5"/>
      <c r="JT100" s="5"/>
      <c r="JU100" s="5"/>
      <c r="JV100" s="5"/>
      <c r="JW100" s="5"/>
      <c r="JX100" s="5"/>
      <c r="JY100" s="5"/>
      <c r="JZ100" s="5"/>
      <c r="KA100" s="5"/>
      <c r="KB100" s="5"/>
      <c r="KC100" s="5"/>
      <c r="KD100" s="5"/>
      <c r="KE100" s="5"/>
      <c r="KF100" s="5"/>
      <c r="KG100" s="5"/>
      <c r="KH100" s="5"/>
      <c r="KI100" s="5"/>
      <c r="KJ100" s="5"/>
      <c r="KK100" s="5"/>
      <c r="KL100" s="5"/>
      <c r="KM100" s="5"/>
      <c r="KN100" s="5"/>
    </row>
    <row r="101" spans="1:300" ht="12.5">
      <c r="A101" s="5" t="str">
        <f ca="1">IFERROR(__xludf.DUMMYFUNCTION("""COMPUTED_VALUE""")," '/wiki/Crossbell_Times_(Zero)/Issue_6'")</f>
        <v xml:space="preserve"> '/wiki/Crossbell_Times_(Zero)/Issue_6'</v>
      </c>
      <c r="B101" s="5" t="str">
        <f t="shared" ca="1" si="0"/>
        <v>Crossbell_Times_(Zero)/Issue_6</v>
      </c>
      <c r="C101" s="5"/>
      <c r="D101" s="5"/>
      <c r="E101" s="5" t="str">
        <f ca="1">IFERROR(__xludf.DUMMYFUNCTION("""COMPUTED_VALUE"""),"Crossbell_Times_(Zero)/Issue_8")</f>
        <v>Crossbell_Times_(Zero)/Issue_8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  <c r="IX101" s="5"/>
      <c r="IY101" s="5"/>
      <c r="IZ101" s="5"/>
      <c r="JA101" s="5"/>
      <c r="JB101" s="5"/>
      <c r="JC101" s="5"/>
      <c r="JD101" s="5"/>
      <c r="JE101" s="5"/>
      <c r="JF101" s="5"/>
      <c r="JG101" s="5"/>
      <c r="JH101" s="5"/>
      <c r="JI101" s="5"/>
      <c r="JJ101" s="5"/>
      <c r="JK101" s="5"/>
      <c r="JL101" s="5"/>
      <c r="JM101" s="5"/>
      <c r="JN101" s="5"/>
      <c r="JO101" s="5"/>
      <c r="JP101" s="5"/>
      <c r="JQ101" s="5"/>
      <c r="JR101" s="5"/>
      <c r="JS101" s="5"/>
      <c r="JT101" s="5"/>
      <c r="JU101" s="5"/>
      <c r="JV101" s="5"/>
      <c r="JW101" s="5"/>
      <c r="JX101" s="5"/>
      <c r="JY101" s="5"/>
      <c r="JZ101" s="5"/>
      <c r="KA101" s="5"/>
      <c r="KB101" s="5"/>
      <c r="KC101" s="5"/>
      <c r="KD101" s="5"/>
      <c r="KE101" s="5"/>
      <c r="KF101" s="5"/>
      <c r="KG101" s="5"/>
      <c r="KH101" s="5"/>
      <c r="KI101" s="5"/>
      <c r="KJ101" s="5"/>
      <c r="KK101" s="5"/>
      <c r="KL101" s="5"/>
      <c r="KM101" s="5"/>
      <c r="KN101" s="5"/>
    </row>
    <row r="102" spans="1:300" ht="12.5">
      <c r="A102" s="5" t="str">
        <f ca="1">IFERROR(__xludf.DUMMYFUNCTION("""COMPUTED_VALUE""")," '/wiki/Crossbell_Times_(Zero)/Issue_7'")</f>
        <v xml:space="preserve"> '/wiki/Crossbell_Times_(Zero)/Issue_7'</v>
      </c>
      <c r="B102" s="5" t="str">
        <f t="shared" ca="1" si="0"/>
        <v>Crossbell_Times_(Zero)/Issue_7</v>
      </c>
      <c r="C102" s="5"/>
      <c r="D102" s="5"/>
      <c r="E102" s="5" t="str">
        <f ca="1">IFERROR(__xludf.DUMMYFUNCTION("""COMPUTED_VALUE"""),"Approved_Vehicle_List")</f>
        <v>Approved_Vehicle_List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  <c r="IX102" s="5"/>
      <c r="IY102" s="5"/>
      <c r="IZ102" s="5"/>
      <c r="JA102" s="5"/>
      <c r="JB102" s="5"/>
      <c r="JC102" s="5"/>
      <c r="JD102" s="5"/>
      <c r="JE102" s="5"/>
      <c r="JF102" s="5"/>
      <c r="JG102" s="5"/>
      <c r="JH102" s="5"/>
      <c r="JI102" s="5"/>
      <c r="JJ102" s="5"/>
      <c r="JK102" s="5"/>
      <c r="JL102" s="5"/>
      <c r="JM102" s="5"/>
      <c r="JN102" s="5"/>
      <c r="JO102" s="5"/>
      <c r="JP102" s="5"/>
      <c r="JQ102" s="5"/>
      <c r="JR102" s="5"/>
      <c r="JS102" s="5"/>
      <c r="JT102" s="5"/>
      <c r="JU102" s="5"/>
      <c r="JV102" s="5"/>
      <c r="JW102" s="5"/>
      <c r="JX102" s="5"/>
      <c r="JY102" s="5"/>
      <c r="JZ102" s="5"/>
      <c r="KA102" s="5"/>
      <c r="KB102" s="5"/>
      <c r="KC102" s="5"/>
      <c r="KD102" s="5"/>
      <c r="KE102" s="5"/>
      <c r="KF102" s="5"/>
      <c r="KG102" s="5"/>
      <c r="KH102" s="5"/>
      <c r="KI102" s="5"/>
      <c r="KJ102" s="5"/>
      <c r="KK102" s="5"/>
      <c r="KL102" s="5"/>
      <c r="KM102" s="5"/>
      <c r="KN102" s="5"/>
    </row>
    <row r="103" spans="1:300" ht="12.5">
      <c r="A103" s="5" t="str">
        <f ca="1">IFERROR(__xludf.DUMMYFUNCTION("""COMPUTED_VALUE""")," '/wiki/Crossbell_Times_(Zero)/Issue_8'")</f>
        <v xml:space="preserve"> '/wiki/Crossbell_Times_(Zero)/Issue_8'</v>
      </c>
      <c r="B103" s="5" t="str">
        <f t="shared" ca="1" si="0"/>
        <v>Crossbell_Times_(Zero)/Issue_8</v>
      </c>
      <c r="C103" s="5"/>
      <c r="D103" s="5"/>
      <c r="E103" s="5" t="str">
        <f ca="1">IFERROR(__xludf.DUMMYFUNCTION("""COMPUTED_VALUE"""),"Arc_en_Ciel_Enthusiasts")</f>
        <v>Arc_en_Ciel_Enthusiasts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  <c r="IX103" s="5"/>
      <c r="IY103" s="5"/>
      <c r="IZ103" s="5"/>
      <c r="JA103" s="5"/>
      <c r="JB103" s="5"/>
      <c r="JC103" s="5"/>
      <c r="JD103" s="5"/>
      <c r="JE103" s="5"/>
      <c r="JF103" s="5"/>
      <c r="JG103" s="5"/>
      <c r="JH103" s="5"/>
      <c r="JI103" s="5"/>
      <c r="JJ103" s="5"/>
      <c r="JK103" s="5"/>
      <c r="JL103" s="5"/>
      <c r="JM103" s="5"/>
      <c r="JN103" s="5"/>
      <c r="JO103" s="5"/>
      <c r="JP103" s="5"/>
      <c r="JQ103" s="5"/>
      <c r="JR103" s="5"/>
      <c r="JS103" s="5"/>
      <c r="JT103" s="5"/>
      <c r="JU103" s="5"/>
      <c r="JV103" s="5"/>
      <c r="JW103" s="5"/>
      <c r="JX103" s="5"/>
      <c r="JY103" s="5"/>
      <c r="JZ103" s="5"/>
      <c r="KA103" s="5"/>
      <c r="KB103" s="5"/>
      <c r="KC103" s="5"/>
      <c r="KD103" s="5"/>
      <c r="KE103" s="5"/>
      <c r="KF103" s="5"/>
      <c r="KG103" s="5"/>
      <c r="KH103" s="5"/>
      <c r="KI103" s="5"/>
      <c r="KJ103" s="5"/>
      <c r="KK103" s="5"/>
      <c r="KL103" s="5"/>
      <c r="KM103" s="5"/>
      <c r="KN103" s="5"/>
    </row>
    <row r="104" spans="1:300" ht="12.5">
      <c r="A104" s="5" t="str">
        <f ca="1">IFERROR(__xludf.DUMMYFUNCTION("""COMPUTED_VALUE""")," '/wiki/Approved_Vehicle_List'")</f>
        <v xml:space="preserve"> '/wiki/Approved_Vehicle_List'</v>
      </c>
      <c r="B104" s="5" t="str">
        <f t="shared" ca="1" si="0"/>
        <v>Approved_Vehicle_List</v>
      </c>
      <c r="C104" s="5"/>
      <c r="D104" s="5"/>
      <c r="E104" s="5" t="str">
        <f ca="1">IFERROR(__xludf.DUMMYFUNCTION("""COMPUTED_VALUE"""),"Back_Alley_Doctor_Glenn/Chapter_1")</f>
        <v>Back_Alley_Doctor_Glenn/Chapter_1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  <c r="IX104" s="5"/>
      <c r="IY104" s="5"/>
      <c r="IZ104" s="5"/>
      <c r="JA104" s="5"/>
      <c r="JB104" s="5"/>
      <c r="JC104" s="5"/>
      <c r="JD104" s="5"/>
      <c r="JE104" s="5"/>
      <c r="JF104" s="5"/>
      <c r="JG104" s="5"/>
      <c r="JH104" s="5"/>
      <c r="JI104" s="5"/>
      <c r="JJ104" s="5"/>
      <c r="JK104" s="5"/>
      <c r="JL104" s="5"/>
      <c r="JM104" s="5"/>
      <c r="JN104" s="5"/>
      <c r="JO104" s="5"/>
      <c r="JP104" s="5"/>
      <c r="JQ104" s="5"/>
      <c r="JR104" s="5"/>
      <c r="JS104" s="5"/>
      <c r="JT104" s="5"/>
      <c r="JU104" s="5"/>
      <c r="JV104" s="5"/>
      <c r="JW104" s="5"/>
      <c r="JX104" s="5"/>
      <c r="JY104" s="5"/>
      <c r="JZ104" s="5"/>
      <c r="KA104" s="5"/>
      <c r="KB104" s="5"/>
      <c r="KC104" s="5"/>
      <c r="KD104" s="5"/>
      <c r="KE104" s="5"/>
      <c r="KF104" s="5"/>
      <c r="KG104" s="5"/>
      <c r="KH104" s="5"/>
      <c r="KI104" s="5"/>
      <c r="KJ104" s="5"/>
      <c r="KK104" s="5"/>
      <c r="KL104" s="5"/>
      <c r="KM104" s="5"/>
      <c r="KN104" s="5"/>
    </row>
    <row r="105" spans="1:300" ht="12.5">
      <c r="A105" s="5" t="str">
        <f ca="1">IFERROR(__xludf.DUMMYFUNCTION("""COMPUTED_VALUE""")," '/wiki/Arc_en_Ciel_Enthusiasts'")</f>
        <v xml:space="preserve"> '/wiki/Arc_en_Ciel_Enthusiasts'</v>
      </c>
      <c r="B105" s="5" t="str">
        <f t="shared" ca="1" si="0"/>
        <v>Arc_en_Ciel_Enthusiasts</v>
      </c>
      <c r="C105" s="5"/>
      <c r="D105" s="5"/>
      <c r="E105" s="5" t="str">
        <f ca="1">IFERROR(__xludf.DUMMYFUNCTION("""COMPUTED_VALUE"""),"Back_Alley_Doctor_Glenn/Chapter_2")</f>
        <v>Back_Alley_Doctor_Glenn/Chapter_2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  <c r="IX105" s="5"/>
      <c r="IY105" s="5"/>
      <c r="IZ105" s="5"/>
      <c r="JA105" s="5"/>
      <c r="JB105" s="5"/>
      <c r="JC105" s="5"/>
      <c r="JD105" s="5"/>
      <c r="JE105" s="5"/>
      <c r="JF105" s="5"/>
      <c r="JG105" s="5"/>
      <c r="JH105" s="5"/>
      <c r="JI105" s="5"/>
      <c r="JJ105" s="5"/>
      <c r="JK105" s="5"/>
      <c r="JL105" s="5"/>
      <c r="JM105" s="5"/>
      <c r="JN105" s="5"/>
      <c r="JO105" s="5"/>
      <c r="JP105" s="5"/>
      <c r="JQ105" s="5"/>
      <c r="JR105" s="5"/>
      <c r="JS105" s="5"/>
      <c r="JT105" s="5"/>
      <c r="JU105" s="5"/>
      <c r="JV105" s="5"/>
      <c r="JW105" s="5"/>
      <c r="JX105" s="5"/>
      <c r="JY105" s="5"/>
      <c r="JZ105" s="5"/>
      <c r="KA105" s="5"/>
      <c r="KB105" s="5"/>
      <c r="KC105" s="5"/>
      <c r="KD105" s="5"/>
      <c r="KE105" s="5"/>
      <c r="KF105" s="5"/>
      <c r="KG105" s="5"/>
      <c r="KH105" s="5"/>
      <c r="KI105" s="5"/>
      <c r="KJ105" s="5"/>
      <c r="KK105" s="5"/>
      <c r="KL105" s="5"/>
      <c r="KM105" s="5"/>
      <c r="KN105" s="5"/>
    </row>
    <row r="106" spans="1:300" ht="12.5">
      <c r="A106" s="5" t="str">
        <f ca="1">IFERROR(__xludf.DUMMYFUNCTION("""COMPUTED_VALUE""")," '/wiki/Back_Alley_Doctor_Glenn/Chapter_1'")</f>
        <v xml:space="preserve"> '/wiki/Back_Alley_Doctor_Glenn/Chapter_1'</v>
      </c>
      <c r="B106" s="5" t="str">
        <f t="shared" ca="1" si="0"/>
        <v>Back_Alley_Doctor_Glenn/Chapter_1</v>
      </c>
      <c r="C106" s="5"/>
      <c r="D106" s="5"/>
      <c r="E106" s="5" t="str">
        <f ca="1">IFERROR(__xludf.DUMMYFUNCTION("""COMPUTED_VALUE"""),"Back_Alley_Doctor_Glenn/Chapter_3")</f>
        <v>Back_Alley_Doctor_Glenn/Chapter_3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  <c r="IX106" s="5"/>
      <c r="IY106" s="5"/>
      <c r="IZ106" s="5"/>
      <c r="JA106" s="5"/>
      <c r="JB106" s="5"/>
      <c r="JC106" s="5"/>
      <c r="JD106" s="5"/>
      <c r="JE106" s="5"/>
      <c r="JF106" s="5"/>
      <c r="JG106" s="5"/>
      <c r="JH106" s="5"/>
      <c r="JI106" s="5"/>
      <c r="JJ106" s="5"/>
      <c r="JK106" s="5"/>
      <c r="JL106" s="5"/>
      <c r="JM106" s="5"/>
      <c r="JN106" s="5"/>
      <c r="JO106" s="5"/>
      <c r="JP106" s="5"/>
      <c r="JQ106" s="5"/>
      <c r="JR106" s="5"/>
      <c r="JS106" s="5"/>
      <c r="JT106" s="5"/>
      <c r="JU106" s="5"/>
      <c r="JV106" s="5"/>
      <c r="JW106" s="5"/>
      <c r="JX106" s="5"/>
      <c r="JY106" s="5"/>
      <c r="JZ106" s="5"/>
      <c r="KA106" s="5"/>
      <c r="KB106" s="5"/>
      <c r="KC106" s="5"/>
      <c r="KD106" s="5"/>
      <c r="KE106" s="5"/>
      <c r="KF106" s="5"/>
      <c r="KG106" s="5"/>
      <c r="KH106" s="5"/>
      <c r="KI106" s="5"/>
      <c r="KJ106" s="5"/>
      <c r="KK106" s="5"/>
      <c r="KL106" s="5"/>
      <c r="KM106" s="5"/>
      <c r="KN106" s="5"/>
    </row>
    <row r="107" spans="1:300" ht="12.5">
      <c r="A107" s="5" t="str">
        <f ca="1">IFERROR(__xludf.DUMMYFUNCTION("""COMPUTED_VALUE""")," '/wiki/Back_Alley_Doctor_Glenn/Chapter_2'")</f>
        <v xml:space="preserve"> '/wiki/Back_Alley_Doctor_Glenn/Chapter_2'</v>
      </c>
      <c r="B107" s="5" t="str">
        <f t="shared" ca="1" si="0"/>
        <v>Back_Alley_Doctor_Glenn/Chapter_2</v>
      </c>
      <c r="C107" s="5"/>
      <c r="D107" s="5"/>
      <c r="E107" s="5" t="str">
        <f ca="1">IFERROR(__xludf.DUMMYFUNCTION("""COMPUTED_VALUE"""),"Back_Alley_Doctor_Glenn/Chapter_4")</f>
        <v>Back_Alley_Doctor_Glenn/Chapter_4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  <c r="IX107" s="5"/>
      <c r="IY107" s="5"/>
      <c r="IZ107" s="5"/>
      <c r="JA107" s="5"/>
      <c r="JB107" s="5"/>
      <c r="JC107" s="5"/>
      <c r="JD107" s="5"/>
      <c r="JE107" s="5"/>
      <c r="JF107" s="5"/>
      <c r="JG107" s="5"/>
      <c r="JH107" s="5"/>
      <c r="JI107" s="5"/>
      <c r="JJ107" s="5"/>
      <c r="JK107" s="5"/>
      <c r="JL107" s="5"/>
      <c r="JM107" s="5"/>
      <c r="JN107" s="5"/>
      <c r="JO107" s="5"/>
      <c r="JP107" s="5"/>
      <c r="JQ107" s="5"/>
      <c r="JR107" s="5"/>
      <c r="JS107" s="5"/>
      <c r="JT107" s="5"/>
      <c r="JU107" s="5"/>
      <c r="JV107" s="5"/>
      <c r="JW107" s="5"/>
      <c r="JX107" s="5"/>
      <c r="JY107" s="5"/>
      <c r="JZ107" s="5"/>
      <c r="KA107" s="5"/>
      <c r="KB107" s="5"/>
      <c r="KC107" s="5"/>
      <c r="KD107" s="5"/>
      <c r="KE107" s="5"/>
      <c r="KF107" s="5"/>
      <c r="KG107" s="5"/>
      <c r="KH107" s="5"/>
      <c r="KI107" s="5"/>
      <c r="KJ107" s="5"/>
      <c r="KK107" s="5"/>
      <c r="KL107" s="5"/>
      <c r="KM107" s="5"/>
      <c r="KN107" s="5"/>
    </row>
    <row r="108" spans="1:300" ht="12.5">
      <c r="A108" s="5" t="str">
        <f ca="1">IFERROR(__xludf.DUMMYFUNCTION("""COMPUTED_VALUE""")," '/wiki/Back_Alley_Doctor_Glenn/Chapter_3'")</f>
        <v xml:space="preserve"> '/wiki/Back_Alley_Doctor_Glenn/Chapter_3'</v>
      </c>
      <c r="B108" s="5" t="str">
        <f t="shared" ca="1" si="0"/>
        <v>Back_Alley_Doctor_Glenn/Chapter_3</v>
      </c>
      <c r="C108" s="5"/>
      <c r="D108" s="5"/>
      <c r="E108" s="5" t="str">
        <f ca="1">IFERROR(__xludf.DUMMYFUNCTION("""COMPUTED_VALUE"""),"Back_Alley_Doctor_Glenn/Chapter_5")</f>
        <v>Back_Alley_Doctor_Glenn/Chapter_5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  <c r="IX108" s="5"/>
      <c r="IY108" s="5"/>
      <c r="IZ108" s="5"/>
      <c r="JA108" s="5"/>
      <c r="JB108" s="5"/>
      <c r="JC108" s="5"/>
      <c r="JD108" s="5"/>
      <c r="JE108" s="5"/>
      <c r="JF108" s="5"/>
      <c r="JG108" s="5"/>
      <c r="JH108" s="5"/>
      <c r="JI108" s="5"/>
      <c r="JJ108" s="5"/>
      <c r="JK108" s="5"/>
      <c r="JL108" s="5"/>
      <c r="JM108" s="5"/>
      <c r="JN108" s="5"/>
      <c r="JO108" s="5"/>
      <c r="JP108" s="5"/>
      <c r="JQ108" s="5"/>
      <c r="JR108" s="5"/>
      <c r="JS108" s="5"/>
      <c r="JT108" s="5"/>
      <c r="JU108" s="5"/>
      <c r="JV108" s="5"/>
      <c r="JW108" s="5"/>
      <c r="JX108" s="5"/>
      <c r="JY108" s="5"/>
      <c r="JZ108" s="5"/>
      <c r="KA108" s="5"/>
      <c r="KB108" s="5"/>
      <c r="KC108" s="5"/>
      <c r="KD108" s="5"/>
      <c r="KE108" s="5"/>
      <c r="KF108" s="5"/>
      <c r="KG108" s="5"/>
      <c r="KH108" s="5"/>
      <c r="KI108" s="5"/>
      <c r="KJ108" s="5"/>
      <c r="KK108" s="5"/>
      <c r="KL108" s="5"/>
      <c r="KM108" s="5"/>
      <c r="KN108" s="5"/>
    </row>
    <row r="109" spans="1:300" ht="12.5">
      <c r="A109" s="5" t="str">
        <f ca="1">IFERROR(__xludf.DUMMYFUNCTION("""COMPUTED_VALUE""")," '/wiki/Back_Alley_Doctor_Glenn/Chapter_4'")</f>
        <v xml:space="preserve"> '/wiki/Back_Alley_Doctor_Glenn/Chapter_4'</v>
      </c>
      <c r="B109" s="5" t="str">
        <f t="shared" ca="1" si="0"/>
        <v>Back_Alley_Doctor_Glenn/Chapter_4</v>
      </c>
      <c r="C109" s="5"/>
      <c r="D109" s="5"/>
      <c r="E109" s="5" t="str">
        <f ca="1">IFERROR(__xludf.DUMMYFUNCTION("""COMPUTED_VALUE"""),"Back_Alley_Doctor_Glenn/Chapter_6")</f>
        <v>Back_Alley_Doctor_Glenn/Chapter_6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  <c r="IX109" s="5"/>
      <c r="IY109" s="5"/>
      <c r="IZ109" s="5"/>
      <c r="JA109" s="5"/>
      <c r="JB109" s="5"/>
      <c r="JC109" s="5"/>
      <c r="JD109" s="5"/>
      <c r="JE109" s="5"/>
      <c r="JF109" s="5"/>
      <c r="JG109" s="5"/>
      <c r="JH109" s="5"/>
      <c r="JI109" s="5"/>
      <c r="JJ109" s="5"/>
      <c r="JK109" s="5"/>
      <c r="JL109" s="5"/>
      <c r="JM109" s="5"/>
      <c r="JN109" s="5"/>
      <c r="JO109" s="5"/>
      <c r="JP109" s="5"/>
      <c r="JQ109" s="5"/>
      <c r="JR109" s="5"/>
      <c r="JS109" s="5"/>
      <c r="JT109" s="5"/>
      <c r="JU109" s="5"/>
      <c r="JV109" s="5"/>
      <c r="JW109" s="5"/>
      <c r="JX109" s="5"/>
      <c r="JY109" s="5"/>
      <c r="JZ109" s="5"/>
      <c r="KA109" s="5"/>
      <c r="KB109" s="5"/>
      <c r="KC109" s="5"/>
      <c r="KD109" s="5"/>
      <c r="KE109" s="5"/>
      <c r="KF109" s="5"/>
      <c r="KG109" s="5"/>
      <c r="KH109" s="5"/>
      <c r="KI109" s="5"/>
      <c r="KJ109" s="5"/>
      <c r="KK109" s="5"/>
      <c r="KL109" s="5"/>
      <c r="KM109" s="5"/>
      <c r="KN109" s="5"/>
    </row>
    <row r="110" spans="1:300" ht="12.5">
      <c r="A110" s="5" t="str">
        <f ca="1">IFERROR(__xludf.DUMMYFUNCTION("""COMPUTED_VALUE""")," '/wiki/Back_Alley_Doctor_Glenn/Chapter_5'")</f>
        <v xml:space="preserve"> '/wiki/Back_Alley_Doctor_Glenn/Chapter_5'</v>
      </c>
      <c r="B110" s="5" t="str">
        <f t="shared" ca="1" si="0"/>
        <v>Back_Alley_Doctor_Glenn/Chapter_5</v>
      </c>
      <c r="C110" s="5"/>
      <c r="D110" s="5"/>
      <c r="E110" s="5" t="str">
        <f ca="1">IFERROR(__xludf.DUMMYFUNCTION("""COMPUTED_VALUE"""),"Back_Alley_Doctor_Glenn/Chapter_7")</f>
        <v>Back_Alley_Doctor_Glenn/Chapter_7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  <c r="IX110" s="5"/>
      <c r="IY110" s="5"/>
      <c r="IZ110" s="5"/>
      <c r="JA110" s="5"/>
      <c r="JB110" s="5"/>
      <c r="JC110" s="5"/>
      <c r="JD110" s="5"/>
      <c r="JE110" s="5"/>
      <c r="JF110" s="5"/>
      <c r="JG110" s="5"/>
      <c r="JH110" s="5"/>
      <c r="JI110" s="5"/>
      <c r="JJ110" s="5"/>
      <c r="JK110" s="5"/>
      <c r="JL110" s="5"/>
      <c r="JM110" s="5"/>
      <c r="JN110" s="5"/>
      <c r="JO110" s="5"/>
      <c r="JP110" s="5"/>
      <c r="JQ110" s="5"/>
      <c r="JR110" s="5"/>
      <c r="JS110" s="5"/>
      <c r="JT110" s="5"/>
      <c r="JU110" s="5"/>
      <c r="JV110" s="5"/>
      <c r="JW110" s="5"/>
      <c r="JX110" s="5"/>
      <c r="JY110" s="5"/>
      <c r="JZ110" s="5"/>
      <c r="KA110" s="5"/>
      <c r="KB110" s="5"/>
      <c r="KC110" s="5"/>
      <c r="KD110" s="5"/>
      <c r="KE110" s="5"/>
      <c r="KF110" s="5"/>
      <c r="KG110" s="5"/>
      <c r="KH110" s="5"/>
      <c r="KI110" s="5"/>
      <c r="KJ110" s="5"/>
      <c r="KK110" s="5"/>
      <c r="KL110" s="5"/>
      <c r="KM110" s="5"/>
      <c r="KN110" s="5"/>
    </row>
    <row r="111" spans="1:300" ht="12.5">
      <c r="A111" s="5" t="str">
        <f ca="1">IFERROR(__xludf.DUMMYFUNCTION("""COMPUTED_VALUE""")," '/wiki/Back_Alley_Doctor_Glenn/Chapter_6'")</f>
        <v xml:space="preserve"> '/wiki/Back_Alley_Doctor_Glenn/Chapter_6'</v>
      </c>
      <c r="B111" s="5" t="str">
        <f t="shared" ca="1" si="0"/>
        <v>Back_Alley_Doctor_Glenn/Chapter_6</v>
      </c>
      <c r="C111" s="5"/>
      <c r="D111" s="5"/>
      <c r="E111" s="5" t="str">
        <f ca="1">IFERROR(__xludf.DUMMYFUNCTION("""COMPUTED_VALUE"""),"Back_Alley_Doctor_Glenn/Chapter_8")</f>
        <v>Back_Alley_Doctor_Glenn/Chapter_8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  <c r="IX111" s="5"/>
      <c r="IY111" s="5"/>
      <c r="IZ111" s="5"/>
      <c r="JA111" s="5"/>
      <c r="JB111" s="5"/>
      <c r="JC111" s="5"/>
      <c r="JD111" s="5"/>
      <c r="JE111" s="5"/>
      <c r="JF111" s="5"/>
      <c r="JG111" s="5"/>
      <c r="JH111" s="5"/>
      <c r="JI111" s="5"/>
      <c r="JJ111" s="5"/>
      <c r="JK111" s="5"/>
      <c r="JL111" s="5"/>
      <c r="JM111" s="5"/>
      <c r="JN111" s="5"/>
      <c r="JO111" s="5"/>
      <c r="JP111" s="5"/>
      <c r="JQ111" s="5"/>
      <c r="JR111" s="5"/>
      <c r="JS111" s="5"/>
      <c r="JT111" s="5"/>
      <c r="JU111" s="5"/>
      <c r="JV111" s="5"/>
      <c r="JW111" s="5"/>
      <c r="JX111" s="5"/>
      <c r="JY111" s="5"/>
      <c r="JZ111" s="5"/>
      <c r="KA111" s="5"/>
      <c r="KB111" s="5"/>
      <c r="KC111" s="5"/>
      <c r="KD111" s="5"/>
      <c r="KE111" s="5"/>
      <c r="KF111" s="5"/>
      <c r="KG111" s="5"/>
      <c r="KH111" s="5"/>
      <c r="KI111" s="5"/>
      <c r="KJ111" s="5"/>
      <c r="KK111" s="5"/>
      <c r="KL111" s="5"/>
      <c r="KM111" s="5"/>
      <c r="KN111" s="5"/>
    </row>
    <row r="112" spans="1:300" ht="12.5">
      <c r="A112" s="5" t="str">
        <f ca="1">IFERROR(__xludf.DUMMYFUNCTION("""COMPUTED_VALUE""")," '/wiki/Back_Alley_Doctor_Glenn/Chapter_7'")</f>
        <v xml:space="preserve"> '/wiki/Back_Alley_Doctor_Glenn/Chapter_7'</v>
      </c>
      <c r="B112" s="5" t="str">
        <f t="shared" ca="1" si="0"/>
        <v>Back_Alley_Doctor_Glenn/Chapter_7</v>
      </c>
      <c r="C112" s="5"/>
      <c r="D112" s="5"/>
      <c r="E112" s="5" t="str">
        <f ca="1">IFERROR(__xludf.DUMMYFUNCTION("""COMPUTED_VALUE"""),"Back_Alley_Doctor_Glenn/Chapter_9")</f>
        <v>Back_Alley_Doctor_Glenn/Chapter_9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  <c r="IX112" s="5"/>
      <c r="IY112" s="5"/>
      <c r="IZ112" s="5"/>
      <c r="JA112" s="5"/>
      <c r="JB112" s="5"/>
      <c r="JC112" s="5"/>
      <c r="JD112" s="5"/>
      <c r="JE112" s="5"/>
      <c r="JF112" s="5"/>
      <c r="JG112" s="5"/>
      <c r="JH112" s="5"/>
      <c r="JI112" s="5"/>
      <c r="JJ112" s="5"/>
      <c r="JK112" s="5"/>
      <c r="JL112" s="5"/>
      <c r="JM112" s="5"/>
      <c r="JN112" s="5"/>
      <c r="JO112" s="5"/>
      <c r="JP112" s="5"/>
      <c r="JQ112" s="5"/>
      <c r="JR112" s="5"/>
      <c r="JS112" s="5"/>
      <c r="JT112" s="5"/>
      <c r="JU112" s="5"/>
      <c r="JV112" s="5"/>
      <c r="JW112" s="5"/>
      <c r="JX112" s="5"/>
      <c r="JY112" s="5"/>
      <c r="JZ112" s="5"/>
      <c r="KA112" s="5"/>
      <c r="KB112" s="5"/>
      <c r="KC112" s="5"/>
      <c r="KD112" s="5"/>
      <c r="KE112" s="5"/>
      <c r="KF112" s="5"/>
      <c r="KG112" s="5"/>
      <c r="KH112" s="5"/>
      <c r="KI112" s="5"/>
      <c r="KJ112" s="5"/>
      <c r="KK112" s="5"/>
      <c r="KL112" s="5"/>
      <c r="KM112" s="5"/>
      <c r="KN112" s="5"/>
    </row>
    <row r="113" spans="1:300" ht="12.5">
      <c r="A113" s="5" t="str">
        <f ca="1">IFERROR(__xludf.DUMMYFUNCTION("""COMPUTED_VALUE""")," '/wiki/Back_Alley_Doctor_Glenn/Chapter_8'")</f>
        <v xml:space="preserve"> '/wiki/Back_Alley_Doctor_Glenn/Chapter_8'</v>
      </c>
      <c r="B113" s="5" t="str">
        <f t="shared" ca="1" si="0"/>
        <v>Back_Alley_Doctor_Glenn/Chapter_8</v>
      </c>
      <c r="C113" s="5"/>
      <c r="D113" s="5"/>
      <c r="E113" s="5" t="str">
        <f ca="1">IFERROR(__xludf.DUMMYFUNCTION("""COMPUTED_VALUE"""),"Back_Alley_Doctor_Glenn/Chapter_10")</f>
        <v>Back_Alley_Doctor_Glenn/Chapter_10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  <c r="IX113" s="5"/>
      <c r="IY113" s="5"/>
      <c r="IZ113" s="5"/>
      <c r="JA113" s="5"/>
      <c r="JB113" s="5"/>
      <c r="JC113" s="5"/>
      <c r="JD113" s="5"/>
      <c r="JE113" s="5"/>
      <c r="JF113" s="5"/>
      <c r="JG113" s="5"/>
      <c r="JH113" s="5"/>
      <c r="JI113" s="5"/>
      <c r="JJ113" s="5"/>
      <c r="JK113" s="5"/>
      <c r="JL113" s="5"/>
      <c r="JM113" s="5"/>
      <c r="JN113" s="5"/>
      <c r="JO113" s="5"/>
      <c r="JP113" s="5"/>
      <c r="JQ113" s="5"/>
      <c r="JR113" s="5"/>
      <c r="JS113" s="5"/>
      <c r="JT113" s="5"/>
      <c r="JU113" s="5"/>
      <c r="JV113" s="5"/>
      <c r="JW113" s="5"/>
      <c r="JX113" s="5"/>
      <c r="JY113" s="5"/>
      <c r="JZ113" s="5"/>
      <c r="KA113" s="5"/>
      <c r="KB113" s="5"/>
      <c r="KC113" s="5"/>
      <c r="KD113" s="5"/>
      <c r="KE113" s="5"/>
      <c r="KF113" s="5"/>
      <c r="KG113" s="5"/>
      <c r="KH113" s="5"/>
      <c r="KI113" s="5"/>
      <c r="KJ113" s="5"/>
      <c r="KK113" s="5"/>
      <c r="KL113" s="5"/>
      <c r="KM113" s="5"/>
      <c r="KN113" s="5"/>
    </row>
    <row r="114" spans="1:300" ht="12.5">
      <c r="A114" s="5" t="str">
        <f ca="1">IFERROR(__xludf.DUMMYFUNCTION("""COMPUTED_VALUE""")," '/wiki/Back_Alley_Doctor_Glenn/Chapter_9'")</f>
        <v xml:space="preserve"> '/wiki/Back_Alley_Doctor_Glenn/Chapter_9'</v>
      </c>
      <c r="B114" s="5" t="str">
        <f t="shared" ca="1" si="0"/>
        <v>Back_Alley_Doctor_Glenn/Chapter_9</v>
      </c>
      <c r="C114" s="5"/>
      <c r="D114" s="5"/>
      <c r="E114" s="5" t="str">
        <f ca="1">IFERROR(__xludf.DUMMYFUNCTION("""COMPUTED_VALUE"""),"Back_Alley_Doctor_Glenn/Chapter_11")</f>
        <v>Back_Alley_Doctor_Glenn/Chapter_11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  <c r="IX114" s="5"/>
      <c r="IY114" s="5"/>
      <c r="IZ114" s="5"/>
      <c r="JA114" s="5"/>
      <c r="JB114" s="5"/>
      <c r="JC114" s="5"/>
      <c r="JD114" s="5"/>
      <c r="JE114" s="5"/>
      <c r="JF114" s="5"/>
      <c r="JG114" s="5"/>
      <c r="JH114" s="5"/>
      <c r="JI114" s="5"/>
      <c r="JJ114" s="5"/>
      <c r="JK114" s="5"/>
      <c r="JL114" s="5"/>
      <c r="JM114" s="5"/>
      <c r="JN114" s="5"/>
      <c r="JO114" s="5"/>
      <c r="JP114" s="5"/>
      <c r="JQ114" s="5"/>
      <c r="JR114" s="5"/>
      <c r="JS114" s="5"/>
      <c r="JT114" s="5"/>
      <c r="JU114" s="5"/>
      <c r="JV114" s="5"/>
      <c r="JW114" s="5"/>
      <c r="JX114" s="5"/>
      <c r="JY114" s="5"/>
      <c r="JZ114" s="5"/>
      <c r="KA114" s="5"/>
      <c r="KB114" s="5"/>
      <c r="KC114" s="5"/>
      <c r="KD114" s="5"/>
      <c r="KE114" s="5"/>
      <c r="KF114" s="5"/>
      <c r="KG114" s="5"/>
      <c r="KH114" s="5"/>
      <c r="KI114" s="5"/>
      <c r="KJ114" s="5"/>
      <c r="KK114" s="5"/>
      <c r="KL114" s="5"/>
      <c r="KM114" s="5"/>
      <c r="KN114" s="5"/>
    </row>
    <row r="115" spans="1:300" ht="12.5">
      <c r="A115" s="5" t="str">
        <f ca="1">IFERROR(__xludf.DUMMYFUNCTION("""COMPUTED_VALUE""")," '/wiki/Back_Alley_Doctor_Glenn/Chapter_10'")</f>
        <v xml:space="preserve"> '/wiki/Back_Alley_Doctor_Glenn/Chapter_10'</v>
      </c>
      <c r="B115" s="5" t="str">
        <f t="shared" ca="1" si="0"/>
        <v>Back_Alley_Doctor_Glenn/Chapter_10</v>
      </c>
      <c r="C115" s="5"/>
      <c r="D115" s="5"/>
      <c r="E115" s="5" t="str">
        <f ca="1">IFERROR(__xludf.DUMMYFUNCTION("""COMPUTED_VALUE"""),"Back_Alley_Doctor_Glenn/Chapter_12")</f>
        <v>Back_Alley_Doctor_Glenn/Chapter_12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  <c r="IX115" s="5"/>
      <c r="IY115" s="5"/>
      <c r="IZ115" s="5"/>
      <c r="JA115" s="5"/>
      <c r="JB115" s="5"/>
      <c r="JC115" s="5"/>
      <c r="JD115" s="5"/>
      <c r="JE115" s="5"/>
      <c r="JF115" s="5"/>
      <c r="JG115" s="5"/>
      <c r="JH115" s="5"/>
      <c r="JI115" s="5"/>
      <c r="JJ115" s="5"/>
      <c r="JK115" s="5"/>
      <c r="JL115" s="5"/>
      <c r="JM115" s="5"/>
      <c r="JN115" s="5"/>
      <c r="JO115" s="5"/>
      <c r="JP115" s="5"/>
      <c r="JQ115" s="5"/>
      <c r="JR115" s="5"/>
      <c r="JS115" s="5"/>
      <c r="JT115" s="5"/>
      <c r="JU115" s="5"/>
      <c r="JV115" s="5"/>
      <c r="JW115" s="5"/>
      <c r="JX115" s="5"/>
      <c r="JY115" s="5"/>
      <c r="JZ115" s="5"/>
      <c r="KA115" s="5"/>
      <c r="KB115" s="5"/>
      <c r="KC115" s="5"/>
      <c r="KD115" s="5"/>
      <c r="KE115" s="5"/>
      <c r="KF115" s="5"/>
      <c r="KG115" s="5"/>
      <c r="KH115" s="5"/>
      <c r="KI115" s="5"/>
      <c r="KJ115" s="5"/>
      <c r="KK115" s="5"/>
      <c r="KL115" s="5"/>
      <c r="KM115" s="5"/>
      <c r="KN115" s="5"/>
    </row>
    <row r="116" spans="1:300" ht="12.5">
      <c r="A116" s="5" t="str">
        <f ca="1">IFERROR(__xludf.DUMMYFUNCTION("""COMPUTED_VALUE""")," '/wiki/Back_Alley_Doctor_Glenn/Chapter_11'")</f>
        <v xml:space="preserve"> '/wiki/Back_Alley_Doctor_Glenn/Chapter_11'</v>
      </c>
      <c r="B116" s="5" t="str">
        <f t="shared" ca="1" si="0"/>
        <v>Back_Alley_Doctor_Glenn/Chapter_11</v>
      </c>
      <c r="C116" s="5"/>
      <c r="D116" s="5"/>
      <c r="E116" s="5" t="str">
        <f ca="1">IFERROR(__xludf.DUMMYFUNCTION("""COMPUTED_VALUE"""),"Back_Alley_Doctor_Glenn/Chapter_13")</f>
        <v>Back_Alley_Doctor_Glenn/Chapter_13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  <c r="IX116" s="5"/>
      <c r="IY116" s="5"/>
      <c r="IZ116" s="5"/>
      <c r="JA116" s="5"/>
      <c r="JB116" s="5"/>
      <c r="JC116" s="5"/>
      <c r="JD116" s="5"/>
      <c r="JE116" s="5"/>
      <c r="JF116" s="5"/>
      <c r="JG116" s="5"/>
      <c r="JH116" s="5"/>
      <c r="JI116" s="5"/>
      <c r="JJ116" s="5"/>
      <c r="JK116" s="5"/>
      <c r="JL116" s="5"/>
      <c r="JM116" s="5"/>
      <c r="JN116" s="5"/>
      <c r="JO116" s="5"/>
      <c r="JP116" s="5"/>
      <c r="JQ116" s="5"/>
      <c r="JR116" s="5"/>
      <c r="JS116" s="5"/>
      <c r="JT116" s="5"/>
      <c r="JU116" s="5"/>
      <c r="JV116" s="5"/>
      <c r="JW116" s="5"/>
      <c r="JX116" s="5"/>
      <c r="JY116" s="5"/>
      <c r="JZ116" s="5"/>
      <c r="KA116" s="5"/>
      <c r="KB116" s="5"/>
      <c r="KC116" s="5"/>
      <c r="KD116" s="5"/>
      <c r="KE116" s="5"/>
      <c r="KF116" s="5"/>
      <c r="KG116" s="5"/>
      <c r="KH116" s="5"/>
      <c r="KI116" s="5"/>
      <c r="KJ116" s="5"/>
      <c r="KK116" s="5"/>
      <c r="KL116" s="5"/>
      <c r="KM116" s="5"/>
      <c r="KN116" s="5"/>
    </row>
    <row r="117" spans="1:300" ht="12.5">
      <c r="A117" s="5" t="str">
        <f ca="1">IFERROR(__xludf.DUMMYFUNCTION("""COMPUTED_VALUE""")," '/wiki/Back_Alley_Doctor_Glenn/Chapter_12'")</f>
        <v xml:space="preserve"> '/wiki/Back_Alley_Doctor_Glenn/Chapter_12'</v>
      </c>
      <c r="B117" s="5" t="str">
        <f t="shared" ca="1" si="0"/>
        <v>Back_Alley_Doctor_Glenn/Chapter_12</v>
      </c>
      <c r="C117" s="5"/>
      <c r="D117" s="5"/>
      <c r="E117" s="5" t="str">
        <f ca="1">IFERROR(__xludf.DUMMYFUNCTION("""COMPUTED_VALUE"""),"Back_Alley_Doctor_Glenn/Finale")</f>
        <v>Back_Alley_Doctor_Glenn/Finale</v>
      </c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  <c r="IX117" s="5"/>
      <c r="IY117" s="5"/>
      <c r="IZ117" s="5"/>
      <c r="JA117" s="5"/>
      <c r="JB117" s="5"/>
      <c r="JC117" s="5"/>
      <c r="JD117" s="5"/>
      <c r="JE117" s="5"/>
      <c r="JF117" s="5"/>
      <c r="JG117" s="5"/>
      <c r="JH117" s="5"/>
      <c r="JI117" s="5"/>
      <c r="JJ117" s="5"/>
      <c r="JK117" s="5"/>
      <c r="JL117" s="5"/>
      <c r="JM117" s="5"/>
      <c r="JN117" s="5"/>
      <c r="JO117" s="5"/>
      <c r="JP117" s="5"/>
      <c r="JQ117" s="5"/>
      <c r="JR117" s="5"/>
      <c r="JS117" s="5"/>
      <c r="JT117" s="5"/>
      <c r="JU117" s="5"/>
      <c r="JV117" s="5"/>
      <c r="JW117" s="5"/>
      <c r="JX117" s="5"/>
      <c r="JY117" s="5"/>
      <c r="JZ117" s="5"/>
      <c r="KA117" s="5"/>
      <c r="KB117" s="5"/>
      <c r="KC117" s="5"/>
      <c r="KD117" s="5"/>
      <c r="KE117" s="5"/>
      <c r="KF117" s="5"/>
      <c r="KG117" s="5"/>
      <c r="KH117" s="5"/>
      <c r="KI117" s="5"/>
      <c r="KJ117" s="5"/>
      <c r="KK117" s="5"/>
      <c r="KL117" s="5"/>
      <c r="KM117" s="5"/>
      <c r="KN117" s="5"/>
    </row>
    <row r="118" spans="1:300" ht="12.5">
      <c r="A118" s="5" t="str">
        <f ca="1">IFERROR(__xludf.DUMMYFUNCTION("""COMPUTED_VALUE""")," '/wiki/Back_Alley_Doctor_Glenn/Chapter_13'")</f>
        <v xml:space="preserve"> '/wiki/Back_Alley_Doctor_Glenn/Chapter_13'</v>
      </c>
      <c r="B118" s="5" t="str">
        <f t="shared" ca="1" si="0"/>
        <v>Back_Alley_Doctor_Glenn/Chapter_13</v>
      </c>
      <c r="C118" s="5"/>
      <c r="D118" s="5"/>
      <c r="E118" s="5" t="str">
        <f ca="1">IFERROR(__xludf.DUMMYFUNCTION("""COMPUTED_VALUE"""),"Lip_Smacker_Quarterly")</f>
        <v>Lip_Smacker_Quarterly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  <c r="IX118" s="5"/>
      <c r="IY118" s="5"/>
      <c r="IZ118" s="5"/>
      <c r="JA118" s="5"/>
      <c r="JB118" s="5"/>
      <c r="JC118" s="5"/>
      <c r="JD118" s="5"/>
      <c r="JE118" s="5"/>
      <c r="JF118" s="5"/>
      <c r="JG118" s="5"/>
      <c r="JH118" s="5"/>
      <c r="JI118" s="5"/>
      <c r="JJ118" s="5"/>
      <c r="JK118" s="5"/>
      <c r="JL118" s="5"/>
      <c r="JM118" s="5"/>
      <c r="JN118" s="5"/>
      <c r="JO118" s="5"/>
      <c r="JP118" s="5"/>
      <c r="JQ118" s="5"/>
      <c r="JR118" s="5"/>
      <c r="JS118" s="5"/>
      <c r="JT118" s="5"/>
      <c r="JU118" s="5"/>
      <c r="JV118" s="5"/>
      <c r="JW118" s="5"/>
      <c r="JX118" s="5"/>
      <c r="JY118" s="5"/>
      <c r="JZ118" s="5"/>
      <c r="KA118" s="5"/>
      <c r="KB118" s="5"/>
      <c r="KC118" s="5"/>
      <c r="KD118" s="5"/>
      <c r="KE118" s="5"/>
      <c r="KF118" s="5"/>
      <c r="KG118" s="5"/>
      <c r="KH118" s="5"/>
      <c r="KI118" s="5"/>
      <c r="KJ118" s="5"/>
      <c r="KK118" s="5"/>
      <c r="KL118" s="5"/>
      <c r="KM118" s="5"/>
      <c r="KN118" s="5"/>
    </row>
    <row r="119" spans="1:300" ht="12.5">
      <c r="A119" s="5" t="str">
        <f ca="1">IFERROR(__xludf.DUMMYFUNCTION("""COMPUTED_VALUE""")," '/wiki/Back_Alley_Doctor_Glenn/Finale'")</f>
        <v xml:space="preserve"> '/wiki/Back_Alley_Doctor_Glenn/Finale'</v>
      </c>
      <c r="B119" s="5" t="str">
        <f t="shared" ca="1" si="0"/>
        <v>Back_Alley_Doctor_Glenn/Finale</v>
      </c>
      <c r="C119" s="5"/>
      <c r="D119" s="5"/>
      <c r="E119" s="5" t="str">
        <f ca="1">IFERROR(__xludf.DUMMYFUNCTION("""COMPUTED_VALUE"""),"Mark_and_the_Witch_of_the_Deep_Forest/Part_1")</f>
        <v>Mark_and_the_Witch_of_the_Deep_Forest/Part_1</v>
      </c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  <c r="IX119" s="5"/>
      <c r="IY119" s="5"/>
      <c r="IZ119" s="5"/>
      <c r="JA119" s="5"/>
      <c r="JB119" s="5"/>
      <c r="JC119" s="5"/>
      <c r="JD119" s="5"/>
      <c r="JE119" s="5"/>
      <c r="JF119" s="5"/>
      <c r="JG119" s="5"/>
      <c r="JH119" s="5"/>
      <c r="JI119" s="5"/>
      <c r="JJ119" s="5"/>
      <c r="JK119" s="5"/>
      <c r="JL119" s="5"/>
      <c r="JM119" s="5"/>
      <c r="JN119" s="5"/>
      <c r="JO119" s="5"/>
      <c r="JP119" s="5"/>
      <c r="JQ119" s="5"/>
      <c r="JR119" s="5"/>
      <c r="JS119" s="5"/>
      <c r="JT119" s="5"/>
      <c r="JU119" s="5"/>
      <c r="JV119" s="5"/>
      <c r="JW119" s="5"/>
      <c r="JX119" s="5"/>
      <c r="JY119" s="5"/>
      <c r="JZ119" s="5"/>
      <c r="KA119" s="5"/>
      <c r="KB119" s="5"/>
      <c r="KC119" s="5"/>
      <c r="KD119" s="5"/>
      <c r="KE119" s="5"/>
      <c r="KF119" s="5"/>
      <c r="KG119" s="5"/>
      <c r="KH119" s="5"/>
      <c r="KI119" s="5"/>
      <c r="KJ119" s="5"/>
      <c r="KK119" s="5"/>
      <c r="KL119" s="5"/>
      <c r="KM119" s="5"/>
      <c r="KN119" s="5"/>
    </row>
    <row r="120" spans="1:300" ht="12.5">
      <c r="A120" s="5" t="str">
        <f ca="1">IFERROR(__xludf.DUMMYFUNCTION("""COMPUTED_VALUE""")," '/wiki/Lip_Smacker_Quarterly'")</f>
        <v xml:space="preserve"> '/wiki/Lip_Smacker_Quarterly'</v>
      </c>
      <c r="B120" s="5" t="str">
        <f t="shared" ca="1" si="0"/>
        <v>Lip_Smacker_Quarterly</v>
      </c>
      <c r="C120" s="5"/>
      <c r="D120" s="5"/>
      <c r="E120" s="5" t="str">
        <f ca="1">IFERROR(__xludf.DUMMYFUNCTION("""COMPUTED_VALUE"""),"Mark_and_the_Witch_of_the_Deep_Forest/Part_2")</f>
        <v>Mark_and_the_Witch_of_the_Deep_Forest/Part_2</v>
      </c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  <c r="IX120" s="5"/>
      <c r="IY120" s="5"/>
      <c r="IZ120" s="5"/>
      <c r="JA120" s="5"/>
      <c r="JB120" s="5"/>
      <c r="JC120" s="5"/>
      <c r="JD120" s="5"/>
      <c r="JE120" s="5"/>
      <c r="JF120" s="5"/>
      <c r="JG120" s="5"/>
      <c r="JH120" s="5"/>
      <c r="JI120" s="5"/>
      <c r="JJ120" s="5"/>
      <c r="JK120" s="5"/>
      <c r="JL120" s="5"/>
      <c r="JM120" s="5"/>
      <c r="JN120" s="5"/>
      <c r="JO120" s="5"/>
      <c r="JP120" s="5"/>
      <c r="JQ120" s="5"/>
      <c r="JR120" s="5"/>
      <c r="JS120" s="5"/>
      <c r="JT120" s="5"/>
      <c r="JU120" s="5"/>
      <c r="JV120" s="5"/>
      <c r="JW120" s="5"/>
      <c r="JX120" s="5"/>
      <c r="JY120" s="5"/>
      <c r="JZ120" s="5"/>
      <c r="KA120" s="5"/>
      <c r="KB120" s="5"/>
      <c r="KC120" s="5"/>
      <c r="KD120" s="5"/>
      <c r="KE120" s="5"/>
      <c r="KF120" s="5"/>
      <c r="KG120" s="5"/>
      <c r="KH120" s="5"/>
      <c r="KI120" s="5"/>
      <c r="KJ120" s="5"/>
      <c r="KK120" s="5"/>
      <c r="KL120" s="5"/>
      <c r="KM120" s="5"/>
      <c r="KN120" s="5"/>
    </row>
    <row r="121" spans="1:300" ht="12.5">
      <c r="A121" s="5" t="str">
        <f ca="1">IFERROR(__xludf.DUMMYFUNCTION("""COMPUTED_VALUE""")," '/wiki/Mark_and_the_Witch_of_the_Deep_Forest/Part_1'")</f>
        <v xml:space="preserve"> '/wiki/Mark_and_the_Witch_of_the_Deep_Forest/Part_1'</v>
      </c>
      <c r="B121" s="5" t="str">
        <f t="shared" ca="1" si="0"/>
        <v>Mark_and_the_Witch_of_the_Deep_Forest/Part_1</v>
      </c>
      <c r="C121" s="5"/>
      <c r="D121" s="5"/>
      <c r="E121" s="5" t="str">
        <f ca="1">IFERROR(__xludf.DUMMYFUNCTION("""COMPUTED_VALUE"""),"Mark_and_the_Witch_of_the_Deep_Forest/Part_3")</f>
        <v>Mark_and_the_Witch_of_the_Deep_Forest/Part_3</v>
      </c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  <c r="IW121" s="5"/>
      <c r="IX121" s="5"/>
      <c r="IY121" s="5"/>
      <c r="IZ121" s="5"/>
      <c r="JA121" s="5"/>
      <c r="JB121" s="5"/>
      <c r="JC121" s="5"/>
      <c r="JD121" s="5"/>
      <c r="JE121" s="5"/>
      <c r="JF121" s="5"/>
      <c r="JG121" s="5"/>
      <c r="JH121" s="5"/>
      <c r="JI121" s="5"/>
      <c r="JJ121" s="5"/>
      <c r="JK121" s="5"/>
      <c r="JL121" s="5"/>
      <c r="JM121" s="5"/>
      <c r="JN121" s="5"/>
      <c r="JO121" s="5"/>
      <c r="JP121" s="5"/>
      <c r="JQ121" s="5"/>
      <c r="JR121" s="5"/>
      <c r="JS121" s="5"/>
      <c r="JT121" s="5"/>
      <c r="JU121" s="5"/>
      <c r="JV121" s="5"/>
      <c r="JW121" s="5"/>
      <c r="JX121" s="5"/>
      <c r="JY121" s="5"/>
      <c r="JZ121" s="5"/>
      <c r="KA121" s="5"/>
      <c r="KB121" s="5"/>
      <c r="KC121" s="5"/>
      <c r="KD121" s="5"/>
      <c r="KE121" s="5"/>
      <c r="KF121" s="5"/>
      <c r="KG121" s="5"/>
      <c r="KH121" s="5"/>
      <c r="KI121" s="5"/>
      <c r="KJ121" s="5"/>
      <c r="KK121" s="5"/>
      <c r="KL121" s="5"/>
      <c r="KM121" s="5"/>
      <c r="KN121" s="5"/>
    </row>
    <row r="122" spans="1:300" ht="12.5">
      <c r="A122" s="5" t="str">
        <f ca="1">IFERROR(__xludf.DUMMYFUNCTION("""COMPUTED_VALUE""")," '/wiki/Mark_and_the_Witch_of_the_Deep_Forest/Part_2'")</f>
        <v xml:space="preserve"> '/wiki/Mark_and_the_Witch_of_the_Deep_Forest/Part_2'</v>
      </c>
      <c r="B122" s="5" t="str">
        <f t="shared" ca="1" si="0"/>
        <v>Mark_and_the_Witch_of_the_Deep_Forest/Part_2</v>
      </c>
      <c r="C122" s="5"/>
      <c r="D122" s="5"/>
      <c r="E122" s="5" t="str">
        <f ca="1">IFERROR(__xludf.DUMMYFUNCTION("""COMPUTED_VALUE"""),"Monster_Damage_Report")</f>
        <v>Monster_Damage_Report</v>
      </c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  <c r="IS122" s="5"/>
      <c r="IT122" s="5"/>
      <c r="IU122" s="5"/>
      <c r="IV122" s="5"/>
      <c r="IW122" s="5"/>
      <c r="IX122" s="5"/>
      <c r="IY122" s="5"/>
      <c r="IZ122" s="5"/>
      <c r="JA122" s="5"/>
      <c r="JB122" s="5"/>
      <c r="JC122" s="5"/>
      <c r="JD122" s="5"/>
      <c r="JE122" s="5"/>
      <c r="JF122" s="5"/>
      <c r="JG122" s="5"/>
      <c r="JH122" s="5"/>
      <c r="JI122" s="5"/>
      <c r="JJ122" s="5"/>
      <c r="JK122" s="5"/>
      <c r="JL122" s="5"/>
      <c r="JM122" s="5"/>
      <c r="JN122" s="5"/>
      <c r="JO122" s="5"/>
      <c r="JP122" s="5"/>
      <c r="JQ122" s="5"/>
      <c r="JR122" s="5"/>
      <c r="JS122" s="5"/>
      <c r="JT122" s="5"/>
      <c r="JU122" s="5"/>
      <c r="JV122" s="5"/>
      <c r="JW122" s="5"/>
      <c r="JX122" s="5"/>
      <c r="JY122" s="5"/>
      <c r="JZ122" s="5"/>
      <c r="KA122" s="5"/>
      <c r="KB122" s="5"/>
      <c r="KC122" s="5"/>
      <c r="KD122" s="5"/>
      <c r="KE122" s="5"/>
      <c r="KF122" s="5"/>
      <c r="KG122" s="5"/>
      <c r="KH122" s="5"/>
      <c r="KI122" s="5"/>
      <c r="KJ122" s="5"/>
      <c r="KK122" s="5"/>
      <c r="KL122" s="5"/>
      <c r="KM122" s="5"/>
      <c r="KN122" s="5"/>
    </row>
    <row r="123" spans="1:300" ht="12.5">
      <c r="A123" s="5" t="str">
        <f ca="1">IFERROR(__xludf.DUMMYFUNCTION("""COMPUTED_VALUE""")," '/wiki/Mark_and_the_Witch_of_the_Deep_Forest/Part_3'")</f>
        <v xml:space="preserve"> '/wiki/Mark_and_the_Witch_of_the_Deep_Forest/Part_3'</v>
      </c>
      <c r="B123" s="5" t="str">
        <f t="shared" ca="1" si="0"/>
        <v>Mark_and_the_Witch_of_the_Deep_Forest/Part_3</v>
      </c>
      <c r="C123" s="5"/>
      <c r="D123" s="5"/>
      <c r="E123" s="5" t="str">
        <f ca="1">IFERROR(__xludf.DUMMYFUNCTION("""COMPUTED_VALUE"""),"Paranormal_Crossbell_Collection")</f>
        <v>Paranormal_Crossbell_Collection</v>
      </c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5"/>
      <c r="IK123" s="5"/>
      <c r="IL123" s="5"/>
      <c r="IM123" s="5"/>
      <c r="IN123" s="5"/>
      <c r="IO123" s="5"/>
      <c r="IP123" s="5"/>
      <c r="IQ123" s="5"/>
      <c r="IR123" s="5"/>
      <c r="IS123" s="5"/>
      <c r="IT123" s="5"/>
      <c r="IU123" s="5"/>
      <c r="IV123" s="5"/>
      <c r="IW123" s="5"/>
      <c r="IX123" s="5"/>
      <c r="IY123" s="5"/>
      <c r="IZ123" s="5"/>
      <c r="JA123" s="5"/>
      <c r="JB123" s="5"/>
      <c r="JC123" s="5"/>
      <c r="JD123" s="5"/>
      <c r="JE123" s="5"/>
      <c r="JF123" s="5"/>
      <c r="JG123" s="5"/>
      <c r="JH123" s="5"/>
      <c r="JI123" s="5"/>
      <c r="JJ123" s="5"/>
      <c r="JK123" s="5"/>
      <c r="JL123" s="5"/>
      <c r="JM123" s="5"/>
      <c r="JN123" s="5"/>
      <c r="JO123" s="5"/>
      <c r="JP123" s="5"/>
      <c r="JQ123" s="5"/>
      <c r="JR123" s="5"/>
      <c r="JS123" s="5"/>
      <c r="JT123" s="5"/>
      <c r="JU123" s="5"/>
      <c r="JV123" s="5"/>
      <c r="JW123" s="5"/>
      <c r="JX123" s="5"/>
      <c r="JY123" s="5"/>
      <c r="JZ123" s="5"/>
      <c r="KA123" s="5"/>
      <c r="KB123" s="5"/>
      <c r="KC123" s="5"/>
      <c r="KD123" s="5"/>
      <c r="KE123" s="5"/>
      <c r="KF123" s="5"/>
      <c r="KG123" s="5"/>
      <c r="KH123" s="5"/>
      <c r="KI123" s="5"/>
      <c r="KJ123" s="5"/>
      <c r="KK123" s="5"/>
      <c r="KL123" s="5"/>
      <c r="KM123" s="5"/>
      <c r="KN123" s="5"/>
    </row>
    <row r="124" spans="1:300" ht="12.5">
      <c r="A124" s="5" t="str">
        <f ca="1">IFERROR(__xludf.DUMMYFUNCTION("""COMPUTED_VALUE""")," '/wiki/Monster_Damage_Report'")</f>
        <v xml:space="preserve"> '/wiki/Monster_Damage_Report'</v>
      </c>
      <c r="B124" s="5" t="str">
        <f t="shared" ca="1" si="0"/>
        <v>Monster_Damage_Report</v>
      </c>
      <c r="C124" s="5"/>
      <c r="D124" s="5"/>
      <c r="E124" s="5" t="str">
        <f ca="1">IFERROR(__xludf.DUMMYFUNCTION("""COMPUTED_VALUE"""),"The_Best_Way_to_Use_5_Minutes")</f>
        <v>The_Best_Way_to_Use_5_Minutes</v>
      </c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5"/>
      <c r="IK124" s="5"/>
      <c r="IL124" s="5"/>
      <c r="IM124" s="5"/>
      <c r="IN124" s="5"/>
      <c r="IO124" s="5"/>
      <c r="IP124" s="5"/>
      <c r="IQ124" s="5"/>
      <c r="IR124" s="5"/>
      <c r="IS124" s="5"/>
      <c r="IT124" s="5"/>
      <c r="IU124" s="5"/>
      <c r="IV124" s="5"/>
      <c r="IW124" s="5"/>
      <c r="IX124" s="5"/>
      <c r="IY124" s="5"/>
      <c r="IZ124" s="5"/>
      <c r="JA124" s="5"/>
      <c r="JB124" s="5"/>
      <c r="JC124" s="5"/>
      <c r="JD124" s="5"/>
      <c r="JE124" s="5"/>
      <c r="JF124" s="5"/>
      <c r="JG124" s="5"/>
      <c r="JH124" s="5"/>
      <c r="JI124" s="5"/>
      <c r="JJ124" s="5"/>
      <c r="JK124" s="5"/>
      <c r="JL124" s="5"/>
      <c r="JM124" s="5"/>
      <c r="JN124" s="5"/>
      <c r="JO124" s="5"/>
      <c r="JP124" s="5"/>
      <c r="JQ124" s="5"/>
      <c r="JR124" s="5"/>
      <c r="JS124" s="5"/>
      <c r="JT124" s="5"/>
      <c r="JU124" s="5"/>
      <c r="JV124" s="5"/>
      <c r="JW124" s="5"/>
      <c r="JX124" s="5"/>
      <c r="JY124" s="5"/>
      <c r="JZ124" s="5"/>
      <c r="KA124" s="5"/>
      <c r="KB124" s="5"/>
      <c r="KC124" s="5"/>
      <c r="KD124" s="5"/>
      <c r="KE124" s="5"/>
      <c r="KF124" s="5"/>
      <c r="KG124" s="5"/>
      <c r="KH124" s="5"/>
      <c r="KI124" s="5"/>
      <c r="KJ124" s="5"/>
      <c r="KK124" s="5"/>
      <c r="KL124" s="5"/>
      <c r="KM124" s="5"/>
      <c r="KN124" s="5"/>
    </row>
    <row r="125" spans="1:300" ht="12.5">
      <c r="A125" s="5" t="str">
        <f ca="1">IFERROR(__xludf.DUMMYFUNCTION("""COMPUTED_VALUE""")," '/wiki/Paranormal_Crossbell_Collection'")</f>
        <v xml:space="preserve"> '/wiki/Paranormal_Crossbell_Collection'</v>
      </c>
      <c r="B125" s="5" t="str">
        <f t="shared" ca="1" si="0"/>
        <v>Paranormal_Crossbell_Collection</v>
      </c>
      <c r="C125" s="5"/>
      <c r="D125" s="5"/>
      <c r="E125" s="5" t="str">
        <f ca="1">IFERROR(__xludf.DUMMYFUNCTION("""COMPUTED_VALUE"""),"The_Saint_and_the_White_Wolf/Part_1")</f>
        <v>The_Saint_and_the_White_Wolf/Part_1</v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5"/>
      <c r="IK125" s="5"/>
      <c r="IL125" s="5"/>
      <c r="IM125" s="5"/>
      <c r="IN125" s="5"/>
      <c r="IO125" s="5"/>
      <c r="IP125" s="5"/>
      <c r="IQ125" s="5"/>
      <c r="IR125" s="5"/>
      <c r="IS125" s="5"/>
      <c r="IT125" s="5"/>
      <c r="IU125" s="5"/>
      <c r="IV125" s="5"/>
      <c r="IW125" s="5"/>
      <c r="IX125" s="5"/>
      <c r="IY125" s="5"/>
      <c r="IZ125" s="5"/>
      <c r="JA125" s="5"/>
      <c r="JB125" s="5"/>
      <c r="JC125" s="5"/>
      <c r="JD125" s="5"/>
      <c r="JE125" s="5"/>
      <c r="JF125" s="5"/>
      <c r="JG125" s="5"/>
      <c r="JH125" s="5"/>
      <c r="JI125" s="5"/>
      <c r="JJ125" s="5"/>
      <c r="JK125" s="5"/>
      <c r="JL125" s="5"/>
      <c r="JM125" s="5"/>
      <c r="JN125" s="5"/>
      <c r="JO125" s="5"/>
      <c r="JP125" s="5"/>
      <c r="JQ125" s="5"/>
      <c r="JR125" s="5"/>
      <c r="JS125" s="5"/>
      <c r="JT125" s="5"/>
      <c r="JU125" s="5"/>
      <c r="JV125" s="5"/>
      <c r="JW125" s="5"/>
      <c r="JX125" s="5"/>
      <c r="JY125" s="5"/>
      <c r="JZ125" s="5"/>
      <c r="KA125" s="5"/>
      <c r="KB125" s="5"/>
      <c r="KC125" s="5"/>
      <c r="KD125" s="5"/>
      <c r="KE125" s="5"/>
      <c r="KF125" s="5"/>
      <c r="KG125" s="5"/>
      <c r="KH125" s="5"/>
      <c r="KI125" s="5"/>
      <c r="KJ125" s="5"/>
      <c r="KK125" s="5"/>
      <c r="KL125" s="5"/>
      <c r="KM125" s="5"/>
      <c r="KN125" s="5"/>
    </row>
    <row r="126" spans="1:300" ht="12.5">
      <c r="A126" s="5" t="str">
        <f ca="1">IFERROR(__xludf.DUMMYFUNCTION("""COMPUTED_VALUE""")," '/wiki/The_Best_Way_to_Use_5_Minutes'")</f>
        <v xml:space="preserve"> '/wiki/The_Best_Way_to_Use_5_Minutes'</v>
      </c>
      <c r="B126" s="5" t="str">
        <f t="shared" ca="1" si="0"/>
        <v>The_Best_Way_to_Use_5_Minutes</v>
      </c>
      <c r="C126" s="5"/>
      <c r="D126" s="5"/>
      <c r="E126" s="5" t="str">
        <f ca="1">IFERROR(__xludf.DUMMYFUNCTION("""COMPUTED_VALUE"""),"The_Saint_and_the_White_Wolf/Part_2")</f>
        <v>The_Saint_and_the_White_Wolf/Part_2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  <c r="IF126" s="5"/>
      <c r="IG126" s="5"/>
      <c r="IH126" s="5"/>
      <c r="II126" s="5"/>
      <c r="IJ126" s="5"/>
      <c r="IK126" s="5"/>
      <c r="IL126" s="5"/>
      <c r="IM126" s="5"/>
      <c r="IN126" s="5"/>
      <c r="IO126" s="5"/>
      <c r="IP126" s="5"/>
      <c r="IQ126" s="5"/>
      <c r="IR126" s="5"/>
      <c r="IS126" s="5"/>
      <c r="IT126" s="5"/>
      <c r="IU126" s="5"/>
      <c r="IV126" s="5"/>
      <c r="IW126" s="5"/>
      <c r="IX126" s="5"/>
      <c r="IY126" s="5"/>
      <c r="IZ126" s="5"/>
      <c r="JA126" s="5"/>
      <c r="JB126" s="5"/>
      <c r="JC126" s="5"/>
      <c r="JD126" s="5"/>
      <c r="JE126" s="5"/>
      <c r="JF126" s="5"/>
      <c r="JG126" s="5"/>
      <c r="JH126" s="5"/>
      <c r="JI126" s="5"/>
      <c r="JJ126" s="5"/>
      <c r="JK126" s="5"/>
      <c r="JL126" s="5"/>
      <c r="JM126" s="5"/>
      <c r="JN126" s="5"/>
      <c r="JO126" s="5"/>
      <c r="JP126" s="5"/>
      <c r="JQ126" s="5"/>
      <c r="JR126" s="5"/>
      <c r="JS126" s="5"/>
      <c r="JT126" s="5"/>
      <c r="JU126" s="5"/>
      <c r="JV126" s="5"/>
      <c r="JW126" s="5"/>
      <c r="JX126" s="5"/>
      <c r="JY126" s="5"/>
      <c r="JZ126" s="5"/>
      <c r="KA126" s="5"/>
      <c r="KB126" s="5"/>
      <c r="KC126" s="5"/>
      <c r="KD126" s="5"/>
      <c r="KE126" s="5"/>
      <c r="KF126" s="5"/>
      <c r="KG126" s="5"/>
      <c r="KH126" s="5"/>
      <c r="KI126" s="5"/>
      <c r="KJ126" s="5"/>
      <c r="KK126" s="5"/>
      <c r="KL126" s="5"/>
      <c r="KM126" s="5"/>
      <c r="KN126" s="5"/>
    </row>
    <row r="127" spans="1:300" ht="12.5">
      <c r="A127" s="5" t="str">
        <f ca="1">IFERROR(__xludf.DUMMYFUNCTION("""COMPUTED_VALUE""")," '/wiki/The_Saint_and_the_White_Wolf/Part_1'")</f>
        <v xml:space="preserve"> '/wiki/The_Saint_and_the_White_Wolf/Part_1'</v>
      </c>
      <c r="B127" s="5" t="str">
        <f t="shared" ca="1" si="0"/>
        <v>The_Saint_and_the_White_Wolf/Part_1</v>
      </c>
      <c r="C127" s="5"/>
      <c r="D127" s="5"/>
      <c r="E127" s="5" t="str">
        <f ca="1">IFERROR(__xludf.DUMMYFUNCTION("""COMPUTED_VALUE"""),"Train_Fanatic_Recs")</f>
        <v>Train_Fanatic_Recs</v>
      </c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  <c r="IF127" s="5"/>
      <c r="IG127" s="5"/>
      <c r="IH127" s="5"/>
      <c r="II127" s="5"/>
      <c r="IJ127" s="5"/>
      <c r="IK127" s="5"/>
      <c r="IL127" s="5"/>
      <c r="IM127" s="5"/>
      <c r="IN127" s="5"/>
      <c r="IO127" s="5"/>
      <c r="IP127" s="5"/>
      <c r="IQ127" s="5"/>
      <c r="IR127" s="5"/>
      <c r="IS127" s="5"/>
      <c r="IT127" s="5"/>
      <c r="IU127" s="5"/>
      <c r="IV127" s="5"/>
      <c r="IW127" s="5"/>
      <c r="IX127" s="5"/>
      <c r="IY127" s="5"/>
      <c r="IZ127" s="5"/>
      <c r="JA127" s="5"/>
      <c r="JB127" s="5"/>
      <c r="JC127" s="5"/>
      <c r="JD127" s="5"/>
      <c r="JE127" s="5"/>
      <c r="JF127" s="5"/>
      <c r="JG127" s="5"/>
      <c r="JH127" s="5"/>
      <c r="JI127" s="5"/>
      <c r="JJ127" s="5"/>
      <c r="JK127" s="5"/>
      <c r="JL127" s="5"/>
      <c r="JM127" s="5"/>
      <c r="JN127" s="5"/>
      <c r="JO127" s="5"/>
      <c r="JP127" s="5"/>
      <c r="JQ127" s="5"/>
      <c r="JR127" s="5"/>
      <c r="JS127" s="5"/>
      <c r="JT127" s="5"/>
      <c r="JU127" s="5"/>
      <c r="JV127" s="5"/>
      <c r="JW127" s="5"/>
      <c r="JX127" s="5"/>
      <c r="JY127" s="5"/>
      <c r="JZ127" s="5"/>
      <c r="KA127" s="5"/>
      <c r="KB127" s="5"/>
      <c r="KC127" s="5"/>
      <c r="KD127" s="5"/>
      <c r="KE127" s="5"/>
      <c r="KF127" s="5"/>
      <c r="KG127" s="5"/>
      <c r="KH127" s="5"/>
      <c r="KI127" s="5"/>
      <c r="KJ127" s="5"/>
      <c r="KK127" s="5"/>
      <c r="KL127" s="5"/>
      <c r="KM127" s="5"/>
      <c r="KN127" s="5"/>
    </row>
    <row r="128" spans="1:300" ht="12.5">
      <c r="A128" s="5" t="str">
        <f ca="1">IFERROR(__xludf.DUMMYFUNCTION("""COMPUTED_VALUE""")," '/wiki/The_Saint_and_the_White_Wolf/Part_2'")</f>
        <v xml:space="preserve"> '/wiki/The_Saint_and_the_White_Wolf/Part_2'</v>
      </c>
      <c r="B128" s="5" t="str">
        <f t="shared" ca="1" si="0"/>
        <v>The_Saint_and_the_White_Wolf/Part_2</v>
      </c>
      <c r="C128" s="5"/>
      <c r="D128" s="5"/>
      <c r="E128" s="5" t="str">
        <f ca="1">IFERROR(__xludf.DUMMYFUNCTION("""COMPUTED_VALUE"""),"Women_Who_Changed_the_World")</f>
        <v>Women_Who_Changed_the_World</v>
      </c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5"/>
      <c r="GY128" s="5"/>
      <c r="GZ128" s="5"/>
      <c r="HA128" s="5"/>
      <c r="HB128" s="5"/>
      <c r="HC128" s="5"/>
      <c r="HD128" s="5"/>
      <c r="HE128" s="5"/>
      <c r="HF128" s="5"/>
      <c r="HG128" s="5"/>
      <c r="HH128" s="5"/>
      <c r="HI128" s="5"/>
      <c r="HJ128" s="5"/>
      <c r="HK128" s="5"/>
      <c r="HL128" s="5"/>
      <c r="HM128" s="5"/>
      <c r="HN128" s="5"/>
      <c r="HO128" s="5"/>
      <c r="HP128" s="5"/>
      <c r="HQ128" s="5"/>
      <c r="HR128" s="5"/>
      <c r="HS128" s="5"/>
      <c r="HT128" s="5"/>
      <c r="HU128" s="5"/>
      <c r="HV128" s="5"/>
      <c r="HW128" s="5"/>
      <c r="HX128" s="5"/>
      <c r="HY128" s="5"/>
      <c r="HZ128" s="5"/>
      <c r="IA128" s="5"/>
      <c r="IB128" s="5"/>
      <c r="IC128" s="5"/>
      <c r="ID128" s="5"/>
      <c r="IE128" s="5"/>
      <c r="IF128" s="5"/>
      <c r="IG128" s="5"/>
      <c r="IH128" s="5"/>
      <c r="II128" s="5"/>
      <c r="IJ128" s="5"/>
      <c r="IK128" s="5"/>
      <c r="IL128" s="5"/>
      <c r="IM128" s="5"/>
      <c r="IN128" s="5"/>
      <c r="IO128" s="5"/>
      <c r="IP128" s="5"/>
      <c r="IQ128" s="5"/>
      <c r="IR128" s="5"/>
      <c r="IS128" s="5"/>
      <c r="IT128" s="5"/>
      <c r="IU128" s="5"/>
      <c r="IV128" s="5"/>
      <c r="IW128" s="5"/>
      <c r="IX128" s="5"/>
      <c r="IY128" s="5"/>
      <c r="IZ128" s="5"/>
      <c r="JA128" s="5"/>
      <c r="JB128" s="5"/>
      <c r="JC128" s="5"/>
      <c r="JD128" s="5"/>
      <c r="JE128" s="5"/>
      <c r="JF128" s="5"/>
      <c r="JG128" s="5"/>
      <c r="JH128" s="5"/>
      <c r="JI128" s="5"/>
      <c r="JJ128" s="5"/>
      <c r="JK128" s="5"/>
      <c r="JL128" s="5"/>
      <c r="JM128" s="5"/>
      <c r="JN128" s="5"/>
      <c r="JO128" s="5"/>
      <c r="JP128" s="5"/>
      <c r="JQ128" s="5"/>
      <c r="JR128" s="5"/>
      <c r="JS128" s="5"/>
      <c r="JT128" s="5"/>
      <c r="JU128" s="5"/>
      <c r="JV128" s="5"/>
      <c r="JW128" s="5"/>
      <c r="JX128" s="5"/>
      <c r="JY128" s="5"/>
      <c r="JZ128" s="5"/>
      <c r="KA128" s="5"/>
      <c r="KB128" s="5"/>
      <c r="KC128" s="5"/>
      <c r="KD128" s="5"/>
      <c r="KE128" s="5"/>
      <c r="KF128" s="5"/>
      <c r="KG128" s="5"/>
      <c r="KH128" s="5"/>
      <c r="KI128" s="5"/>
      <c r="KJ128" s="5"/>
      <c r="KK128" s="5"/>
      <c r="KL128" s="5"/>
      <c r="KM128" s="5"/>
      <c r="KN128" s="5"/>
    </row>
    <row r="129" spans="1:300" ht="12.5">
      <c r="A129" s="5" t="str">
        <f ca="1">IFERROR(__xludf.DUMMYFUNCTION("""COMPUTED_VALUE""")," '/wiki/Train_Fanatic_Recs'")</f>
        <v xml:space="preserve"> '/wiki/Train_Fanatic_Recs'</v>
      </c>
      <c r="B129" s="5" t="str">
        <f t="shared" ca="1" si="0"/>
        <v>Train_Fanatic_Recs</v>
      </c>
      <c r="C129" s="5"/>
      <c r="D129" s="5"/>
      <c r="E129" s="5" t="str">
        <f ca="1">IFERROR(__xludf.DUMMYFUNCTION("""COMPUTED_VALUE"""),"Information_Terminals")</f>
        <v>Information_Terminals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5"/>
      <c r="HY129" s="5"/>
      <c r="HZ129" s="5"/>
      <c r="IA129" s="5"/>
      <c r="IB129" s="5"/>
      <c r="IC129" s="5"/>
      <c r="ID129" s="5"/>
      <c r="IE129" s="5"/>
      <c r="IF129" s="5"/>
      <c r="IG129" s="5"/>
      <c r="IH129" s="5"/>
      <c r="II129" s="5"/>
      <c r="IJ129" s="5"/>
      <c r="IK129" s="5"/>
      <c r="IL129" s="5"/>
      <c r="IM129" s="5"/>
      <c r="IN129" s="5"/>
      <c r="IO129" s="5"/>
      <c r="IP129" s="5"/>
      <c r="IQ129" s="5"/>
      <c r="IR129" s="5"/>
      <c r="IS129" s="5"/>
      <c r="IT129" s="5"/>
      <c r="IU129" s="5"/>
      <c r="IV129" s="5"/>
      <c r="IW129" s="5"/>
      <c r="IX129" s="5"/>
      <c r="IY129" s="5"/>
      <c r="IZ129" s="5"/>
      <c r="JA129" s="5"/>
      <c r="JB129" s="5"/>
      <c r="JC129" s="5"/>
      <c r="JD129" s="5"/>
      <c r="JE129" s="5"/>
      <c r="JF129" s="5"/>
      <c r="JG129" s="5"/>
      <c r="JH129" s="5"/>
      <c r="JI129" s="5"/>
      <c r="JJ129" s="5"/>
      <c r="JK129" s="5"/>
      <c r="JL129" s="5"/>
      <c r="JM129" s="5"/>
      <c r="JN129" s="5"/>
      <c r="JO129" s="5"/>
      <c r="JP129" s="5"/>
      <c r="JQ129" s="5"/>
      <c r="JR129" s="5"/>
      <c r="JS129" s="5"/>
      <c r="JT129" s="5"/>
      <c r="JU129" s="5"/>
      <c r="JV129" s="5"/>
      <c r="JW129" s="5"/>
      <c r="JX129" s="5"/>
      <c r="JY129" s="5"/>
      <c r="JZ129" s="5"/>
      <c r="KA129" s="5"/>
      <c r="KB129" s="5"/>
      <c r="KC129" s="5"/>
      <c r="KD129" s="5"/>
      <c r="KE129" s="5"/>
      <c r="KF129" s="5"/>
      <c r="KG129" s="5"/>
      <c r="KH129" s="5"/>
      <c r="KI129" s="5"/>
      <c r="KJ129" s="5"/>
      <c r="KK129" s="5"/>
      <c r="KL129" s="5"/>
      <c r="KM129" s="5"/>
      <c r="KN129" s="5"/>
    </row>
    <row r="130" spans="1:300" ht="12.5">
      <c r="A130" s="5" t="str">
        <f ca="1">IFERROR(__xludf.DUMMYFUNCTION("""COMPUTED_VALUE""")," '/wiki/Women_Who_Changed_the_World'")</f>
        <v xml:space="preserve"> '/wiki/Women_Who_Changed_the_World'</v>
      </c>
      <c r="B130" s="5" t="str">
        <f t="shared" ca="1" si="0"/>
        <v>Women_Who_Changed_the_World</v>
      </c>
      <c r="C130" s="5"/>
      <c r="D130" s="5"/>
      <c r="E130" s="5" t="str">
        <f ca="1">IFERROR(__xludf.DUMMYFUNCTION("""COMPUTED_VALUE"""),"Crossbell_Times_(Azure)/Issue_1")</f>
        <v>Crossbell_Times_(Azure)/Issue_1</v>
      </c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  <c r="HS130" s="5"/>
      <c r="HT130" s="5"/>
      <c r="HU130" s="5"/>
      <c r="HV130" s="5"/>
      <c r="HW130" s="5"/>
      <c r="HX130" s="5"/>
      <c r="HY130" s="5"/>
      <c r="HZ130" s="5"/>
      <c r="IA130" s="5"/>
      <c r="IB130" s="5"/>
      <c r="IC130" s="5"/>
      <c r="ID130" s="5"/>
      <c r="IE130" s="5"/>
      <c r="IF130" s="5"/>
      <c r="IG130" s="5"/>
      <c r="IH130" s="5"/>
      <c r="II130" s="5"/>
      <c r="IJ130" s="5"/>
      <c r="IK130" s="5"/>
      <c r="IL130" s="5"/>
      <c r="IM130" s="5"/>
      <c r="IN130" s="5"/>
      <c r="IO130" s="5"/>
      <c r="IP130" s="5"/>
      <c r="IQ130" s="5"/>
      <c r="IR130" s="5"/>
      <c r="IS130" s="5"/>
      <c r="IT130" s="5"/>
      <c r="IU130" s="5"/>
      <c r="IV130" s="5"/>
      <c r="IW130" s="5"/>
      <c r="IX130" s="5"/>
      <c r="IY130" s="5"/>
      <c r="IZ130" s="5"/>
      <c r="JA130" s="5"/>
      <c r="JB130" s="5"/>
      <c r="JC130" s="5"/>
      <c r="JD130" s="5"/>
      <c r="JE130" s="5"/>
      <c r="JF130" s="5"/>
      <c r="JG130" s="5"/>
      <c r="JH130" s="5"/>
      <c r="JI130" s="5"/>
      <c r="JJ130" s="5"/>
      <c r="JK130" s="5"/>
      <c r="JL130" s="5"/>
      <c r="JM130" s="5"/>
      <c r="JN130" s="5"/>
      <c r="JO130" s="5"/>
      <c r="JP130" s="5"/>
      <c r="JQ130" s="5"/>
      <c r="JR130" s="5"/>
      <c r="JS130" s="5"/>
      <c r="JT130" s="5"/>
      <c r="JU130" s="5"/>
      <c r="JV130" s="5"/>
      <c r="JW130" s="5"/>
      <c r="JX130" s="5"/>
      <c r="JY130" s="5"/>
      <c r="JZ130" s="5"/>
      <c r="KA130" s="5"/>
      <c r="KB130" s="5"/>
      <c r="KC130" s="5"/>
      <c r="KD130" s="5"/>
      <c r="KE130" s="5"/>
      <c r="KF130" s="5"/>
      <c r="KG130" s="5"/>
      <c r="KH130" s="5"/>
      <c r="KI130" s="5"/>
      <c r="KJ130" s="5"/>
      <c r="KK130" s="5"/>
      <c r="KL130" s="5"/>
      <c r="KM130" s="5"/>
      <c r="KN130" s="5"/>
    </row>
    <row r="131" spans="1:300" ht="12.5">
      <c r="A131" s="5" t="str">
        <f ca="1">IFERROR(__xludf.DUMMYFUNCTION("""COMPUTED_VALUE""")," '/wiki/Information_Terminals'")</f>
        <v xml:space="preserve"> '/wiki/Information_Terminals'</v>
      </c>
      <c r="B131" s="5" t="str">
        <f t="shared" ca="1" si="0"/>
        <v>Information_Terminals</v>
      </c>
      <c r="C131" s="5"/>
      <c r="D131" s="5"/>
      <c r="E131" s="5" t="str">
        <f ca="1">IFERROR(__xludf.DUMMYFUNCTION("""COMPUTED_VALUE"""),"Crossbell_Times_(Azure)/Issue_2")</f>
        <v>Crossbell_Times_(Azure)/Issue_2</v>
      </c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5"/>
      <c r="HQ131" s="5"/>
      <c r="HR131" s="5"/>
      <c r="HS131" s="5"/>
      <c r="HT131" s="5"/>
      <c r="HU131" s="5"/>
      <c r="HV131" s="5"/>
      <c r="HW131" s="5"/>
      <c r="HX131" s="5"/>
      <c r="HY131" s="5"/>
      <c r="HZ131" s="5"/>
      <c r="IA131" s="5"/>
      <c r="IB131" s="5"/>
      <c r="IC131" s="5"/>
      <c r="ID131" s="5"/>
      <c r="IE131" s="5"/>
      <c r="IF131" s="5"/>
      <c r="IG131" s="5"/>
      <c r="IH131" s="5"/>
      <c r="II131" s="5"/>
      <c r="IJ131" s="5"/>
      <c r="IK131" s="5"/>
      <c r="IL131" s="5"/>
      <c r="IM131" s="5"/>
      <c r="IN131" s="5"/>
      <c r="IO131" s="5"/>
      <c r="IP131" s="5"/>
      <c r="IQ131" s="5"/>
      <c r="IR131" s="5"/>
      <c r="IS131" s="5"/>
      <c r="IT131" s="5"/>
      <c r="IU131" s="5"/>
      <c r="IV131" s="5"/>
      <c r="IW131" s="5"/>
      <c r="IX131" s="5"/>
      <c r="IY131" s="5"/>
      <c r="IZ131" s="5"/>
      <c r="JA131" s="5"/>
      <c r="JB131" s="5"/>
      <c r="JC131" s="5"/>
      <c r="JD131" s="5"/>
      <c r="JE131" s="5"/>
      <c r="JF131" s="5"/>
      <c r="JG131" s="5"/>
      <c r="JH131" s="5"/>
      <c r="JI131" s="5"/>
      <c r="JJ131" s="5"/>
      <c r="JK131" s="5"/>
      <c r="JL131" s="5"/>
      <c r="JM131" s="5"/>
      <c r="JN131" s="5"/>
      <c r="JO131" s="5"/>
      <c r="JP131" s="5"/>
      <c r="JQ131" s="5"/>
      <c r="JR131" s="5"/>
      <c r="JS131" s="5"/>
      <c r="JT131" s="5"/>
      <c r="JU131" s="5"/>
      <c r="JV131" s="5"/>
      <c r="JW131" s="5"/>
      <c r="JX131" s="5"/>
      <c r="JY131" s="5"/>
      <c r="JZ131" s="5"/>
      <c r="KA131" s="5"/>
      <c r="KB131" s="5"/>
      <c r="KC131" s="5"/>
      <c r="KD131" s="5"/>
      <c r="KE131" s="5"/>
      <c r="KF131" s="5"/>
      <c r="KG131" s="5"/>
      <c r="KH131" s="5"/>
      <c r="KI131" s="5"/>
      <c r="KJ131" s="5"/>
      <c r="KK131" s="5"/>
      <c r="KL131" s="5"/>
      <c r="KM131" s="5"/>
      <c r="KN131" s="5"/>
    </row>
    <row r="132" spans="1:300" ht="12.5">
      <c r="A132" s="5" t="str">
        <f ca="1">IFERROR(__xludf.DUMMYFUNCTION("""COMPUTED_VALUE""")," 'Azure_GAME'")</f>
        <v xml:space="preserve"> 'Azure_GAME'</v>
      </c>
      <c r="B132" s="5" t="str">
        <f t="shared" ca="1" si="0"/>
        <v>Azure_GAME</v>
      </c>
      <c r="C132" s="5"/>
      <c r="D132" s="5"/>
      <c r="E132" s="5" t="str">
        <f ca="1">IFERROR(__xludf.DUMMYFUNCTION("""COMPUTED_VALUE"""),"Crossbell_Times_(Azure)/Issue_3")</f>
        <v>Crossbell_Times_(Azure)/Issue_3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  <c r="GX132" s="5"/>
      <c r="GY132" s="5"/>
      <c r="GZ132" s="5"/>
      <c r="HA132" s="5"/>
      <c r="HB132" s="5"/>
      <c r="HC132" s="5"/>
      <c r="HD132" s="5"/>
      <c r="HE132" s="5"/>
      <c r="HF132" s="5"/>
      <c r="HG132" s="5"/>
      <c r="HH132" s="5"/>
      <c r="HI132" s="5"/>
      <c r="HJ132" s="5"/>
      <c r="HK132" s="5"/>
      <c r="HL132" s="5"/>
      <c r="HM132" s="5"/>
      <c r="HN132" s="5"/>
      <c r="HO132" s="5"/>
      <c r="HP132" s="5"/>
      <c r="HQ132" s="5"/>
      <c r="HR132" s="5"/>
      <c r="HS132" s="5"/>
      <c r="HT132" s="5"/>
      <c r="HU132" s="5"/>
      <c r="HV132" s="5"/>
      <c r="HW132" s="5"/>
      <c r="HX132" s="5"/>
      <c r="HY132" s="5"/>
      <c r="HZ132" s="5"/>
      <c r="IA132" s="5"/>
      <c r="IB132" s="5"/>
      <c r="IC132" s="5"/>
      <c r="ID132" s="5"/>
      <c r="IE132" s="5"/>
      <c r="IF132" s="5"/>
      <c r="IG132" s="5"/>
      <c r="IH132" s="5"/>
      <c r="II132" s="5"/>
      <c r="IJ132" s="5"/>
      <c r="IK132" s="5"/>
      <c r="IL132" s="5"/>
      <c r="IM132" s="5"/>
      <c r="IN132" s="5"/>
      <c r="IO132" s="5"/>
      <c r="IP132" s="5"/>
      <c r="IQ132" s="5"/>
      <c r="IR132" s="5"/>
      <c r="IS132" s="5"/>
      <c r="IT132" s="5"/>
      <c r="IU132" s="5"/>
      <c r="IV132" s="5"/>
      <c r="IW132" s="5"/>
      <c r="IX132" s="5"/>
      <c r="IY132" s="5"/>
      <c r="IZ132" s="5"/>
      <c r="JA132" s="5"/>
      <c r="JB132" s="5"/>
      <c r="JC132" s="5"/>
      <c r="JD132" s="5"/>
      <c r="JE132" s="5"/>
      <c r="JF132" s="5"/>
      <c r="JG132" s="5"/>
      <c r="JH132" s="5"/>
      <c r="JI132" s="5"/>
      <c r="JJ132" s="5"/>
      <c r="JK132" s="5"/>
      <c r="JL132" s="5"/>
      <c r="JM132" s="5"/>
      <c r="JN132" s="5"/>
      <c r="JO132" s="5"/>
      <c r="JP132" s="5"/>
      <c r="JQ132" s="5"/>
      <c r="JR132" s="5"/>
      <c r="JS132" s="5"/>
      <c r="JT132" s="5"/>
      <c r="JU132" s="5"/>
      <c r="JV132" s="5"/>
      <c r="JW132" s="5"/>
      <c r="JX132" s="5"/>
      <c r="JY132" s="5"/>
      <c r="JZ132" s="5"/>
      <c r="KA132" s="5"/>
      <c r="KB132" s="5"/>
      <c r="KC132" s="5"/>
      <c r="KD132" s="5"/>
      <c r="KE132" s="5"/>
      <c r="KF132" s="5"/>
      <c r="KG132" s="5"/>
      <c r="KH132" s="5"/>
      <c r="KI132" s="5"/>
      <c r="KJ132" s="5"/>
      <c r="KK132" s="5"/>
      <c r="KL132" s="5"/>
      <c r="KM132" s="5"/>
      <c r="KN132" s="5"/>
    </row>
    <row r="133" spans="1:300" ht="12.5">
      <c r="A133" s="5" t="str">
        <f ca="1">IFERROR(__xludf.DUMMYFUNCTION("""COMPUTED_VALUE""")," '/wiki/Crossbell_Times_(Azure)/Issue_1'")</f>
        <v xml:space="preserve"> '/wiki/Crossbell_Times_(Azure)/Issue_1'</v>
      </c>
      <c r="B133" s="5" t="str">
        <f t="shared" ca="1" si="0"/>
        <v>Crossbell_Times_(Azure)/Issue_1</v>
      </c>
      <c r="C133" s="5"/>
      <c r="D133" s="5"/>
      <c r="E133" s="5" t="str">
        <f ca="1">IFERROR(__xludf.DUMMYFUNCTION("""COMPUTED_VALUE"""),"Crossbell_Times_(Azure)/Issue_4")</f>
        <v>Crossbell_Times_(Azure)/Issue_4</v>
      </c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  <c r="IF133" s="5"/>
      <c r="IG133" s="5"/>
      <c r="IH133" s="5"/>
      <c r="II133" s="5"/>
      <c r="IJ133" s="5"/>
      <c r="IK133" s="5"/>
      <c r="IL133" s="5"/>
      <c r="IM133" s="5"/>
      <c r="IN133" s="5"/>
      <c r="IO133" s="5"/>
      <c r="IP133" s="5"/>
      <c r="IQ133" s="5"/>
      <c r="IR133" s="5"/>
      <c r="IS133" s="5"/>
      <c r="IT133" s="5"/>
      <c r="IU133" s="5"/>
      <c r="IV133" s="5"/>
      <c r="IW133" s="5"/>
      <c r="IX133" s="5"/>
      <c r="IY133" s="5"/>
      <c r="IZ133" s="5"/>
      <c r="JA133" s="5"/>
      <c r="JB133" s="5"/>
      <c r="JC133" s="5"/>
      <c r="JD133" s="5"/>
      <c r="JE133" s="5"/>
      <c r="JF133" s="5"/>
      <c r="JG133" s="5"/>
      <c r="JH133" s="5"/>
      <c r="JI133" s="5"/>
      <c r="JJ133" s="5"/>
      <c r="JK133" s="5"/>
      <c r="JL133" s="5"/>
      <c r="JM133" s="5"/>
      <c r="JN133" s="5"/>
      <c r="JO133" s="5"/>
      <c r="JP133" s="5"/>
      <c r="JQ133" s="5"/>
      <c r="JR133" s="5"/>
      <c r="JS133" s="5"/>
      <c r="JT133" s="5"/>
      <c r="JU133" s="5"/>
      <c r="JV133" s="5"/>
      <c r="JW133" s="5"/>
      <c r="JX133" s="5"/>
      <c r="JY133" s="5"/>
      <c r="JZ133" s="5"/>
      <c r="KA133" s="5"/>
      <c r="KB133" s="5"/>
      <c r="KC133" s="5"/>
      <c r="KD133" s="5"/>
      <c r="KE133" s="5"/>
      <c r="KF133" s="5"/>
      <c r="KG133" s="5"/>
      <c r="KH133" s="5"/>
      <c r="KI133" s="5"/>
      <c r="KJ133" s="5"/>
      <c r="KK133" s="5"/>
      <c r="KL133" s="5"/>
      <c r="KM133" s="5"/>
      <c r="KN133" s="5"/>
    </row>
    <row r="134" spans="1:300" ht="12.5">
      <c r="A134" s="5" t="str">
        <f ca="1">IFERROR(__xludf.DUMMYFUNCTION("""COMPUTED_VALUE""")," '/wiki/Crossbell_Times_(Azure)/Issue_2'")</f>
        <v xml:space="preserve"> '/wiki/Crossbell_Times_(Azure)/Issue_2'</v>
      </c>
      <c r="B134" s="5" t="str">
        <f t="shared" ca="1" si="0"/>
        <v>Crossbell_Times_(Azure)/Issue_2</v>
      </c>
      <c r="C134" s="5"/>
      <c r="D134" s="5"/>
      <c r="E134" s="5" t="str">
        <f ca="1">IFERROR(__xludf.DUMMYFUNCTION("""COMPUTED_VALUE"""),"Crossbell_Times_(Azure)/Issue_5")</f>
        <v>Crossbell_Times_(Azure)/Issue_5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5"/>
      <c r="HM134" s="5"/>
      <c r="HN134" s="5"/>
      <c r="HO134" s="5"/>
      <c r="HP134" s="5"/>
      <c r="HQ134" s="5"/>
      <c r="HR134" s="5"/>
      <c r="HS134" s="5"/>
      <c r="HT134" s="5"/>
      <c r="HU134" s="5"/>
      <c r="HV134" s="5"/>
      <c r="HW134" s="5"/>
      <c r="HX134" s="5"/>
      <c r="HY134" s="5"/>
      <c r="HZ134" s="5"/>
      <c r="IA134" s="5"/>
      <c r="IB134" s="5"/>
      <c r="IC134" s="5"/>
      <c r="ID134" s="5"/>
      <c r="IE134" s="5"/>
      <c r="IF134" s="5"/>
      <c r="IG134" s="5"/>
      <c r="IH134" s="5"/>
      <c r="II134" s="5"/>
      <c r="IJ134" s="5"/>
      <c r="IK134" s="5"/>
      <c r="IL134" s="5"/>
      <c r="IM134" s="5"/>
      <c r="IN134" s="5"/>
      <c r="IO134" s="5"/>
      <c r="IP134" s="5"/>
      <c r="IQ134" s="5"/>
      <c r="IR134" s="5"/>
      <c r="IS134" s="5"/>
      <c r="IT134" s="5"/>
      <c r="IU134" s="5"/>
      <c r="IV134" s="5"/>
      <c r="IW134" s="5"/>
      <c r="IX134" s="5"/>
      <c r="IY134" s="5"/>
      <c r="IZ134" s="5"/>
      <c r="JA134" s="5"/>
      <c r="JB134" s="5"/>
      <c r="JC134" s="5"/>
      <c r="JD134" s="5"/>
      <c r="JE134" s="5"/>
      <c r="JF134" s="5"/>
      <c r="JG134" s="5"/>
      <c r="JH134" s="5"/>
      <c r="JI134" s="5"/>
      <c r="JJ134" s="5"/>
      <c r="JK134" s="5"/>
      <c r="JL134" s="5"/>
      <c r="JM134" s="5"/>
      <c r="JN134" s="5"/>
      <c r="JO134" s="5"/>
      <c r="JP134" s="5"/>
      <c r="JQ134" s="5"/>
      <c r="JR134" s="5"/>
      <c r="JS134" s="5"/>
      <c r="JT134" s="5"/>
      <c r="JU134" s="5"/>
      <c r="JV134" s="5"/>
      <c r="JW134" s="5"/>
      <c r="JX134" s="5"/>
      <c r="JY134" s="5"/>
      <c r="JZ134" s="5"/>
      <c r="KA134" s="5"/>
      <c r="KB134" s="5"/>
      <c r="KC134" s="5"/>
      <c r="KD134" s="5"/>
      <c r="KE134" s="5"/>
      <c r="KF134" s="5"/>
      <c r="KG134" s="5"/>
      <c r="KH134" s="5"/>
      <c r="KI134" s="5"/>
      <c r="KJ134" s="5"/>
      <c r="KK134" s="5"/>
      <c r="KL134" s="5"/>
      <c r="KM134" s="5"/>
      <c r="KN134" s="5"/>
    </row>
    <row r="135" spans="1:300" ht="12.5">
      <c r="A135" s="5" t="str">
        <f ca="1">IFERROR(__xludf.DUMMYFUNCTION("""COMPUTED_VALUE""")," '/wiki/Crossbell_Times_(Azure)/Issue_3'")</f>
        <v xml:space="preserve"> '/wiki/Crossbell_Times_(Azure)/Issue_3'</v>
      </c>
      <c r="B135" s="5" t="str">
        <f t="shared" ca="1" si="0"/>
        <v>Crossbell_Times_(Azure)/Issue_3</v>
      </c>
      <c r="C135" s="5"/>
      <c r="D135" s="5"/>
      <c r="E135" s="5" t="str">
        <f ca="1">IFERROR(__xludf.DUMMYFUNCTION("""COMPUTED_VALUE"""),"Crossbell_Times_(Azure)/Issue_6")</f>
        <v>Crossbell_Times_(Azure)/Issue_6</v>
      </c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  <c r="IF135" s="5"/>
      <c r="IG135" s="5"/>
      <c r="IH135" s="5"/>
      <c r="II135" s="5"/>
      <c r="IJ135" s="5"/>
      <c r="IK135" s="5"/>
      <c r="IL135" s="5"/>
      <c r="IM135" s="5"/>
      <c r="IN135" s="5"/>
      <c r="IO135" s="5"/>
      <c r="IP135" s="5"/>
      <c r="IQ135" s="5"/>
      <c r="IR135" s="5"/>
      <c r="IS135" s="5"/>
      <c r="IT135" s="5"/>
      <c r="IU135" s="5"/>
      <c r="IV135" s="5"/>
      <c r="IW135" s="5"/>
      <c r="IX135" s="5"/>
      <c r="IY135" s="5"/>
      <c r="IZ135" s="5"/>
      <c r="JA135" s="5"/>
      <c r="JB135" s="5"/>
      <c r="JC135" s="5"/>
      <c r="JD135" s="5"/>
      <c r="JE135" s="5"/>
      <c r="JF135" s="5"/>
      <c r="JG135" s="5"/>
      <c r="JH135" s="5"/>
      <c r="JI135" s="5"/>
      <c r="JJ135" s="5"/>
      <c r="JK135" s="5"/>
      <c r="JL135" s="5"/>
      <c r="JM135" s="5"/>
      <c r="JN135" s="5"/>
      <c r="JO135" s="5"/>
      <c r="JP135" s="5"/>
      <c r="JQ135" s="5"/>
      <c r="JR135" s="5"/>
      <c r="JS135" s="5"/>
      <c r="JT135" s="5"/>
      <c r="JU135" s="5"/>
      <c r="JV135" s="5"/>
      <c r="JW135" s="5"/>
      <c r="JX135" s="5"/>
      <c r="JY135" s="5"/>
      <c r="JZ135" s="5"/>
      <c r="KA135" s="5"/>
      <c r="KB135" s="5"/>
      <c r="KC135" s="5"/>
      <c r="KD135" s="5"/>
      <c r="KE135" s="5"/>
      <c r="KF135" s="5"/>
      <c r="KG135" s="5"/>
      <c r="KH135" s="5"/>
      <c r="KI135" s="5"/>
      <c r="KJ135" s="5"/>
      <c r="KK135" s="5"/>
      <c r="KL135" s="5"/>
      <c r="KM135" s="5"/>
      <c r="KN135" s="5"/>
    </row>
    <row r="136" spans="1:300" ht="12.5">
      <c r="A136" s="5" t="str">
        <f ca="1">IFERROR(__xludf.DUMMYFUNCTION("""COMPUTED_VALUE""")," '/wiki/Crossbell_Times_(Azure)/Issue_4'")</f>
        <v xml:space="preserve"> '/wiki/Crossbell_Times_(Azure)/Issue_4'</v>
      </c>
      <c r="B136" s="5" t="str">
        <f t="shared" ca="1" si="0"/>
        <v>Crossbell_Times_(Azure)/Issue_4</v>
      </c>
      <c r="C136" s="5"/>
      <c r="D136" s="5"/>
      <c r="E136" s="5" t="str">
        <f ca="1">IFERROR(__xludf.DUMMYFUNCTION("""COMPUTED_VALUE"""),"Crossbell_Times_(Azure)/Issue_7")</f>
        <v>Crossbell_Times_(Azure)/Issue_7</v>
      </c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5"/>
      <c r="IA136" s="5"/>
      <c r="IB136" s="5"/>
      <c r="IC136" s="5"/>
      <c r="ID136" s="5"/>
      <c r="IE136" s="5"/>
      <c r="IF136" s="5"/>
      <c r="IG136" s="5"/>
      <c r="IH136" s="5"/>
      <c r="II136" s="5"/>
      <c r="IJ136" s="5"/>
      <c r="IK136" s="5"/>
      <c r="IL136" s="5"/>
      <c r="IM136" s="5"/>
      <c r="IN136" s="5"/>
      <c r="IO136" s="5"/>
      <c r="IP136" s="5"/>
      <c r="IQ136" s="5"/>
      <c r="IR136" s="5"/>
      <c r="IS136" s="5"/>
      <c r="IT136" s="5"/>
      <c r="IU136" s="5"/>
      <c r="IV136" s="5"/>
      <c r="IW136" s="5"/>
      <c r="IX136" s="5"/>
      <c r="IY136" s="5"/>
      <c r="IZ136" s="5"/>
      <c r="JA136" s="5"/>
      <c r="JB136" s="5"/>
      <c r="JC136" s="5"/>
      <c r="JD136" s="5"/>
      <c r="JE136" s="5"/>
      <c r="JF136" s="5"/>
      <c r="JG136" s="5"/>
      <c r="JH136" s="5"/>
      <c r="JI136" s="5"/>
      <c r="JJ136" s="5"/>
      <c r="JK136" s="5"/>
      <c r="JL136" s="5"/>
      <c r="JM136" s="5"/>
      <c r="JN136" s="5"/>
      <c r="JO136" s="5"/>
      <c r="JP136" s="5"/>
      <c r="JQ136" s="5"/>
      <c r="JR136" s="5"/>
      <c r="JS136" s="5"/>
      <c r="JT136" s="5"/>
      <c r="JU136" s="5"/>
      <c r="JV136" s="5"/>
      <c r="JW136" s="5"/>
      <c r="JX136" s="5"/>
      <c r="JY136" s="5"/>
      <c r="JZ136" s="5"/>
      <c r="KA136" s="5"/>
      <c r="KB136" s="5"/>
      <c r="KC136" s="5"/>
      <c r="KD136" s="5"/>
      <c r="KE136" s="5"/>
      <c r="KF136" s="5"/>
      <c r="KG136" s="5"/>
      <c r="KH136" s="5"/>
      <c r="KI136" s="5"/>
      <c r="KJ136" s="5"/>
      <c r="KK136" s="5"/>
      <c r="KL136" s="5"/>
      <c r="KM136" s="5"/>
      <c r="KN136" s="5"/>
    </row>
    <row r="137" spans="1:300" ht="12.5">
      <c r="A137" s="5" t="str">
        <f ca="1">IFERROR(__xludf.DUMMYFUNCTION("""COMPUTED_VALUE""")," '/wiki/Crossbell_Times_(Azure)/Issue_5'")</f>
        <v xml:space="preserve"> '/wiki/Crossbell_Times_(Azure)/Issue_5'</v>
      </c>
      <c r="B137" s="5" t="str">
        <f t="shared" ca="1" si="0"/>
        <v>Crossbell_Times_(Azure)/Issue_5</v>
      </c>
      <c r="C137" s="5"/>
      <c r="D137" s="5"/>
      <c r="E137" s="5" t="str">
        <f ca="1">IFERROR(__xludf.DUMMYFUNCTION("""COMPUTED_VALUE"""),"Crossbell_Times_(Azure)/Issue_8")</f>
        <v>Crossbell_Times_(Azure)/Issue_8</v>
      </c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"/>
      <c r="IC137" s="5"/>
      <c r="ID137" s="5"/>
      <c r="IE137" s="5"/>
      <c r="IF137" s="5"/>
      <c r="IG137" s="5"/>
      <c r="IH137" s="5"/>
      <c r="II137" s="5"/>
      <c r="IJ137" s="5"/>
      <c r="IK137" s="5"/>
      <c r="IL137" s="5"/>
      <c r="IM137" s="5"/>
      <c r="IN137" s="5"/>
      <c r="IO137" s="5"/>
      <c r="IP137" s="5"/>
      <c r="IQ137" s="5"/>
      <c r="IR137" s="5"/>
      <c r="IS137" s="5"/>
      <c r="IT137" s="5"/>
      <c r="IU137" s="5"/>
      <c r="IV137" s="5"/>
      <c r="IW137" s="5"/>
      <c r="IX137" s="5"/>
      <c r="IY137" s="5"/>
      <c r="IZ137" s="5"/>
      <c r="JA137" s="5"/>
      <c r="JB137" s="5"/>
      <c r="JC137" s="5"/>
      <c r="JD137" s="5"/>
      <c r="JE137" s="5"/>
      <c r="JF137" s="5"/>
      <c r="JG137" s="5"/>
      <c r="JH137" s="5"/>
      <c r="JI137" s="5"/>
      <c r="JJ137" s="5"/>
      <c r="JK137" s="5"/>
      <c r="JL137" s="5"/>
      <c r="JM137" s="5"/>
      <c r="JN137" s="5"/>
      <c r="JO137" s="5"/>
      <c r="JP137" s="5"/>
      <c r="JQ137" s="5"/>
      <c r="JR137" s="5"/>
      <c r="JS137" s="5"/>
      <c r="JT137" s="5"/>
      <c r="JU137" s="5"/>
      <c r="JV137" s="5"/>
      <c r="JW137" s="5"/>
      <c r="JX137" s="5"/>
      <c r="JY137" s="5"/>
      <c r="JZ137" s="5"/>
      <c r="KA137" s="5"/>
      <c r="KB137" s="5"/>
      <c r="KC137" s="5"/>
      <c r="KD137" s="5"/>
      <c r="KE137" s="5"/>
      <c r="KF137" s="5"/>
      <c r="KG137" s="5"/>
      <c r="KH137" s="5"/>
      <c r="KI137" s="5"/>
      <c r="KJ137" s="5"/>
      <c r="KK137" s="5"/>
      <c r="KL137" s="5"/>
      <c r="KM137" s="5"/>
      <c r="KN137" s="5"/>
    </row>
    <row r="138" spans="1:300" ht="12.5">
      <c r="A138" s="5" t="str">
        <f ca="1">IFERROR(__xludf.DUMMYFUNCTION("""COMPUTED_VALUE""")," '/wiki/Crossbell_Times_(Azure)/Issue_6'")</f>
        <v xml:space="preserve"> '/wiki/Crossbell_Times_(Azure)/Issue_6'</v>
      </c>
      <c r="B138" s="5" t="str">
        <f t="shared" ca="1" si="0"/>
        <v>Crossbell_Times_(Azure)/Issue_6</v>
      </c>
      <c r="C138" s="5"/>
      <c r="D138" s="5"/>
      <c r="E138" s="5" t="str">
        <f ca="1">IFERROR(__xludf.DUMMYFUNCTION("""COMPUTED_VALUE"""),"Crossbell_Times_(Azure)/Issue_9")</f>
        <v>Crossbell_Times_(Azure)/Issue_9</v>
      </c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5"/>
      <c r="GW138" s="5"/>
      <c r="GX138" s="5"/>
      <c r="GY138" s="5"/>
      <c r="GZ138" s="5"/>
      <c r="HA138" s="5"/>
      <c r="HB138" s="5"/>
      <c r="HC138" s="5"/>
      <c r="HD138" s="5"/>
      <c r="HE138" s="5"/>
      <c r="HF138" s="5"/>
      <c r="HG138" s="5"/>
      <c r="HH138" s="5"/>
      <c r="HI138" s="5"/>
      <c r="HJ138" s="5"/>
      <c r="HK138" s="5"/>
      <c r="HL138" s="5"/>
      <c r="HM138" s="5"/>
      <c r="HN138" s="5"/>
      <c r="HO138" s="5"/>
      <c r="HP138" s="5"/>
      <c r="HQ138" s="5"/>
      <c r="HR138" s="5"/>
      <c r="HS138" s="5"/>
      <c r="HT138" s="5"/>
      <c r="HU138" s="5"/>
      <c r="HV138" s="5"/>
      <c r="HW138" s="5"/>
      <c r="HX138" s="5"/>
      <c r="HY138" s="5"/>
      <c r="HZ138" s="5"/>
      <c r="IA138" s="5"/>
      <c r="IB138" s="5"/>
      <c r="IC138" s="5"/>
      <c r="ID138" s="5"/>
      <c r="IE138" s="5"/>
      <c r="IF138" s="5"/>
      <c r="IG138" s="5"/>
      <c r="IH138" s="5"/>
      <c r="II138" s="5"/>
      <c r="IJ138" s="5"/>
      <c r="IK138" s="5"/>
      <c r="IL138" s="5"/>
      <c r="IM138" s="5"/>
      <c r="IN138" s="5"/>
      <c r="IO138" s="5"/>
      <c r="IP138" s="5"/>
      <c r="IQ138" s="5"/>
      <c r="IR138" s="5"/>
      <c r="IS138" s="5"/>
      <c r="IT138" s="5"/>
      <c r="IU138" s="5"/>
      <c r="IV138" s="5"/>
      <c r="IW138" s="5"/>
      <c r="IX138" s="5"/>
      <c r="IY138" s="5"/>
      <c r="IZ138" s="5"/>
      <c r="JA138" s="5"/>
      <c r="JB138" s="5"/>
      <c r="JC138" s="5"/>
      <c r="JD138" s="5"/>
      <c r="JE138" s="5"/>
      <c r="JF138" s="5"/>
      <c r="JG138" s="5"/>
      <c r="JH138" s="5"/>
      <c r="JI138" s="5"/>
      <c r="JJ138" s="5"/>
      <c r="JK138" s="5"/>
      <c r="JL138" s="5"/>
      <c r="JM138" s="5"/>
      <c r="JN138" s="5"/>
      <c r="JO138" s="5"/>
      <c r="JP138" s="5"/>
      <c r="JQ138" s="5"/>
      <c r="JR138" s="5"/>
      <c r="JS138" s="5"/>
      <c r="JT138" s="5"/>
      <c r="JU138" s="5"/>
      <c r="JV138" s="5"/>
      <c r="JW138" s="5"/>
      <c r="JX138" s="5"/>
      <c r="JY138" s="5"/>
      <c r="JZ138" s="5"/>
      <c r="KA138" s="5"/>
      <c r="KB138" s="5"/>
      <c r="KC138" s="5"/>
      <c r="KD138" s="5"/>
      <c r="KE138" s="5"/>
      <c r="KF138" s="5"/>
      <c r="KG138" s="5"/>
      <c r="KH138" s="5"/>
      <c r="KI138" s="5"/>
      <c r="KJ138" s="5"/>
      <c r="KK138" s="5"/>
      <c r="KL138" s="5"/>
      <c r="KM138" s="5"/>
      <c r="KN138" s="5"/>
    </row>
    <row r="139" spans="1:300" ht="12.5">
      <c r="A139" s="5" t="str">
        <f ca="1">IFERROR(__xludf.DUMMYFUNCTION("""COMPUTED_VALUE""")," '/wiki/Crossbell_Times_(Azure)/Issue_7'")</f>
        <v xml:space="preserve"> '/wiki/Crossbell_Times_(Azure)/Issue_7'</v>
      </c>
      <c r="B139" s="5" t="str">
        <f t="shared" ca="1" si="0"/>
        <v>Crossbell_Times_(Azure)/Issue_7</v>
      </c>
      <c r="C139" s="5"/>
      <c r="D139" s="5"/>
      <c r="E139" s="5" t="str">
        <f ca="1">IFERROR(__xludf.DUMMYFUNCTION("""COMPUTED_VALUE"""),"Crossbell_Times_(Azure)/Special_Edition")</f>
        <v>Crossbell_Times_(Azure)/Special_Edition</v>
      </c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  <c r="IH139" s="5"/>
      <c r="II139" s="5"/>
      <c r="IJ139" s="5"/>
      <c r="IK139" s="5"/>
      <c r="IL139" s="5"/>
      <c r="IM139" s="5"/>
      <c r="IN139" s="5"/>
      <c r="IO139" s="5"/>
      <c r="IP139" s="5"/>
      <c r="IQ139" s="5"/>
      <c r="IR139" s="5"/>
      <c r="IS139" s="5"/>
      <c r="IT139" s="5"/>
      <c r="IU139" s="5"/>
      <c r="IV139" s="5"/>
      <c r="IW139" s="5"/>
      <c r="IX139" s="5"/>
      <c r="IY139" s="5"/>
      <c r="IZ139" s="5"/>
      <c r="JA139" s="5"/>
      <c r="JB139" s="5"/>
      <c r="JC139" s="5"/>
      <c r="JD139" s="5"/>
      <c r="JE139" s="5"/>
      <c r="JF139" s="5"/>
      <c r="JG139" s="5"/>
      <c r="JH139" s="5"/>
      <c r="JI139" s="5"/>
      <c r="JJ139" s="5"/>
      <c r="JK139" s="5"/>
      <c r="JL139" s="5"/>
      <c r="JM139" s="5"/>
      <c r="JN139" s="5"/>
      <c r="JO139" s="5"/>
      <c r="JP139" s="5"/>
      <c r="JQ139" s="5"/>
      <c r="JR139" s="5"/>
      <c r="JS139" s="5"/>
      <c r="JT139" s="5"/>
      <c r="JU139" s="5"/>
      <c r="JV139" s="5"/>
      <c r="JW139" s="5"/>
      <c r="JX139" s="5"/>
      <c r="JY139" s="5"/>
      <c r="JZ139" s="5"/>
      <c r="KA139" s="5"/>
      <c r="KB139" s="5"/>
      <c r="KC139" s="5"/>
      <c r="KD139" s="5"/>
      <c r="KE139" s="5"/>
      <c r="KF139" s="5"/>
      <c r="KG139" s="5"/>
      <c r="KH139" s="5"/>
      <c r="KI139" s="5"/>
      <c r="KJ139" s="5"/>
      <c r="KK139" s="5"/>
      <c r="KL139" s="5"/>
      <c r="KM139" s="5"/>
      <c r="KN139" s="5"/>
    </row>
    <row r="140" spans="1:300" ht="12.5">
      <c r="A140" s="5" t="str">
        <f ca="1">IFERROR(__xludf.DUMMYFUNCTION("""COMPUTED_VALUE""")," '/wiki/Crossbell_Times_(Azure)/Issue_8'")</f>
        <v xml:space="preserve"> '/wiki/Crossbell_Times_(Azure)/Issue_8'</v>
      </c>
      <c r="B140" s="5" t="str">
        <f t="shared" ca="1" si="0"/>
        <v>Crossbell_Times_(Azure)/Issue_8</v>
      </c>
      <c r="C140" s="5"/>
      <c r="D140" s="5"/>
      <c r="E140" s="5" t="str">
        <f ca="1">IFERROR(__xludf.DUMMYFUNCTION("""COMPUTED_VALUE"""),"Crossbell_Times_(Azure)/Issue_10")</f>
        <v>Crossbell_Times_(Azure)/Issue_10</v>
      </c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  <c r="HQ140" s="5"/>
      <c r="HR140" s="5"/>
      <c r="HS140" s="5"/>
      <c r="HT140" s="5"/>
      <c r="HU140" s="5"/>
      <c r="HV140" s="5"/>
      <c r="HW140" s="5"/>
      <c r="HX140" s="5"/>
      <c r="HY140" s="5"/>
      <c r="HZ140" s="5"/>
      <c r="IA140" s="5"/>
      <c r="IB140" s="5"/>
      <c r="IC140" s="5"/>
      <c r="ID140" s="5"/>
      <c r="IE140" s="5"/>
      <c r="IF140" s="5"/>
      <c r="IG140" s="5"/>
      <c r="IH140" s="5"/>
      <c r="II140" s="5"/>
      <c r="IJ140" s="5"/>
      <c r="IK140" s="5"/>
      <c r="IL140" s="5"/>
      <c r="IM140" s="5"/>
      <c r="IN140" s="5"/>
      <c r="IO140" s="5"/>
      <c r="IP140" s="5"/>
      <c r="IQ140" s="5"/>
      <c r="IR140" s="5"/>
      <c r="IS140" s="5"/>
      <c r="IT140" s="5"/>
      <c r="IU140" s="5"/>
      <c r="IV140" s="5"/>
      <c r="IW140" s="5"/>
      <c r="IX140" s="5"/>
      <c r="IY140" s="5"/>
      <c r="IZ140" s="5"/>
      <c r="JA140" s="5"/>
      <c r="JB140" s="5"/>
      <c r="JC140" s="5"/>
      <c r="JD140" s="5"/>
      <c r="JE140" s="5"/>
      <c r="JF140" s="5"/>
      <c r="JG140" s="5"/>
      <c r="JH140" s="5"/>
      <c r="JI140" s="5"/>
      <c r="JJ140" s="5"/>
      <c r="JK140" s="5"/>
      <c r="JL140" s="5"/>
      <c r="JM140" s="5"/>
      <c r="JN140" s="5"/>
      <c r="JO140" s="5"/>
      <c r="JP140" s="5"/>
      <c r="JQ140" s="5"/>
      <c r="JR140" s="5"/>
      <c r="JS140" s="5"/>
      <c r="JT140" s="5"/>
      <c r="JU140" s="5"/>
      <c r="JV140" s="5"/>
      <c r="JW140" s="5"/>
      <c r="JX140" s="5"/>
      <c r="JY140" s="5"/>
      <c r="JZ140" s="5"/>
      <c r="KA140" s="5"/>
      <c r="KB140" s="5"/>
      <c r="KC140" s="5"/>
      <c r="KD140" s="5"/>
      <c r="KE140" s="5"/>
      <c r="KF140" s="5"/>
      <c r="KG140" s="5"/>
      <c r="KH140" s="5"/>
      <c r="KI140" s="5"/>
      <c r="KJ140" s="5"/>
      <c r="KK140" s="5"/>
      <c r="KL140" s="5"/>
      <c r="KM140" s="5"/>
      <c r="KN140" s="5"/>
    </row>
    <row r="141" spans="1:300" ht="12.5">
      <c r="A141" s="5" t="str">
        <f ca="1">IFERROR(__xludf.DUMMYFUNCTION("""COMPUTED_VALUE""")," '/wiki/Crossbell_Times_(Azure)/Issue_9'")</f>
        <v xml:space="preserve"> '/wiki/Crossbell_Times_(Azure)/Issue_9'</v>
      </c>
      <c r="B141" s="5" t="str">
        <f t="shared" ca="1" si="0"/>
        <v>Crossbell_Times_(Azure)/Issue_9</v>
      </c>
      <c r="C141" s="5"/>
      <c r="D141" s="5"/>
      <c r="E141" s="5" t="str">
        <f ca="1">IFERROR(__xludf.DUMMYFUNCTION("""COMPUTED_VALUE"""),"Crossbell_Times_(Azure)/Issue_11")</f>
        <v>Crossbell_Times_(Azure)/Issue_11</v>
      </c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  <c r="IS141" s="5"/>
      <c r="IT141" s="5"/>
      <c r="IU141" s="5"/>
      <c r="IV141" s="5"/>
      <c r="IW141" s="5"/>
      <c r="IX141" s="5"/>
      <c r="IY141" s="5"/>
      <c r="IZ141" s="5"/>
      <c r="JA141" s="5"/>
      <c r="JB141" s="5"/>
      <c r="JC141" s="5"/>
      <c r="JD141" s="5"/>
      <c r="JE141" s="5"/>
      <c r="JF141" s="5"/>
      <c r="JG141" s="5"/>
      <c r="JH141" s="5"/>
      <c r="JI141" s="5"/>
      <c r="JJ141" s="5"/>
      <c r="JK141" s="5"/>
      <c r="JL141" s="5"/>
      <c r="JM141" s="5"/>
      <c r="JN141" s="5"/>
      <c r="JO141" s="5"/>
      <c r="JP141" s="5"/>
      <c r="JQ141" s="5"/>
      <c r="JR141" s="5"/>
      <c r="JS141" s="5"/>
      <c r="JT141" s="5"/>
      <c r="JU141" s="5"/>
      <c r="JV141" s="5"/>
      <c r="JW141" s="5"/>
      <c r="JX141" s="5"/>
      <c r="JY141" s="5"/>
      <c r="JZ141" s="5"/>
      <c r="KA141" s="5"/>
      <c r="KB141" s="5"/>
      <c r="KC141" s="5"/>
      <c r="KD141" s="5"/>
      <c r="KE141" s="5"/>
      <c r="KF141" s="5"/>
      <c r="KG141" s="5"/>
      <c r="KH141" s="5"/>
      <c r="KI141" s="5"/>
      <c r="KJ141" s="5"/>
      <c r="KK141" s="5"/>
      <c r="KL141" s="5"/>
      <c r="KM141" s="5"/>
      <c r="KN141" s="5"/>
    </row>
    <row r="142" spans="1:300" ht="12.5">
      <c r="A142" s="5" t="str">
        <f ca="1">IFERROR(__xludf.DUMMYFUNCTION("""COMPUTED_VALUE""")," '/wiki/Crossbell_Times_(Azure)/Special_Edition'")</f>
        <v xml:space="preserve"> '/wiki/Crossbell_Times_(Azure)/Special_Edition'</v>
      </c>
      <c r="B142" s="5" t="str">
        <f t="shared" ca="1" si="0"/>
        <v>Crossbell_Times_(Azure)/Special_Edition</v>
      </c>
      <c r="C142" s="5"/>
      <c r="D142" s="5"/>
      <c r="E142" s="5" t="str">
        <f ca="1">IFERROR(__xludf.DUMMYFUNCTION("""COMPUTED_VALUE"""),"Cryptid_Survey_Report")</f>
        <v>Cryptid_Survey_Report</v>
      </c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  <c r="IU142" s="5"/>
      <c r="IV142" s="5"/>
      <c r="IW142" s="5"/>
      <c r="IX142" s="5"/>
      <c r="IY142" s="5"/>
      <c r="IZ142" s="5"/>
      <c r="JA142" s="5"/>
      <c r="JB142" s="5"/>
      <c r="JC142" s="5"/>
      <c r="JD142" s="5"/>
      <c r="JE142" s="5"/>
      <c r="JF142" s="5"/>
      <c r="JG142" s="5"/>
      <c r="JH142" s="5"/>
      <c r="JI142" s="5"/>
      <c r="JJ142" s="5"/>
      <c r="JK142" s="5"/>
      <c r="JL142" s="5"/>
      <c r="JM142" s="5"/>
      <c r="JN142" s="5"/>
      <c r="JO142" s="5"/>
      <c r="JP142" s="5"/>
      <c r="JQ142" s="5"/>
      <c r="JR142" s="5"/>
      <c r="JS142" s="5"/>
      <c r="JT142" s="5"/>
      <c r="JU142" s="5"/>
      <c r="JV142" s="5"/>
      <c r="JW142" s="5"/>
      <c r="JX142" s="5"/>
      <c r="JY142" s="5"/>
      <c r="JZ142" s="5"/>
      <c r="KA142" s="5"/>
      <c r="KB142" s="5"/>
      <c r="KC142" s="5"/>
      <c r="KD142" s="5"/>
      <c r="KE142" s="5"/>
      <c r="KF142" s="5"/>
      <c r="KG142" s="5"/>
      <c r="KH142" s="5"/>
      <c r="KI142" s="5"/>
      <c r="KJ142" s="5"/>
      <c r="KK142" s="5"/>
      <c r="KL142" s="5"/>
      <c r="KM142" s="5"/>
      <c r="KN142" s="5"/>
    </row>
    <row r="143" spans="1:300" ht="12.5">
      <c r="A143" s="5" t="str">
        <f ca="1">IFERROR(__xludf.DUMMYFUNCTION("""COMPUTED_VALUE""")," '/wiki/Crossbell_Times_(Azure)/Issue_10'")</f>
        <v xml:space="preserve"> '/wiki/Crossbell_Times_(Azure)/Issue_10'</v>
      </c>
      <c r="B143" s="5" t="str">
        <f t="shared" ca="1" si="0"/>
        <v>Crossbell_Times_(Azure)/Issue_10</v>
      </c>
      <c r="C143" s="5"/>
      <c r="D143" s="5"/>
      <c r="E143" s="5" t="str">
        <f ca="1">IFERROR(__xludf.DUMMYFUNCTION("""COMPUTED_VALUE"""),"Sunshine_Agn%C3%A8s/Chapter_1")</f>
        <v>Sunshine_Agn%C3%A8s/Chapter_1</v>
      </c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  <c r="IU143" s="5"/>
      <c r="IV143" s="5"/>
      <c r="IW143" s="5"/>
      <c r="IX143" s="5"/>
      <c r="IY143" s="5"/>
      <c r="IZ143" s="5"/>
      <c r="JA143" s="5"/>
      <c r="JB143" s="5"/>
      <c r="JC143" s="5"/>
      <c r="JD143" s="5"/>
      <c r="JE143" s="5"/>
      <c r="JF143" s="5"/>
      <c r="JG143" s="5"/>
      <c r="JH143" s="5"/>
      <c r="JI143" s="5"/>
      <c r="JJ143" s="5"/>
      <c r="JK143" s="5"/>
      <c r="JL143" s="5"/>
      <c r="JM143" s="5"/>
      <c r="JN143" s="5"/>
      <c r="JO143" s="5"/>
      <c r="JP143" s="5"/>
      <c r="JQ143" s="5"/>
      <c r="JR143" s="5"/>
      <c r="JS143" s="5"/>
      <c r="JT143" s="5"/>
      <c r="JU143" s="5"/>
      <c r="JV143" s="5"/>
      <c r="JW143" s="5"/>
      <c r="JX143" s="5"/>
      <c r="JY143" s="5"/>
      <c r="JZ143" s="5"/>
      <c r="KA143" s="5"/>
      <c r="KB143" s="5"/>
      <c r="KC143" s="5"/>
      <c r="KD143" s="5"/>
      <c r="KE143" s="5"/>
      <c r="KF143" s="5"/>
      <c r="KG143" s="5"/>
      <c r="KH143" s="5"/>
      <c r="KI143" s="5"/>
      <c r="KJ143" s="5"/>
      <c r="KK143" s="5"/>
      <c r="KL143" s="5"/>
      <c r="KM143" s="5"/>
      <c r="KN143" s="5"/>
    </row>
    <row r="144" spans="1:300" ht="12.5">
      <c r="A144" s="5" t="str">
        <f ca="1">IFERROR(__xludf.DUMMYFUNCTION("""COMPUTED_VALUE""")," '/wiki/Crossbell_Times_(Azure)/Issue_11'")</f>
        <v xml:space="preserve"> '/wiki/Crossbell_Times_(Azure)/Issue_11'</v>
      </c>
      <c r="B144" s="5" t="str">
        <f t="shared" ca="1" si="0"/>
        <v>Crossbell_Times_(Azure)/Issue_11</v>
      </c>
      <c r="C144" s="5"/>
      <c r="D144" s="5"/>
      <c r="E144" s="5" t="str">
        <f ca="1">IFERROR(__xludf.DUMMYFUNCTION("""COMPUTED_VALUE"""),"Sunshine_Agn%C3%A8s/Chapter_2")</f>
        <v>Sunshine_Agn%C3%A8s/Chapter_2</v>
      </c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  <c r="IH144" s="5"/>
      <c r="II144" s="5"/>
      <c r="IJ144" s="5"/>
      <c r="IK144" s="5"/>
      <c r="IL144" s="5"/>
      <c r="IM144" s="5"/>
      <c r="IN144" s="5"/>
      <c r="IO144" s="5"/>
      <c r="IP144" s="5"/>
      <c r="IQ144" s="5"/>
      <c r="IR144" s="5"/>
      <c r="IS144" s="5"/>
      <c r="IT144" s="5"/>
      <c r="IU144" s="5"/>
      <c r="IV144" s="5"/>
      <c r="IW144" s="5"/>
      <c r="IX144" s="5"/>
      <c r="IY144" s="5"/>
      <c r="IZ144" s="5"/>
      <c r="JA144" s="5"/>
      <c r="JB144" s="5"/>
      <c r="JC144" s="5"/>
      <c r="JD144" s="5"/>
      <c r="JE144" s="5"/>
      <c r="JF144" s="5"/>
      <c r="JG144" s="5"/>
      <c r="JH144" s="5"/>
      <c r="JI144" s="5"/>
      <c r="JJ144" s="5"/>
      <c r="JK144" s="5"/>
      <c r="JL144" s="5"/>
      <c r="JM144" s="5"/>
      <c r="JN144" s="5"/>
      <c r="JO144" s="5"/>
      <c r="JP144" s="5"/>
      <c r="JQ144" s="5"/>
      <c r="JR144" s="5"/>
      <c r="JS144" s="5"/>
      <c r="JT144" s="5"/>
      <c r="JU144" s="5"/>
      <c r="JV144" s="5"/>
      <c r="JW144" s="5"/>
      <c r="JX144" s="5"/>
      <c r="JY144" s="5"/>
      <c r="JZ144" s="5"/>
      <c r="KA144" s="5"/>
      <c r="KB144" s="5"/>
      <c r="KC144" s="5"/>
      <c r="KD144" s="5"/>
      <c r="KE144" s="5"/>
      <c r="KF144" s="5"/>
      <c r="KG144" s="5"/>
      <c r="KH144" s="5"/>
      <c r="KI144" s="5"/>
      <c r="KJ144" s="5"/>
      <c r="KK144" s="5"/>
      <c r="KL144" s="5"/>
      <c r="KM144" s="5"/>
      <c r="KN144" s="5"/>
    </row>
    <row r="145" spans="1:300" ht="12.5">
      <c r="A145" s="5" t="str">
        <f ca="1">IFERROR(__xludf.DUMMYFUNCTION("""COMPUTED_VALUE""")," '/wiki/Cryptid_Survey_Report'")</f>
        <v xml:space="preserve"> '/wiki/Cryptid_Survey_Report'</v>
      </c>
      <c r="B145" s="5" t="str">
        <f t="shared" ca="1" si="0"/>
        <v>Cryptid_Survey_Report</v>
      </c>
      <c r="C145" s="5"/>
      <c r="D145" s="5"/>
      <c r="E145" s="5" t="str">
        <f ca="1">IFERROR(__xludf.DUMMYFUNCTION("""COMPUTED_VALUE"""),"Sunshine_Agn%C3%A8s/Chapter_3")</f>
        <v>Sunshine_Agn%C3%A8s/Chapter_3</v>
      </c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  <c r="IU145" s="5"/>
      <c r="IV145" s="5"/>
      <c r="IW145" s="5"/>
      <c r="IX145" s="5"/>
      <c r="IY145" s="5"/>
      <c r="IZ145" s="5"/>
      <c r="JA145" s="5"/>
      <c r="JB145" s="5"/>
      <c r="JC145" s="5"/>
      <c r="JD145" s="5"/>
      <c r="JE145" s="5"/>
      <c r="JF145" s="5"/>
      <c r="JG145" s="5"/>
      <c r="JH145" s="5"/>
      <c r="JI145" s="5"/>
      <c r="JJ145" s="5"/>
      <c r="JK145" s="5"/>
      <c r="JL145" s="5"/>
      <c r="JM145" s="5"/>
      <c r="JN145" s="5"/>
      <c r="JO145" s="5"/>
      <c r="JP145" s="5"/>
      <c r="JQ145" s="5"/>
      <c r="JR145" s="5"/>
      <c r="JS145" s="5"/>
      <c r="JT145" s="5"/>
      <c r="JU145" s="5"/>
      <c r="JV145" s="5"/>
      <c r="JW145" s="5"/>
      <c r="JX145" s="5"/>
      <c r="JY145" s="5"/>
      <c r="JZ145" s="5"/>
      <c r="KA145" s="5"/>
      <c r="KB145" s="5"/>
      <c r="KC145" s="5"/>
      <c r="KD145" s="5"/>
      <c r="KE145" s="5"/>
      <c r="KF145" s="5"/>
      <c r="KG145" s="5"/>
      <c r="KH145" s="5"/>
      <c r="KI145" s="5"/>
      <c r="KJ145" s="5"/>
      <c r="KK145" s="5"/>
      <c r="KL145" s="5"/>
      <c r="KM145" s="5"/>
      <c r="KN145" s="5"/>
    </row>
    <row r="146" spans="1:300" ht="12.5">
      <c r="A146" s="5" t="str">
        <f ca="1">IFERROR(__xludf.DUMMYFUNCTION("""COMPUTED_VALUE""")," '/wiki/Sunshine_Agn%C3%A8s/Chapter_1'")</f>
        <v xml:space="preserve"> '/wiki/Sunshine_Agn%C3%A8s/Chapter_1'</v>
      </c>
      <c r="B146" s="5" t="str">
        <f t="shared" ca="1" si="0"/>
        <v>Sunshine_Agn%C3%A8s/Chapter_1</v>
      </c>
      <c r="C146" s="5"/>
      <c r="D146" s="5"/>
      <c r="E146" s="5" t="str">
        <f ca="1">IFERROR(__xludf.DUMMYFUNCTION("""COMPUTED_VALUE"""),"Sunshine_Agn%C3%A8s/Chapter_4")</f>
        <v>Sunshine_Agn%C3%A8s/Chapter_4</v>
      </c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  <c r="IU146" s="5"/>
      <c r="IV146" s="5"/>
      <c r="IW146" s="5"/>
      <c r="IX146" s="5"/>
      <c r="IY146" s="5"/>
      <c r="IZ146" s="5"/>
      <c r="JA146" s="5"/>
      <c r="JB146" s="5"/>
      <c r="JC146" s="5"/>
      <c r="JD146" s="5"/>
      <c r="JE146" s="5"/>
      <c r="JF146" s="5"/>
      <c r="JG146" s="5"/>
      <c r="JH146" s="5"/>
      <c r="JI146" s="5"/>
      <c r="JJ146" s="5"/>
      <c r="JK146" s="5"/>
      <c r="JL146" s="5"/>
      <c r="JM146" s="5"/>
      <c r="JN146" s="5"/>
      <c r="JO146" s="5"/>
      <c r="JP146" s="5"/>
      <c r="JQ146" s="5"/>
      <c r="JR146" s="5"/>
      <c r="JS146" s="5"/>
      <c r="JT146" s="5"/>
      <c r="JU146" s="5"/>
      <c r="JV146" s="5"/>
      <c r="JW146" s="5"/>
      <c r="JX146" s="5"/>
      <c r="JY146" s="5"/>
      <c r="JZ146" s="5"/>
      <c r="KA146" s="5"/>
      <c r="KB146" s="5"/>
      <c r="KC146" s="5"/>
      <c r="KD146" s="5"/>
      <c r="KE146" s="5"/>
      <c r="KF146" s="5"/>
      <c r="KG146" s="5"/>
      <c r="KH146" s="5"/>
      <c r="KI146" s="5"/>
      <c r="KJ146" s="5"/>
      <c r="KK146" s="5"/>
      <c r="KL146" s="5"/>
      <c r="KM146" s="5"/>
      <c r="KN146" s="5"/>
    </row>
    <row r="147" spans="1:300" ht="12.5">
      <c r="A147" s="5" t="str">
        <f ca="1">IFERROR(__xludf.DUMMYFUNCTION("""COMPUTED_VALUE""")," '/wiki/Sunshine_Agn%C3%A8s/Chapter_2'")</f>
        <v xml:space="preserve"> '/wiki/Sunshine_Agn%C3%A8s/Chapter_2'</v>
      </c>
      <c r="B147" s="5" t="str">
        <f t="shared" ca="1" si="0"/>
        <v>Sunshine_Agn%C3%A8s/Chapter_2</v>
      </c>
      <c r="C147" s="5"/>
      <c r="D147" s="5"/>
      <c r="E147" s="5" t="str">
        <f ca="1">IFERROR(__xludf.DUMMYFUNCTION("""COMPUTED_VALUE"""),"Sunshine_Agn%C3%A8s/Chapter_5")</f>
        <v>Sunshine_Agn%C3%A8s/Chapter_5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5"/>
      <c r="II147" s="5"/>
      <c r="IJ147" s="5"/>
      <c r="IK147" s="5"/>
      <c r="IL147" s="5"/>
      <c r="IM147" s="5"/>
      <c r="IN147" s="5"/>
      <c r="IO147" s="5"/>
      <c r="IP147" s="5"/>
      <c r="IQ147" s="5"/>
      <c r="IR147" s="5"/>
      <c r="IS147" s="5"/>
      <c r="IT147" s="5"/>
      <c r="IU147" s="5"/>
      <c r="IV147" s="5"/>
      <c r="IW147" s="5"/>
      <c r="IX147" s="5"/>
      <c r="IY147" s="5"/>
      <c r="IZ147" s="5"/>
      <c r="JA147" s="5"/>
      <c r="JB147" s="5"/>
      <c r="JC147" s="5"/>
      <c r="JD147" s="5"/>
      <c r="JE147" s="5"/>
      <c r="JF147" s="5"/>
      <c r="JG147" s="5"/>
      <c r="JH147" s="5"/>
      <c r="JI147" s="5"/>
      <c r="JJ147" s="5"/>
      <c r="JK147" s="5"/>
      <c r="JL147" s="5"/>
      <c r="JM147" s="5"/>
      <c r="JN147" s="5"/>
      <c r="JO147" s="5"/>
      <c r="JP147" s="5"/>
      <c r="JQ147" s="5"/>
      <c r="JR147" s="5"/>
      <c r="JS147" s="5"/>
      <c r="JT147" s="5"/>
      <c r="JU147" s="5"/>
      <c r="JV147" s="5"/>
      <c r="JW147" s="5"/>
      <c r="JX147" s="5"/>
      <c r="JY147" s="5"/>
      <c r="JZ147" s="5"/>
      <c r="KA147" s="5"/>
      <c r="KB147" s="5"/>
      <c r="KC147" s="5"/>
      <c r="KD147" s="5"/>
      <c r="KE147" s="5"/>
      <c r="KF147" s="5"/>
      <c r="KG147" s="5"/>
      <c r="KH147" s="5"/>
      <c r="KI147" s="5"/>
      <c r="KJ147" s="5"/>
      <c r="KK147" s="5"/>
      <c r="KL147" s="5"/>
      <c r="KM147" s="5"/>
      <c r="KN147" s="5"/>
    </row>
    <row r="148" spans="1:300" ht="12.5">
      <c r="A148" s="5" t="str">
        <f ca="1">IFERROR(__xludf.DUMMYFUNCTION("""COMPUTED_VALUE""")," '/wiki/Sunshine_Agn%C3%A8s/Chapter_3'")</f>
        <v xml:space="preserve"> '/wiki/Sunshine_Agn%C3%A8s/Chapter_3'</v>
      </c>
      <c r="B148" s="5" t="str">
        <f t="shared" ca="1" si="0"/>
        <v>Sunshine_Agn%C3%A8s/Chapter_3</v>
      </c>
      <c r="C148" s="5"/>
      <c r="D148" s="5"/>
      <c r="E148" s="5" t="str">
        <f ca="1">IFERROR(__xludf.DUMMYFUNCTION("""COMPUTED_VALUE"""),"Sunshine_Agn%C3%A8s/Chapter_6")</f>
        <v>Sunshine_Agn%C3%A8s/Chapter_6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5"/>
      <c r="HU148" s="5"/>
      <c r="HV148" s="5"/>
      <c r="HW148" s="5"/>
      <c r="HX148" s="5"/>
      <c r="HY148" s="5"/>
      <c r="HZ148" s="5"/>
      <c r="IA148" s="5"/>
      <c r="IB148" s="5"/>
      <c r="IC148" s="5"/>
      <c r="ID148" s="5"/>
      <c r="IE148" s="5"/>
      <c r="IF148" s="5"/>
      <c r="IG148" s="5"/>
      <c r="IH148" s="5"/>
      <c r="II148" s="5"/>
      <c r="IJ148" s="5"/>
      <c r="IK148" s="5"/>
      <c r="IL148" s="5"/>
      <c r="IM148" s="5"/>
      <c r="IN148" s="5"/>
      <c r="IO148" s="5"/>
      <c r="IP148" s="5"/>
      <c r="IQ148" s="5"/>
      <c r="IR148" s="5"/>
      <c r="IS148" s="5"/>
      <c r="IT148" s="5"/>
      <c r="IU148" s="5"/>
      <c r="IV148" s="5"/>
      <c r="IW148" s="5"/>
      <c r="IX148" s="5"/>
      <c r="IY148" s="5"/>
      <c r="IZ148" s="5"/>
      <c r="JA148" s="5"/>
      <c r="JB148" s="5"/>
      <c r="JC148" s="5"/>
      <c r="JD148" s="5"/>
      <c r="JE148" s="5"/>
      <c r="JF148" s="5"/>
      <c r="JG148" s="5"/>
      <c r="JH148" s="5"/>
      <c r="JI148" s="5"/>
      <c r="JJ148" s="5"/>
      <c r="JK148" s="5"/>
      <c r="JL148" s="5"/>
      <c r="JM148" s="5"/>
      <c r="JN148" s="5"/>
      <c r="JO148" s="5"/>
      <c r="JP148" s="5"/>
      <c r="JQ148" s="5"/>
      <c r="JR148" s="5"/>
      <c r="JS148" s="5"/>
      <c r="JT148" s="5"/>
      <c r="JU148" s="5"/>
      <c r="JV148" s="5"/>
      <c r="JW148" s="5"/>
      <c r="JX148" s="5"/>
      <c r="JY148" s="5"/>
      <c r="JZ148" s="5"/>
      <c r="KA148" s="5"/>
      <c r="KB148" s="5"/>
      <c r="KC148" s="5"/>
      <c r="KD148" s="5"/>
      <c r="KE148" s="5"/>
      <c r="KF148" s="5"/>
      <c r="KG148" s="5"/>
      <c r="KH148" s="5"/>
      <c r="KI148" s="5"/>
      <c r="KJ148" s="5"/>
      <c r="KK148" s="5"/>
      <c r="KL148" s="5"/>
      <c r="KM148" s="5"/>
      <c r="KN148" s="5"/>
    </row>
    <row r="149" spans="1:300" ht="12.5">
      <c r="A149" s="5" t="str">
        <f ca="1">IFERROR(__xludf.DUMMYFUNCTION("""COMPUTED_VALUE""")," '/wiki/Sunshine_Agn%C3%A8s/Chapter_4'")</f>
        <v xml:space="preserve"> '/wiki/Sunshine_Agn%C3%A8s/Chapter_4'</v>
      </c>
      <c r="B149" s="5" t="str">
        <f t="shared" ca="1" si="0"/>
        <v>Sunshine_Agn%C3%A8s/Chapter_4</v>
      </c>
      <c r="C149" s="5"/>
      <c r="D149" s="5"/>
      <c r="E149" s="5" t="str">
        <f ca="1">IFERROR(__xludf.DUMMYFUNCTION("""COMPUTED_VALUE"""),"Sunshine_Agn%C3%A8s/Chapter_7")</f>
        <v>Sunshine_Agn%C3%A8s/Chapter_7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  <c r="IW149" s="5"/>
      <c r="IX149" s="5"/>
      <c r="IY149" s="5"/>
      <c r="IZ149" s="5"/>
      <c r="JA149" s="5"/>
      <c r="JB149" s="5"/>
      <c r="JC149" s="5"/>
      <c r="JD149" s="5"/>
      <c r="JE149" s="5"/>
      <c r="JF149" s="5"/>
      <c r="JG149" s="5"/>
      <c r="JH149" s="5"/>
      <c r="JI149" s="5"/>
      <c r="JJ149" s="5"/>
      <c r="JK149" s="5"/>
      <c r="JL149" s="5"/>
      <c r="JM149" s="5"/>
      <c r="JN149" s="5"/>
      <c r="JO149" s="5"/>
      <c r="JP149" s="5"/>
      <c r="JQ149" s="5"/>
      <c r="JR149" s="5"/>
      <c r="JS149" s="5"/>
      <c r="JT149" s="5"/>
      <c r="JU149" s="5"/>
      <c r="JV149" s="5"/>
      <c r="JW149" s="5"/>
      <c r="JX149" s="5"/>
      <c r="JY149" s="5"/>
      <c r="JZ149" s="5"/>
      <c r="KA149" s="5"/>
      <c r="KB149" s="5"/>
      <c r="KC149" s="5"/>
      <c r="KD149" s="5"/>
      <c r="KE149" s="5"/>
      <c r="KF149" s="5"/>
      <c r="KG149" s="5"/>
      <c r="KH149" s="5"/>
      <c r="KI149" s="5"/>
      <c r="KJ149" s="5"/>
      <c r="KK149" s="5"/>
      <c r="KL149" s="5"/>
      <c r="KM149" s="5"/>
      <c r="KN149" s="5"/>
    </row>
    <row r="150" spans="1:300" ht="12.5">
      <c r="A150" s="5" t="str">
        <f ca="1">IFERROR(__xludf.DUMMYFUNCTION("""COMPUTED_VALUE""")," '/wiki/Sunshine_Agn%C3%A8s/Chapter_5'")</f>
        <v xml:space="preserve"> '/wiki/Sunshine_Agn%C3%A8s/Chapter_5'</v>
      </c>
      <c r="B150" s="5" t="str">
        <f t="shared" ca="1" si="0"/>
        <v>Sunshine_Agn%C3%A8s/Chapter_5</v>
      </c>
      <c r="C150" s="5"/>
      <c r="D150" s="5"/>
      <c r="E150" s="5" t="str">
        <f ca="1">IFERROR(__xludf.DUMMYFUNCTION("""COMPUTED_VALUE"""),"Sunshine_Agn%C3%A8s/Chapter_8")</f>
        <v>Sunshine_Agn%C3%A8s/Chapter_8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  <c r="IW150" s="5"/>
      <c r="IX150" s="5"/>
      <c r="IY150" s="5"/>
      <c r="IZ150" s="5"/>
      <c r="JA150" s="5"/>
      <c r="JB150" s="5"/>
      <c r="JC150" s="5"/>
      <c r="JD150" s="5"/>
      <c r="JE150" s="5"/>
      <c r="JF150" s="5"/>
      <c r="JG150" s="5"/>
      <c r="JH150" s="5"/>
      <c r="JI150" s="5"/>
      <c r="JJ150" s="5"/>
      <c r="JK150" s="5"/>
      <c r="JL150" s="5"/>
      <c r="JM150" s="5"/>
      <c r="JN150" s="5"/>
      <c r="JO150" s="5"/>
      <c r="JP150" s="5"/>
      <c r="JQ150" s="5"/>
      <c r="JR150" s="5"/>
      <c r="JS150" s="5"/>
      <c r="JT150" s="5"/>
      <c r="JU150" s="5"/>
      <c r="JV150" s="5"/>
      <c r="JW150" s="5"/>
      <c r="JX150" s="5"/>
      <c r="JY150" s="5"/>
      <c r="JZ150" s="5"/>
      <c r="KA150" s="5"/>
      <c r="KB150" s="5"/>
      <c r="KC150" s="5"/>
      <c r="KD150" s="5"/>
      <c r="KE150" s="5"/>
      <c r="KF150" s="5"/>
      <c r="KG150" s="5"/>
      <c r="KH150" s="5"/>
      <c r="KI150" s="5"/>
      <c r="KJ150" s="5"/>
      <c r="KK150" s="5"/>
      <c r="KL150" s="5"/>
      <c r="KM150" s="5"/>
      <c r="KN150" s="5"/>
    </row>
    <row r="151" spans="1:300" ht="12.5">
      <c r="A151" s="5" t="str">
        <f ca="1">IFERROR(__xludf.DUMMYFUNCTION("""COMPUTED_VALUE""")," '/wiki/Sunshine_Agn%C3%A8s/Chapter_6'")</f>
        <v xml:space="preserve"> '/wiki/Sunshine_Agn%C3%A8s/Chapter_6'</v>
      </c>
      <c r="B151" s="5" t="str">
        <f t="shared" ca="1" si="0"/>
        <v>Sunshine_Agn%C3%A8s/Chapter_6</v>
      </c>
      <c r="C151" s="5"/>
      <c r="D151" s="5"/>
      <c r="E151" s="5" t="str">
        <f ca="1">IFERROR(__xludf.DUMMYFUNCTION("""COMPUTED_VALUE"""),"Sunshine_Agn%C3%A8s/Chapter_9")</f>
        <v>Sunshine_Agn%C3%A8s/Chapter_9</v>
      </c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  <c r="IW151" s="5"/>
      <c r="IX151" s="5"/>
      <c r="IY151" s="5"/>
      <c r="IZ151" s="5"/>
      <c r="JA151" s="5"/>
      <c r="JB151" s="5"/>
      <c r="JC151" s="5"/>
      <c r="JD151" s="5"/>
      <c r="JE151" s="5"/>
      <c r="JF151" s="5"/>
      <c r="JG151" s="5"/>
      <c r="JH151" s="5"/>
      <c r="JI151" s="5"/>
      <c r="JJ151" s="5"/>
      <c r="JK151" s="5"/>
      <c r="JL151" s="5"/>
      <c r="JM151" s="5"/>
      <c r="JN151" s="5"/>
      <c r="JO151" s="5"/>
      <c r="JP151" s="5"/>
      <c r="JQ151" s="5"/>
      <c r="JR151" s="5"/>
      <c r="JS151" s="5"/>
      <c r="JT151" s="5"/>
      <c r="JU151" s="5"/>
      <c r="JV151" s="5"/>
      <c r="JW151" s="5"/>
      <c r="JX151" s="5"/>
      <c r="JY151" s="5"/>
      <c r="JZ151" s="5"/>
      <c r="KA151" s="5"/>
      <c r="KB151" s="5"/>
      <c r="KC151" s="5"/>
      <c r="KD151" s="5"/>
      <c r="KE151" s="5"/>
      <c r="KF151" s="5"/>
      <c r="KG151" s="5"/>
      <c r="KH151" s="5"/>
      <c r="KI151" s="5"/>
      <c r="KJ151" s="5"/>
      <c r="KK151" s="5"/>
      <c r="KL151" s="5"/>
      <c r="KM151" s="5"/>
      <c r="KN151" s="5"/>
    </row>
    <row r="152" spans="1:300" ht="12.5">
      <c r="A152" s="5" t="str">
        <f ca="1">IFERROR(__xludf.DUMMYFUNCTION("""COMPUTED_VALUE""")," '/wiki/Sunshine_Agn%C3%A8s/Chapter_7'")</f>
        <v xml:space="preserve"> '/wiki/Sunshine_Agn%C3%A8s/Chapter_7'</v>
      </c>
      <c r="B152" s="5" t="str">
        <f t="shared" ca="1" si="0"/>
        <v>Sunshine_Agn%C3%A8s/Chapter_7</v>
      </c>
      <c r="C152" s="5"/>
      <c r="D152" s="5"/>
      <c r="E152" s="5" t="str">
        <f ca="1">IFERROR(__xludf.DUMMYFUNCTION("""COMPUTED_VALUE"""),"Sunshine_Agn%C3%A8s/Chapter_10")</f>
        <v>Sunshine_Agn%C3%A8s/Chapter_10</v>
      </c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  <c r="IX152" s="5"/>
      <c r="IY152" s="5"/>
      <c r="IZ152" s="5"/>
      <c r="JA152" s="5"/>
      <c r="JB152" s="5"/>
      <c r="JC152" s="5"/>
      <c r="JD152" s="5"/>
      <c r="JE152" s="5"/>
      <c r="JF152" s="5"/>
      <c r="JG152" s="5"/>
      <c r="JH152" s="5"/>
      <c r="JI152" s="5"/>
      <c r="JJ152" s="5"/>
      <c r="JK152" s="5"/>
      <c r="JL152" s="5"/>
      <c r="JM152" s="5"/>
      <c r="JN152" s="5"/>
      <c r="JO152" s="5"/>
      <c r="JP152" s="5"/>
      <c r="JQ152" s="5"/>
      <c r="JR152" s="5"/>
      <c r="JS152" s="5"/>
      <c r="JT152" s="5"/>
      <c r="JU152" s="5"/>
      <c r="JV152" s="5"/>
      <c r="JW152" s="5"/>
      <c r="JX152" s="5"/>
      <c r="JY152" s="5"/>
      <c r="JZ152" s="5"/>
      <c r="KA152" s="5"/>
      <c r="KB152" s="5"/>
      <c r="KC152" s="5"/>
      <c r="KD152" s="5"/>
      <c r="KE152" s="5"/>
      <c r="KF152" s="5"/>
      <c r="KG152" s="5"/>
      <c r="KH152" s="5"/>
      <c r="KI152" s="5"/>
      <c r="KJ152" s="5"/>
      <c r="KK152" s="5"/>
      <c r="KL152" s="5"/>
      <c r="KM152" s="5"/>
      <c r="KN152" s="5"/>
    </row>
    <row r="153" spans="1:300" ht="12.5">
      <c r="A153" s="5" t="str">
        <f ca="1">IFERROR(__xludf.DUMMYFUNCTION("""COMPUTED_VALUE""")," '/wiki/Sunshine_Agn%C3%A8s/Chapter_8'")</f>
        <v xml:space="preserve"> '/wiki/Sunshine_Agn%C3%A8s/Chapter_8'</v>
      </c>
      <c r="B153" s="5" t="str">
        <f t="shared" ca="1" si="0"/>
        <v>Sunshine_Agn%C3%A8s/Chapter_8</v>
      </c>
      <c r="C153" s="5"/>
      <c r="D153" s="5"/>
      <c r="E153" s="5" t="str">
        <f ca="1">IFERROR(__xludf.DUMMYFUNCTION("""COMPUTED_VALUE"""),"Sunshine_Agn%C3%A8s/Chapter_11")</f>
        <v>Sunshine_Agn%C3%A8s/Chapter_11</v>
      </c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  <c r="IX153" s="5"/>
      <c r="IY153" s="5"/>
      <c r="IZ153" s="5"/>
      <c r="JA153" s="5"/>
      <c r="JB153" s="5"/>
      <c r="JC153" s="5"/>
      <c r="JD153" s="5"/>
      <c r="JE153" s="5"/>
      <c r="JF153" s="5"/>
      <c r="JG153" s="5"/>
      <c r="JH153" s="5"/>
      <c r="JI153" s="5"/>
      <c r="JJ153" s="5"/>
      <c r="JK153" s="5"/>
      <c r="JL153" s="5"/>
      <c r="JM153" s="5"/>
      <c r="JN153" s="5"/>
      <c r="JO153" s="5"/>
      <c r="JP153" s="5"/>
      <c r="JQ153" s="5"/>
      <c r="JR153" s="5"/>
      <c r="JS153" s="5"/>
      <c r="JT153" s="5"/>
      <c r="JU153" s="5"/>
      <c r="JV153" s="5"/>
      <c r="JW153" s="5"/>
      <c r="JX153" s="5"/>
      <c r="JY153" s="5"/>
      <c r="JZ153" s="5"/>
      <c r="KA153" s="5"/>
      <c r="KB153" s="5"/>
      <c r="KC153" s="5"/>
      <c r="KD153" s="5"/>
      <c r="KE153" s="5"/>
      <c r="KF153" s="5"/>
      <c r="KG153" s="5"/>
      <c r="KH153" s="5"/>
      <c r="KI153" s="5"/>
      <c r="KJ153" s="5"/>
      <c r="KK153" s="5"/>
      <c r="KL153" s="5"/>
      <c r="KM153" s="5"/>
      <c r="KN153" s="5"/>
    </row>
    <row r="154" spans="1:300" ht="12.5">
      <c r="A154" s="5" t="str">
        <f ca="1">IFERROR(__xludf.DUMMYFUNCTION("""COMPUTED_VALUE""")," '/wiki/Sunshine_Agn%C3%A8s/Chapter_9'")</f>
        <v xml:space="preserve"> '/wiki/Sunshine_Agn%C3%A8s/Chapter_9'</v>
      </c>
      <c r="B154" s="5" t="str">
        <f t="shared" ca="1" si="0"/>
        <v>Sunshine_Agn%C3%A8s/Chapter_9</v>
      </c>
      <c r="C154" s="5"/>
      <c r="D154" s="5"/>
      <c r="E154" s="5" t="str">
        <f ca="1">IFERROR(__xludf.DUMMYFUNCTION("""COMPUTED_VALUE"""),"Sunshine_Agn%C3%A8s/Chapter_12")</f>
        <v>Sunshine_Agn%C3%A8s/Chapter_12</v>
      </c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  <c r="IX154" s="5"/>
      <c r="IY154" s="5"/>
      <c r="IZ154" s="5"/>
      <c r="JA154" s="5"/>
      <c r="JB154" s="5"/>
      <c r="JC154" s="5"/>
      <c r="JD154" s="5"/>
      <c r="JE154" s="5"/>
      <c r="JF154" s="5"/>
      <c r="JG154" s="5"/>
      <c r="JH154" s="5"/>
      <c r="JI154" s="5"/>
      <c r="JJ154" s="5"/>
      <c r="JK154" s="5"/>
      <c r="JL154" s="5"/>
      <c r="JM154" s="5"/>
      <c r="JN154" s="5"/>
      <c r="JO154" s="5"/>
      <c r="JP154" s="5"/>
      <c r="JQ154" s="5"/>
      <c r="JR154" s="5"/>
      <c r="JS154" s="5"/>
      <c r="JT154" s="5"/>
      <c r="JU154" s="5"/>
      <c r="JV154" s="5"/>
      <c r="JW154" s="5"/>
      <c r="JX154" s="5"/>
      <c r="JY154" s="5"/>
      <c r="JZ154" s="5"/>
      <c r="KA154" s="5"/>
      <c r="KB154" s="5"/>
      <c r="KC154" s="5"/>
      <c r="KD154" s="5"/>
      <c r="KE154" s="5"/>
      <c r="KF154" s="5"/>
      <c r="KG154" s="5"/>
      <c r="KH154" s="5"/>
      <c r="KI154" s="5"/>
      <c r="KJ154" s="5"/>
      <c r="KK154" s="5"/>
      <c r="KL154" s="5"/>
      <c r="KM154" s="5"/>
      <c r="KN154" s="5"/>
    </row>
    <row r="155" spans="1:300" ht="12.5">
      <c r="A155" s="5" t="str">
        <f ca="1">IFERROR(__xludf.DUMMYFUNCTION("""COMPUTED_VALUE""")," '/wiki/Sunshine_Agn%C3%A8s/Chapter_10'")</f>
        <v xml:space="preserve"> '/wiki/Sunshine_Agn%C3%A8s/Chapter_10'</v>
      </c>
      <c r="B155" s="5" t="str">
        <f t="shared" ca="1" si="0"/>
        <v>Sunshine_Agn%C3%A8s/Chapter_10</v>
      </c>
      <c r="C155" s="5"/>
      <c r="D155" s="5"/>
      <c r="E155" s="5" t="str">
        <f ca="1">IFERROR(__xludf.DUMMYFUNCTION("""COMPUTED_VALUE"""),"Sunshine_Agn%C3%A8s/Chapter_13")</f>
        <v>Sunshine_Agn%C3%A8s/Chapter_13</v>
      </c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  <c r="IX155" s="5"/>
      <c r="IY155" s="5"/>
      <c r="IZ155" s="5"/>
      <c r="JA155" s="5"/>
      <c r="JB155" s="5"/>
      <c r="JC155" s="5"/>
      <c r="JD155" s="5"/>
      <c r="JE155" s="5"/>
      <c r="JF155" s="5"/>
      <c r="JG155" s="5"/>
      <c r="JH155" s="5"/>
      <c r="JI155" s="5"/>
      <c r="JJ155" s="5"/>
      <c r="JK155" s="5"/>
      <c r="JL155" s="5"/>
      <c r="JM155" s="5"/>
      <c r="JN155" s="5"/>
      <c r="JO155" s="5"/>
      <c r="JP155" s="5"/>
      <c r="JQ155" s="5"/>
      <c r="JR155" s="5"/>
      <c r="JS155" s="5"/>
      <c r="JT155" s="5"/>
      <c r="JU155" s="5"/>
      <c r="JV155" s="5"/>
      <c r="JW155" s="5"/>
      <c r="JX155" s="5"/>
      <c r="JY155" s="5"/>
      <c r="JZ155" s="5"/>
      <c r="KA155" s="5"/>
      <c r="KB155" s="5"/>
      <c r="KC155" s="5"/>
      <c r="KD155" s="5"/>
      <c r="KE155" s="5"/>
      <c r="KF155" s="5"/>
      <c r="KG155" s="5"/>
      <c r="KH155" s="5"/>
      <c r="KI155" s="5"/>
      <c r="KJ155" s="5"/>
      <c r="KK155" s="5"/>
      <c r="KL155" s="5"/>
      <c r="KM155" s="5"/>
      <c r="KN155" s="5"/>
    </row>
    <row r="156" spans="1:300" ht="12.5">
      <c r="A156" s="5" t="str">
        <f ca="1">IFERROR(__xludf.DUMMYFUNCTION("""COMPUTED_VALUE""")," '/wiki/Sunshine_Agn%C3%A8s/Chapter_11'")</f>
        <v xml:space="preserve"> '/wiki/Sunshine_Agn%C3%A8s/Chapter_11'</v>
      </c>
      <c r="B156" s="5" t="str">
        <f t="shared" ca="1" si="0"/>
        <v>Sunshine_Agn%C3%A8s/Chapter_11</v>
      </c>
      <c r="C156" s="5"/>
      <c r="D156" s="5"/>
      <c r="E156" s="5" t="str">
        <f ca="1">IFERROR(__xludf.DUMMYFUNCTION("""COMPUTED_VALUE"""),"Sunshine_Agn%C3%A8s/Finale")</f>
        <v>Sunshine_Agn%C3%A8s/Finale</v>
      </c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  <c r="IX156" s="5"/>
      <c r="IY156" s="5"/>
      <c r="IZ156" s="5"/>
      <c r="JA156" s="5"/>
      <c r="JB156" s="5"/>
      <c r="JC156" s="5"/>
      <c r="JD156" s="5"/>
      <c r="JE156" s="5"/>
      <c r="JF156" s="5"/>
      <c r="JG156" s="5"/>
      <c r="JH156" s="5"/>
      <c r="JI156" s="5"/>
      <c r="JJ156" s="5"/>
      <c r="JK156" s="5"/>
      <c r="JL156" s="5"/>
      <c r="JM156" s="5"/>
      <c r="JN156" s="5"/>
      <c r="JO156" s="5"/>
      <c r="JP156" s="5"/>
      <c r="JQ156" s="5"/>
      <c r="JR156" s="5"/>
      <c r="JS156" s="5"/>
      <c r="JT156" s="5"/>
      <c r="JU156" s="5"/>
      <c r="JV156" s="5"/>
      <c r="JW156" s="5"/>
      <c r="JX156" s="5"/>
      <c r="JY156" s="5"/>
      <c r="JZ156" s="5"/>
      <c r="KA156" s="5"/>
      <c r="KB156" s="5"/>
      <c r="KC156" s="5"/>
      <c r="KD156" s="5"/>
      <c r="KE156" s="5"/>
      <c r="KF156" s="5"/>
      <c r="KG156" s="5"/>
      <c r="KH156" s="5"/>
      <c r="KI156" s="5"/>
      <c r="KJ156" s="5"/>
      <c r="KK156" s="5"/>
      <c r="KL156" s="5"/>
      <c r="KM156" s="5"/>
      <c r="KN156" s="5"/>
    </row>
    <row r="157" spans="1:300" ht="12.5">
      <c r="A157" s="5" t="str">
        <f ca="1">IFERROR(__xludf.DUMMYFUNCTION("""COMPUTED_VALUE""")," '/wiki/Sunshine_Agn%C3%A8s/Chapter_12'")</f>
        <v xml:space="preserve"> '/wiki/Sunshine_Agn%C3%A8s/Chapter_12'</v>
      </c>
      <c r="B157" s="5" t="str">
        <f t="shared" ca="1" si="0"/>
        <v>Sunshine_Agn%C3%A8s/Chapter_12</v>
      </c>
      <c r="C157" s="5"/>
      <c r="D157" s="5"/>
      <c r="E157" s="5" t="str">
        <f ca="1">IFERROR(__xludf.DUMMYFUNCTION("""COMPUTED_VALUE"""),"Imperial_Chronicle_(Cold_Steel)/Issue_1")</f>
        <v>Imperial_Chronicle_(Cold_Steel)/Issue_1</v>
      </c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  <c r="IH157" s="5"/>
      <c r="II157" s="5"/>
      <c r="IJ157" s="5"/>
      <c r="IK157" s="5"/>
      <c r="IL157" s="5"/>
      <c r="IM157" s="5"/>
      <c r="IN157" s="5"/>
      <c r="IO157" s="5"/>
      <c r="IP157" s="5"/>
      <c r="IQ157" s="5"/>
      <c r="IR157" s="5"/>
      <c r="IS157" s="5"/>
      <c r="IT157" s="5"/>
      <c r="IU157" s="5"/>
      <c r="IV157" s="5"/>
      <c r="IW157" s="5"/>
      <c r="IX157" s="5"/>
      <c r="IY157" s="5"/>
      <c r="IZ157" s="5"/>
      <c r="JA157" s="5"/>
      <c r="JB157" s="5"/>
      <c r="JC157" s="5"/>
      <c r="JD157" s="5"/>
      <c r="JE157" s="5"/>
      <c r="JF157" s="5"/>
      <c r="JG157" s="5"/>
      <c r="JH157" s="5"/>
      <c r="JI157" s="5"/>
      <c r="JJ157" s="5"/>
      <c r="JK157" s="5"/>
      <c r="JL157" s="5"/>
      <c r="JM157" s="5"/>
      <c r="JN157" s="5"/>
      <c r="JO157" s="5"/>
      <c r="JP157" s="5"/>
      <c r="JQ157" s="5"/>
      <c r="JR157" s="5"/>
      <c r="JS157" s="5"/>
      <c r="JT157" s="5"/>
      <c r="JU157" s="5"/>
      <c r="JV157" s="5"/>
      <c r="JW157" s="5"/>
      <c r="JX157" s="5"/>
      <c r="JY157" s="5"/>
      <c r="JZ157" s="5"/>
      <c r="KA157" s="5"/>
      <c r="KB157" s="5"/>
      <c r="KC157" s="5"/>
      <c r="KD157" s="5"/>
      <c r="KE157" s="5"/>
      <c r="KF157" s="5"/>
      <c r="KG157" s="5"/>
      <c r="KH157" s="5"/>
      <c r="KI157" s="5"/>
      <c r="KJ157" s="5"/>
      <c r="KK157" s="5"/>
      <c r="KL157" s="5"/>
      <c r="KM157" s="5"/>
      <c r="KN157" s="5"/>
    </row>
    <row r="158" spans="1:300" ht="12.5">
      <c r="A158" s="5" t="str">
        <f ca="1">IFERROR(__xludf.DUMMYFUNCTION("""COMPUTED_VALUE""")," '/wiki/Sunshine_Agn%C3%A8s/Chapter_13'")</f>
        <v xml:space="preserve"> '/wiki/Sunshine_Agn%C3%A8s/Chapter_13'</v>
      </c>
      <c r="B158" s="5" t="str">
        <f t="shared" ca="1" si="0"/>
        <v>Sunshine_Agn%C3%A8s/Chapter_13</v>
      </c>
      <c r="C158" s="5"/>
      <c r="D158" s="5"/>
      <c r="E158" s="5" t="str">
        <f ca="1">IFERROR(__xludf.DUMMYFUNCTION("""COMPUTED_VALUE"""),"Imperial_Chronicle_(Cold_Steel)/Issue_2")</f>
        <v>Imperial_Chronicle_(Cold_Steel)/Issue_2</v>
      </c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  <c r="HQ158" s="5"/>
      <c r="HR158" s="5"/>
      <c r="HS158" s="5"/>
      <c r="HT158" s="5"/>
      <c r="HU158" s="5"/>
      <c r="HV158" s="5"/>
      <c r="HW158" s="5"/>
      <c r="HX158" s="5"/>
      <c r="HY158" s="5"/>
      <c r="HZ158" s="5"/>
      <c r="IA158" s="5"/>
      <c r="IB158" s="5"/>
      <c r="IC158" s="5"/>
      <c r="ID158" s="5"/>
      <c r="IE158" s="5"/>
      <c r="IF158" s="5"/>
      <c r="IG158" s="5"/>
      <c r="IH158" s="5"/>
      <c r="II158" s="5"/>
      <c r="IJ158" s="5"/>
      <c r="IK158" s="5"/>
      <c r="IL158" s="5"/>
      <c r="IM158" s="5"/>
      <c r="IN158" s="5"/>
      <c r="IO158" s="5"/>
      <c r="IP158" s="5"/>
      <c r="IQ158" s="5"/>
      <c r="IR158" s="5"/>
      <c r="IS158" s="5"/>
      <c r="IT158" s="5"/>
      <c r="IU158" s="5"/>
      <c r="IV158" s="5"/>
      <c r="IW158" s="5"/>
      <c r="IX158" s="5"/>
      <c r="IY158" s="5"/>
      <c r="IZ158" s="5"/>
      <c r="JA158" s="5"/>
      <c r="JB158" s="5"/>
      <c r="JC158" s="5"/>
      <c r="JD158" s="5"/>
      <c r="JE158" s="5"/>
      <c r="JF158" s="5"/>
      <c r="JG158" s="5"/>
      <c r="JH158" s="5"/>
      <c r="JI158" s="5"/>
      <c r="JJ158" s="5"/>
      <c r="JK158" s="5"/>
      <c r="JL158" s="5"/>
      <c r="JM158" s="5"/>
      <c r="JN158" s="5"/>
      <c r="JO158" s="5"/>
      <c r="JP158" s="5"/>
      <c r="JQ158" s="5"/>
      <c r="JR158" s="5"/>
      <c r="JS158" s="5"/>
      <c r="JT158" s="5"/>
      <c r="JU158" s="5"/>
      <c r="JV158" s="5"/>
      <c r="JW158" s="5"/>
      <c r="JX158" s="5"/>
      <c r="JY158" s="5"/>
      <c r="JZ158" s="5"/>
      <c r="KA158" s="5"/>
      <c r="KB158" s="5"/>
      <c r="KC158" s="5"/>
      <c r="KD158" s="5"/>
      <c r="KE158" s="5"/>
      <c r="KF158" s="5"/>
      <c r="KG158" s="5"/>
      <c r="KH158" s="5"/>
      <c r="KI158" s="5"/>
      <c r="KJ158" s="5"/>
      <c r="KK158" s="5"/>
      <c r="KL158" s="5"/>
      <c r="KM158" s="5"/>
      <c r="KN158" s="5"/>
    </row>
    <row r="159" spans="1:300" ht="12.5">
      <c r="A159" s="5" t="str">
        <f ca="1">IFERROR(__xludf.DUMMYFUNCTION("""COMPUTED_VALUE""")," '/wiki/Sunshine_Agn%C3%A8s/Finale'")</f>
        <v xml:space="preserve"> '/wiki/Sunshine_Agn%C3%A8s/Finale'</v>
      </c>
      <c r="B159" s="5" t="str">
        <f t="shared" ca="1" si="0"/>
        <v>Sunshine_Agn%C3%A8s/Finale</v>
      </c>
      <c r="C159" s="5"/>
      <c r="D159" s="5"/>
      <c r="E159" s="5" t="str">
        <f ca="1">IFERROR(__xludf.DUMMYFUNCTION("""COMPUTED_VALUE"""),"Imperial_Chronicle_(Cold_Steel)/Issue_3")</f>
        <v>Imperial_Chronicle_(Cold_Steel)/Issue_3</v>
      </c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  <c r="IF159" s="5"/>
      <c r="IG159" s="5"/>
      <c r="IH159" s="5"/>
      <c r="II159" s="5"/>
      <c r="IJ159" s="5"/>
      <c r="IK159" s="5"/>
      <c r="IL159" s="5"/>
      <c r="IM159" s="5"/>
      <c r="IN159" s="5"/>
      <c r="IO159" s="5"/>
      <c r="IP159" s="5"/>
      <c r="IQ159" s="5"/>
      <c r="IR159" s="5"/>
      <c r="IS159" s="5"/>
      <c r="IT159" s="5"/>
      <c r="IU159" s="5"/>
      <c r="IV159" s="5"/>
      <c r="IW159" s="5"/>
      <c r="IX159" s="5"/>
      <c r="IY159" s="5"/>
      <c r="IZ159" s="5"/>
      <c r="JA159" s="5"/>
      <c r="JB159" s="5"/>
      <c r="JC159" s="5"/>
      <c r="JD159" s="5"/>
      <c r="JE159" s="5"/>
      <c r="JF159" s="5"/>
      <c r="JG159" s="5"/>
      <c r="JH159" s="5"/>
      <c r="JI159" s="5"/>
      <c r="JJ159" s="5"/>
      <c r="JK159" s="5"/>
      <c r="JL159" s="5"/>
      <c r="JM159" s="5"/>
      <c r="JN159" s="5"/>
      <c r="JO159" s="5"/>
      <c r="JP159" s="5"/>
      <c r="JQ159" s="5"/>
      <c r="JR159" s="5"/>
      <c r="JS159" s="5"/>
      <c r="JT159" s="5"/>
      <c r="JU159" s="5"/>
      <c r="JV159" s="5"/>
      <c r="JW159" s="5"/>
      <c r="JX159" s="5"/>
      <c r="JY159" s="5"/>
      <c r="JZ159" s="5"/>
      <c r="KA159" s="5"/>
      <c r="KB159" s="5"/>
      <c r="KC159" s="5"/>
      <c r="KD159" s="5"/>
      <c r="KE159" s="5"/>
      <c r="KF159" s="5"/>
      <c r="KG159" s="5"/>
      <c r="KH159" s="5"/>
      <c r="KI159" s="5"/>
      <c r="KJ159" s="5"/>
      <c r="KK159" s="5"/>
      <c r="KL159" s="5"/>
      <c r="KM159" s="5"/>
      <c r="KN159" s="5"/>
    </row>
    <row r="160" spans="1:300" ht="12.5">
      <c r="A160" s="5" t="str">
        <f ca="1">IFERROR(__xludf.DUMMYFUNCTION("""COMPUTED_VALUE""")," 'Cold_Steel_GAME'")</f>
        <v xml:space="preserve"> 'Cold_Steel_GAME'</v>
      </c>
      <c r="B160" s="5" t="str">
        <f t="shared" ca="1" si="0"/>
        <v>Cold_Steel_GAME</v>
      </c>
      <c r="C160" s="5"/>
      <c r="D160" s="5"/>
      <c r="E160" s="5" t="str">
        <f ca="1">IFERROR(__xludf.DUMMYFUNCTION("""COMPUTED_VALUE"""),"Imperial_Chronicle_(Cold_Steel)/Issue_4")</f>
        <v>Imperial_Chronicle_(Cold_Steel)/Issue_4</v>
      </c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5"/>
      <c r="HZ160" s="5"/>
      <c r="IA160" s="5"/>
      <c r="IB160" s="5"/>
      <c r="IC160" s="5"/>
      <c r="ID160" s="5"/>
      <c r="IE160" s="5"/>
      <c r="IF160" s="5"/>
      <c r="IG160" s="5"/>
      <c r="IH160" s="5"/>
      <c r="II160" s="5"/>
      <c r="IJ160" s="5"/>
      <c r="IK160" s="5"/>
      <c r="IL160" s="5"/>
      <c r="IM160" s="5"/>
      <c r="IN160" s="5"/>
      <c r="IO160" s="5"/>
      <c r="IP160" s="5"/>
      <c r="IQ160" s="5"/>
      <c r="IR160" s="5"/>
      <c r="IS160" s="5"/>
      <c r="IT160" s="5"/>
      <c r="IU160" s="5"/>
      <c r="IV160" s="5"/>
      <c r="IW160" s="5"/>
      <c r="IX160" s="5"/>
      <c r="IY160" s="5"/>
      <c r="IZ160" s="5"/>
      <c r="JA160" s="5"/>
      <c r="JB160" s="5"/>
      <c r="JC160" s="5"/>
      <c r="JD160" s="5"/>
      <c r="JE160" s="5"/>
      <c r="JF160" s="5"/>
      <c r="JG160" s="5"/>
      <c r="JH160" s="5"/>
      <c r="JI160" s="5"/>
      <c r="JJ160" s="5"/>
      <c r="JK160" s="5"/>
      <c r="JL160" s="5"/>
      <c r="JM160" s="5"/>
      <c r="JN160" s="5"/>
      <c r="JO160" s="5"/>
      <c r="JP160" s="5"/>
      <c r="JQ160" s="5"/>
      <c r="JR160" s="5"/>
      <c r="JS160" s="5"/>
      <c r="JT160" s="5"/>
      <c r="JU160" s="5"/>
      <c r="JV160" s="5"/>
      <c r="JW160" s="5"/>
      <c r="JX160" s="5"/>
      <c r="JY160" s="5"/>
      <c r="JZ160" s="5"/>
      <c r="KA160" s="5"/>
      <c r="KB160" s="5"/>
      <c r="KC160" s="5"/>
      <c r="KD160" s="5"/>
      <c r="KE160" s="5"/>
      <c r="KF160" s="5"/>
      <c r="KG160" s="5"/>
      <c r="KH160" s="5"/>
      <c r="KI160" s="5"/>
      <c r="KJ160" s="5"/>
      <c r="KK160" s="5"/>
      <c r="KL160" s="5"/>
      <c r="KM160" s="5"/>
      <c r="KN160" s="5"/>
    </row>
    <row r="161" spans="1:300" ht="12.5">
      <c r="A161" s="5" t="str">
        <f ca="1">IFERROR(__xludf.DUMMYFUNCTION("""COMPUTED_VALUE""")," '/wiki/Imperial_Chronicle_(Cold_Steel)/Issue_1'")</f>
        <v xml:space="preserve"> '/wiki/Imperial_Chronicle_(Cold_Steel)/Issue_1'</v>
      </c>
      <c r="B161" s="5" t="str">
        <f t="shared" ca="1" si="0"/>
        <v>Imperial_Chronicle_(Cold_Steel)/Issue_1</v>
      </c>
      <c r="C161" s="5"/>
      <c r="D161" s="5"/>
      <c r="E161" s="5" t="str">
        <f ca="1">IFERROR(__xludf.DUMMYFUNCTION("""COMPUTED_VALUE"""),"Imperial_Chronicle_(Cold_Steel)/Issue_5")</f>
        <v>Imperial_Chronicle_(Cold_Steel)/Issue_5</v>
      </c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5"/>
      <c r="IA161" s="5"/>
      <c r="IB161" s="5"/>
      <c r="IC161" s="5"/>
      <c r="ID161" s="5"/>
      <c r="IE161" s="5"/>
      <c r="IF161" s="5"/>
      <c r="IG161" s="5"/>
      <c r="IH161" s="5"/>
      <c r="II161" s="5"/>
      <c r="IJ161" s="5"/>
      <c r="IK161" s="5"/>
      <c r="IL161" s="5"/>
      <c r="IM161" s="5"/>
      <c r="IN161" s="5"/>
      <c r="IO161" s="5"/>
      <c r="IP161" s="5"/>
      <c r="IQ161" s="5"/>
      <c r="IR161" s="5"/>
      <c r="IS161" s="5"/>
      <c r="IT161" s="5"/>
      <c r="IU161" s="5"/>
      <c r="IV161" s="5"/>
      <c r="IW161" s="5"/>
      <c r="IX161" s="5"/>
      <c r="IY161" s="5"/>
      <c r="IZ161" s="5"/>
      <c r="JA161" s="5"/>
      <c r="JB161" s="5"/>
      <c r="JC161" s="5"/>
      <c r="JD161" s="5"/>
      <c r="JE161" s="5"/>
      <c r="JF161" s="5"/>
      <c r="JG161" s="5"/>
      <c r="JH161" s="5"/>
      <c r="JI161" s="5"/>
      <c r="JJ161" s="5"/>
      <c r="JK161" s="5"/>
      <c r="JL161" s="5"/>
      <c r="JM161" s="5"/>
      <c r="JN161" s="5"/>
      <c r="JO161" s="5"/>
      <c r="JP161" s="5"/>
      <c r="JQ161" s="5"/>
      <c r="JR161" s="5"/>
      <c r="JS161" s="5"/>
      <c r="JT161" s="5"/>
      <c r="JU161" s="5"/>
      <c r="JV161" s="5"/>
      <c r="JW161" s="5"/>
      <c r="JX161" s="5"/>
      <c r="JY161" s="5"/>
      <c r="JZ161" s="5"/>
      <c r="KA161" s="5"/>
      <c r="KB161" s="5"/>
      <c r="KC161" s="5"/>
      <c r="KD161" s="5"/>
      <c r="KE161" s="5"/>
      <c r="KF161" s="5"/>
      <c r="KG161" s="5"/>
      <c r="KH161" s="5"/>
      <c r="KI161" s="5"/>
      <c r="KJ161" s="5"/>
      <c r="KK161" s="5"/>
      <c r="KL161" s="5"/>
      <c r="KM161" s="5"/>
      <c r="KN161" s="5"/>
    </row>
    <row r="162" spans="1:300" ht="12.5">
      <c r="A162" s="5" t="str">
        <f ca="1">IFERROR(__xludf.DUMMYFUNCTION("""COMPUTED_VALUE""")," '/wiki/Imperial_Chronicle_(Cold_Steel)/Issue_2'")</f>
        <v xml:space="preserve"> '/wiki/Imperial_Chronicle_(Cold_Steel)/Issue_2'</v>
      </c>
      <c r="B162" s="5" t="str">
        <f t="shared" ca="1" si="0"/>
        <v>Imperial_Chronicle_(Cold_Steel)/Issue_2</v>
      </c>
      <c r="C162" s="5"/>
      <c r="D162" s="5"/>
      <c r="E162" s="5" t="str">
        <f ca="1">IFERROR(__xludf.DUMMYFUNCTION("""COMPUTED_VALUE"""),"Imperial_Chronicle_(Cold_Steel)/Issue_6")</f>
        <v>Imperial_Chronicle_(Cold_Steel)/Issue_6</v>
      </c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5"/>
      <c r="HZ162" s="5"/>
      <c r="IA162" s="5"/>
      <c r="IB162" s="5"/>
      <c r="IC162" s="5"/>
      <c r="ID162" s="5"/>
      <c r="IE162" s="5"/>
      <c r="IF162" s="5"/>
      <c r="IG162" s="5"/>
      <c r="IH162" s="5"/>
      <c r="II162" s="5"/>
      <c r="IJ162" s="5"/>
      <c r="IK162" s="5"/>
      <c r="IL162" s="5"/>
      <c r="IM162" s="5"/>
      <c r="IN162" s="5"/>
      <c r="IO162" s="5"/>
      <c r="IP162" s="5"/>
      <c r="IQ162" s="5"/>
      <c r="IR162" s="5"/>
      <c r="IS162" s="5"/>
      <c r="IT162" s="5"/>
      <c r="IU162" s="5"/>
      <c r="IV162" s="5"/>
      <c r="IW162" s="5"/>
      <c r="IX162" s="5"/>
      <c r="IY162" s="5"/>
      <c r="IZ162" s="5"/>
      <c r="JA162" s="5"/>
      <c r="JB162" s="5"/>
      <c r="JC162" s="5"/>
      <c r="JD162" s="5"/>
      <c r="JE162" s="5"/>
      <c r="JF162" s="5"/>
      <c r="JG162" s="5"/>
      <c r="JH162" s="5"/>
      <c r="JI162" s="5"/>
      <c r="JJ162" s="5"/>
      <c r="JK162" s="5"/>
      <c r="JL162" s="5"/>
      <c r="JM162" s="5"/>
      <c r="JN162" s="5"/>
      <c r="JO162" s="5"/>
      <c r="JP162" s="5"/>
      <c r="JQ162" s="5"/>
      <c r="JR162" s="5"/>
      <c r="JS162" s="5"/>
      <c r="JT162" s="5"/>
      <c r="JU162" s="5"/>
      <c r="JV162" s="5"/>
      <c r="JW162" s="5"/>
      <c r="JX162" s="5"/>
      <c r="JY162" s="5"/>
      <c r="JZ162" s="5"/>
      <c r="KA162" s="5"/>
      <c r="KB162" s="5"/>
      <c r="KC162" s="5"/>
      <c r="KD162" s="5"/>
      <c r="KE162" s="5"/>
      <c r="KF162" s="5"/>
      <c r="KG162" s="5"/>
      <c r="KH162" s="5"/>
      <c r="KI162" s="5"/>
      <c r="KJ162" s="5"/>
      <c r="KK162" s="5"/>
      <c r="KL162" s="5"/>
      <c r="KM162" s="5"/>
      <c r="KN162" s="5"/>
    </row>
    <row r="163" spans="1:300" ht="12.5">
      <c r="A163" s="5" t="str">
        <f ca="1">IFERROR(__xludf.DUMMYFUNCTION("""COMPUTED_VALUE""")," '/wiki/Imperial_Chronicle_(Cold_Steel)/Issue_3'")</f>
        <v xml:space="preserve"> '/wiki/Imperial_Chronicle_(Cold_Steel)/Issue_3'</v>
      </c>
      <c r="B163" s="5" t="str">
        <f t="shared" ca="1" si="0"/>
        <v>Imperial_Chronicle_(Cold_Steel)/Issue_3</v>
      </c>
      <c r="C163" s="5"/>
      <c r="D163" s="5"/>
      <c r="E163" s="5" t="str">
        <f ca="1">IFERROR(__xludf.DUMMYFUNCTION("""COMPUTED_VALUE"""),"Imperial_Chronicle_(Cold_Steel)/Issue_7")</f>
        <v>Imperial_Chronicle_(Cold_Steel)/Issue_7</v>
      </c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  <c r="IH163" s="5"/>
      <c r="II163" s="5"/>
      <c r="IJ163" s="5"/>
      <c r="IK163" s="5"/>
      <c r="IL163" s="5"/>
      <c r="IM163" s="5"/>
      <c r="IN163" s="5"/>
      <c r="IO163" s="5"/>
      <c r="IP163" s="5"/>
      <c r="IQ163" s="5"/>
      <c r="IR163" s="5"/>
      <c r="IS163" s="5"/>
      <c r="IT163" s="5"/>
      <c r="IU163" s="5"/>
      <c r="IV163" s="5"/>
      <c r="IW163" s="5"/>
      <c r="IX163" s="5"/>
      <c r="IY163" s="5"/>
      <c r="IZ163" s="5"/>
      <c r="JA163" s="5"/>
      <c r="JB163" s="5"/>
      <c r="JC163" s="5"/>
      <c r="JD163" s="5"/>
      <c r="JE163" s="5"/>
      <c r="JF163" s="5"/>
      <c r="JG163" s="5"/>
      <c r="JH163" s="5"/>
      <c r="JI163" s="5"/>
      <c r="JJ163" s="5"/>
      <c r="JK163" s="5"/>
      <c r="JL163" s="5"/>
      <c r="JM163" s="5"/>
      <c r="JN163" s="5"/>
      <c r="JO163" s="5"/>
      <c r="JP163" s="5"/>
      <c r="JQ163" s="5"/>
      <c r="JR163" s="5"/>
      <c r="JS163" s="5"/>
      <c r="JT163" s="5"/>
      <c r="JU163" s="5"/>
      <c r="JV163" s="5"/>
      <c r="JW163" s="5"/>
      <c r="JX163" s="5"/>
      <c r="JY163" s="5"/>
      <c r="JZ163" s="5"/>
      <c r="KA163" s="5"/>
      <c r="KB163" s="5"/>
      <c r="KC163" s="5"/>
      <c r="KD163" s="5"/>
      <c r="KE163" s="5"/>
      <c r="KF163" s="5"/>
      <c r="KG163" s="5"/>
      <c r="KH163" s="5"/>
      <c r="KI163" s="5"/>
      <c r="KJ163" s="5"/>
      <c r="KK163" s="5"/>
      <c r="KL163" s="5"/>
      <c r="KM163" s="5"/>
      <c r="KN163" s="5"/>
    </row>
    <row r="164" spans="1:300" ht="12.5">
      <c r="A164" s="5" t="str">
        <f ca="1">IFERROR(__xludf.DUMMYFUNCTION("""COMPUTED_VALUE""")," '/wiki/Imperial_Chronicle_(Cold_Steel)/Issue_4'")</f>
        <v xml:space="preserve"> '/wiki/Imperial_Chronicle_(Cold_Steel)/Issue_4'</v>
      </c>
      <c r="B164" s="5" t="str">
        <f t="shared" ca="1" si="0"/>
        <v>Imperial_Chronicle_(Cold_Steel)/Issue_4</v>
      </c>
      <c r="C164" s="5"/>
      <c r="D164" s="5"/>
      <c r="E164" s="5" t="str">
        <f ca="1">IFERROR(__xludf.DUMMYFUNCTION("""COMPUTED_VALUE"""),"Imperial_Chronicle_(Cold_Steel)/Issue_8")</f>
        <v>Imperial_Chronicle_(Cold_Steel)/Issue_8</v>
      </c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  <c r="IX164" s="5"/>
      <c r="IY164" s="5"/>
      <c r="IZ164" s="5"/>
      <c r="JA164" s="5"/>
      <c r="JB164" s="5"/>
      <c r="JC164" s="5"/>
      <c r="JD164" s="5"/>
      <c r="JE164" s="5"/>
      <c r="JF164" s="5"/>
      <c r="JG164" s="5"/>
      <c r="JH164" s="5"/>
      <c r="JI164" s="5"/>
      <c r="JJ164" s="5"/>
      <c r="JK164" s="5"/>
      <c r="JL164" s="5"/>
      <c r="JM164" s="5"/>
      <c r="JN164" s="5"/>
      <c r="JO164" s="5"/>
      <c r="JP164" s="5"/>
      <c r="JQ164" s="5"/>
      <c r="JR164" s="5"/>
      <c r="JS164" s="5"/>
      <c r="JT164" s="5"/>
      <c r="JU164" s="5"/>
      <c r="JV164" s="5"/>
      <c r="JW164" s="5"/>
      <c r="JX164" s="5"/>
      <c r="JY164" s="5"/>
      <c r="JZ164" s="5"/>
      <c r="KA164" s="5"/>
      <c r="KB164" s="5"/>
      <c r="KC164" s="5"/>
      <c r="KD164" s="5"/>
      <c r="KE164" s="5"/>
      <c r="KF164" s="5"/>
      <c r="KG164" s="5"/>
      <c r="KH164" s="5"/>
      <c r="KI164" s="5"/>
      <c r="KJ164" s="5"/>
      <c r="KK164" s="5"/>
      <c r="KL164" s="5"/>
      <c r="KM164" s="5"/>
      <c r="KN164" s="5"/>
    </row>
    <row r="165" spans="1:300" ht="12.5">
      <c r="A165" s="5" t="str">
        <f ca="1">IFERROR(__xludf.DUMMYFUNCTION("""COMPUTED_VALUE""")," '/wiki/Imperial_Chronicle_(Cold_Steel)/Issue_5'")</f>
        <v xml:space="preserve"> '/wiki/Imperial_Chronicle_(Cold_Steel)/Issue_5'</v>
      </c>
      <c r="B165" s="5" t="str">
        <f t="shared" ca="1" si="0"/>
        <v>Imperial_Chronicle_(Cold_Steel)/Issue_5</v>
      </c>
      <c r="C165" s="5"/>
      <c r="D165" s="5"/>
      <c r="E165" s="5" t="str">
        <f ca="1">IFERROR(__xludf.DUMMYFUNCTION("""COMPUTED_VALUE"""),"Imperial_Chronicle_(Cold_Steel)/Issue_9")</f>
        <v>Imperial_Chronicle_(Cold_Steel)/Issue_9</v>
      </c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5"/>
      <c r="GY165" s="5"/>
      <c r="GZ165" s="5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HN165" s="5"/>
      <c r="HO165" s="5"/>
      <c r="HP165" s="5"/>
      <c r="HQ165" s="5"/>
      <c r="HR165" s="5"/>
      <c r="HS165" s="5"/>
      <c r="HT165" s="5"/>
      <c r="HU165" s="5"/>
      <c r="HV165" s="5"/>
      <c r="HW165" s="5"/>
      <c r="HX165" s="5"/>
      <c r="HY165" s="5"/>
      <c r="HZ165" s="5"/>
      <c r="IA165" s="5"/>
      <c r="IB165" s="5"/>
      <c r="IC165" s="5"/>
      <c r="ID165" s="5"/>
      <c r="IE165" s="5"/>
      <c r="IF165" s="5"/>
      <c r="IG165" s="5"/>
      <c r="IH165" s="5"/>
      <c r="II165" s="5"/>
      <c r="IJ165" s="5"/>
      <c r="IK165" s="5"/>
      <c r="IL165" s="5"/>
      <c r="IM165" s="5"/>
      <c r="IN165" s="5"/>
      <c r="IO165" s="5"/>
      <c r="IP165" s="5"/>
      <c r="IQ165" s="5"/>
      <c r="IR165" s="5"/>
      <c r="IS165" s="5"/>
      <c r="IT165" s="5"/>
      <c r="IU165" s="5"/>
      <c r="IV165" s="5"/>
      <c r="IW165" s="5"/>
      <c r="IX165" s="5"/>
      <c r="IY165" s="5"/>
      <c r="IZ165" s="5"/>
      <c r="JA165" s="5"/>
      <c r="JB165" s="5"/>
      <c r="JC165" s="5"/>
      <c r="JD165" s="5"/>
      <c r="JE165" s="5"/>
      <c r="JF165" s="5"/>
      <c r="JG165" s="5"/>
      <c r="JH165" s="5"/>
      <c r="JI165" s="5"/>
      <c r="JJ165" s="5"/>
      <c r="JK165" s="5"/>
      <c r="JL165" s="5"/>
      <c r="JM165" s="5"/>
      <c r="JN165" s="5"/>
      <c r="JO165" s="5"/>
      <c r="JP165" s="5"/>
      <c r="JQ165" s="5"/>
      <c r="JR165" s="5"/>
      <c r="JS165" s="5"/>
      <c r="JT165" s="5"/>
      <c r="JU165" s="5"/>
      <c r="JV165" s="5"/>
      <c r="JW165" s="5"/>
      <c r="JX165" s="5"/>
      <c r="JY165" s="5"/>
      <c r="JZ165" s="5"/>
      <c r="KA165" s="5"/>
      <c r="KB165" s="5"/>
      <c r="KC165" s="5"/>
      <c r="KD165" s="5"/>
      <c r="KE165" s="5"/>
      <c r="KF165" s="5"/>
      <c r="KG165" s="5"/>
      <c r="KH165" s="5"/>
      <c r="KI165" s="5"/>
      <c r="KJ165" s="5"/>
      <c r="KK165" s="5"/>
      <c r="KL165" s="5"/>
      <c r="KM165" s="5"/>
      <c r="KN165" s="5"/>
    </row>
    <row r="166" spans="1:300" ht="12.5">
      <c r="A166" s="5" t="str">
        <f ca="1">IFERROR(__xludf.DUMMYFUNCTION("""COMPUTED_VALUE""")," '/wiki/Imperial_Chronicle_(Cold_Steel)/Issue_6'")</f>
        <v xml:space="preserve"> '/wiki/Imperial_Chronicle_(Cold_Steel)/Issue_6'</v>
      </c>
      <c r="B166" s="5" t="str">
        <f t="shared" ca="1" si="0"/>
        <v>Imperial_Chronicle_(Cold_Steel)/Issue_6</v>
      </c>
      <c r="C166" s="5"/>
      <c r="D166" s="5"/>
      <c r="E166" s="5" t="str">
        <f ca="1">IFERROR(__xludf.DUMMYFUNCTION("""COMPUTED_VALUE"""),"Imperial_Chronicle_(Cold_Steel)/Issue_10")</f>
        <v>Imperial_Chronicle_(Cold_Steel)/Issue_10</v>
      </c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  <c r="GW166" s="5"/>
      <c r="GX166" s="5"/>
      <c r="GY166" s="5"/>
      <c r="GZ166" s="5"/>
      <c r="HA166" s="5"/>
      <c r="HB166" s="5"/>
      <c r="HC166" s="5"/>
      <c r="HD166" s="5"/>
      <c r="HE166" s="5"/>
      <c r="HF166" s="5"/>
      <c r="HG166" s="5"/>
      <c r="HH166" s="5"/>
      <c r="HI166" s="5"/>
      <c r="HJ166" s="5"/>
      <c r="HK166" s="5"/>
      <c r="HL166" s="5"/>
      <c r="HM166" s="5"/>
      <c r="HN166" s="5"/>
      <c r="HO166" s="5"/>
      <c r="HP166" s="5"/>
      <c r="HQ166" s="5"/>
      <c r="HR166" s="5"/>
      <c r="HS166" s="5"/>
      <c r="HT166" s="5"/>
      <c r="HU166" s="5"/>
      <c r="HV166" s="5"/>
      <c r="HW166" s="5"/>
      <c r="HX166" s="5"/>
      <c r="HY166" s="5"/>
      <c r="HZ166" s="5"/>
      <c r="IA166" s="5"/>
      <c r="IB166" s="5"/>
      <c r="IC166" s="5"/>
      <c r="ID166" s="5"/>
      <c r="IE166" s="5"/>
      <c r="IF166" s="5"/>
      <c r="IG166" s="5"/>
      <c r="IH166" s="5"/>
      <c r="II166" s="5"/>
      <c r="IJ166" s="5"/>
      <c r="IK166" s="5"/>
      <c r="IL166" s="5"/>
      <c r="IM166" s="5"/>
      <c r="IN166" s="5"/>
      <c r="IO166" s="5"/>
      <c r="IP166" s="5"/>
      <c r="IQ166" s="5"/>
      <c r="IR166" s="5"/>
      <c r="IS166" s="5"/>
      <c r="IT166" s="5"/>
      <c r="IU166" s="5"/>
      <c r="IV166" s="5"/>
      <c r="IW166" s="5"/>
      <c r="IX166" s="5"/>
      <c r="IY166" s="5"/>
      <c r="IZ166" s="5"/>
      <c r="JA166" s="5"/>
      <c r="JB166" s="5"/>
      <c r="JC166" s="5"/>
      <c r="JD166" s="5"/>
      <c r="JE166" s="5"/>
      <c r="JF166" s="5"/>
      <c r="JG166" s="5"/>
      <c r="JH166" s="5"/>
      <c r="JI166" s="5"/>
      <c r="JJ166" s="5"/>
      <c r="JK166" s="5"/>
      <c r="JL166" s="5"/>
      <c r="JM166" s="5"/>
      <c r="JN166" s="5"/>
      <c r="JO166" s="5"/>
      <c r="JP166" s="5"/>
      <c r="JQ166" s="5"/>
      <c r="JR166" s="5"/>
      <c r="JS166" s="5"/>
      <c r="JT166" s="5"/>
      <c r="JU166" s="5"/>
      <c r="JV166" s="5"/>
      <c r="JW166" s="5"/>
      <c r="JX166" s="5"/>
      <c r="JY166" s="5"/>
      <c r="JZ166" s="5"/>
      <c r="KA166" s="5"/>
      <c r="KB166" s="5"/>
      <c r="KC166" s="5"/>
      <c r="KD166" s="5"/>
      <c r="KE166" s="5"/>
      <c r="KF166" s="5"/>
      <c r="KG166" s="5"/>
      <c r="KH166" s="5"/>
      <c r="KI166" s="5"/>
      <c r="KJ166" s="5"/>
      <c r="KK166" s="5"/>
      <c r="KL166" s="5"/>
      <c r="KM166" s="5"/>
      <c r="KN166" s="5"/>
    </row>
    <row r="167" spans="1:300" ht="12.5">
      <c r="A167" s="5" t="str">
        <f ca="1">IFERROR(__xludf.DUMMYFUNCTION("""COMPUTED_VALUE""")," '/wiki/Imperial_Chronicle_(Cold_Steel)/Issue_7'")</f>
        <v xml:space="preserve"> '/wiki/Imperial_Chronicle_(Cold_Steel)/Issue_7'</v>
      </c>
      <c r="B167" s="5" t="str">
        <f t="shared" ca="1" si="0"/>
        <v>Imperial_Chronicle_(Cold_Steel)/Issue_7</v>
      </c>
      <c r="C167" s="5"/>
      <c r="D167" s="5"/>
      <c r="E167" s="5" t="str">
        <f ca="1">IFERROR(__xludf.DUMMYFUNCTION("""COMPUTED_VALUE"""),"Imperial_Chronicle_(Cold_Steel)/Issue_11")</f>
        <v>Imperial_Chronicle_(Cold_Steel)/Issue_11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5"/>
      <c r="HZ167" s="5"/>
      <c r="IA167" s="5"/>
      <c r="IB167" s="5"/>
      <c r="IC167" s="5"/>
      <c r="ID167" s="5"/>
      <c r="IE167" s="5"/>
      <c r="IF167" s="5"/>
      <c r="IG167" s="5"/>
      <c r="IH167" s="5"/>
      <c r="II167" s="5"/>
      <c r="IJ167" s="5"/>
      <c r="IK167" s="5"/>
      <c r="IL167" s="5"/>
      <c r="IM167" s="5"/>
      <c r="IN167" s="5"/>
      <c r="IO167" s="5"/>
      <c r="IP167" s="5"/>
      <c r="IQ167" s="5"/>
      <c r="IR167" s="5"/>
      <c r="IS167" s="5"/>
      <c r="IT167" s="5"/>
      <c r="IU167" s="5"/>
      <c r="IV167" s="5"/>
      <c r="IW167" s="5"/>
      <c r="IX167" s="5"/>
      <c r="IY167" s="5"/>
      <c r="IZ167" s="5"/>
      <c r="JA167" s="5"/>
      <c r="JB167" s="5"/>
      <c r="JC167" s="5"/>
      <c r="JD167" s="5"/>
      <c r="JE167" s="5"/>
      <c r="JF167" s="5"/>
      <c r="JG167" s="5"/>
      <c r="JH167" s="5"/>
      <c r="JI167" s="5"/>
      <c r="JJ167" s="5"/>
      <c r="JK167" s="5"/>
      <c r="JL167" s="5"/>
      <c r="JM167" s="5"/>
      <c r="JN167" s="5"/>
      <c r="JO167" s="5"/>
      <c r="JP167" s="5"/>
      <c r="JQ167" s="5"/>
      <c r="JR167" s="5"/>
      <c r="JS167" s="5"/>
      <c r="JT167" s="5"/>
      <c r="JU167" s="5"/>
      <c r="JV167" s="5"/>
      <c r="JW167" s="5"/>
      <c r="JX167" s="5"/>
      <c r="JY167" s="5"/>
      <c r="JZ167" s="5"/>
      <c r="KA167" s="5"/>
      <c r="KB167" s="5"/>
      <c r="KC167" s="5"/>
      <c r="KD167" s="5"/>
      <c r="KE167" s="5"/>
      <c r="KF167" s="5"/>
      <c r="KG167" s="5"/>
      <c r="KH167" s="5"/>
      <c r="KI167" s="5"/>
      <c r="KJ167" s="5"/>
      <c r="KK167" s="5"/>
      <c r="KL167" s="5"/>
      <c r="KM167" s="5"/>
      <c r="KN167" s="5"/>
    </row>
    <row r="168" spans="1:300" ht="12.5">
      <c r="A168" s="5" t="str">
        <f ca="1">IFERROR(__xludf.DUMMYFUNCTION("""COMPUTED_VALUE""")," '/wiki/Imperial_Chronicle_(Cold_Steel)/Issue_8'")</f>
        <v xml:space="preserve"> '/wiki/Imperial_Chronicle_(Cold_Steel)/Issue_8'</v>
      </c>
      <c r="B168" s="5" t="str">
        <f t="shared" ca="1" si="0"/>
        <v>Imperial_Chronicle_(Cold_Steel)/Issue_8</v>
      </c>
      <c r="C168" s="5"/>
      <c r="D168" s="5"/>
      <c r="E168" s="5" t="str">
        <f ca="1">IFERROR(__xludf.DUMMYFUNCTION("""COMPUTED_VALUE"""),"Red_Moon_Rose/Chapter_1")</f>
        <v>Red_Moon_Rose/Chapter_1</v>
      </c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HN168" s="5"/>
      <c r="HO168" s="5"/>
      <c r="HP168" s="5"/>
      <c r="HQ168" s="5"/>
      <c r="HR168" s="5"/>
      <c r="HS168" s="5"/>
      <c r="HT168" s="5"/>
      <c r="HU168" s="5"/>
      <c r="HV168" s="5"/>
      <c r="HW168" s="5"/>
      <c r="HX168" s="5"/>
      <c r="HY168" s="5"/>
      <c r="HZ168" s="5"/>
      <c r="IA168" s="5"/>
      <c r="IB168" s="5"/>
      <c r="IC168" s="5"/>
      <c r="ID168" s="5"/>
      <c r="IE168" s="5"/>
      <c r="IF168" s="5"/>
      <c r="IG168" s="5"/>
      <c r="IH168" s="5"/>
      <c r="II168" s="5"/>
      <c r="IJ168" s="5"/>
      <c r="IK168" s="5"/>
      <c r="IL168" s="5"/>
      <c r="IM168" s="5"/>
      <c r="IN168" s="5"/>
      <c r="IO168" s="5"/>
      <c r="IP168" s="5"/>
      <c r="IQ168" s="5"/>
      <c r="IR168" s="5"/>
      <c r="IS168" s="5"/>
      <c r="IT168" s="5"/>
      <c r="IU168" s="5"/>
      <c r="IV168" s="5"/>
      <c r="IW168" s="5"/>
      <c r="IX168" s="5"/>
      <c r="IY168" s="5"/>
      <c r="IZ168" s="5"/>
      <c r="JA168" s="5"/>
      <c r="JB168" s="5"/>
      <c r="JC168" s="5"/>
      <c r="JD168" s="5"/>
      <c r="JE168" s="5"/>
      <c r="JF168" s="5"/>
      <c r="JG168" s="5"/>
      <c r="JH168" s="5"/>
      <c r="JI168" s="5"/>
      <c r="JJ168" s="5"/>
      <c r="JK168" s="5"/>
      <c r="JL168" s="5"/>
      <c r="JM168" s="5"/>
      <c r="JN168" s="5"/>
      <c r="JO168" s="5"/>
      <c r="JP168" s="5"/>
      <c r="JQ168" s="5"/>
      <c r="JR168" s="5"/>
      <c r="JS168" s="5"/>
      <c r="JT168" s="5"/>
      <c r="JU168" s="5"/>
      <c r="JV168" s="5"/>
      <c r="JW168" s="5"/>
      <c r="JX168" s="5"/>
      <c r="JY168" s="5"/>
      <c r="JZ168" s="5"/>
      <c r="KA168" s="5"/>
      <c r="KB168" s="5"/>
      <c r="KC168" s="5"/>
      <c r="KD168" s="5"/>
      <c r="KE168" s="5"/>
      <c r="KF168" s="5"/>
      <c r="KG168" s="5"/>
      <c r="KH168" s="5"/>
      <c r="KI168" s="5"/>
      <c r="KJ168" s="5"/>
      <c r="KK168" s="5"/>
      <c r="KL168" s="5"/>
      <c r="KM168" s="5"/>
      <c r="KN168" s="5"/>
    </row>
    <row r="169" spans="1:300" ht="12.5">
      <c r="A169" s="5" t="str">
        <f ca="1">IFERROR(__xludf.DUMMYFUNCTION("""COMPUTED_VALUE""")," '/wiki/Imperial_Chronicle_(Cold_Steel)/Issue_9'")</f>
        <v xml:space="preserve"> '/wiki/Imperial_Chronicle_(Cold_Steel)/Issue_9'</v>
      </c>
      <c r="B169" s="5" t="str">
        <f t="shared" ca="1" si="0"/>
        <v>Imperial_Chronicle_(Cold_Steel)/Issue_9</v>
      </c>
      <c r="C169" s="5"/>
      <c r="D169" s="5"/>
      <c r="E169" s="5" t="str">
        <f ca="1">IFERROR(__xludf.DUMMYFUNCTION("""COMPUTED_VALUE"""),"Red_Moon_Rose/Chapter_2")</f>
        <v>Red_Moon_Rose/Chapter_2</v>
      </c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  <c r="HK169" s="5"/>
      <c r="HL169" s="5"/>
      <c r="HM169" s="5"/>
      <c r="HN169" s="5"/>
      <c r="HO169" s="5"/>
      <c r="HP169" s="5"/>
      <c r="HQ169" s="5"/>
      <c r="HR169" s="5"/>
      <c r="HS169" s="5"/>
      <c r="HT169" s="5"/>
      <c r="HU169" s="5"/>
      <c r="HV169" s="5"/>
      <c r="HW169" s="5"/>
      <c r="HX169" s="5"/>
      <c r="HY169" s="5"/>
      <c r="HZ169" s="5"/>
      <c r="IA169" s="5"/>
      <c r="IB169" s="5"/>
      <c r="IC169" s="5"/>
      <c r="ID169" s="5"/>
      <c r="IE169" s="5"/>
      <c r="IF169" s="5"/>
      <c r="IG169" s="5"/>
      <c r="IH169" s="5"/>
      <c r="II169" s="5"/>
      <c r="IJ169" s="5"/>
      <c r="IK169" s="5"/>
      <c r="IL169" s="5"/>
      <c r="IM169" s="5"/>
      <c r="IN169" s="5"/>
      <c r="IO169" s="5"/>
      <c r="IP169" s="5"/>
      <c r="IQ169" s="5"/>
      <c r="IR169" s="5"/>
      <c r="IS169" s="5"/>
      <c r="IT169" s="5"/>
      <c r="IU169" s="5"/>
      <c r="IV169" s="5"/>
      <c r="IW169" s="5"/>
      <c r="IX169" s="5"/>
      <c r="IY169" s="5"/>
      <c r="IZ169" s="5"/>
      <c r="JA169" s="5"/>
      <c r="JB169" s="5"/>
      <c r="JC169" s="5"/>
      <c r="JD169" s="5"/>
      <c r="JE169" s="5"/>
      <c r="JF169" s="5"/>
      <c r="JG169" s="5"/>
      <c r="JH169" s="5"/>
      <c r="JI169" s="5"/>
      <c r="JJ169" s="5"/>
      <c r="JK169" s="5"/>
      <c r="JL169" s="5"/>
      <c r="JM169" s="5"/>
      <c r="JN169" s="5"/>
      <c r="JO169" s="5"/>
      <c r="JP169" s="5"/>
      <c r="JQ169" s="5"/>
      <c r="JR169" s="5"/>
      <c r="JS169" s="5"/>
      <c r="JT169" s="5"/>
      <c r="JU169" s="5"/>
      <c r="JV169" s="5"/>
      <c r="JW169" s="5"/>
      <c r="JX169" s="5"/>
      <c r="JY169" s="5"/>
      <c r="JZ169" s="5"/>
      <c r="KA169" s="5"/>
      <c r="KB169" s="5"/>
      <c r="KC169" s="5"/>
      <c r="KD169" s="5"/>
      <c r="KE169" s="5"/>
      <c r="KF169" s="5"/>
      <c r="KG169" s="5"/>
      <c r="KH169" s="5"/>
      <c r="KI169" s="5"/>
      <c r="KJ169" s="5"/>
      <c r="KK169" s="5"/>
      <c r="KL169" s="5"/>
      <c r="KM169" s="5"/>
      <c r="KN169" s="5"/>
    </row>
    <row r="170" spans="1:300" ht="12.5">
      <c r="A170" s="5" t="str">
        <f ca="1">IFERROR(__xludf.DUMMYFUNCTION("""COMPUTED_VALUE""")," '/wiki/Imperial_Chronicle_(Cold_Steel)/Issue_10'")</f>
        <v xml:space="preserve"> '/wiki/Imperial_Chronicle_(Cold_Steel)/Issue_10'</v>
      </c>
      <c r="B170" s="5" t="str">
        <f t="shared" ca="1" si="0"/>
        <v>Imperial_Chronicle_(Cold_Steel)/Issue_10</v>
      </c>
      <c r="C170" s="5"/>
      <c r="D170" s="5"/>
      <c r="E170" s="5" t="str">
        <f ca="1">IFERROR(__xludf.DUMMYFUNCTION("""COMPUTED_VALUE"""),"Red_Moon_Rose/Chapter_3")</f>
        <v>Red_Moon_Rose/Chapter_3</v>
      </c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5"/>
      <c r="GW170" s="5"/>
      <c r="GX170" s="5"/>
      <c r="GY170" s="5"/>
      <c r="GZ170" s="5"/>
      <c r="HA170" s="5"/>
      <c r="HB170" s="5"/>
      <c r="HC170" s="5"/>
      <c r="HD170" s="5"/>
      <c r="HE170" s="5"/>
      <c r="HF170" s="5"/>
      <c r="HG170" s="5"/>
      <c r="HH170" s="5"/>
      <c r="HI170" s="5"/>
      <c r="HJ170" s="5"/>
      <c r="HK170" s="5"/>
      <c r="HL170" s="5"/>
      <c r="HM170" s="5"/>
      <c r="HN170" s="5"/>
      <c r="HO170" s="5"/>
      <c r="HP170" s="5"/>
      <c r="HQ170" s="5"/>
      <c r="HR170" s="5"/>
      <c r="HS170" s="5"/>
      <c r="HT170" s="5"/>
      <c r="HU170" s="5"/>
      <c r="HV170" s="5"/>
      <c r="HW170" s="5"/>
      <c r="HX170" s="5"/>
      <c r="HY170" s="5"/>
      <c r="HZ170" s="5"/>
      <c r="IA170" s="5"/>
      <c r="IB170" s="5"/>
      <c r="IC170" s="5"/>
      <c r="ID170" s="5"/>
      <c r="IE170" s="5"/>
      <c r="IF170" s="5"/>
      <c r="IG170" s="5"/>
      <c r="IH170" s="5"/>
      <c r="II170" s="5"/>
      <c r="IJ170" s="5"/>
      <c r="IK170" s="5"/>
      <c r="IL170" s="5"/>
      <c r="IM170" s="5"/>
      <c r="IN170" s="5"/>
      <c r="IO170" s="5"/>
      <c r="IP170" s="5"/>
      <c r="IQ170" s="5"/>
      <c r="IR170" s="5"/>
      <c r="IS170" s="5"/>
      <c r="IT170" s="5"/>
      <c r="IU170" s="5"/>
      <c r="IV170" s="5"/>
      <c r="IW170" s="5"/>
      <c r="IX170" s="5"/>
      <c r="IY170" s="5"/>
      <c r="IZ170" s="5"/>
      <c r="JA170" s="5"/>
      <c r="JB170" s="5"/>
      <c r="JC170" s="5"/>
      <c r="JD170" s="5"/>
      <c r="JE170" s="5"/>
      <c r="JF170" s="5"/>
      <c r="JG170" s="5"/>
      <c r="JH170" s="5"/>
      <c r="JI170" s="5"/>
      <c r="JJ170" s="5"/>
      <c r="JK170" s="5"/>
      <c r="JL170" s="5"/>
      <c r="JM170" s="5"/>
      <c r="JN170" s="5"/>
      <c r="JO170" s="5"/>
      <c r="JP170" s="5"/>
      <c r="JQ170" s="5"/>
      <c r="JR170" s="5"/>
      <c r="JS170" s="5"/>
      <c r="JT170" s="5"/>
      <c r="JU170" s="5"/>
      <c r="JV170" s="5"/>
      <c r="JW170" s="5"/>
      <c r="JX170" s="5"/>
      <c r="JY170" s="5"/>
      <c r="JZ170" s="5"/>
      <c r="KA170" s="5"/>
      <c r="KB170" s="5"/>
      <c r="KC170" s="5"/>
      <c r="KD170" s="5"/>
      <c r="KE170" s="5"/>
      <c r="KF170" s="5"/>
      <c r="KG170" s="5"/>
      <c r="KH170" s="5"/>
      <c r="KI170" s="5"/>
      <c r="KJ170" s="5"/>
      <c r="KK170" s="5"/>
      <c r="KL170" s="5"/>
      <c r="KM170" s="5"/>
      <c r="KN170" s="5"/>
    </row>
    <row r="171" spans="1:300" ht="12.5">
      <c r="A171" s="5" t="str">
        <f ca="1">IFERROR(__xludf.DUMMYFUNCTION("""COMPUTED_VALUE""")," '/wiki/Imperial_Chronicle_(Cold_Steel)/Issue_11'")</f>
        <v xml:space="preserve"> '/wiki/Imperial_Chronicle_(Cold_Steel)/Issue_11'</v>
      </c>
      <c r="B171" s="5" t="str">
        <f t="shared" ca="1" si="0"/>
        <v>Imperial_Chronicle_(Cold_Steel)/Issue_11</v>
      </c>
      <c r="C171" s="5"/>
      <c r="D171" s="5"/>
      <c r="E171" s="5" t="str">
        <f ca="1">IFERROR(__xludf.DUMMYFUNCTION("""COMPUTED_VALUE"""),"Red_Moon_Rose/Chapter_4")</f>
        <v>Red_Moon_Rose/Chapter_4</v>
      </c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  <c r="GX171" s="5"/>
      <c r="GY171" s="5"/>
      <c r="GZ171" s="5"/>
      <c r="HA171" s="5"/>
      <c r="HB171" s="5"/>
      <c r="HC171" s="5"/>
      <c r="HD171" s="5"/>
      <c r="HE171" s="5"/>
      <c r="HF171" s="5"/>
      <c r="HG171" s="5"/>
      <c r="HH171" s="5"/>
      <c r="HI171" s="5"/>
      <c r="HJ171" s="5"/>
      <c r="HK171" s="5"/>
      <c r="HL171" s="5"/>
      <c r="HM171" s="5"/>
      <c r="HN171" s="5"/>
      <c r="HO171" s="5"/>
      <c r="HP171" s="5"/>
      <c r="HQ171" s="5"/>
      <c r="HR171" s="5"/>
      <c r="HS171" s="5"/>
      <c r="HT171" s="5"/>
      <c r="HU171" s="5"/>
      <c r="HV171" s="5"/>
      <c r="HW171" s="5"/>
      <c r="HX171" s="5"/>
      <c r="HY171" s="5"/>
      <c r="HZ171" s="5"/>
      <c r="IA171" s="5"/>
      <c r="IB171" s="5"/>
      <c r="IC171" s="5"/>
      <c r="ID171" s="5"/>
      <c r="IE171" s="5"/>
      <c r="IF171" s="5"/>
      <c r="IG171" s="5"/>
      <c r="IH171" s="5"/>
      <c r="II171" s="5"/>
      <c r="IJ171" s="5"/>
      <c r="IK171" s="5"/>
      <c r="IL171" s="5"/>
      <c r="IM171" s="5"/>
      <c r="IN171" s="5"/>
      <c r="IO171" s="5"/>
      <c r="IP171" s="5"/>
      <c r="IQ171" s="5"/>
      <c r="IR171" s="5"/>
      <c r="IS171" s="5"/>
      <c r="IT171" s="5"/>
      <c r="IU171" s="5"/>
      <c r="IV171" s="5"/>
      <c r="IW171" s="5"/>
      <c r="IX171" s="5"/>
      <c r="IY171" s="5"/>
      <c r="IZ171" s="5"/>
      <c r="JA171" s="5"/>
      <c r="JB171" s="5"/>
      <c r="JC171" s="5"/>
      <c r="JD171" s="5"/>
      <c r="JE171" s="5"/>
      <c r="JF171" s="5"/>
      <c r="JG171" s="5"/>
      <c r="JH171" s="5"/>
      <c r="JI171" s="5"/>
      <c r="JJ171" s="5"/>
      <c r="JK171" s="5"/>
      <c r="JL171" s="5"/>
      <c r="JM171" s="5"/>
      <c r="JN171" s="5"/>
      <c r="JO171" s="5"/>
      <c r="JP171" s="5"/>
      <c r="JQ171" s="5"/>
      <c r="JR171" s="5"/>
      <c r="JS171" s="5"/>
      <c r="JT171" s="5"/>
      <c r="JU171" s="5"/>
      <c r="JV171" s="5"/>
      <c r="JW171" s="5"/>
      <c r="JX171" s="5"/>
      <c r="JY171" s="5"/>
      <c r="JZ171" s="5"/>
      <c r="KA171" s="5"/>
      <c r="KB171" s="5"/>
      <c r="KC171" s="5"/>
      <c r="KD171" s="5"/>
      <c r="KE171" s="5"/>
      <c r="KF171" s="5"/>
      <c r="KG171" s="5"/>
      <c r="KH171" s="5"/>
      <c r="KI171" s="5"/>
      <c r="KJ171" s="5"/>
      <c r="KK171" s="5"/>
      <c r="KL171" s="5"/>
      <c r="KM171" s="5"/>
      <c r="KN171" s="5"/>
    </row>
    <row r="172" spans="1:300" ht="12.5">
      <c r="A172" s="5" t="str">
        <f ca="1">IFERROR(__xludf.DUMMYFUNCTION("""COMPUTED_VALUE""")," '/wiki/Red_Moon_Rose/Chapter_1'")</f>
        <v xml:space="preserve"> '/wiki/Red_Moon_Rose/Chapter_1'</v>
      </c>
      <c r="B172" s="5" t="str">
        <f t="shared" ca="1" si="0"/>
        <v>Red_Moon_Rose/Chapter_1</v>
      </c>
      <c r="C172" s="5"/>
      <c r="D172" s="5"/>
      <c r="E172" s="5" t="str">
        <f ca="1">IFERROR(__xludf.DUMMYFUNCTION("""COMPUTED_VALUE"""),"Red_Moon_Rose/Chapter_5")</f>
        <v>Red_Moon_Rose/Chapter_5</v>
      </c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5"/>
      <c r="GW172" s="5"/>
      <c r="GX172" s="5"/>
      <c r="GY172" s="5"/>
      <c r="GZ172" s="5"/>
      <c r="HA172" s="5"/>
      <c r="HB172" s="5"/>
      <c r="HC172" s="5"/>
      <c r="HD172" s="5"/>
      <c r="HE172" s="5"/>
      <c r="HF172" s="5"/>
      <c r="HG172" s="5"/>
      <c r="HH172" s="5"/>
      <c r="HI172" s="5"/>
      <c r="HJ172" s="5"/>
      <c r="HK172" s="5"/>
      <c r="HL172" s="5"/>
      <c r="HM172" s="5"/>
      <c r="HN172" s="5"/>
      <c r="HO172" s="5"/>
      <c r="HP172" s="5"/>
      <c r="HQ172" s="5"/>
      <c r="HR172" s="5"/>
      <c r="HS172" s="5"/>
      <c r="HT172" s="5"/>
      <c r="HU172" s="5"/>
      <c r="HV172" s="5"/>
      <c r="HW172" s="5"/>
      <c r="HX172" s="5"/>
      <c r="HY172" s="5"/>
      <c r="HZ172" s="5"/>
      <c r="IA172" s="5"/>
      <c r="IB172" s="5"/>
      <c r="IC172" s="5"/>
      <c r="ID172" s="5"/>
      <c r="IE172" s="5"/>
      <c r="IF172" s="5"/>
      <c r="IG172" s="5"/>
      <c r="IH172" s="5"/>
      <c r="II172" s="5"/>
      <c r="IJ172" s="5"/>
      <c r="IK172" s="5"/>
      <c r="IL172" s="5"/>
      <c r="IM172" s="5"/>
      <c r="IN172" s="5"/>
      <c r="IO172" s="5"/>
      <c r="IP172" s="5"/>
      <c r="IQ172" s="5"/>
      <c r="IR172" s="5"/>
      <c r="IS172" s="5"/>
      <c r="IT172" s="5"/>
      <c r="IU172" s="5"/>
      <c r="IV172" s="5"/>
      <c r="IW172" s="5"/>
      <c r="IX172" s="5"/>
      <c r="IY172" s="5"/>
      <c r="IZ172" s="5"/>
      <c r="JA172" s="5"/>
      <c r="JB172" s="5"/>
      <c r="JC172" s="5"/>
      <c r="JD172" s="5"/>
      <c r="JE172" s="5"/>
      <c r="JF172" s="5"/>
      <c r="JG172" s="5"/>
      <c r="JH172" s="5"/>
      <c r="JI172" s="5"/>
      <c r="JJ172" s="5"/>
      <c r="JK172" s="5"/>
      <c r="JL172" s="5"/>
      <c r="JM172" s="5"/>
      <c r="JN172" s="5"/>
      <c r="JO172" s="5"/>
      <c r="JP172" s="5"/>
      <c r="JQ172" s="5"/>
      <c r="JR172" s="5"/>
      <c r="JS172" s="5"/>
      <c r="JT172" s="5"/>
      <c r="JU172" s="5"/>
      <c r="JV172" s="5"/>
      <c r="JW172" s="5"/>
      <c r="JX172" s="5"/>
      <c r="JY172" s="5"/>
      <c r="JZ172" s="5"/>
      <c r="KA172" s="5"/>
      <c r="KB172" s="5"/>
      <c r="KC172" s="5"/>
      <c r="KD172" s="5"/>
      <c r="KE172" s="5"/>
      <c r="KF172" s="5"/>
      <c r="KG172" s="5"/>
      <c r="KH172" s="5"/>
      <c r="KI172" s="5"/>
      <c r="KJ172" s="5"/>
      <c r="KK172" s="5"/>
      <c r="KL172" s="5"/>
      <c r="KM172" s="5"/>
      <c r="KN172" s="5"/>
    </row>
    <row r="173" spans="1:300" ht="12.5">
      <c r="A173" s="5" t="str">
        <f ca="1">IFERROR(__xludf.DUMMYFUNCTION("""COMPUTED_VALUE""")," '/wiki/Red_Moon_Rose/Chapter_2'")</f>
        <v xml:space="preserve"> '/wiki/Red_Moon_Rose/Chapter_2'</v>
      </c>
      <c r="B173" s="5" t="str">
        <f t="shared" ca="1" si="0"/>
        <v>Red_Moon_Rose/Chapter_2</v>
      </c>
      <c r="C173" s="5"/>
      <c r="D173" s="5"/>
      <c r="E173" s="5" t="str">
        <f ca="1">IFERROR(__xludf.DUMMYFUNCTION("""COMPUTED_VALUE"""),"Red_Moon_Rose/Chapter_6")</f>
        <v>Red_Moon_Rose/Chapter_6</v>
      </c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  <c r="GX173" s="5"/>
      <c r="GY173" s="5"/>
      <c r="GZ173" s="5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5"/>
      <c r="HQ173" s="5"/>
      <c r="HR173" s="5"/>
      <c r="HS173" s="5"/>
      <c r="HT173" s="5"/>
      <c r="HU173" s="5"/>
      <c r="HV173" s="5"/>
      <c r="HW173" s="5"/>
      <c r="HX173" s="5"/>
      <c r="HY173" s="5"/>
      <c r="HZ173" s="5"/>
      <c r="IA173" s="5"/>
      <c r="IB173" s="5"/>
      <c r="IC173" s="5"/>
      <c r="ID173" s="5"/>
      <c r="IE173" s="5"/>
      <c r="IF173" s="5"/>
      <c r="IG173" s="5"/>
      <c r="IH173" s="5"/>
      <c r="II173" s="5"/>
      <c r="IJ173" s="5"/>
      <c r="IK173" s="5"/>
      <c r="IL173" s="5"/>
      <c r="IM173" s="5"/>
      <c r="IN173" s="5"/>
      <c r="IO173" s="5"/>
      <c r="IP173" s="5"/>
      <c r="IQ173" s="5"/>
      <c r="IR173" s="5"/>
      <c r="IS173" s="5"/>
      <c r="IT173" s="5"/>
      <c r="IU173" s="5"/>
      <c r="IV173" s="5"/>
      <c r="IW173" s="5"/>
      <c r="IX173" s="5"/>
      <c r="IY173" s="5"/>
      <c r="IZ173" s="5"/>
      <c r="JA173" s="5"/>
      <c r="JB173" s="5"/>
      <c r="JC173" s="5"/>
      <c r="JD173" s="5"/>
      <c r="JE173" s="5"/>
      <c r="JF173" s="5"/>
      <c r="JG173" s="5"/>
      <c r="JH173" s="5"/>
      <c r="JI173" s="5"/>
      <c r="JJ173" s="5"/>
      <c r="JK173" s="5"/>
      <c r="JL173" s="5"/>
      <c r="JM173" s="5"/>
      <c r="JN173" s="5"/>
      <c r="JO173" s="5"/>
      <c r="JP173" s="5"/>
      <c r="JQ173" s="5"/>
      <c r="JR173" s="5"/>
      <c r="JS173" s="5"/>
      <c r="JT173" s="5"/>
      <c r="JU173" s="5"/>
      <c r="JV173" s="5"/>
      <c r="JW173" s="5"/>
      <c r="JX173" s="5"/>
      <c r="JY173" s="5"/>
      <c r="JZ173" s="5"/>
      <c r="KA173" s="5"/>
      <c r="KB173" s="5"/>
      <c r="KC173" s="5"/>
      <c r="KD173" s="5"/>
      <c r="KE173" s="5"/>
      <c r="KF173" s="5"/>
      <c r="KG173" s="5"/>
      <c r="KH173" s="5"/>
      <c r="KI173" s="5"/>
      <c r="KJ173" s="5"/>
      <c r="KK173" s="5"/>
      <c r="KL173" s="5"/>
      <c r="KM173" s="5"/>
      <c r="KN173" s="5"/>
    </row>
    <row r="174" spans="1:300" ht="12.5">
      <c r="A174" s="5" t="str">
        <f ca="1">IFERROR(__xludf.DUMMYFUNCTION("""COMPUTED_VALUE""")," '/wiki/Red_Moon_Rose/Chapter_3'")</f>
        <v xml:space="preserve"> '/wiki/Red_Moon_Rose/Chapter_3'</v>
      </c>
      <c r="B174" s="5" t="str">
        <f t="shared" ca="1" si="0"/>
        <v>Red_Moon_Rose/Chapter_3</v>
      </c>
      <c r="C174" s="5"/>
      <c r="D174" s="5"/>
      <c r="E174" s="5" t="str">
        <f ca="1">IFERROR(__xludf.DUMMYFUNCTION("""COMPUTED_VALUE"""),"Red_Moon_Rose/Chapter_7")</f>
        <v>Red_Moon_Rose/Chapter_7</v>
      </c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5"/>
      <c r="HM174" s="5"/>
      <c r="HN174" s="5"/>
      <c r="HO174" s="5"/>
      <c r="HP174" s="5"/>
      <c r="HQ174" s="5"/>
      <c r="HR174" s="5"/>
      <c r="HS174" s="5"/>
      <c r="HT174" s="5"/>
      <c r="HU174" s="5"/>
      <c r="HV174" s="5"/>
      <c r="HW174" s="5"/>
      <c r="HX174" s="5"/>
      <c r="HY174" s="5"/>
      <c r="HZ174" s="5"/>
      <c r="IA174" s="5"/>
      <c r="IB174" s="5"/>
      <c r="IC174" s="5"/>
      <c r="ID174" s="5"/>
      <c r="IE174" s="5"/>
      <c r="IF174" s="5"/>
      <c r="IG174" s="5"/>
      <c r="IH174" s="5"/>
      <c r="II174" s="5"/>
      <c r="IJ174" s="5"/>
      <c r="IK174" s="5"/>
      <c r="IL174" s="5"/>
      <c r="IM174" s="5"/>
      <c r="IN174" s="5"/>
      <c r="IO174" s="5"/>
      <c r="IP174" s="5"/>
      <c r="IQ174" s="5"/>
      <c r="IR174" s="5"/>
      <c r="IS174" s="5"/>
      <c r="IT174" s="5"/>
      <c r="IU174" s="5"/>
      <c r="IV174" s="5"/>
      <c r="IW174" s="5"/>
      <c r="IX174" s="5"/>
      <c r="IY174" s="5"/>
      <c r="IZ174" s="5"/>
      <c r="JA174" s="5"/>
      <c r="JB174" s="5"/>
      <c r="JC174" s="5"/>
      <c r="JD174" s="5"/>
      <c r="JE174" s="5"/>
      <c r="JF174" s="5"/>
      <c r="JG174" s="5"/>
      <c r="JH174" s="5"/>
      <c r="JI174" s="5"/>
      <c r="JJ174" s="5"/>
      <c r="JK174" s="5"/>
      <c r="JL174" s="5"/>
      <c r="JM174" s="5"/>
      <c r="JN174" s="5"/>
      <c r="JO174" s="5"/>
      <c r="JP174" s="5"/>
      <c r="JQ174" s="5"/>
      <c r="JR174" s="5"/>
      <c r="JS174" s="5"/>
      <c r="JT174" s="5"/>
      <c r="JU174" s="5"/>
      <c r="JV174" s="5"/>
      <c r="JW174" s="5"/>
      <c r="JX174" s="5"/>
      <c r="JY174" s="5"/>
      <c r="JZ174" s="5"/>
      <c r="KA174" s="5"/>
      <c r="KB174" s="5"/>
      <c r="KC174" s="5"/>
      <c r="KD174" s="5"/>
      <c r="KE174" s="5"/>
      <c r="KF174" s="5"/>
      <c r="KG174" s="5"/>
      <c r="KH174" s="5"/>
      <c r="KI174" s="5"/>
      <c r="KJ174" s="5"/>
      <c r="KK174" s="5"/>
      <c r="KL174" s="5"/>
      <c r="KM174" s="5"/>
      <c r="KN174" s="5"/>
    </row>
    <row r="175" spans="1:300" ht="12.5">
      <c r="A175" s="5" t="str">
        <f ca="1">IFERROR(__xludf.DUMMYFUNCTION("""COMPUTED_VALUE""")," '/wiki/Red_Moon_Rose/Chapter_4'")</f>
        <v xml:space="preserve"> '/wiki/Red_Moon_Rose/Chapter_4'</v>
      </c>
      <c r="B175" s="5" t="str">
        <f t="shared" ca="1" si="0"/>
        <v>Red_Moon_Rose/Chapter_4</v>
      </c>
      <c r="C175" s="5"/>
      <c r="D175" s="5"/>
      <c r="E175" s="5" t="str">
        <f ca="1">IFERROR(__xludf.DUMMYFUNCTION("""COMPUTED_VALUE"""),"Red_Moon_Rose/Chapter_8")</f>
        <v>Red_Moon_Rose/Chapter_8</v>
      </c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  <c r="IW175" s="5"/>
      <c r="IX175" s="5"/>
      <c r="IY175" s="5"/>
      <c r="IZ175" s="5"/>
      <c r="JA175" s="5"/>
      <c r="JB175" s="5"/>
      <c r="JC175" s="5"/>
      <c r="JD175" s="5"/>
      <c r="JE175" s="5"/>
      <c r="JF175" s="5"/>
      <c r="JG175" s="5"/>
      <c r="JH175" s="5"/>
      <c r="JI175" s="5"/>
      <c r="JJ175" s="5"/>
      <c r="JK175" s="5"/>
      <c r="JL175" s="5"/>
      <c r="JM175" s="5"/>
      <c r="JN175" s="5"/>
      <c r="JO175" s="5"/>
      <c r="JP175" s="5"/>
      <c r="JQ175" s="5"/>
      <c r="JR175" s="5"/>
      <c r="JS175" s="5"/>
      <c r="JT175" s="5"/>
      <c r="JU175" s="5"/>
      <c r="JV175" s="5"/>
      <c r="JW175" s="5"/>
      <c r="JX175" s="5"/>
      <c r="JY175" s="5"/>
      <c r="JZ175" s="5"/>
      <c r="KA175" s="5"/>
      <c r="KB175" s="5"/>
      <c r="KC175" s="5"/>
      <c r="KD175" s="5"/>
      <c r="KE175" s="5"/>
      <c r="KF175" s="5"/>
      <c r="KG175" s="5"/>
      <c r="KH175" s="5"/>
      <c r="KI175" s="5"/>
      <c r="KJ175" s="5"/>
      <c r="KK175" s="5"/>
      <c r="KL175" s="5"/>
      <c r="KM175" s="5"/>
      <c r="KN175" s="5"/>
    </row>
    <row r="176" spans="1:300" ht="12.5">
      <c r="A176" s="5" t="str">
        <f ca="1">IFERROR(__xludf.DUMMYFUNCTION("""COMPUTED_VALUE""")," '/wiki/Red_Moon_Rose/Chapter_5'")</f>
        <v xml:space="preserve"> '/wiki/Red_Moon_Rose/Chapter_5'</v>
      </c>
      <c r="B176" s="5" t="str">
        <f t="shared" ca="1" si="0"/>
        <v>Red_Moon_Rose/Chapter_5</v>
      </c>
      <c r="C176" s="5"/>
      <c r="D176" s="5"/>
      <c r="E176" s="5" t="str">
        <f ca="1">IFERROR(__xludf.DUMMYFUNCTION("""COMPUTED_VALUE"""),"Red_Moon_Rose/Chapter_9")</f>
        <v>Red_Moon_Rose/Chapter_9</v>
      </c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  <c r="IW176" s="5"/>
      <c r="IX176" s="5"/>
      <c r="IY176" s="5"/>
      <c r="IZ176" s="5"/>
      <c r="JA176" s="5"/>
      <c r="JB176" s="5"/>
      <c r="JC176" s="5"/>
      <c r="JD176" s="5"/>
      <c r="JE176" s="5"/>
      <c r="JF176" s="5"/>
      <c r="JG176" s="5"/>
      <c r="JH176" s="5"/>
      <c r="JI176" s="5"/>
      <c r="JJ176" s="5"/>
      <c r="JK176" s="5"/>
      <c r="JL176" s="5"/>
      <c r="JM176" s="5"/>
      <c r="JN176" s="5"/>
      <c r="JO176" s="5"/>
      <c r="JP176" s="5"/>
      <c r="JQ176" s="5"/>
      <c r="JR176" s="5"/>
      <c r="JS176" s="5"/>
      <c r="JT176" s="5"/>
      <c r="JU176" s="5"/>
      <c r="JV176" s="5"/>
      <c r="JW176" s="5"/>
      <c r="JX176" s="5"/>
      <c r="JY176" s="5"/>
      <c r="JZ176" s="5"/>
      <c r="KA176" s="5"/>
      <c r="KB176" s="5"/>
      <c r="KC176" s="5"/>
      <c r="KD176" s="5"/>
      <c r="KE176" s="5"/>
      <c r="KF176" s="5"/>
      <c r="KG176" s="5"/>
      <c r="KH176" s="5"/>
      <c r="KI176" s="5"/>
      <c r="KJ176" s="5"/>
      <c r="KK176" s="5"/>
      <c r="KL176" s="5"/>
      <c r="KM176" s="5"/>
      <c r="KN176" s="5"/>
    </row>
    <row r="177" spans="1:300" ht="12.5">
      <c r="A177" s="5" t="str">
        <f ca="1">IFERROR(__xludf.DUMMYFUNCTION("""COMPUTED_VALUE""")," '/wiki/Red_Moon_Rose/Chapter_6'")</f>
        <v xml:space="preserve"> '/wiki/Red_Moon_Rose/Chapter_6'</v>
      </c>
      <c r="B177" s="5" t="str">
        <f t="shared" ca="1" si="0"/>
        <v>Red_Moon_Rose/Chapter_6</v>
      </c>
      <c r="C177" s="5"/>
      <c r="D177" s="5"/>
      <c r="E177" s="5" t="str">
        <f ca="1">IFERROR(__xludf.DUMMYFUNCTION("""COMPUTED_VALUE"""),"Red_Moon_Rose/Chapter_10")</f>
        <v>Red_Moon_Rose/Chapter_10</v>
      </c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  <c r="IW177" s="5"/>
      <c r="IX177" s="5"/>
      <c r="IY177" s="5"/>
      <c r="IZ177" s="5"/>
      <c r="JA177" s="5"/>
      <c r="JB177" s="5"/>
      <c r="JC177" s="5"/>
      <c r="JD177" s="5"/>
      <c r="JE177" s="5"/>
      <c r="JF177" s="5"/>
      <c r="JG177" s="5"/>
      <c r="JH177" s="5"/>
      <c r="JI177" s="5"/>
      <c r="JJ177" s="5"/>
      <c r="JK177" s="5"/>
      <c r="JL177" s="5"/>
      <c r="JM177" s="5"/>
      <c r="JN177" s="5"/>
      <c r="JO177" s="5"/>
      <c r="JP177" s="5"/>
      <c r="JQ177" s="5"/>
      <c r="JR177" s="5"/>
      <c r="JS177" s="5"/>
      <c r="JT177" s="5"/>
      <c r="JU177" s="5"/>
      <c r="JV177" s="5"/>
      <c r="JW177" s="5"/>
      <c r="JX177" s="5"/>
      <c r="JY177" s="5"/>
      <c r="JZ177" s="5"/>
      <c r="KA177" s="5"/>
      <c r="KB177" s="5"/>
      <c r="KC177" s="5"/>
      <c r="KD177" s="5"/>
      <c r="KE177" s="5"/>
      <c r="KF177" s="5"/>
      <c r="KG177" s="5"/>
      <c r="KH177" s="5"/>
      <c r="KI177" s="5"/>
      <c r="KJ177" s="5"/>
      <c r="KK177" s="5"/>
      <c r="KL177" s="5"/>
      <c r="KM177" s="5"/>
      <c r="KN177" s="5"/>
    </row>
    <row r="178" spans="1:300" ht="12.5">
      <c r="A178" s="5" t="str">
        <f ca="1">IFERROR(__xludf.DUMMYFUNCTION("""COMPUTED_VALUE""")," '/wiki/Red_Moon_Rose/Chapter_7'")</f>
        <v xml:space="preserve"> '/wiki/Red_Moon_Rose/Chapter_7'</v>
      </c>
      <c r="B178" s="5" t="str">
        <f t="shared" ca="1" si="0"/>
        <v>Red_Moon_Rose/Chapter_7</v>
      </c>
      <c r="C178" s="5"/>
      <c r="D178" s="5"/>
      <c r="E178" s="5" t="str">
        <f ca="1">IFERROR(__xludf.DUMMYFUNCTION("""COMPUTED_VALUE"""),"Red_Moon_Rose/Chapter_11")</f>
        <v>Red_Moon_Rose/Chapter_11</v>
      </c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  <c r="IW178" s="5"/>
      <c r="IX178" s="5"/>
      <c r="IY178" s="5"/>
      <c r="IZ178" s="5"/>
      <c r="JA178" s="5"/>
      <c r="JB178" s="5"/>
      <c r="JC178" s="5"/>
      <c r="JD178" s="5"/>
      <c r="JE178" s="5"/>
      <c r="JF178" s="5"/>
      <c r="JG178" s="5"/>
      <c r="JH178" s="5"/>
      <c r="JI178" s="5"/>
      <c r="JJ178" s="5"/>
      <c r="JK178" s="5"/>
      <c r="JL178" s="5"/>
      <c r="JM178" s="5"/>
      <c r="JN178" s="5"/>
      <c r="JO178" s="5"/>
      <c r="JP178" s="5"/>
      <c r="JQ178" s="5"/>
      <c r="JR178" s="5"/>
      <c r="JS178" s="5"/>
      <c r="JT178" s="5"/>
      <c r="JU178" s="5"/>
      <c r="JV178" s="5"/>
      <c r="JW178" s="5"/>
      <c r="JX178" s="5"/>
      <c r="JY178" s="5"/>
      <c r="JZ178" s="5"/>
      <c r="KA178" s="5"/>
      <c r="KB178" s="5"/>
      <c r="KC178" s="5"/>
      <c r="KD178" s="5"/>
      <c r="KE178" s="5"/>
      <c r="KF178" s="5"/>
      <c r="KG178" s="5"/>
      <c r="KH178" s="5"/>
      <c r="KI178" s="5"/>
      <c r="KJ178" s="5"/>
      <c r="KK178" s="5"/>
      <c r="KL178" s="5"/>
      <c r="KM178" s="5"/>
      <c r="KN178" s="5"/>
    </row>
    <row r="179" spans="1:300" ht="12.5">
      <c r="A179" s="5" t="str">
        <f ca="1">IFERROR(__xludf.DUMMYFUNCTION("""COMPUTED_VALUE""")," '/wiki/Red_Moon_Rose/Chapter_8'")</f>
        <v xml:space="preserve"> '/wiki/Red_Moon_Rose/Chapter_8'</v>
      </c>
      <c r="B179" s="5" t="str">
        <f t="shared" ca="1" si="0"/>
        <v>Red_Moon_Rose/Chapter_8</v>
      </c>
      <c r="C179" s="5"/>
      <c r="D179" s="5"/>
      <c r="E179" s="5" t="str">
        <f ca="1">IFERROR(__xludf.DUMMYFUNCTION("""COMPUTED_VALUE"""),"Red_Moon_Rose/Chapter_12")</f>
        <v>Red_Moon_Rose/Chapter_12</v>
      </c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  <c r="IX179" s="5"/>
      <c r="IY179" s="5"/>
      <c r="IZ179" s="5"/>
      <c r="JA179" s="5"/>
      <c r="JB179" s="5"/>
      <c r="JC179" s="5"/>
      <c r="JD179" s="5"/>
      <c r="JE179" s="5"/>
      <c r="JF179" s="5"/>
      <c r="JG179" s="5"/>
      <c r="JH179" s="5"/>
      <c r="JI179" s="5"/>
      <c r="JJ179" s="5"/>
      <c r="JK179" s="5"/>
      <c r="JL179" s="5"/>
      <c r="JM179" s="5"/>
      <c r="JN179" s="5"/>
      <c r="JO179" s="5"/>
      <c r="JP179" s="5"/>
      <c r="JQ179" s="5"/>
      <c r="JR179" s="5"/>
      <c r="JS179" s="5"/>
      <c r="JT179" s="5"/>
      <c r="JU179" s="5"/>
      <c r="JV179" s="5"/>
      <c r="JW179" s="5"/>
      <c r="JX179" s="5"/>
      <c r="JY179" s="5"/>
      <c r="JZ179" s="5"/>
      <c r="KA179" s="5"/>
      <c r="KB179" s="5"/>
      <c r="KC179" s="5"/>
      <c r="KD179" s="5"/>
      <c r="KE179" s="5"/>
      <c r="KF179" s="5"/>
      <c r="KG179" s="5"/>
      <c r="KH179" s="5"/>
      <c r="KI179" s="5"/>
      <c r="KJ179" s="5"/>
      <c r="KK179" s="5"/>
      <c r="KL179" s="5"/>
      <c r="KM179" s="5"/>
      <c r="KN179" s="5"/>
    </row>
    <row r="180" spans="1:300" ht="12.5">
      <c r="A180" s="5" t="str">
        <f ca="1">IFERROR(__xludf.DUMMYFUNCTION("""COMPUTED_VALUE""")," '/wiki/Red_Moon_Rose/Chapter_9'")</f>
        <v xml:space="preserve"> '/wiki/Red_Moon_Rose/Chapter_9'</v>
      </c>
      <c r="B180" s="5" t="str">
        <f t="shared" ca="1" si="0"/>
        <v>Red_Moon_Rose/Chapter_9</v>
      </c>
      <c r="C180" s="5"/>
      <c r="D180" s="5"/>
      <c r="E180" s="5" t="str">
        <f ca="1">IFERROR(__xludf.DUMMYFUNCTION("""COMPUTED_VALUE"""),"Red_Moon_Rose/Chapter_13")</f>
        <v>Red_Moon_Rose/Chapter_13</v>
      </c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  <c r="IW180" s="5"/>
      <c r="IX180" s="5"/>
      <c r="IY180" s="5"/>
      <c r="IZ180" s="5"/>
      <c r="JA180" s="5"/>
      <c r="JB180" s="5"/>
      <c r="JC180" s="5"/>
      <c r="JD180" s="5"/>
      <c r="JE180" s="5"/>
      <c r="JF180" s="5"/>
      <c r="JG180" s="5"/>
      <c r="JH180" s="5"/>
      <c r="JI180" s="5"/>
      <c r="JJ180" s="5"/>
      <c r="JK180" s="5"/>
      <c r="JL180" s="5"/>
      <c r="JM180" s="5"/>
      <c r="JN180" s="5"/>
      <c r="JO180" s="5"/>
      <c r="JP180" s="5"/>
      <c r="JQ180" s="5"/>
      <c r="JR180" s="5"/>
      <c r="JS180" s="5"/>
      <c r="JT180" s="5"/>
      <c r="JU180" s="5"/>
      <c r="JV180" s="5"/>
      <c r="JW180" s="5"/>
      <c r="JX180" s="5"/>
      <c r="JY180" s="5"/>
      <c r="JZ180" s="5"/>
      <c r="KA180" s="5"/>
      <c r="KB180" s="5"/>
      <c r="KC180" s="5"/>
      <c r="KD180" s="5"/>
      <c r="KE180" s="5"/>
      <c r="KF180" s="5"/>
      <c r="KG180" s="5"/>
      <c r="KH180" s="5"/>
      <c r="KI180" s="5"/>
      <c r="KJ180" s="5"/>
      <c r="KK180" s="5"/>
      <c r="KL180" s="5"/>
      <c r="KM180" s="5"/>
      <c r="KN180" s="5"/>
    </row>
    <row r="181" spans="1:300" ht="12.5">
      <c r="A181" s="5" t="str">
        <f ca="1">IFERROR(__xludf.DUMMYFUNCTION("""COMPUTED_VALUE""")," '/wiki/Red_Moon_Rose/Chapter_10'")</f>
        <v xml:space="preserve"> '/wiki/Red_Moon_Rose/Chapter_10'</v>
      </c>
      <c r="B181" s="5" t="str">
        <f t="shared" ca="1" si="0"/>
        <v>Red_Moon_Rose/Chapter_10</v>
      </c>
      <c r="C181" s="5"/>
      <c r="D181" s="5"/>
      <c r="E181" s="5" t="str">
        <f ca="1">IFERROR(__xludf.DUMMYFUNCTION("""COMPUTED_VALUE"""),"Red_Moon_Rose/Finale")</f>
        <v>Red_Moon_Rose/Finale</v>
      </c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  <c r="IW181" s="5"/>
      <c r="IX181" s="5"/>
      <c r="IY181" s="5"/>
      <c r="IZ181" s="5"/>
      <c r="JA181" s="5"/>
      <c r="JB181" s="5"/>
      <c r="JC181" s="5"/>
      <c r="JD181" s="5"/>
      <c r="JE181" s="5"/>
      <c r="JF181" s="5"/>
      <c r="JG181" s="5"/>
      <c r="JH181" s="5"/>
      <c r="JI181" s="5"/>
      <c r="JJ181" s="5"/>
      <c r="JK181" s="5"/>
      <c r="JL181" s="5"/>
      <c r="JM181" s="5"/>
      <c r="JN181" s="5"/>
      <c r="JO181" s="5"/>
      <c r="JP181" s="5"/>
      <c r="JQ181" s="5"/>
      <c r="JR181" s="5"/>
      <c r="JS181" s="5"/>
      <c r="JT181" s="5"/>
      <c r="JU181" s="5"/>
      <c r="JV181" s="5"/>
      <c r="JW181" s="5"/>
      <c r="JX181" s="5"/>
      <c r="JY181" s="5"/>
      <c r="JZ181" s="5"/>
      <c r="KA181" s="5"/>
      <c r="KB181" s="5"/>
      <c r="KC181" s="5"/>
      <c r="KD181" s="5"/>
      <c r="KE181" s="5"/>
      <c r="KF181" s="5"/>
      <c r="KG181" s="5"/>
      <c r="KH181" s="5"/>
      <c r="KI181" s="5"/>
      <c r="KJ181" s="5"/>
      <c r="KK181" s="5"/>
      <c r="KL181" s="5"/>
      <c r="KM181" s="5"/>
      <c r="KN181" s="5"/>
    </row>
    <row r="182" spans="1:300" ht="12.5">
      <c r="A182" s="5" t="str">
        <f ca="1">IFERROR(__xludf.DUMMYFUNCTION("""COMPUTED_VALUE""")," '/wiki/Red_Moon_Rose/Chapter_11'")</f>
        <v xml:space="preserve"> '/wiki/Red_Moon_Rose/Chapter_11'</v>
      </c>
      <c r="B182" s="5" t="str">
        <f t="shared" ca="1" si="0"/>
        <v>Red_Moon_Rose/Chapter_11</v>
      </c>
      <c r="C182" s="5"/>
      <c r="D182" s="5"/>
      <c r="E182" s="5" t="str">
        <f ca="1">IFERROR(__xludf.DUMMYFUNCTION("""COMPUTED_VALUE"""),"Imperial_Railways:_A_History")</f>
        <v>Imperial_Railways:_A_History</v>
      </c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  <c r="IW182" s="5"/>
      <c r="IX182" s="5"/>
      <c r="IY182" s="5"/>
      <c r="IZ182" s="5"/>
      <c r="JA182" s="5"/>
      <c r="JB182" s="5"/>
      <c r="JC182" s="5"/>
      <c r="JD182" s="5"/>
      <c r="JE182" s="5"/>
      <c r="JF182" s="5"/>
      <c r="JG182" s="5"/>
      <c r="JH182" s="5"/>
      <c r="JI182" s="5"/>
      <c r="JJ182" s="5"/>
      <c r="JK182" s="5"/>
      <c r="JL182" s="5"/>
      <c r="JM182" s="5"/>
      <c r="JN182" s="5"/>
      <c r="JO182" s="5"/>
      <c r="JP182" s="5"/>
      <c r="JQ182" s="5"/>
      <c r="JR182" s="5"/>
      <c r="JS182" s="5"/>
      <c r="JT182" s="5"/>
      <c r="JU182" s="5"/>
      <c r="JV182" s="5"/>
      <c r="JW182" s="5"/>
      <c r="JX182" s="5"/>
      <c r="JY182" s="5"/>
      <c r="JZ182" s="5"/>
      <c r="KA182" s="5"/>
      <c r="KB182" s="5"/>
      <c r="KC182" s="5"/>
      <c r="KD182" s="5"/>
      <c r="KE182" s="5"/>
      <c r="KF182" s="5"/>
      <c r="KG182" s="5"/>
      <c r="KH182" s="5"/>
      <c r="KI182" s="5"/>
      <c r="KJ182" s="5"/>
      <c r="KK182" s="5"/>
      <c r="KL182" s="5"/>
      <c r="KM182" s="5"/>
      <c r="KN182" s="5"/>
    </row>
    <row r="183" spans="1:300" ht="12.5">
      <c r="A183" s="5" t="str">
        <f ca="1">IFERROR(__xludf.DUMMYFUNCTION("""COMPUTED_VALUE""")," '/wiki/Red_Moon_Rose/Chapter_12'")</f>
        <v xml:space="preserve"> '/wiki/Red_Moon_Rose/Chapter_12'</v>
      </c>
      <c r="B183" s="5" t="str">
        <f t="shared" ca="1" si="0"/>
        <v>Red_Moon_Rose/Chapter_12</v>
      </c>
      <c r="C183" s="5"/>
      <c r="D183" s="5"/>
      <c r="E183" s="5" t="str">
        <f ca="1">IFERROR(__xludf.DUMMYFUNCTION("""COMPUTED_VALUE"""),"Erebonian_Folklore/Volume_1")</f>
        <v>Erebonian_Folklore/Volume_1</v>
      </c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  <c r="IW183" s="5"/>
      <c r="IX183" s="5"/>
      <c r="IY183" s="5"/>
      <c r="IZ183" s="5"/>
      <c r="JA183" s="5"/>
      <c r="JB183" s="5"/>
      <c r="JC183" s="5"/>
      <c r="JD183" s="5"/>
      <c r="JE183" s="5"/>
      <c r="JF183" s="5"/>
      <c r="JG183" s="5"/>
      <c r="JH183" s="5"/>
      <c r="JI183" s="5"/>
      <c r="JJ183" s="5"/>
      <c r="JK183" s="5"/>
      <c r="JL183" s="5"/>
      <c r="JM183" s="5"/>
      <c r="JN183" s="5"/>
      <c r="JO183" s="5"/>
      <c r="JP183" s="5"/>
      <c r="JQ183" s="5"/>
      <c r="JR183" s="5"/>
      <c r="JS183" s="5"/>
      <c r="JT183" s="5"/>
      <c r="JU183" s="5"/>
      <c r="JV183" s="5"/>
      <c r="JW183" s="5"/>
      <c r="JX183" s="5"/>
      <c r="JY183" s="5"/>
      <c r="JZ183" s="5"/>
      <c r="KA183" s="5"/>
      <c r="KB183" s="5"/>
      <c r="KC183" s="5"/>
      <c r="KD183" s="5"/>
      <c r="KE183" s="5"/>
      <c r="KF183" s="5"/>
      <c r="KG183" s="5"/>
      <c r="KH183" s="5"/>
      <c r="KI183" s="5"/>
      <c r="KJ183" s="5"/>
      <c r="KK183" s="5"/>
      <c r="KL183" s="5"/>
      <c r="KM183" s="5"/>
      <c r="KN183" s="5"/>
    </row>
    <row r="184" spans="1:300" ht="12.5">
      <c r="A184" s="5" t="str">
        <f ca="1">IFERROR(__xludf.DUMMYFUNCTION("""COMPUTED_VALUE""")," '/wiki/Red_Moon_Rose/Chapter_13'")</f>
        <v xml:space="preserve"> '/wiki/Red_Moon_Rose/Chapter_13'</v>
      </c>
      <c r="B184" s="5" t="str">
        <f t="shared" ca="1" si="0"/>
        <v>Red_Moon_Rose/Chapter_13</v>
      </c>
      <c r="C184" s="5"/>
      <c r="D184" s="5"/>
      <c r="E184" s="5" t="str">
        <f ca="1">IFERROR(__xludf.DUMMYFUNCTION("""COMPUTED_VALUE"""),"Erebonian_Folklore/Volume_2")</f>
        <v>Erebonian_Folklore/Volume_2</v>
      </c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  <c r="IW184" s="5"/>
      <c r="IX184" s="5"/>
      <c r="IY184" s="5"/>
      <c r="IZ184" s="5"/>
      <c r="JA184" s="5"/>
      <c r="JB184" s="5"/>
      <c r="JC184" s="5"/>
      <c r="JD184" s="5"/>
      <c r="JE184" s="5"/>
      <c r="JF184" s="5"/>
      <c r="JG184" s="5"/>
      <c r="JH184" s="5"/>
      <c r="JI184" s="5"/>
      <c r="JJ184" s="5"/>
      <c r="JK184" s="5"/>
      <c r="JL184" s="5"/>
      <c r="JM184" s="5"/>
      <c r="JN184" s="5"/>
      <c r="JO184" s="5"/>
      <c r="JP184" s="5"/>
      <c r="JQ184" s="5"/>
      <c r="JR184" s="5"/>
      <c r="JS184" s="5"/>
      <c r="JT184" s="5"/>
      <c r="JU184" s="5"/>
      <c r="JV184" s="5"/>
      <c r="JW184" s="5"/>
      <c r="JX184" s="5"/>
      <c r="JY184" s="5"/>
      <c r="JZ184" s="5"/>
      <c r="KA184" s="5"/>
      <c r="KB184" s="5"/>
      <c r="KC184" s="5"/>
      <c r="KD184" s="5"/>
      <c r="KE184" s="5"/>
      <c r="KF184" s="5"/>
      <c r="KG184" s="5"/>
      <c r="KH184" s="5"/>
      <c r="KI184" s="5"/>
      <c r="KJ184" s="5"/>
      <c r="KK184" s="5"/>
      <c r="KL184" s="5"/>
      <c r="KM184" s="5"/>
      <c r="KN184" s="5"/>
    </row>
    <row r="185" spans="1:300" ht="12.5">
      <c r="A185" s="5" t="str">
        <f ca="1">IFERROR(__xludf.DUMMYFUNCTION("""COMPUTED_VALUE""")," '/wiki/Red_Moon_Rose/Finale'")</f>
        <v xml:space="preserve"> '/wiki/Red_Moon_Rose/Finale'</v>
      </c>
      <c r="B185" s="5" t="str">
        <f t="shared" ca="1" si="0"/>
        <v>Red_Moon_Rose/Finale</v>
      </c>
      <c r="C185" s="5"/>
      <c r="D185" s="5"/>
      <c r="E185" s="5" t="str">
        <f ca="1">IFERROR(__xludf.DUMMYFUNCTION("""COMPUTED_VALUE"""),"Erebonian_Folklore/Volume_3")</f>
        <v>Erebonian_Folklore/Volume_3</v>
      </c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  <c r="IW185" s="5"/>
      <c r="IX185" s="5"/>
      <c r="IY185" s="5"/>
      <c r="IZ185" s="5"/>
      <c r="JA185" s="5"/>
      <c r="JB185" s="5"/>
      <c r="JC185" s="5"/>
      <c r="JD185" s="5"/>
      <c r="JE185" s="5"/>
      <c r="JF185" s="5"/>
      <c r="JG185" s="5"/>
      <c r="JH185" s="5"/>
      <c r="JI185" s="5"/>
      <c r="JJ185" s="5"/>
      <c r="JK185" s="5"/>
      <c r="JL185" s="5"/>
      <c r="JM185" s="5"/>
      <c r="JN185" s="5"/>
      <c r="JO185" s="5"/>
      <c r="JP185" s="5"/>
      <c r="JQ185" s="5"/>
      <c r="JR185" s="5"/>
      <c r="JS185" s="5"/>
      <c r="JT185" s="5"/>
      <c r="JU185" s="5"/>
      <c r="JV185" s="5"/>
      <c r="JW185" s="5"/>
      <c r="JX185" s="5"/>
      <c r="JY185" s="5"/>
      <c r="JZ185" s="5"/>
      <c r="KA185" s="5"/>
      <c r="KB185" s="5"/>
      <c r="KC185" s="5"/>
      <c r="KD185" s="5"/>
      <c r="KE185" s="5"/>
      <c r="KF185" s="5"/>
      <c r="KG185" s="5"/>
      <c r="KH185" s="5"/>
      <c r="KI185" s="5"/>
      <c r="KJ185" s="5"/>
      <c r="KK185" s="5"/>
      <c r="KL185" s="5"/>
      <c r="KM185" s="5"/>
      <c r="KN185" s="5"/>
    </row>
    <row r="186" spans="1:300" ht="12.5">
      <c r="A186" s="5" t="str">
        <f ca="1">IFERROR(__xludf.DUMMYFUNCTION("""COMPUTED_VALUE""")," '/wiki/Imperial_Railways:_A_History'")</f>
        <v xml:space="preserve"> '/wiki/Imperial_Railways:_A_History'</v>
      </c>
      <c r="B186" s="5" t="str">
        <f t="shared" ca="1" si="0"/>
        <v>Imperial_Railways:_A_History</v>
      </c>
      <c r="C186" s="5"/>
      <c r="D186" s="5"/>
      <c r="E186" s="5" t="str">
        <f ca="1">IFERROR(__xludf.DUMMYFUNCTION("""COMPUTED_VALUE"""),"Sports_Beyond_Tradition")</f>
        <v>Sports_Beyond_Tradition</v>
      </c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  <c r="IW186" s="5"/>
      <c r="IX186" s="5"/>
      <c r="IY186" s="5"/>
      <c r="IZ186" s="5"/>
      <c r="JA186" s="5"/>
      <c r="JB186" s="5"/>
      <c r="JC186" s="5"/>
      <c r="JD186" s="5"/>
      <c r="JE186" s="5"/>
      <c r="JF186" s="5"/>
      <c r="JG186" s="5"/>
      <c r="JH186" s="5"/>
      <c r="JI186" s="5"/>
      <c r="JJ186" s="5"/>
      <c r="JK186" s="5"/>
      <c r="JL186" s="5"/>
      <c r="JM186" s="5"/>
      <c r="JN186" s="5"/>
      <c r="JO186" s="5"/>
      <c r="JP186" s="5"/>
      <c r="JQ186" s="5"/>
      <c r="JR186" s="5"/>
      <c r="JS186" s="5"/>
      <c r="JT186" s="5"/>
      <c r="JU186" s="5"/>
      <c r="JV186" s="5"/>
      <c r="JW186" s="5"/>
      <c r="JX186" s="5"/>
      <c r="JY186" s="5"/>
      <c r="JZ186" s="5"/>
      <c r="KA186" s="5"/>
      <c r="KB186" s="5"/>
      <c r="KC186" s="5"/>
      <c r="KD186" s="5"/>
      <c r="KE186" s="5"/>
      <c r="KF186" s="5"/>
      <c r="KG186" s="5"/>
      <c r="KH186" s="5"/>
      <c r="KI186" s="5"/>
      <c r="KJ186" s="5"/>
      <c r="KK186" s="5"/>
      <c r="KL186" s="5"/>
      <c r="KM186" s="5"/>
      <c r="KN186" s="5"/>
    </row>
    <row r="187" spans="1:300" ht="12.5">
      <c r="A187" s="5" t="str">
        <f ca="1">IFERROR(__xludf.DUMMYFUNCTION("""COMPUTED_VALUE""")," '/wiki/Erebonian_Folklore/Volume_1'")</f>
        <v xml:space="preserve"> '/wiki/Erebonian_Folklore/Volume_1'</v>
      </c>
      <c r="B187" s="5" t="str">
        <f t="shared" ca="1" si="0"/>
        <v>Erebonian_Folklore/Volume_1</v>
      </c>
      <c r="C187" s="5"/>
      <c r="D187" s="5"/>
      <c r="E187" s="5" t="str">
        <f ca="1">IFERROR(__xludf.DUMMYFUNCTION("""COMPUTED_VALUE"""),"The_Media:_Generational_Conflicts")</f>
        <v>The_Media:_Generational_Conflicts</v>
      </c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  <c r="IQ187" s="5"/>
      <c r="IR187" s="5"/>
      <c r="IS187" s="5"/>
      <c r="IT187" s="5"/>
      <c r="IU187" s="5"/>
      <c r="IV187" s="5"/>
      <c r="IW187" s="5"/>
      <c r="IX187" s="5"/>
      <c r="IY187" s="5"/>
      <c r="IZ187" s="5"/>
      <c r="JA187" s="5"/>
      <c r="JB187" s="5"/>
      <c r="JC187" s="5"/>
      <c r="JD187" s="5"/>
      <c r="JE187" s="5"/>
      <c r="JF187" s="5"/>
      <c r="JG187" s="5"/>
      <c r="JH187" s="5"/>
      <c r="JI187" s="5"/>
      <c r="JJ187" s="5"/>
      <c r="JK187" s="5"/>
      <c r="JL187" s="5"/>
      <c r="JM187" s="5"/>
      <c r="JN187" s="5"/>
      <c r="JO187" s="5"/>
      <c r="JP187" s="5"/>
      <c r="JQ187" s="5"/>
      <c r="JR187" s="5"/>
      <c r="JS187" s="5"/>
      <c r="JT187" s="5"/>
      <c r="JU187" s="5"/>
      <c r="JV187" s="5"/>
      <c r="JW187" s="5"/>
      <c r="JX187" s="5"/>
      <c r="JY187" s="5"/>
      <c r="JZ187" s="5"/>
      <c r="KA187" s="5"/>
      <c r="KB187" s="5"/>
      <c r="KC187" s="5"/>
      <c r="KD187" s="5"/>
      <c r="KE187" s="5"/>
      <c r="KF187" s="5"/>
      <c r="KG187" s="5"/>
      <c r="KH187" s="5"/>
      <c r="KI187" s="5"/>
      <c r="KJ187" s="5"/>
      <c r="KK187" s="5"/>
      <c r="KL187" s="5"/>
      <c r="KM187" s="5"/>
      <c r="KN187" s="5"/>
    </row>
    <row r="188" spans="1:300" ht="12.5">
      <c r="A188" s="5" t="str">
        <f ca="1">IFERROR(__xludf.DUMMYFUNCTION("""COMPUTED_VALUE""")," '/wiki/Erebonian_Folklore/Volume_2'")</f>
        <v xml:space="preserve"> '/wiki/Erebonian_Folklore/Volume_2'</v>
      </c>
      <c r="B188" s="5" t="str">
        <f t="shared" ca="1" si="0"/>
        <v>Erebonian_Folklore/Volume_2</v>
      </c>
      <c r="C188" s="5"/>
      <c r="D188" s="5"/>
      <c r="E188" s="5" t="str">
        <f ca="1">IFERROR(__xludf.DUMMYFUNCTION("""COMPUTED_VALUE"""),"The_Reinford_Group:_Past_to_Present")</f>
        <v>The_Reinford_Group:_Past_to_Present</v>
      </c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  <c r="IQ188" s="5"/>
      <c r="IR188" s="5"/>
      <c r="IS188" s="5"/>
      <c r="IT188" s="5"/>
      <c r="IU188" s="5"/>
      <c r="IV188" s="5"/>
      <c r="IW188" s="5"/>
      <c r="IX188" s="5"/>
      <c r="IY188" s="5"/>
      <c r="IZ188" s="5"/>
      <c r="JA188" s="5"/>
      <c r="JB188" s="5"/>
      <c r="JC188" s="5"/>
      <c r="JD188" s="5"/>
      <c r="JE188" s="5"/>
      <c r="JF188" s="5"/>
      <c r="JG188" s="5"/>
      <c r="JH188" s="5"/>
      <c r="JI188" s="5"/>
      <c r="JJ188" s="5"/>
      <c r="JK188" s="5"/>
      <c r="JL188" s="5"/>
      <c r="JM188" s="5"/>
      <c r="JN188" s="5"/>
      <c r="JO188" s="5"/>
      <c r="JP188" s="5"/>
      <c r="JQ188" s="5"/>
      <c r="JR188" s="5"/>
      <c r="JS188" s="5"/>
      <c r="JT188" s="5"/>
      <c r="JU188" s="5"/>
      <c r="JV188" s="5"/>
      <c r="JW188" s="5"/>
      <c r="JX188" s="5"/>
      <c r="JY188" s="5"/>
      <c r="JZ188" s="5"/>
      <c r="KA188" s="5"/>
      <c r="KB188" s="5"/>
      <c r="KC188" s="5"/>
      <c r="KD188" s="5"/>
      <c r="KE188" s="5"/>
      <c r="KF188" s="5"/>
      <c r="KG188" s="5"/>
      <c r="KH188" s="5"/>
      <c r="KI188" s="5"/>
      <c r="KJ188" s="5"/>
      <c r="KK188" s="5"/>
      <c r="KL188" s="5"/>
      <c r="KM188" s="5"/>
      <c r="KN188" s="5"/>
    </row>
    <row r="189" spans="1:300" ht="12.5">
      <c r="A189" s="5" t="str">
        <f ca="1">IFERROR(__xludf.DUMMYFUNCTION("""COMPUTED_VALUE""")," '/wiki/Erebonian_Folklore/Volume_3'")</f>
        <v xml:space="preserve"> '/wiki/Erebonian_Folklore/Volume_3'</v>
      </c>
      <c r="B189" s="5" t="str">
        <f t="shared" ca="1" si="0"/>
        <v>Erebonian_Folklore/Volume_3</v>
      </c>
      <c r="C189" s="5"/>
      <c r="D189" s="5"/>
      <c r="E189" s="5" t="str">
        <f ca="1">IFERROR(__xludf.DUMMYFUNCTION("""COMPUTED_VALUE"""),"Imperial_Chronicle_(Cold_Steel_II)/Issue_1")</f>
        <v>Imperial_Chronicle_(Cold_Steel_II)/Issue_1</v>
      </c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  <c r="HK189" s="5"/>
      <c r="HL189" s="5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  <c r="IH189" s="5"/>
      <c r="II189" s="5"/>
      <c r="IJ189" s="5"/>
      <c r="IK189" s="5"/>
      <c r="IL189" s="5"/>
      <c r="IM189" s="5"/>
      <c r="IN189" s="5"/>
      <c r="IO189" s="5"/>
      <c r="IP189" s="5"/>
      <c r="IQ189" s="5"/>
      <c r="IR189" s="5"/>
      <c r="IS189" s="5"/>
      <c r="IT189" s="5"/>
      <c r="IU189" s="5"/>
      <c r="IV189" s="5"/>
      <c r="IW189" s="5"/>
      <c r="IX189" s="5"/>
      <c r="IY189" s="5"/>
      <c r="IZ189" s="5"/>
      <c r="JA189" s="5"/>
      <c r="JB189" s="5"/>
      <c r="JC189" s="5"/>
      <c r="JD189" s="5"/>
      <c r="JE189" s="5"/>
      <c r="JF189" s="5"/>
      <c r="JG189" s="5"/>
      <c r="JH189" s="5"/>
      <c r="JI189" s="5"/>
      <c r="JJ189" s="5"/>
      <c r="JK189" s="5"/>
      <c r="JL189" s="5"/>
      <c r="JM189" s="5"/>
      <c r="JN189" s="5"/>
      <c r="JO189" s="5"/>
      <c r="JP189" s="5"/>
      <c r="JQ189" s="5"/>
      <c r="JR189" s="5"/>
      <c r="JS189" s="5"/>
      <c r="JT189" s="5"/>
      <c r="JU189" s="5"/>
      <c r="JV189" s="5"/>
      <c r="JW189" s="5"/>
      <c r="JX189" s="5"/>
      <c r="JY189" s="5"/>
      <c r="JZ189" s="5"/>
      <c r="KA189" s="5"/>
      <c r="KB189" s="5"/>
      <c r="KC189" s="5"/>
      <c r="KD189" s="5"/>
      <c r="KE189" s="5"/>
      <c r="KF189" s="5"/>
      <c r="KG189" s="5"/>
      <c r="KH189" s="5"/>
      <c r="KI189" s="5"/>
      <c r="KJ189" s="5"/>
      <c r="KK189" s="5"/>
      <c r="KL189" s="5"/>
      <c r="KM189" s="5"/>
      <c r="KN189" s="5"/>
    </row>
    <row r="190" spans="1:300" ht="12.5">
      <c r="A190" s="5" t="str">
        <f ca="1">IFERROR(__xludf.DUMMYFUNCTION("""COMPUTED_VALUE""")," '/wiki/Sports_Beyond_Tradition'")</f>
        <v xml:space="preserve"> '/wiki/Sports_Beyond_Tradition'</v>
      </c>
      <c r="B190" s="5" t="str">
        <f t="shared" ca="1" si="0"/>
        <v>Sports_Beyond_Tradition</v>
      </c>
      <c r="C190" s="5"/>
      <c r="D190" s="5"/>
      <c r="E190" s="5" t="str">
        <f ca="1">IFERROR(__xludf.DUMMYFUNCTION("""COMPUTED_VALUE"""),"Imperial_Chronicle_(Cold_Steel_II)/Issue_2")</f>
        <v>Imperial_Chronicle_(Cold_Steel_II)/Issue_2</v>
      </c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  <c r="IO190" s="5"/>
      <c r="IP190" s="5"/>
      <c r="IQ190" s="5"/>
      <c r="IR190" s="5"/>
      <c r="IS190" s="5"/>
      <c r="IT190" s="5"/>
      <c r="IU190" s="5"/>
      <c r="IV190" s="5"/>
      <c r="IW190" s="5"/>
      <c r="IX190" s="5"/>
      <c r="IY190" s="5"/>
      <c r="IZ190" s="5"/>
      <c r="JA190" s="5"/>
      <c r="JB190" s="5"/>
      <c r="JC190" s="5"/>
      <c r="JD190" s="5"/>
      <c r="JE190" s="5"/>
      <c r="JF190" s="5"/>
      <c r="JG190" s="5"/>
      <c r="JH190" s="5"/>
      <c r="JI190" s="5"/>
      <c r="JJ190" s="5"/>
      <c r="JK190" s="5"/>
      <c r="JL190" s="5"/>
      <c r="JM190" s="5"/>
      <c r="JN190" s="5"/>
      <c r="JO190" s="5"/>
      <c r="JP190" s="5"/>
      <c r="JQ190" s="5"/>
      <c r="JR190" s="5"/>
      <c r="JS190" s="5"/>
      <c r="JT190" s="5"/>
      <c r="JU190" s="5"/>
      <c r="JV190" s="5"/>
      <c r="JW190" s="5"/>
      <c r="JX190" s="5"/>
      <c r="JY190" s="5"/>
      <c r="JZ190" s="5"/>
      <c r="KA190" s="5"/>
      <c r="KB190" s="5"/>
      <c r="KC190" s="5"/>
      <c r="KD190" s="5"/>
      <c r="KE190" s="5"/>
      <c r="KF190" s="5"/>
      <c r="KG190" s="5"/>
      <c r="KH190" s="5"/>
      <c r="KI190" s="5"/>
      <c r="KJ190" s="5"/>
      <c r="KK190" s="5"/>
      <c r="KL190" s="5"/>
      <c r="KM190" s="5"/>
      <c r="KN190" s="5"/>
    </row>
    <row r="191" spans="1:300" ht="12.5">
      <c r="A191" s="5" t="str">
        <f ca="1">IFERROR(__xludf.DUMMYFUNCTION("""COMPUTED_VALUE""")," '/wiki/The_Media:_Generational_Conflicts'")</f>
        <v xml:space="preserve"> '/wiki/The_Media:_Generational_Conflicts'</v>
      </c>
      <c r="B191" s="5" t="str">
        <f t="shared" ca="1" si="0"/>
        <v>The_Media:_Generational_Conflicts</v>
      </c>
      <c r="C191" s="5"/>
      <c r="D191" s="5"/>
      <c r="E191" s="5" t="str">
        <f ca="1">IFERROR(__xludf.DUMMYFUNCTION("""COMPUTED_VALUE"""),"Imperial_Chronicle_(Cold_Steel_II)/Issue_3")</f>
        <v>Imperial_Chronicle_(Cold_Steel_II)/Issue_3</v>
      </c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  <c r="GX191" s="5"/>
      <c r="GY191" s="5"/>
      <c r="GZ191" s="5"/>
      <c r="HA191" s="5"/>
      <c r="HB191" s="5"/>
      <c r="HC191" s="5"/>
      <c r="HD191" s="5"/>
      <c r="HE191" s="5"/>
      <c r="HF191" s="5"/>
      <c r="HG191" s="5"/>
      <c r="HH191" s="5"/>
      <c r="HI191" s="5"/>
      <c r="HJ191" s="5"/>
      <c r="HK191" s="5"/>
      <c r="HL191" s="5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5"/>
      <c r="IA191" s="5"/>
      <c r="IB191" s="5"/>
      <c r="IC191" s="5"/>
      <c r="ID191" s="5"/>
      <c r="IE191" s="5"/>
      <c r="IF191" s="5"/>
      <c r="IG191" s="5"/>
      <c r="IH191" s="5"/>
      <c r="II191" s="5"/>
      <c r="IJ191" s="5"/>
      <c r="IK191" s="5"/>
      <c r="IL191" s="5"/>
      <c r="IM191" s="5"/>
      <c r="IN191" s="5"/>
      <c r="IO191" s="5"/>
      <c r="IP191" s="5"/>
      <c r="IQ191" s="5"/>
      <c r="IR191" s="5"/>
      <c r="IS191" s="5"/>
      <c r="IT191" s="5"/>
      <c r="IU191" s="5"/>
      <c r="IV191" s="5"/>
      <c r="IW191" s="5"/>
      <c r="IX191" s="5"/>
      <c r="IY191" s="5"/>
      <c r="IZ191" s="5"/>
      <c r="JA191" s="5"/>
      <c r="JB191" s="5"/>
      <c r="JC191" s="5"/>
      <c r="JD191" s="5"/>
      <c r="JE191" s="5"/>
      <c r="JF191" s="5"/>
      <c r="JG191" s="5"/>
      <c r="JH191" s="5"/>
      <c r="JI191" s="5"/>
      <c r="JJ191" s="5"/>
      <c r="JK191" s="5"/>
      <c r="JL191" s="5"/>
      <c r="JM191" s="5"/>
      <c r="JN191" s="5"/>
      <c r="JO191" s="5"/>
      <c r="JP191" s="5"/>
      <c r="JQ191" s="5"/>
      <c r="JR191" s="5"/>
      <c r="JS191" s="5"/>
      <c r="JT191" s="5"/>
      <c r="JU191" s="5"/>
      <c r="JV191" s="5"/>
      <c r="JW191" s="5"/>
      <c r="JX191" s="5"/>
      <c r="JY191" s="5"/>
      <c r="JZ191" s="5"/>
      <c r="KA191" s="5"/>
      <c r="KB191" s="5"/>
      <c r="KC191" s="5"/>
      <c r="KD191" s="5"/>
      <c r="KE191" s="5"/>
      <c r="KF191" s="5"/>
      <c r="KG191" s="5"/>
      <c r="KH191" s="5"/>
      <c r="KI191" s="5"/>
      <c r="KJ191" s="5"/>
      <c r="KK191" s="5"/>
      <c r="KL191" s="5"/>
      <c r="KM191" s="5"/>
      <c r="KN191" s="5"/>
    </row>
    <row r="192" spans="1:300" ht="12.5">
      <c r="A192" s="5" t="str">
        <f ca="1">IFERROR(__xludf.DUMMYFUNCTION("""COMPUTED_VALUE""")," '/wiki/The_Reinford_Group:_Past_to_Present'")</f>
        <v xml:space="preserve"> '/wiki/The_Reinford_Group:_Past_to_Present'</v>
      </c>
      <c r="B192" s="5" t="str">
        <f t="shared" ca="1" si="0"/>
        <v>The_Reinford_Group:_Past_to_Present</v>
      </c>
      <c r="C192" s="5"/>
      <c r="D192" s="5"/>
      <c r="E192" s="5" t="str">
        <f ca="1">IFERROR(__xludf.DUMMYFUNCTION("""COMPUTED_VALUE"""),"Imperial_Chronicle_(Cold_Steel_II)/Issue_4")</f>
        <v>Imperial_Chronicle_(Cold_Steel_II)/Issue_4</v>
      </c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5"/>
      <c r="GV192" s="5"/>
      <c r="GW192" s="5"/>
      <c r="GX192" s="5"/>
      <c r="GY192" s="5"/>
      <c r="GZ192" s="5"/>
      <c r="HA192" s="5"/>
      <c r="HB192" s="5"/>
      <c r="HC192" s="5"/>
      <c r="HD192" s="5"/>
      <c r="HE192" s="5"/>
      <c r="HF192" s="5"/>
      <c r="HG192" s="5"/>
      <c r="HH192" s="5"/>
      <c r="HI192" s="5"/>
      <c r="HJ192" s="5"/>
      <c r="HK192" s="5"/>
      <c r="HL192" s="5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5"/>
      <c r="II192" s="5"/>
      <c r="IJ192" s="5"/>
      <c r="IK192" s="5"/>
      <c r="IL192" s="5"/>
      <c r="IM192" s="5"/>
      <c r="IN192" s="5"/>
      <c r="IO192" s="5"/>
      <c r="IP192" s="5"/>
      <c r="IQ192" s="5"/>
      <c r="IR192" s="5"/>
      <c r="IS192" s="5"/>
      <c r="IT192" s="5"/>
      <c r="IU192" s="5"/>
      <c r="IV192" s="5"/>
      <c r="IW192" s="5"/>
      <c r="IX192" s="5"/>
      <c r="IY192" s="5"/>
      <c r="IZ192" s="5"/>
      <c r="JA192" s="5"/>
      <c r="JB192" s="5"/>
      <c r="JC192" s="5"/>
      <c r="JD192" s="5"/>
      <c r="JE192" s="5"/>
      <c r="JF192" s="5"/>
      <c r="JG192" s="5"/>
      <c r="JH192" s="5"/>
      <c r="JI192" s="5"/>
      <c r="JJ192" s="5"/>
      <c r="JK192" s="5"/>
      <c r="JL192" s="5"/>
      <c r="JM192" s="5"/>
      <c r="JN192" s="5"/>
      <c r="JO192" s="5"/>
      <c r="JP192" s="5"/>
      <c r="JQ192" s="5"/>
      <c r="JR192" s="5"/>
      <c r="JS192" s="5"/>
      <c r="JT192" s="5"/>
      <c r="JU192" s="5"/>
      <c r="JV192" s="5"/>
      <c r="JW192" s="5"/>
      <c r="JX192" s="5"/>
      <c r="JY192" s="5"/>
      <c r="JZ192" s="5"/>
      <c r="KA192" s="5"/>
      <c r="KB192" s="5"/>
      <c r="KC192" s="5"/>
      <c r="KD192" s="5"/>
      <c r="KE192" s="5"/>
      <c r="KF192" s="5"/>
      <c r="KG192" s="5"/>
      <c r="KH192" s="5"/>
      <c r="KI192" s="5"/>
      <c r="KJ192" s="5"/>
      <c r="KK192" s="5"/>
      <c r="KL192" s="5"/>
      <c r="KM192" s="5"/>
      <c r="KN192" s="5"/>
    </row>
    <row r="193" spans="1:300" ht="12.5">
      <c r="A193" s="5" t="str">
        <f ca="1">IFERROR(__xludf.DUMMYFUNCTION("""COMPUTED_VALUE""")," 'Cold_Steel_II_GAME'")</f>
        <v xml:space="preserve"> 'Cold_Steel_II_GAME'</v>
      </c>
      <c r="B193" s="5" t="str">
        <f t="shared" ca="1" si="0"/>
        <v>Cold_Steel_II_GAME</v>
      </c>
      <c r="C193" s="5"/>
      <c r="D193" s="5"/>
      <c r="E193" s="5" t="str">
        <f ca="1">IFERROR(__xludf.DUMMYFUNCTION("""COMPUTED_VALUE"""),"Imperial_Chronicle_(Cold_Steel_II)/Issue_5")</f>
        <v>Imperial_Chronicle_(Cold_Steel_II)/Issue_5</v>
      </c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  <c r="IM193" s="5"/>
      <c r="IN193" s="5"/>
      <c r="IO193" s="5"/>
      <c r="IP193" s="5"/>
      <c r="IQ193" s="5"/>
      <c r="IR193" s="5"/>
      <c r="IS193" s="5"/>
      <c r="IT193" s="5"/>
      <c r="IU193" s="5"/>
      <c r="IV193" s="5"/>
      <c r="IW193" s="5"/>
      <c r="IX193" s="5"/>
      <c r="IY193" s="5"/>
      <c r="IZ193" s="5"/>
      <c r="JA193" s="5"/>
      <c r="JB193" s="5"/>
      <c r="JC193" s="5"/>
      <c r="JD193" s="5"/>
      <c r="JE193" s="5"/>
      <c r="JF193" s="5"/>
      <c r="JG193" s="5"/>
      <c r="JH193" s="5"/>
      <c r="JI193" s="5"/>
      <c r="JJ193" s="5"/>
      <c r="JK193" s="5"/>
      <c r="JL193" s="5"/>
      <c r="JM193" s="5"/>
      <c r="JN193" s="5"/>
      <c r="JO193" s="5"/>
      <c r="JP193" s="5"/>
      <c r="JQ193" s="5"/>
      <c r="JR193" s="5"/>
      <c r="JS193" s="5"/>
      <c r="JT193" s="5"/>
      <c r="JU193" s="5"/>
      <c r="JV193" s="5"/>
      <c r="JW193" s="5"/>
      <c r="JX193" s="5"/>
      <c r="JY193" s="5"/>
      <c r="JZ193" s="5"/>
      <c r="KA193" s="5"/>
      <c r="KB193" s="5"/>
      <c r="KC193" s="5"/>
      <c r="KD193" s="5"/>
      <c r="KE193" s="5"/>
      <c r="KF193" s="5"/>
      <c r="KG193" s="5"/>
      <c r="KH193" s="5"/>
      <c r="KI193" s="5"/>
      <c r="KJ193" s="5"/>
      <c r="KK193" s="5"/>
      <c r="KL193" s="5"/>
      <c r="KM193" s="5"/>
      <c r="KN193" s="5"/>
    </row>
    <row r="194" spans="1:300" ht="12.5">
      <c r="A194" s="5" t="str">
        <f ca="1">IFERROR(__xludf.DUMMYFUNCTION("""COMPUTED_VALUE""")," '/wiki/Imperial_Chronicle_(Cold_Steel_II)/Issue_1'")</f>
        <v xml:space="preserve"> '/wiki/Imperial_Chronicle_(Cold_Steel_II)/Issue_1'</v>
      </c>
      <c r="B194" s="5" t="str">
        <f t="shared" ca="1" si="0"/>
        <v>Imperial_Chronicle_(Cold_Steel_II)/Issue_1</v>
      </c>
      <c r="C194" s="5"/>
      <c r="D194" s="5"/>
      <c r="E194" s="5" t="str">
        <f ca="1">IFERROR(__xludf.DUMMYFUNCTION("""COMPUTED_VALUE"""),"Imperial_Chronicle_(Cold_Steel_II)/Issue_6")</f>
        <v>Imperial_Chronicle_(Cold_Steel_II)/Issue_6</v>
      </c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  <c r="IS194" s="5"/>
      <c r="IT194" s="5"/>
      <c r="IU194" s="5"/>
      <c r="IV194" s="5"/>
      <c r="IW194" s="5"/>
      <c r="IX194" s="5"/>
      <c r="IY194" s="5"/>
      <c r="IZ194" s="5"/>
      <c r="JA194" s="5"/>
      <c r="JB194" s="5"/>
      <c r="JC194" s="5"/>
      <c r="JD194" s="5"/>
      <c r="JE194" s="5"/>
      <c r="JF194" s="5"/>
      <c r="JG194" s="5"/>
      <c r="JH194" s="5"/>
      <c r="JI194" s="5"/>
      <c r="JJ194" s="5"/>
      <c r="JK194" s="5"/>
      <c r="JL194" s="5"/>
      <c r="JM194" s="5"/>
      <c r="JN194" s="5"/>
      <c r="JO194" s="5"/>
      <c r="JP194" s="5"/>
      <c r="JQ194" s="5"/>
      <c r="JR194" s="5"/>
      <c r="JS194" s="5"/>
      <c r="JT194" s="5"/>
      <c r="JU194" s="5"/>
      <c r="JV194" s="5"/>
      <c r="JW194" s="5"/>
      <c r="JX194" s="5"/>
      <c r="JY194" s="5"/>
      <c r="JZ194" s="5"/>
      <c r="KA194" s="5"/>
      <c r="KB194" s="5"/>
      <c r="KC194" s="5"/>
      <c r="KD194" s="5"/>
      <c r="KE194" s="5"/>
      <c r="KF194" s="5"/>
      <c r="KG194" s="5"/>
      <c r="KH194" s="5"/>
      <c r="KI194" s="5"/>
      <c r="KJ194" s="5"/>
      <c r="KK194" s="5"/>
      <c r="KL194" s="5"/>
      <c r="KM194" s="5"/>
      <c r="KN194" s="5"/>
    </row>
    <row r="195" spans="1:300" ht="12.5">
      <c r="A195" s="5" t="str">
        <f ca="1">IFERROR(__xludf.DUMMYFUNCTION("""COMPUTED_VALUE""")," '/wiki/Imperial_Chronicle_(Cold_Steel_II)/Issue_2'")</f>
        <v xml:space="preserve"> '/wiki/Imperial_Chronicle_(Cold_Steel_II)/Issue_2'</v>
      </c>
      <c r="B195" s="5" t="str">
        <f t="shared" ca="1" si="0"/>
        <v>Imperial_Chronicle_(Cold_Steel_II)/Issue_2</v>
      </c>
      <c r="C195" s="5"/>
      <c r="D195" s="5"/>
      <c r="E195" s="5" t="str">
        <f ca="1">IFERROR(__xludf.DUMMYFUNCTION("""COMPUTED_VALUE"""),"Imperial_Chronicle_(Cold_Steel_II)/Issue_7")</f>
        <v>Imperial_Chronicle_(Cold_Steel_II)/Issue_7</v>
      </c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/>
      <c r="GZ195" s="5"/>
      <c r="HA195" s="5"/>
      <c r="HB195" s="5"/>
      <c r="HC195" s="5"/>
      <c r="HD195" s="5"/>
      <c r="HE195" s="5"/>
      <c r="HF195" s="5"/>
      <c r="HG195" s="5"/>
      <c r="HH195" s="5"/>
      <c r="HI195" s="5"/>
      <c r="HJ195" s="5"/>
      <c r="HK195" s="5"/>
      <c r="HL195" s="5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  <c r="IM195" s="5"/>
      <c r="IN195" s="5"/>
      <c r="IO195" s="5"/>
      <c r="IP195" s="5"/>
      <c r="IQ195" s="5"/>
      <c r="IR195" s="5"/>
      <c r="IS195" s="5"/>
      <c r="IT195" s="5"/>
      <c r="IU195" s="5"/>
      <c r="IV195" s="5"/>
      <c r="IW195" s="5"/>
      <c r="IX195" s="5"/>
      <c r="IY195" s="5"/>
      <c r="IZ195" s="5"/>
      <c r="JA195" s="5"/>
      <c r="JB195" s="5"/>
      <c r="JC195" s="5"/>
      <c r="JD195" s="5"/>
      <c r="JE195" s="5"/>
      <c r="JF195" s="5"/>
      <c r="JG195" s="5"/>
      <c r="JH195" s="5"/>
      <c r="JI195" s="5"/>
      <c r="JJ195" s="5"/>
      <c r="JK195" s="5"/>
      <c r="JL195" s="5"/>
      <c r="JM195" s="5"/>
      <c r="JN195" s="5"/>
      <c r="JO195" s="5"/>
      <c r="JP195" s="5"/>
      <c r="JQ195" s="5"/>
      <c r="JR195" s="5"/>
      <c r="JS195" s="5"/>
      <c r="JT195" s="5"/>
      <c r="JU195" s="5"/>
      <c r="JV195" s="5"/>
      <c r="JW195" s="5"/>
      <c r="JX195" s="5"/>
      <c r="JY195" s="5"/>
      <c r="JZ195" s="5"/>
      <c r="KA195" s="5"/>
      <c r="KB195" s="5"/>
      <c r="KC195" s="5"/>
      <c r="KD195" s="5"/>
      <c r="KE195" s="5"/>
      <c r="KF195" s="5"/>
      <c r="KG195" s="5"/>
      <c r="KH195" s="5"/>
      <c r="KI195" s="5"/>
      <c r="KJ195" s="5"/>
      <c r="KK195" s="5"/>
      <c r="KL195" s="5"/>
      <c r="KM195" s="5"/>
      <c r="KN195" s="5"/>
    </row>
    <row r="196" spans="1:300" ht="12.5">
      <c r="A196" s="5" t="str">
        <f ca="1">IFERROR(__xludf.DUMMYFUNCTION("""COMPUTED_VALUE""")," '/wiki/Imperial_Chronicle_(Cold_Steel_II)/Issue_3'")</f>
        <v xml:space="preserve"> '/wiki/Imperial_Chronicle_(Cold_Steel_II)/Issue_3'</v>
      </c>
      <c r="B196" s="5" t="str">
        <f t="shared" ca="1" si="0"/>
        <v>Imperial_Chronicle_(Cold_Steel_II)/Issue_3</v>
      </c>
      <c r="C196" s="5"/>
      <c r="D196" s="5"/>
      <c r="E196" s="5" t="str">
        <f ca="1">IFERROR(__xludf.DUMMYFUNCTION("""COMPUTED_VALUE"""),"Black_Records/The_Gods_of_Creation")</f>
        <v>Black_Records/The_Gods_of_Creation</v>
      </c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  <c r="IQ196" s="5"/>
      <c r="IR196" s="5"/>
      <c r="IS196" s="5"/>
      <c r="IT196" s="5"/>
      <c r="IU196" s="5"/>
      <c r="IV196" s="5"/>
      <c r="IW196" s="5"/>
      <c r="IX196" s="5"/>
      <c r="IY196" s="5"/>
      <c r="IZ196" s="5"/>
      <c r="JA196" s="5"/>
      <c r="JB196" s="5"/>
      <c r="JC196" s="5"/>
      <c r="JD196" s="5"/>
      <c r="JE196" s="5"/>
      <c r="JF196" s="5"/>
      <c r="JG196" s="5"/>
      <c r="JH196" s="5"/>
      <c r="JI196" s="5"/>
      <c r="JJ196" s="5"/>
      <c r="JK196" s="5"/>
      <c r="JL196" s="5"/>
      <c r="JM196" s="5"/>
      <c r="JN196" s="5"/>
      <c r="JO196" s="5"/>
      <c r="JP196" s="5"/>
      <c r="JQ196" s="5"/>
      <c r="JR196" s="5"/>
      <c r="JS196" s="5"/>
      <c r="JT196" s="5"/>
      <c r="JU196" s="5"/>
      <c r="JV196" s="5"/>
      <c r="JW196" s="5"/>
      <c r="JX196" s="5"/>
      <c r="JY196" s="5"/>
      <c r="JZ196" s="5"/>
      <c r="KA196" s="5"/>
      <c r="KB196" s="5"/>
      <c r="KC196" s="5"/>
      <c r="KD196" s="5"/>
      <c r="KE196" s="5"/>
      <c r="KF196" s="5"/>
      <c r="KG196" s="5"/>
      <c r="KH196" s="5"/>
      <c r="KI196" s="5"/>
      <c r="KJ196" s="5"/>
      <c r="KK196" s="5"/>
      <c r="KL196" s="5"/>
      <c r="KM196" s="5"/>
      <c r="KN196" s="5"/>
    </row>
    <row r="197" spans="1:300" ht="12.5">
      <c r="A197" s="5" t="str">
        <f ca="1">IFERROR(__xludf.DUMMYFUNCTION("""COMPUTED_VALUE""")," '/wiki/Imperial_Chronicle_(Cold_Steel_II)/Issue_4'")</f>
        <v xml:space="preserve"> '/wiki/Imperial_Chronicle_(Cold_Steel_II)/Issue_4'</v>
      </c>
      <c r="B197" s="5" t="str">
        <f t="shared" ca="1" si="0"/>
        <v>Imperial_Chronicle_(Cold_Steel_II)/Issue_4</v>
      </c>
      <c r="C197" s="5"/>
      <c r="D197" s="5"/>
      <c r="E197" s="5" t="str">
        <f ca="1">IFERROR(__xludf.DUMMYFUNCTION("""COMPUTED_VALUE"""),"Black_Records/The_Dark_Dragon")</f>
        <v>Black_Records/The_Dark_Dragon</v>
      </c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5"/>
      <c r="GY197" s="5"/>
      <c r="GZ197" s="5"/>
      <c r="HA197" s="5"/>
      <c r="HB197" s="5"/>
      <c r="HC197" s="5"/>
      <c r="HD197" s="5"/>
      <c r="HE197" s="5"/>
      <c r="HF197" s="5"/>
      <c r="HG197" s="5"/>
      <c r="HH197" s="5"/>
      <c r="HI197" s="5"/>
      <c r="HJ197" s="5"/>
      <c r="HK197" s="5"/>
      <c r="HL197" s="5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  <c r="IH197" s="5"/>
      <c r="II197" s="5"/>
      <c r="IJ197" s="5"/>
      <c r="IK197" s="5"/>
      <c r="IL197" s="5"/>
      <c r="IM197" s="5"/>
      <c r="IN197" s="5"/>
      <c r="IO197" s="5"/>
      <c r="IP197" s="5"/>
      <c r="IQ197" s="5"/>
      <c r="IR197" s="5"/>
      <c r="IS197" s="5"/>
      <c r="IT197" s="5"/>
      <c r="IU197" s="5"/>
      <c r="IV197" s="5"/>
      <c r="IW197" s="5"/>
      <c r="IX197" s="5"/>
      <c r="IY197" s="5"/>
      <c r="IZ197" s="5"/>
      <c r="JA197" s="5"/>
      <c r="JB197" s="5"/>
      <c r="JC197" s="5"/>
      <c r="JD197" s="5"/>
      <c r="JE197" s="5"/>
      <c r="JF197" s="5"/>
      <c r="JG197" s="5"/>
      <c r="JH197" s="5"/>
      <c r="JI197" s="5"/>
      <c r="JJ197" s="5"/>
      <c r="JK197" s="5"/>
      <c r="JL197" s="5"/>
      <c r="JM197" s="5"/>
      <c r="JN197" s="5"/>
      <c r="JO197" s="5"/>
      <c r="JP197" s="5"/>
      <c r="JQ197" s="5"/>
      <c r="JR197" s="5"/>
      <c r="JS197" s="5"/>
      <c r="JT197" s="5"/>
      <c r="JU197" s="5"/>
      <c r="JV197" s="5"/>
      <c r="JW197" s="5"/>
      <c r="JX197" s="5"/>
      <c r="JY197" s="5"/>
      <c r="JZ197" s="5"/>
      <c r="KA197" s="5"/>
      <c r="KB197" s="5"/>
      <c r="KC197" s="5"/>
      <c r="KD197" s="5"/>
      <c r="KE197" s="5"/>
      <c r="KF197" s="5"/>
      <c r="KG197" s="5"/>
      <c r="KH197" s="5"/>
      <c r="KI197" s="5"/>
      <c r="KJ197" s="5"/>
      <c r="KK197" s="5"/>
      <c r="KL197" s="5"/>
      <c r="KM197" s="5"/>
      <c r="KN197" s="5"/>
    </row>
    <row r="198" spans="1:300" ht="12.5">
      <c r="A198" s="5" t="str">
        <f ca="1">IFERROR(__xludf.DUMMYFUNCTION("""COMPUTED_VALUE""")," '/wiki/Imperial_Chronicle_(Cold_Steel_II)/Issue_5'")</f>
        <v xml:space="preserve"> '/wiki/Imperial_Chronicle_(Cold_Steel_II)/Issue_5'</v>
      </c>
      <c r="B198" s="5" t="str">
        <f t="shared" ca="1" si="0"/>
        <v>Imperial_Chronicle_(Cold_Steel_II)/Issue_5</v>
      </c>
      <c r="C198" s="5"/>
      <c r="D198" s="5"/>
      <c r="E198" s="5" t="str">
        <f ca="1">IFERROR(__xludf.DUMMYFUNCTION("""COMPUTED_VALUE"""),"Black_Records/The_War_of_the_Lions_Begins")</f>
        <v>Black_Records/The_War_of_the_Lions_Begins</v>
      </c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5"/>
      <c r="GV198" s="5"/>
      <c r="GW198" s="5"/>
      <c r="GX198" s="5"/>
      <c r="GY198" s="5"/>
      <c r="GZ198" s="5"/>
      <c r="HA198" s="5"/>
      <c r="HB198" s="5"/>
      <c r="HC198" s="5"/>
      <c r="HD198" s="5"/>
      <c r="HE198" s="5"/>
      <c r="HF198" s="5"/>
      <c r="HG198" s="5"/>
      <c r="HH198" s="5"/>
      <c r="HI198" s="5"/>
      <c r="HJ198" s="5"/>
      <c r="HK198" s="5"/>
      <c r="HL198" s="5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  <c r="IO198" s="5"/>
      <c r="IP198" s="5"/>
      <c r="IQ198" s="5"/>
      <c r="IR198" s="5"/>
      <c r="IS198" s="5"/>
      <c r="IT198" s="5"/>
      <c r="IU198" s="5"/>
      <c r="IV198" s="5"/>
      <c r="IW198" s="5"/>
      <c r="IX198" s="5"/>
      <c r="IY198" s="5"/>
      <c r="IZ198" s="5"/>
      <c r="JA198" s="5"/>
      <c r="JB198" s="5"/>
      <c r="JC198" s="5"/>
      <c r="JD198" s="5"/>
      <c r="JE198" s="5"/>
      <c r="JF198" s="5"/>
      <c r="JG198" s="5"/>
      <c r="JH198" s="5"/>
      <c r="JI198" s="5"/>
      <c r="JJ198" s="5"/>
      <c r="JK198" s="5"/>
      <c r="JL198" s="5"/>
      <c r="JM198" s="5"/>
      <c r="JN198" s="5"/>
      <c r="JO198" s="5"/>
      <c r="JP198" s="5"/>
      <c r="JQ198" s="5"/>
      <c r="JR198" s="5"/>
      <c r="JS198" s="5"/>
      <c r="JT198" s="5"/>
      <c r="JU198" s="5"/>
      <c r="JV198" s="5"/>
      <c r="JW198" s="5"/>
      <c r="JX198" s="5"/>
      <c r="JY198" s="5"/>
      <c r="JZ198" s="5"/>
      <c r="KA198" s="5"/>
      <c r="KB198" s="5"/>
      <c r="KC198" s="5"/>
      <c r="KD198" s="5"/>
      <c r="KE198" s="5"/>
      <c r="KF198" s="5"/>
      <c r="KG198" s="5"/>
      <c r="KH198" s="5"/>
      <c r="KI198" s="5"/>
      <c r="KJ198" s="5"/>
      <c r="KK198" s="5"/>
      <c r="KL198" s="5"/>
      <c r="KM198" s="5"/>
      <c r="KN198" s="5"/>
    </row>
    <row r="199" spans="1:300" ht="12.5">
      <c r="A199" s="5" t="str">
        <f ca="1">IFERROR(__xludf.DUMMYFUNCTION("""COMPUTED_VALUE""")," '/wiki/Imperial_Chronicle_(Cold_Steel_II)/Issue_6'")</f>
        <v xml:space="preserve"> '/wiki/Imperial_Chronicle_(Cold_Steel_II)/Issue_6'</v>
      </c>
      <c r="B199" s="5" t="str">
        <f t="shared" ca="1" si="0"/>
        <v>Imperial_Chronicle_(Cold_Steel_II)/Issue_6</v>
      </c>
      <c r="C199" s="5"/>
      <c r="D199" s="5"/>
      <c r="E199" s="5" t="str">
        <f ca="1">IFERROR(__xludf.DUMMYFUNCTION("""COMPUTED_VALUE"""),"Black_Records/Dreichels_Takes_Up_Arms")</f>
        <v>Black_Records/Dreichels_Takes_Up_Arms</v>
      </c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5"/>
      <c r="GT199" s="5"/>
      <c r="GU199" s="5"/>
      <c r="GV199" s="5"/>
      <c r="GW199" s="5"/>
      <c r="GX199" s="5"/>
      <c r="GY199" s="5"/>
      <c r="GZ199" s="5"/>
      <c r="HA199" s="5"/>
      <c r="HB199" s="5"/>
      <c r="HC199" s="5"/>
      <c r="HD199" s="5"/>
      <c r="HE199" s="5"/>
      <c r="HF199" s="5"/>
      <c r="HG199" s="5"/>
      <c r="HH199" s="5"/>
      <c r="HI199" s="5"/>
      <c r="HJ199" s="5"/>
      <c r="HK199" s="5"/>
      <c r="HL199" s="5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  <c r="IH199" s="5"/>
      <c r="II199" s="5"/>
      <c r="IJ199" s="5"/>
      <c r="IK199" s="5"/>
      <c r="IL199" s="5"/>
      <c r="IM199" s="5"/>
      <c r="IN199" s="5"/>
      <c r="IO199" s="5"/>
      <c r="IP199" s="5"/>
      <c r="IQ199" s="5"/>
      <c r="IR199" s="5"/>
      <c r="IS199" s="5"/>
      <c r="IT199" s="5"/>
      <c r="IU199" s="5"/>
      <c r="IV199" s="5"/>
      <c r="IW199" s="5"/>
      <c r="IX199" s="5"/>
      <c r="IY199" s="5"/>
      <c r="IZ199" s="5"/>
      <c r="JA199" s="5"/>
      <c r="JB199" s="5"/>
      <c r="JC199" s="5"/>
      <c r="JD199" s="5"/>
      <c r="JE199" s="5"/>
      <c r="JF199" s="5"/>
      <c r="JG199" s="5"/>
      <c r="JH199" s="5"/>
      <c r="JI199" s="5"/>
      <c r="JJ199" s="5"/>
      <c r="JK199" s="5"/>
      <c r="JL199" s="5"/>
      <c r="JM199" s="5"/>
      <c r="JN199" s="5"/>
      <c r="JO199" s="5"/>
      <c r="JP199" s="5"/>
      <c r="JQ199" s="5"/>
      <c r="JR199" s="5"/>
      <c r="JS199" s="5"/>
      <c r="JT199" s="5"/>
      <c r="JU199" s="5"/>
      <c r="JV199" s="5"/>
      <c r="JW199" s="5"/>
      <c r="JX199" s="5"/>
      <c r="JY199" s="5"/>
      <c r="JZ199" s="5"/>
      <c r="KA199" s="5"/>
      <c r="KB199" s="5"/>
      <c r="KC199" s="5"/>
      <c r="KD199" s="5"/>
      <c r="KE199" s="5"/>
      <c r="KF199" s="5"/>
      <c r="KG199" s="5"/>
      <c r="KH199" s="5"/>
      <c r="KI199" s="5"/>
      <c r="KJ199" s="5"/>
      <c r="KK199" s="5"/>
      <c r="KL199" s="5"/>
      <c r="KM199" s="5"/>
      <c r="KN199" s="5"/>
    </row>
    <row r="200" spans="1:300" ht="12.5">
      <c r="A200" s="5" t="str">
        <f ca="1">IFERROR(__xludf.DUMMYFUNCTION("""COMPUTED_VALUE""")," '/wiki/Imperial_Chronicle_(Cold_Steel_II)/Issue_7'")</f>
        <v xml:space="preserve"> '/wiki/Imperial_Chronicle_(Cold_Steel_II)/Issue_7'</v>
      </c>
      <c r="B200" s="5" t="str">
        <f t="shared" ca="1" si="0"/>
        <v>Imperial_Chronicle_(Cold_Steel_II)/Issue_7</v>
      </c>
      <c r="C200" s="5"/>
      <c r="D200" s="5"/>
      <c r="E200" s="5" t="str">
        <f ca="1">IFERROR(__xludf.DUMMYFUNCTION("""COMPUTED_VALUE"""),"Black_Records/The_War_Comes_to_an_End")</f>
        <v>Black_Records/The_War_Comes_to_an_End</v>
      </c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5"/>
      <c r="GT200" s="5"/>
      <c r="GU200" s="5"/>
      <c r="GV200" s="5"/>
      <c r="GW200" s="5"/>
      <c r="GX200" s="5"/>
      <c r="GY200" s="5"/>
      <c r="GZ200" s="5"/>
      <c r="HA200" s="5"/>
      <c r="HB200" s="5"/>
      <c r="HC200" s="5"/>
      <c r="HD200" s="5"/>
      <c r="HE200" s="5"/>
      <c r="HF200" s="5"/>
      <c r="HG200" s="5"/>
      <c r="HH200" s="5"/>
      <c r="HI200" s="5"/>
      <c r="HJ200" s="5"/>
      <c r="HK200" s="5"/>
      <c r="HL200" s="5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  <c r="IF200" s="5"/>
      <c r="IG200" s="5"/>
      <c r="IH200" s="5"/>
      <c r="II200" s="5"/>
      <c r="IJ200" s="5"/>
      <c r="IK200" s="5"/>
      <c r="IL200" s="5"/>
      <c r="IM200" s="5"/>
      <c r="IN200" s="5"/>
      <c r="IO200" s="5"/>
      <c r="IP200" s="5"/>
      <c r="IQ200" s="5"/>
      <c r="IR200" s="5"/>
      <c r="IS200" s="5"/>
      <c r="IT200" s="5"/>
      <c r="IU200" s="5"/>
      <c r="IV200" s="5"/>
      <c r="IW200" s="5"/>
      <c r="IX200" s="5"/>
      <c r="IY200" s="5"/>
      <c r="IZ200" s="5"/>
      <c r="JA200" s="5"/>
      <c r="JB200" s="5"/>
      <c r="JC200" s="5"/>
      <c r="JD200" s="5"/>
      <c r="JE200" s="5"/>
      <c r="JF200" s="5"/>
      <c r="JG200" s="5"/>
      <c r="JH200" s="5"/>
      <c r="JI200" s="5"/>
      <c r="JJ200" s="5"/>
      <c r="JK200" s="5"/>
      <c r="JL200" s="5"/>
      <c r="JM200" s="5"/>
      <c r="JN200" s="5"/>
      <c r="JO200" s="5"/>
      <c r="JP200" s="5"/>
      <c r="JQ200" s="5"/>
      <c r="JR200" s="5"/>
      <c r="JS200" s="5"/>
      <c r="JT200" s="5"/>
      <c r="JU200" s="5"/>
      <c r="JV200" s="5"/>
      <c r="JW200" s="5"/>
      <c r="JX200" s="5"/>
      <c r="JY200" s="5"/>
      <c r="JZ200" s="5"/>
      <c r="KA200" s="5"/>
      <c r="KB200" s="5"/>
      <c r="KC200" s="5"/>
      <c r="KD200" s="5"/>
      <c r="KE200" s="5"/>
      <c r="KF200" s="5"/>
      <c r="KG200" s="5"/>
      <c r="KH200" s="5"/>
      <c r="KI200" s="5"/>
      <c r="KJ200" s="5"/>
      <c r="KK200" s="5"/>
      <c r="KL200" s="5"/>
      <c r="KM200" s="5"/>
      <c r="KN200" s="5"/>
    </row>
    <row r="201" spans="1:300" ht="12.5">
      <c r="A201" s="5" t="str">
        <f ca="1">IFERROR(__xludf.DUMMYFUNCTION("""COMPUTED_VALUE""")," '/wiki/Black_Records/The_Gods_of_Creation'")</f>
        <v xml:space="preserve"> '/wiki/Black_Records/The_Gods_of_Creation'</v>
      </c>
      <c r="B201" s="5" t="str">
        <f t="shared" ca="1" si="0"/>
        <v>Black_Records/The_Gods_of_Creation</v>
      </c>
      <c r="C201" s="5"/>
      <c r="D201" s="5"/>
      <c r="E201" s="5" t="str">
        <f ca="1">IFERROR(__xludf.DUMMYFUNCTION("""COMPUTED_VALUE"""),"Gambler_Jack_II/Chapter_1")</f>
        <v>Gambler_Jack_II/Chapter_1</v>
      </c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  <c r="GT201" s="5"/>
      <c r="GU201" s="5"/>
      <c r="GV201" s="5"/>
      <c r="GW201" s="5"/>
      <c r="GX201" s="5"/>
      <c r="GY201" s="5"/>
      <c r="GZ201" s="5"/>
      <c r="HA201" s="5"/>
      <c r="HB201" s="5"/>
      <c r="HC201" s="5"/>
      <c r="HD201" s="5"/>
      <c r="HE201" s="5"/>
      <c r="HF201" s="5"/>
      <c r="HG201" s="5"/>
      <c r="HH201" s="5"/>
      <c r="HI201" s="5"/>
      <c r="HJ201" s="5"/>
      <c r="HK201" s="5"/>
      <c r="HL201" s="5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5"/>
      <c r="IA201" s="5"/>
      <c r="IB201" s="5"/>
      <c r="IC201" s="5"/>
      <c r="ID201" s="5"/>
      <c r="IE201" s="5"/>
      <c r="IF201" s="5"/>
      <c r="IG201" s="5"/>
      <c r="IH201" s="5"/>
      <c r="II201" s="5"/>
      <c r="IJ201" s="5"/>
      <c r="IK201" s="5"/>
      <c r="IL201" s="5"/>
      <c r="IM201" s="5"/>
      <c r="IN201" s="5"/>
      <c r="IO201" s="5"/>
      <c r="IP201" s="5"/>
      <c r="IQ201" s="5"/>
      <c r="IR201" s="5"/>
      <c r="IS201" s="5"/>
      <c r="IT201" s="5"/>
      <c r="IU201" s="5"/>
      <c r="IV201" s="5"/>
      <c r="IW201" s="5"/>
      <c r="IX201" s="5"/>
      <c r="IY201" s="5"/>
      <c r="IZ201" s="5"/>
      <c r="JA201" s="5"/>
      <c r="JB201" s="5"/>
      <c r="JC201" s="5"/>
      <c r="JD201" s="5"/>
      <c r="JE201" s="5"/>
      <c r="JF201" s="5"/>
      <c r="JG201" s="5"/>
      <c r="JH201" s="5"/>
      <c r="JI201" s="5"/>
      <c r="JJ201" s="5"/>
      <c r="JK201" s="5"/>
      <c r="JL201" s="5"/>
      <c r="JM201" s="5"/>
      <c r="JN201" s="5"/>
      <c r="JO201" s="5"/>
      <c r="JP201" s="5"/>
      <c r="JQ201" s="5"/>
      <c r="JR201" s="5"/>
      <c r="JS201" s="5"/>
      <c r="JT201" s="5"/>
      <c r="JU201" s="5"/>
      <c r="JV201" s="5"/>
      <c r="JW201" s="5"/>
      <c r="JX201" s="5"/>
      <c r="JY201" s="5"/>
      <c r="JZ201" s="5"/>
      <c r="KA201" s="5"/>
      <c r="KB201" s="5"/>
      <c r="KC201" s="5"/>
      <c r="KD201" s="5"/>
      <c r="KE201" s="5"/>
      <c r="KF201" s="5"/>
      <c r="KG201" s="5"/>
      <c r="KH201" s="5"/>
      <c r="KI201" s="5"/>
      <c r="KJ201" s="5"/>
      <c r="KK201" s="5"/>
      <c r="KL201" s="5"/>
      <c r="KM201" s="5"/>
      <c r="KN201" s="5"/>
    </row>
    <row r="202" spans="1:300" ht="12.5">
      <c r="A202" s="5" t="str">
        <f ca="1">IFERROR(__xludf.DUMMYFUNCTION("""COMPUTED_VALUE""")," '/wiki/Black_Records/The_Dark_Dragon'")</f>
        <v xml:space="preserve"> '/wiki/Black_Records/The_Dark_Dragon'</v>
      </c>
      <c r="B202" s="5" t="str">
        <f t="shared" ca="1" si="0"/>
        <v>Black_Records/The_Dark_Dragon</v>
      </c>
      <c r="C202" s="5"/>
      <c r="D202" s="5"/>
      <c r="E202" s="5" t="str">
        <f ca="1">IFERROR(__xludf.DUMMYFUNCTION("""COMPUTED_VALUE"""),"Gambler_Jack_II/Chapter_2")</f>
        <v>Gambler_Jack_II/Chapter_2</v>
      </c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  <c r="HK202" s="5"/>
      <c r="HL202" s="5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  <c r="IM202" s="5"/>
      <c r="IN202" s="5"/>
      <c r="IO202" s="5"/>
      <c r="IP202" s="5"/>
      <c r="IQ202" s="5"/>
      <c r="IR202" s="5"/>
      <c r="IS202" s="5"/>
      <c r="IT202" s="5"/>
      <c r="IU202" s="5"/>
      <c r="IV202" s="5"/>
      <c r="IW202" s="5"/>
      <c r="IX202" s="5"/>
      <c r="IY202" s="5"/>
      <c r="IZ202" s="5"/>
      <c r="JA202" s="5"/>
      <c r="JB202" s="5"/>
      <c r="JC202" s="5"/>
      <c r="JD202" s="5"/>
      <c r="JE202" s="5"/>
      <c r="JF202" s="5"/>
      <c r="JG202" s="5"/>
      <c r="JH202" s="5"/>
      <c r="JI202" s="5"/>
      <c r="JJ202" s="5"/>
      <c r="JK202" s="5"/>
      <c r="JL202" s="5"/>
      <c r="JM202" s="5"/>
      <c r="JN202" s="5"/>
      <c r="JO202" s="5"/>
      <c r="JP202" s="5"/>
      <c r="JQ202" s="5"/>
      <c r="JR202" s="5"/>
      <c r="JS202" s="5"/>
      <c r="JT202" s="5"/>
      <c r="JU202" s="5"/>
      <c r="JV202" s="5"/>
      <c r="JW202" s="5"/>
      <c r="JX202" s="5"/>
      <c r="JY202" s="5"/>
      <c r="JZ202" s="5"/>
      <c r="KA202" s="5"/>
      <c r="KB202" s="5"/>
      <c r="KC202" s="5"/>
      <c r="KD202" s="5"/>
      <c r="KE202" s="5"/>
      <c r="KF202" s="5"/>
      <c r="KG202" s="5"/>
      <c r="KH202" s="5"/>
      <c r="KI202" s="5"/>
      <c r="KJ202" s="5"/>
      <c r="KK202" s="5"/>
      <c r="KL202" s="5"/>
      <c r="KM202" s="5"/>
      <c r="KN202" s="5"/>
    </row>
    <row r="203" spans="1:300" ht="12.5">
      <c r="A203" s="5" t="str">
        <f ca="1">IFERROR(__xludf.DUMMYFUNCTION("""COMPUTED_VALUE""")," '/wiki/Black_Records/The_War_of_the_Lions_Begins'")</f>
        <v xml:space="preserve"> '/wiki/Black_Records/The_War_of_the_Lions_Begins'</v>
      </c>
      <c r="B203" s="5" t="str">
        <f t="shared" ca="1" si="0"/>
        <v>Black_Records/The_War_of_the_Lions_Begins</v>
      </c>
      <c r="C203" s="5"/>
      <c r="D203" s="5"/>
      <c r="E203" s="5" t="str">
        <f ca="1">IFERROR(__xludf.DUMMYFUNCTION("""COMPUTED_VALUE"""),"Gambler_Jack_II/Chapter_3")</f>
        <v>Gambler_Jack_II/Chapter_3</v>
      </c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  <c r="IS203" s="5"/>
      <c r="IT203" s="5"/>
      <c r="IU203" s="5"/>
      <c r="IV203" s="5"/>
      <c r="IW203" s="5"/>
      <c r="IX203" s="5"/>
      <c r="IY203" s="5"/>
      <c r="IZ203" s="5"/>
      <c r="JA203" s="5"/>
      <c r="JB203" s="5"/>
      <c r="JC203" s="5"/>
      <c r="JD203" s="5"/>
      <c r="JE203" s="5"/>
      <c r="JF203" s="5"/>
      <c r="JG203" s="5"/>
      <c r="JH203" s="5"/>
      <c r="JI203" s="5"/>
      <c r="JJ203" s="5"/>
      <c r="JK203" s="5"/>
      <c r="JL203" s="5"/>
      <c r="JM203" s="5"/>
      <c r="JN203" s="5"/>
      <c r="JO203" s="5"/>
      <c r="JP203" s="5"/>
      <c r="JQ203" s="5"/>
      <c r="JR203" s="5"/>
      <c r="JS203" s="5"/>
      <c r="JT203" s="5"/>
      <c r="JU203" s="5"/>
      <c r="JV203" s="5"/>
      <c r="JW203" s="5"/>
      <c r="JX203" s="5"/>
      <c r="JY203" s="5"/>
      <c r="JZ203" s="5"/>
      <c r="KA203" s="5"/>
      <c r="KB203" s="5"/>
      <c r="KC203" s="5"/>
      <c r="KD203" s="5"/>
      <c r="KE203" s="5"/>
      <c r="KF203" s="5"/>
      <c r="KG203" s="5"/>
      <c r="KH203" s="5"/>
      <c r="KI203" s="5"/>
      <c r="KJ203" s="5"/>
      <c r="KK203" s="5"/>
      <c r="KL203" s="5"/>
      <c r="KM203" s="5"/>
      <c r="KN203" s="5"/>
    </row>
    <row r="204" spans="1:300" ht="12.5">
      <c r="A204" s="5" t="str">
        <f ca="1">IFERROR(__xludf.DUMMYFUNCTION("""COMPUTED_VALUE""")," '/wiki/Black_Records/Dreichels_Takes_Up_Arms'")</f>
        <v xml:space="preserve"> '/wiki/Black_Records/Dreichels_Takes_Up_Arms'</v>
      </c>
      <c r="B204" s="5" t="str">
        <f t="shared" ca="1" si="0"/>
        <v>Black_Records/Dreichels_Takes_Up_Arms</v>
      </c>
      <c r="C204" s="5"/>
      <c r="D204" s="5"/>
      <c r="E204" s="5" t="str">
        <f ca="1">IFERROR(__xludf.DUMMYFUNCTION("""COMPUTED_VALUE"""),"Gambler_Jack_II/Chapter_4")</f>
        <v>Gambler_Jack_II/Chapter_4</v>
      </c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  <c r="IS204" s="5"/>
      <c r="IT204" s="5"/>
      <c r="IU204" s="5"/>
      <c r="IV204" s="5"/>
      <c r="IW204" s="5"/>
      <c r="IX204" s="5"/>
      <c r="IY204" s="5"/>
      <c r="IZ204" s="5"/>
      <c r="JA204" s="5"/>
      <c r="JB204" s="5"/>
      <c r="JC204" s="5"/>
      <c r="JD204" s="5"/>
      <c r="JE204" s="5"/>
      <c r="JF204" s="5"/>
      <c r="JG204" s="5"/>
      <c r="JH204" s="5"/>
      <c r="JI204" s="5"/>
      <c r="JJ204" s="5"/>
      <c r="JK204" s="5"/>
      <c r="JL204" s="5"/>
      <c r="JM204" s="5"/>
      <c r="JN204" s="5"/>
      <c r="JO204" s="5"/>
      <c r="JP204" s="5"/>
      <c r="JQ204" s="5"/>
      <c r="JR204" s="5"/>
      <c r="JS204" s="5"/>
      <c r="JT204" s="5"/>
      <c r="JU204" s="5"/>
      <c r="JV204" s="5"/>
      <c r="JW204" s="5"/>
      <c r="JX204" s="5"/>
      <c r="JY204" s="5"/>
      <c r="JZ204" s="5"/>
      <c r="KA204" s="5"/>
      <c r="KB204" s="5"/>
      <c r="KC204" s="5"/>
      <c r="KD204" s="5"/>
      <c r="KE204" s="5"/>
      <c r="KF204" s="5"/>
      <c r="KG204" s="5"/>
      <c r="KH204" s="5"/>
      <c r="KI204" s="5"/>
      <c r="KJ204" s="5"/>
      <c r="KK204" s="5"/>
      <c r="KL204" s="5"/>
      <c r="KM204" s="5"/>
      <c r="KN204" s="5"/>
    </row>
    <row r="205" spans="1:300" ht="12.5">
      <c r="A205" s="5" t="str">
        <f ca="1">IFERROR(__xludf.DUMMYFUNCTION("""COMPUTED_VALUE""")," '/wiki/Black_Records/The_War_Comes_to_an_End'")</f>
        <v xml:space="preserve"> '/wiki/Black_Records/The_War_Comes_to_an_End'</v>
      </c>
      <c r="B205" s="5" t="str">
        <f t="shared" ca="1" si="0"/>
        <v>Black_Records/The_War_Comes_to_an_End</v>
      </c>
      <c r="C205" s="5"/>
      <c r="D205" s="5"/>
      <c r="E205" s="5" t="str">
        <f ca="1">IFERROR(__xludf.DUMMYFUNCTION("""COMPUTED_VALUE"""),"Gambler_Jack_II/Chapter_5")</f>
        <v>Gambler_Jack_II/Chapter_5</v>
      </c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5"/>
      <c r="GY205" s="5"/>
      <c r="GZ205" s="5"/>
      <c r="HA205" s="5"/>
      <c r="HB205" s="5"/>
      <c r="HC205" s="5"/>
      <c r="HD205" s="5"/>
      <c r="HE205" s="5"/>
      <c r="HF205" s="5"/>
      <c r="HG205" s="5"/>
      <c r="HH205" s="5"/>
      <c r="HI205" s="5"/>
      <c r="HJ205" s="5"/>
      <c r="HK205" s="5"/>
      <c r="HL205" s="5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  <c r="IO205" s="5"/>
      <c r="IP205" s="5"/>
      <c r="IQ205" s="5"/>
      <c r="IR205" s="5"/>
      <c r="IS205" s="5"/>
      <c r="IT205" s="5"/>
      <c r="IU205" s="5"/>
      <c r="IV205" s="5"/>
      <c r="IW205" s="5"/>
      <c r="IX205" s="5"/>
      <c r="IY205" s="5"/>
      <c r="IZ205" s="5"/>
      <c r="JA205" s="5"/>
      <c r="JB205" s="5"/>
      <c r="JC205" s="5"/>
      <c r="JD205" s="5"/>
      <c r="JE205" s="5"/>
      <c r="JF205" s="5"/>
      <c r="JG205" s="5"/>
      <c r="JH205" s="5"/>
      <c r="JI205" s="5"/>
      <c r="JJ205" s="5"/>
      <c r="JK205" s="5"/>
      <c r="JL205" s="5"/>
      <c r="JM205" s="5"/>
      <c r="JN205" s="5"/>
      <c r="JO205" s="5"/>
      <c r="JP205" s="5"/>
      <c r="JQ205" s="5"/>
      <c r="JR205" s="5"/>
      <c r="JS205" s="5"/>
      <c r="JT205" s="5"/>
      <c r="JU205" s="5"/>
      <c r="JV205" s="5"/>
      <c r="JW205" s="5"/>
      <c r="JX205" s="5"/>
      <c r="JY205" s="5"/>
      <c r="JZ205" s="5"/>
      <c r="KA205" s="5"/>
      <c r="KB205" s="5"/>
      <c r="KC205" s="5"/>
      <c r="KD205" s="5"/>
      <c r="KE205" s="5"/>
      <c r="KF205" s="5"/>
      <c r="KG205" s="5"/>
      <c r="KH205" s="5"/>
      <c r="KI205" s="5"/>
      <c r="KJ205" s="5"/>
      <c r="KK205" s="5"/>
      <c r="KL205" s="5"/>
      <c r="KM205" s="5"/>
      <c r="KN205" s="5"/>
    </row>
    <row r="206" spans="1:300" ht="12.5">
      <c r="A206" s="5" t="str">
        <f ca="1">IFERROR(__xludf.DUMMYFUNCTION("""COMPUTED_VALUE""")," '/wiki/Gambler_Jack_II/Chapter_1'")</f>
        <v xml:space="preserve"> '/wiki/Gambler_Jack_II/Chapter_1'</v>
      </c>
      <c r="B206" s="5" t="str">
        <f t="shared" ca="1" si="0"/>
        <v>Gambler_Jack_II/Chapter_1</v>
      </c>
      <c r="C206" s="5"/>
      <c r="D206" s="5"/>
      <c r="E206" s="5" t="str">
        <f ca="1">IFERROR(__xludf.DUMMYFUNCTION("""COMPUTED_VALUE"""),"Gambler_Jack_II/Chapter_6")</f>
        <v>Gambler_Jack_II/Chapter_6</v>
      </c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5"/>
      <c r="GY206" s="5"/>
      <c r="GZ206" s="5"/>
      <c r="HA206" s="5"/>
      <c r="HB206" s="5"/>
      <c r="HC206" s="5"/>
      <c r="HD206" s="5"/>
      <c r="HE206" s="5"/>
      <c r="HF206" s="5"/>
      <c r="HG206" s="5"/>
      <c r="HH206" s="5"/>
      <c r="HI206" s="5"/>
      <c r="HJ206" s="5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  <c r="IQ206" s="5"/>
      <c r="IR206" s="5"/>
      <c r="IS206" s="5"/>
      <c r="IT206" s="5"/>
      <c r="IU206" s="5"/>
      <c r="IV206" s="5"/>
      <c r="IW206" s="5"/>
      <c r="IX206" s="5"/>
      <c r="IY206" s="5"/>
      <c r="IZ206" s="5"/>
      <c r="JA206" s="5"/>
      <c r="JB206" s="5"/>
      <c r="JC206" s="5"/>
      <c r="JD206" s="5"/>
      <c r="JE206" s="5"/>
      <c r="JF206" s="5"/>
      <c r="JG206" s="5"/>
      <c r="JH206" s="5"/>
      <c r="JI206" s="5"/>
      <c r="JJ206" s="5"/>
      <c r="JK206" s="5"/>
      <c r="JL206" s="5"/>
      <c r="JM206" s="5"/>
      <c r="JN206" s="5"/>
      <c r="JO206" s="5"/>
      <c r="JP206" s="5"/>
      <c r="JQ206" s="5"/>
      <c r="JR206" s="5"/>
      <c r="JS206" s="5"/>
      <c r="JT206" s="5"/>
      <c r="JU206" s="5"/>
      <c r="JV206" s="5"/>
      <c r="JW206" s="5"/>
      <c r="JX206" s="5"/>
      <c r="JY206" s="5"/>
      <c r="JZ206" s="5"/>
      <c r="KA206" s="5"/>
      <c r="KB206" s="5"/>
      <c r="KC206" s="5"/>
      <c r="KD206" s="5"/>
      <c r="KE206" s="5"/>
      <c r="KF206" s="5"/>
      <c r="KG206" s="5"/>
      <c r="KH206" s="5"/>
      <c r="KI206" s="5"/>
      <c r="KJ206" s="5"/>
      <c r="KK206" s="5"/>
      <c r="KL206" s="5"/>
      <c r="KM206" s="5"/>
      <c r="KN206" s="5"/>
    </row>
    <row r="207" spans="1:300" ht="12.5">
      <c r="A207" s="5" t="str">
        <f ca="1">IFERROR(__xludf.DUMMYFUNCTION("""COMPUTED_VALUE""")," '/wiki/Gambler_Jack_II/Chapter_2'")</f>
        <v xml:space="preserve"> '/wiki/Gambler_Jack_II/Chapter_2'</v>
      </c>
      <c r="B207" s="5" t="str">
        <f t="shared" ca="1" si="0"/>
        <v>Gambler_Jack_II/Chapter_2</v>
      </c>
      <c r="C207" s="5"/>
      <c r="D207" s="5"/>
      <c r="E207" s="5" t="str">
        <f ca="1">IFERROR(__xludf.DUMMYFUNCTION("""COMPUTED_VALUE"""),"Gambler_Jack_II/Chapter_7")</f>
        <v>Gambler_Jack_II/Chapter_7</v>
      </c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/>
      <c r="GZ207" s="5"/>
      <c r="HA207" s="5"/>
      <c r="HB207" s="5"/>
      <c r="HC207" s="5"/>
      <c r="HD207" s="5"/>
      <c r="HE207" s="5"/>
      <c r="HF207" s="5"/>
      <c r="HG207" s="5"/>
      <c r="HH207" s="5"/>
      <c r="HI207" s="5"/>
      <c r="HJ207" s="5"/>
      <c r="HK207" s="5"/>
      <c r="HL207" s="5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5"/>
      <c r="IK207" s="5"/>
      <c r="IL207" s="5"/>
      <c r="IM207" s="5"/>
      <c r="IN207" s="5"/>
      <c r="IO207" s="5"/>
      <c r="IP207" s="5"/>
      <c r="IQ207" s="5"/>
      <c r="IR207" s="5"/>
      <c r="IS207" s="5"/>
      <c r="IT207" s="5"/>
      <c r="IU207" s="5"/>
      <c r="IV207" s="5"/>
      <c r="IW207" s="5"/>
      <c r="IX207" s="5"/>
      <c r="IY207" s="5"/>
      <c r="IZ207" s="5"/>
      <c r="JA207" s="5"/>
      <c r="JB207" s="5"/>
      <c r="JC207" s="5"/>
      <c r="JD207" s="5"/>
      <c r="JE207" s="5"/>
      <c r="JF207" s="5"/>
      <c r="JG207" s="5"/>
      <c r="JH207" s="5"/>
      <c r="JI207" s="5"/>
      <c r="JJ207" s="5"/>
      <c r="JK207" s="5"/>
      <c r="JL207" s="5"/>
      <c r="JM207" s="5"/>
      <c r="JN207" s="5"/>
      <c r="JO207" s="5"/>
      <c r="JP207" s="5"/>
      <c r="JQ207" s="5"/>
      <c r="JR207" s="5"/>
      <c r="JS207" s="5"/>
      <c r="JT207" s="5"/>
      <c r="JU207" s="5"/>
      <c r="JV207" s="5"/>
      <c r="JW207" s="5"/>
      <c r="JX207" s="5"/>
      <c r="JY207" s="5"/>
      <c r="JZ207" s="5"/>
      <c r="KA207" s="5"/>
      <c r="KB207" s="5"/>
      <c r="KC207" s="5"/>
      <c r="KD207" s="5"/>
      <c r="KE207" s="5"/>
      <c r="KF207" s="5"/>
      <c r="KG207" s="5"/>
      <c r="KH207" s="5"/>
      <c r="KI207" s="5"/>
      <c r="KJ207" s="5"/>
      <c r="KK207" s="5"/>
      <c r="KL207" s="5"/>
      <c r="KM207" s="5"/>
      <c r="KN207" s="5"/>
    </row>
    <row r="208" spans="1:300" ht="12.5">
      <c r="A208" s="5" t="str">
        <f ca="1">IFERROR(__xludf.DUMMYFUNCTION("""COMPUTED_VALUE""")," '/wiki/Gambler_Jack_II/Chapter_3'")</f>
        <v xml:space="preserve"> '/wiki/Gambler_Jack_II/Chapter_3'</v>
      </c>
      <c r="B208" s="5" t="str">
        <f t="shared" ca="1" si="0"/>
        <v>Gambler_Jack_II/Chapter_3</v>
      </c>
      <c r="C208" s="5"/>
      <c r="D208" s="5"/>
      <c r="E208" s="5" t="str">
        <f ca="1">IFERROR(__xludf.DUMMYFUNCTION("""COMPUTED_VALUE"""),"Gambler_Jack_II/Chapter_8")</f>
        <v>Gambler_Jack_II/Chapter_8</v>
      </c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  <c r="GT208" s="5"/>
      <c r="GU208" s="5"/>
      <c r="GV208" s="5"/>
      <c r="GW208" s="5"/>
      <c r="GX208" s="5"/>
      <c r="GY208" s="5"/>
      <c r="GZ208" s="5"/>
      <c r="HA208" s="5"/>
      <c r="HB208" s="5"/>
      <c r="HC208" s="5"/>
      <c r="HD208" s="5"/>
      <c r="HE208" s="5"/>
      <c r="HF208" s="5"/>
      <c r="HG208" s="5"/>
      <c r="HH208" s="5"/>
      <c r="HI208" s="5"/>
      <c r="HJ208" s="5"/>
      <c r="HK208" s="5"/>
      <c r="HL208" s="5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  <c r="IF208" s="5"/>
      <c r="IG208" s="5"/>
      <c r="IH208" s="5"/>
      <c r="II208" s="5"/>
      <c r="IJ208" s="5"/>
      <c r="IK208" s="5"/>
      <c r="IL208" s="5"/>
      <c r="IM208" s="5"/>
      <c r="IN208" s="5"/>
      <c r="IO208" s="5"/>
      <c r="IP208" s="5"/>
      <c r="IQ208" s="5"/>
      <c r="IR208" s="5"/>
      <c r="IS208" s="5"/>
      <c r="IT208" s="5"/>
      <c r="IU208" s="5"/>
      <c r="IV208" s="5"/>
      <c r="IW208" s="5"/>
      <c r="IX208" s="5"/>
      <c r="IY208" s="5"/>
      <c r="IZ208" s="5"/>
      <c r="JA208" s="5"/>
      <c r="JB208" s="5"/>
      <c r="JC208" s="5"/>
      <c r="JD208" s="5"/>
      <c r="JE208" s="5"/>
      <c r="JF208" s="5"/>
      <c r="JG208" s="5"/>
      <c r="JH208" s="5"/>
      <c r="JI208" s="5"/>
      <c r="JJ208" s="5"/>
      <c r="JK208" s="5"/>
      <c r="JL208" s="5"/>
      <c r="JM208" s="5"/>
      <c r="JN208" s="5"/>
      <c r="JO208" s="5"/>
      <c r="JP208" s="5"/>
      <c r="JQ208" s="5"/>
      <c r="JR208" s="5"/>
      <c r="JS208" s="5"/>
      <c r="JT208" s="5"/>
      <c r="JU208" s="5"/>
      <c r="JV208" s="5"/>
      <c r="JW208" s="5"/>
      <c r="JX208" s="5"/>
      <c r="JY208" s="5"/>
      <c r="JZ208" s="5"/>
      <c r="KA208" s="5"/>
      <c r="KB208" s="5"/>
      <c r="KC208" s="5"/>
      <c r="KD208" s="5"/>
      <c r="KE208" s="5"/>
      <c r="KF208" s="5"/>
      <c r="KG208" s="5"/>
      <c r="KH208" s="5"/>
      <c r="KI208" s="5"/>
      <c r="KJ208" s="5"/>
      <c r="KK208" s="5"/>
      <c r="KL208" s="5"/>
      <c r="KM208" s="5"/>
      <c r="KN208" s="5"/>
    </row>
    <row r="209" spans="1:300" ht="12.5">
      <c r="A209" s="5" t="str">
        <f ca="1">IFERROR(__xludf.DUMMYFUNCTION("""COMPUTED_VALUE""")," '/wiki/Gambler_Jack_II/Chapter_4'")</f>
        <v xml:space="preserve"> '/wiki/Gambler_Jack_II/Chapter_4'</v>
      </c>
      <c r="B209" s="5" t="str">
        <f t="shared" ca="1" si="0"/>
        <v>Gambler_Jack_II/Chapter_4</v>
      </c>
      <c r="C209" s="5"/>
      <c r="D209" s="5"/>
      <c r="E209" s="5" t="str">
        <f ca="1">IFERROR(__xludf.DUMMYFUNCTION("""COMPUTED_VALUE"""),"Gambler_Jack_II/Chapter_9")</f>
        <v>Gambler_Jack_II/Chapter_9</v>
      </c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  <c r="GX209" s="5"/>
      <c r="GY209" s="5"/>
      <c r="GZ209" s="5"/>
      <c r="HA209" s="5"/>
      <c r="HB209" s="5"/>
      <c r="HC209" s="5"/>
      <c r="HD209" s="5"/>
      <c r="HE209" s="5"/>
      <c r="HF209" s="5"/>
      <c r="HG209" s="5"/>
      <c r="HH209" s="5"/>
      <c r="HI209" s="5"/>
      <c r="HJ209" s="5"/>
      <c r="HK209" s="5"/>
      <c r="HL209" s="5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  <c r="IO209" s="5"/>
      <c r="IP209" s="5"/>
      <c r="IQ209" s="5"/>
      <c r="IR209" s="5"/>
      <c r="IS209" s="5"/>
      <c r="IT209" s="5"/>
      <c r="IU209" s="5"/>
      <c r="IV209" s="5"/>
      <c r="IW209" s="5"/>
      <c r="IX209" s="5"/>
      <c r="IY209" s="5"/>
      <c r="IZ209" s="5"/>
      <c r="JA209" s="5"/>
      <c r="JB209" s="5"/>
      <c r="JC209" s="5"/>
      <c r="JD209" s="5"/>
      <c r="JE209" s="5"/>
      <c r="JF209" s="5"/>
      <c r="JG209" s="5"/>
      <c r="JH209" s="5"/>
      <c r="JI209" s="5"/>
      <c r="JJ209" s="5"/>
      <c r="JK209" s="5"/>
      <c r="JL209" s="5"/>
      <c r="JM209" s="5"/>
      <c r="JN209" s="5"/>
      <c r="JO209" s="5"/>
      <c r="JP209" s="5"/>
      <c r="JQ209" s="5"/>
      <c r="JR209" s="5"/>
      <c r="JS209" s="5"/>
      <c r="JT209" s="5"/>
      <c r="JU209" s="5"/>
      <c r="JV209" s="5"/>
      <c r="JW209" s="5"/>
      <c r="JX209" s="5"/>
      <c r="JY209" s="5"/>
      <c r="JZ209" s="5"/>
      <c r="KA209" s="5"/>
      <c r="KB209" s="5"/>
      <c r="KC209" s="5"/>
      <c r="KD209" s="5"/>
      <c r="KE209" s="5"/>
      <c r="KF209" s="5"/>
      <c r="KG209" s="5"/>
      <c r="KH209" s="5"/>
      <c r="KI209" s="5"/>
      <c r="KJ209" s="5"/>
      <c r="KK209" s="5"/>
      <c r="KL209" s="5"/>
      <c r="KM209" s="5"/>
      <c r="KN209" s="5"/>
    </row>
    <row r="210" spans="1:300" ht="12.5">
      <c r="A210" s="5" t="str">
        <f ca="1">IFERROR(__xludf.DUMMYFUNCTION("""COMPUTED_VALUE""")," '/wiki/Gambler_Jack_II/Chapter_5'")</f>
        <v xml:space="preserve"> '/wiki/Gambler_Jack_II/Chapter_5'</v>
      </c>
      <c r="B210" s="5" t="str">
        <f t="shared" ca="1" si="0"/>
        <v>Gambler_Jack_II/Chapter_5</v>
      </c>
      <c r="C210" s="5"/>
      <c r="D210" s="5"/>
      <c r="E210" s="5" t="str">
        <f ca="1">IFERROR(__xludf.DUMMYFUNCTION("""COMPUTED_VALUE"""),"Gambler_Jack_II/Chapter_10")</f>
        <v>Gambler_Jack_II/Chapter_10</v>
      </c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5"/>
      <c r="GT210" s="5"/>
      <c r="GU210" s="5"/>
      <c r="GV210" s="5"/>
      <c r="GW210" s="5"/>
      <c r="GX210" s="5"/>
      <c r="GY210" s="5"/>
      <c r="GZ210" s="5"/>
      <c r="HA210" s="5"/>
      <c r="HB210" s="5"/>
      <c r="HC210" s="5"/>
      <c r="HD210" s="5"/>
      <c r="HE210" s="5"/>
      <c r="HF210" s="5"/>
      <c r="HG210" s="5"/>
      <c r="HH210" s="5"/>
      <c r="HI210" s="5"/>
      <c r="HJ210" s="5"/>
      <c r="HK210" s="5"/>
      <c r="HL210" s="5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  <c r="IF210" s="5"/>
      <c r="IG210" s="5"/>
      <c r="IH210" s="5"/>
      <c r="II210" s="5"/>
      <c r="IJ210" s="5"/>
      <c r="IK210" s="5"/>
      <c r="IL210" s="5"/>
      <c r="IM210" s="5"/>
      <c r="IN210" s="5"/>
      <c r="IO210" s="5"/>
      <c r="IP210" s="5"/>
      <c r="IQ210" s="5"/>
      <c r="IR210" s="5"/>
      <c r="IS210" s="5"/>
      <c r="IT210" s="5"/>
      <c r="IU210" s="5"/>
      <c r="IV210" s="5"/>
      <c r="IW210" s="5"/>
      <c r="IX210" s="5"/>
      <c r="IY210" s="5"/>
      <c r="IZ210" s="5"/>
      <c r="JA210" s="5"/>
      <c r="JB210" s="5"/>
      <c r="JC210" s="5"/>
      <c r="JD210" s="5"/>
      <c r="JE210" s="5"/>
      <c r="JF210" s="5"/>
      <c r="JG210" s="5"/>
      <c r="JH210" s="5"/>
      <c r="JI210" s="5"/>
      <c r="JJ210" s="5"/>
      <c r="JK210" s="5"/>
      <c r="JL210" s="5"/>
      <c r="JM210" s="5"/>
      <c r="JN210" s="5"/>
      <c r="JO210" s="5"/>
      <c r="JP210" s="5"/>
      <c r="JQ210" s="5"/>
      <c r="JR210" s="5"/>
      <c r="JS210" s="5"/>
      <c r="JT210" s="5"/>
      <c r="JU210" s="5"/>
      <c r="JV210" s="5"/>
      <c r="JW210" s="5"/>
      <c r="JX210" s="5"/>
      <c r="JY210" s="5"/>
      <c r="JZ210" s="5"/>
      <c r="KA210" s="5"/>
      <c r="KB210" s="5"/>
      <c r="KC210" s="5"/>
      <c r="KD210" s="5"/>
      <c r="KE210" s="5"/>
      <c r="KF210" s="5"/>
      <c r="KG210" s="5"/>
      <c r="KH210" s="5"/>
      <c r="KI210" s="5"/>
      <c r="KJ210" s="5"/>
      <c r="KK210" s="5"/>
      <c r="KL210" s="5"/>
      <c r="KM210" s="5"/>
      <c r="KN210" s="5"/>
    </row>
    <row r="211" spans="1:300" ht="12.5">
      <c r="A211" s="5" t="str">
        <f ca="1">IFERROR(__xludf.DUMMYFUNCTION("""COMPUTED_VALUE""")," '/wiki/Gambler_Jack_II/Chapter_6'")</f>
        <v xml:space="preserve"> '/wiki/Gambler_Jack_II/Chapter_6'</v>
      </c>
      <c r="B211" s="5" t="str">
        <f t="shared" ca="1" si="0"/>
        <v>Gambler_Jack_II/Chapter_6</v>
      </c>
      <c r="C211" s="5"/>
      <c r="D211" s="5"/>
      <c r="E211" s="5" t="str">
        <f ca="1">IFERROR(__xludf.DUMMYFUNCTION("""COMPUTED_VALUE"""),"Gambler_Jack_II/Chapter_11")</f>
        <v>Gambler_Jack_II/Chapter_11</v>
      </c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  <c r="IM211" s="5"/>
      <c r="IN211" s="5"/>
      <c r="IO211" s="5"/>
      <c r="IP211" s="5"/>
      <c r="IQ211" s="5"/>
      <c r="IR211" s="5"/>
      <c r="IS211" s="5"/>
      <c r="IT211" s="5"/>
      <c r="IU211" s="5"/>
      <c r="IV211" s="5"/>
      <c r="IW211" s="5"/>
      <c r="IX211" s="5"/>
      <c r="IY211" s="5"/>
      <c r="IZ211" s="5"/>
      <c r="JA211" s="5"/>
      <c r="JB211" s="5"/>
      <c r="JC211" s="5"/>
      <c r="JD211" s="5"/>
      <c r="JE211" s="5"/>
      <c r="JF211" s="5"/>
      <c r="JG211" s="5"/>
      <c r="JH211" s="5"/>
      <c r="JI211" s="5"/>
      <c r="JJ211" s="5"/>
      <c r="JK211" s="5"/>
      <c r="JL211" s="5"/>
      <c r="JM211" s="5"/>
      <c r="JN211" s="5"/>
      <c r="JO211" s="5"/>
      <c r="JP211" s="5"/>
      <c r="JQ211" s="5"/>
      <c r="JR211" s="5"/>
      <c r="JS211" s="5"/>
      <c r="JT211" s="5"/>
      <c r="JU211" s="5"/>
      <c r="JV211" s="5"/>
      <c r="JW211" s="5"/>
      <c r="JX211" s="5"/>
      <c r="JY211" s="5"/>
      <c r="JZ211" s="5"/>
      <c r="KA211" s="5"/>
      <c r="KB211" s="5"/>
      <c r="KC211" s="5"/>
      <c r="KD211" s="5"/>
      <c r="KE211" s="5"/>
      <c r="KF211" s="5"/>
      <c r="KG211" s="5"/>
      <c r="KH211" s="5"/>
      <c r="KI211" s="5"/>
      <c r="KJ211" s="5"/>
      <c r="KK211" s="5"/>
      <c r="KL211" s="5"/>
      <c r="KM211" s="5"/>
      <c r="KN211" s="5"/>
    </row>
    <row r="212" spans="1:300" ht="12.5">
      <c r="A212" s="5" t="str">
        <f ca="1">IFERROR(__xludf.DUMMYFUNCTION("""COMPUTED_VALUE""")," '/wiki/Gambler_Jack_II/Chapter_7'")</f>
        <v xml:space="preserve"> '/wiki/Gambler_Jack_II/Chapter_7'</v>
      </c>
      <c r="B212" s="5" t="str">
        <f t="shared" ca="1" si="0"/>
        <v>Gambler_Jack_II/Chapter_7</v>
      </c>
      <c r="C212" s="5"/>
      <c r="D212" s="5"/>
      <c r="E212" s="5" t="str">
        <f ca="1">IFERROR(__xludf.DUMMYFUNCTION("""COMPUTED_VALUE"""),"Gambler_Jack_II/Chapter_12")</f>
        <v>Gambler_Jack_II/Chapter_12</v>
      </c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  <c r="GS212" s="5"/>
      <c r="GT212" s="5"/>
      <c r="GU212" s="5"/>
      <c r="GV212" s="5"/>
      <c r="GW212" s="5"/>
      <c r="GX212" s="5"/>
      <c r="GY212" s="5"/>
      <c r="GZ212" s="5"/>
      <c r="HA212" s="5"/>
      <c r="HB212" s="5"/>
      <c r="HC212" s="5"/>
      <c r="HD212" s="5"/>
      <c r="HE212" s="5"/>
      <c r="HF212" s="5"/>
      <c r="HG212" s="5"/>
      <c r="HH212" s="5"/>
      <c r="HI212" s="5"/>
      <c r="HJ212" s="5"/>
      <c r="HK212" s="5"/>
      <c r="HL212" s="5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  <c r="IF212" s="5"/>
      <c r="IG212" s="5"/>
      <c r="IH212" s="5"/>
      <c r="II212" s="5"/>
      <c r="IJ212" s="5"/>
      <c r="IK212" s="5"/>
      <c r="IL212" s="5"/>
      <c r="IM212" s="5"/>
      <c r="IN212" s="5"/>
      <c r="IO212" s="5"/>
      <c r="IP212" s="5"/>
      <c r="IQ212" s="5"/>
      <c r="IR212" s="5"/>
      <c r="IS212" s="5"/>
      <c r="IT212" s="5"/>
      <c r="IU212" s="5"/>
      <c r="IV212" s="5"/>
      <c r="IW212" s="5"/>
      <c r="IX212" s="5"/>
      <c r="IY212" s="5"/>
      <c r="IZ212" s="5"/>
      <c r="JA212" s="5"/>
      <c r="JB212" s="5"/>
      <c r="JC212" s="5"/>
      <c r="JD212" s="5"/>
      <c r="JE212" s="5"/>
      <c r="JF212" s="5"/>
      <c r="JG212" s="5"/>
      <c r="JH212" s="5"/>
      <c r="JI212" s="5"/>
      <c r="JJ212" s="5"/>
      <c r="JK212" s="5"/>
      <c r="JL212" s="5"/>
      <c r="JM212" s="5"/>
      <c r="JN212" s="5"/>
      <c r="JO212" s="5"/>
      <c r="JP212" s="5"/>
      <c r="JQ212" s="5"/>
      <c r="JR212" s="5"/>
      <c r="JS212" s="5"/>
      <c r="JT212" s="5"/>
      <c r="JU212" s="5"/>
      <c r="JV212" s="5"/>
      <c r="JW212" s="5"/>
      <c r="JX212" s="5"/>
      <c r="JY212" s="5"/>
      <c r="JZ212" s="5"/>
      <c r="KA212" s="5"/>
      <c r="KB212" s="5"/>
      <c r="KC212" s="5"/>
      <c r="KD212" s="5"/>
      <c r="KE212" s="5"/>
      <c r="KF212" s="5"/>
      <c r="KG212" s="5"/>
      <c r="KH212" s="5"/>
      <c r="KI212" s="5"/>
      <c r="KJ212" s="5"/>
      <c r="KK212" s="5"/>
      <c r="KL212" s="5"/>
      <c r="KM212" s="5"/>
      <c r="KN212" s="5"/>
    </row>
    <row r="213" spans="1:300" ht="12.5">
      <c r="A213" s="5" t="str">
        <f ca="1">IFERROR(__xludf.DUMMYFUNCTION("""COMPUTED_VALUE""")," '/wiki/Gambler_Jack_II/Chapter_8'")</f>
        <v xml:space="preserve"> '/wiki/Gambler_Jack_II/Chapter_8'</v>
      </c>
      <c r="B213" s="5" t="str">
        <f t="shared" ca="1" si="0"/>
        <v>Gambler_Jack_II/Chapter_8</v>
      </c>
      <c r="C213" s="5"/>
      <c r="D213" s="5"/>
      <c r="E213" s="5" t="str">
        <f ca="1">IFERROR(__xludf.DUMMYFUNCTION("""COMPUTED_VALUE"""),"Gambler_Jack_II/Chapter_13")</f>
        <v>Gambler_Jack_II/Chapter_13</v>
      </c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/>
      <c r="GZ213" s="5"/>
      <c r="HA213" s="5"/>
      <c r="HB213" s="5"/>
      <c r="HC213" s="5"/>
      <c r="HD213" s="5"/>
      <c r="HE213" s="5"/>
      <c r="HF213" s="5"/>
      <c r="HG213" s="5"/>
      <c r="HH213" s="5"/>
      <c r="HI213" s="5"/>
      <c r="HJ213" s="5"/>
      <c r="HK213" s="5"/>
      <c r="HL213" s="5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  <c r="IF213" s="5"/>
      <c r="IG213" s="5"/>
      <c r="IH213" s="5"/>
      <c r="II213" s="5"/>
      <c r="IJ213" s="5"/>
      <c r="IK213" s="5"/>
      <c r="IL213" s="5"/>
      <c r="IM213" s="5"/>
      <c r="IN213" s="5"/>
      <c r="IO213" s="5"/>
      <c r="IP213" s="5"/>
      <c r="IQ213" s="5"/>
      <c r="IR213" s="5"/>
      <c r="IS213" s="5"/>
      <c r="IT213" s="5"/>
      <c r="IU213" s="5"/>
      <c r="IV213" s="5"/>
      <c r="IW213" s="5"/>
      <c r="IX213" s="5"/>
      <c r="IY213" s="5"/>
      <c r="IZ213" s="5"/>
      <c r="JA213" s="5"/>
      <c r="JB213" s="5"/>
      <c r="JC213" s="5"/>
      <c r="JD213" s="5"/>
      <c r="JE213" s="5"/>
      <c r="JF213" s="5"/>
      <c r="JG213" s="5"/>
      <c r="JH213" s="5"/>
      <c r="JI213" s="5"/>
      <c r="JJ213" s="5"/>
      <c r="JK213" s="5"/>
      <c r="JL213" s="5"/>
      <c r="JM213" s="5"/>
      <c r="JN213" s="5"/>
      <c r="JO213" s="5"/>
      <c r="JP213" s="5"/>
      <c r="JQ213" s="5"/>
      <c r="JR213" s="5"/>
      <c r="JS213" s="5"/>
      <c r="JT213" s="5"/>
      <c r="JU213" s="5"/>
      <c r="JV213" s="5"/>
      <c r="JW213" s="5"/>
      <c r="JX213" s="5"/>
      <c r="JY213" s="5"/>
      <c r="JZ213" s="5"/>
      <c r="KA213" s="5"/>
      <c r="KB213" s="5"/>
      <c r="KC213" s="5"/>
      <c r="KD213" s="5"/>
      <c r="KE213" s="5"/>
      <c r="KF213" s="5"/>
      <c r="KG213" s="5"/>
      <c r="KH213" s="5"/>
      <c r="KI213" s="5"/>
      <c r="KJ213" s="5"/>
      <c r="KK213" s="5"/>
      <c r="KL213" s="5"/>
      <c r="KM213" s="5"/>
      <c r="KN213" s="5"/>
    </row>
    <row r="214" spans="1:300" ht="12.5">
      <c r="A214" s="5" t="str">
        <f ca="1">IFERROR(__xludf.DUMMYFUNCTION("""COMPUTED_VALUE""")," '/wiki/Gambler_Jack_II/Chapter_9'")</f>
        <v xml:space="preserve"> '/wiki/Gambler_Jack_II/Chapter_9'</v>
      </c>
      <c r="B214" s="5" t="str">
        <f t="shared" ca="1" si="0"/>
        <v>Gambler_Jack_II/Chapter_9</v>
      </c>
      <c r="C214" s="5"/>
      <c r="D214" s="5"/>
      <c r="E214" s="5" t="str">
        <f ca="1">IFERROR(__xludf.DUMMYFUNCTION("""COMPUTED_VALUE"""),"Gambler_Jack_II/Finale")</f>
        <v>Gambler_Jack_II/Finale</v>
      </c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  <c r="GS214" s="5"/>
      <c r="GT214" s="5"/>
      <c r="GU214" s="5"/>
      <c r="GV214" s="5"/>
      <c r="GW214" s="5"/>
      <c r="GX214" s="5"/>
      <c r="GY214" s="5"/>
      <c r="GZ214" s="5"/>
      <c r="HA214" s="5"/>
      <c r="HB214" s="5"/>
      <c r="HC214" s="5"/>
      <c r="HD214" s="5"/>
      <c r="HE214" s="5"/>
      <c r="HF214" s="5"/>
      <c r="HG214" s="5"/>
      <c r="HH214" s="5"/>
      <c r="HI214" s="5"/>
      <c r="HJ214" s="5"/>
      <c r="HK214" s="5"/>
      <c r="HL214" s="5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  <c r="IF214" s="5"/>
      <c r="IG214" s="5"/>
      <c r="IH214" s="5"/>
      <c r="II214" s="5"/>
      <c r="IJ214" s="5"/>
      <c r="IK214" s="5"/>
      <c r="IL214" s="5"/>
      <c r="IM214" s="5"/>
      <c r="IN214" s="5"/>
      <c r="IO214" s="5"/>
      <c r="IP214" s="5"/>
      <c r="IQ214" s="5"/>
      <c r="IR214" s="5"/>
      <c r="IS214" s="5"/>
      <c r="IT214" s="5"/>
      <c r="IU214" s="5"/>
      <c r="IV214" s="5"/>
      <c r="IW214" s="5"/>
      <c r="IX214" s="5"/>
      <c r="IY214" s="5"/>
      <c r="IZ214" s="5"/>
      <c r="JA214" s="5"/>
      <c r="JB214" s="5"/>
      <c r="JC214" s="5"/>
      <c r="JD214" s="5"/>
      <c r="JE214" s="5"/>
      <c r="JF214" s="5"/>
      <c r="JG214" s="5"/>
      <c r="JH214" s="5"/>
      <c r="JI214" s="5"/>
      <c r="JJ214" s="5"/>
      <c r="JK214" s="5"/>
      <c r="JL214" s="5"/>
      <c r="JM214" s="5"/>
      <c r="JN214" s="5"/>
      <c r="JO214" s="5"/>
      <c r="JP214" s="5"/>
      <c r="JQ214" s="5"/>
      <c r="JR214" s="5"/>
      <c r="JS214" s="5"/>
      <c r="JT214" s="5"/>
      <c r="JU214" s="5"/>
      <c r="JV214" s="5"/>
      <c r="JW214" s="5"/>
      <c r="JX214" s="5"/>
      <c r="JY214" s="5"/>
      <c r="JZ214" s="5"/>
      <c r="KA214" s="5"/>
      <c r="KB214" s="5"/>
      <c r="KC214" s="5"/>
      <c r="KD214" s="5"/>
      <c r="KE214" s="5"/>
      <c r="KF214" s="5"/>
      <c r="KG214" s="5"/>
      <c r="KH214" s="5"/>
      <c r="KI214" s="5"/>
      <c r="KJ214" s="5"/>
      <c r="KK214" s="5"/>
      <c r="KL214" s="5"/>
      <c r="KM214" s="5"/>
      <c r="KN214" s="5"/>
    </row>
    <row r="215" spans="1:300" ht="12.5">
      <c r="A215" s="5" t="str">
        <f ca="1">IFERROR(__xludf.DUMMYFUNCTION("""COMPUTED_VALUE""")," '/wiki/Gambler_Jack_II/Chapter_10'")</f>
        <v xml:space="preserve"> '/wiki/Gambler_Jack_II/Chapter_10'</v>
      </c>
      <c r="B215" s="5" t="str">
        <f t="shared" ca="1" si="0"/>
        <v>Gambler_Jack_II/Chapter_10</v>
      </c>
      <c r="C215" s="5"/>
      <c r="D215" s="5"/>
      <c r="E215" s="5" t="str">
        <f ca="1">IFERROR(__xludf.DUMMYFUNCTION("""COMPUTED_VALUE"""),"Crossbell_Times/Special_Issue_(Cold_Steel_II)")</f>
        <v>Crossbell_Times/Special_Issue_(Cold_Steel_II)</v>
      </c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  <c r="GZ215" s="5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  <c r="IO215" s="5"/>
      <c r="IP215" s="5"/>
      <c r="IQ215" s="5"/>
      <c r="IR215" s="5"/>
      <c r="IS215" s="5"/>
      <c r="IT215" s="5"/>
      <c r="IU215" s="5"/>
      <c r="IV215" s="5"/>
      <c r="IW215" s="5"/>
      <c r="IX215" s="5"/>
      <c r="IY215" s="5"/>
      <c r="IZ215" s="5"/>
      <c r="JA215" s="5"/>
      <c r="JB215" s="5"/>
      <c r="JC215" s="5"/>
      <c r="JD215" s="5"/>
      <c r="JE215" s="5"/>
      <c r="JF215" s="5"/>
      <c r="JG215" s="5"/>
      <c r="JH215" s="5"/>
      <c r="JI215" s="5"/>
      <c r="JJ215" s="5"/>
      <c r="JK215" s="5"/>
      <c r="JL215" s="5"/>
      <c r="JM215" s="5"/>
      <c r="JN215" s="5"/>
      <c r="JO215" s="5"/>
      <c r="JP215" s="5"/>
      <c r="JQ215" s="5"/>
      <c r="JR215" s="5"/>
      <c r="JS215" s="5"/>
      <c r="JT215" s="5"/>
      <c r="JU215" s="5"/>
      <c r="JV215" s="5"/>
      <c r="JW215" s="5"/>
      <c r="JX215" s="5"/>
      <c r="JY215" s="5"/>
      <c r="JZ215" s="5"/>
      <c r="KA215" s="5"/>
      <c r="KB215" s="5"/>
      <c r="KC215" s="5"/>
      <c r="KD215" s="5"/>
      <c r="KE215" s="5"/>
      <c r="KF215" s="5"/>
      <c r="KG215" s="5"/>
      <c r="KH215" s="5"/>
      <c r="KI215" s="5"/>
      <c r="KJ215" s="5"/>
      <c r="KK215" s="5"/>
      <c r="KL215" s="5"/>
      <c r="KM215" s="5"/>
      <c r="KN215" s="5"/>
    </row>
    <row r="216" spans="1:300" ht="12.5">
      <c r="A216" s="5" t="str">
        <f ca="1">IFERROR(__xludf.DUMMYFUNCTION("""COMPUTED_VALUE""")," '/wiki/Gambler_Jack_II/Chapter_11'")</f>
        <v xml:space="preserve"> '/wiki/Gambler_Jack_II/Chapter_11'</v>
      </c>
      <c r="B216" s="5" t="str">
        <f t="shared" ca="1" si="0"/>
        <v>Gambler_Jack_II/Chapter_11</v>
      </c>
      <c r="C216" s="5"/>
      <c r="D216" s="5"/>
      <c r="E216" s="5" t="str">
        <f ca="1">IFERROR(__xludf.DUMMYFUNCTION("""COMPUTED_VALUE"""),"Imperial_Chronicle_(Cold_Steel_III)/Issue_1")</f>
        <v>Imperial_Chronicle_(Cold_Steel_III)/Issue_1</v>
      </c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5"/>
      <c r="GW216" s="5"/>
      <c r="GX216" s="5"/>
      <c r="GY216" s="5"/>
      <c r="GZ216" s="5"/>
      <c r="HA216" s="5"/>
      <c r="HB216" s="5"/>
      <c r="HC216" s="5"/>
      <c r="HD216" s="5"/>
      <c r="HE216" s="5"/>
      <c r="HF216" s="5"/>
      <c r="HG216" s="5"/>
      <c r="HH216" s="5"/>
      <c r="HI216" s="5"/>
      <c r="HJ216" s="5"/>
      <c r="HK216" s="5"/>
      <c r="HL216" s="5"/>
      <c r="HM216" s="5"/>
      <c r="HN216" s="5"/>
      <c r="HO216" s="5"/>
      <c r="HP216" s="5"/>
      <c r="HQ216" s="5"/>
      <c r="HR216" s="5"/>
      <c r="HS216" s="5"/>
      <c r="HT216" s="5"/>
      <c r="HU216" s="5"/>
      <c r="HV216" s="5"/>
      <c r="HW216" s="5"/>
      <c r="HX216" s="5"/>
      <c r="HY216" s="5"/>
      <c r="HZ216" s="5"/>
      <c r="IA216" s="5"/>
      <c r="IB216" s="5"/>
      <c r="IC216" s="5"/>
      <c r="ID216" s="5"/>
      <c r="IE216" s="5"/>
      <c r="IF216" s="5"/>
      <c r="IG216" s="5"/>
      <c r="IH216" s="5"/>
      <c r="II216" s="5"/>
      <c r="IJ216" s="5"/>
      <c r="IK216" s="5"/>
      <c r="IL216" s="5"/>
      <c r="IM216" s="5"/>
      <c r="IN216" s="5"/>
      <c r="IO216" s="5"/>
      <c r="IP216" s="5"/>
      <c r="IQ216" s="5"/>
      <c r="IR216" s="5"/>
      <c r="IS216" s="5"/>
      <c r="IT216" s="5"/>
      <c r="IU216" s="5"/>
      <c r="IV216" s="5"/>
      <c r="IW216" s="5"/>
      <c r="IX216" s="5"/>
      <c r="IY216" s="5"/>
      <c r="IZ216" s="5"/>
      <c r="JA216" s="5"/>
      <c r="JB216" s="5"/>
      <c r="JC216" s="5"/>
      <c r="JD216" s="5"/>
      <c r="JE216" s="5"/>
      <c r="JF216" s="5"/>
      <c r="JG216" s="5"/>
      <c r="JH216" s="5"/>
      <c r="JI216" s="5"/>
      <c r="JJ216" s="5"/>
      <c r="JK216" s="5"/>
      <c r="JL216" s="5"/>
      <c r="JM216" s="5"/>
      <c r="JN216" s="5"/>
      <c r="JO216" s="5"/>
      <c r="JP216" s="5"/>
      <c r="JQ216" s="5"/>
      <c r="JR216" s="5"/>
      <c r="JS216" s="5"/>
      <c r="JT216" s="5"/>
      <c r="JU216" s="5"/>
      <c r="JV216" s="5"/>
      <c r="JW216" s="5"/>
      <c r="JX216" s="5"/>
      <c r="JY216" s="5"/>
      <c r="JZ216" s="5"/>
      <c r="KA216" s="5"/>
      <c r="KB216" s="5"/>
      <c r="KC216" s="5"/>
      <c r="KD216" s="5"/>
      <c r="KE216" s="5"/>
      <c r="KF216" s="5"/>
      <c r="KG216" s="5"/>
      <c r="KH216" s="5"/>
      <c r="KI216" s="5"/>
      <c r="KJ216" s="5"/>
      <c r="KK216" s="5"/>
      <c r="KL216" s="5"/>
      <c r="KM216" s="5"/>
      <c r="KN216" s="5"/>
    </row>
    <row r="217" spans="1:300" ht="12.5">
      <c r="A217" s="5" t="str">
        <f ca="1">IFERROR(__xludf.DUMMYFUNCTION("""COMPUTED_VALUE""")," '/wiki/Gambler_Jack_II/Chapter_12'")</f>
        <v xml:space="preserve"> '/wiki/Gambler_Jack_II/Chapter_12'</v>
      </c>
      <c r="B217" s="5" t="str">
        <f t="shared" ca="1" si="0"/>
        <v>Gambler_Jack_II/Chapter_12</v>
      </c>
      <c r="C217" s="5"/>
      <c r="D217" s="5"/>
      <c r="E217" s="5" t="str">
        <f ca="1">IFERROR(__xludf.DUMMYFUNCTION("""COMPUTED_VALUE"""),"Imperial_Chronicle_(Cold_Steel_III)/Issue_2")</f>
        <v>Imperial_Chronicle_(Cold_Steel_III)/Issue_2</v>
      </c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  <c r="GX217" s="5"/>
      <c r="GY217" s="5"/>
      <c r="GZ217" s="5"/>
      <c r="HA217" s="5"/>
      <c r="HB217" s="5"/>
      <c r="HC217" s="5"/>
      <c r="HD217" s="5"/>
      <c r="HE217" s="5"/>
      <c r="HF217" s="5"/>
      <c r="HG217" s="5"/>
      <c r="HH217" s="5"/>
      <c r="HI217" s="5"/>
      <c r="HJ217" s="5"/>
      <c r="HK217" s="5"/>
      <c r="HL217" s="5"/>
      <c r="HM217" s="5"/>
      <c r="HN217" s="5"/>
      <c r="HO217" s="5"/>
      <c r="HP217" s="5"/>
      <c r="HQ217" s="5"/>
      <c r="HR217" s="5"/>
      <c r="HS217" s="5"/>
      <c r="HT217" s="5"/>
      <c r="HU217" s="5"/>
      <c r="HV217" s="5"/>
      <c r="HW217" s="5"/>
      <c r="HX217" s="5"/>
      <c r="HY217" s="5"/>
      <c r="HZ217" s="5"/>
      <c r="IA217" s="5"/>
      <c r="IB217" s="5"/>
      <c r="IC217" s="5"/>
      <c r="ID217" s="5"/>
      <c r="IE217" s="5"/>
      <c r="IF217" s="5"/>
      <c r="IG217" s="5"/>
      <c r="IH217" s="5"/>
      <c r="II217" s="5"/>
      <c r="IJ217" s="5"/>
      <c r="IK217" s="5"/>
      <c r="IL217" s="5"/>
      <c r="IM217" s="5"/>
      <c r="IN217" s="5"/>
      <c r="IO217" s="5"/>
      <c r="IP217" s="5"/>
      <c r="IQ217" s="5"/>
      <c r="IR217" s="5"/>
      <c r="IS217" s="5"/>
      <c r="IT217" s="5"/>
      <c r="IU217" s="5"/>
      <c r="IV217" s="5"/>
      <c r="IW217" s="5"/>
      <c r="IX217" s="5"/>
      <c r="IY217" s="5"/>
      <c r="IZ217" s="5"/>
      <c r="JA217" s="5"/>
      <c r="JB217" s="5"/>
      <c r="JC217" s="5"/>
      <c r="JD217" s="5"/>
      <c r="JE217" s="5"/>
      <c r="JF217" s="5"/>
      <c r="JG217" s="5"/>
      <c r="JH217" s="5"/>
      <c r="JI217" s="5"/>
      <c r="JJ217" s="5"/>
      <c r="JK217" s="5"/>
      <c r="JL217" s="5"/>
      <c r="JM217" s="5"/>
      <c r="JN217" s="5"/>
      <c r="JO217" s="5"/>
      <c r="JP217" s="5"/>
      <c r="JQ217" s="5"/>
      <c r="JR217" s="5"/>
      <c r="JS217" s="5"/>
      <c r="JT217" s="5"/>
      <c r="JU217" s="5"/>
      <c r="JV217" s="5"/>
      <c r="JW217" s="5"/>
      <c r="JX217" s="5"/>
      <c r="JY217" s="5"/>
      <c r="JZ217" s="5"/>
      <c r="KA217" s="5"/>
      <c r="KB217" s="5"/>
      <c r="KC217" s="5"/>
      <c r="KD217" s="5"/>
      <c r="KE217" s="5"/>
      <c r="KF217" s="5"/>
      <c r="KG217" s="5"/>
      <c r="KH217" s="5"/>
      <c r="KI217" s="5"/>
      <c r="KJ217" s="5"/>
      <c r="KK217" s="5"/>
      <c r="KL217" s="5"/>
      <c r="KM217" s="5"/>
      <c r="KN217" s="5"/>
    </row>
    <row r="218" spans="1:300" ht="12.5">
      <c r="A218" s="5" t="str">
        <f ca="1">IFERROR(__xludf.DUMMYFUNCTION("""COMPUTED_VALUE""")," '/wiki/Gambler_Jack_II/Chapter_13'")</f>
        <v xml:space="preserve"> '/wiki/Gambler_Jack_II/Chapter_13'</v>
      </c>
      <c r="B218" s="5" t="str">
        <f t="shared" ca="1" si="0"/>
        <v>Gambler_Jack_II/Chapter_13</v>
      </c>
      <c r="C218" s="5"/>
      <c r="D218" s="5"/>
      <c r="E218" s="5" t="str">
        <f ca="1">IFERROR(__xludf.DUMMYFUNCTION("""COMPUTED_VALUE"""),"Imperial_Chronicle_(Cold_Steel_III)/Issue_3")</f>
        <v>Imperial_Chronicle_(Cold_Steel_III)/Issue_3</v>
      </c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  <c r="GX218" s="5"/>
      <c r="GY218" s="5"/>
      <c r="GZ218" s="5"/>
      <c r="HA218" s="5"/>
      <c r="HB218" s="5"/>
      <c r="HC218" s="5"/>
      <c r="HD218" s="5"/>
      <c r="HE218" s="5"/>
      <c r="HF218" s="5"/>
      <c r="HG218" s="5"/>
      <c r="HH218" s="5"/>
      <c r="HI218" s="5"/>
      <c r="HJ218" s="5"/>
      <c r="HK218" s="5"/>
      <c r="HL218" s="5"/>
      <c r="HM218" s="5"/>
      <c r="HN218" s="5"/>
      <c r="HO218" s="5"/>
      <c r="HP218" s="5"/>
      <c r="HQ218" s="5"/>
      <c r="HR218" s="5"/>
      <c r="HS218" s="5"/>
      <c r="HT218" s="5"/>
      <c r="HU218" s="5"/>
      <c r="HV218" s="5"/>
      <c r="HW218" s="5"/>
      <c r="HX218" s="5"/>
      <c r="HY218" s="5"/>
      <c r="HZ218" s="5"/>
      <c r="IA218" s="5"/>
      <c r="IB218" s="5"/>
      <c r="IC218" s="5"/>
      <c r="ID218" s="5"/>
      <c r="IE218" s="5"/>
      <c r="IF218" s="5"/>
      <c r="IG218" s="5"/>
      <c r="IH218" s="5"/>
      <c r="II218" s="5"/>
      <c r="IJ218" s="5"/>
      <c r="IK218" s="5"/>
      <c r="IL218" s="5"/>
      <c r="IM218" s="5"/>
      <c r="IN218" s="5"/>
      <c r="IO218" s="5"/>
      <c r="IP218" s="5"/>
      <c r="IQ218" s="5"/>
      <c r="IR218" s="5"/>
      <c r="IS218" s="5"/>
      <c r="IT218" s="5"/>
      <c r="IU218" s="5"/>
      <c r="IV218" s="5"/>
      <c r="IW218" s="5"/>
      <c r="IX218" s="5"/>
      <c r="IY218" s="5"/>
      <c r="IZ218" s="5"/>
      <c r="JA218" s="5"/>
      <c r="JB218" s="5"/>
      <c r="JC218" s="5"/>
      <c r="JD218" s="5"/>
      <c r="JE218" s="5"/>
      <c r="JF218" s="5"/>
      <c r="JG218" s="5"/>
      <c r="JH218" s="5"/>
      <c r="JI218" s="5"/>
      <c r="JJ218" s="5"/>
      <c r="JK218" s="5"/>
      <c r="JL218" s="5"/>
      <c r="JM218" s="5"/>
      <c r="JN218" s="5"/>
      <c r="JO218" s="5"/>
      <c r="JP218" s="5"/>
      <c r="JQ218" s="5"/>
      <c r="JR218" s="5"/>
      <c r="JS218" s="5"/>
      <c r="JT218" s="5"/>
      <c r="JU218" s="5"/>
      <c r="JV218" s="5"/>
      <c r="JW218" s="5"/>
      <c r="JX218" s="5"/>
      <c r="JY218" s="5"/>
      <c r="JZ218" s="5"/>
      <c r="KA218" s="5"/>
      <c r="KB218" s="5"/>
      <c r="KC218" s="5"/>
      <c r="KD218" s="5"/>
      <c r="KE218" s="5"/>
      <c r="KF218" s="5"/>
      <c r="KG218" s="5"/>
      <c r="KH218" s="5"/>
      <c r="KI218" s="5"/>
      <c r="KJ218" s="5"/>
      <c r="KK218" s="5"/>
      <c r="KL218" s="5"/>
      <c r="KM218" s="5"/>
      <c r="KN218" s="5"/>
    </row>
    <row r="219" spans="1:300" ht="12.5">
      <c r="A219" s="5" t="str">
        <f ca="1">IFERROR(__xludf.DUMMYFUNCTION("""COMPUTED_VALUE""")," '/wiki/Gambler_Jack_II/Finale'")</f>
        <v xml:space="preserve"> '/wiki/Gambler_Jack_II/Finale'</v>
      </c>
      <c r="B219" s="5" t="str">
        <f t="shared" ca="1" si="0"/>
        <v>Gambler_Jack_II/Finale</v>
      </c>
      <c r="C219" s="5"/>
      <c r="D219" s="5"/>
      <c r="E219" s="5" t="str">
        <f ca="1">IFERROR(__xludf.DUMMYFUNCTION("""COMPUTED_VALUE"""),"Imperial_Chronicle_(Cold_Steel_III)/Issue_4")</f>
        <v>Imperial_Chronicle_(Cold_Steel_III)/Issue_4</v>
      </c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5"/>
      <c r="HQ219" s="5"/>
      <c r="HR219" s="5"/>
      <c r="HS219" s="5"/>
      <c r="HT219" s="5"/>
      <c r="HU219" s="5"/>
      <c r="HV219" s="5"/>
      <c r="HW219" s="5"/>
      <c r="HX219" s="5"/>
      <c r="HY219" s="5"/>
      <c r="HZ219" s="5"/>
      <c r="IA219" s="5"/>
      <c r="IB219" s="5"/>
      <c r="IC219" s="5"/>
      <c r="ID219" s="5"/>
      <c r="IE219" s="5"/>
      <c r="IF219" s="5"/>
      <c r="IG219" s="5"/>
      <c r="IH219" s="5"/>
      <c r="II219" s="5"/>
      <c r="IJ219" s="5"/>
      <c r="IK219" s="5"/>
      <c r="IL219" s="5"/>
      <c r="IM219" s="5"/>
      <c r="IN219" s="5"/>
      <c r="IO219" s="5"/>
      <c r="IP219" s="5"/>
      <c r="IQ219" s="5"/>
      <c r="IR219" s="5"/>
      <c r="IS219" s="5"/>
      <c r="IT219" s="5"/>
      <c r="IU219" s="5"/>
      <c r="IV219" s="5"/>
      <c r="IW219" s="5"/>
      <c r="IX219" s="5"/>
      <c r="IY219" s="5"/>
      <c r="IZ219" s="5"/>
      <c r="JA219" s="5"/>
      <c r="JB219" s="5"/>
      <c r="JC219" s="5"/>
      <c r="JD219" s="5"/>
      <c r="JE219" s="5"/>
      <c r="JF219" s="5"/>
      <c r="JG219" s="5"/>
      <c r="JH219" s="5"/>
      <c r="JI219" s="5"/>
      <c r="JJ219" s="5"/>
      <c r="JK219" s="5"/>
      <c r="JL219" s="5"/>
      <c r="JM219" s="5"/>
      <c r="JN219" s="5"/>
      <c r="JO219" s="5"/>
      <c r="JP219" s="5"/>
      <c r="JQ219" s="5"/>
      <c r="JR219" s="5"/>
      <c r="JS219" s="5"/>
      <c r="JT219" s="5"/>
      <c r="JU219" s="5"/>
      <c r="JV219" s="5"/>
      <c r="JW219" s="5"/>
      <c r="JX219" s="5"/>
      <c r="JY219" s="5"/>
      <c r="JZ219" s="5"/>
      <c r="KA219" s="5"/>
      <c r="KB219" s="5"/>
      <c r="KC219" s="5"/>
      <c r="KD219" s="5"/>
      <c r="KE219" s="5"/>
      <c r="KF219" s="5"/>
      <c r="KG219" s="5"/>
      <c r="KH219" s="5"/>
      <c r="KI219" s="5"/>
      <c r="KJ219" s="5"/>
      <c r="KK219" s="5"/>
      <c r="KL219" s="5"/>
      <c r="KM219" s="5"/>
      <c r="KN219" s="5"/>
    </row>
    <row r="220" spans="1:300" ht="12.5">
      <c r="A220" s="5" t="str">
        <f ca="1">IFERROR(__xludf.DUMMYFUNCTION("""COMPUTED_VALUE""")," '/wiki/Crossbell_Times/Special_Issue_(Cold_Steel_II)'")</f>
        <v xml:space="preserve"> '/wiki/Crossbell_Times/Special_Issue_(Cold_Steel_II)'</v>
      </c>
      <c r="B220" s="5" t="str">
        <f t="shared" ca="1" si="0"/>
        <v>Crossbell_Times/Special_Issue_(Cold_Steel_II)</v>
      </c>
      <c r="C220" s="5"/>
      <c r="D220" s="5"/>
      <c r="E220" s="5" t="str">
        <f ca="1">IFERROR(__xludf.DUMMYFUNCTION("""COMPUTED_VALUE"""),"Imperial_Chronicle_(Cold_Steel_III)/Issue_5")</f>
        <v>Imperial_Chronicle_(Cold_Steel_III)/Issue_5</v>
      </c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  <c r="GT220" s="5"/>
      <c r="GU220" s="5"/>
      <c r="GV220" s="5"/>
      <c r="GW220" s="5"/>
      <c r="GX220" s="5"/>
      <c r="GY220" s="5"/>
      <c r="GZ220" s="5"/>
      <c r="HA220" s="5"/>
      <c r="HB220" s="5"/>
      <c r="HC220" s="5"/>
      <c r="HD220" s="5"/>
      <c r="HE220" s="5"/>
      <c r="HF220" s="5"/>
      <c r="HG220" s="5"/>
      <c r="HH220" s="5"/>
      <c r="HI220" s="5"/>
      <c r="HJ220" s="5"/>
      <c r="HK220" s="5"/>
      <c r="HL220" s="5"/>
      <c r="HM220" s="5"/>
      <c r="HN220" s="5"/>
      <c r="HO220" s="5"/>
      <c r="HP220" s="5"/>
      <c r="HQ220" s="5"/>
      <c r="HR220" s="5"/>
      <c r="HS220" s="5"/>
      <c r="HT220" s="5"/>
      <c r="HU220" s="5"/>
      <c r="HV220" s="5"/>
      <c r="HW220" s="5"/>
      <c r="HX220" s="5"/>
      <c r="HY220" s="5"/>
      <c r="HZ220" s="5"/>
      <c r="IA220" s="5"/>
      <c r="IB220" s="5"/>
      <c r="IC220" s="5"/>
      <c r="ID220" s="5"/>
      <c r="IE220" s="5"/>
      <c r="IF220" s="5"/>
      <c r="IG220" s="5"/>
      <c r="IH220" s="5"/>
      <c r="II220" s="5"/>
      <c r="IJ220" s="5"/>
      <c r="IK220" s="5"/>
      <c r="IL220" s="5"/>
      <c r="IM220" s="5"/>
      <c r="IN220" s="5"/>
      <c r="IO220" s="5"/>
      <c r="IP220" s="5"/>
      <c r="IQ220" s="5"/>
      <c r="IR220" s="5"/>
      <c r="IS220" s="5"/>
      <c r="IT220" s="5"/>
      <c r="IU220" s="5"/>
      <c r="IV220" s="5"/>
      <c r="IW220" s="5"/>
      <c r="IX220" s="5"/>
      <c r="IY220" s="5"/>
      <c r="IZ220" s="5"/>
      <c r="JA220" s="5"/>
      <c r="JB220" s="5"/>
      <c r="JC220" s="5"/>
      <c r="JD220" s="5"/>
      <c r="JE220" s="5"/>
      <c r="JF220" s="5"/>
      <c r="JG220" s="5"/>
      <c r="JH220" s="5"/>
      <c r="JI220" s="5"/>
      <c r="JJ220" s="5"/>
      <c r="JK220" s="5"/>
      <c r="JL220" s="5"/>
      <c r="JM220" s="5"/>
      <c r="JN220" s="5"/>
      <c r="JO220" s="5"/>
      <c r="JP220" s="5"/>
      <c r="JQ220" s="5"/>
      <c r="JR220" s="5"/>
      <c r="JS220" s="5"/>
      <c r="JT220" s="5"/>
      <c r="JU220" s="5"/>
      <c r="JV220" s="5"/>
      <c r="JW220" s="5"/>
      <c r="JX220" s="5"/>
      <c r="JY220" s="5"/>
      <c r="JZ220" s="5"/>
      <c r="KA220" s="5"/>
      <c r="KB220" s="5"/>
      <c r="KC220" s="5"/>
      <c r="KD220" s="5"/>
      <c r="KE220" s="5"/>
      <c r="KF220" s="5"/>
      <c r="KG220" s="5"/>
      <c r="KH220" s="5"/>
      <c r="KI220" s="5"/>
      <c r="KJ220" s="5"/>
      <c r="KK220" s="5"/>
      <c r="KL220" s="5"/>
      <c r="KM220" s="5"/>
      <c r="KN220" s="5"/>
    </row>
    <row r="221" spans="1:300" ht="12.5">
      <c r="A221" s="5" t="str">
        <f ca="1">IFERROR(__xludf.DUMMYFUNCTION("""COMPUTED_VALUE""")," 'Cold_Steel_III_GAME'")</f>
        <v xml:space="preserve"> 'Cold_Steel_III_GAME'</v>
      </c>
      <c r="B221" s="5" t="str">
        <f t="shared" ca="1" si="0"/>
        <v>Cold_Steel_III_GAME</v>
      </c>
      <c r="C221" s="5"/>
      <c r="D221" s="5"/>
      <c r="E221" s="5" t="str">
        <f ca="1">IFERROR(__xludf.DUMMYFUNCTION("""COMPUTED_VALUE"""),"Imperial_Chronicle_(Cold_Steel_III)/Issue_6")</f>
        <v>Imperial_Chronicle_(Cold_Steel_III)/Issue_6</v>
      </c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  <c r="GT221" s="5"/>
      <c r="GU221" s="5"/>
      <c r="GV221" s="5"/>
      <c r="GW221" s="5"/>
      <c r="GX221" s="5"/>
      <c r="GY221" s="5"/>
      <c r="GZ221" s="5"/>
      <c r="HA221" s="5"/>
      <c r="HB221" s="5"/>
      <c r="HC221" s="5"/>
      <c r="HD221" s="5"/>
      <c r="HE221" s="5"/>
      <c r="HF221" s="5"/>
      <c r="HG221" s="5"/>
      <c r="HH221" s="5"/>
      <c r="HI221" s="5"/>
      <c r="HJ221" s="5"/>
      <c r="HK221" s="5"/>
      <c r="HL221" s="5"/>
      <c r="HM221" s="5"/>
      <c r="HN221" s="5"/>
      <c r="HO221" s="5"/>
      <c r="HP221" s="5"/>
      <c r="HQ221" s="5"/>
      <c r="HR221" s="5"/>
      <c r="HS221" s="5"/>
      <c r="HT221" s="5"/>
      <c r="HU221" s="5"/>
      <c r="HV221" s="5"/>
      <c r="HW221" s="5"/>
      <c r="HX221" s="5"/>
      <c r="HY221" s="5"/>
      <c r="HZ221" s="5"/>
      <c r="IA221" s="5"/>
      <c r="IB221" s="5"/>
      <c r="IC221" s="5"/>
      <c r="ID221" s="5"/>
      <c r="IE221" s="5"/>
      <c r="IF221" s="5"/>
      <c r="IG221" s="5"/>
      <c r="IH221" s="5"/>
      <c r="II221" s="5"/>
      <c r="IJ221" s="5"/>
      <c r="IK221" s="5"/>
      <c r="IL221" s="5"/>
      <c r="IM221" s="5"/>
      <c r="IN221" s="5"/>
      <c r="IO221" s="5"/>
      <c r="IP221" s="5"/>
      <c r="IQ221" s="5"/>
      <c r="IR221" s="5"/>
      <c r="IS221" s="5"/>
      <c r="IT221" s="5"/>
      <c r="IU221" s="5"/>
      <c r="IV221" s="5"/>
      <c r="IW221" s="5"/>
      <c r="IX221" s="5"/>
      <c r="IY221" s="5"/>
      <c r="IZ221" s="5"/>
      <c r="JA221" s="5"/>
      <c r="JB221" s="5"/>
      <c r="JC221" s="5"/>
      <c r="JD221" s="5"/>
      <c r="JE221" s="5"/>
      <c r="JF221" s="5"/>
      <c r="JG221" s="5"/>
      <c r="JH221" s="5"/>
      <c r="JI221" s="5"/>
      <c r="JJ221" s="5"/>
      <c r="JK221" s="5"/>
      <c r="JL221" s="5"/>
      <c r="JM221" s="5"/>
      <c r="JN221" s="5"/>
      <c r="JO221" s="5"/>
      <c r="JP221" s="5"/>
      <c r="JQ221" s="5"/>
      <c r="JR221" s="5"/>
      <c r="JS221" s="5"/>
      <c r="JT221" s="5"/>
      <c r="JU221" s="5"/>
      <c r="JV221" s="5"/>
      <c r="JW221" s="5"/>
      <c r="JX221" s="5"/>
      <c r="JY221" s="5"/>
      <c r="JZ221" s="5"/>
      <c r="KA221" s="5"/>
      <c r="KB221" s="5"/>
      <c r="KC221" s="5"/>
      <c r="KD221" s="5"/>
      <c r="KE221" s="5"/>
      <c r="KF221" s="5"/>
      <c r="KG221" s="5"/>
      <c r="KH221" s="5"/>
      <c r="KI221" s="5"/>
      <c r="KJ221" s="5"/>
      <c r="KK221" s="5"/>
      <c r="KL221" s="5"/>
      <c r="KM221" s="5"/>
      <c r="KN221" s="5"/>
    </row>
    <row r="222" spans="1:300" ht="12.5">
      <c r="A222" s="5" t="str">
        <f ca="1">IFERROR(__xludf.DUMMYFUNCTION("""COMPUTED_VALUE""")," '/wiki/Imperial_Chronicle_(Cold_Steel_III)/Issue_1'")</f>
        <v xml:space="preserve"> '/wiki/Imperial_Chronicle_(Cold_Steel_III)/Issue_1'</v>
      </c>
      <c r="B222" s="5" t="str">
        <f t="shared" ca="1" si="0"/>
        <v>Imperial_Chronicle_(Cold_Steel_III)/Issue_1</v>
      </c>
      <c r="C222" s="5"/>
      <c r="D222" s="5"/>
      <c r="E222" s="5" t="str">
        <f ca="1">IFERROR(__xludf.DUMMYFUNCTION("""COMPUTED_VALUE"""),"Imperial_Chronicle_(Cold_Steel_III)/Issue_7")</f>
        <v>Imperial_Chronicle_(Cold_Steel_III)/Issue_7</v>
      </c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5"/>
      <c r="GT222" s="5"/>
      <c r="GU222" s="5"/>
      <c r="GV222" s="5"/>
      <c r="GW222" s="5"/>
      <c r="GX222" s="5"/>
      <c r="GY222" s="5"/>
      <c r="GZ222" s="5"/>
      <c r="HA222" s="5"/>
      <c r="HB222" s="5"/>
      <c r="HC222" s="5"/>
      <c r="HD222" s="5"/>
      <c r="HE222" s="5"/>
      <c r="HF222" s="5"/>
      <c r="HG222" s="5"/>
      <c r="HH222" s="5"/>
      <c r="HI222" s="5"/>
      <c r="HJ222" s="5"/>
      <c r="HK222" s="5"/>
      <c r="HL222" s="5"/>
      <c r="HM222" s="5"/>
      <c r="HN222" s="5"/>
      <c r="HO222" s="5"/>
      <c r="HP222" s="5"/>
      <c r="HQ222" s="5"/>
      <c r="HR222" s="5"/>
      <c r="HS222" s="5"/>
      <c r="HT222" s="5"/>
      <c r="HU222" s="5"/>
      <c r="HV222" s="5"/>
      <c r="HW222" s="5"/>
      <c r="HX222" s="5"/>
      <c r="HY222" s="5"/>
      <c r="HZ222" s="5"/>
      <c r="IA222" s="5"/>
      <c r="IB222" s="5"/>
      <c r="IC222" s="5"/>
      <c r="ID222" s="5"/>
      <c r="IE222" s="5"/>
      <c r="IF222" s="5"/>
      <c r="IG222" s="5"/>
      <c r="IH222" s="5"/>
      <c r="II222" s="5"/>
      <c r="IJ222" s="5"/>
      <c r="IK222" s="5"/>
      <c r="IL222" s="5"/>
      <c r="IM222" s="5"/>
      <c r="IN222" s="5"/>
      <c r="IO222" s="5"/>
      <c r="IP222" s="5"/>
      <c r="IQ222" s="5"/>
      <c r="IR222" s="5"/>
      <c r="IS222" s="5"/>
      <c r="IT222" s="5"/>
      <c r="IU222" s="5"/>
      <c r="IV222" s="5"/>
      <c r="IW222" s="5"/>
      <c r="IX222" s="5"/>
      <c r="IY222" s="5"/>
      <c r="IZ222" s="5"/>
      <c r="JA222" s="5"/>
      <c r="JB222" s="5"/>
      <c r="JC222" s="5"/>
      <c r="JD222" s="5"/>
      <c r="JE222" s="5"/>
      <c r="JF222" s="5"/>
      <c r="JG222" s="5"/>
      <c r="JH222" s="5"/>
      <c r="JI222" s="5"/>
      <c r="JJ222" s="5"/>
      <c r="JK222" s="5"/>
      <c r="JL222" s="5"/>
      <c r="JM222" s="5"/>
      <c r="JN222" s="5"/>
      <c r="JO222" s="5"/>
      <c r="JP222" s="5"/>
      <c r="JQ222" s="5"/>
      <c r="JR222" s="5"/>
      <c r="JS222" s="5"/>
      <c r="JT222" s="5"/>
      <c r="JU222" s="5"/>
      <c r="JV222" s="5"/>
      <c r="JW222" s="5"/>
      <c r="JX222" s="5"/>
      <c r="JY222" s="5"/>
      <c r="JZ222" s="5"/>
      <c r="KA222" s="5"/>
      <c r="KB222" s="5"/>
      <c r="KC222" s="5"/>
      <c r="KD222" s="5"/>
      <c r="KE222" s="5"/>
      <c r="KF222" s="5"/>
      <c r="KG222" s="5"/>
      <c r="KH222" s="5"/>
      <c r="KI222" s="5"/>
      <c r="KJ222" s="5"/>
      <c r="KK222" s="5"/>
      <c r="KL222" s="5"/>
      <c r="KM222" s="5"/>
      <c r="KN222" s="5"/>
    </row>
    <row r="223" spans="1:300" ht="12.5">
      <c r="A223" s="5" t="str">
        <f ca="1">IFERROR(__xludf.DUMMYFUNCTION("""COMPUTED_VALUE""")," '/wiki/Imperial_Chronicle_(Cold_Steel_III)/Issue_2'")</f>
        <v xml:space="preserve"> '/wiki/Imperial_Chronicle_(Cold_Steel_III)/Issue_2'</v>
      </c>
      <c r="B223" s="5" t="str">
        <f t="shared" ca="1" si="0"/>
        <v>Imperial_Chronicle_(Cold_Steel_III)/Issue_2</v>
      </c>
      <c r="C223" s="5"/>
      <c r="D223" s="5"/>
      <c r="E223" s="5" t="str">
        <f ca="1">IFERROR(__xludf.DUMMYFUNCTION("""COMPUTED_VALUE"""),"Imperial_Chronicle_(Cold_Steel_III)/Issue_8")</f>
        <v>Imperial_Chronicle_(Cold_Steel_III)/Issue_8</v>
      </c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  <c r="GT223" s="5"/>
      <c r="GU223" s="5"/>
      <c r="GV223" s="5"/>
      <c r="GW223" s="5"/>
      <c r="GX223" s="5"/>
      <c r="GY223" s="5"/>
      <c r="GZ223" s="5"/>
      <c r="HA223" s="5"/>
      <c r="HB223" s="5"/>
      <c r="HC223" s="5"/>
      <c r="HD223" s="5"/>
      <c r="HE223" s="5"/>
      <c r="HF223" s="5"/>
      <c r="HG223" s="5"/>
      <c r="HH223" s="5"/>
      <c r="HI223" s="5"/>
      <c r="HJ223" s="5"/>
      <c r="HK223" s="5"/>
      <c r="HL223" s="5"/>
      <c r="HM223" s="5"/>
      <c r="HN223" s="5"/>
      <c r="HO223" s="5"/>
      <c r="HP223" s="5"/>
      <c r="HQ223" s="5"/>
      <c r="HR223" s="5"/>
      <c r="HS223" s="5"/>
      <c r="HT223" s="5"/>
      <c r="HU223" s="5"/>
      <c r="HV223" s="5"/>
      <c r="HW223" s="5"/>
      <c r="HX223" s="5"/>
      <c r="HY223" s="5"/>
      <c r="HZ223" s="5"/>
      <c r="IA223" s="5"/>
      <c r="IB223" s="5"/>
      <c r="IC223" s="5"/>
      <c r="ID223" s="5"/>
      <c r="IE223" s="5"/>
      <c r="IF223" s="5"/>
      <c r="IG223" s="5"/>
      <c r="IH223" s="5"/>
      <c r="II223" s="5"/>
      <c r="IJ223" s="5"/>
      <c r="IK223" s="5"/>
      <c r="IL223" s="5"/>
      <c r="IM223" s="5"/>
      <c r="IN223" s="5"/>
      <c r="IO223" s="5"/>
      <c r="IP223" s="5"/>
      <c r="IQ223" s="5"/>
      <c r="IR223" s="5"/>
      <c r="IS223" s="5"/>
      <c r="IT223" s="5"/>
      <c r="IU223" s="5"/>
      <c r="IV223" s="5"/>
      <c r="IW223" s="5"/>
      <c r="IX223" s="5"/>
      <c r="IY223" s="5"/>
      <c r="IZ223" s="5"/>
      <c r="JA223" s="5"/>
      <c r="JB223" s="5"/>
      <c r="JC223" s="5"/>
      <c r="JD223" s="5"/>
      <c r="JE223" s="5"/>
      <c r="JF223" s="5"/>
      <c r="JG223" s="5"/>
      <c r="JH223" s="5"/>
      <c r="JI223" s="5"/>
      <c r="JJ223" s="5"/>
      <c r="JK223" s="5"/>
      <c r="JL223" s="5"/>
      <c r="JM223" s="5"/>
      <c r="JN223" s="5"/>
      <c r="JO223" s="5"/>
      <c r="JP223" s="5"/>
      <c r="JQ223" s="5"/>
      <c r="JR223" s="5"/>
      <c r="JS223" s="5"/>
      <c r="JT223" s="5"/>
      <c r="JU223" s="5"/>
      <c r="JV223" s="5"/>
      <c r="JW223" s="5"/>
      <c r="JX223" s="5"/>
      <c r="JY223" s="5"/>
      <c r="JZ223" s="5"/>
      <c r="KA223" s="5"/>
      <c r="KB223" s="5"/>
      <c r="KC223" s="5"/>
      <c r="KD223" s="5"/>
      <c r="KE223" s="5"/>
      <c r="KF223" s="5"/>
      <c r="KG223" s="5"/>
      <c r="KH223" s="5"/>
      <c r="KI223" s="5"/>
      <c r="KJ223" s="5"/>
      <c r="KK223" s="5"/>
      <c r="KL223" s="5"/>
      <c r="KM223" s="5"/>
      <c r="KN223" s="5"/>
    </row>
    <row r="224" spans="1:300" ht="12.5">
      <c r="A224" s="5" t="str">
        <f ca="1">IFERROR(__xludf.DUMMYFUNCTION("""COMPUTED_VALUE""")," '/wiki/Imperial_Chronicle_(Cold_Steel_III)/Issue_3'")</f>
        <v xml:space="preserve"> '/wiki/Imperial_Chronicle_(Cold_Steel_III)/Issue_3'</v>
      </c>
      <c r="B224" s="5" t="str">
        <f t="shared" ca="1" si="0"/>
        <v>Imperial_Chronicle_(Cold_Steel_III)/Issue_3</v>
      </c>
      <c r="C224" s="5"/>
      <c r="D224" s="5"/>
      <c r="E224" s="5" t="str">
        <f ca="1">IFERROR(__xludf.DUMMYFUNCTION("""COMPUTED_VALUE"""),"Imperial_Chronicle_(Cold_Steel_III)/Special_Issue")</f>
        <v>Imperial_Chronicle_(Cold_Steel_III)/Special_Issue</v>
      </c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  <c r="GX224" s="5"/>
      <c r="GY224" s="5"/>
      <c r="GZ224" s="5"/>
      <c r="HA224" s="5"/>
      <c r="HB224" s="5"/>
      <c r="HC224" s="5"/>
      <c r="HD224" s="5"/>
      <c r="HE224" s="5"/>
      <c r="HF224" s="5"/>
      <c r="HG224" s="5"/>
      <c r="HH224" s="5"/>
      <c r="HI224" s="5"/>
      <c r="HJ224" s="5"/>
      <c r="HK224" s="5"/>
      <c r="HL224" s="5"/>
      <c r="HM224" s="5"/>
      <c r="HN224" s="5"/>
      <c r="HO224" s="5"/>
      <c r="HP224" s="5"/>
      <c r="HQ224" s="5"/>
      <c r="HR224" s="5"/>
      <c r="HS224" s="5"/>
      <c r="HT224" s="5"/>
      <c r="HU224" s="5"/>
      <c r="HV224" s="5"/>
      <c r="HW224" s="5"/>
      <c r="HX224" s="5"/>
      <c r="HY224" s="5"/>
      <c r="HZ224" s="5"/>
      <c r="IA224" s="5"/>
      <c r="IB224" s="5"/>
      <c r="IC224" s="5"/>
      <c r="ID224" s="5"/>
      <c r="IE224" s="5"/>
      <c r="IF224" s="5"/>
      <c r="IG224" s="5"/>
      <c r="IH224" s="5"/>
      <c r="II224" s="5"/>
      <c r="IJ224" s="5"/>
      <c r="IK224" s="5"/>
      <c r="IL224" s="5"/>
      <c r="IM224" s="5"/>
      <c r="IN224" s="5"/>
      <c r="IO224" s="5"/>
      <c r="IP224" s="5"/>
      <c r="IQ224" s="5"/>
      <c r="IR224" s="5"/>
      <c r="IS224" s="5"/>
      <c r="IT224" s="5"/>
      <c r="IU224" s="5"/>
      <c r="IV224" s="5"/>
      <c r="IW224" s="5"/>
      <c r="IX224" s="5"/>
      <c r="IY224" s="5"/>
      <c r="IZ224" s="5"/>
      <c r="JA224" s="5"/>
      <c r="JB224" s="5"/>
      <c r="JC224" s="5"/>
      <c r="JD224" s="5"/>
      <c r="JE224" s="5"/>
      <c r="JF224" s="5"/>
      <c r="JG224" s="5"/>
      <c r="JH224" s="5"/>
      <c r="JI224" s="5"/>
      <c r="JJ224" s="5"/>
      <c r="JK224" s="5"/>
      <c r="JL224" s="5"/>
      <c r="JM224" s="5"/>
      <c r="JN224" s="5"/>
      <c r="JO224" s="5"/>
      <c r="JP224" s="5"/>
      <c r="JQ224" s="5"/>
      <c r="JR224" s="5"/>
      <c r="JS224" s="5"/>
      <c r="JT224" s="5"/>
      <c r="JU224" s="5"/>
      <c r="JV224" s="5"/>
      <c r="JW224" s="5"/>
      <c r="JX224" s="5"/>
      <c r="JY224" s="5"/>
      <c r="JZ224" s="5"/>
      <c r="KA224" s="5"/>
      <c r="KB224" s="5"/>
      <c r="KC224" s="5"/>
      <c r="KD224" s="5"/>
      <c r="KE224" s="5"/>
      <c r="KF224" s="5"/>
      <c r="KG224" s="5"/>
      <c r="KH224" s="5"/>
      <c r="KI224" s="5"/>
      <c r="KJ224" s="5"/>
      <c r="KK224" s="5"/>
      <c r="KL224" s="5"/>
      <c r="KM224" s="5"/>
      <c r="KN224" s="5"/>
    </row>
    <row r="225" spans="1:300" ht="12.5">
      <c r="A225" s="5" t="str">
        <f ca="1">IFERROR(__xludf.DUMMYFUNCTION("""COMPUTED_VALUE""")," '/wiki/Imperial_Chronicle_(Cold_Steel_III)/Issue_4'")</f>
        <v xml:space="preserve"> '/wiki/Imperial_Chronicle_(Cold_Steel_III)/Issue_4'</v>
      </c>
      <c r="B225" s="5" t="str">
        <f t="shared" ca="1" si="0"/>
        <v>Imperial_Chronicle_(Cold_Steel_III)/Issue_4</v>
      </c>
      <c r="C225" s="5"/>
      <c r="D225" s="5"/>
      <c r="E225" s="5" t="str">
        <f ca="1">IFERROR(__xludf.DUMMYFUNCTION("""COMPUTED_VALUE"""),"Imperial_Chronicle_(Cold_Steel_III)/Extra_Issue")</f>
        <v>Imperial_Chronicle_(Cold_Steel_III)/Extra_Issue</v>
      </c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5"/>
      <c r="GW225" s="5"/>
      <c r="GX225" s="5"/>
      <c r="GY225" s="5"/>
      <c r="GZ225" s="5"/>
      <c r="HA225" s="5"/>
      <c r="HB225" s="5"/>
      <c r="HC225" s="5"/>
      <c r="HD225" s="5"/>
      <c r="HE225" s="5"/>
      <c r="HF225" s="5"/>
      <c r="HG225" s="5"/>
      <c r="HH225" s="5"/>
      <c r="HI225" s="5"/>
      <c r="HJ225" s="5"/>
      <c r="HK225" s="5"/>
      <c r="HL225" s="5"/>
      <c r="HM225" s="5"/>
      <c r="HN225" s="5"/>
      <c r="HO225" s="5"/>
      <c r="HP225" s="5"/>
      <c r="HQ225" s="5"/>
      <c r="HR225" s="5"/>
      <c r="HS225" s="5"/>
      <c r="HT225" s="5"/>
      <c r="HU225" s="5"/>
      <c r="HV225" s="5"/>
      <c r="HW225" s="5"/>
      <c r="HX225" s="5"/>
      <c r="HY225" s="5"/>
      <c r="HZ225" s="5"/>
      <c r="IA225" s="5"/>
      <c r="IB225" s="5"/>
      <c r="IC225" s="5"/>
      <c r="ID225" s="5"/>
      <c r="IE225" s="5"/>
      <c r="IF225" s="5"/>
      <c r="IG225" s="5"/>
      <c r="IH225" s="5"/>
      <c r="II225" s="5"/>
      <c r="IJ225" s="5"/>
      <c r="IK225" s="5"/>
      <c r="IL225" s="5"/>
      <c r="IM225" s="5"/>
      <c r="IN225" s="5"/>
      <c r="IO225" s="5"/>
      <c r="IP225" s="5"/>
      <c r="IQ225" s="5"/>
      <c r="IR225" s="5"/>
      <c r="IS225" s="5"/>
      <c r="IT225" s="5"/>
      <c r="IU225" s="5"/>
      <c r="IV225" s="5"/>
      <c r="IW225" s="5"/>
      <c r="IX225" s="5"/>
      <c r="IY225" s="5"/>
      <c r="IZ225" s="5"/>
      <c r="JA225" s="5"/>
      <c r="JB225" s="5"/>
      <c r="JC225" s="5"/>
      <c r="JD225" s="5"/>
      <c r="JE225" s="5"/>
      <c r="JF225" s="5"/>
      <c r="JG225" s="5"/>
      <c r="JH225" s="5"/>
      <c r="JI225" s="5"/>
      <c r="JJ225" s="5"/>
      <c r="JK225" s="5"/>
      <c r="JL225" s="5"/>
      <c r="JM225" s="5"/>
      <c r="JN225" s="5"/>
      <c r="JO225" s="5"/>
      <c r="JP225" s="5"/>
      <c r="JQ225" s="5"/>
      <c r="JR225" s="5"/>
      <c r="JS225" s="5"/>
      <c r="JT225" s="5"/>
      <c r="JU225" s="5"/>
      <c r="JV225" s="5"/>
      <c r="JW225" s="5"/>
      <c r="JX225" s="5"/>
      <c r="JY225" s="5"/>
      <c r="JZ225" s="5"/>
      <c r="KA225" s="5"/>
      <c r="KB225" s="5"/>
      <c r="KC225" s="5"/>
      <c r="KD225" s="5"/>
      <c r="KE225" s="5"/>
      <c r="KF225" s="5"/>
      <c r="KG225" s="5"/>
      <c r="KH225" s="5"/>
      <c r="KI225" s="5"/>
      <c r="KJ225" s="5"/>
      <c r="KK225" s="5"/>
      <c r="KL225" s="5"/>
      <c r="KM225" s="5"/>
      <c r="KN225" s="5"/>
    </row>
    <row r="226" spans="1:300" ht="12.5">
      <c r="A226" s="5" t="str">
        <f ca="1">IFERROR(__xludf.DUMMYFUNCTION("""COMPUTED_VALUE""")," '/wiki/Imperial_Chronicle_(Cold_Steel_III)/Issue_5'")</f>
        <v xml:space="preserve"> '/wiki/Imperial_Chronicle_(Cold_Steel_III)/Issue_5'</v>
      </c>
      <c r="B226" s="5" t="str">
        <f t="shared" ca="1" si="0"/>
        <v>Imperial_Chronicle_(Cold_Steel_III)/Issue_5</v>
      </c>
      <c r="C226" s="5"/>
      <c r="D226" s="5"/>
      <c r="E226" s="5" t="str">
        <f ca="1">IFERROR(__xludf.DUMMYFUNCTION("""COMPUTED_VALUE"""),"Black_Records/The_Founding_of_Heimdallr")</f>
        <v>Black_Records/The_Founding_of_Heimdallr</v>
      </c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5"/>
      <c r="GW226" s="5"/>
      <c r="GX226" s="5"/>
      <c r="GY226" s="5"/>
      <c r="GZ226" s="5"/>
      <c r="HA226" s="5"/>
      <c r="HB226" s="5"/>
      <c r="HC226" s="5"/>
      <c r="HD226" s="5"/>
      <c r="HE226" s="5"/>
      <c r="HF226" s="5"/>
      <c r="HG226" s="5"/>
      <c r="HH226" s="5"/>
      <c r="HI226" s="5"/>
      <c r="HJ226" s="5"/>
      <c r="HK226" s="5"/>
      <c r="HL226" s="5"/>
      <c r="HM226" s="5"/>
      <c r="HN226" s="5"/>
      <c r="HO226" s="5"/>
      <c r="HP226" s="5"/>
      <c r="HQ226" s="5"/>
      <c r="HR226" s="5"/>
      <c r="HS226" s="5"/>
      <c r="HT226" s="5"/>
      <c r="HU226" s="5"/>
      <c r="HV226" s="5"/>
      <c r="HW226" s="5"/>
      <c r="HX226" s="5"/>
      <c r="HY226" s="5"/>
      <c r="HZ226" s="5"/>
      <c r="IA226" s="5"/>
      <c r="IB226" s="5"/>
      <c r="IC226" s="5"/>
      <c r="ID226" s="5"/>
      <c r="IE226" s="5"/>
      <c r="IF226" s="5"/>
      <c r="IG226" s="5"/>
      <c r="IH226" s="5"/>
      <c r="II226" s="5"/>
      <c r="IJ226" s="5"/>
      <c r="IK226" s="5"/>
      <c r="IL226" s="5"/>
      <c r="IM226" s="5"/>
      <c r="IN226" s="5"/>
      <c r="IO226" s="5"/>
      <c r="IP226" s="5"/>
      <c r="IQ226" s="5"/>
      <c r="IR226" s="5"/>
      <c r="IS226" s="5"/>
      <c r="IT226" s="5"/>
      <c r="IU226" s="5"/>
      <c r="IV226" s="5"/>
      <c r="IW226" s="5"/>
      <c r="IX226" s="5"/>
      <c r="IY226" s="5"/>
      <c r="IZ226" s="5"/>
      <c r="JA226" s="5"/>
      <c r="JB226" s="5"/>
      <c r="JC226" s="5"/>
      <c r="JD226" s="5"/>
      <c r="JE226" s="5"/>
      <c r="JF226" s="5"/>
      <c r="JG226" s="5"/>
      <c r="JH226" s="5"/>
      <c r="JI226" s="5"/>
      <c r="JJ226" s="5"/>
      <c r="JK226" s="5"/>
      <c r="JL226" s="5"/>
      <c r="JM226" s="5"/>
      <c r="JN226" s="5"/>
      <c r="JO226" s="5"/>
      <c r="JP226" s="5"/>
      <c r="JQ226" s="5"/>
      <c r="JR226" s="5"/>
      <c r="JS226" s="5"/>
      <c r="JT226" s="5"/>
      <c r="JU226" s="5"/>
      <c r="JV226" s="5"/>
      <c r="JW226" s="5"/>
      <c r="JX226" s="5"/>
      <c r="JY226" s="5"/>
      <c r="JZ226" s="5"/>
      <c r="KA226" s="5"/>
      <c r="KB226" s="5"/>
      <c r="KC226" s="5"/>
      <c r="KD226" s="5"/>
      <c r="KE226" s="5"/>
      <c r="KF226" s="5"/>
      <c r="KG226" s="5"/>
      <c r="KH226" s="5"/>
      <c r="KI226" s="5"/>
      <c r="KJ226" s="5"/>
      <c r="KK226" s="5"/>
      <c r="KL226" s="5"/>
      <c r="KM226" s="5"/>
      <c r="KN226" s="5"/>
    </row>
    <row r="227" spans="1:300" ht="12.5">
      <c r="A227" s="5" t="str">
        <f ca="1">IFERROR(__xludf.DUMMYFUNCTION("""COMPUTED_VALUE""")," '/wiki/Imperial_Chronicle_(Cold_Steel_III)/Issue_6'")</f>
        <v xml:space="preserve"> '/wiki/Imperial_Chronicle_(Cold_Steel_III)/Issue_6'</v>
      </c>
      <c r="B227" s="5" t="str">
        <f t="shared" ca="1" si="0"/>
        <v>Imperial_Chronicle_(Cold_Steel_III)/Issue_6</v>
      </c>
      <c r="C227" s="5"/>
      <c r="D227" s="5"/>
      <c r="E227" s="5" t="str">
        <f ca="1">IFERROR(__xludf.DUMMYFUNCTION("""COMPUTED_VALUE"""),"Black_Records/The_Magic_Knights")</f>
        <v>Black_Records/The_Magic_Knights</v>
      </c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5"/>
      <c r="GW227" s="5"/>
      <c r="GX227" s="5"/>
      <c r="GY227" s="5"/>
      <c r="GZ227" s="5"/>
      <c r="HA227" s="5"/>
      <c r="HB227" s="5"/>
      <c r="HC227" s="5"/>
      <c r="HD227" s="5"/>
      <c r="HE227" s="5"/>
      <c r="HF227" s="5"/>
      <c r="HG227" s="5"/>
      <c r="HH227" s="5"/>
      <c r="HI227" s="5"/>
      <c r="HJ227" s="5"/>
      <c r="HK227" s="5"/>
      <c r="HL227" s="5"/>
      <c r="HM227" s="5"/>
      <c r="HN227" s="5"/>
      <c r="HO227" s="5"/>
      <c r="HP227" s="5"/>
      <c r="HQ227" s="5"/>
      <c r="HR227" s="5"/>
      <c r="HS227" s="5"/>
      <c r="HT227" s="5"/>
      <c r="HU227" s="5"/>
      <c r="HV227" s="5"/>
      <c r="HW227" s="5"/>
      <c r="HX227" s="5"/>
      <c r="HY227" s="5"/>
      <c r="HZ227" s="5"/>
      <c r="IA227" s="5"/>
      <c r="IB227" s="5"/>
      <c r="IC227" s="5"/>
      <c r="ID227" s="5"/>
      <c r="IE227" s="5"/>
      <c r="IF227" s="5"/>
      <c r="IG227" s="5"/>
      <c r="IH227" s="5"/>
      <c r="II227" s="5"/>
      <c r="IJ227" s="5"/>
      <c r="IK227" s="5"/>
      <c r="IL227" s="5"/>
      <c r="IM227" s="5"/>
      <c r="IN227" s="5"/>
      <c r="IO227" s="5"/>
      <c r="IP227" s="5"/>
      <c r="IQ227" s="5"/>
      <c r="IR227" s="5"/>
      <c r="IS227" s="5"/>
      <c r="IT227" s="5"/>
      <c r="IU227" s="5"/>
      <c r="IV227" s="5"/>
      <c r="IW227" s="5"/>
      <c r="IX227" s="5"/>
      <c r="IY227" s="5"/>
      <c r="IZ227" s="5"/>
      <c r="JA227" s="5"/>
      <c r="JB227" s="5"/>
      <c r="JC227" s="5"/>
      <c r="JD227" s="5"/>
      <c r="JE227" s="5"/>
      <c r="JF227" s="5"/>
      <c r="JG227" s="5"/>
      <c r="JH227" s="5"/>
      <c r="JI227" s="5"/>
      <c r="JJ227" s="5"/>
      <c r="JK227" s="5"/>
      <c r="JL227" s="5"/>
      <c r="JM227" s="5"/>
      <c r="JN227" s="5"/>
      <c r="JO227" s="5"/>
      <c r="JP227" s="5"/>
      <c r="JQ227" s="5"/>
      <c r="JR227" s="5"/>
      <c r="JS227" s="5"/>
      <c r="JT227" s="5"/>
      <c r="JU227" s="5"/>
      <c r="JV227" s="5"/>
      <c r="JW227" s="5"/>
      <c r="JX227" s="5"/>
      <c r="JY227" s="5"/>
      <c r="JZ227" s="5"/>
      <c r="KA227" s="5"/>
      <c r="KB227" s="5"/>
      <c r="KC227" s="5"/>
      <c r="KD227" s="5"/>
      <c r="KE227" s="5"/>
      <c r="KF227" s="5"/>
      <c r="KG227" s="5"/>
      <c r="KH227" s="5"/>
      <c r="KI227" s="5"/>
      <c r="KJ227" s="5"/>
      <c r="KK227" s="5"/>
      <c r="KL227" s="5"/>
      <c r="KM227" s="5"/>
      <c r="KN227" s="5"/>
    </row>
    <row r="228" spans="1:300" ht="12.5">
      <c r="A228" s="5" t="str">
        <f ca="1">IFERROR(__xludf.DUMMYFUNCTION("""COMPUTED_VALUE""")," '/wiki/Imperial_Chronicle_(Cold_Steel_III)/Issue_7'")</f>
        <v xml:space="preserve"> '/wiki/Imperial_Chronicle_(Cold_Steel_III)/Issue_7'</v>
      </c>
      <c r="B228" s="5" t="str">
        <f t="shared" ca="1" si="0"/>
        <v>Imperial_Chronicle_(Cold_Steel_III)/Issue_7</v>
      </c>
      <c r="C228" s="5"/>
      <c r="D228" s="5"/>
      <c r="E228" s="5" t="str">
        <f ca="1">IFERROR(__xludf.DUMMYFUNCTION("""COMPUTED_VALUE"""),"Black_Records/The_Lance_Maiden")</f>
        <v>Black_Records/The_Lance_Maiden</v>
      </c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5"/>
      <c r="GW228" s="5"/>
      <c r="GX228" s="5"/>
      <c r="GY228" s="5"/>
      <c r="GZ228" s="5"/>
      <c r="HA228" s="5"/>
      <c r="HB228" s="5"/>
      <c r="HC228" s="5"/>
      <c r="HD228" s="5"/>
      <c r="HE228" s="5"/>
      <c r="HF228" s="5"/>
      <c r="HG228" s="5"/>
      <c r="HH228" s="5"/>
      <c r="HI228" s="5"/>
      <c r="HJ228" s="5"/>
      <c r="HK228" s="5"/>
      <c r="HL228" s="5"/>
      <c r="HM228" s="5"/>
      <c r="HN228" s="5"/>
      <c r="HO228" s="5"/>
      <c r="HP228" s="5"/>
      <c r="HQ228" s="5"/>
      <c r="HR228" s="5"/>
      <c r="HS228" s="5"/>
      <c r="HT228" s="5"/>
      <c r="HU228" s="5"/>
      <c r="HV228" s="5"/>
      <c r="HW228" s="5"/>
      <c r="HX228" s="5"/>
      <c r="HY228" s="5"/>
      <c r="HZ228" s="5"/>
      <c r="IA228" s="5"/>
      <c r="IB228" s="5"/>
      <c r="IC228" s="5"/>
      <c r="ID228" s="5"/>
      <c r="IE228" s="5"/>
      <c r="IF228" s="5"/>
      <c r="IG228" s="5"/>
      <c r="IH228" s="5"/>
      <c r="II228" s="5"/>
      <c r="IJ228" s="5"/>
      <c r="IK228" s="5"/>
      <c r="IL228" s="5"/>
      <c r="IM228" s="5"/>
      <c r="IN228" s="5"/>
      <c r="IO228" s="5"/>
      <c r="IP228" s="5"/>
      <c r="IQ228" s="5"/>
      <c r="IR228" s="5"/>
      <c r="IS228" s="5"/>
      <c r="IT228" s="5"/>
      <c r="IU228" s="5"/>
      <c r="IV228" s="5"/>
      <c r="IW228" s="5"/>
      <c r="IX228" s="5"/>
      <c r="IY228" s="5"/>
      <c r="IZ228" s="5"/>
      <c r="JA228" s="5"/>
      <c r="JB228" s="5"/>
      <c r="JC228" s="5"/>
      <c r="JD228" s="5"/>
      <c r="JE228" s="5"/>
      <c r="JF228" s="5"/>
      <c r="JG228" s="5"/>
      <c r="JH228" s="5"/>
      <c r="JI228" s="5"/>
      <c r="JJ228" s="5"/>
      <c r="JK228" s="5"/>
      <c r="JL228" s="5"/>
      <c r="JM228" s="5"/>
      <c r="JN228" s="5"/>
      <c r="JO228" s="5"/>
      <c r="JP228" s="5"/>
      <c r="JQ228" s="5"/>
      <c r="JR228" s="5"/>
      <c r="JS228" s="5"/>
      <c r="JT228" s="5"/>
      <c r="JU228" s="5"/>
      <c r="JV228" s="5"/>
      <c r="JW228" s="5"/>
      <c r="JX228" s="5"/>
      <c r="JY228" s="5"/>
      <c r="JZ228" s="5"/>
      <c r="KA228" s="5"/>
      <c r="KB228" s="5"/>
      <c r="KC228" s="5"/>
      <c r="KD228" s="5"/>
      <c r="KE228" s="5"/>
      <c r="KF228" s="5"/>
      <c r="KG228" s="5"/>
      <c r="KH228" s="5"/>
      <c r="KI228" s="5"/>
      <c r="KJ228" s="5"/>
      <c r="KK228" s="5"/>
      <c r="KL228" s="5"/>
      <c r="KM228" s="5"/>
      <c r="KN228" s="5"/>
    </row>
    <row r="229" spans="1:300" ht="12.5">
      <c r="A229" s="5" t="str">
        <f ca="1">IFERROR(__xludf.DUMMYFUNCTION("""COMPUTED_VALUE""")," '/wiki/Imperial_Chronicle_(Cold_Steel_III)/Issue_8'")</f>
        <v xml:space="preserve"> '/wiki/Imperial_Chronicle_(Cold_Steel_III)/Issue_8'</v>
      </c>
      <c r="B229" s="5" t="str">
        <f t="shared" ca="1" si="0"/>
        <v>Imperial_Chronicle_(Cold_Steel_III)/Issue_8</v>
      </c>
      <c r="C229" s="5"/>
      <c r="D229" s="5"/>
      <c r="E229" s="5" t="str">
        <f ca="1">IFERROR(__xludf.DUMMYFUNCTION("""COMPUTED_VALUE"""),"Black_Records/The_Lionheart_Emperor")</f>
        <v>Black_Records/The_Lionheart_Emperor</v>
      </c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5"/>
      <c r="HH229" s="5"/>
      <c r="HI229" s="5"/>
      <c r="HJ229" s="5"/>
      <c r="HK229" s="5"/>
      <c r="HL229" s="5"/>
      <c r="HM229" s="5"/>
      <c r="HN229" s="5"/>
      <c r="HO229" s="5"/>
      <c r="HP229" s="5"/>
      <c r="HQ229" s="5"/>
      <c r="HR229" s="5"/>
      <c r="HS229" s="5"/>
      <c r="HT229" s="5"/>
      <c r="HU229" s="5"/>
      <c r="HV229" s="5"/>
      <c r="HW229" s="5"/>
      <c r="HX229" s="5"/>
      <c r="HY229" s="5"/>
      <c r="HZ229" s="5"/>
      <c r="IA229" s="5"/>
      <c r="IB229" s="5"/>
      <c r="IC229" s="5"/>
      <c r="ID229" s="5"/>
      <c r="IE229" s="5"/>
      <c r="IF229" s="5"/>
      <c r="IG229" s="5"/>
      <c r="IH229" s="5"/>
      <c r="II229" s="5"/>
      <c r="IJ229" s="5"/>
      <c r="IK229" s="5"/>
      <c r="IL229" s="5"/>
      <c r="IM229" s="5"/>
      <c r="IN229" s="5"/>
      <c r="IO229" s="5"/>
      <c r="IP229" s="5"/>
      <c r="IQ229" s="5"/>
      <c r="IR229" s="5"/>
      <c r="IS229" s="5"/>
      <c r="IT229" s="5"/>
      <c r="IU229" s="5"/>
      <c r="IV229" s="5"/>
      <c r="IW229" s="5"/>
      <c r="IX229" s="5"/>
      <c r="IY229" s="5"/>
      <c r="IZ229" s="5"/>
      <c r="JA229" s="5"/>
      <c r="JB229" s="5"/>
      <c r="JC229" s="5"/>
      <c r="JD229" s="5"/>
      <c r="JE229" s="5"/>
      <c r="JF229" s="5"/>
      <c r="JG229" s="5"/>
      <c r="JH229" s="5"/>
      <c r="JI229" s="5"/>
      <c r="JJ229" s="5"/>
      <c r="JK229" s="5"/>
      <c r="JL229" s="5"/>
      <c r="JM229" s="5"/>
      <c r="JN229" s="5"/>
      <c r="JO229" s="5"/>
      <c r="JP229" s="5"/>
      <c r="JQ229" s="5"/>
      <c r="JR229" s="5"/>
      <c r="JS229" s="5"/>
      <c r="JT229" s="5"/>
      <c r="JU229" s="5"/>
      <c r="JV229" s="5"/>
      <c r="JW229" s="5"/>
      <c r="JX229" s="5"/>
      <c r="JY229" s="5"/>
      <c r="JZ229" s="5"/>
      <c r="KA229" s="5"/>
      <c r="KB229" s="5"/>
      <c r="KC229" s="5"/>
      <c r="KD229" s="5"/>
      <c r="KE229" s="5"/>
      <c r="KF229" s="5"/>
      <c r="KG229" s="5"/>
      <c r="KH229" s="5"/>
      <c r="KI229" s="5"/>
      <c r="KJ229" s="5"/>
      <c r="KK229" s="5"/>
      <c r="KL229" s="5"/>
      <c r="KM229" s="5"/>
      <c r="KN229" s="5"/>
    </row>
    <row r="230" spans="1:300" ht="12.5">
      <c r="A230" s="5" t="str">
        <f ca="1">IFERROR(__xludf.DUMMYFUNCTION("""COMPUTED_VALUE""")," '/wiki/Imperial_Chronicle_(Cold_Steel_III)/Special_Issue'")</f>
        <v xml:space="preserve"> '/wiki/Imperial_Chronicle_(Cold_Steel_III)/Special_Issue'</v>
      </c>
      <c r="B230" s="5" t="str">
        <f t="shared" ca="1" si="0"/>
        <v>Imperial_Chronicle_(Cold_Steel_III)/Special_Issue</v>
      </c>
      <c r="C230" s="5"/>
      <c r="D230" s="5"/>
      <c r="E230" s="5" t="str">
        <f ca="1">IFERROR(__xludf.DUMMYFUNCTION("""COMPUTED_VALUE"""),"Black_Records/The_Salt_Pale")</f>
        <v>Black_Records/The_Salt_Pale</v>
      </c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  <c r="GX230" s="5"/>
      <c r="GY230" s="5"/>
      <c r="GZ230" s="5"/>
      <c r="HA230" s="5"/>
      <c r="HB230" s="5"/>
      <c r="HC230" s="5"/>
      <c r="HD230" s="5"/>
      <c r="HE230" s="5"/>
      <c r="HF230" s="5"/>
      <c r="HG230" s="5"/>
      <c r="HH230" s="5"/>
      <c r="HI230" s="5"/>
      <c r="HJ230" s="5"/>
      <c r="HK230" s="5"/>
      <c r="HL230" s="5"/>
      <c r="HM230" s="5"/>
      <c r="HN230" s="5"/>
      <c r="HO230" s="5"/>
      <c r="HP230" s="5"/>
      <c r="HQ230" s="5"/>
      <c r="HR230" s="5"/>
      <c r="HS230" s="5"/>
      <c r="HT230" s="5"/>
      <c r="HU230" s="5"/>
      <c r="HV230" s="5"/>
      <c r="HW230" s="5"/>
      <c r="HX230" s="5"/>
      <c r="HY230" s="5"/>
      <c r="HZ230" s="5"/>
      <c r="IA230" s="5"/>
      <c r="IB230" s="5"/>
      <c r="IC230" s="5"/>
      <c r="ID230" s="5"/>
      <c r="IE230" s="5"/>
      <c r="IF230" s="5"/>
      <c r="IG230" s="5"/>
      <c r="IH230" s="5"/>
      <c r="II230" s="5"/>
      <c r="IJ230" s="5"/>
      <c r="IK230" s="5"/>
      <c r="IL230" s="5"/>
      <c r="IM230" s="5"/>
      <c r="IN230" s="5"/>
      <c r="IO230" s="5"/>
      <c r="IP230" s="5"/>
      <c r="IQ230" s="5"/>
      <c r="IR230" s="5"/>
      <c r="IS230" s="5"/>
      <c r="IT230" s="5"/>
      <c r="IU230" s="5"/>
      <c r="IV230" s="5"/>
      <c r="IW230" s="5"/>
      <c r="IX230" s="5"/>
      <c r="IY230" s="5"/>
      <c r="IZ230" s="5"/>
      <c r="JA230" s="5"/>
      <c r="JB230" s="5"/>
      <c r="JC230" s="5"/>
      <c r="JD230" s="5"/>
      <c r="JE230" s="5"/>
      <c r="JF230" s="5"/>
      <c r="JG230" s="5"/>
      <c r="JH230" s="5"/>
      <c r="JI230" s="5"/>
      <c r="JJ230" s="5"/>
      <c r="JK230" s="5"/>
      <c r="JL230" s="5"/>
      <c r="JM230" s="5"/>
      <c r="JN230" s="5"/>
      <c r="JO230" s="5"/>
      <c r="JP230" s="5"/>
      <c r="JQ230" s="5"/>
      <c r="JR230" s="5"/>
      <c r="JS230" s="5"/>
      <c r="JT230" s="5"/>
      <c r="JU230" s="5"/>
      <c r="JV230" s="5"/>
      <c r="JW230" s="5"/>
      <c r="JX230" s="5"/>
      <c r="JY230" s="5"/>
      <c r="JZ230" s="5"/>
      <c r="KA230" s="5"/>
      <c r="KB230" s="5"/>
      <c r="KC230" s="5"/>
      <c r="KD230" s="5"/>
      <c r="KE230" s="5"/>
      <c r="KF230" s="5"/>
      <c r="KG230" s="5"/>
      <c r="KH230" s="5"/>
      <c r="KI230" s="5"/>
      <c r="KJ230" s="5"/>
      <c r="KK230" s="5"/>
      <c r="KL230" s="5"/>
      <c r="KM230" s="5"/>
      <c r="KN230" s="5"/>
    </row>
    <row r="231" spans="1:300" ht="12.5">
      <c r="A231" s="5" t="str">
        <f ca="1">IFERROR(__xludf.DUMMYFUNCTION("""COMPUTED_VALUE""")," '/wiki/Imperial_Chronicle_(Cold_Steel_III)/Extra_Issue'")</f>
        <v xml:space="preserve"> '/wiki/Imperial_Chronicle_(Cold_Steel_III)/Extra_Issue'</v>
      </c>
      <c r="B231" s="5" t="str">
        <f t="shared" ca="1" si="0"/>
        <v>Imperial_Chronicle_(Cold_Steel_III)/Extra_Issue</v>
      </c>
      <c r="C231" s="5"/>
      <c r="D231" s="5"/>
      <c r="E231" s="5" t="str">
        <f ca="1">IFERROR(__xludf.DUMMYFUNCTION("""COMPUTED_VALUE"""),"Black_Records/The_Orbal_Shutdown_Phenomenon")</f>
        <v>Black_Records/The_Orbal_Shutdown_Phenomenon</v>
      </c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5"/>
      <c r="HH231" s="5"/>
      <c r="HI231" s="5"/>
      <c r="HJ231" s="5"/>
      <c r="HK231" s="5"/>
      <c r="HL231" s="5"/>
      <c r="HM231" s="5"/>
      <c r="HN231" s="5"/>
      <c r="HO231" s="5"/>
      <c r="HP231" s="5"/>
      <c r="HQ231" s="5"/>
      <c r="HR231" s="5"/>
      <c r="HS231" s="5"/>
      <c r="HT231" s="5"/>
      <c r="HU231" s="5"/>
      <c r="HV231" s="5"/>
      <c r="HW231" s="5"/>
      <c r="HX231" s="5"/>
      <c r="HY231" s="5"/>
      <c r="HZ231" s="5"/>
      <c r="IA231" s="5"/>
      <c r="IB231" s="5"/>
      <c r="IC231" s="5"/>
      <c r="ID231" s="5"/>
      <c r="IE231" s="5"/>
      <c r="IF231" s="5"/>
      <c r="IG231" s="5"/>
      <c r="IH231" s="5"/>
      <c r="II231" s="5"/>
      <c r="IJ231" s="5"/>
      <c r="IK231" s="5"/>
      <c r="IL231" s="5"/>
      <c r="IM231" s="5"/>
      <c r="IN231" s="5"/>
      <c r="IO231" s="5"/>
      <c r="IP231" s="5"/>
      <c r="IQ231" s="5"/>
      <c r="IR231" s="5"/>
      <c r="IS231" s="5"/>
      <c r="IT231" s="5"/>
      <c r="IU231" s="5"/>
      <c r="IV231" s="5"/>
      <c r="IW231" s="5"/>
      <c r="IX231" s="5"/>
      <c r="IY231" s="5"/>
      <c r="IZ231" s="5"/>
      <c r="JA231" s="5"/>
      <c r="JB231" s="5"/>
      <c r="JC231" s="5"/>
      <c r="JD231" s="5"/>
      <c r="JE231" s="5"/>
      <c r="JF231" s="5"/>
      <c r="JG231" s="5"/>
      <c r="JH231" s="5"/>
      <c r="JI231" s="5"/>
      <c r="JJ231" s="5"/>
      <c r="JK231" s="5"/>
      <c r="JL231" s="5"/>
      <c r="JM231" s="5"/>
      <c r="JN231" s="5"/>
      <c r="JO231" s="5"/>
      <c r="JP231" s="5"/>
      <c r="JQ231" s="5"/>
      <c r="JR231" s="5"/>
      <c r="JS231" s="5"/>
      <c r="JT231" s="5"/>
      <c r="JU231" s="5"/>
      <c r="JV231" s="5"/>
      <c r="JW231" s="5"/>
      <c r="JX231" s="5"/>
      <c r="JY231" s="5"/>
      <c r="JZ231" s="5"/>
      <c r="KA231" s="5"/>
      <c r="KB231" s="5"/>
      <c r="KC231" s="5"/>
      <c r="KD231" s="5"/>
      <c r="KE231" s="5"/>
      <c r="KF231" s="5"/>
      <c r="KG231" s="5"/>
      <c r="KH231" s="5"/>
      <c r="KI231" s="5"/>
      <c r="KJ231" s="5"/>
      <c r="KK231" s="5"/>
      <c r="KL231" s="5"/>
      <c r="KM231" s="5"/>
      <c r="KN231" s="5"/>
    </row>
    <row r="232" spans="1:300" ht="12.5">
      <c r="A232" s="5" t="str">
        <f ca="1">IFERROR(__xludf.DUMMYFUNCTION("""COMPUTED_VALUE""")," '/wiki/Black_Records/The_Founding_of_Heimdallr'")</f>
        <v xml:space="preserve"> '/wiki/Black_Records/The_Founding_of_Heimdallr'</v>
      </c>
      <c r="B232" s="5" t="str">
        <f t="shared" ca="1" si="0"/>
        <v>Black_Records/The_Founding_of_Heimdallr</v>
      </c>
      <c r="C232" s="5"/>
      <c r="D232" s="5"/>
      <c r="E232" s="5" t="str">
        <f ca="1">IFERROR(__xludf.DUMMYFUNCTION("""COMPUTED_VALUE"""),"Black_Records/Twilight_Begins")</f>
        <v>Black_Records/Twilight_Begins</v>
      </c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  <c r="GX232" s="5"/>
      <c r="GY232" s="5"/>
      <c r="GZ232" s="5"/>
      <c r="HA232" s="5"/>
      <c r="HB232" s="5"/>
      <c r="HC232" s="5"/>
      <c r="HD232" s="5"/>
      <c r="HE232" s="5"/>
      <c r="HF232" s="5"/>
      <c r="HG232" s="5"/>
      <c r="HH232" s="5"/>
      <c r="HI232" s="5"/>
      <c r="HJ232" s="5"/>
      <c r="HK232" s="5"/>
      <c r="HL232" s="5"/>
      <c r="HM232" s="5"/>
      <c r="HN232" s="5"/>
      <c r="HO232" s="5"/>
      <c r="HP232" s="5"/>
      <c r="HQ232" s="5"/>
      <c r="HR232" s="5"/>
      <c r="HS232" s="5"/>
      <c r="HT232" s="5"/>
      <c r="HU232" s="5"/>
      <c r="HV232" s="5"/>
      <c r="HW232" s="5"/>
      <c r="HX232" s="5"/>
      <c r="HY232" s="5"/>
      <c r="HZ232" s="5"/>
      <c r="IA232" s="5"/>
      <c r="IB232" s="5"/>
      <c r="IC232" s="5"/>
      <c r="ID232" s="5"/>
      <c r="IE232" s="5"/>
      <c r="IF232" s="5"/>
      <c r="IG232" s="5"/>
      <c r="IH232" s="5"/>
      <c r="II232" s="5"/>
      <c r="IJ232" s="5"/>
      <c r="IK232" s="5"/>
      <c r="IL232" s="5"/>
      <c r="IM232" s="5"/>
      <c r="IN232" s="5"/>
      <c r="IO232" s="5"/>
      <c r="IP232" s="5"/>
      <c r="IQ232" s="5"/>
      <c r="IR232" s="5"/>
      <c r="IS232" s="5"/>
      <c r="IT232" s="5"/>
      <c r="IU232" s="5"/>
      <c r="IV232" s="5"/>
      <c r="IW232" s="5"/>
      <c r="IX232" s="5"/>
      <c r="IY232" s="5"/>
      <c r="IZ232" s="5"/>
      <c r="JA232" s="5"/>
      <c r="JB232" s="5"/>
      <c r="JC232" s="5"/>
      <c r="JD232" s="5"/>
      <c r="JE232" s="5"/>
      <c r="JF232" s="5"/>
      <c r="JG232" s="5"/>
      <c r="JH232" s="5"/>
      <c r="JI232" s="5"/>
      <c r="JJ232" s="5"/>
      <c r="JK232" s="5"/>
      <c r="JL232" s="5"/>
      <c r="JM232" s="5"/>
      <c r="JN232" s="5"/>
      <c r="JO232" s="5"/>
      <c r="JP232" s="5"/>
      <c r="JQ232" s="5"/>
      <c r="JR232" s="5"/>
      <c r="JS232" s="5"/>
      <c r="JT232" s="5"/>
      <c r="JU232" s="5"/>
      <c r="JV232" s="5"/>
      <c r="JW232" s="5"/>
      <c r="JX232" s="5"/>
      <c r="JY232" s="5"/>
      <c r="JZ232" s="5"/>
      <c r="KA232" s="5"/>
      <c r="KB232" s="5"/>
      <c r="KC232" s="5"/>
      <c r="KD232" s="5"/>
      <c r="KE232" s="5"/>
      <c r="KF232" s="5"/>
      <c r="KG232" s="5"/>
      <c r="KH232" s="5"/>
      <c r="KI232" s="5"/>
      <c r="KJ232" s="5"/>
      <c r="KK232" s="5"/>
      <c r="KL232" s="5"/>
      <c r="KM232" s="5"/>
      <c r="KN232" s="5"/>
    </row>
    <row r="233" spans="1:300" ht="12.5">
      <c r="A233" s="5" t="str">
        <f ca="1">IFERROR(__xludf.DUMMYFUNCTION("""COMPUTED_VALUE""")," '/wiki/Black_Records/The_Magic_Knights'")</f>
        <v xml:space="preserve"> '/wiki/Black_Records/The_Magic_Knights'</v>
      </c>
      <c r="B233" s="5" t="str">
        <f t="shared" ca="1" si="0"/>
        <v>Black_Records/The_Magic_Knights</v>
      </c>
      <c r="C233" s="5"/>
      <c r="D233" s="5"/>
      <c r="E233" s="5" t="str">
        <f ca="1">IFERROR(__xludf.DUMMYFUNCTION("""COMPUTED_VALUE"""),"Heartless_Edgar/Chapter_1")</f>
        <v>Heartless_Edgar/Chapter_1</v>
      </c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  <c r="GX233" s="5"/>
      <c r="GY233" s="5"/>
      <c r="GZ233" s="5"/>
      <c r="HA233" s="5"/>
      <c r="HB233" s="5"/>
      <c r="HC233" s="5"/>
      <c r="HD233" s="5"/>
      <c r="HE233" s="5"/>
      <c r="HF233" s="5"/>
      <c r="HG233" s="5"/>
      <c r="HH233" s="5"/>
      <c r="HI233" s="5"/>
      <c r="HJ233" s="5"/>
      <c r="HK233" s="5"/>
      <c r="HL233" s="5"/>
      <c r="HM233" s="5"/>
      <c r="HN233" s="5"/>
      <c r="HO233" s="5"/>
      <c r="HP233" s="5"/>
      <c r="HQ233" s="5"/>
      <c r="HR233" s="5"/>
      <c r="HS233" s="5"/>
      <c r="HT233" s="5"/>
      <c r="HU233" s="5"/>
      <c r="HV233" s="5"/>
      <c r="HW233" s="5"/>
      <c r="HX233" s="5"/>
      <c r="HY233" s="5"/>
      <c r="HZ233" s="5"/>
      <c r="IA233" s="5"/>
      <c r="IB233" s="5"/>
      <c r="IC233" s="5"/>
      <c r="ID233" s="5"/>
      <c r="IE233" s="5"/>
      <c r="IF233" s="5"/>
      <c r="IG233" s="5"/>
      <c r="IH233" s="5"/>
      <c r="II233" s="5"/>
      <c r="IJ233" s="5"/>
      <c r="IK233" s="5"/>
      <c r="IL233" s="5"/>
      <c r="IM233" s="5"/>
      <c r="IN233" s="5"/>
      <c r="IO233" s="5"/>
      <c r="IP233" s="5"/>
      <c r="IQ233" s="5"/>
      <c r="IR233" s="5"/>
      <c r="IS233" s="5"/>
      <c r="IT233" s="5"/>
      <c r="IU233" s="5"/>
      <c r="IV233" s="5"/>
      <c r="IW233" s="5"/>
      <c r="IX233" s="5"/>
      <c r="IY233" s="5"/>
      <c r="IZ233" s="5"/>
      <c r="JA233" s="5"/>
      <c r="JB233" s="5"/>
      <c r="JC233" s="5"/>
      <c r="JD233" s="5"/>
      <c r="JE233" s="5"/>
      <c r="JF233" s="5"/>
      <c r="JG233" s="5"/>
      <c r="JH233" s="5"/>
      <c r="JI233" s="5"/>
      <c r="JJ233" s="5"/>
      <c r="JK233" s="5"/>
      <c r="JL233" s="5"/>
      <c r="JM233" s="5"/>
      <c r="JN233" s="5"/>
      <c r="JO233" s="5"/>
      <c r="JP233" s="5"/>
      <c r="JQ233" s="5"/>
      <c r="JR233" s="5"/>
      <c r="JS233" s="5"/>
      <c r="JT233" s="5"/>
      <c r="JU233" s="5"/>
      <c r="JV233" s="5"/>
      <c r="JW233" s="5"/>
      <c r="JX233" s="5"/>
      <c r="JY233" s="5"/>
      <c r="JZ233" s="5"/>
      <c r="KA233" s="5"/>
      <c r="KB233" s="5"/>
      <c r="KC233" s="5"/>
      <c r="KD233" s="5"/>
      <c r="KE233" s="5"/>
      <c r="KF233" s="5"/>
      <c r="KG233" s="5"/>
      <c r="KH233" s="5"/>
      <c r="KI233" s="5"/>
      <c r="KJ233" s="5"/>
      <c r="KK233" s="5"/>
      <c r="KL233" s="5"/>
      <c r="KM233" s="5"/>
      <c r="KN233" s="5"/>
    </row>
    <row r="234" spans="1:300" ht="12.5">
      <c r="A234" s="5" t="str">
        <f ca="1">IFERROR(__xludf.DUMMYFUNCTION("""COMPUTED_VALUE""")," '/wiki/Black_Records/The_Lance_Maiden'")</f>
        <v xml:space="preserve"> '/wiki/Black_Records/The_Lance_Maiden'</v>
      </c>
      <c r="B234" s="5" t="str">
        <f t="shared" ca="1" si="0"/>
        <v>Black_Records/The_Lance_Maiden</v>
      </c>
      <c r="C234" s="5"/>
      <c r="D234" s="5"/>
      <c r="E234" s="5" t="str">
        <f ca="1">IFERROR(__xludf.DUMMYFUNCTION("""COMPUTED_VALUE"""),"Heartless_Edgar/Chapter_2")</f>
        <v>Heartless_Edgar/Chapter_2</v>
      </c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5"/>
      <c r="GW234" s="5"/>
      <c r="GX234" s="5"/>
      <c r="GY234" s="5"/>
      <c r="GZ234" s="5"/>
      <c r="HA234" s="5"/>
      <c r="HB234" s="5"/>
      <c r="HC234" s="5"/>
      <c r="HD234" s="5"/>
      <c r="HE234" s="5"/>
      <c r="HF234" s="5"/>
      <c r="HG234" s="5"/>
      <c r="HH234" s="5"/>
      <c r="HI234" s="5"/>
      <c r="HJ234" s="5"/>
      <c r="HK234" s="5"/>
      <c r="HL234" s="5"/>
      <c r="HM234" s="5"/>
      <c r="HN234" s="5"/>
      <c r="HO234" s="5"/>
      <c r="HP234" s="5"/>
      <c r="HQ234" s="5"/>
      <c r="HR234" s="5"/>
      <c r="HS234" s="5"/>
      <c r="HT234" s="5"/>
      <c r="HU234" s="5"/>
      <c r="HV234" s="5"/>
      <c r="HW234" s="5"/>
      <c r="HX234" s="5"/>
      <c r="HY234" s="5"/>
      <c r="HZ234" s="5"/>
      <c r="IA234" s="5"/>
      <c r="IB234" s="5"/>
      <c r="IC234" s="5"/>
      <c r="ID234" s="5"/>
      <c r="IE234" s="5"/>
      <c r="IF234" s="5"/>
      <c r="IG234" s="5"/>
      <c r="IH234" s="5"/>
      <c r="II234" s="5"/>
      <c r="IJ234" s="5"/>
      <c r="IK234" s="5"/>
      <c r="IL234" s="5"/>
      <c r="IM234" s="5"/>
      <c r="IN234" s="5"/>
      <c r="IO234" s="5"/>
      <c r="IP234" s="5"/>
      <c r="IQ234" s="5"/>
      <c r="IR234" s="5"/>
      <c r="IS234" s="5"/>
      <c r="IT234" s="5"/>
      <c r="IU234" s="5"/>
      <c r="IV234" s="5"/>
      <c r="IW234" s="5"/>
      <c r="IX234" s="5"/>
      <c r="IY234" s="5"/>
      <c r="IZ234" s="5"/>
      <c r="JA234" s="5"/>
      <c r="JB234" s="5"/>
      <c r="JC234" s="5"/>
      <c r="JD234" s="5"/>
      <c r="JE234" s="5"/>
      <c r="JF234" s="5"/>
      <c r="JG234" s="5"/>
      <c r="JH234" s="5"/>
      <c r="JI234" s="5"/>
      <c r="JJ234" s="5"/>
      <c r="JK234" s="5"/>
      <c r="JL234" s="5"/>
      <c r="JM234" s="5"/>
      <c r="JN234" s="5"/>
      <c r="JO234" s="5"/>
      <c r="JP234" s="5"/>
      <c r="JQ234" s="5"/>
      <c r="JR234" s="5"/>
      <c r="JS234" s="5"/>
      <c r="JT234" s="5"/>
      <c r="JU234" s="5"/>
      <c r="JV234" s="5"/>
      <c r="JW234" s="5"/>
      <c r="JX234" s="5"/>
      <c r="JY234" s="5"/>
      <c r="JZ234" s="5"/>
      <c r="KA234" s="5"/>
      <c r="KB234" s="5"/>
      <c r="KC234" s="5"/>
      <c r="KD234" s="5"/>
      <c r="KE234" s="5"/>
      <c r="KF234" s="5"/>
      <c r="KG234" s="5"/>
      <c r="KH234" s="5"/>
      <c r="KI234" s="5"/>
      <c r="KJ234" s="5"/>
      <c r="KK234" s="5"/>
      <c r="KL234" s="5"/>
      <c r="KM234" s="5"/>
      <c r="KN234" s="5"/>
    </row>
    <row r="235" spans="1:300" ht="12.5">
      <c r="A235" s="5" t="str">
        <f ca="1">IFERROR(__xludf.DUMMYFUNCTION("""COMPUTED_VALUE""")," '/wiki/Black_Records/The_Lionheart_Emperor'")</f>
        <v xml:space="preserve"> '/wiki/Black_Records/The_Lionheart_Emperor'</v>
      </c>
      <c r="B235" s="5" t="str">
        <f t="shared" ca="1" si="0"/>
        <v>Black_Records/The_Lionheart_Emperor</v>
      </c>
      <c r="C235" s="5"/>
      <c r="D235" s="5"/>
      <c r="E235" s="5" t="str">
        <f ca="1">IFERROR(__xludf.DUMMYFUNCTION("""COMPUTED_VALUE"""),"Heartless_Edgar/Chapter_3")</f>
        <v>Heartless_Edgar/Chapter_3</v>
      </c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5"/>
      <c r="GY235" s="5"/>
      <c r="GZ235" s="5"/>
      <c r="HA235" s="5"/>
      <c r="HB235" s="5"/>
      <c r="HC235" s="5"/>
      <c r="HD235" s="5"/>
      <c r="HE235" s="5"/>
      <c r="HF235" s="5"/>
      <c r="HG235" s="5"/>
      <c r="HH235" s="5"/>
      <c r="HI235" s="5"/>
      <c r="HJ235" s="5"/>
      <c r="HK235" s="5"/>
      <c r="HL235" s="5"/>
      <c r="HM235" s="5"/>
      <c r="HN235" s="5"/>
      <c r="HO235" s="5"/>
      <c r="HP235" s="5"/>
      <c r="HQ235" s="5"/>
      <c r="HR235" s="5"/>
      <c r="HS235" s="5"/>
      <c r="HT235" s="5"/>
      <c r="HU235" s="5"/>
      <c r="HV235" s="5"/>
      <c r="HW235" s="5"/>
      <c r="HX235" s="5"/>
      <c r="HY235" s="5"/>
      <c r="HZ235" s="5"/>
      <c r="IA235" s="5"/>
      <c r="IB235" s="5"/>
      <c r="IC235" s="5"/>
      <c r="ID235" s="5"/>
      <c r="IE235" s="5"/>
      <c r="IF235" s="5"/>
      <c r="IG235" s="5"/>
      <c r="IH235" s="5"/>
      <c r="II235" s="5"/>
      <c r="IJ235" s="5"/>
      <c r="IK235" s="5"/>
      <c r="IL235" s="5"/>
      <c r="IM235" s="5"/>
      <c r="IN235" s="5"/>
      <c r="IO235" s="5"/>
      <c r="IP235" s="5"/>
      <c r="IQ235" s="5"/>
      <c r="IR235" s="5"/>
      <c r="IS235" s="5"/>
      <c r="IT235" s="5"/>
      <c r="IU235" s="5"/>
      <c r="IV235" s="5"/>
      <c r="IW235" s="5"/>
      <c r="IX235" s="5"/>
      <c r="IY235" s="5"/>
      <c r="IZ235" s="5"/>
      <c r="JA235" s="5"/>
      <c r="JB235" s="5"/>
      <c r="JC235" s="5"/>
      <c r="JD235" s="5"/>
      <c r="JE235" s="5"/>
      <c r="JF235" s="5"/>
      <c r="JG235" s="5"/>
      <c r="JH235" s="5"/>
      <c r="JI235" s="5"/>
      <c r="JJ235" s="5"/>
      <c r="JK235" s="5"/>
      <c r="JL235" s="5"/>
      <c r="JM235" s="5"/>
      <c r="JN235" s="5"/>
      <c r="JO235" s="5"/>
      <c r="JP235" s="5"/>
      <c r="JQ235" s="5"/>
      <c r="JR235" s="5"/>
      <c r="JS235" s="5"/>
      <c r="JT235" s="5"/>
      <c r="JU235" s="5"/>
      <c r="JV235" s="5"/>
      <c r="JW235" s="5"/>
      <c r="JX235" s="5"/>
      <c r="JY235" s="5"/>
      <c r="JZ235" s="5"/>
      <c r="KA235" s="5"/>
      <c r="KB235" s="5"/>
      <c r="KC235" s="5"/>
      <c r="KD235" s="5"/>
      <c r="KE235" s="5"/>
      <c r="KF235" s="5"/>
      <c r="KG235" s="5"/>
      <c r="KH235" s="5"/>
      <c r="KI235" s="5"/>
      <c r="KJ235" s="5"/>
      <c r="KK235" s="5"/>
      <c r="KL235" s="5"/>
      <c r="KM235" s="5"/>
      <c r="KN235" s="5"/>
    </row>
    <row r="236" spans="1:300" ht="12.5">
      <c r="A236" s="5" t="str">
        <f ca="1">IFERROR(__xludf.DUMMYFUNCTION("""COMPUTED_VALUE""")," '/wiki/Black_Records/The_Salt_Pale'")</f>
        <v xml:space="preserve"> '/wiki/Black_Records/The_Salt_Pale'</v>
      </c>
      <c r="B236" s="5" t="str">
        <f t="shared" ca="1" si="0"/>
        <v>Black_Records/The_Salt_Pale</v>
      </c>
      <c r="C236" s="5"/>
      <c r="D236" s="5"/>
      <c r="E236" s="5" t="str">
        <f ca="1">IFERROR(__xludf.DUMMYFUNCTION("""COMPUTED_VALUE"""),"Heartless_Edgar/Chapter_4")</f>
        <v>Heartless_Edgar/Chapter_4</v>
      </c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  <c r="IF236" s="5"/>
      <c r="IG236" s="5"/>
      <c r="IH236" s="5"/>
      <c r="II236" s="5"/>
      <c r="IJ236" s="5"/>
      <c r="IK236" s="5"/>
      <c r="IL236" s="5"/>
      <c r="IM236" s="5"/>
      <c r="IN236" s="5"/>
      <c r="IO236" s="5"/>
      <c r="IP236" s="5"/>
      <c r="IQ236" s="5"/>
      <c r="IR236" s="5"/>
      <c r="IS236" s="5"/>
      <c r="IT236" s="5"/>
      <c r="IU236" s="5"/>
      <c r="IV236" s="5"/>
      <c r="IW236" s="5"/>
      <c r="IX236" s="5"/>
      <c r="IY236" s="5"/>
      <c r="IZ236" s="5"/>
      <c r="JA236" s="5"/>
      <c r="JB236" s="5"/>
      <c r="JC236" s="5"/>
      <c r="JD236" s="5"/>
      <c r="JE236" s="5"/>
      <c r="JF236" s="5"/>
      <c r="JG236" s="5"/>
      <c r="JH236" s="5"/>
      <c r="JI236" s="5"/>
      <c r="JJ236" s="5"/>
      <c r="JK236" s="5"/>
      <c r="JL236" s="5"/>
      <c r="JM236" s="5"/>
      <c r="JN236" s="5"/>
      <c r="JO236" s="5"/>
      <c r="JP236" s="5"/>
      <c r="JQ236" s="5"/>
      <c r="JR236" s="5"/>
      <c r="JS236" s="5"/>
      <c r="JT236" s="5"/>
      <c r="JU236" s="5"/>
      <c r="JV236" s="5"/>
      <c r="JW236" s="5"/>
      <c r="JX236" s="5"/>
      <c r="JY236" s="5"/>
      <c r="JZ236" s="5"/>
      <c r="KA236" s="5"/>
      <c r="KB236" s="5"/>
      <c r="KC236" s="5"/>
      <c r="KD236" s="5"/>
      <c r="KE236" s="5"/>
      <c r="KF236" s="5"/>
      <c r="KG236" s="5"/>
      <c r="KH236" s="5"/>
      <c r="KI236" s="5"/>
      <c r="KJ236" s="5"/>
      <c r="KK236" s="5"/>
      <c r="KL236" s="5"/>
      <c r="KM236" s="5"/>
      <c r="KN236" s="5"/>
    </row>
    <row r="237" spans="1:300" ht="12.5">
      <c r="A237" s="5" t="str">
        <f ca="1">IFERROR(__xludf.DUMMYFUNCTION("""COMPUTED_VALUE""")," '/wiki/Black_Records/The_Orbal_Shutdown_Phenomenon'")</f>
        <v xml:space="preserve"> '/wiki/Black_Records/The_Orbal_Shutdown_Phenomenon'</v>
      </c>
      <c r="B237" s="5" t="str">
        <f t="shared" ca="1" si="0"/>
        <v>Black_Records/The_Orbal_Shutdown_Phenomenon</v>
      </c>
      <c r="C237" s="5"/>
      <c r="D237" s="5"/>
      <c r="E237" s="5" t="str">
        <f ca="1">IFERROR(__xludf.DUMMYFUNCTION("""COMPUTED_VALUE"""),"Heartless_Edgar/Chapter_5")</f>
        <v>Heartless_Edgar/Chapter_5</v>
      </c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  <c r="HG237" s="5"/>
      <c r="HH237" s="5"/>
      <c r="HI237" s="5"/>
      <c r="HJ237" s="5"/>
      <c r="HK237" s="5"/>
      <c r="HL237" s="5"/>
      <c r="HM237" s="5"/>
      <c r="HN237" s="5"/>
      <c r="HO237" s="5"/>
      <c r="HP237" s="5"/>
      <c r="HQ237" s="5"/>
      <c r="HR237" s="5"/>
      <c r="HS237" s="5"/>
      <c r="HT237" s="5"/>
      <c r="HU237" s="5"/>
      <c r="HV237" s="5"/>
      <c r="HW237" s="5"/>
      <c r="HX237" s="5"/>
      <c r="HY237" s="5"/>
      <c r="HZ237" s="5"/>
      <c r="IA237" s="5"/>
      <c r="IB237" s="5"/>
      <c r="IC237" s="5"/>
      <c r="ID237" s="5"/>
      <c r="IE237" s="5"/>
      <c r="IF237" s="5"/>
      <c r="IG237" s="5"/>
      <c r="IH237" s="5"/>
      <c r="II237" s="5"/>
      <c r="IJ237" s="5"/>
      <c r="IK237" s="5"/>
      <c r="IL237" s="5"/>
      <c r="IM237" s="5"/>
      <c r="IN237" s="5"/>
      <c r="IO237" s="5"/>
      <c r="IP237" s="5"/>
      <c r="IQ237" s="5"/>
      <c r="IR237" s="5"/>
      <c r="IS237" s="5"/>
      <c r="IT237" s="5"/>
      <c r="IU237" s="5"/>
      <c r="IV237" s="5"/>
      <c r="IW237" s="5"/>
      <c r="IX237" s="5"/>
      <c r="IY237" s="5"/>
      <c r="IZ237" s="5"/>
      <c r="JA237" s="5"/>
      <c r="JB237" s="5"/>
      <c r="JC237" s="5"/>
      <c r="JD237" s="5"/>
      <c r="JE237" s="5"/>
      <c r="JF237" s="5"/>
      <c r="JG237" s="5"/>
      <c r="JH237" s="5"/>
      <c r="JI237" s="5"/>
      <c r="JJ237" s="5"/>
      <c r="JK237" s="5"/>
      <c r="JL237" s="5"/>
      <c r="JM237" s="5"/>
      <c r="JN237" s="5"/>
      <c r="JO237" s="5"/>
      <c r="JP237" s="5"/>
      <c r="JQ237" s="5"/>
      <c r="JR237" s="5"/>
      <c r="JS237" s="5"/>
      <c r="JT237" s="5"/>
      <c r="JU237" s="5"/>
      <c r="JV237" s="5"/>
      <c r="JW237" s="5"/>
      <c r="JX237" s="5"/>
      <c r="JY237" s="5"/>
      <c r="JZ237" s="5"/>
      <c r="KA237" s="5"/>
      <c r="KB237" s="5"/>
      <c r="KC237" s="5"/>
      <c r="KD237" s="5"/>
      <c r="KE237" s="5"/>
      <c r="KF237" s="5"/>
      <c r="KG237" s="5"/>
      <c r="KH237" s="5"/>
      <c r="KI237" s="5"/>
      <c r="KJ237" s="5"/>
      <c r="KK237" s="5"/>
      <c r="KL237" s="5"/>
      <c r="KM237" s="5"/>
      <c r="KN237" s="5"/>
    </row>
    <row r="238" spans="1:300" ht="12.5">
      <c r="A238" s="5" t="str">
        <f ca="1">IFERROR(__xludf.DUMMYFUNCTION("""COMPUTED_VALUE""")," '/wiki/Black_Records/Twilight_Begins'")</f>
        <v xml:space="preserve"> '/wiki/Black_Records/Twilight_Begins'</v>
      </c>
      <c r="B238" s="5" t="str">
        <f t="shared" ca="1" si="0"/>
        <v>Black_Records/Twilight_Begins</v>
      </c>
      <c r="C238" s="5"/>
      <c r="D238" s="5"/>
      <c r="E238" s="5" t="str">
        <f ca="1">IFERROR(__xludf.DUMMYFUNCTION("""COMPUTED_VALUE"""),"Heartless_Edgar/Chapter_6")</f>
        <v>Heartless_Edgar/Chapter_6</v>
      </c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5"/>
      <c r="GT238" s="5"/>
      <c r="GU238" s="5"/>
      <c r="GV238" s="5"/>
      <c r="GW238" s="5"/>
      <c r="GX238" s="5"/>
      <c r="GY238" s="5"/>
      <c r="GZ238" s="5"/>
      <c r="HA238" s="5"/>
      <c r="HB238" s="5"/>
      <c r="HC238" s="5"/>
      <c r="HD238" s="5"/>
      <c r="HE238" s="5"/>
      <c r="HF238" s="5"/>
      <c r="HG238" s="5"/>
      <c r="HH238" s="5"/>
      <c r="HI238" s="5"/>
      <c r="HJ238" s="5"/>
      <c r="HK238" s="5"/>
      <c r="HL238" s="5"/>
      <c r="HM238" s="5"/>
      <c r="HN238" s="5"/>
      <c r="HO238" s="5"/>
      <c r="HP238" s="5"/>
      <c r="HQ238" s="5"/>
      <c r="HR238" s="5"/>
      <c r="HS238" s="5"/>
      <c r="HT238" s="5"/>
      <c r="HU238" s="5"/>
      <c r="HV238" s="5"/>
      <c r="HW238" s="5"/>
      <c r="HX238" s="5"/>
      <c r="HY238" s="5"/>
      <c r="HZ238" s="5"/>
      <c r="IA238" s="5"/>
      <c r="IB238" s="5"/>
      <c r="IC238" s="5"/>
      <c r="ID238" s="5"/>
      <c r="IE238" s="5"/>
      <c r="IF238" s="5"/>
      <c r="IG238" s="5"/>
      <c r="IH238" s="5"/>
      <c r="II238" s="5"/>
      <c r="IJ238" s="5"/>
      <c r="IK238" s="5"/>
      <c r="IL238" s="5"/>
      <c r="IM238" s="5"/>
      <c r="IN238" s="5"/>
      <c r="IO238" s="5"/>
      <c r="IP238" s="5"/>
      <c r="IQ238" s="5"/>
      <c r="IR238" s="5"/>
      <c r="IS238" s="5"/>
      <c r="IT238" s="5"/>
      <c r="IU238" s="5"/>
      <c r="IV238" s="5"/>
      <c r="IW238" s="5"/>
      <c r="IX238" s="5"/>
      <c r="IY238" s="5"/>
      <c r="IZ238" s="5"/>
      <c r="JA238" s="5"/>
      <c r="JB238" s="5"/>
      <c r="JC238" s="5"/>
      <c r="JD238" s="5"/>
      <c r="JE238" s="5"/>
      <c r="JF238" s="5"/>
      <c r="JG238" s="5"/>
      <c r="JH238" s="5"/>
      <c r="JI238" s="5"/>
      <c r="JJ238" s="5"/>
      <c r="JK238" s="5"/>
      <c r="JL238" s="5"/>
      <c r="JM238" s="5"/>
      <c r="JN238" s="5"/>
      <c r="JO238" s="5"/>
      <c r="JP238" s="5"/>
      <c r="JQ238" s="5"/>
      <c r="JR238" s="5"/>
      <c r="JS238" s="5"/>
      <c r="JT238" s="5"/>
      <c r="JU238" s="5"/>
      <c r="JV238" s="5"/>
      <c r="JW238" s="5"/>
      <c r="JX238" s="5"/>
      <c r="JY238" s="5"/>
      <c r="JZ238" s="5"/>
      <c r="KA238" s="5"/>
      <c r="KB238" s="5"/>
      <c r="KC238" s="5"/>
      <c r="KD238" s="5"/>
      <c r="KE238" s="5"/>
      <c r="KF238" s="5"/>
      <c r="KG238" s="5"/>
      <c r="KH238" s="5"/>
      <c r="KI238" s="5"/>
      <c r="KJ238" s="5"/>
      <c r="KK238" s="5"/>
      <c r="KL238" s="5"/>
      <c r="KM238" s="5"/>
      <c r="KN238" s="5"/>
    </row>
    <row r="239" spans="1:300" ht="12.5">
      <c r="A239" s="5" t="str">
        <f ca="1">IFERROR(__xludf.DUMMYFUNCTION("""COMPUTED_VALUE""")," '/wiki/Heartless_Edgar/Chapter_1'")</f>
        <v xml:space="preserve"> '/wiki/Heartless_Edgar/Chapter_1'</v>
      </c>
      <c r="B239" s="5" t="str">
        <f t="shared" ca="1" si="0"/>
        <v>Heartless_Edgar/Chapter_1</v>
      </c>
      <c r="C239" s="5"/>
      <c r="D239" s="5"/>
      <c r="E239" s="5" t="str">
        <f ca="1">IFERROR(__xludf.DUMMYFUNCTION("""COMPUTED_VALUE"""),"Heartless_Edgar/Chapter_7")</f>
        <v>Heartless_Edgar/Chapter_7</v>
      </c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5"/>
      <c r="GT239" s="5"/>
      <c r="GU239" s="5"/>
      <c r="GV239" s="5"/>
      <c r="GW239" s="5"/>
      <c r="GX239" s="5"/>
      <c r="GY239" s="5"/>
      <c r="GZ239" s="5"/>
      <c r="HA239" s="5"/>
      <c r="HB239" s="5"/>
      <c r="HC239" s="5"/>
      <c r="HD239" s="5"/>
      <c r="HE239" s="5"/>
      <c r="HF239" s="5"/>
      <c r="HG239" s="5"/>
      <c r="HH239" s="5"/>
      <c r="HI239" s="5"/>
      <c r="HJ239" s="5"/>
      <c r="HK239" s="5"/>
      <c r="HL239" s="5"/>
      <c r="HM239" s="5"/>
      <c r="HN239" s="5"/>
      <c r="HO239" s="5"/>
      <c r="HP239" s="5"/>
      <c r="HQ239" s="5"/>
      <c r="HR239" s="5"/>
      <c r="HS239" s="5"/>
      <c r="HT239" s="5"/>
      <c r="HU239" s="5"/>
      <c r="HV239" s="5"/>
      <c r="HW239" s="5"/>
      <c r="HX239" s="5"/>
      <c r="HY239" s="5"/>
      <c r="HZ239" s="5"/>
      <c r="IA239" s="5"/>
      <c r="IB239" s="5"/>
      <c r="IC239" s="5"/>
      <c r="ID239" s="5"/>
      <c r="IE239" s="5"/>
      <c r="IF239" s="5"/>
      <c r="IG239" s="5"/>
      <c r="IH239" s="5"/>
      <c r="II239" s="5"/>
      <c r="IJ239" s="5"/>
      <c r="IK239" s="5"/>
      <c r="IL239" s="5"/>
      <c r="IM239" s="5"/>
      <c r="IN239" s="5"/>
      <c r="IO239" s="5"/>
      <c r="IP239" s="5"/>
      <c r="IQ239" s="5"/>
      <c r="IR239" s="5"/>
      <c r="IS239" s="5"/>
      <c r="IT239" s="5"/>
      <c r="IU239" s="5"/>
      <c r="IV239" s="5"/>
      <c r="IW239" s="5"/>
      <c r="IX239" s="5"/>
      <c r="IY239" s="5"/>
      <c r="IZ239" s="5"/>
      <c r="JA239" s="5"/>
      <c r="JB239" s="5"/>
      <c r="JC239" s="5"/>
      <c r="JD239" s="5"/>
      <c r="JE239" s="5"/>
      <c r="JF239" s="5"/>
      <c r="JG239" s="5"/>
      <c r="JH239" s="5"/>
      <c r="JI239" s="5"/>
      <c r="JJ239" s="5"/>
      <c r="JK239" s="5"/>
      <c r="JL239" s="5"/>
      <c r="JM239" s="5"/>
      <c r="JN239" s="5"/>
      <c r="JO239" s="5"/>
      <c r="JP239" s="5"/>
      <c r="JQ239" s="5"/>
      <c r="JR239" s="5"/>
      <c r="JS239" s="5"/>
      <c r="JT239" s="5"/>
      <c r="JU239" s="5"/>
      <c r="JV239" s="5"/>
      <c r="JW239" s="5"/>
      <c r="JX239" s="5"/>
      <c r="JY239" s="5"/>
      <c r="JZ239" s="5"/>
      <c r="KA239" s="5"/>
      <c r="KB239" s="5"/>
      <c r="KC239" s="5"/>
      <c r="KD239" s="5"/>
      <c r="KE239" s="5"/>
      <c r="KF239" s="5"/>
      <c r="KG239" s="5"/>
      <c r="KH239" s="5"/>
      <c r="KI239" s="5"/>
      <c r="KJ239" s="5"/>
      <c r="KK239" s="5"/>
      <c r="KL239" s="5"/>
      <c r="KM239" s="5"/>
      <c r="KN239" s="5"/>
    </row>
    <row r="240" spans="1:300" ht="12.5">
      <c r="A240" s="5" t="str">
        <f ca="1">IFERROR(__xludf.DUMMYFUNCTION("""COMPUTED_VALUE""")," '/wiki/Heartless_Edgar/Chapter_2'")</f>
        <v xml:space="preserve"> '/wiki/Heartless_Edgar/Chapter_2'</v>
      </c>
      <c r="B240" s="5" t="str">
        <f t="shared" ca="1" si="0"/>
        <v>Heartless_Edgar/Chapter_2</v>
      </c>
      <c r="C240" s="5"/>
      <c r="D240" s="5"/>
      <c r="E240" s="5" t="str">
        <f ca="1">IFERROR(__xludf.DUMMYFUNCTION("""COMPUTED_VALUE"""),"Heartless_Edgar/Chapter_8")</f>
        <v>Heartless_Edgar/Chapter_8</v>
      </c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  <c r="GR240" s="5"/>
      <c r="GS240" s="5"/>
      <c r="GT240" s="5"/>
      <c r="GU240" s="5"/>
      <c r="GV240" s="5"/>
      <c r="GW240" s="5"/>
      <c r="GX240" s="5"/>
      <c r="GY240" s="5"/>
      <c r="GZ240" s="5"/>
      <c r="HA240" s="5"/>
      <c r="HB240" s="5"/>
      <c r="HC240" s="5"/>
      <c r="HD240" s="5"/>
      <c r="HE240" s="5"/>
      <c r="HF240" s="5"/>
      <c r="HG240" s="5"/>
      <c r="HH240" s="5"/>
      <c r="HI240" s="5"/>
      <c r="HJ240" s="5"/>
      <c r="HK240" s="5"/>
      <c r="HL240" s="5"/>
      <c r="HM240" s="5"/>
      <c r="HN240" s="5"/>
      <c r="HO240" s="5"/>
      <c r="HP240" s="5"/>
      <c r="HQ240" s="5"/>
      <c r="HR240" s="5"/>
      <c r="HS240" s="5"/>
      <c r="HT240" s="5"/>
      <c r="HU240" s="5"/>
      <c r="HV240" s="5"/>
      <c r="HW240" s="5"/>
      <c r="HX240" s="5"/>
      <c r="HY240" s="5"/>
      <c r="HZ240" s="5"/>
      <c r="IA240" s="5"/>
      <c r="IB240" s="5"/>
      <c r="IC240" s="5"/>
      <c r="ID240" s="5"/>
      <c r="IE240" s="5"/>
      <c r="IF240" s="5"/>
      <c r="IG240" s="5"/>
      <c r="IH240" s="5"/>
      <c r="II240" s="5"/>
      <c r="IJ240" s="5"/>
      <c r="IK240" s="5"/>
      <c r="IL240" s="5"/>
      <c r="IM240" s="5"/>
      <c r="IN240" s="5"/>
      <c r="IO240" s="5"/>
      <c r="IP240" s="5"/>
      <c r="IQ240" s="5"/>
      <c r="IR240" s="5"/>
      <c r="IS240" s="5"/>
      <c r="IT240" s="5"/>
      <c r="IU240" s="5"/>
      <c r="IV240" s="5"/>
      <c r="IW240" s="5"/>
      <c r="IX240" s="5"/>
      <c r="IY240" s="5"/>
      <c r="IZ240" s="5"/>
      <c r="JA240" s="5"/>
      <c r="JB240" s="5"/>
      <c r="JC240" s="5"/>
      <c r="JD240" s="5"/>
      <c r="JE240" s="5"/>
      <c r="JF240" s="5"/>
      <c r="JG240" s="5"/>
      <c r="JH240" s="5"/>
      <c r="JI240" s="5"/>
      <c r="JJ240" s="5"/>
      <c r="JK240" s="5"/>
      <c r="JL240" s="5"/>
      <c r="JM240" s="5"/>
      <c r="JN240" s="5"/>
      <c r="JO240" s="5"/>
      <c r="JP240" s="5"/>
      <c r="JQ240" s="5"/>
      <c r="JR240" s="5"/>
      <c r="JS240" s="5"/>
      <c r="JT240" s="5"/>
      <c r="JU240" s="5"/>
      <c r="JV240" s="5"/>
      <c r="JW240" s="5"/>
      <c r="JX240" s="5"/>
      <c r="JY240" s="5"/>
      <c r="JZ240" s="5"/>
      <c r="KA240" s="5"/>
      <c r="KB240" s="5"/>
      <c r="KC240" s="5"/>
      <c r="KD240" s="5"/>
      <c r="KE240" s="5"/>
      <c r="KF240" s="5"/>
      <c r="KG240" s="5"/>
      <c r="KH240" s="5"/>
      <c r="KI240" s="5"/>
      <c r="KJ240" s="5"/>
      <c r="KK240" s="5"/>
      <c r="KL240" s="5"/>
      <c r="KM240" s="5"/>
      <c r="KN240" s="5"/>
    </row>
    <row r="241" spans="1:300" ht="12.5">
      <c r="A241" s="5" t="str">
        <f ca="1">IFERROR(__xludf.DUMMYFUNCTION("""COMPUTED_VALUE""")," '/wiki/Heartless_Edgar/Chapter_3'")</f>
        <v xml:space="preserve"> '/wiki/Heartless_Edgar/Chapter_3'</v>
      </c>
      <c r="B241" s="5" t="str">
        <f t="shared" ca="1" si="0"/>
        <v>Heartless_Edgar/Chapter_3</v>
      </c>
      <c r="C241" s="5"/>
      <c r="D241" s="5"/>
      <c r="E241" s="5" t="str">
        <f ca="1">IFERROR(__xludf.DUMMYFUNCTION("""COMPUTED_VALUE"""),"Heartless_Edgar/Chapter_9")</f>
        <v>Heartless_Edgar/Chapter_9</v>
      </c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  <c r="GR241" s="5"/>
      <c r="GS241" s="5"/>
      <c r="GT241" s="5"/>
      <c r="GU241" s="5"/>
      <c r="GV241" s="5"/>
      <c r="GW241" s="5"/>
      <c r="GX241" s="5"/>
      <c r="GY241" s="5"/>
      <c r="GZ241" s="5"/>
      <c r="HA241" s="5"/>
      <c r="HB241" s="5"/>
      <c r="HC241" s="5"/>
      <c r="HD241" s="5"/>
      <c r="HE241" s="5"/>
      <c r="HF241" s="5"/>
      <c r="HG241" s="5"/>
      <c r="HH241" s="5"/>
      <c r="HI241" s="5"/>
      <c r="HJ241" s="5"/>
      <c r="HK241" s="5"/>
      <c r="HL241" s="5"/>
      <c r="HM241" s="5"/>
      <c r="HN241" s="5"/>
      <c r="HO241" s="5"/>
      <c r="HP241" s="5"/>
      <c r="HQ241" s="5"/>
      <c r="HR241" s="5"/>
      <c r="HS241" s="5"/>
      <c r="HT241" s="5"/>
      <c r="HU241" s="5"/>
      <c r="HV241" s="5"/>
      <c r="HW241" s="5"/>
      <c r="HX241" s="5"/>
      <c r="HY241" s="5"/>
      <c r="HZ241" s="5"/>
      <c r="IA241" s="5"/>
      <c r="IB241" s="5"/>
      <c r="IC241" s="5"/>
      <c r="ID241" s="5"/>
      <c r="IE241" s="5"/>
      <c r="IF241" s="5"/>
      <c r="IG241" s="5"/>
      <c r="IH241" s="5"/>
      <c r="II241" s="5"/>
      <c r="IJ241" s="5"/>
      <c r="IK241" s="5"/>
      <c r="IL241" s="5"/>
      <c r="IM241" s="5"/>
      <c r="IN241" s="5"/>
      <c r="IO241" s="5"/>
      <c r="IP241" s="5"/>
      <c r="IQ241" s="5"/>
      <c r="IR241" s="5"/>
      <c r="IS241" s="5"/>
      <c r="IT241" s="5"/>
      <c r="IU241" s="5"/>
      <c r="IV241" s="5"/>
      <c r="IW241" s="5"/>
      <c r="IX241" s="5"/>
      <c r="IY241" s="5"/>
      <c r="IZ241" s="5"/>
      <c r="JA241" s="5"/>
      <c r="JB241" s="5"/>
      <c r="JC241" s="5"/>
      <c r="JD241" s="5"/>
      <c r="JE241" s="5"/>
      <c r="JF241" s="5"/>
      <c r="JG241" s="5"/>
      <c r="JH241" s="5"/>
      <c r="JI241" s="5"/>
      <c r="JJ241" s="5"/>
      <c r="JK241" s="5"/>
      <c r="JL241" s="5"/>
      <c r="JM241" s="5"/>
      <c r="JN241" s="5"/>
      <c r="JO241" s="5"/>
      <c r="JP241" s="5"/>
      <c r="JQ241" s="5"/>
      <c r="JR241" s="5"/>
      <c r="JS241" s="5"/>
      <c r="JT241" s="5"/>
      <c r="JU241" s="5"/>
      <c r="JV241" s="5"/>
      <c r="JW241" s="5"/>
      <c r="JX241" s="5"/>
      <c r="JY241" s="5"/>
      <c r="JZ241" s="5"/>
      <c r="KA241" s="5"/>
      <c r="KB241" s="5"/>
      <c r="KC241" s="5"/>
      <c r="KD241" s="5"/>
      <c r="KE241" s="5"/>
      <c r="KF241" s="5"/>
      <c r="KG241" s="5"/>
      <c r="KH241" s="5"/>
      <c r="KI241" s="5"/>
      <c r="KJ241" s="5"/>
      <c r="KK241" s="5"/>
      <c r="KL241" s="5"/>
      <c r="KM241" s="5"/>
      <c r="KN241" s="5"/>
    </row>
    <row r="242" spans="1:300" ht="12.5">
      <c r="A242" s="5" t="str">
        <f ca="1">IFERROR(__xludf.DUMMYFUNCTION("""COMPUTED_VALUE""")," '/wiki/Heartless_Edgar/Chapter_4'")</f>
        <v xml:space="preserve"> '/wiki/Heartless_Edgar/Chapter_4'</v>
      </c>
      <c r="B242" s="5" t="str">
        <f t="shared" ca="1" si="0"/>
        <v>Heartless_Edgar/Chapter_4</v>
      </c>
      <c r="C242" s="5"/>
      <c r="D242" s="5"/>
      <c r="E242" s="5" t="str">
        <f ca="1">IFERROR(__xludf.DUMMYFUNCTION("""COMPUTED_VALUE"""),"Heartless_Edgar/Finale")</f>
        <v>Heartless_Edgar/Finale</v>
      </c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  <c r="GR242" s="5"/>
      <c r="GS242" s="5"/>
      <c r="GT242" s="5"/>
      <c r="GU242" s="5"/>
      <c r="GV242" s="5"/>
      <c r="GW242" s="5"/>
      <c r="GX242" s="5"/>
      <c r="GY242" s="5"/>
      <c r="GZ242" s="5"/>
      <c r="HA242" s="5"/>
      <c r="HB242" s="5"/>
      <c r="HC242" s="5"/>
      <c r="HD242" s="5"/>
      <c r="HE242" s="5"/>
      <c r="HF242" s="5"/>
      <c r="HG242" s="5"/>
      <c r="HH242" s="5"/>
      <c r="HI242" s="5"/>
      <c r="HJ242" s="5"/>
      <c r="HK242" s="5"/>
      <c r="HL242" s="5"/>
      <c r="HM242" s="5"/>
      <c r="HN242" s="5"/>
      <c r="HO242" s="5"/>
      <c r="HP242" s="5"/>
      <c r="HQ242" s="5"/>
      <c r="HR242" s="5"/>
      <c r="HS242" s="5"/>
      <c r="HT242" s="5"/>
      <c r="HU242" s="5"/>
      <c r="HV242" s="5"/>
      <c r="HW242" s="5"/>
      <c r="HX242" s="5"/>
      <c r="HY242" s="5"/>
      <c r="HZ242" s="5"/>
      <c r="IA242" s="5"/>
      <c r="IB242" s="5"/>
      <c r="IC242" s="5"/>
      <c r="ID242" s="5"/>
      <c r="IE242" s="5"/>
      <c r="IF242" s="5"/>
      <c r="IG242" s="5"/>
      <c r="IH242" s="5"/>
      <c r="II242" s="5"/>
      <c r="IJ242" s="5"/>
      <c r="IK242" s="5"/>
      <c r="IL242" s="5"/>
      <c r="IM242" s="5"/>
      <c r="IN242" s="5"/>
      <c r="IO242" s="5"/>
      <c r="IP242" s="5"/>
      <c r="IQ242" s="5"/>
      <c r="IR242" s="5"/>
      <c r="IS242" s="5"/>
      <c r="IT242" s="5"/>
      <c r="IU242" s="5"/>
      <c r="IV242" s="5"/>
      <c r="IW242" s="5"/>
      <c r="IX242" s="5"/>
      <c r="IY242" s="5"/>
      <c r="IZ242" s="5"/>
      <c r="JA242" s="5"/>
      <c r="JB242" s="5"/>
      <c r="JC242" s="5"/>
      <c r="JD242" s="5"/>
      <c r="JE242" s="5"/>
      <c r="JF242" s="5"/>
      <c r="JG242" s="5"/>
      <c r="JH242" s="5"/>
      <c r="JI242" s="5"/>
      <c r="JJ242" s="5"/>
      <c r="JK242" s="5"/>
      <c r="JL242" s="5"/>
      <c r="JM242" s="5"/>
      <c r="JN242" s="5"/>
      <c r="JO242" s="5"/>
      <c r="JP242" s="5"/>
      <c r="JQ242" s="5"/>
      <c r="JR242" s="5"/>
      <c r="JS242" s="5"/>
      <c r="JT242" s="5"/>
      <c r="JU242" s="5"/>
      <c r="JV242" s="5"/>
      <c r="JW242" s="5"/>
      <c r="JX242" s="5"/>
      <c r="JY242" s="5"/>
      <c r="JZ242" s="5"/>
      <c r="KA242" s="5"/>
      <c r="KB242" s="5"/>
      <c r="KC242" s="5"/>
      <c r="KD242" s="5"/>
      <c r="KE242" s="5"/>
      <c r="KF242" s="5"/>
      <c r="KG242" s="5"/>
      <c r="KH242" s="5"/>
      <c r="KI242" s="5"/>
      <c r="KJ242" s="5"/>
      <c r="KK242" s="5"/>
      <c r="KL242" s="5"/>
      <c r="KM242" s="5"/>
      <c r="KN242" s="5"/>
    </row>
    <row r="243" spans="1:300" ht="12.5">
      <c r="A243" s="5" t="str">
        <f ca="1">IFERROR(__xludf.DUMMYFUNCTION("""COMPUTED_VALUE""")," '/wiki/Heartless_Edgar/Chapter_5'")</f>
        <v xml:space="preserve"> '/wiki/Heartless_Edgar/Chapter_5'</v>
      </c>
      <c r="B243" s="5" t="str">
        <f t="shared" ca="1" si="0"/>
        <v>Heartless_Edgar/Chapter_5</v>
      </c>
      <c r="C243" s="5"/>
      <c r="D243" s="5"/>
      <c r="E243" s="5" t="str">
        <f ca="1">IFERROR(__xludf.DUMMYFUNCTION("""COMPUTED_VALUE"""),"The_Immoral_Hero/Part_1")</f>
        <v>The_Immoral_Hero/Part_1</v>
      </c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  <c r="GR243" s="5"/>
      <c r="GS243" s="5"/>
      <c r="GT243" s="5"/>
      <c r="GU243" s="5"/>
      <c r="GV243" s="5"/>
      <c r="GW243" s="5"/>
      <c r="GX243" s="5"/>
      <c r="GY243" s="5"/>
      <c r="GZ243" s="5"/>
      <c r="HA243" s="5"/>
      <c r="HB243" s="5"/>
      <c r="HC243" s="5"/>
      <c r="HD243" s="5"/>
      <c r="HE243" s="5"/>
      <c r="HF243" s="5"/>
      <c r="HG243" s="5"/>
      <c r="HH243" s="5"/>
      <c r="HI243" s="5"/>
      <c r="HJ243" s="5"/>
      <c r="HK243" s="5"/>
      <c r="HL243" s="5"/>
      <c r="HM243" s="5"/>
      <c r="HN243" s="5"/>
      <c r="HO243" s="5"/>
      <c r="HP243" s="5"/>
      <c r="HQ243" s="5"/>
      <c r="HR243" s="5"/>
      <c r="HS243" s="5"/>
      <c r="HT243" s="5"/>
      <c r="HU243" s="5"/>
      <c r="HV243" s="5"/>
      <c r="HW243" s="5"/>
      <c r="HX243" s="5"/>
      <c r="HY243" s="5"/>
      <c r="HZ243" s="5"/>
      <c r="IA243" s="5"/>
      <c r="IB243" s="5"/>
      <c r="IC243" s="5"/>
      <c r="ID243" s="5"/>
      <c r="IE243" s="5"/>
      <c r="IF243" s="5"/>
      <c r="IG243" s="5"/>
      <c r="IH243" s="5"/>
      <c r="II243" s="5"/>
      <c r="IJ243" s="5"/>
      <c r="IK243" s="5"/>
      <c r="IL243" s="5"/>
      <c r="IM243" s="5"/>
      <c r="IN243" s="5"/>
      <c r="IO243" s="5"/>
      <c r="IP243" s="5"/>
      <c r="IQ243" s="5"/>
      <c r="IR243" s="5"/>
      <c r="IS243" s="5"/>
      <c r="IT243" s="5"/>
      <c r="IU243" s="5"/>
      <c r="IV243" s="5"/>
      <c r="IW243" s="5"/>
      <c r="IX243" s="5"/>
      <c r="IY243" s="5"/>
      <c r="IZ243" s="5"/>
      <c r="JA243" s="5"/>
      <c r="JB243" s="5"/>
      <c r="JC243" s="5"/>
      <c r="JD243" s="5"/>
      <c r="JE243" s="5"/>
      <c r="JF243" s="5"/>
      <c r="JG243" s="5"/>
      <c r="JH243" s="5"/>
      <c r="JI243" s="5"/>
      <c r="JJ243" s="5"/>
      <c r="JK243" s="5"/>
      <c r="JL243" s="5"/>
      <c r="JM243" s="5"/>
      <c r="JN243" s="5"/>
      <c r="JO243" s="5"/>
      <c r="JP243" s="5"/>
      <c r="JQ243" s="5"/>
      <c r="JR243" s="5"/>
      <c r="JS243" s="5"/>
      <c r="JT243" s="5"/>
      <c r="JU243" s="5"/>
      <c r="JV243" s="5"/>
      <c r="JW243" s="5"/>
      <c r="JX243" s="5"/>
      <c r="JY243" s="5"/>
      <c r="JZ243" s="5"/>
      <c r="KA243" s="5"/>
      <c r="KB243" s="5"/>
      <c r="KC243" s="5"/>
      <c r="KD243" s="5"/>
      <c r="KE243" s="5"/>
      <c r="KF243" s="5"/>
      <c r="KG243" s="5"/>
      <c r="KH243" s="5"/>
      <c r="KI243" s="5"/>
      <c r="KJ243" s="5"/>
      <c r="KK243" s="5"/>
      <c r="KL243" s="5"/>
      <c r="KM243" s="5"/>
      <c r="KN243" s="5"/>
    </row>
    <row r="244" spans="1:300" ht="12.5">
      <c r="A244" s="5" t="str">
        <f ca="1">IFERROR(__xludf.DUMMYFUNCTION("""COMPUTED_VALUE""")," '/wiki/Heartless_Edgar/Chapter_6'")</f>
        <v xml:space="preserve"> '/wiki/Heartless_Edgar/Chapter_6'</v>
      </c>
      <c r="B244" s="5" t="str">
        <f t="shared" ca="1" si="0"/>
        <v>Heartless_Edgar/Chapter_6</v>
      </c>
      <c r="C244" s="5"/>
      <c r="D244" s="5"/>
      <c r="E244" s="5" t="str">
        <f ca="1">IFERROR(__xludf.DUMMYFUNCTION("""COMPUTED_VALUE"""),"The_Immoral_Hero/Part_2")</f>
        <v>The_Immoral_Hero/Part_2</v>
      </c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  <c r="GT244" s="5"/>
      <c r="GU244" s="5"/>
      <c r="GV244" s="5"/>
      <c r="GW244" s="5"/>
      <c r="GX244" s="5"/>
      <c r="GY244" s="5"/>
      <c r="GZ244" s="5"/>
      <c r="HA244" s="5"/>
      <c r="HB244" s="5"/>
      <c r="HC244" s="5"/>
      <c r="HD244" s="5"/>
      <c r="HE244" s="5"/>
      <c r="HF244" s="5"/>
      <c r="HG244" s="5"/>
      <c r="HH244" s="5"/>
      <c r="HI244" s="5"/>
      <c r="HJ244" s="5"/>
      <c r="HK244" s="5"/>
      <c r="HL244" s="5"/>
      <c r="HM244" s="5"/>
      <c r="HN244" s="5"/>
      <c r="HO244" s="5"/>
      <c r="HP244" s="5"/>
      <c r="HQ244" s="5"/>
      <c r="HR244" s="5"/>
      <c r="HS244" s="5"/>
      <c r="HT244" s="5"/>
      <c r="HU244" s="5"/>
      <c r="HV244" s="5"/>
      <c r="HW244" s="5"/>
      <c r="HX244" s="5"/>
      <c r="HY244" s="5"/>
      <c r="HZ244" s="5"/>
      <c r="IA244" s="5"/>
      <c r="IB244" s="5"/>
      <c r="IC244" s="5"/>
      <c r="ID244" s="5"/>
      <c r="IE244" s="5"/>
      <c r="IF244" s="5"/>
      <c r="IG244" s="5"/>
      <c r="IH244" s="5"/>
      <c r="II244" s="5"/>
      <c r="IJ244" s="5"/>
      <c r="IK244" s="5"/>
      <c r="IL244" s="5"/>
      <c r="IM244" s="5"/>
      <c r="IN244" s="5"/>
      <c r="IO244" s="5"/>
      <c r="IP244" s="5"/>
      <c r="IQ244" s="5"/>
      <c r="IR244" s="5"/>
      <c r="IS244" s="5"/>
      <c r="IT244" s="5"/>
      <c r="IU244" s="5"/>
      <c r="IV244" s="5"/>
      <c r="IW244" s="5"/>
      <c r="IX244" s="5"/>
      <c r="IY244" s="5"/>
      <c r="IZ244" s="5"/>
      <c r="JA244" s="5"/>
      <c r="JB244" s="5"/>
      <c r="JC244" s="5"/>
      <c r="JD244" s="5"/>
      <c r="JE244" s="5"/>
      <c r="JF244" s="5"/>
      <c r="JG244" s="5"/>
      <c r="JH244" s="5"/>
      <c r="JI244" s="5"/>
      <c r="JJ244" s="5"/>
      <c r="JK244" s="5"/>
      <c r="JL244" s="5"/>
      <c r="JM244" s="5"/>
      <c r="JN244" s="5"/>
      <c r="JO244" s="5"/>
      <c r="JP244" s="5"/>
      <c r="JQ244" s="5"/>
      <c r="JR244" s="5"/>
      <c r="JS244" s="5"/>
      <c r="JT244" s="5"/>
      <c r="JU244" s="5"/>
      <c r="JV244" s="5"/>
      <c r="JW244" s="5"/>
      <c r="JX244" s="5"/>
      <c r="JY244" s="5"/>
      <c r="JZ244" s="5"/>
      <c r="KA244" s="5"/>
      <c r="KB244" s="5"/>
      <c r="KC244" s="5"/>
      <c r="KD244" s="5"/>
      <c r="KE244" s="5"/>
      <c r="KF244" s="5"/>
      <c r="KG244" s="5"/>
      <c r="KH244" s="5"/>
      <c r="KI244" s="5"/>
      <c r="KJ244" s="5"/>
      <c r="KK244" s="5"/>
      <c r="KL244" s="5"/>
      <c r="KM244" s="5"/>
      <c r="KN244" s="5"/>
    </row>
    <row r="245" spans="1:300" ht="12.5">
      <c r="A245" s="5" t="str">
        <f ca="1">IFERROR(__xludf.DUMMYFUNCTION("""COMPUTED_VALUE""")," '/wiki/Heartless_Edgar/Chapter_7'")</f>
        <v xml:space="preserve"> '/wiki/Heartless_Edgar/Chapter_7'</v>
      </c>
      <c r="B245" s="5" t="str">
        <f t="shared" ca="1" si="0"/>
        <v>Heartless_Edgar/Chapter_7</v>
      </c>
      <c r="C245" s="5"/>
      <c r="D245" s="5"/>
      <c r="E245" s="5" t="str">
        <f ca="1">IFERROR(__xludf.DUMMYFUNCTION("""COMPUTED_VALUE"""),"The_Immoral_Hero/Part_3")</f>
        <v>The_Immoral_Hero/Part_3</v>
      </c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5"/>
      <c r="GW245" s="5"/>
      <c r="GX245" s="5"/>
      <c r="GY245" s="5"/>
      <c r="GZ245" s="5"/>
      <c r="HA245" s="5"/>
      <c r="HB245" s="5"/>
      <c r="HC245" s="5"/>
      <c r="HD245" s="5"/>
      <c r="HE245" s="5"/>
      <c r="HF245" s="5"/>
      <c r="HG245" s="5"/>
      <c r="HH245" s="5"/>
      <c r="HI245" s="5"/>
      <c r="HJ245" s="5"/>
      <c r="HK245" s="5"/>
      <c r="HL245" s="5"/>
      <c r="HM245" s="5"/>
      <c r="HN245" s="5"/>
      <c r="HO245" s="5"/>
      <c r="HP245" s="5"/>
      <c r="HQ245" s="5"/>
      <c r="HR245" s="5"/>
      <c r="HS245" s="5"/>
      <c r="HT245" s="5"/>
      <c r="HU245" s="5"/>
      <c r="HV245" s="5"/>
      <c r="HW245" s="5"/>
      <c r="HX245" s="5"/>
      <c r="HY245" s="5"/>
      <c r="HZ245" s="5"/>
      <c r="IA245" s="5"/>
      <c r="IB245" s="5"/>
      <c r="IC245" s="5"/>
      <c r="ID245" s="5"/>
      <c r="IE245" s="5"/>
      <c r="IF245" s="5"/>
      <c r="IG245" s="5"/>
      <c r="IH245" s="5"/>
      <c r="II245" s="5"/>
      <c r="IJ245" s="5"/>
      <c r="IK245" s="5"/>
      <c r="IL245" s="5"/>
      <c r="IM245" s="5"/>
      <c r="IN245" s="5"/>
      <c r="IO245" s="5"/>
      <c r="IP245" s="5"/>
      <c r="IQ245" s="5"/>
      <c r="IR245" s="5"/>
      <c r="IS245" s="5"/>
      <c r="IT245" s="5"/>
      <c r="IU245" s="5"/>
      <c r="IV245" s="5"/>
      <c r="IW245" s="5"/>
      <c r="IX245" s="5"/>
      <c r="IY245" s="5"/>
      <c r="IZ245" s="5"/>
      <c r="JA245" s="5"/>
      <c r="JB245" s="5"/>
      <c r="JC245" s="5"/>
      <c r="JD245" s="5"/>
      <c r="JE245" s="5"/>
      <c r="JF245" s="5"/>
      <c r="JG245" s="5"/>
      <c r="JH245" s="5"/>
      <c r="JI245" s="5"/>
      <c r="JJ245" s="5"/>
      <c r="JK245" s="5"/>
      <c r="JL245" s="5"/>
      <c r="JM245" s="5"/>
      <c r="JN245" s="5"/>
      <c r="JO245" s="5"/>
      <c r="JP245" s="5"/>
      <c r="JQ245" s="5"/>
      <c r="JR245" s="5"/>
      <c r="JS245" s="5"/>
      <c r="JT245" s="5"/>
      <c r="JU245" s="5"/>
      <c r="JV245" s="5"/>
      <c r="JW245" s="5"/>
      <c r="JX245" s="5"/>
      <c r="JY245" s="5"/>
      <c r="JZ245" s="5"/>
      <c r="KA245" s="5"/>
      <c r="KB245" s="5"/>
      <c r="KC245" s="5"/>
      <c r="KD245" s="5"/>
      <c r="KE245" s="5"/>
      <c r="KF245" s="5"/>
      <c r="KG245" s="5"/>
      <c r="KH245" s="5"/>
      <c r="KI245" s="5"/>
      <c r="KJ245" s="5"/>
      <c r="KK245" s="5"/>
      <c r="KL245" s="5"/>
      <c r="KM245" s="5"/>
      <c r="KN245" s="5"/>
    </row>
    <row r="246" spans="1:300" ht="12.5">
      <c r="A246" s="5" t="str">
        <f ca="1">IFERROR(__xludf.DUMMYFUNCTION("""COMPUTED_VALUE""")," '/wiki/Heartless_Edgar/Chapter_8'")</f>
        <v xml:space="preserve"> '/wiki/Heartless_Edgar/Chapter_8'</v>
      </c>
      <c r="B246" s="5" t="str">
        <f t="shared" ca="1" si="0"/>
        <v>Heartless_Edgar/Chapter_8</v>
      </c>
      <c r="C246" s="5"/>
      <c r="D246" s="5"/>
      <c r="E246" s="5" t="str">
        <f ca="1">IFERROR(__xludf.DUMMYFUNCTION("""COMPUTED_VALUE"""),"Coby_and_the_Mysterious_Museum/Part_1")</f>
        <v>Coby_and_the_Mysterious_Museum/Part_1</v>
      </c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  <c r="GX246" s="5"/>
      <c r="GY246" s="5"/>
      <c r="GZ246" s="5"/>
      <c r="HA246" s="5"/>
      <c r="HB246" s="5"/>
      <c r="HC246" s="5"/>
      <c r="HD246" s="5"/>
      <c r="HE246" s="5"/>
      <c r="HF246" s="5"/>
      <c r="HG246" s="5"/>
      <c r="HH246" s="5"/>
      <c r="HI246" s="5"/>
      <c r="HJ246" s="5"/>
      <c r="HK246" s="5"/>
      <c r="HL246" s="5"/>
      <c r="HM246" s="5"/>
      <c r="HN246" s="5"/>
      <c r="HO246" s="5"/>
      <c r="HP246" s="5"/>
      <c r="HQ246" s="5"/>
      <c r="HR246" s="5"/>
      <c r="HS246" s="5"/>
      <c r="HT246" s="5"/>
      <c r="HU246" s="5"/>
      <c r="HV246" s="5"/>
      <c r="HW246" s="5"/>
      <c r="HX246" s="5"/>
      <c r="HY246" s="5"/>
      <c r="HZ246" s="5"/>
      <c r="IA246" s="5"/>
      <c r="IB246" s="5"/>
      <c r="IC246" s="5"/>
      <c r="ID246" s="5"/>
      <c r="IE246" s="5"/>
      <c r="IF246" s="5"/>
      <c r="IG246" s="5"/>
      <c r="IH246" s="5"/>
      <c r="II246" s="5"/>
      <c r="IJ246" s="5"/>
      <c r="IK246" s="5"/>
      <c r="IL246" s="5"/>
      <c r="IM246" s="5"/>
      <c r="IN246" s="5"/>
      <c r="IO246" s="5"/>
      <c r="IP246" s="5"/>
      <c r="IQ246" s="5"/>
      <c r="IR246" s="5"/>
      <c r="IS246" s="5"/>
      <c r="IT246" s="5"/>
      <c r="IU246" s="5"/>
      <c r="IV246" s="5"/>
      <c r="IW246" s="5"/>
      <c r="IX246" s="5"/>
      <c r="IY246" s="5"/>
      <c r="IZ246" s="5"/>
      <c r="JA246" s="5"/>
      <c r="JB246" s="5"/>
      <c r="JC246" s="5"/>
      <c r="JD246" s="5"/>
      <c r="JE246" s="5"/>
      <c r="JF246" s="5"/>
      <c r="JG246" s="5"/>
      <c r="JH246" s="5"/>
      <c r="JI246" s="5"/>
      <c r="JJ246" s="5"/>
      <c r="JK246" s="5"/>
      <c r="JL246" s="5"/>
      <c r="JM246" s="5"/>
      <c r="JN246" s="5"/>
      <c r="JO246" s="5"/>
      <c r="JP246" s="5"/>
      <c r="JQ246" s="5"/>
      <c r="JR246" s="5"/>
      <c r="JS246" s="5"/>
      <c r="JT246" s="5"/>
      <c r="JU246" s="5"/>
      <c r="JV246" s="5"/>
      <c r="JW246" s="5"/>
      <c r="JX246" s="5"/>
      <c r="JY246" s="5"/>
      <c r="JZ246" s="5"/>
      <c r="KA246" s="5"/>
      <c r="KB246" s="5"/>
      <c r="KC246" s="5"/>
      <c r="KD246" s="5"/>
      <c r="KE246" s="5"/>
      <c r="KF246" s="5"/>
      <c r="KG246" s="5"/>
      <c r="KH246" s="5"/>
      <c r="KI246" s="5"/>
      <c r="KJ246" s="5"/>
      <c r="KK246" s="5"/>
      <c r="KL246" s="5"/>
      <c r="KM246" s="5"/>
      <c r="KN246" s="5"/>
    </row>
    <row r="247" spans="1:300" ht="12.5">
      <c r="A247" s="5" t="str">
        <f ca="1">IFERROR(__xludf.DUMMYFUNCTION("""COMPUTED_VALUE""")," '/wiki/Heartless_Edgar/Chapter_9'")</f>
        <v xml:space="preserve"> '/wiki/Heartless_Edgar/Chapter_9'</v>
      </c>
      <c r="B247" s="5" t="str">
        <f t="shared" ca="1" si="0"/>
        <v>Heartless_Edgar/Chapter_9</v>
      </c>
      <c r="C247" s="5"/>
      <c r="D247" s="5"/>
      <c r="E247" s="5" t="str">
        <f ca="1">IFERROR(__xludf.DUMMYFUNCTION("""COMPUTED_VALUE"""),"Coby_and_the_Mysterious_Museum/Part_2")</f>
        <v>Coby_and_the_Mysterious_Museum/Part_2</v>
      </c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  <c r="GT247" s="5"/>
      <c r="GU247" s="5"/>
      <c r="GV247" s="5"/>
      <c r="GW247" s="5"/>
      <c r="GX247" s="5"/>
      <c r="GY247" s="5"/>
      <c r="GZ247" s="5"/>
      <c r="HA247" s="5"/>
      <c r="HB247" s="5"/>
      <c r="HC247" s="5"/>
      <c r="HD247" s="5"/>
      <c r="HE247" s="5"/>
      <c r="HF247" s="5"/>
      <c r="HG247" s="5"/>
      <c r="HH247" s="5"/>
      <c r="HI247" s="5"/>
      <c r="HJ247" s="5"/>
      <c r="HK247" s="5"/>
      <c r="HL247" s="5"/>
      <c r="HM247" s="5"/>
      <c r="HN247" s="5"/>
      <c r="HO247" s="5"/>
      <c r="HP247" s="5"/>
      <c r="HQ247" s="5"/>
      <c r="HR247" s="5"/>
      <c r="HS247" s="5"/>
      <c r="HT247" s="5"/>
      <c r="HU247" s="5"/>
      <c r="HV247" s="5"/>
      <c r="HW247" s="5"/>
      <c r="HX247" s="5"/>
      <c r="HY247" s="5"/>
      <c r="HZ247" s="5"/>
      <c r="IA247" s="5"/>
      <c r="IB247" s="5"/>
      <c r="IC247" s="5"/>
      <c r="ID247" s="5"/>
      <c r="IE247" s="5"/>
      <c r="IF247" s="5"/>
      <c r="IG247" s="5"/>
      <c r="IH247" s="5"/>
      <c r="II247" s="5"/>
      <c r="IJ247" s="5"/>
      <c r="IK247" s="5"/>
      <c r="IL247" s="5"/>
      <c r="IM247" s="5"/>
      <c r="IN247" s="5"/>
      <c r="IO247" s="5"/>
      <c r="IP247" s="5"/>
      <c r="IQ247" s="5"/>
      <c r="IR247" s="5"/>
      <c r="IS247" s="5"/>
      <c r="IT247" s="5"/>
      <c r="IU247" s="5"/>
      <c r="IV247" s="5"/>
      <c r="IW247" s="5"/>
      <c r="IX247" s="5"/>
      <c r="IY247" s="5"/>
      <c r="IZ247" s="5"/>
      <c r="JA247" s="5"/>
      <c r="JB247" s="5"/>
      <c r="JC247" s="5"/>
      <c r="JD247" s="5"/>
      <c r="JE247" s="5"/>
      <c r="JF247" s="5"/>
      <c r="JG247" s="5"/>
      <c r="JH247" s="5"/>
      <c r="JI247" s="5"/>
      <c r="JJ247" s="5"/>
      <c r="JK247" s="5"/>
      <c r="JL247" s="5"/>
      <c r="JM247" s="5"/>
      <c r="JN247" s="5"/>
      <c r="JO247" s="5"/>
      <c r="JP247" s="5"/>
      <c r="JQ247" s="5"/>
      <c r="JR247" s="5"/>
      <c r="JS247" s="5"/>
      <c r="JT247" s="5"/>
      <c r="JU247" s="5"/>
      <c r="JV247" s="5"/>
      <c r="JW247" s="5"/>
      <c r="JX247" s="5"/>
      <c r="JY247" s="5"/>
      <c r="JZ247" s="5"/>
      <c r="KA247" s="5"/>
      <c r="KB247" s="5"/>
      <c r="KC247" s="5"/>
      <c r="KD247" s="5"/>
      <c r="KE247" s="5"/>
      <c r="KF247" s="5"/>
      <c r="KG247" s="5"/>
      <c r="KH247" s="5"/>
      <c r="KI247" s="5"/>
      <c r="KJ247" s="5"/>
      <c r="KK247" s="5"/>
      <c r="KL247" s="5"/>
      <c r="KM247" s="5"/>
      <c r="KN247" s="5"/>
    </row>
    <row r="248" spans="1:300" ht="12.5">
      <c r="A248" s="5" t="str">
        <f ca="1">IFERROR(__xludf.DUMMYFUNCTION("""COMPUTED_VALUE""")," '/wiki/Heartless_Edgar/Finale'")</f>
        <v xml:space="preserve"> '/wiki/Heartless_Edgar/Finale'</v>
      </c>
      <c r="B248" s="5" t="str">
        <f t="shared" ca="1" si="0"/>
        <v>Heartless_Edgar/Finale</v>
      </c>
      <c r="C248" s="5"/>
      <c r="D248" s="5"/>
      <c r="E248" s="5" t="str">
        <f ca="1">IFERROR(__xludf.DUMMYFUNCTION("""COMPUTED_VALUE"""),"Coby_and_the_Mysterious_Museum/Part_3")</f>
        <v>Coby_and_the_Mysterious_Museum/Part_3</v>
      </c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  <c r="GR248" s="5"/>
      <c r="GS248" s="5"/>
      <c r="GT248" s="5"/>
      <c r="GU248" s="5"/>
      <c r="GV248" s="5"/>
      <c r="GW248" s="5"/>
      <c r="GX248" s="5"/>
      <c r="GY248" s="5"/>
      <c r="GZ248" s="5"/>
      <c r="HA248" s="5"/>
      <c r="HB248" s="5"/>
      <c r="HC248" s="5"/>
      <c r="HD248" s="5"/>
      <c r="HE248" s="5"/>
      <c r="HF248" s="5"/>
      <c r="HG248" s="5"/>
      <c r="HH248" s="5"/>
      <c r="HI248" s="5"/>
      <c r="HJ248" s="5"/>
      <c r="HK248" s="5"/>
      <c r="HL248" s="5"/>
      <c r="HM248" s="5"/>
      <c r="HN248" s="5"/>
      <c r="HO248" s="5"/>
      <c r="HP248" s="5"/>
      <c r="HQ248" s="5"/>
      <c r="HR248" s="5"/>
      <c r="HS248" s="5"/>
      <c r="HT248" s="5"/>
      <c r="HU248" s="5"/>
      <c r="HV248" s="5"/>
      <c r="HW248" s="5"/>
      <c r="HX248" s="5"/>
      <c r="HY248" s="5"/>
      <c r="HZ248" s="5"/>
      <c r="IA248" s="5"/>
      <c r="IB248" s="5"/>
      <c r="IC248" s="5"/>
      <c r="ID248" s="5"/>
      <c r="IE248" s="5"/>
      <c r="IF248" s="5"/>
      <c r="IG248" s="5"/>
      <c r="IH248" s="5"/>
      <c r="II248" s="5"/>
      <c r="IJ248" s="5"/>
      <c r="IK248" s="5"/>
      <c r="IL248" s="5"/>
      <c r="IM248" s="5"/>
      <c r="IN248" s="5"/>
      <c r="IO248" s="5"/>
      <c r="IP248" s="5"/>
      <c r="IQ248" s="5"/>
      <c r="IR248" s="5"/>
      <c r="IS248" s="5"/>
      <c r="IT248" s="5"/>
      <c r="IU248" s="5"/>
      <c r="IV248" s="5"/>
      <c r="IW248" s="5"/>
      <c r="IX248" s="5"/>
      <c r="IY248" s="5"/>
      <c r="IZ248" s="5"/>
      <c r="JA248" s="5"/>
      <c r="JB248" s="5"/>
      <c r="JC248" s="5"/>
      <c r="JD248" s="5"/>
      <c r="JE248" s="5"/>
      <c r="JF248" s="5"/>
      <c r="JG248" s="5"/>
      <c r="JH248" s="5"/>
      <c r="JI248" s="5"/>
      <c r="JJ248" s="5"/>
      <c r="JK248" s="5"/>
      <c r="JL248" s="5"/>
      <c r="JM248" s="5"/>
      <c r="JN248" s="5"/>
      <c r="JO248" s="5"/>
      <c r="JP248" s="5"/>
      <c r="JQ248" s="5"/>
      <c r="JR248" s="5"/>
      <c r="JS248" s="5"/>
      <c r="JT248" s="5"/>
      <c r="JU248" s="5"/>
      <c r="JV248" s="5"/>
      <c r="JW248" s="5"/>
      <c r="JX248" s="5"/>
      <c r="JY248" s="5"/>
      <c r="JZ248" s="5"/>
      <c r="KA248" s="5"/>
      <c r="KB248" s="5"/>
      <c r="KC248" s="5"/>
      <c r="KD248" s="5"/>
      <c r="KE248" s="5"/>
      <c r="KF248" s="5"/>
      <c r="KG248" s="5"/>
      <c r="KH248" s="5"/>
      <c r="KI248" s="5"/>
      <c r="KJ248" s="5"/>
      <c r="KK248" s="5"/>
      <c r="KL248" s="5"/>
      <c r="KM248" s="5"/>
      <c r="KN248" s="5"/>
    </row>
    <row r="249" spans="1:300" ht="12.5">
      <c r="A249" s="5" t="str">
        <f ca="1">IFERROR(__xludf.DUMMYFUNCTION("""COMPUTED_VALUE""")," '/wiki/The_Immoral_Hero/Part_1'")</f>
        <v xml:space="preserve"> '/wiki/The_Immoral_Hero/Part_1'</v>
      </c>
      <c r="B249" s="5" t="str">
        <f t="shared" ca="1" si="0"/>
        <v>The_Immoral_Hero/Part_1</v>
      </c>
      <c r="C249" s="5"/>
      <c r="D249" s="5"/>
      <c r="E249" s="5" t="str">
        <f ca="1">IFERROR(__xludf.DUMMYFUNCTION("""COMPUTED_VALUE"""),"The_Life_of_Tomatonio/Part_1")</f>
        <v>The_Life_of_Tomatonio/Part_1</v>
      </c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  <c r="IT249" s="5"/>
      <c r="IU249" s="5"/>
      <c r="IV249" s="5"/>
      <c r="IW249" s="5"/>
      <c r="IX249" s="5"/>
      <c r="IY249" s="5"/>
      <c r="IZ249" s="5"/>
      <c r="JA249" s="5"/>
      <c r="JB249" s="5"/>
      <c r="JC249" s="5"/>
      <c r="JD249" s="5"/>
      <c r="JE249" s="5"/>
      <c r="JF249" s="5"/>
      <c r="JG249" s="5"/>
      <c r="JH249" s="5"/>
      <c r="JI249" s="5"/>
      <c r="JJ249" s="5"/>
      <c r="JK249" s="5"/>
      <c r="JL249" s="5"/>
      <c r="JM249" s="5"/>
      <c r="JN249" s="5"/>
      <c r="JO249" s="5"/>
      <c r="JP249" s="5"/>
      <c r="JQ249" s="5"/>
      <c r="JR249" s="5"/>
      <c r="JS249" s="5"/>
      <c r="JT249" s="5"/>
      <c r="JU249" s="5"/>
      <c r="JV249" s="5"/>
      <c r="JW249" s="5"/>
      <c r="JX249" s="5"/>
      <c r="JY249" s="5"/>
      <c r="JZ249" s="5"/>
      <c r="KA249" s="5"/>
      <c r="KB249" s="5"/>
      <c r="KC249" s="5"/>
      <c r="KD249" s="5"/>
      <c r="KE249" s="5"/>
      <c r="KF249" s="5"/>
      <c r="KG249" s="5"/>
      <c r="KH249" s="5"/>
      <c r="KI249" s="5"/>
      <c r="KJ249" s="5"/>
      <c r="KK249" s="5"/>
      <c r="KL249" s="5"/>
      <c r="KM249" s="5"/>
      <c r="KN249" s="5"/>
    </row>
    <row r="250" spans="1:300" ht="12.5">
      <c r="A250" s="5" t="str">
        <f ca="1">IFERROR(__xludf.DUMMYFUNCTION("""COMPUTED_VALUE""")," '/wiki/The_Immoral_Hero/Part_2'")</f>
        <v xml:space="preserve"> '/wiki/The_Immoral_Hero/Part_2'</v>
      </c>
      <c r="B250" s="5" t="str">
        <f t="shared" ca="1" si="0"/>
        <v>The_Immoral_Hero/Part_2</v>
      </c>
      <c r="C250" s="5"/>
      <c r="D250" s="5"/>
      <c r="E250" s="5" t="str">
        <f ca="1">IFERROR(__xludf.DUMMYFUNCTION("""COMPUTED_VALUE"""),"The_Life_of_Tomatonio/Part_2")</f>
        <v>The_Life_of_Tomatonio/Part_2</v>
      </c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  <c r="IT250" s="5"/>
      <c r="IU250" s="5"/>
      <c r="IV250" s="5"/>
      <c r="IW250" s="5"/>
      <c r="IX250" s="5"/>
      <c r="IY250" s="5"/>
      <c r="IZ250" s="5"/>
      <c r="JA250" s="5"/>
      <c r="JB250" s="5"/>
      <c r="JC250" s="5"/>
      <c r="JD250" s="5"/>
      <c r="JE250" s="5"/>
      <c r="JF250" s="5"/>
      <c r="JG250" s="5"/>
      <c r="JH250" s="5"/>
      <c r="JI250" s="5"/>
      <c r="JJ250" s="5"/>
      <c r="JK250" s="5"/>
      <c r="JL250" s="5"/>
      <c r="JM250" s="5"/>
      <c r="JN250" s="5"/>
      <c r="JO250" s="5"/>
      <c r="JP250" s="5"/>
      <c r="JQ250" s="5"/>
      <c r="JR250" s="5"/>
      <c r="JS250" s="5"/>
      <c r="JT250" s="5"/>
      <c r="JU250" s="5"/>
      <c r="JV250" s="5"/>
      <c r="JW250" s="5"/>
      <c r="JX250" s="5"/>
      <c r="JY250" s="5"/>
      <c r="JZ250" s="5"/>
      <c r="KA250" s="5"/>
      <c r="KB250" s="5"/>
      <c r="KC250" s="5"/>
      <c r="KD250" s="5"/>
      <c r="KE250" s="5"/>
      <c r="KF250" s="5"/>
      <c r="KG250" s="5"/>
      <c r="KH250" s="5"/>
      <c r="KI250" s="5"/>
      <c r="KJ250" s="5"/>
      <c r="KK250" s="5"/>
      <c r="KL250" s="5"/>
      <c r="KM250" s="5"/>
      <c r="KN250" s="5"/>
    </row>
    <row r="251" spans="1:300" ht="12.5">
      <c r="A251" s="5" t="str">
        <f ca="1">IFERROR(__xludf.DUMMYFUNCTION("""COMPUTED_VALUE""")," '/wiki/The_Immoral_Hero/Part_3'")</f>
        <v xml:space="preserve"> '/wiki/The_Immoral_Hero/Part_3'</v>
      </c>
      <c r="B251" s="5" t="str">
        <f t="shared" ca="1" si="0"/>
        <v>The_Immoral_Hero/Part_3</v>
      </c>
      <c r="C251" s="5"/>
      <c r="D251" s="5"/>
      <c r="E251" s="5" t="str">
        <f ca="1">IFERROR(__xludf.DUMMYFUNCTION("""COMPUTED_VALUE"""),"The_Life_of_Tomatonio/Part_3")</f>
        <v>The_Life_of_Tomatonio/Part_3</v>
      </c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  <c r="IW251" s="5"/>
      <c r="IX251" s="5"/>
      <c r="IY251" s="5"/>
      <c r="IZ251" s="5"/>
      <c r="JA251" s="5"/>
      <c r="JB251" s="5"/>
      <c r="JC251" s="5"/>
      <c r="JD251" s="5"/>
      <c r="JE251" s="5"/>
      <c r="JF251" s="5"/>
      <c r="JG251" s="5"/>
      <c r="JH251" s="5"/>
      <c r="JI251" s="5"/>
      <c r="JJ251" s="5"/>
      <c r="JK251" s="5"/>
      <c r="JL251" s="5"/>
      <c r="JM251" s="5"/>
      <c r="JN251" s="5"/>
      <c r="JO251" s="5"/>
      <c r="JP251" s="5"/>
      <c r="JQ251" s="5"/>
      <c r="JR251" s="5"/>
      <c r="JS251" s="5"/>
      <c r="JT251" s="5"/>
      <c r="JU251" s="5"/>
      <c r="JV251" s="5"/>
      <c r="JW251" s="5"/>
      <c r="JX251" s="5"/>
      <c r="JY251" s="5"/>
      <c r="JZ251" s="5"/>
      <c r="KA251" s="5"/>
      <c r="KB251" s="5"/>
      <c r="KC251" s="5"/>
      <c r="KD251" s="5"/>
      <c r="KE251" s="5"/>
      <c r="KF251" s="5"/>
      <c r="KG251" s="5"/>
      <c r="KH251" s="5"/>
      <c r="KI251" s="5"/>
      <c r="KJ251" s="5"/>
      <c r="KK251" s="5"/>
      <c r="KL251" s="5"/>
      <c r="KM251" s="5"/>
      <c r="KN251" s="5"/>
    </row>
    <row r="252" spans="1:300" ht="12.5">
      <c r="A252" s="5" t="str">
        <f ca="1">IFERROR(__xludf.DUMMYFUNCTION("""COMPUTED_VALUE""")," '/wiki/Coby_and_the_Mysterious_Museum/Part_1'")</f>
        <v xml:space="preserve"> '/wiki/Coby_and_the_Mysterious_Museum/Part_1'</v>
      </c>
      <c r="B252" s="5" t="str">
        <f t="shared" ca="1" si="0"/>
        <v>Coby_and_the_Mysterious_Museum/Part_1</v>
      </c>
      <c r="C252" s="5"/>
      <c r="D252" s="5"/>
      <c r="E252" s="5" t="str">
        <f ca="1">IFERROR(__xludf.DUMMYFUNCTION("""COMPUTED_VALUE"""),"Crossbell_Province_Tourist_Information")</f>
        <v>Crossbell_Province_Tourist_Information</v>
      </c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  <c r="IW252" s="5"/>
      <c r="IX252" s="5"/>
      <c r="IY252" s="5"/>
      <c r="IZ252" s="5"/>
      <c r="JA252" s="5"/>
      <c r="JB252" s="5"/>
      <c r="JC252" s="5"/>
      <c r="JD252" s="5"/>
      <c r="JE252" s="5"/>
      <c r="JF252" s="5"/>
      <c r="JG252" s="5"/>
      <c r="JH252" s="5"/>
      <c r="JI252" s="5"/>
      <c r="JJ252" s="5"/>
      <c r="JK252" s="5"/>
      <c r="JL252" s="5"/>
      <c r="JM252" s="5"/>
      <c r="JN252" s="5"/>
      <c r="JO252" s="5"/>
      <c r="JP252" s="5"/>
      <c r="JQ252" s="5"/>
      <c r="JR252" s="5"/>
      <c r="JS252" s="5"/>
      <c r="JT252" s="5"/>
      <c r="JU252" s="5"/>
      <c r="JV252" s="5"/>
      <c r="JW252" s="5"/>
      <c r="JX252" s="5"/>
      <c r="JY252" s="5"/>
      <c r="JZ252" s="5"/>
      <c r="KA252" s="5"/>
      <c r="KB252" s="5"/>
      <c r="KC252" s="5"/>
      <c r="KD252" s="5"/>
      <c r="KE252" s="5"/>
      <c r="KF252" s="5"/>
      <c r="KG252" s="5"/>
      <c r="KH252" s="5"/>
      <c r="KI252" s="5"/>
      <c r="KJ252" s="5"/>
      <c r="KK252" s="5"/>
      <c r="KL252" s="5"/>
      <c r="KM252" s="5"/>
      <c r="KN252" s="5"/>
    </row>
    <row r="253" spans="1:300" ht="12.5">
      <c r="A253" s="5" t="str">
        <f ca="1">IFERROR(__xludf.DUMMYFUNCTION("""COMPUTED_VALUE""")," '/wiki/Coby_and_the_Mysterious_Museum/Part_2'")</f>
        <v xml:space="preserve"> '/wiki/Coby_and_the_Mysterious_Museum/Part_2'</v>
      </c>
      <c r="B253" s="5" t="str">
        <f t="shared" ca="1" si="0"/>
        <v>Coby_and_the_Mysterious_Museum/Part_2</v>
      </c>
      <c r="C253" s="5"/>
      <c r="D253" s="5"/>
      <c r="E253" s="5" t="str">
        <f ca="1">IFERROR(__xludf.DUMMYFUNCTION("""COMPUTED_VALUE"""),"Marching_Toward_Dystopia")</f>
        <v>Marching_Toward_Dystopia</v>
      </c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  <c r="GX253" s="5"/>
      <c r="GY253" s="5"/>
      <c r="GZ253" s="5"/>
      <c r="HA253" s="5"/>
      <c r="HB253" s="5"/>
      <c r="HC253" s="5"/>
      <c r="HD253" s="5"/>
      <c r="HE253" s="5"/>
      <c r="HF253" s="5"/>
      <c r="HG253" s="5"/>
      <c r="HH253" s="5"/>
      <c r="HI253" s="5"/>
      <c r="HJ253" s="5"/>
      <c r="HK253" s="5"/>
      <c r="HL253" s="5"/>
      <c r="HM253" s="5"/>
      <c r="HN253" s="5"/>
      <c r="HO253" s="5"/>
      <c r="HP253" s="5"/>
      <c r="HQ253" s="5"/>
      <c r="HR253" s="5"/>
      <c r="HS253" s="5"/>
      <c r="HT253" s="5"/>
      <c r="HU253" s="5"/>
      <c r="HV253" s="5"/>
      <c r="HW253" s="5"/>
      <c r="HX253" s="5"/>
      <c r="HY253" s="5"/>
      <c r="HZ253" s="5"/>
      <c r="IA253" s="5"/>
      <c r="IB253" s="5"/>
      <c r="IC253" s="5"/>
      <c r="ID253" s="5"/>
      <c r="IE253" s="5"/>
      <c r="IF253" s="5"/>
      <c r="IG253" s="5"/>
      <c r="IH253" s="5"/>
      <c r="II253" s="5"/>
      <c r="IJ253" s="5"/>
      <c r="IK253" s="5"/>
      <c r="IL253" s="5"/>
      <c r="IM253" s="5"/>
      <c r="IN253" s="5"/>
      <c r="IO253" s="5"/>
      <c r="IP253" s="5"/>
      <c r="IQ253" s="5"/>
      <c r="IR253" s="5"/>
      <c r="IS253" s="5"/>
      <c r="IT253" s="5"/>
      <c r="IU253" s="5"/>
      <c r="IV253" s="5"/>
      <c r="IW253" s="5"/>
      <c r="IX253" s="5"/>
      <c r="IY253" s="5"/>
      <c r="IZ253" s="5"/>
      <c r="JA253" s="5"/>
      <c r="JB253" s="5"/>
      <c r="JC253" s="5"/>
      <c r="JD253" s="5"/>
      <c r="JE253" s="5"/>
      <c r="JF253" s="5"/>
      <c r="JG253" s="5"/>
      <c r="JH253" s="5"/>
      <c r="JI253" s="5"/>
      <c r="JJ253" s="5"/>
      <c r="JK253" s="5"/>
      <c r="JL253" s="5"/>
      <c r="JM253" s="5"/>
      <c r="JN253" s="5"/>
      <c r="JO253" s="5"/>
      <c r="JP253" s="5"/>
      <c r="JQ253" s="5"/>
      <c r="JR253" s="5"/>
      <c r="JS253" s="5"/>
      <c r="JT253" s="5"/>
      <c r="JU253" s="5"/>
      <c r="JV253" s="5"/>
      <c r="JW253" s="5"/>
      <c r="JX253" s="5"/>
      <c r="JY253" s="5"/>
      <c r="JZ253" s="5"/>
      <c r="KA253" s="5"/>
      <c r="KB253" s="5"/>
      <c r="KC253" s="5"/>
      <c r="KD253" s="5"/>
      <c r="KE253" s="5"/>
      <c r="KF253" s="5"/>
      <c r="KG253" s="5"/>
      <c r="KH253" s="5"/>
      <c r="KI253" s="5"/>
      <c r="KJ253" s="5"/>
      <c r="KK253" s="5"/>
      <c r="KL253" s="5"/>
      <c r="KM253" s="5"/>
      <c r="KN253" s="5"/>
    </row>
    <row r="254" spans="1:300" ht="12.5">
      <c r="A254" s="5" t="str">
        <f ca="1">IFERROR(__xludf.DUMMYFUNCTION("""COMPUTED_VALUE""")," '/wiki/Coby_and_the_Mysterious_Museum/Part_3'")</f>
        <v xml:space="preserve"> '/wiki/Coby_and_the_Mysterious_Museum/Part_3'</v>
      </c>
      <c r="B254" s="5" t="str">
        <f t="shared" ca="1" si="0"/>
        <v>Coby_and_the_Mysterious_Museum/Part_3</v>
      </c>
      <c r="C254" s="5"/>
      <c r="D254" s="5"/>
      <c r="E254" s="5" t="str">
        <f ca="1">IFERROR(__xludf.DUMMYFUNCTION("""COMPUTED_VALUE"""),"The_Northern_War_(book)")</f>
        <v>The_Northern_War_(book)</v>
      </c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5"/>
      <c r="HH254" s="5"/>
      <c r="HI254" s="5"/>
      <c r="HJ254" s="5"/>
      <c r="HK254" s="5"/>
      <c r="HL254" s="5"/>
      <c r="HM254" s="5"/>
      <c r="HN254" s="5"/>
      <c r="HO254" s="5"/>
      <c r="HP254" s="5"/>
      <c r="HQ254" s="5"/>
      <c r="HR254" s="5"/>
      <c r="HS254" s="5"/>
      <c r="HT254" s="5"/>
      <c r="HU254" s="5"/>
      <c r="HV254" s="5"/>
      <c r="HW254" s="5"/>
      <c r="HX254" s="5"/>
      <c r="HY254" s="5"/>
      <c r="HZ254" s="5"/>
      <c r="IA254" s="5"/>
      <c r="IB254" s="5"/>
      <c r="IC254" s="5"/>
      <c r="ID254" s="5"/>
      <c r="IE254" s="5"/>
      <c r="IF254" s="5"/>
      <c r="IG254" s="5"/>
      <c r="IH254" s="5"/>
      <c r="II254" s="5"/>
      <c r="IJ254" s="5"/>
      <c r="IK254" s="5"/>
      <c r="IL254" s="5"/>
      <c r="IM254" s="5"/>
      <c r="IN254" s="5"/>
      <c r="IO254" s="5"/>
      <c r="IP254" s="5"/>
      <c r="IQ254" s="5"/>
      <c r="IR254" s="5"/>
      <c r="IS254" s="5"/>
      <c r="IT254" s="5"/>
      <c r="IU254" s="5"/>
      <c r="IV254" s="5"/>
      <c r="IW254" s="5"/>
      <c r="IX254" s="5"/>
      <c r="IY254" s="5"/>
      <c r="IZ254" s="5"/>
      <c r="JA254" s="5"/>
      <c r="JB254" s="5"/>
      <c r="JC254" s="5"/>
      <c r="JD254" s="5"/>
      <c r="JE254" s="5"/>
      <c r="JF254" s="5"/>
      <c r="JG254" s="5"/>
      <c r="JH254" s="5"/>
      <c r="JI254" s="5"/>
      <c r="JJ254" s="5"/>
      <c r="JK254" s="5"/>
      <c r="JL254" s="5"/>
      <c r="JM254" s="5"/>
      <c r="JN254" s="5"/>
      <c r="JO254" s="5"/>
      <c r="JP254" s="5"/>
      <c r="JQ254" s="5"/>
      <c r="JR254" s="5"/>
      <c r="JS254" s="5"/>
      <c r="JT254" s="5"/>
      <c r="JU254" s="5"/>
      <c r="JV254" s="5"/>
      <c r="JW254" s="5"/>
      <c r="JX254" s="5"/>
      <c r="JY254" s="5"/>
      <c r="JZ254" s="5"/>
      <c r="KA254" s="5"/>
      <c r="KB254" s="5"/>
      <c r="KC254" s="5"/>
      <c r="KD254" s="5"/>
      <c r="KE254" s="5"/>
      <c r="KF254" s="5"/>
      <c r="KG254" s="5"/>
      <c r="KH254" s="5"/>
      <c r="KI254" s="5"/>
      <c r="KJ254" s="5"/>
      <c r="KK254" s="5"/>
      <c r="KL254" s="5"/>
      <c r="KM254" s="5"/>
      <c r="KN254" s="5"/>
    </row>
    <row r="255" spans="1:300" ht="12.5">
      <c r="A255" s="5" t="str">
        <f ca="1">IFERROR(__xludf.DUMMYFUNCTION("""COMPUTED_VALUE""")," '/wiki/The_Life_of_Tomatonio/Part_1'")</f>
        <v xml:space="preserve"> '/wiki/The_Life_of_Tomatonio/Part_1'</v>
      </c>
      <c r="B255" s="5" t="str">
        <f t="shared" ca="1" si="0"/>
        <v>The_Life_of_Tomatonio/Part_1</v>
      </c>
      <c r="C255" s="5"/>
      <c r="D255" s="5"/>
      <c r="E255" s="5" t="str">
        <f ca="1">IFERROR(__xludf.DUMMYFUNCTION("""COMPUTED_VALUE"""),"Panzer_Soldat_Almanac_(1206)")</f>
        <v>Panzer_Soldat_Almanac_(1206)</v>
      </c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5"/>
      <c r="GV255" s="5"/>
      <c r="GW255" s="5"/>
      <c r="GX255" s="5"/>
      <c r="GY255" s="5"/>
      <c r="GZ255" s="5"/>
      <c r="HA255" s="5"/>
      <c r="HB255" s="5"/>
      <c r="HC255" s="5"/>
      <c r="HD255" s="5"/>
      <c r="HE255" s="5"/>
      <c r="HF255" s="5"/>
      <c r="HG255" s="5"/>
      <c r="HH255" s="5"/>
      <c r="HI255" s="5"/>
      <c r="HJ255" s="5"/>
      <c r="HK255" s="5"/>
      <c r="HL255" s="5"/>
      <c r="HM255" s="5"/>
      <c r="HN255" s="5"/>
      <c r="HO255" s="5"/>
      <c r="HP255" s="5"/>
      <c r="HQ255" s="5"/>
      <c r="HR255" s="5"/>
      <c r="HS255" s="5"/>
      <c r="HT255" s="5"/>
      <c r="HU255" s="5"/>
      <c r="HV255" s="5"/>
      <c r="HW255" s="5"/>
      <c r="HX255" s="5"/>
      <c r="HY255" s="5"/>
      <c r="HZ255" s="5"/>
      <c r="IA255" s="5"/>
      <c r="IB255" s="5"/>
      <c r="IC255" s="5"/>
      <c r="ID255" s="5"/>
      <c r="IE255" s="5"/>
      <c r="IF255" s="5"/>
      <c r="IG255" s="5"/>
      <c r="IH255" s="5"/>
      <c r="II255" s="5"/>
      <c r="IJ255" s="5"/>
      <c r="IK255" s="5"/>
      <c r="IL255" s="5"/>
      <c r="IM255" s="5"/>
      <c r="IN255" s="5"/>
      <c r="IO255" s="5"/>
      <c r="IP255" s="5"/>
      <c r="IQ255" s="5"/>
      <c r="IR255" s="5"/>
      <c r="IS255" s="5"/>
      <c r="IT255" s="5"/>
      <c r="IU255" s="5"/>
      <c r="IV255" s="5"/>
      <c r="IW255" s="5"/>
      <c r="IX255" s="5"/>
      <c r="IY255" s="5"/>
      <c r="IZ255" s="5"/>
      <c r="JA255" s="5"/>
      <c r="JB255" s="5"/>
      <c r="JC255" s="5"/>
      <c r="JD255" s="5"/>
      <c r="JE255" s="5"/>
      <c r="JF255" s="5"/>
      <c r="JG255" s="5"/>
      <c r="JH255" s="5"/>
      <c r="JI255" s="5"/>
      <c r="JJ255" s="5"/>
      <c r="JK255" s="5"/>
      <c r="JL255" s="5"/>
      <c r="JM255" s="5"/>
      <c r="JN255" s="5"/>
      <c r="JO255" s="5"/>
      <c r="JP255" s="5"/>
      <c r="JQ255" s="5"/>
      <c r="JR255" s="5"/>
      <c r="JS255" s="5"/>
      <c r="JT255" s="5"/>
      <c r="JU255" s="5"/>
      <c r="JV255" s="5"/>
      <c r="JW255" s="5"/>
      <c r="JX255" s="5"/>
      <c r="JY255" s="5"/>
      <c r="JZ255" s="5"/>
      <c r="KA255" s="5"/>
      <c r="KB255" s="5"/>
      <c r="KC255" s="5"/>
      <c r="KD255" s="5"/>
      <c r="KE255" s="5"/>
      <c r="KF255" s="5"/>
      <c r="KG255" s="5"/>
      <c r="KH255" s="5"/>
      <c r="KI255" s="5"/>
      <c r="KJ255" s="5"/>
      <c r="KK255" s="5"/>
      <c r="KL255" s="5"/>
      <c r="KM255" s="5"/>
      <c r="KN255" s="5"/>
    </row>
    <row r="256" spans="1:300" ht="12.5">
      <c r="A256" s="5" t="str">
        <f ca="1">IFERROR(__xludf.DUMMYFUNCTION("""COMPUTED_VALUE""")," '/wiki/The_Life_of_Tomatonio/Part_2'")</f>
        <v xml:space="preserve"> '/wiki/The_Life_of_Tomatonio/Part_2'</v>
      </c>
      <c r="B256" s="5" t="str">
        <f t="shared" ca="1" si="0"/>
        <v>The_Life_of_Tomatonio/Part_2</v>
      </c>
      <c r="C256" s="5"/>
      <c r="D256" s="5"/>
      <c r="E256" s="5" t="str">
        <f ca="1">IFERROR(__xludf.DUMMYFUNCTION("""COMPUTED_VALUE"""),"Understanding_Board_Games")</f>
        <v>Understanding_Board_Games</v>
      </c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  <c r="GS256" s="5"/>
      <c r="GT256" s="5"/>
      <c r="GU256" s="5"/>
      <c r="GV256" s="5"/>
      <c r="GW256" s="5"/>
      <c r="GX256" s="5"/>
      <c r="GY256" s="5"/>
      <c r="GZ256" s="5"/>
      <c r="HA256" s="5"/>
      <c r="HB256" s="5"/>
      <c r="HC256" s="5"/>
      <c r="HD256" s="5"/>
      <c r="HE256" s="5"/>
      <c r="HF256" s="5"/>
      <c r="HG256" s="5"/>
      <c r="HH256" s="5"/>
      <c r="HI256" s="5"/>
      <c r="HJ256" s="5"/>
      <c r="HK256" s="5"/>
      <c r="HL256" s="5"/>
      <c r="HM256" s="5"/>
      <c r="HN256" s="5"/>
      <c r="HO256" s="5"/>
      <c r="HP256" s="5"/>
      <c r="HQ256" s="5"/>
      <c r="HR256" s="5"/>
      <c r="HS256" s="5"/>
      <c r="HT256" s="5"/>
      <c r="HU256" s="5"/>
      <c r="HV256" s="5"/>
      <c r="HW256" s="5"/>
      <c r="HX256" s="5"/>
      <c r="HY256" s="5"/>
      <c r="HZ256" s="5"/>
      <c r="IA256" s="5"/>
      <c r="IB256" s="5"/>
      <c r="IC256" s="5"/>
      <c r="ID256" s="5"/>
      <c r="IE256" s="5"/>
      <c r="IF256" s="5"/>
      <c r="IG256" s="5"/>
      <c r="IH256" s="5"/>
      <c r="II256" s="5"/>
      <c r="IJ256" s="5"/>
      <c r="IK256" s="5"/>
      <c r="IL256" s="5"/>
      <c r="IM256" s="5"/>
      <c r="IN256" s="5"/>
      <c r="IO256" s="5"/>
      <c r="IP256" s="5"/>
      <c r="IQ256" s="5"/>
      <c r="IR256" s="5"/>
      <c r="IS256" s="5"/>
      <c r="IT256" s="5"/>
      <c r="IU256" s="5"/>
      <c r="IV256" s="5"/>
      <c r="IW256" s="5"/>
      <c r="IX256" s="5"/>
      <c r="IY256" s="5"/>
      <c r="IZ256" s="5"/>
      <c r="JA256" s="5"/>
      <c r="JB256" s="5"/>
      <c r="JC256" s="5"/>
      <c r="JD256" s="5"/>
      <c r="JE256" s="5"/>
      <c r="JF256" s="5"/>
      <c r="JG256" s="5"/>
      <c r="JH256" s="5"/>
      <c r="JI256" s="5"/>
      <c r="JJ256" s="5"/>
      <c r="JK256" s="5"/>
      <c r="JL256" s="5"/>
      <c r="JM256" s="5"/>
      <c r="JN256" s="5"/>
      <c r="JO256" s="5"/>
      <c r="JP256" s="5"/>
      <c r="JQ256" s="5"/>
      <c r="JR256" s="5"/>
      <c r="JS256" s="5"/>
      <c r="JT256" s="5"/>
      <c r="JU256" s="5"/>
      <c r="JV256" s="5"/>
      <c r="JW256" s="5"/>
      <c r="JX256" s="5"/>
      <c r="JY256" s="5"/>
      <c r="JZ256" s="5"/>
      <c r="KA256" s="5"/>
      <c r="KB256" s="5"/>
      <c r="KC256" s="5"/>
      <c r="KD256" s="5"/>
      <c r="KE256" s="5"/>
      <c r="KF256" s="5"/>
      <c r="KG256" s="5"/>
      <c r="KH256" s="5"/>
      <c r="KI256" s="5"/>
      <c r="KJ256" s="5"/>
      <c r="KK256" s="5"/>
      <c r="KL256" s="5"/>
      <c r="KM256" s="5"/>
      <c r="KN256" s="5"/>
    </row>
    <row r="257" spans="1:300" ht="12.5">
      <c r="A257" s="5" t="str">
        <f ca="1">IFERROR(__xludf.DUMMYFUNCTION("""COMPUTED_VALUE""")," '/wiki/The_Life_of_Tomatonio/Part_3'")</f>
        <v xml:space="preserve"> '/wiki/The_Life_of_Tomatonio/Part_3'</v>
      </c>
      <c r="B257" s="5" t="str">
        <f t="shared" ca="1" si="0"/>
        <v>The_Life_of_Tomatonio/Part_3</v>
      </c>
      <c r="C257" s="5"/>
      <c r="D257" s="5"/>
      <c r="E257" s="5" t="str">
        <f ca="1">IFERROR(__xludf.DUMMYFUNCTION("""COMPUTED_VALUE"""),"Imperial_Chronicle_(Cold_Steel_IV)/Issue_1")</f>
        <v>Imperial_Chronicle_(Cold_Steel_IV)/Issue_1</v>
      </c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5"/>
      <c r="GW257" s="5"/>
      <c r="GX257" s="5"/>
      <c r="GY257" s="5"/>
      <c r="GZ257" s="5"/>
      <c r="HA257" s="5"/>
      <c r="HB257" s="5"/>
      <c r="HC257" s="5"/>
      <c r="HD257" s="5"/>
      <c r="HE257" s="5"/>
      <c r="HF257" s="5"/>
      <c r="HG257" s="5"/>
      <c r="HH257" s="5"/>
      <c r="HI257" s="5"/>
      <c r="HJ257" s="5"/>
      <c r="HK257" s="5"/>
      <c r="HL257" s="5"/>
      <c r="HM257" s="5"/>
      <c r="HN257" s="5"/>
      <c r="HO257" s="5"/>
      <c r="HP257" s="5"/>
      <c r="HQ257" s="5"/>
      <c r="HR257" s="5"/>
      <c r="HS257" s="5"/>
      <c r="HT257" s="5"/>
      <c r="HU257" s="5"/>
      <c r="HV257" s="5"/>
      <c r="HW257" s="5"/>
      <c r="HX257" s="5"/>
      <c r="HY257" s="5"/>
      <c r="HZ257" s="5"/>
      <c r="IA257" s="5"/>
      <c r="IB257" s="5"/>
      <c r="IC257" s="5"/>
      <c r="ID257" s="5"/>
      <c r="IE257" s="5"/>
      <c r="IF257" s="5"/>
      <c r="IG257" s="5"/>
      <c r="IH257" s="5"/>
      <c r="II257" s="5"/>
      <c r="IJ257" s="5"/>
      <c r="IK257" s="5"/>
      <c r="IL257" s="5"/>
      <c r="IM257" s="5"/>
      <c r="IN257" s="5"/>
      <c r="IO257" s="5"/>
      <c r="IP257" s="5"/>
      <c r="IQ257" s="5"/>
      <c r="IR257" s="5"/>
      <c r="IS257" s="5"/>
      <c r="IT257" s="5"/>
      <c r="IU257" s="5"/>
      <c r="IV257" s="5"/>
      <c r="IW257" s="5"/>
      <c r="IX257" s="5"/>
      <c r="IY257" s="5"/>
      <c r="IZ257" s="5"/>
      <c r="JA257" s="5"/>
      <c r="JB257" s="5"/>
      <c r="JC257" s="5"/>
      <c r="JD257" s="5"/>
      <c r="JE257" s="5"/>
      <c r="JF257" s="5"/>
      <c r="JG257" s="5"/>
      <c r="JH257" s="5"/>
      <c r="JI257" s="5"/>
      <c r="JJ257" s="5"/>
      <c r="JK257" s="5"/>
      <c r="JL257" s="5"/>
      <c r="JM257" s="5"/>
      <c r="JN257" s="5"/>
      <c r="JO257" s="5"/>
      <c r="JP257" s="5"/>
      <c r="JQ257" s="5"/>
      <c r="JR257" s="5"/>
      <c r="JS257" s="5"/>
      <c r="JT257" s="5"/>
      <c r="JU257" s="5"/>
      <c r="JV257" s="5"/>
      <c r="JW257" s="5"/>
      <c r="JX257" s="5"/>
      <c r="JY257" s="5"/>
      <c r="JZ257" s="5"/>
      <c r="KA257" s="5"/>
      <c r="KB257" s="5"/>
      <c r="KC257" s="5"/>
      <c r="KD257" s="5"/>
      <c r="KE257" s="5"/>
      <c r="KF257" s="5"/>
      <c r="KG257" s="5"/>
      <c r="KH257" s="5"/>
      <c r="KI257" s="5"/>
      <c r="KJ257" s="5"/>
      <c r="KK257" s="5"/>
      <c r="KL257" s="5"/>
      <c r="KM257" s="5"/>
      <c r="KN257" s="5"/>
    </row>
    <row r="258" spans="1:300" ht="12.5">
      <c r="A258" s="5" t="str">
        <f ca="1">IFERROR(__xludf.DUMMYFUNCTION("""COMPUTED_VALUE""")," '/wiki/Crossbell_Province_Tourist_Information'")</f>
        <v xml:space="preserve"> '/wiki/Crossbell_Province_Tourist_Information'</v>
      </c>
      <c r="B258" s="5" t="str">
        <f t="shared" ref="B258:B294" ca="1" si="1">TRIM(SUBSTITUTE(SUBSTITUTE(
SUBSTITUTE(
SUBSTITUTE(
A258, "[", ""), "]", ""), "/wiki/", ""), "'", ""))</f>
        <v>Crossbell_Province_Tourist_Information</v>
      </c>
      <c r="C258" s="5"/>
      <c r="D258" s="5"/>
      <c r="E258" s="5" t="str">
        <f ca="1">IFERROR(__xludf.DUMMYFUNCTION("""COMPUTED_VALUE"""),"Imperial_Chronicle_(Cold_Steel_IV)/Issue_2")</f>
        <v>Imperial_Chronicle_(Cold_Steel_IV)/Issue_2</v>
      </c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  <c r="GR258" s="5"/>
      <c r="GS258" s="5"/>
      <c r="GT258" s="5"/>
      <c r="GU258" s="5"/>
      <c r="GV258" s="5"/>
      <c r="GW258" s="5"/>
      <c r="GX258" s="5"/>
      <c r="GY258" s="5"/>
      <c r="GZ258" s="5"/>
      <c r="HA258" s="5"/>
      <c r="HB258" s="5"/>
      <c r="HC258" s="5"/>
      <c r="HD258" s="5"/>
      <c r="HE258" s="5"/>
      <c r="HF258" s="5"/>
      <c r="HG258" s="5"/>
      <c r="HH258" s="5"/>
      <c r="HI258" s="5"/>
      <c r="HJ258" s="5"/>
      <c r="HK258" s="5"/>
      <c r="HL258" s="5"/>
      <c r="HM258" s="5"/>
      <c r="HN258" s="5"/>
      <c r="HO258" s="5"/>
      <c r="HP258" s="5"/>
      <c r="HQ258" s="5"/>
      <c r="HR258" s="5"/>
      <c r="HS258" s="5"/>
      <c r="HT258" s="5"/>
      <c r="HU258" s="5"/>
      <c r="HV258" s="5"/>
      <c r="HW258" s="5"/>
      <c r="HX258" s="5"/>
      <c r="HY258" s="5"/>
      <c r="HZ258" s="5"/>
      <c r="IA258" s="5"/>
      <c r="IB258" s="5"/>
      <c r="IC258" s="5"/>
      <c r="ID258" s="5"/>
      <c r="IE258" s="5"/>
      <c r="IF258" s="5"/>
      <c r="IG258" s="5"/>
      <c r="IH258" s="5"/>
      <c r="II258" s="5"/>
      <c r="IJ258" s="5"/>
      <c r="IK258" s="5"/>
      <c r="IL258" s="5"/>
      <c r="IM258" s="5"/>
      <c r="IN258" s="5"/>
      <c r="IO258" s="5"/>
      <c r="IP258" s="5"/>
      <c r="IQ258" s="5"/>
      <c r="IR258" s="5"/>
      <c r="IS258" s="5"/>
      <c r="IT258" s="5"/>
      <c r="IU258" s="5"/>
      <c r="IV258" s="5"/>
      <c r="IW258" s="5"/>
      <c r="IX258" s="5"/>
      <c r="IY258" s="5"/>
      <c r="IZ258" s="5"/>
      <c r="JA258" s="5"/>
      <c r="JB258" s="5"/>
      <c r="JC258" s="5"/>
      <c r="JD258" s="5"/>
      <c r="JE258" s="5"/>
      <c r="JF258" s="5"/>
      <c r="JG258" s="5"/>
      <c r="JH258" s="5"/>
      <c r="JI258" s="5"/>
      <c r="JJ258" s="5"/>
      <c r="JK258" s="5"/>
      <c r="JL258" s="5"/>
      <c r="JM258" s="5"/>
      <c r="JN258" s="5"/>
      <c r="JO258" s="5"/>
      <c r="JP258" s="5"/>
      <c r="JQ258" s="5"/>
      <c r="JR258" s="5"/>
      <c r="JS258" s="5"/>
      <c r="JT258" s="5"/>
      <c r="JU258" s="5"/>
      <c r="JV258" s="5"/>
      <c r="JW258" s="5"/>
      <c r="JX258" s="5"/>
      <c r="JY258" s="5"/>
      <c r="JZ258" s="5"/>
      <c r="KA258" s="5"/>
      <c r="KB258" s="5"/>
      <c r="KC258" s="5"/>
      <c r="KD258" s="5"/>
      <c r="KE258" s="5"/>
      <c r="KF258" s="5"/>
      <c r="KG258" s="5"/>
      <c r="KH258" s="5"/>
      <c r="KI258" s="5"/>
      <c r="KJ258" s="5"/>
      <c r="KK258" s="5"/>
      <c r="KL258" s="5"/>
      <c r="KM258" s="5"/>
      <c r="KN258" s="5"/>
    </row>
    <row r="259" spans="1:300" ht="12.5">
      <c r="A259" s="5" t="str">
        <f ca="1">IFERROR(__xludf.DUMMYFUNCTION("""COMPUTED_VALUE""")," '/wiki/Marching_Toward_Dystopia'")</f>
        <v xml:space="preserve"> '/wiki/Marching_Toward_Dystopia'</v>
      </c>
      <c r="B259" s="5" t="str">
        <f t="shared" ca="1" si="1"/>
        <v>Marching_Toward_Dystopia</v>
      </c>
      <c r="C259" s="5"/>
      <c r="D259" s="5"/>
      <c r="E259" s="5" t="str">
        <f ca="1">IFERROR(__xludf.DUMMYFUNCTION("""COMPUTED_VALUE"""),"Imperial_Chronicle_(Cold_Steel_IV)/Issue_3")</f>
        <v>Imperial_Chronicle_(Cold_Steel_IV)/Issue_3</v>
      </c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  <c r="IW259" s="5"/>
      <c r="IX259" s="5"/>
      <c r="IY259" s="5"/>
      <c r="IZ259" s="5"/>
      <c r="JA259" s="5"/>
      <c r="JB259" s="5"/>
      <c r="JC259" s="5"/>
      <c r="JD259" s="5"/>
      <c r="JE259" s="5"/>
      <c r="JF259" s="5"/>
      <c r="JG259" s="5"/>
      <c r="JH259" s="5"/>
      <c r="JI259" s="5"/>
      <c r="JJ259" s="5"/>
      <c r="JK259" s="5"/>
      <c r="JL259" s="5"/>
      <c r="JM259" s="5"/>
      <c r="JN259" s="5"/>
      <c r="JO259" s="5"/>
      <c r="JP259" s="5"/>
      <c r="JQ259" s="5"/>
      <c r="JR259" s="5"/>
      <c r="JS259" s="5"/>
      <c r="JT259" s="5"/>
      <c r="JU259" s="5"/>
      <c r="JV259" s="5"/>
      <c r="JW259" s="5"/>
      <c r="JX259" s="5"/>
      <c r="JY259" s="5"/>
      <c r="JZ259" s="5"/>
      <c r="KA259" s="5"/>
      <c r="KB259" s="5"/>
      <c r="KC259" s="5"/>
      <c r="KD259" s="5"/>
      <c r="KE259" s="5"/>
      <c r="KF259" s="5"/>
      <c r="KG259" s="5"/>
      <c r="KH259" s="5"/>
      <c r="KI259" s="5"/>
      <c r="KJ259" s="5"/>
      <c r="KK259" s="5"/>
      <c r="KL259" s="5"/>
      <c r="KM259" s="5"/>
      <c r="KN259" s="5"/>
    </row>
    <row r="260" spans="1:300" ht="12.5">
      <c r="A260" s="5" t="str">
        <f ca="1">IFERROR(__xludf.DUMMYFUNCTION("""COMPUTED_VALUE""")," '/wiki/The_Northern_War_(book)'")</f>
        <v xml:space="preserve"> '/wiki/The_Northern_War_(book)'</v>
      </c>
      <c r="B260" s="5" t="str">
        <f t="shared" ca="1" si="1"/>
        <v>The_Northern_War_(book)</v>
      </c>
      <c r="C260" s="5"/>
      <c r="D260" s="5"/>
      <c r="E260" s="5" t="str">
        <f ca="1">IFERROR(__xludf.DUMMYFUNCTION("""COMPUTED_VALUE"""),"Imperial_Chronicle_(Cold_Steel_IV)/Issue_4")</f>
        <v>Imperial_Chronicle_(Cold_Steel_IV)/Issue_4</v>
      </c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  <c r="GT260" s="5"/>
      <c r="GU260" s="5"/>
      <c r="GV260" s="5"/>
      <c r="GW260" s="5"/>
      <c r="GX260" s="5"/>
      <c r="GY260" s="5"/>
      <c r="GZ260" s="5"/>
      <c r="HA260" s="5"/>
      <c r="HB260" s="5"/>
      <c r="HC260" s="5"/>
      <c r="HD260" s="5"/>
      <c r="HE260" s="5"/>
      <c r="HF260" s="5"/>
      <c r="HG260" s="5"/>
      <c r="HH260" s="5"/>
      <c r="HI260" s="5"/>
      <c r="HJ260" s="5"/>
      <c r="HK260" s="5"/>
      <c r="HL260" s="5"/>
      <c r="HM260" s="5"/>
      <c r="HN260" s="5"/>
      <c r="HO260" s="5"/>
      <c r="HP260" s="5"/>
      <c r="HQ260" s="5"/>
      <c r="HR260" s="5"/>
      <c r="HS260" s="5"/>
      <c r="HT260" s="5"/>
      <c r="HU260" s="5"/>
      <c r="HV260" s="5"/>
      <c r="HW260" s="5"/>
      <c r="HX260" s="5"/>
      <c r="HY260" s="5"/>
      <c r="HZ260" s="5"/>
      <c r="IA260" s="5"/>
      <c r="IB260" s="5"/>
      <c r="IC260" s="5"/>
      <c r="ID260" s="5"/>
      <c r="IE260" s="5"/>
      <c r="IF260" s="5"/>
      <c r="IG260" s="5"/>
      <c r="IH260" s="5"/>
      <c r="II260" s="5"/>
      <c r="IJ260" s="5"/>
      <c r="IK260" s="5"/>
      <c r="IL260" s="5"/>
      <c r="IM260" s="5"/>
      <c r="IN260" s="5"/>
      <c r="IO260" s="5"/>
      <c r="IP260" s="5"/>
      <c r="IQ260" s="5"/>
      <c r="IR260" s="5"/>
      <c r="IS260" s="5"/>
      <c r="IT260" s="5"/>
      <c r="IU260" s="5"/>
      <c r="IV260" s="5"/>
      <c r="IW260" s="5"/>
      <c r="IX260" s="5"/>
      <c r="IY260" s="5"/>
      <c r="IZ260" s="5"/>
      <c r="JA260" s="5"/>
      <c r="JB260" s="5"/>
      <c r="JC260" s="5"/>
      <c r="JD260" s="5"/>
      <c r="JE260" s="5"/>
      <c r="JF260" s="5"/>
      <c r="JG260" s="5"/>
      <c r="JH260" s="5"/>
      <c r="JI260" s="5"/>
      <c r="JJ260" s="5"/>
      <c r="JK260" s="5"/>
      <c r="JL260" s="5"/>
      <c r="JM260" s="5"/>
      <c r="JN260" s="5"/>
      <c r="JO260" s="5"/>
      <c r="JP260" s="5"/>
      <c r="JQ260" s="5"/>
      <c r="JR260" s="5"/>
      <c r="JS260" s="5"/>
      <c r="JT260" s="5"/>
      <c r="JU260" s="5"/>
      <c r="JV260" s="5"/>
      <c r="JW260" s="5"/>
      <c r="JX260" s="5"/>
      <c r="JY260" s="5"/>
      <c r="JZ260" s="5"/>
      <c r="KA260" s="5"/>
      <c r="KB260" s="5"/>
      <c r="KC260" s="5"/>
      <c r="KD260" s="5"/>
      <c r="KE260" s="5"/>
      <c r="KF260" s="5"/>
      <c r="KG260" s="5"/>
      <c r="KH260" s="5"/>
      <c r="KI260" s="5"/>
      <c r="KJ260" s="5"/>
      <c r="KK260" s="5"/>
      <c r="KL260" s="5"/>
      <c r="KM260" s="5"/>
      <c r="KN260" s="5"/>
    </row>
    <row r="261" spans="1:300" ht="12.5">
      <c r="A261" s="5" t="str">
        <f ca="1">IFERROR(__xludf.DUMMYFUNCTION("""COMPUTED_VALUE""")," '/wiki/Panzer_Soldat_Almanac_(1206)'")</f>
        <v xml:space="preserve"> '/wiki/Panzer_Soldat_Almanac_(1206)'</v>
      </c>
      <c r="B261" s="5" t="str">
        <f t="shared" ca="1" si="1"/>
        <v>Panzer_Soldat_Almanac_(1206)</v>
      </c>
      <c r="C261" s="5"/>
      <c r="D261" s="5"/>
      <c r="E261" s="5" t="str">
        <f ca="1">IFERROR(__xludf.DUMMYFUNCTION("""COMPUTED_VALUE"""),"Imperial_Chronicle_(Cold_Steel_IV)/Issue_5")</f>
        <v>Imperial_Chronicle_(Cold_Steel_IV)/Issue_5</v>
      </c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5"/>
      <c r="GW261" s="5"/>
      <c r="GX261" s="5"/>
      <c r="GY261" s="5"/>
      <c r="GZ261" s="5"/>
      <c r="HA261" s="5"/>
      <c r="HB261" s="5"/>
      <c r="HC261" s="5"/>
      <c r="HD261" s="5"/>
      <c r="HE261" s="5"/>
      <c r="HF261" s="5"/>
      <c r="HG261" s="5"/>
      <c r="HH261" s="5"/>
      <c r="HI261" s="5"/>
      <c r="HJ261" s="5"/>
      <c r="HK261" s="5"/>
      <c r="HL261" s="5"/>
      <c r="HM261" s="5"/>
      <c r="HN261" s="5"/>
      <c r="HO261" s="5"/>
      <c r="HP261" s="5"/>
      <c r="HQ261" s="5"/>
      <c r="HR261" s="5"/>
      <c r="HS261" s="5"/>
      <c r="HT261" s="5"/>
      <c r="HU261" s="5"/>
      <c r="HV261" s="5"/>
      <c r="HW261" s="5"/>
      <c r="HX261" s="5"/>
      <c r="HY261" s="5"/>
      <c r="HZ261" s="5"/>
      <c r="IA261" s="5"/>
      <c r="IB261" s="5"/>
      <c r="IC261" s="5"/>
      <c r="ID261" s="5"/>
      <c r="IE261" s="5"/>
      <c r="IF261" s="5"/>
      <c r="IG261" s="5"/>
      <c r="IH261" s="5"/>
      <c r="II261" s="5"/>
      <c r="IJ261" s="5"/>
      <c r="IK261" s="5"/>
      <c r="IL261" s="5"/>
      <c r="IM261" s="5"/>
      <c r="IN261" s="5"/>
      <c r="IO261" s="5"/>
      <c r="IP261" s="5"/>
      <c r="IQ261" s="5"/>
      <c r="IR261" s="5"/>
      <c r="IS261" s="5"/>
      <c r="IT261" s="5"/>
      <c r="IU261" s="5"/>
      <c r="IV261" s="5"/>
      <c r="IW261" s="5"/>
      <c r="IX261" s="5"/>
      <c r="IY261" s="5"/>
      <c r="IZ261" s="5"/>
      <c r="JA261" s="5"/>
      <c r="JB261" s="5"/>
      <c r="JC261" s="5"/>
      <c r="JD261" s="5"/>
      <c r="JE261" s="5"/>
      <c r="JF261" s="5"/>
      <c r="JG261" s="5"/>
      <c r="JH261" s="5"/>
      <c r="JI261" s="5"/>
      <c r="JJ261" s="5"/>
      <c r="JK261" s="5"/>
      <c r="JL261" s="5"/>
      <c r="JM261" s="5"/>
      <c r="JN261" s="5"/>
      <c r="JO261" s="5"/>
      <c r="JP261" s="5"/>
      <c r="JQ261" s="5"/>
      <c r="JR261" s="5"/>
      <c r="JS261" s="5"/>
      <c r="JT261" s="5"/>
      <c r="JU261" s="5"/>
      <c r="JV261" s="5"/>
      <c r="JW261" s="5"/>
      <c r="JX261" s="5"/>
      <c r="JY261" s="5"/>
      <c r="JZ261" s="5"/>
      <c r="KA261" s="5"/>
      <c r="KB261" s="5"/>
      <c r="KC261" s="5"/>
      <c r="KD261" s="5"/>
      <c r="KE261" s="5"/>
      <c r="KF261" s="5"/>
      <c r="KG261" s="5"/>
      <c r="KH261" s="5"/>
      <c r="KI261" s="5"/>
      <c r="KJ261" s="5"/>
      <c r="KK261" s="5"/>
      <c r="KL261" s="5"/>
      <c r="KM261" s="5"/>
      <c r="KN261" s="5"/>
    </row>
    <row r="262" spans="1:300" ht="12.5">
      <c r="A262" s="5" t="str">
        <f ca="1">IFERROR(__xludf.DUMMYFUNCTION("""COMPUTED_VALUE""")," '/wiki/Understanding_Board_Games'")</f>
        <v xml:space="preserve"> '/wiki/Understanding_Board_Games'</v>
      </c>
      <c r="B262" s="5" t="str">
        <f t="shared" ca="1" si="1"/>
        <v>Understanding_Board_Games</v>
      </c>
      <c r="C262" s="5"/>
      <c r="D262" s="5"/>
      <c r="E262" s="5" t="str">
        <f ca="1">IFERROR(__xludf.DUMMYFUNCTION("""COMPUTED_VALUE"""),"Imperial_Chronicle_(Cold_Steel_IV)/Issue_6")</f>
        <v>Imperial_Chronicle_(Cold_Steel_IV)/Issue_6</v>
      </c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  <c r="GS262" s="5"/>
      <c r="GT262" s="5"/>
      <c r="GU262" s="5"/>
      <c r="GV262" s="5"/>
      <c r="GW262" s="5"/>
      <c r="GX262" s="5"/>
      <c r="GY262" s="5"/>
      <c r="GZ262" s="5"/>
      <c r="HA262" s="5"/>
      <c r="HB262" s="5"/>
      <c r="HC262" s="5"/>
      <c r="HD262" s="5"/>
      <c r="HE262" s="5"/>
      <c r="HF262" s="5"/>
      <c r="HG262" s="5"/>
      <c r="HH262" s="5"/>
      <c r="HI262" s="5"/>
      <c r="HJ262" s="5"/>
      <c r="HK262" s="5"/>
      <c r="HL262" s="5"/>
      <c r="HM262" s="5"/>
      <c r="HN262" s="5"/>
      <c r="HO262" s="5"/>
      <c r="HP262" s="5"/>
      <c r="HQ262" s="5"/>
      <c r="HR262" s="5"/>
      <c r="HS262" s="5"/>
      <c r="HT262" s="5"/>
      <c r="HU262" s="5"/>
      <c r="HV262" s="5"/>
      <c r="HW262" s="5"/>
      <c r="HX262" s="5"/>
      <c r="HY262" s="5"/>
      <c r="HZ262" s="5"/>
      <c r="IA262" s="5"/>
      <c r="IB262" s="5"/>
      <c r="IC262" s="5"/>
      <c r="ID262" s="5"/>
      <c r="IE262" s="5"/>
      <c r="IF262" s="5"/>
      <c r="IG262" s="5"/>
      <c r="IH262" s="5"/>
      <c r="II262" s="5"/>
      <c r="IJ262" s="5"/>
      <c r="IK262" s="5"/>
      <c r="IL262" s="5"/>
      <c r="IM262" s="5"/>
      <c r="IN262" s="5"/>
      <c r="IO262" s="5"/>
      <c r="IP262" s="5"/>
      <c r="IQ262" s="5"/>
      <c r="IR262" s="5"/>
      <c r="IS262" s="5"/>
      <c r="IT262" s="5"/>
      <c r="IU262" s="5"/>
      <c r="IV262" s="5"/>
      <c r="IW262" s="5"/>
      <c r="IX262" s="5"/>
      <c r="IY262" s="5"/>
      <c r="IZ262" s="5"/>
      <c r="JA262" s="5"/>
      <c r="JB262" s="5"/>
      <c r="JC262" s="5"/>
      <c r="JD262" s="5"/>
      <c r="JE262" s="5"/>
      <c r="JF262" s="5"/>
      <c r="JG262" s="5"/>
      <c r="JH262" s="5"/>
      <c r="JI262" s="5"/>
      <c r="JJ262" s="5"/>
      <c r="JK262" s="5"/>
      <c r="JL262" s="5"/>
      <c r="JM262" s="5"/>
      <c r="JN262" s="5"/>
      <c r="JO262" s="5"/>
      <c r="JP262" s="5"/>
      <c r="JQ262" s="5"/>
      <c r="JR262" s="5"/>
      <c r="JS262" s="5"/>
      <c r="JT262" s="5"/>
      <c r="JU262" s="5"/>
      <c r="JV262" s="5"/>
      <c r="JW262" s="5"/>
      <c r="JX262" s="5"/>
      <c r="JY262" s="5"/>
      <c r="JZ262" s="5"/>
      <c r="KA262" s="5"/>
      <c r="KB262" s="5"/>
      <c r="KC262" s="5"/>
      <c r="KD262" s="5"/>
      <c r="KE262" s="5"/>
      <c r="KF262" s="5"/>
      <c r="KG262" s="5"/>
      <c r="KH262" s="5"/>
      <c r="KI262" s="5"/>
      <c r="KJ262" s="5"/>
      <c r="KK262" s="5"/>
      <c r="KL262" s="5"/>
      <c r="KM262" s="5"/>
      <c r="KN262" s="5"/>
    </row>
    <row r="263" spans="1:300" ht="12.5">
      <c r="A263" s="5" t="str">
        <f ca="1">IFERROR(__xludf.DUMMYFUNCTION("""COMPUTED_VALUE""")," 'Cold_Steel_IV_GAME'")</f>
        <v xml:space="preserve"> 'Cold_Steel_IV_GAME'</v>
      </c>
      <c r="B263" s="5" t="str">
        <f t="shared" ca="1" si="1"/>
        <v>Cold_Steel_IV_GAME</v>
      </c>
      <c r="C263" s="5"/>
      <c r="D263" s="5"/>
      <c r="E263" s="5" t="str">
        <f ca="1">IFERROR(__xludf.DUMMYFUNCTION("""COMPUTED_VALUE"""),"Imperial_Chronicle_(Cold_Steel_IV)/Issue_7")</f>
        <v>Imperial_Chronicle_(Cold_Steel_IV)/Issue_7</v>
      </c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  <c r="GR263" s="5"/>
      <c r="GS263" s="5"/>
      <c r="GT263" s="5"/>
      <c r="GU263" s="5"/>
      <c r="GV263" s="5"/>
      <c r="GW263" s="5"/>
      <c r="GX263" s="5"/>
      <c r="GY263" s="5"/>
      <c r="GZ263" s="5"/>
      <c r="HA263" s="5"/>
      <c r="HB263" s="5"/>
      <c r="HC263" s="5"/>
      <c r="HD263" s="5"/>
      <c r="HE263" s="5"/>
      <c r="HF263" s="5"/>
      <c r="HG263" s="5"/>
      <c r="HH263" s="5"/>
      <c r="HI263" s="5"/>
      <c r="HJ263" s="5"/>
      <c r="HK263" s="5"/>
      <c r="HL263" s="5"/>
      <c r="HM263" s="5"/>
      <c r="HN263" s="5"/>
      <c r="HO263" s="5"/>
      <c r="HP263" s="5"/>
      <c r="HQ263" s="5"/>
      <c r="HR263" s="5"/>
      <c r="HS263" s="5"/>
      <c r="HT263" s="5"/>
      <c r="HU263" s="5"/>
      <c r="HV263" s="5"/>
      <c r="HW263" s="5"/>
      <c r="HX263" s="5"/>
      <c r="HY263" s="5"/>
      <c r="HZ263" s="5"/>
      <c r="IA263" s="5"/>
      <c r="IB263" s="5"/>
      <c r="IC263" s="5"/>
      <c r="ID263" s="5"/>
      <c r="IE263" s="5"/>
      <c r="IF263" s="5"/>
      <c r="IG263" s="5"/>
      <c r="IH263" s="5"/>
      <c r="II263" s="5"/>
      <c r="IJ263" s="5"/>
      <c r="IK263" s="5"/>
      <c r="IL263" s="5"/>
      <c r="IM263" s="5"/>
      <c r="IN263" s="5"/>
      <c r="IO263" s="5"/>
      <c r="IP263" s="5"/>
      <c r="IQ263" s="5"/>
      <c r="IR263" s="5"/>
      <c r="IS263" s="5"/>
      <c r="IT263" s="5"/>
      <c r="IU263" s="5"/>
      <c r="IV263" s="5"/>
      <c r="IW263" s="5"/>
      <c r="IX263" s="5"/>
      <c r="IY263" s="5"/>
      <c r="IZ263" s="5"/>
      <c r="JA263" s="5"/>
      <c r="JB263" s="5"/>
      <c r="JC263" s="5"/>
      <c r="JD263" s="5"/>
      <c r="JE263" s="5"/>
      <c r="JF263" s="5"/>
      <c r="JG263" s="5"/>
      <c r="JH263" s="5"/>
      <c r="JI263" s="5"/>
      <c r="JJ263" s="5"/>
      <c r="JK263" s="5"/>
      <c r="JL263" s="5"/>
      <c r="JM263" s="5"/>
      <c r="JN263" s="5"/>
      <c r="JO263" s="5"/>
      <c r="JP263" s="5"/>
      <c r="JQ263" s="5"/>
      <c r="JR263" s="5"/>
      <c r="JS263" s="5"/>
      <c r="JT263" s="5"/>
      <c r="JU263" s="5"/>
      <c r="JV263" s="5"/>
      <c r="JW263" s="5"/>
      <c r="JX263" s="5"/>
      <c r="JY263" s="5"/>
      <c r="JZ263" s="5"/>
      <c r="KA263" s="5"/>
      <c r="KB263" s="5"/>
      <c r="KC263" s="5"/>
      <c r="KD263" s="5"/>
      <c r="KE263" s="5"/>
      <c r="KF263" s="5"/>
      <c r="KG263" s="5"/>
      <c r="KH263" s="5"/>
      <c r="KI263" s="5"/>
      <c r="KJ263" s="5"/>
      <c r="KK263" s="5"/>
      <c r="KL263" s="5"/>
      <c r="KM263" s="5"/>
      <c r="KN263" s="5"/>
    </row>
    <row r="264" spans="1:300" ht="12.5">
      <c r="A264" s="5" t="str">
        <f ca="1">IFERROR(__xludf.DUMMYFUNCTION("""COMPUTED_VALUE""")," '/wiki/Imperial_Chronicle_(Cold_Steel_IV)/Issue_1'")</f>
        <v xml:space="preserve"> '/wiki/Imperial_Chronicle_(Cold_Steel_IV)/Issue_1'</v>
      </c>
      <c r="B264" s="5" t="str">
        <f t="shared" ca="1" si="1"/>
        <v>Imperial_Chronicle_(Cold_Steel_IV)/Issue_1</v>
      </c>
      <c r="C264" s="5"/>
      <c r="D264" s="5"/>
      <c r="E264" s="5" t="str">
        <f ca="1">IFERROR(__xludf.DUMMYFUNCTION("""COMPUTED_VALUE"""),"Imperial_Chronicle_(Cold_Steel_IV)/Issue_8")</f>
        <v>Imperial_Chronicle_(Cold_Steel_IV)/Issue_8</v>
      </c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  <c r="GR264" s="5"/>
      <c r="GS264" s="5"/>
      <c r="GT264" s="5"/>
      <c r="GU264" s="5"/>
      <c r="GV264" s="5"/>
      <c r="GW264" s="5"/>
      <c r="GX264" s="5"/>
      <c r="GY264" s="5"/>
      <c r="GZ264" s="5"/>
      <c r="HA264" s="5"/>
      <c r="HB264" s="5"/>
      <c r="HC264" s="5"/>
      <c r="HD264" s="5"/>
      <c r="HE264" s="5"/>
      <c r="HF264" s="5"/>
      <c r="HG264" s="5"/>
      <c r="HH264" s="5"/>
      <c r="HI264" s="5"/>
      <c r="HJ264" s="5"/>
      <c r="HK264" s="5"/>
      <c r="HL264" s="5"/>
      <c r="HM264" s="5"/>
      <c r="HN264" s="5"/>
      <c r="HO264" s="5"/>
      <c r="HP264" s="5"/>
      <c r="HQ264" s="5"/>
      <c r="HR264" s="5"/>
      <c r="HS264" s="5"/>
      <c r="HT264" s="5"/>
      <c r="HU264" s="5"/>
      <c r="HV264" s="5"/>
      <c r="HW264" s="5"/>
      <c r="HX264" s="5"/>
      <c r="HY264" s="5"/>
      <c r="HZ264" s="5"/>
      <c r="IA264" s="5"/>
      <c r="IB264" s="5"/>
      <c r="IC264" s="5"/>
      <c r="ID264" s="5"/>
      <c r="IE264" s="5"/>
      <c r="IF264" s="5"/>
      <c r="IG264" s="5"/>
      <c r="IH264" s="5"/>
      <c r="II264" s="5"/>
      <c r="IJ264" s="5"/>
      <c r="IK264" s="5"/>
      <c r="IL264" s="5"/>
      <c r="IM264" s="5"/>
      <c r="IN264" s="5"/>
      <c r="IO264" s="5"/>
      <c r="IP264" s="5"/>
      <c r="IQ264" s="5"/>
      <c r="IR264" s="5"/>
      <c r="IS264" s="5"/>
      <c r="IT264" s="5"/>
      <c r="IU264" s="5"/>
      <c r="IV264" s="5"/>
      <c r="IW264" s="5"/>
      <c r="IX264" s="5"/>
      <c r="IY264" s="5"/>
      <c r="IZ264" s="5"/>
      <c r="JA264" s="5"/>
      <c r="JB264" s="5"/>
      <c r="JC264" s="5"/>
      <c r="JD264" s="5"/>
      <c r="JE264" s="5"/>
      <c r="JF264" s="5"/>
      <c r="JG264" s="5"/>
      <c r="JH264" s="5"/>
      <c r="JI264" s="5"/>
      <c r="JJ264" s="5"/>
      <c r="JK264" s="5"/>
      <c r="JL264" s="5"/>
      <c r="JM264" s="5"/>
      <c r="JN264" s="5"/>
      <c r="JO264" s="5"/>
      <c r="JP264" s="5"/>
      <c r="JQ264" s="5"/>
      <c r="JR264" s="5"/>
      <c r="JS264" s="5"/>
      <c r="JT264" s="5"/>
      <c r="JU264" s="5"/>
      <c r="JV264" s="5"/>
      <c r="JW264" s="5"/>
      <c r="JX264" s="5"/>
      <c r="JY264" s="5"/>
      <c r="JZ264" s="5"/>
      <c r="KA264" s="5"/>
      <c r="KB264" s="5"/>
      <c r="KC264" s="5"/>
      <c r="KD264" s="5"/>
      <c r="KE264" s="5"/>
      <c r="KF264" s="5"/>
      <c r="KG264" s="5"/>
      <c r="KH264" s="5"/>
      <c r="KI264" s="5"/>
      <c r="KJ264" s="5"/>
      <c r="KK264" s="5"/>
      <c r="KL264" s="5"/>
      <c r="KM264" s="5"/>
      <c r="KN264" s="5"/>
    </row>
    <row r="265" spans="1:300" ht="12.5">
      <c r="A265" s="5" t="str">
        <f ca="1">IFERROR(__xludf.DUMMYFUNCTION("""COMPUTED_VALUE""")," '/wiki/Imperial_Chronicle_(Cold_Steel_IV)/Issue_2'")</f>
        <v xml:space="preserve"> '/wiki/Imperial_Chronicle_(Cold_Steel_IV)/Issue_2'</v>
      </c>
      <c r="B265" s="5" t="str">
        <f t="shared" ca="1" si="1"/>
        <v>Imperial_Chronicle_(Cold_Steel_IV)/Issue_2</v>
      </c>
      <c r="C265" s="5"/>
      <c r="D265" s="5"/>
      <c r="E265" s="5" t="str">
        <f ca="1">IFERROR(__xludf.DUMMYFUNCTION("""COMPUTED_VALUE"""),"Imperial_Chronicle_(Cold_Steel_IV)/Issue_9")</f>
        <v>Imperial_Chronicle_(Cold_Steel_IV)/Issue_9</v>
      </c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  <c r="GR265" s="5"/>
      <c r="GS265" s="5"/>
      <c r="GT265" s="5"/>
      <c r="GU265" s="5"/>
      <c r="GV265" s="5"/>
      <c r="GW265" s="5"/>
      <c r="GX265" s="5"/>
      <c r="GY265" s="5"/>
      <c r="GZ265" s="5"/>
      <c r="HA265" s="5"/>
      <c r="HB265" s="5"/>
      <c r="HC265" s="5"/>
      <c r="HD265" s="5"/>
      <c r="HE265" s="5"/>
      <c r="HF265" s="5"/>
      <c r="HG265" s="5"/>
      <c r="HH265" s="5"/>
      <c r="HI265" s="5"/>
      <c r="HJ265" s="5"/>
      <c r="HK265" s="5"/>
      <c r="HL265" s="5"/>
      <c r="HM265" s="5"/>
      <c r="HN265" s="5"/>
      <c r="HO265" s="5"/>
      <c r="HP265" s="5"/>
      <c r="HQ265" s="5"/>
      <c r="HR265" s="5"/>
      <c r="HS265" s="5"/>
      <c r="HT265" s="5"/>
      <c r="HU265" s="5"/>
      <c r="HV265" s="5"/>
      <c r="HW265" s="5"/>
      <c r="HX265" s="5"/>
      <c r="HY265" s="5"/>
      <c r="HZ265" s="5"/>
      <c r="IA265" s="5"/>
      <c r="IB265" s="5"/>
      <c r="IC265" s="5"/>
      <c r="ID265" s="5"/>
      <c r="IE265" s="5"/>
      <c r="IF265" s="5"/>
      <c r="IG265" s="5"/>
      <c r="IH265" s="5"/>
      <c r="II265" s="5"/>
      <c r="IJ265" s="5"/>
      <c r="IK265" s="5"/>
      <c r="IL265" s="5"/>
      <c r="IM265" s="5"/>
      <c r="IN265" s="5"/>
      <c r="IO265" s="5"/>
      <c r="IP265" s="5"/>
      <c r="IQ265" s="5"/>
      <c r="IR265" s="5"/>
      <c r="IS265" s="5"/>
      <c r="IT265" s="5"/>
      <c r="IU265" s="5"/>
      <c r="IV265" s="5"/>
      <c r="IW265" s="5"/>
      <c r="IX265" s="5"/>
      <c r="IY265" s="5"/>
      <c r="IZ265" s="5"/>
      <c r="JA265" s="5"/>
      <c r="JB265" s="5"/>
      <c r="JC265" s="5"/>
      <c r="JD265" s="5"/>
      <c r="JE265" s="5"/>
      <c r="JF265" s="5"/>
      <c r="JG265" s="5"/>
      <c r="JH265" s="5"/>
      <c r="JI265" s="5"/>
      <c r="JJ265" s="5"/>
      <c r="JK265" s="5"/>
      <c r="JL265" s="5"/>
      <c r="JM265" s="5"/>
      <c r="JN265" s="5"/>
      <c r="JO265" s="5"/>
      <c r="JP265" s="5"/>
      <c r="JQ265" s="5"/>
      <c r="JR265" s="5"/>
      <c r="JS265" s="5"/>
      <c r="JT265" s="5"/>
      <c r="JU265" s="5"/>
      <c r="JV265" s="5"/>
      <c r="JW265" s="5"/>
      <c r="JX265" s="5"/>
      <c r="JY265" s="5"/>
      <c r="JZ265" s="5"/>
      <c r="KA265" s="5"/>
      <c r="KB265" s="5"/>
      <c r="KC265" s="5"/>
      <c r="KD265" s="5"/>
      <c r="KE265" s="5"/>
      <c r="KF265" s="5"/>
      <c r="KG265" s="5"/>
      <c r="KH265" s="5"/>
      <c r="KI265" s="5"/>
      <c r="KJ265" s="5"/>
      <c r="KK265" s="5"/>
      <c r="KL265" s="5"/>
      <c r="KM265" s="5"/>
      <c r="KN265" s="5"/>
    </row>
    <row r="266" spans="1:300" ht="12.5">
      <c r="A266" s="5" t="str">
        <f ca="1">IFERROR(__xludf.DUMMYFUNCTION("""COMPUTED_VALUE""")," '/wiki/Imperial_Chronicle_(Cold_Steel_IV)/Issue_3'")</f>
        <v xml:space="preserve"> '/wiki/Imperial_Chronicle_(Cold_Steel_IV)/Issue_3'</v>
      </c>
      <c r="B266" s="5" t="str">
        <f t="shared" ca="1" si="1"/>
        <v>Imperial_Chronicle_(Cold_Steel_IV)/Issue_3</v>
      </c>
      <c r="C266" s="5"/>
      <c r="D266" s="5"/>
      <c r="E266" s="5" t="str">
        <f ca="1">IFERROR(__xludf.DUMMYFUNCTION("""COMPUTED_VALUE"""),"Imperial_Chronicle_(Cold_Steel_IV)/Extra_Issue")</f>
        <v>Imperial_Chronicle_(Cold_Steel_IV)/Extra_Issue</v>
      </c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  <c r="GR266" s="5"/>
      <c r="GS266" s="5"/>
      <c r="GT266" s="5"/>
      <c r="GU266" s="5"/>
      <c r="GV266" s="5"/>
      <c r="GW266" s="5"/>
      <c r="GX266" s="5"/>
      <c r="GY266" s="5"/>
      <c r="GZ266" s="5"/>
      <c r="HA266" s="5"/>
      <c r="HB266" s="5"/>
      <c r="HC266" s="5"/>
      <c r="HD266" s="5"/>
      <c r="HE266" s="5"/>
      <c r="HF266" s="5"/>
      <c r="HG266" s="5"/>
      <c r="HH266" s="5"/>
      <c r="HI266" s="5"/>
      <c r="HJ266" s="5"/>
      <c r="HK266" s="5"/>
      <c r="HL266" s="5"/>
      <c r="HM266" s="5"/>
      <c r="HN266" s="5"/>
      <c r="HO266" s="5"/>
      <c r="HP266" s="5"/>
      <c r="HQ266" s="5"/>
      <c r="HR266" s="5"/>
      <c r="HS266" s="5"/>
      <c r="HT266" s="5"/>
      <c r="HU266" s="5"/>
      <c r="HV266" s="5"/>
      <c r="HW266" s="5"/>
      <c r="HX266" s="5"/>
      <c r="HY266" s="5"/>
      <c r="HZ266" s="5"/>
      <c r="IA266" s="5"/>
      <c r="IB266" s="5"/>
      <c r="IC266" s="5"/>
      <c r="ID266" s="5"/>
      <c r="IE266" s="5"/>
      <c r="IF266" s="5"/>
      <c r="IG266" s="5"/>
      <c r="IH266" s="5"/>
      <c r="II266" s="5"/>
      <c r="IJ266" s="5"/>
      <c r="IK266" s="5"/>
      <c r="IL266" s="5"/>
      <c r="IM266" s="5"/>
      <c r="IN266" s="5"/>
      <c r="IO266" s="5"/>
      <c r="IP266" s="5"/>
      <c r="IQ266" s="5"/>
      <c r="IR266" s="5"/>
      <c r="IS266" s="5"/>
      <c r="IT266" s="5"/>
      <c r="IU266" s="5"/>
      <c r="IV266" s="5"/>
      <c r="IW266" s="5"/>
      <c r="IX266" s="5"/>
      <c r="IY266" s="5"/>
      <c r="IZ266" s="5"/>
      <c r="JA266" s="5"/>
      <c r="JB266" s="5"/>
      <c r="JC266" s="5"/>
      <c r="JD266" s="5"/>
      <c r="JE266" s="5"/>
      <c r="JF266" s="5"/>
      <c r="JG266" s="5"/>
      <c r="JH266" s="5"/>
      <c r="JI266" s="5"/>
      <c r="JJ266" s="5"/>
      <c r="JK266" s="5"/>
      <c r="JL266" s="5"/>
      <c r="JM266" s="5"/>
      <c r="JN266" s="5"/>
      <c r="JO266" s="5"/>
      <c r="JP266" s="5"/>
      <c r="JQ266" s="5"/>
      <c r="JR266" s="5"/>
      <c r="JS266" s="5"/>
      <c r="JT266" s="5"/>
      <c r="JU266" s="5"/>
      <c r="JV266" s="5"/>
      <c r="JW266" s="5"/>
      <c r="JX266" s="5"/>
      <c r="JY266" s="5"/>
      <c r="JZ266" s="5"/>
      <c r="KA266" s="5"/>
      <c r="KB266" s="5"/>
      <c r="KC266" s="5"/>
      <c r="KD266" s="5"/>
      <c r="KE266" s="5"/>
      <c r="KF266" s="5"/>
      <c r="KG266" s="5"/>
      <c r="KH266" s="5"/>
      <c r="KI266" s="5"/>
      <c r="KJ266" s="5"/>
      <c r="KK266" s="5"/>
      <c r="KL266" s="5"/>
      <c r="KM266" s="5"/>
      <c r="KN266" s="5"/>
    </row>
    <row r="267" spans="1:300" ht="12.5">
      <c r="A267" s="5" t="str">
        <f ca="1">IFERROR(__xludf.DUMMYFUNCTION("""COMPUTED_VALUE""")," '/wiki/Imperial_Chronicle_(Cold_Steel_IV)/Issue_4'")</f>
        <v xml:space="preserve"> '/wiki/Imperial_Chronicle_(Cold_Steel_IV)/Issue_4'</v>
      </c>
      <c r="B267" s="5" t="str">
        <f t="shared" ca="1" si="1"/>
        <v>Imperial_Chronicle_(Cold_Steel_IV)/Issue_4</v>
      </c>
      <c r="C267" s="5"/>
      <c r="D267" s="5"/>
      <c r="E267" s="5" t="str">
        <f ca="1">IFERROR(__xludf.DUMMYFUNCTION("""COMPUTED_VALUE"""),"Black_Records/At_Twilight%27s_End_-_Year_1206~")</f>
        <v>Black_Records/At_Twilight%27s_End_-_Year_1206~</v>
      </c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  <c r="GR267" s="5"/>
      <c r="GS267" s="5"/>
      <c r="GT267" s="5"/>
      <c r="GU267" s="5"/>
      <c r="GV267" s="5"/>
      <c r="GW267" s="5"/>
      <c r="GX267" s="5"/>
      <c r="GY267" s="5"/>
      <c r="GZ267" s="5"/>
      <c r="HA267" s="5"/>
      <c r="HB267" s="5"/>
      <c r="HC267" s="5"/>
      <c r="HD267" s="5"/>
      <c r="HE267" s="5"/>
      <c r="HF267" s="5"/>
      <c r="HG267" s="5"/>
      <c r="HH267" s="5"/>
      <c r="HI267" s="5"/>
      <c r="HJ267" s="5"/>
      <c r="HK267" s="5"/>
      <c r="HL267" s="5"/>
      <c r="HM267" s="5"/>
      <c r="HN267" s="5"/>
      <c r="HO267" s="5"/>
      <c r="HP267" s="5"/>
      <c r="HQ267" s="5"/>
      <c r="HR267" s="5"/>
      <c r="HS267" s="5"/>
      <c r="HT267" s="5"/>
      <c r="HU267" s="5"/>
      <c r="HV267" s="5"/>
      <c r="HW267" s="5"/>
      <c r="HX267" s="5"/>
      <c r="HY267" s="5"/>
      <c r="HZ267" s="5"/>
      <c r="IA267" s="5"/>
      <c r="IB267" s="5"/>
      <c r="IC267" s="5"/>
      <c r="ID267" s="5"/>
      <c r="IE267" s="5"/>
      <c r="IF267" s="5"/>
      <c r="IG267" s="5"/>
      <c r="IH267" s="5"/>
      <c r="II267" s="5"/>
      <c r="IJ267" s="5"/>
      <c r="IK267" s="5"/>
      <c r="IL267" s="5"/>
      <c r="IM267" s="5"/>
      <c r="IN267" s="5"/>
      <c r="IO267" s="5"/>
      <c r="IP267" s="5"/>
      <c r="IQ267" s="5"/>
      <c r="IR267" s="5"/>
      <c r="IS267" s="5"/>
      <c r="IT267" s="5"/>
      <c r="IU267" s="5"/>
      <c r="IV267" s="5"/>
      <c r="IW267" s="5"/>
      <c r="IX267" s="5"/>
      <c r="IY267" s="5"/>
      <c r="IZ267" s="5"/>
      <c r="JA267" s="5"/>
      <c r="JB267" s="5"/>
      <c r="JC267" s="5"/>
      <c r="JD267" s="5"/>
      <c r="JE267" s="5"/>
      <c r="JF267" s="5"/>
      <c r="JG267" s="5"/>
      <c r="JH267" s="5"/>
      <c r="JI267" s="5"/>
      <c r="JJ267" s="5"/>
      <c r="JK267" s="5"/>
      <c r="JL267" s="5"/>
      <c r="JM267" s="5"/>
      <c r="JN267" s="5"/>
      <c r="JO267" s="5"/>
      <c r="JP267" s="5"/>
      <c r="JQ267" s="5"/>
      <c r="JR267" s="5"/>
      <c r="JS267" s="5"/>
      <c r="JT267" s="5"/>
      <c r="JU267" s="5"/>
      <c r="JV267" s="5"/>
      <c r="JW267" s="5"/>
      <c r="JX267" s="5"/>
      <c r="JY267" s="5"/>
      <c r="JZ267" s="5"/>
      <c r="KA267" s="5"/>
      <c r="KB267" s="5"/>
      <c r="KC267" s="5"/>
      <c r="KD267" s="5"/>
      <c r="KE267" s="5"/>
      <c r="KF267" s="5"/>
      <c r="KG267" s="5"/>
      <c r="KH267" s="5"/>
      <c r="KI267" s="5"/>
      <c r="KJ267" s="5"/>
      <c r="KK267" s="5"/>
      <c r="KL267" s="5"/>
      <c r="KM267" s="5"/>
      <c r="KN267" s="5"/>
    </row>
    <row r="268" spans="1:300" ht="12.5">
      <c r="A268" s="5" t="str">
        <f ca="1">IFERROR(__xludf.DUMMYFUNCTION("""COMPUTED_VALUE""")," '/wiki/Imperial_Chronicle_(Cold_Steel_IV)/Issue_5'")</f>
        <v xml:space="preserve"> '/wiki/Imperial_Chronicle_(Cold_Steel_IV)/Issue_5'</v>
      </c>
      <c r="B268" s="5" t="str">
        <f t="shared" ca="1" si="1"/>
        <v>Imperial_Chronicle_(Cold_Steel_IV)/Issue_5</v>
      </c>
      <c r="C268" s="5"/>
      <c r="D268" s="5"/>
      <c r="E268" s="5" t="str">
        <f ca="1">IFERROR(__xludf.DUMMYFUNCTION("""COMPUTED_VALUE"""),"Three_%26_Nine/Chapter_1")</f>
        <v>Three_%26_Nine/Chapter_1</v>
      </c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  <c r="GR268" s="5"/>
      <c r="GS268" s="5"/>
      <c r="GT268" s="5"/>
      <c r="GU268" s="5"/>
      <c r="GV268" s="5"/>
      <c r="GW268" s="5"/>
      <c r="GX268" s="5"/>
      <c r="GY268" s="5"/>
      <c r="GZ268" s="5"/>
      <c r="HA268" s="5"/>
      <c r="HB268" s="5"/>
      <c r="HC268" s="5"/>
      <c r="HD268" s="5"/>
      <c r="HE268" s="5"/>
      <c r="HF268" s="5"/>
      <c r="HG268" s="5"/>
      <c r="HH268" s="5"/>
      <c r="HI268" s="5"/>
      <c r="HJ268" s="5"/>
      <c r="HK268" s="5"/>
      <c r="HL268" s="5"/>
      <c r="HM268" s="5"/>
      <c r="HN268" s="5"/>
      <c r="HO268" s="5"/>
      <c r="HP268" s="5"/>
      <c r="HQ268" s="5"/>
      <c r="HR268" s="5"/>
      <c r="HS268" s="5"/>
      <c r="HT268" s="5"/>
      <c r="HU268" s="5"/>
      <c r="HV268" s="5"/>
      <c r="HW268" s="5"/>
      <c r="HX268" s="5"/>
      <c r="HY268" s="5"/>
      <c r="HZ268" s="5"/>
      <c r="IA268" s="5"/>
      <c r="IB268" s="5"/>
      <c r="IC268" s="5"/>
      <c r="ID268" s="5"/>
      <c r="IE268" s="5"/>
      <c r="IF268" s="5"/>
      <c r="IG268" s="5"/>
      <c r="IH268" s="5"/>
      <c r="II268" s="5"/>
      <c r="IJ268" s="5"/>
      <c r="IK268" s="5"/>
      <c r="IL268" s="5"/>
      <c r="IM268" s="5"/>
      <c r="IN268" s="5"/>
      <c r="IO268" s="5"/>
      <c r="IP268" s="5"/>
      <c r="IQ268" s="5"/>
      <c r="IR268" s="5"/>
      <c r="IS268" s="5"/>
      <c r="IT268" s="5"/>
      <c r="IU268" s="5"/>
      <c r="IV268" s="5"/>
      <c r="IW268" s="5"/>
      <c r="IX268" s="5"/>
      <c r="IY268" s="5"/>
      <c r="IZ268" s="5"/>
      <c r="JA268" s="5"/>
      <c r="JB268" s="5"/>
      <c r="JC268" s="5"/>
      <c r="JD268" s="5"/>
      <c r="JE268" s="5"/>
      <c r="JF268" s="5"/>
      <c r="JG268" s="5"/>
      <c r="JH268" s="5"/>
      <c r="JI268" s="5"/>
      <c r="JJ268" s="5"/>
      <c r="JK268" s="5"/>
      <c r="JL268" s="5"/>
      <c r="JM268" s="5"/>
      <c r="JN268" s="5"/>
      <c r="JO268" s="5"/>
      <c r="JP268" s="5"/>
      <c r="JQ268" s="5"/>
      <c r="JR268" s="5"/>
      <c r="JS268" s="5"/>
      <c r="JT268" s="5"/>
      <c r="JU268" s="5"/>
      <c r="JV268" s="5"/>
      <c r="JW268" s="5"/>
      <c r="JX268" s="5"/>
      <c r="JY268" s="5"/>
      <c r="JZ268" s="5"/>
      <c r="KA268" s="5"/>
      <c r="KB268" s="5"/>
      <c r="KC268" s="5"/>
      <c r="KD268" s="5"/>
      <c r="KE268" s="5"/>
      <c r="KF268" s="5"/>
      <c r="KG268" s="5"/>
      <c r="KH268" s="5"/>
      <c r="KI268" s="5"/>
      <c r="KJ268" s="5"/>
      <c r="KK268" s="5"/>
      <c r="KL268" s="5"/>
      <c r="KM268" s="5"/>
      <c r="KN268" s="5"/>
    </row>
    <row r="269" spans="1:300" ht="12.5">
      <c r="A269" s="5" t="str">
        <f ca="1">IFERROR(__xludf.DUMMYFUNCTION("""COMPUTED_VALUE""")," '/wiki/Imperial_Chronicle_(Cold_Steel_IV)/Issue_6'")</f>
        <v xml:space="preserve"> '/wiki/Imperial_Chronicle_(Cold_Steel_IV)/Issue_6'</v>
      </c>
      <c r="B269" s="5" t="str">
        <f t="shared" ca="1" si="1"/>
        <v>Imperial_Chronicle_(Cold_Steel_IV)/Issue_6</v>
      </c>
      <c r="C269" s="5"/>
      <c r="D269" s="5"/>
      <c r="E269" s="5" t="str">
        <f ca="1">IFERROR(__xludf.DUMMYFUNCTION("""COMPUTED_VALUE"""),"Three_%26_Nine/Chapter_2")</f>
        <v>Three_%26_Nine/Chapter_2</v>
      </c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  <c r="GR269" s="5"/>
      <c r="GS269" s="5"/>
      <c r="GT269" s="5"/>
      <c r="GU269" s="5"/>
      <c r="GV269" s="5"/>
      <c r="GW269" s="5"/>
      <c r="GX269" s="5"/>
      <c r="GY269" s="5"/>
      <c r="GZ269" s="5"/>
      <c r="HA269" s="5"/>
      <c r="HB269" s="5"/>
      <c r="HC269" s="5"/>
      <c r="HD269" s="5"/>
      <c r="HE269" s="5"/>
      <c r="HF269" s="5"/>
      <c r="HG269" s="5"/>
      <c r="HH269" s="5"/>
      <c r="HI269" s="5"/>
      <c r="HJ269" s="5"/>
      <c r="HK269" s="5"/>
      <c r="HL269" s="5"/>
      <c r="HM269" s="5"/>
      <c r="HN269" s="5"/>
      <c r="HO269" s="5"/>
      <c r="HP269" s="5"/>
      <c r="HQ269" s="5"/>
      <c r="HR269" s="5"/>
      <c r="HS269" s="5"/>
      <c r="HT269" s="5"/>
      <c r="HU269" s="5"/>
      <c r="HV269" s="5"/>
      <c r="HW269" s="5"/>
      <c r="HX269" s="5"/>
      <c r="HY269" s="5"/>
      <c r="HZ269" s="5"/>
      <c r="IA269" s="5"/>
      <c r="IB269" s="5"/>
      <c r="IC269" s="5"/>
      <c r="ID269" s="5"/>
      <c r="IE269" s="5"/>
      <c r="IF269" s="5"/>
      <c r="IG269" s="5"/>
      <c r="IH269" s="5"/>
      <c r="II269" s="5"/>
      <c r="IJ269" s="5"/>
      <c r="IK269" s="5"/>
      <c r="IL269" s="5"/>
      <c r="IM269" s="5"/>
      <c r="IN269" s="5"/>
      <c r="IO269" s="5"/>
      <c r="IP269" s="5"/>
      <c r="IQ269" s="5"/>
      <c r="IR269" s="5"/>
      <c r="IS269" s="5"/>
      <c r="IT269" s="5"/>
      <c r="IU269" s="5"/>
      <c r="IV269" s="5"/>
      <c r="IW269" s="5"/>
      <c r="IX269" s="5"/>
      <c r="IY269" s="5"/>
      <c r="IZ269" s="5"/>
      <c r="JA269" s="5"/>
      <c r="JB269" s="5"/>
      <c r="JC269" s="5"/>
      <c r="JD269" s="5"/>
      <c r="JE269" s="5"/>
      <c r="JF269" s="5"/>
      <c r="JG269" s="5"/>
      <c r="JH269" s="5"/>
      <c r="JI269" s="5"/>
      <c r="JJ269" s="5"/>
      <c r="JK269" s="5"/>
      <c r="JL269" s="5"/>
      <c r="JM269" s="5"/>
      <c r="JN269" s="5"/>
      <c r="JO269" s="5"/>
      <c r="JP269" s="5"/>
      <c r="JQ269" s="5"/>
      <c r="JR269" s="5"/>
      <c r="JS269" s="5"/>
      <c r="JT269" s="5"/>
      <c r="JU269" s="5"/>
      <c r="JV269" s="5"/>
      <c r="JW269" s="5"/>
      <c r="JX269" s="5"/>
      <c r="JY269" s="5"/>
      <c r="JZ269" s="5"/>
      <c r="KA269" s="5"/>
      <c r="KB269" s="5"/>
      <c r="KC269" s="5"/>
      <c r="KD269" s="5"/>
      <c r="KE269" s="5"/>
      <c r="KF269" s="5"/>
      <c r="KG269" s="5"/>
      <c r="KH269" s="5"/>
      <c r="KI269" s="5"/>
      <c r="KJ269" s="5"/>
      <c r="KK269" s="5"/>
      <c r="KL269" s="5"/>
      <c r="KM269" s="5"/>
      <c r="KN269" s="5"/>
    </row>
    <row r="270" spans="1:300" ht="12.5">
      <c r="A270" s="5" t="str">
        <f ca="1">IFERROR(__xludf.DUMMYFUNCTION("""COMPUTED_VALUE""")," '/wiki/Imperial_Chronicle_(Cold_Steel_IV)/Issue_7'")</f>
        <v xml:space="preserve"> '/wiki/Imperial_Chronicle_(Cold_Steel_IV)/Issue_7'</v>
      </c>
      <c r="B270" s="5" t="str">
        <f t="shared" ca="1" si="1"/>
        <v>Imperial_Chronicle_(Cold_Steel_IV)/Issue_7</v>
      </c>
      <c r="C270" s="5"/>
      <c r="D270" s="5"/>
      <c r="E270" s="5" t="str">
        <f ca="1">IFERROR(__xludf.DUMMYFUNCTION("""COMPUTED_VALUE"""),"Three_%26_Nine/Chapter_3")</f>
        <v>Three_%26_Nine/Chapter_3</v>
      </c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  <c r="GR270" s="5"/>
      <c r="GS270" s="5"/>
      <c r="GT270" s="5"/>
      <c r="GU270" s="5"/>
      <c r="GV270" s="5"/>
      <c r="GW270" s="5"/>
      <c r="GX270" s="5"/>
      <c r="GY270" s="5"/>
      <c r="GZ270" s="5"/>
      <c r="HA270" s="5"/>
      <c r="HB270" s="5"/>
      <c r="HC270" s="5"/>
      <c r="HD270" s="5"/>
      <c r="HE270" s="5"/>
      <c r="HF270" s="5"/>
      <c r="HG270" s="5"/>
      <c r="HH270" s="5"/>
      <c r="HI270" s="5"/>
      <c r="HJ270" s="5"/>
      <c r="HK270" s="5"/>
      <c r="HL270" s="5"/>
      <c r="HM270" s="5"/>
      <c r="HN270" s="5"/>
      <c r="HO270" s="5"/>
      <c r="HP270" s="5"/>
      <c r="HQ270" s="5"/>
      <c r="HR270" s="5"/>
      <c r="HS270" s="5"/>
      <c r="HT270" s="5"/>
      <c r="HU270" s="5"/>
      <c r="HV270" s="5"/>
      <c r="HW270" s="5"/>
      <c r="HX270" s="5"/>
      <c r="HY270" s="5"/>
      <c r="HZ270" s="5"/>
      <c r="IA270" s="5"/>
      <c r="IB270" s="5"/>
      <c r="IC270" s="5"/>
      <c r="ID270" s="5"/>
      <c r="IE270" s="5"/>
      <c r="IF270" s="5"/>
      <c r="IG270" s="5"/>
      <c r="IH270" s="5"/>
      <c r="II270" s="5"/>
      <c r="IJ270" s="5"/>
      <c r="IK270" s="5"/>
      <c r="IL270" s="5"/>
      <c r="IM270" s="5"/>
      <c r="IN270" s="5"/>
      <c r="IO270" s="5"/>
      <c r="IP270" s="5"/>
      <c r="IQ270" s="5"/>
      <c r="IR270" s="5"/>
      <c r="IS270" s="5"/>
      <c r="IT270" s="5"/>
      <c r="IU270" s="5"/>
      <c r="IV270" s="5"/>
      <c r="IW270" s="5"/>
      <c r="IX270" s="5"/>
      <c r="IY270" s="5"/>
      <c r="IZ270" s="5"/>
      <c r="JA270" s="5"/>
      <c r="JB270" s="5"/>
      <c r="JC270" s="5"/>
      <c r="JD270" s="5"/>
      <c r="JE270" s="5"/>
      <c r="JF270" s="5"/>
      <c r="JG270" s="5"/>
      <c r="JH270" s="5"/>
      <c r="JI270" s="5"/>
      <c r="JJ270" s="5"/>
      <c r="JK270" s="5"/>
      <c r="JL270" s="5"/>
      <c r="JM270" s="5"/>
      <c r="JN270" s="5"/>
      <c r="JO270" s="5"/>
      <c r="JP270" s="5"/>
      <c r="JQ270" s="5"/>
      <c r="JR270" s="5"/>
      <c r="JS270" s="5"/>
      <c r="JT270" s="5"/>
      <c r="JU270" s="5"/>
      <c r="JV270" s="5"/>
      <c r="JW270" s="5"/>
      <c r="JX270" s="5"/>
      <c r="JY270" s="5"/>
      <c r="JZ270" s="5"/>
      <c r="KA270" s="5"/>
      <c r="KB270" s="5"/>
      <c r="KC270" s="5"/>
      <c r="KD270" s="5"/>
      <c r="KE270" s="5"/>
      <c r="KF270" s="5"/>
      <c r="KG270" s="5"/>
      <c r="KH270" s="5"/>
      <c r="KI270" s="5"/>
      <c r="KJ270" s="5"/>
      <c r="KK270" s="5"/>
      <c r="KL270" s="5"/>
      <c r="KM270" s="5"/>
      <c r="KN270" s="5"/>
    </row>
    <row r="271" spans="1:300" ht="12.5">
      <c r="A271" s="5" t="str">
        <f ca="1">IFERROR(__xludf.DUMMYFUNCTION("""COMPUTED_VALUE""")," '/wiki/Imperial_Chronicle_(Cold_Steel_IV)/Issue_8'")</f>
        <v xml:space="preserve"> '/wiki/Imperial_Chronicle_(Cold_Steel_IV)/Issue_8'</v>
      </c>
      <c r="B271" s="5" t="str">
        <f t="shared" ca="1" si="1"/>
        <v>Imperial_Chronicle_(Cold_Steel_IV)/Issue_8</v>
      </c>
      <c r="C271" s="5"/>
      <c r="D271" s="5"/>
      <c r="E271" s="5" t="str">
        <f ca="1">IFERROR(__xludf.DUMMYFUNCTION("""COMPUTED_VALUE"""),"Three_%26_Nine/Chapter_4")</f>
        <v>Three_%26_Nine/Chapter_4</v>
      </c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  <c r="GS271" s="5"/>
      <c r="GT271" s="5"/>
      <c r="GU271" s="5"/>
      <c r="GV271" s="5"/>
      <c r="GW271" s="5"/>
      <c r="GX271" s="5"/>
      <c r="GY271" s="5"/>
      <c r="GZ271" s="5"/>
      <c r="HA271" s="5"/>
      <c r="HB271" s="5"/>
      <c r="HC271" s="5"/>
      <c r="HD271" s="5"/>
      <c r="HE271" s="5"/>
      <c r="HF271" s="5"/>
      <c r="HG271" s="5"/>
      <c r="HH271" s="5"/>
      <c r="HI271" s="5"/>
      <c r="HJ271" s="5"/>
      <c r="HK271" s="5"/>
      <c r="HL271" s="5"/>
      <c r="HM271" s="5"/>
      <c r="HN271" s="5"/>
      <c r="HO271" s="5"/>
      <c r="HP271" s="5"/>
      <c r="HQ271" s="5"/>
      <c r="HR271" s="5"/>
      <c r="HS271" s="5"/>
      <c r="HT271" s="5"/>
      <c r="HU271" s="5"/>
      <c r="HV271" s="5"/>
      <c r="HW271" s="5"/>
      <c r="HX271" s="5"/>
      <c r="HY271" s="5"/>
      <c r="HZ271" s="5"/>
      <c r="IA271" s="5"/>
      <c r="IB271" s="5"/>
      <c r="IC271" s="5"/>
      <c r="ID271" s="5"/>
      <c r="IE271" s="5"/>
      <c r="IF271" s="5"/>
      <c r="IG271" s="5"/>
      <c r="IH271" s="5"/>
      <c r="II271" s="5"/>
      <c r="IJ271" s="5"/>
      <c r="IK271" s="5"/>
      <c r="IL271" s="5"/>
      <c r="IM271" s="5"/>
      <c r="IN271" s="5"/>
      <c r="IO271" s="5"/>
      <c r="IP271" s="5"/>
      <c r="IQ271" s="5"/>
      <c r="IR271" s="5"/>
      <c r="IS271" s="5"/>
      <c r="IT271" s="5"/>
      <c r="IU271" s="5"/>
      <c r="IV271" s="5"/>
      <c r="IW271" s="5"/>
      <c r="IX271" s="5"/>
      <c r="IY271" s="5"/>
      <c r="IZ271" s="5"/>
      <c r="JA271" s="5"/>
      <c r="JB271" s="5"/>
      <c r="JC271" s="5"/>
      <c r="JD271" s="5"/>
      <c r="JE271" s="5"/>
      <c r="JF271" s="5"/>
      <c r="JG271" s="5"/>
      <c r="JH271" s="5"/>
      <c r="JI271" s="5"/>
      <c r="JJ271" s="5"/>
      <c r="JK271" s="5"/>
      <c r="JL271" s="5"/>
      <c r="JM271" s="5"/>
      <c r="JN271" s="5"/>
      <c r="JO271" s="5"/>
      <c r="JP271" s="5"/>
      <c r="JQ271" s="5"/>
      <c r="JR271" s="5"/>
      <c r="JS271" s="5"/>
      <c r="JT271" s="5"/>
      <c r="JU271" s="5"/>
      <c r="JV271" s="5"/>
      <c r="JW271" s="5"/>
      <c r="JX271" s="5"/>
      <c r="JY271" s="5"/>
      <c r="JZ271" s="5"/>
      <c r="KA271" s="5"/>
      <c r="KB271" s="5"/>
      <c r="KC271" s="5"/>
      <c r="KD271" s="5"/>
      <c r="KE271" s="5"/>
      <c r="KF271" s="5"/>
      <c r="KG271" s="5"/>
      <c r="KH271" s="5"/>
      <c r="KI271" s="5"/>
      <c r="KJ271" s="5"/>
      <c r="KK271" s="5"/>
      <c r="KL271" s="5"/>
      <c r="KM271" s="5"/>
      <c r="KN271" s="5"/>
    </row>
    <row r="272" spans="1:300" ht="12.5">
      <c r="A272" s="5" t="str">
        <f ca="1">IFERROR(__xludf.DUMMYFUNCTION("""COMPUTED_VALUE""")," '/wiki/Imperial_Chronicle_(Cold_Steel_IV)/Issue_9'")</f>
        <v xml:space="preserve"> '/wiki/Imperial_Chronicle_(Cold_Steel_IV)/Issue_9'</v>
      </c>
      <c r="B272" s="5" t="str">
        <f t="shared" ca="1" si="1"/>
        <v>Imperial_Chronicle_(Cold_Steel_IV)/Issue_9</v>
      </c>
      <c r="C272" s="5"/>
      <c r="D272" s="5"/>
      <c r="E272" s="5" t="str">
        <f ca="1">IFERROR(__xludf.DUMMYFUNCTION("""COMPUTED_VALUE"""),"Three_%26_Nine/Chapter_5")</f>
        <v>Three_%26_Nine/Chapter_5</v>
      </c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  <c r="GR272" s="5"/>
      <c r="GS272" s="5"/>
      <c r="GT272" s="5"/>
      <c r="GU272" s="5"/>
      <c r="GV272" s="5"/>
      <c r="GW272" s="5"/>
      <c r="GX272" s="5"/>
      <c r="GY272" s="5"/>
      <c r="GZ272" s="5"/>
      <c r="HA272" s="5"/>
      <c r="HB272" s="5"/>
      <c r="HC272" s="5"/>
      <c r="HD272" s="5"/>
      <c r="HE272" s="5"/>
      <c r="HF272" s="5"/>
      <c r="HG272" s="5"/>
      <c r="HH272" s="5"/>
      <c r="HI272" s="5"/>
      <c r="HJ272" s="5"/>
      <c r="HK272" s="5"/>
      <c r="HL272" s="5"/>
      <c r="HM272" s="5"/>
      <c r="HN272" s="5"/>
      <c r="HO272" s="5"/>
      <c r="HP272" s="5"/>
      <c r="HQ272" s="5"/>
      <c r="HR272" s="5"/>
      <c r="HS272" s="5"/>
      <c r="HT272" s="5"/>
      <c r="HU272" s="5"/>
      <c r="HV272" s="5"/>
      <c r="HW272" s="5"/>
      <c r="HX272" s="5"/>
      <c r="HY272" s="5"/>
      <c r="HZ272" s="5"/>
      <c r="IA272" s="5"/>
      <c r="IB272" s="5"/>
      <c r="IC272" s="5"/>
      <c r="ID272" s="5"/>
      <c r="IE272" s="5"/>
      <c r="IF272" s="5"/>
      <c r="IG272" s="5"/>
      <c r="IH272" s="5"/>
      <c r="II272" s="5"/>
      <c r="IJ272" s="5"/>
      <c r="IK272" s="5"/>
      <c r="IL272" s="5"/>
      <c r="IM272" s="5"/>
      <c r="IN272" s="5"/>
      <c r="IO272" s="5"/>
      <c r="IP272" s="5"/>
      <c r="IQ272" s="5"/>
      <c r="IR272" s="5"/>
      <c r="IS272" s="5"/>
      <c r="IT272" s="5"/>
      <c r="IU272" s="5"/>
      <c r="IV272" s="5"/>
      <c r="IW272" s="5"/>
      <c r="IX272" s="5"/>
      <c r="IY272" s="5"/>
      <c r="IZ272" s="5"/>
      <c r="JA272" s="5"/>
      <c r="JB272" s="5"/>
      <c r="JC272" s="5"/>
      <c r="JD272" s="5"/>
      <c r="JE272" s="5"/>
      <c r="JF272" s="5"/>
      <c r="JG272" s="5"/>
      <c r="JH272" s="5"/>
      <c r="JI272" s="5"/>
      <c r="JJ272" s="5"/>
      <c r="JK272" s="5"/>
      <c r="JL272" s="5"/>
      <c r="JM272" s="5"/>
      <c r="JN272" s="5"/>
      <c r="JO272" s="5"/>
      <c r="JP272" s="5"/>
      <c r="JQ272" s="5"/>
      <c r="JR272" s="5"/>
      <c r="JS272" s="5"/>
      <c r="JT272" s="5"/>
      <c r="JU272" s="5"/>
      <c r="JV272" s="5"/>
      <c r="JW272" s="5"/>
      <c r="JX272" s="5"/>
      <c r="JY272" s="5"/>
      <c r="JZ272" s="5"/>
      <c r="KA272" s="5"/>
      <c r="KB272" s="5"/>
      <c r="KC272" s="5"/>
      <c r="KD272" s="5"/>
      <c r="KE272" s="5"/>
      <c r="KF272" s="5"/>
      <c r="KG272" s="5"/>
      <c r="KH272" s="5"/>
      <c r="KI272" s="5"/>
      <c r="KJ272" s="5"/>
      <c r="KK272" s="5"/>
      <c r="KL272" s="5"/>
      <c r="KM272" s="5"/>
      <c r="KN272" s="5"/>
    </row>
    <row r="273" spans="1:300" ht="12.5">
      <c r="A273" s="5" t="str">
        <f ca="1">IFERROR(__xludf.DUMMYFUNCTION("""COMPUTED_VALUE""")," '/wiki/Imperial_Chronicle_(Cold_Steel_IV)/Extra_Issue'")</f>
        <v xml:space="preserve"> '/wiki/Imperial_Chronicle_(Cold_Steel_IV)/Extra_Issue'</v>
      </c>
      <c r="B273" s="5" t="str">
        <f t="shared" ca="1" si="1"/>
        <v>Imperial_Chronicle_(Cold_Steel_IV)/Extra_Issue</v>
      </c>
      <c r="C273" s="5"/>
      <c r="D273" s="5"/>
      <c r="E273" s="5" t="str">
        <f ca="1">IFERROR(__xludf.DUMMYFUNCTION("""COMPUTED_VALUE"""),"Three_%26_Nine/Chapter_6")</f>
        <v>Three_%26_Nine/Chapter_6</v>
      </c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  <c r="GS273" s="5"/>
      <c r="GT273" s="5"/>
      <c r="GU273" s="5"/>
      <c r="GV273" s="5"/>
      <c r="GW273" s="5"/>
      <c r="GX273" s="5"/>
      <c r="GY273" s="5"/>
      <c r="GZ273" s="5"/>
      <c r="HA273" s="5"/>
      <c r="HB273" s="5"/>
      <c r="HC273" s="5"/>
      <c r="HD273" s="5"/>
      <c r="HE273" s="5"/>
      <c r="HF273" s="5"/>
      <c r="HG273" s="5"/>
      <c r="HH273" s="5"/>
      <c r="HI273" s="5"/>
      <c r="HJ273" s="5"/>
      <c r="HK273" s="5"/>
      <c r="HL273" s="5"/>
      <c r="HM273" s="5"/>
      <c r="HN273" s="5"/>
      <c r="HO273" s="5"/>
      <c r="HP273" s="5"/>
      <c r="HQ273" s="5"/>
      <c r="HR273" s="5"/>
      <c r="HS273" s="5"/>
      <c r="HT273" s="5"/>
      <c r="HU273" s="5"/>
      <c r="HV273" s="5"/>
      <c r="HW273" s="5"/>
      <c r="HX273" s="5"/>
      <c r="HY273" s="5"/>
      <c r="HZ273" s="5"/>
      <c r="IA273" s="5"/>
      <c r="IB273" s="5"/>
      <c r="IC273" s="5"/>
      <c r="ID273" s="5"/>
      <c r="IE273" s="5"/>
      <c r="IF273" s="5"/>
      <c r="IG273" s="5"/>
      <c r="IH273" s="5"/>
      <c r="II273" s="5"/>
      <c r="IJ273" s="5"/>
      <c r="IK273" s="5"/>
      <c r="IL273" s="5"/>
      <c r="IM273" s="5"/>
      <c r="IN273" s="5"/>
      <c r="IO273" s="5"/>
      <c r="IP273" s="5"/>
      <c r="IQ273" s="5"/>
      <c r="IR273" s="5"/>
      <c r="IS273" s="5"/>
      <c r="IT273" s="5"/>
      <c r="IU273" s="5"/>
      <c r="IV273" s="5"/>
      <c r="IW273" s="5"/>
      <c r="IX273" s="5"/>
      <c r="IY273" s="5"/>
      <c r="IZ273" s="5"/>
      <c r="JA273" s="5"/>
      <c r="JB273" s="5"/>
      <c r="JC273" s="5"/>
      <c r="JD273" s="5"/>
      <c r="JE273" s="5"/>
      <c r="JF273" s="5"/>
      <c r="JG273" s="5"/>
      <c r="JH273" s="5"/>
      <c r="JI273" s="5"/>
      <c r="JJ273" s="5"/>
      <c r="JK273" s="5"/>
      <c r="JL273" s="5"/>
      <c r="JM273" s="5"/>
      <c r="JN273" s="5"/>
      <c r="JO273" s="5"/>
      <c r="JP273" s="5"/>
      <c r="JQ273" s="5"/>
      <c r="JR273" s="5"/>
      <c r="JS273" s="5"/>
      <c r="JT273" s="5"/>
      <c r="JU273" s="5"/>
      <c r="JV273" s="5"/>
      <c r="JW273" s="5"/>
      <c r="JX273" s="5"/>
      <c r="JY273" s="5"/>
      <c r="JZ273" s="5"/>
      <c r="KA273" s="5"/>
      <c r="KB273" s="5"/>
      <c r="KC273" s="5"/>
      <c r="KD273" s="5"/>
      <c r="KE273" s="5"/>
      <c r="KF273" s="5"/>
      <c r="KG273" s="5"/>
      <c r="KH273" s="5"/>
      <c r="KI273" s="5"/>
      <c r="KJ273" s="5"/>
      <c r="KK273" s="5"/>
      <c r="KL273" s="5"/>
      <c r="KM273" s="5"/>
      <c r="KN273" s="5"/>
    </row>
    <row r="274" spans="1:300" ht="12.5">
      <c r="A274" s="5" t="str">
        <f ca="1">IFERROR(__xludf.DUMMYFUNCTION("""COMPUTED_VALUE""")," '/wiki/Black_Records/At_Twilight%27s_End_-_Year_1206~'")</f>
        <v xml:space="preserve"> '/wiki/Black_Records/At_Twilight%27s_End_-_Year_1206~'</v>
      </c>
      <c r="B274" s="5" t="str">
        <f t="shared" ca="1" si="1"/>
        <v>Black_Records/At_Twilight%27s_End_-_Year_1206~</v>
      </c>
      <c r="C274" s="5"/>
      <c r="D274" s="5"/>
      <c r="E274" s="5" t="str">
        <f ca="1">IFERROR(__xludf.DUMMYFUNCTION("""COMPUTED_VALUE"""),"Three_%26_Nine/Chapter_7")</f>
        <v>Three_%26_Nine/Chapter_7</v>
      </c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  <c r="GT274" s="5"/>
      <c r="GU274" s="5"/>
      <c r="GV274" s="5"/>
      <c r="GW274" s="5"/>
      <c r="GX274" s="5"/>
      <c r="GY274" s="5"/>
      <c r="GZ274" s="5"/>
      <c r="HA274" s="5"/>
      <c r="HB274" s="5"/>
      <c r="HC274" s="5"/>
      <c r="HD274" s="5"/>
      <c r="HE274" s="5"/>
      <c r="HF274" s="5"/>
      <c r="HG274" s="5"/>
      <c r="HH274" s="5"/>
      <c r="HI274" s="5"/>
      <c r="HJ274" s="5"/>
      <c r="HK274" s="5"/>
      <c r="HL274" s="5"/>
      <c r="HM274" s="5"/>
      <c r="HN274" s="5"/>
      <c r="HO274" s="5"/>
      <c r="HP274" s="5"/>
      <c r="HQ274" s="5"/>
      <c r="HR274" s="5"/>
      <c r="HS274" s="5"/>
      <c r="HT274" s="5"/>
      <c r="HU274" s="5"/>
      <c r="HV274" s="5"/>
      <c r="HW274" s="5"/>
      <c r="HX274" s="5"/>
      <c r="HY274" s="5"/>
      <c r="HZ274" s="5"/>
      <c r="IA274" s="5"/>
      <c r="IB274" s="5"/>
      <c r="IC274" s="5"/>
      <c r="ID274" s="5"/>
      <c r="IE274" s="5"/>
      <c r="IF274" s="5"/>
      <c r="IG274" s="5"/>
      <c r="IH274" s="5"/>
      <c r="II274" s="5"/>
      <c r="IJ274" s="5"/>
      <c r="IK274" s="5"/>
      <c r="IL274" s="5"/>
      <c r="IM274" s="5"/>
      <c r="IN274" s="5"/>
      <c r="IO274" s="5"/>
      <c r="IP274" s="5"/>
      <c r="IQ274" s="5"/>
      <c r="IR274" s="5"/>
      <c r="IS274" s="5"/>
      <c r="IT274" s="5"/>
      <c r="IU274" s="5"/>
      <c r="IV274" s="5"/>
      <c r="IW274" s="5"/>
      <c r="IX274" s="5"/>
      <c r="IY274" s="5"/>
      <c r="IZ274" s="5"/>
      <c r="JA274" s="5"/>
      <c r="JB274" s="5"/>
      <c r="JC274" s="5"/>
      <c r="JD274" s="5"/>
      <c r="JE274" s="5"/>
      <c r="JF274" s="5"/>
      <c r="JG274" s="5"/>
      <c r="JH274" s="5"/>
      <c r="JI274" s="5"/>
      <c r="JJ274" s="5"/>
      <c r="JK274" s="5"/>
      <c r="JL274" s="5"/>
      <c r="JM274" s="5"/>
      <c r="JN274" s="5"/>
      <c r="JO274" s="5"/>
      <c r="JP274" s="5"/>
      <c r="JQ274" s="5"/>
      <c r="JR274" s="5"/>
      <c r="JS274" s="5"/>
      <c r="JT274" s="5"/>
      <c r="JU274" s="5"/>
      <c r="JV274" s="5"/>
      <c r="JW274" s="5"/>
      <c r="JX274" s="5"/>
      <c r="JY274" s="5"/>
      <c r="JZ274" s="5"/>
      <c r="KA274" s="5"/>
      <c r="KB274" s="5"/>
      <c r="KC274" s="5"/>
      <c r="KD274" s="5"/>
      <c r="KE274" s="5"/>
      <c r="KF274" s="5"/>
      <c r="KG274" s="5"/>
      <c r="KH274" s="5"/>
      <c r="KI274" s="5"/>
      <c r="KJ274" s="5"/>
      <c r="KK274" s="5"/>
      <c r="KL274" s="5"/>
      <c r="KM274" s="5"/>
      <c r="KN274" s="5"/>
    </row>
    <row r="275" spans="1:300" ht="12.5">
      <c r="A275" s="5" t="str">
        <f ca="1">IFERROR(__xludf.DUMMYFUNCTION("""COMPUTED_VALUE""")," '/wiki/Three_%26_Nine/Chapter_1'")</f>
        <v xml:space="preserve"> '/wiki/Three_%26_Nine/Chapter_1'</v>
      </c>
      <c r="B275" s="5" t="str">
        <f t="shared" ca="1" si="1"/>
        <v>Three_%26_Nine/Chapter_1</v>
      </c>
      <c r="C275" s="5"/>
      <c r="D275" s="5"/>
      <c r="E275" s="5" t="str">
        <f ca="1">IFERROR(__xludf.DUMMYFUNCTION("""COMPUTED_VALUE"""),"Three_%26_Nine/Chapter_8")</f>
        <v>Three_%26_Nine/Chapter_8</v>
      </c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  <c r="GR275" s="5"/>
      <c r="GS275" s="5"/>
      <c r="GT275" s="5"/>
      <c r="GU275" s="5"/>
      <c r="GV275" s="5"/>
      <c r="GW275" s="5"/>
      <c r="GX275" s="5"/>
      <c r="GY275" s="5"/>
      <c r="GZ275" s="5"/>
      <c r="HA275" s="5"/>
      <c r="HB275" s="5"/>
      <c r="HC275" s="5"/>
      <c r="HD275" s="5"/>
      <c r="HE275" s="5"/>
      <c r="HF275" s="5"/>
      <c r="HG275" s="5"/>
      <c r="HH275" s="5"/>
      <c r="HI275" s="5"/>
      <c r="HJ275" s="5"/>
      <c r="HK275" s="5"/>
      <c r="HL275" s="5"/>
      <c r="HM275" s="5"/>
      <c r="HN275" s="5"/>
      <c r="HO275" s="5"/>
      <c r="HP275" s="5"/>
      <c r="HQ275" s="5"/>
      <c r="HR275" s="5"/>
      <c r="HS275" s="5"/>
      <c r="HT275" s="5"/>
      <c r="HU275" s="5"/>
      <c r="HV275" s="5"/>
      <c r="HW275" s="5"/>
      <c r="HX275" s="5"/>
      <c r="HY275" s="5"/>
      <c r="HZ275" s="5"/>
      <c r="IA275" s="5"/>
      <c r="IB275" s="5"/>
      <c r="IC275" s="5"/>
      <c r="ID275" s="5"/>
      <c r="IE275" s="5"/>
      <c r="IF275" s="5"/>
      <c r="IG275" s="5"/>
      <c r="IH275" s="5"/>
      <c r="II275" s="5"/>
      <c r="IJ275" s="5"/>
      <c r="IK275" s="5"/>
      <c r="IL275" s="5"/>
      <c r="IM275" s="5"/>
      <c r="IN275" s="5"/>
      <c r="IO275" s="5"/>
      <c r="IP275" s="5"/>
      <c r="IQ275" s="5"/>
      <c r="IR275" s="5"/>
      <c r="IS275" s="5"/>
      <c r="IT275" s="5"/>
      <c r="IU275" s="5"/>
      <c r="IV275" s="5"/>
      <c r="IW275" s="5"/>
      <c r="IX275" s="5"/>
      <c r="IY275" s="5"/>
      <c r="IZ275" s="5"/>
      <c r="JA275" s="5"/>
      <c r="JB275" s="5"/>
      <c r="JC275" s="5"/>
      <c r="JD275" s="5"/>
      <c r="JE275" s="5"/>
      <c r="JF275" s="5"/>
      <c r="JG275" s="5"/>
      <c r="JH275" s="5"/>
      <c r="JI275" s="5"/>
      <c r="JJ275" s="5"/>
      <c r="JK275" s="5"/>
      <c r="JL275" s="5"/>
      <c r="JM275" s="5"/>
      <c r="JN275" s="5"/>
      <c r="JO275" s="5"/>
      <c r="JP275" s="5"/>
      <c r="JQ275" s="5"/>
      <c r="JR275" s="5"/>
      <c r="JS275" s="5"/>
      <c r="JT275" s="5"/>
      <c r="JU275" s="5"/>
      <c r="JV275" s="5"/>
      <c r="JW275" s="5"/>
      <c r="JX275" s="5"/>
      <c r="JY275" s="5"/>
      <c r="JZ275" s="5"/>
      <c r="KA275" s="5"/>
      <c r="KB275" s="5"/>
      <c r="KC275" s="5"/>
      <c r="KD275" s="5"/>
      <c r="KE275" s="5"/>
      <c r="KF275" s="5"/>
      <c r="KG275" s="5"/>
      <c r="KH275" s="5"/>
      <c r="KI275" s="5"/>
      <c r="KJ275" s="5"/>
      <c r="KK275" s="5"/>
      <c r="KL275" s="5"/>
      <c r="KM275" s="5"/>
      <c r="KN275" s="5"/>
    </row>
    <row r="276" spans="1:300" ht="12.5">
      <c r="A276" s="5" t="str">
        <f ca="1">IFERROR(__xludf.DUMMYFUNCTION("""COMPUTED_VALUE""")," '/wiki/Three_%26_Nine/Chapter_2'")</f>
        <v xml:space="preserve"> '/wiki/Three_%26_Nine/Chapter_2'</v>
      </c>
      <c r="B276" s="5" t="str">
        <f t="shared" ca="1" si="1"/>
        <v>Three_%26_Nine/Chapter_2</v>
      </c>
      <c r="C276" s="5"/>
      <c r="D276" s="5"/>
      <c r="E276" s="5" t="str">
        <f ca="1">IFERROR(__xludf.DUMMYFUNCTION("""COMPUTED_VALUE"""),"Three_%26_Nine/Chapter_9")</f>
        <v>Three_%26_Nine/Chapter_9</v>
      </c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  <c r="GX276" s="5"/>
      <c r="GY276" s="5"/>
      <c r="GZ276" s="5"/>
      <c r="HA276" s="5"/>
      <c r="HB276" s="5"/>
      <c r="HC276" s="5"/>
      <c r="HD276" s="5"/>
      <c r="HE276" s="5"/>
      <c r="HF276" s="5"/>
      <c r="HG276" s="5"/>
      <c r="HH276" s="5"/>
      <c r="HI276" s="5"/>
      <c r="HJ276" s="5"/>
      <c r="HK276" s="5"/>
      <c r="HL276" s="5"/>
      <c r="HM276" s="5"/>
      <c r="HN276" s="5"/>
      <c r="HO276" s="5"/>
      <c r="HP276" s="5"/>
      <c r="HQ276" s="5"/>
      <c r="HR276" s="5"/>
      <c r="HS276" s="5"/>
      <c r="HT276" s="5"/>
      <c r="HU276" s="5"/>
      <c r="HV276" s="5"/>
      <c r="HW276" s="5"/>
      <c r="HX276" s="5"/>
      <c r="HY276" s="5"/>
      <c r="HZ276" s="5"/>
      <c r="IA276" s="5"/>
      <c r="IB276" s="5"/>
      <c r="IC276" s="5"/>
      <c r="ID276" s="5"/>
      <c r="IE276" s="5"/>
      <c r="IF276" s="5"/>
      <c r="IG276" s="5"/>
      <c r="IH276" s="5"/>
      <c r="II276" s="5"/>
      <c r="IJ276" s="5"/>
      <c r="IK276" s="5"/>
      <c r="IL276" s="5"/>
      <c r="IM276" s="5"/>
      <c r="IN276" s="5"/>
      <c r="IO276" s="5"/>
      <c r="IP276" s="5"/>
      <c r="IQ276" s="5"/>
      <c r="IR276" s="5"/>
      <c r="IS276" s="5"/>
      <c r="IT276" s="5"/>
      <c r="IU276" s="5"/>
      <c r="IV276" s="5"/>
      <c r="IW276" s="5"/>
      <c r="IX276" s="5"/>
      <c r="IY276" s="5"/>
      <c r="IZ276" s="5"/>
      <c r="JA276" s="5"/>
      <c r="JB276" s="5"/>
      <c r="JC276" s="5"/>
      <c r="JD276" s="5"/>
      <c r="JE276" s="5"/>
      <c r="JF276" s="5"/>
      <c r="JG276" s="5"/>
      <c r="JH276" s="5"/>
      <c r="JI276" s="5"/>
      <c r="JJ276" s="5"/>
      <c r="JK276" s="5"/>
      <c r="JL276" s="5"/>
      <c r="JM276" s="5"/>
      <c r="JN276" s="5"/>
      <c r="JO276" s="5"/>
      <c r="JP276" s="5"/>
      <c r="JQ276" s="5"/>
      <c r="JR276" s="5"/>
      <c r="JS276" s="5"/>
      <c r="JT276" s="5"/>
      <c r="JU276" s="5"/>
      <c r="JV276" s="5"/>
      <c r="JW276" s="5"/>
      <c r="JX276" s="5"/>
      <c r="JY276" s="5"/>
      <c r="JZ276" s="5"/>
      <c r="KA276" s="5"/>
      <c r="KB276" s="5"/>
      <c r="KC276" s="5"/>
      <c r="KD276" s="5"/>
      <c r="KE276" s="5"/>
      <c r="KF276" s="5"/>
      <c r="KG276" s="5"/>
      <c r="KH276" s="5"/>
      <c r="KI276" s="5"/>
      <c r="KJ276" s="5"/>
      <c r="KK276" s="5"/>
      <c r="KL276" s="5"/>
      <c r="KM276" s="5"/>
      <c r="KN276" s="5"/>
    </row>
    <row r="277" spans="1:300" ht="12.5">
      <c r="A277" s="5" t="str">
        <f ca="1">IFERROR(__xludf.DUMMYFUNCTION("""COMPUTED_VALUE""")," '/wiki/Three_%26_Nine/Chapter_3'")</f>
        <v xml:space="preserve"> '/wiki/Three_%26_Nine/Chapter_3'</v>
      </c>
      <c r="B277" s="5" t="str">
        <f t="shared" ca="1" si="1"/>
        <v>Three_%26_Nine/Chapter_3</v>
      </c>
      <c r="C277" s="5"/>
      <c r="D277" s="5"/>
      <c r="E277" s="5" t="str">
        <f ca="1">IFERROR(__xludf.DUMMYFUNCTION("""COMPUTED_VALUE"""),"Three_%26_Nine/Chapter_10")</f>
        <v>Three_%26_Nine/Chapter_10</v>
      </c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  <c r="GR277" s="5"/>
      <c r="GS277" s="5"/>
      <c r="GT277" s="5"/>
      <c r="GU277" s="5"/>
      <c r="GV277" s="5"/>
      <c r="GW277" s="5"/>
      <c r="GX277" s="5"/>
      <c r="GY277" s="5"/>
      <c r="GZ277" s="5"/>
      <c r="HA277" s="5"/>
      <c r="HB277" s="5"/>
      <c r="HC277" s="5"/>
      <c r="HD277" s="5"/>
      <c r="HE277" s="5"/>
      <c r="HF277" s="5"/>
      <c r="HG277" s="5"/>
      <c r="HH277" s="5"/>
      <c r="HI277" s="5"/>
      <c r="HJ277" s="5"/>
      <c r="HK277" s="5"/>
      <c r="HL277" s="5"/>
      <c r="HM277" s="5"/>
      <c r="HN277" s="5"/>
      <c r="HO277" s="5"/>
      <c r="HP277" s="5"/>
      <c r="HQ277" s="5"/>
      <c r="HR277" s="5"/>
      <c r="HS277" s="5"/>
      <c r="HT277" s="5"/>
      <c r="HU277" s="5"/>
      <c r="HV277" s="5"/>
      <c r="HW277" s="5"/>
      <c r="HX277" s="5"/>
      <c r="HY277" s="5"/>
      <c r="HZ277" s="5"/>
      <c r="IA277" s="5"/>
      <c r="IB277" s="5"/>
      <c r="IC277" s="5"/>
      <c r="ID277" s="5"/>
      <c r="IE277" s="5"/>
      <c r="IF277" s="5"/>
      <c r="IG277" s="5"/>
      <c r="IH277" s="5"/>
      <c r="II277" s="5"/>
      <c r="IJ277" s="5"/>
      <c r="IK277" s="5"/>
      <c r="IL277" s="5"/>
      <c r="IM277" s="5"/>
      <c r="IN277" s="5"/>
      <c r="IO277" s="5"/>
      <c r="IP277" s="5"/>
      <c r="IQ277" s="5"/>
      <c r="IR277" s="5"/>
      <c r="IS277" s="5"/>
      <c r="IT277" s="5"/>
      <c r="IU277" s="5"/>
      <c r="IV277" s="5"/>
      <c r="IW277" s="5"/>
      <c r="IX277" s="5"/>
      <c r="IY277" s="5"/>
      <c r="IZ277" s="5"/>
      <c r="JA277" s="5"/>
      <c r="JB277" s="5"/>
      <c r="JC277" s="5"/>
      <c r="JD277" s="5"/>
      <c r="JE277" s="5"/>
      <c r="JF277" s="5"/>
      <c r="JG277" s="5"/>
      <c r="JH277" s="5"/>
      <c r="JI277" s="5"/>
      <c r="JJ277" s="5"/>
      <c r="JK277" s="5"/>
      <c r="JL277" s="5"/>
      <c r="JM277" s="5"/>
      <c r="JN277" s="5"/>
      <c r="JO277" s="5"/>
      <c r="JP277" s="5"/>
      <c r="JQ277" s="5"/>
      <c r="JR277" s="5"/>
      <c r="JS277" s="5"/>
      <c r="JT277" s="5"/>
      <c r="JU277" s="5"/>
      <c r="JV277" s="5"/>
      <c r="JW277" s="5"/>
      <c r="JX277" s="5"/>
      <c r="JY277" s="5"/>
      <c r="JZ277" s="5"/>
      <c r="KA277" s="5"/>
      <c r="KB277" s="5"/>
      <c r="KC277" s="5"/>
      <c r="KD277" s="5"/>
      <c r="KE277" s="5"/>
      <c r="KF277" s="5"/>
      <c r="KG277" s="5"/>
      <c r="KH277" s="5"/>
      <c r="KI277" s="5"/>
      <c r="KJ277" s="5"/>
      <c r="KK277" s="5"/>
      <c r="KL277" s="5"/>
      <c r="KM277" s="5"/>
      <c r="KN277" s="5"/>
    </row>
    <row r="278" spans="1:300" ht="12.5">
      <c r="A278" s="5" t="str">
        <f ca="1">IFERROR(__xludf.DUMMYFUNCTION("""COMPUTED_VALUE""")," '/wiki/Three_%26_Nine/Chapter_4'")</f>
        <v xml:space="preserve"> '/wiki/Three_%26_Nine/Chapter_4'</v>
      </c>
      <c r="B278" s="5" t="str">
        <f t="shared" ca="1" si="1"/>
        <v>Three_%26_Nine/Chapter_4</v>
      </c>
      <c r="C278" s="5"/>
      <c r="D278" s="5"/>
      <c r="E278" s="5" t="str">
        <f ca="1">IFERROR(__xludf.DUMMYFUNCTION("""COMPUTED_VALUE"""),"A_Coco_Panda%27s_Tale/1")</f>
        <v>A_Coco_Panda%27s_Tale/1</v>
      </c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  <c r="GS278" s="5"/>
      <c r="GT278" s="5"/>
      <c r="GU278" s="5"/>
      <c r="GV278" s="5"/>
      <c r="GW278" s="5"/>
      <c r="GX278" s="5"/>
      <c r="GY278" s="5"/>
      <c r="GZ278" s="5"/>
      <c r="HA278" s="5"/>
      <c r="HB278" s="5"/>
      <c r="HC278" s="5"/>
      <c r="HD278" s="5"/>
      <c r="HE278" s="5"/>
      <c r="HF278" s="5"/>
      <c r="HG278" s="5"/>
      <c r="HH278" s="5"/>
      <c r="HI278" s="5"/>
      <c r="HJ278" s="5"/>
      <c r="HK278" s="5"/>
      <c r="HL278" s="5"/>
      <c r="HM278" s="5"/>
      <c r="HN278" s="5"/>
      <c r="HO278" s="5"/>
      <c r="HP278" s="5"/>
      <c r="HQ278" s="5"/>
      <c r="HR278" s="5"/>
      <c r="HS278" s="5"/>
      <c r="HT278" s="5"/>
      <c r="HU278" s="5"/>
      <c r="HV278" s="5"/>
      <c r="HW278" s="5"/>
      <c r="HX278" s="5"/>
      <c r="HY278" s="5"/>
      <c r="HZ278" s="5"/>
      <c r="IA278" s="5"/>
      <c r="IB278" s="5"/>
      <c r="IC278" s="5"/>
      <c r="ID278" s="5"/>
      <c r="IE278" s="5"/>
      <c r="IF278" s="5"/>
      <c r="IG278" s="5"/>
      <c r="IH278" s="5"/>
      <c r="II278" s="5"/>
      <c r="IJ278" s="5"/>
      <c r="IK278" s="5"/>
      <c r="IL278" s="5"/>
      <c r="IM278" s="5"/>
      <c r="IN278" s="5"/>
      <c r="IO278" s="5"/>
      <c r="IP278" s="5"/>
      <c r="IQ278" s="5"/>
      <c r="IR278" s="5"/>
      <c r="IS278" s="5"/>
      <c r="IT278" s="5"/>
      <c r="IU278" s="5"/>
      <c r="IV278" s="5"/>
      <c r="IW278" s="5"/>
      <c r="IX278" s="5"/>
      <c r="IY278" s="5"/>
      <c r="IZ278" s="5"/>
      <c r="JA278" s="5"/>
      <c r="JB278" s="5"/>
      <c r="JC278" s="5"/>
      <c r="JD278" s="5"/>
      <c r="JE278" s="5"/>
      <c r="JF278" s="5"/>
      <c r="JG278" s="5"/>
      <c r="JH278" s="5"/>
      <c r="JI278" s="5"/>
      <c r="JJ278" s="5"/>
      <c r="JK278" s="5"/>
      <c r="JL278" s="5"/>
      <c r="JM278" s="5"/>
      <c r="JN278" s="5"/>
      <c r="JO278" s="5"/>
      <c r="JP278" s="5"/>
      <c r="JQ278" s="5"/>
      <c r="JR278" s="5"/>
      <c r="JS278" s="5"/>
      <c r="JT278" s="5"/>
      <c r="JU278" s="5"/>
      <c r="JV278" s="5"/>
      <c r="JW278" s="5"/>
      <c r="JX278" s="5"/>
      <c r="JY278" s="5"/>
      <c r="JZ278" s="5"/>
      <c r="KA278" s="5"/>
      <c r="KB278" s="5"/>
      <c r="KC278" s="5"/>
      <c r="KD278" s="5"/>
      <c r="KE278" s="5"/>
      <c r="KF278" s="5"/>
      <c r="KG278" s="5"/>
      <c r="KH278" s="5"/>
      <c r="KI278" s="5"/>
      <c r="KJ278" s="5"/>
      <c r="KK278" s="5"/>
      <c r="KL278" s="5"/>
      <c r="KM278" s="5"/>
      <c r="KN278" s="5"/>
    </row>
    <row r="279" spans="1:300" ht="12.5">
      <c r="A279" s="5" t="str">
        <f ca="1">IFERROR(__xludf.DUMMYFUNCTION("""COMPUTED_VALUE""")," '/wiki/Three_%26_Nine/Chapter_5'")</f>
        <v xml:space="preserve"> '/wiki/Three_%26_Nine/Chapter_5'</v>
      </c>
      <c r="B279" s="5" t="str">
        <f t="shared" ca="1" si="1"/>
        <v>Three_%26_Nine/Chapter_5</v>
      </c>
      <c r="C279" s="5"/>
      <c r="D279" s="5"/>
      <c r="E279" s="5" t="str">
        <f ca="1">IFERROR(__xludf.DUMMYFUNCTION("""COMPUTED_VALUE"""),"A_Coco_Panda%27s_Tale/2")</f>
        <v>A_Coco_Panda%27s_Tale/2</v>
      </c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  <c r="GR279" s="5"/>
      <c r="GS279" s="5"/>
      <c r="GT279" s="5"/>
      <c r="GU279" s="5"/>
      <c r="GV279" s="5"/>
      <c r="GW279" s="5"/>
      <c r="GX279" s="5"/>
      <c r="GY279" s="5"/>
      <c r="GZ279" s="5"/>
      <c r="HA279" s="5"/>
      <c r="HB279" s="5"/>
      <c r="HC279" s="5"/>
      <c r="HD279" s="5"/>
      <c r="HE279" s="5"/>
      <c r="HF279" s="5"/>
      <c r="HG279" s="5"/>
      <c r="HH279" s="5"/>
      <c r="HI279" s="5"/>
      <c r="HJ279" s="5"/>
      <c r="HK279" s="5"/>
      <c r="HL279" s="5"/>
      <c r="HM279" s="5"/>
      <c r="HN279" s="5"/>
      <c r="HO279" s="5"/>
      <c r="HP279" s="5"/>
      <c r="HQ279" s="5"/>
      <c r="HR279" s="5"/>
      <c r="HS279" s="5"/>
      <c r="HT279" s="5"/>
      <c r="HU279" s="5"/>
      <c r="HV279" s="5"/>
      <c r="HW279" s="5"/>
      <c r="HX279" s="5"/>
      <c r="HY279" s="5"/>
      <c r="HZ279" s="5"/>
      <c r="IA279" s="5"/>
      <c r="IB279" s="5"/>
      <c r="IC279" s="5"/>
      <c r="ID279" s="5"/>
      <c r="IE279" s="5"/>
      <c r="IF279" s="5"/>
      <c r="IG279" s="5"/>
      <c r="IH279" s="5"/>
      <c r="II279" s="5"/>
      <c r="IJ279" s="5"/>
      <c r="IK279" s="5"/>
      <c r="IL279" s="5"/>
      <c r="IM279" s="5"/>
      <c r="IN279" s="5"/>
      <c r="IO279" s="5"/>
      <c r="IP279" s="5"/>
      <c r="IQ279" s="5"/>
      <c r="IR279" s="5"/>
      <c r="IS279" s="5"/>
      <c r="IT279" s="5"/>
      <c r="IU279" s="5"/>
      <c r="IV279" s="5"/>
      <c r="IW279" s="5"/>
      <c r="IX279" s="5"/>
      <c r="IY279" s="5"/>
      <c r="IZ279" s="5"/>
      <c r="JA279" s="5"/>
      <c r="JB279" s="5"/>
      <c r="JC279" s="5"/>
      <c r="JD279" s="5"/>
      <c r="JE279" s="5"/>
      <c r="JF279" s="5"/>
      <c r="JG279" s="5"/>
      <c r="JH279" s="5"/>
      <c r="JI279" s="5"/>
      <c r="JJ279" s="5"/>
      <c r="JK279" s="5"/>
      <c r="JL279" s="5"/>
      <c r="JM279" s="5"/>
      <c r="JN279" s="5"/>
      <c r="JO279" s="5"/>
      <c r="JP279" s="5"/>
      <c r="JQ279" s="5"/>
      <c r="JR279" s="5"/>
      <c r="JS279" s="5"/>
      <c r="JT279" s="5"/>
      <c r="JU279" s="5"/>
      <c r="JV279" s="5"/>
      <c r="JW279" s="5"/>
      <c r="JX279" s="5"/>
      <c r="JY279" s="5"/>
      <c r="JZ279" s="5"/>
      <c r="KA279" s="5"/>
      <c r="KB279" s="5"/>
      <c r="KC279" s="5"/>
      <c r="KD279" s="5"/>
      <c r="KE279" s="5"/>
      <c r="KF279" s="5"/>
      <c r="KG279" s="5"/>
      <c r="KH279" s="5"/>
      <c r="KI279" s="5"/>
      <c r="KJ279" s="5"/>
      <c r="KK279" s="5"/>
      <c r="KL279" s="5"/>
      <c r="KM279" s="5"/>
      <c r="KN279" s="5"/>
    </row>
    <row r="280" spans="1:300" ht="12.5">
      <c r="A280" s="5" t="str">
        <f ca="1">IFERROR(__xludf.DUMMYFUNCTION("""COMPUTED_VALUE""")," '/wiki/Three_%26_Nine/Chapter_6'")</f>
        <v xml:space="preserve"> '/wiki/Three_%26_Nine/Chapter_6'</v>
      </c>
      <c r="B280" s="5" t="str">
        <f t="shared" ca="1" si="1"/>
        <v>Three_%26_Nine/Chapter_6</v>
      </c>
      <c r="C280" s="5"/>
      <c r="D280" s="5"/>
      <c r="E280" s="5" t="str">
        <f ca="1">IFERROR(__xludf.DUMMYFUNCTION("""COMPUTED_VALUE"""),"A_Coco_Panda%27s_Tale/3")</f>
        <v>A_Coco_Panda%27s_Tale/3</v>
      </c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  <c r="GR280" s="5"/>
      <c r="GS280" s="5"/>
      <c r="GT280" s="5"/>
      <c r="GU280" s="5"/>
      <c r="GV280" s="5"/>
      <c r="GW280" s="5"/>
      <c r="GX280" s="5"/>
      <c r="GY280" s="5"/>
      <c r="GZ280" s="5"/>
      <c r="HA280" s="5"/>
      <c r="HB280" s="5"/>
      <c r="HC280" s="5"/>
      <c r="HD280" s="5"/>
      <c r="HE280" s="5"/>
      <c r="HF280" s="5"/>
      <c r="HG280" s="5"/>
      <c r="HH280" s="5"/>
      <c r="HI280" s="5"/>
      <c r="HJ280" s="5"/>
      <c r="HK280" s="5"/>
      <c r="HL280" s="5"/>
      <c r="HM280" s="5"/>
      <c r="HN280" s="5"/>
      <c r="HO280" s="5"/>
      <c r="HP280" s="5"/>
      <c r="HQ280" s="5"/>
      <c r="HR280" s="5"/>
      <c r="HS280" s="5"/>
      <c r="HT280" s="5"/>
      <c r="HU280" s="5"/>
      <c r="HV280" s="5"/>
      <c r="HW280" s="5"/>
      <c r="HX280" s="5"/>
      <c r="HY280" s="5"/>
      <c r="HZ280" s="5"/>
      <c r="IA280" s="5"/>
      <c r="IB280" s="5"/>
      <c r="IC280" s="5"/>
      <c r="ID280" s="5"/>
      <c r="IE280" s="5"/>
      <c r="IF280" s="5"/>
      <c r="IG280" s="5"/>
      <c r="IH280" s="5"/>
      <c r="II280" s="5"/>
      <c r="IJ280" s="5"/>
      <c r="IK280" s="5"/>
      <c r="IL280" s="5"/>
      <c r="IM280" s="5"/>
      <c r="IN280" s="5"/>
      <c r="IO280" s="5"/>
      <c r="IP280" s="5"/>
      <c r="IQ280" s="5"/>
      <c r="IR280" s="5"/>
      <c r="IS280" s="5"/>
      <c r="IT280" s="5"/>
      <c r="IU280" s="5"/>
      <c r="IV280" s="5"/>
      <c r="IW280" s="5"/>
      <c r="IX280" s="5"/>
      <c r="IY280" s="5"/>
      <c r="IZ280" s="5"/>
      <c r="JA280" s="5"/>
      <c r="JB280" s="5"/>
      <c r="JC280" s="5"/>
      <c r="JD280" s="5"/>
      <c r="JE280" s="5"/>
      <c r="JF280" s="5"/>
      <c r="JG280" s="5"/>
      <c r="JH280" s="5"/>
      <c r="JI280" s="5"/>
      <c r="JJ280" s="5"/>
      <c r="JK280" s="5"/>
      <c r="JL280" s="5"/>
      <c r="JM280" s="5"/>
      <c r="JN280" s="5"/>
      <c r="JO280" s="5"/>
      <c r="JP280" s="5"/>
      <c r="JQ280" s="5"/>
      <c r="JR280" s="5"/>
      <c r="JS280" s="5"/>
      <c r="JT280" s="5"/>
      <c r="JU280" s="5"/>
      <c r="JV280" s="5"/>
      <c r="JW280" s="5"/>
      <c r="JX280" s="5"/>
      <c r="JY280" s="5"/>
      <c r="JZ280" s="5"/>
      <c r="KA280" s="5"/>
      <c r="KB280" s="5"/>
      <c r="KC280" s="5"/>
      <c r="KD280" s="5"/>
      <c r="KE280" s="5"/>
      <c r="KF280" s="5"/>
      <c r="KG280" s="5"/>
      <c r="KH280" s="5"/>
      <c r="KI280" s="5"/>
      <c r="KJ280" s="5"/>
      <c r="KK280" s="5"/>
      <c r="KL280" s="5"/>
      <c r="KM280" s="5"/>
      <c r="KN280" s="5"/>
    </row>
    <row r="281" spans="1:300" ht="12.5">
      <c r="A281" s="5" t="str">
        <f ca="1">IFERROR(__xludf.DUMMYFUNCTION("""COMPUTED_VALUE""")," '/wiki/Three_%26_Nine/Chapter_7'")</f>
        <v xml:space="preserve"> '/wiki/Three_%26_Nine/Chapter_7'</v>
      </c>
      <c r="B281" s="5" t="str">
        <f t="shared" ca="1" si="1"/>
        <v>Three_%26_Nine/Chapter_7</v>
      </c>
      <c r="C281" s="5"/>
      <c r="D281" s="5"/>
      <c r="E281" s="5" t="str">
        <f ca="1">IFERROR(__xludf.DUMMYFUNCTION("""COMPUTED_VALUE"""),"If_You_Say_Goodbye/1")</f>
        <v>If_You_Say_Goodbye/1</v>
      </c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  <c r="GR281" s="5"/>
      <c r="GS281" s="5"/>
      <c r="GT281" s="5"/>
      <c r="GU281" s="5"/>
      <c r="GV281" s="5"/>
      <c r="GW281" s="5"/>
      <c r="GX281" s="5"/>
      <c r="GY281" s="5"/>
      <c r="GZ281" s="5"/>
      <c r="HA281" s="5"/>
      <c r="HB281" s="5"/>
      <c r="HC281" s="5"/>
      <c r="HD281" s="5"/>
      <c r="HE281" s="5"/>
      <c r="HF281" s="5"/>
      <c r="HG281" s="5"/>
      <c r="HH281" s="5"/>
      <c r="HI281" s="5"/>
      <c r="HJ281" s="5"/>
      <c r="HK281" s="5"/>
      <c r="HL281" s="5"/>
      <c r="HM281" s="5"/>
      <c r="HN281" s="5"/>
      <c r="HO281" s="5"/>
      <c r="HP281" s="5"/>
      <c r="HQ281" s="5"/>
      <c r="HR281" s="5"/>
      <c r="HS281" s="5"/>
      <c r="HT281" s="5"/>
      <c r="HU281" s="5"/>
      <c r="HV281" s="5"/>
      <c r="HW281" s="5"/>
      <c r="HX281" s="5"/>
      <c r="HY281" s="5"/>
      <c r="HZ281" s="5"/>
      <c r="IA281" s="5"/>
      <c r="IB281" s="5"/>
      <c r="IC281" s="5"/>
      <c r="ID281" s="5"/>
      <c r="IE281" s="5"/>
      <c r="IF281" s="5"/>
      <c r="IG281" s="5"/>
      <c r="IH281" s="5"/>
      <c r="II281" s="5"/>
      <c r="IJ281" s="5"/>
      <c r="IK281" s="5"/>
      <c r="IL281" s="5"/>
      <c r="IM281" s="5"/>
      <c r="IN281" s="5"/>
      <c r="IO281" s="5"/>
      <c r="IP281" s="5"/>
      <c r="IQ281" s="5"/>
      <c r="IR281" s="5"/>
      <c r="IS281" s="5"/>
      <c r="IT281" s="5"/>
      <c r="IU281" s="5"/>
      <c r="IV281" s="5"/>
      <c r="IW281" s="5"/>
      <c r="IX281" s="5"/>
      <c r="IY281" s="5"/>
      <c r="IZ281" s="5"/>
      <c r="JA281" s="5"/>
      <c r="JB281" s="5"/>
      <c r="JC281" s="5"/>
      <c r="JD281" s="5"/>
      <c r="JE281" s="5"/>
      <c r="JF281" s="5"/>
      <c r="JG281" s="5"/>
      <c r="JH281" s="5"/>
      <c r="JI281" s="5"/>
      <c r="JJ281" s="5"/>
      <c r="JK281" s="5"/>
      <c r="JL281" s="5"/>
      <c r="JM281" s="5"/>
      <c r="JN281" s="5"/>
      <c r="JO281" s="5"/>
      <c r="JP281" s="5"/>
      <c r="JQ281" s="5"/>
      <c r="JR281" s="5"/>
      <c r="JS281" s="5"/>
      <c r="JT281" s="5"/>
      <c r="JU281" s="5"/>
      <c r="JV281" s="5"/>
      <c r="JW281" s="5"/>
      <c r="JX281" s="5"/>
      <c r="JY281" s="5"/>
      <c r="JZ281" s="5"/>
      <c r="KA281" s="5"/>
      <c r="KB281" s="5"/>
      <c r="KC281" s="5"/>
      <c r="KD281" s="5"/>
      <c r="KE281" s="5"/>
      <c r="KF281" s="5"/>
      <c r="KG281" s="5"/>
      <c r="KH281" s="5"/>
      <c r="KI281" s="5"/>
      <c r="KJ281" s="5"/>
      <c r="KK281" s="5"/>
      <c r="KL281" s="5"/>
      <c r="KM281" s="5"/>
      <c r="KN281" s="5"/>
    </row>
    <row r="282" spans="1:300" ht="12.5">
      <c r="A282" s="5" t="str">
        <f ca="1">IFERROR(__xludf.DUMMYFUNCTION("""COMPUTED_VALUE""")," '/wiki/Three_%26_Nine/Chapter_8'")</f>
        <v xml:space="preserve"> '/wiki/Three_%26_Nine/Chapter_8'</v>
      </c>
      <c r="B282" s="5" t="str">
        <f t="shared" ca="1" si="1"/>
        <v>Three_%26_Nine/Chapter_8</v>
      </c>
      <c r="C282" s="5"/>
      <c r="D282" s="5"/>
      <c r="E282" s="5" t="str">
        <f ca="1">IFERROR(__xludf.DUMMYFUNCTION("""COMPUTED_VALUE"""),"If_You_Say_Goodbye/2")</f>
        <v>If_You_Say_Goodbye/2</v>
      </c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  <c r="GR282" s="5"/>
      <c r="GS282" s="5"/>
      <c r="GT282" s="5"/>
      <c r="GU282" s="5"/>
      <c r="GV282" s="5"/>
      <c r="GW282" s="5"/>
      <c r="GX282" s="5"/>
      <c r="GY282" s="5"/>
      <c r="GZ282" s="5"/>
      <c r="HA282" s="5"/>
      <c r="HB282" s="5"/>
      <c r="HC282" s="5"/>
      <c r="HD282" s="5"/>
      <c r="HE282" s="5"/>
      <c r="HF282" s="5"/>
      <c r="HG282" s="5"/>
      <c r="HH282" s="5"/>
      <c r="HI282" s="5"/>
      <c r="HJ282" s="5"/>
      <c r="HK282" s="5"/>
      <c r="HL282" s="5"/>
      <c r="HM282" s="5"/>
      <c r="HN282" s="5"/>
      <c r="HO282" s="5"/>
      <c r="HP282" s="5"/>
      <c r="HQ282" s="5"/>
      <c r="HR282" s="5"/>
      <c r="HS282" s="5"/>
      <c r="HT282" s="5"/>
      <c r="HU282" s="5"/>
      <c r="HV282" s="5"/>
      <c r="HW282" s="5"/>
      <c r="HX282" s="5"/>
      <c r="HY282" s="5"/>
      <c r="HZ282" s="5"/>
      <c r="IA282" s="5"/>
      <c r="IB282" s="5"/>
      <c r="IC282" s="5"/>
      <c r="ID282" s="5"/>
      <c r="IE282" s="5"/>
      <c r="IF282" s="5"/>
      <c r="IG282" s="5"/>
      <c r="IH282" s="5"/>
      <c r="II282" s="5"/>
      <c r="IJ282" s="5"/>
      <c r="IK282" s="5"/>
      <c r="IL282" s="5"/>
      <c r="IM282" s="5"/>
      <c r="IN282" s="5"/>
      <c r="IO282" s="5"/>
      <c r="IP282" s="5"/>
      <c r="IQ282" s="5"/>
      <c r="IR282" s="5"/>
      <c r="IS282" s="5"/>
      <c r="IT282" s="5"/>
      <c r="IU282" s="5"/>
      <c r="IV282" s="5"/>
      <c r="IW282" s="5"/>
      <c r="IX282" s="5"/>
      <c r="IY282" s="5"/>
      <c r="IZ282" s="5"/>
      <c r="JA282" s="5"/>
      <c r="JB282" s="5"/>
      <c r="JC282" s="5"/>
      <c r="JD282" s="5"/>
      <c r="JE282" s="5"/>
      <c r="JF282" s="5"/>
      <c r="JG282" s="5"/>
      <c r="JH282" s="5"/>
      <c r="JI282" s="5"/>
      <c r="JJ282" s="5"/>
      <c r="JK282" s="5"/>
      <c r="JL282" s="5"/>
      <c r="JM282" s="5"/>
      <c r="JN282" s="5"/>
      <c r="JO282" s="5"/>
      <c r="JP282" s="5"/>
      <c r="JQ282" s="5"/>
      <c r="JR282" s="5"/>
      <c r="JS282" s="5"/>
      <c r="JT282" s="5"/>
      <c r="JU282" s="5"/>
      <c r="JV282" s="5"/>
      <c r="JW282" s="5"/>
      <c r="JX282" s="5"/>
      <c r="JY282" s="5"/>
      <c r="JZ282" s="5"/>
      <c r="KA282" s="5"/>
      <c r="KB282" s="5"/>
      <c r="KC282" s="5"/>
      <c r="KD282" s="5"/>
      <c r="KE282" s="5"/>
      <c r="KF282" s="5"/>
      <c r="KG282" s="5"/>
      <c r="KH282" s="5"/>
      <c r="KI282" s="5"/>
      <c r="KJ282" s="5"/>
      <c r="KK282" s="5"/>
      <c r="KL282" s="5"/>
      <c r="KM282" s="5"/>
      <c r="KN282" s="5"/>
    </row>
    <row r="283" spans="1:300" ht="12.5">
      <c r="A283" s="5" t="str">
        <f ca="1">IFERROR(__xludf.DUMMYFUNCTION("""COMPUTED_VALUE""")," '/wiki/Three_%26_Nine/Chapter_9'")</f>
        <v xml:space="preserve"> '/wiki/Three_%26_Nine/Chapter_9'</v>
      </c>
      <c r="B283" s="5" t="str">
        <f t="shared" ca="1" si="1"/>
        <v>Three_%26_Nine/Chapter_9</v>
      </c>
      <c r="C283" s="5"/>
      <c r="D283" s="5"/>
      <c r="E283" s="5" t="str">
        <f ca="1">IFERROR(__xludf.DUMMYFUNCTION("""COMPUTED_VALUE"""),"If_You_Say_Goodbye/3")</f>
        <v>If_You_Say_Goodbye/3</v>
      </c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5"/>
      <c r="GJ283" s="5"/>
      <c r="GK283" s="5"/>
      <c r="GL283" s="5"/>
      <c r="GM283" s="5"/>
      <c r="GN283" s="5"/>
      <c r="GO283" s="5"/>
      <c r="GP283" s="5"/>
      <c r="GQ283" s="5"/>
      <c r="GR283" s="5"/>
      <c r="GS283" s="5"/>
      <c r="GT283" s="5"/>
      <c r="GU283" s="5"/>
      <c r="GV283" s="5"/>
      <c r="GW283" s="5"/>
      <c r="GX283" s="5"/>
      <c r="GY283" s="5"/>
      <c r="GZ283" s="5"/>
      <c r="HA283" s="5"/>
      <c r="HB283" s="5"/>
      <c r="HC283" s="5"/>
      <c r="HD283" s="5"/>
      <c r="HE283" s="5"/>
      <c r="HF283" s="5"/>
      <c r="HG283" s="5"/>
      <c r="HH283" s="5"/>
      <c r="HI283" s="5"/>
      <c r="HJ283" s="5"/>
      <c r="HK283" s="5"/>
      <c r="HL283" s="5"/>
      <c r="HM283" s="5"/>
      <c r="HN283" s="5"/>
      <c r="HO283" s="5"/>
      <c r="HP283" s="5"/>
      <c r="HQ283" s="5"/>
      <c r="HR283" s="5"/>
      <c r="HS283" s="5"/>
      <c r="HT283" s="5"/>
      <c r="HU283" s="5"/>
      <c r="HV283" s="5"/>
      <c r="HW283" s="5"/>
      <c r="HX283" s="5"/>
      <c r="HY283" s="5"/>
      <c r="HZ283" s="5"/>
      <c r="IA283" s="5"/>
      <c r="IB283" s="5"/>
      <c r="IC283" s="5"/>
      <c r="ID283" s="5"/>
      <c r="IE283" s="5"/>
      <c r="IF283" s="5"/>
      <c r="IG283" s="5"/>
      <c r="IH283" s="5"/>
      <c r="II283" s="5"/>
      <c r="IJ283" s="5"/>
      <c r="IK283" s="5"/>
      <c r="IL283" s="5"/>
      <c r="IM283" s="5"/>
      <c r="IN283" s="5"/>
      <c r="IO283" s="5"/>
      <c r="IP283" s="5"/>
      <c r="IQ283" s="5"/>
      <c r="IR283" s="5"/>
      <c r="IS283" s="5"/>
      <c r="IT283" s="5"/>
      <c r="IU283" s="5"/>
      <c r="IV283" s="5"/>
      <c r="IW283" s="5"/>
      <c r="IX283" s="5"/>
      <c r="IY283" s="5"/>
      <c r="IZ283" s="5"/>
      <c r="JA283" s="5"/>
      <c r="JB283" s="5"/>
      <c r="JC283" s="5"/>
      <c r="JD283" s="5"/>
      <c r="JE283" s="5"/>
      <c r="JF283" s="5"/>
      <c r="JG283" s="5"/>
      <c r="JH283" s="5"/>
      <c r="JI283" s="5"/>
      <c r="JJ283" s="5"/>
      <c r="JK283" s="5"/>
      <c r="JL283" s="5"/>
      <c r="JM283" s="5"/>
      <c r="JN283" s="5"/>
      <c r="JO283" s="5"/>
      <c r="JP283" s="5"/>
      <c r="JQ283" s="5"/>
      <c r="JR283" s="5"/>
      <c r="JS283" s="5"/>
      <c r="JT283" s="5"/>
      <c r="JU283" s="5"/>
      <c r="JV283" s="5"/>
      <c r="JW283" s="5"/>
      <c r="JX283" s="5"/>
      <c r="JY283" s="5"/>
      <c r="JZ283" s="5"/>
      <c r="KA283" s="5"/>
      <c r="KB283" s="5"/>
      <c r="KC283" s="5"/>
      <c r="KD283" s="5"/>
      <c r="KE283" s="5"/>
      <c r="KF283" s="5"/>
      <c r="KG283" s="5"/>
      <c r="KH283" s="5"/>
      <c r="KI283" s="5"/>
      <c r="KJ283" s="5"/>
      <c r="KK283" s="5"/>
      <c r="KL283" s="5"/>
      <c r="KM283" s="5"/>
      <c r="KN283" s="5"/>
    </row>
    <row r="284" spans="1:300" ht="12.5">
      <c r="A284" s="5" t="str">
        <f ca="1">IFERROR(__xludf.DUMMYFUNCTION("""COMPUTED_VALUE""")," '/wiki/Three_%26_Nine/Chapter_10'")</f>
        <v xml:space="preserve"> '/wiki/Three_%26_Nine/Chapter_10'</v>
      </c>
      <c r="B284" s="5" t="str">
        <f t="shared" ca="1" si="1"/>
        <v>Three_%26_Nine/Chapter_10</v>
      </c>
      <c r="C284" s="5"/>
      <c r="D284" s="5"/>
      <c r="E284" s="5" t="str">
        <f ca="1">IFERROR(__xludf.DUMMYFUNCTION("""COMPUTED_VALUE"""),"The_Legendary_Chosen_One/1")</f>
        <v>The_Legendary_Chosen_One/1</v>
      </c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  <c r="GR284" s="5"/>
      <c r="GS284" s="5"/>
      <c r="GT284" s="5"/>
      <c r="GU284" s="5"/>
      <c r="GV284" s="5"/>
      <c r="GW284" s="5"/>
      <c r="GX284" s="5"/>
      <c r="GY284" s="5"/>
      <c r="GZ284" s="5"/>
      <c r="HA284" s="5"/>
      <c r="HB284" s="5"/>
      <c r="HC284" s="5"/>
      <c r="HD284" s="5"/>
      <c r="HE284" s="5"/>
      <c r="HF284" s="5"/>
      <c r="HG284" s="5"/>
      <c r="HH284" s="5"/>
      <c r="HI284" s="5"/>
      <c r="HJ284" s="5"/>
      <c r="HK284" s="5"/>
      <c r="HL284" s="5"/>
      <c r="HM284" s="5"/>
      <c r="HN284" s="5"/>
      <c r="HO284" s="5"/>
      <c r="HP284" s="5"/>
      <c r="HQ284" s="5"/>
      <c r="HR284" s="5"/>
      <c r="HS284" s="5"/>
      <c r="HT284" s="5"/>
      <c r="HU284" s="5"/>
      <c r="HV284" s="5"/>
      <c r="HW284" s="5"/>
      <c r="HX284" s="5"/>
      <c r="HY284" s="5"/>
      <c r="HZ284" s="5"/>
      <c r="IA284" s="5"/>
      <c r="IB284" s="5"/>
      <c r="IC284" s="5"/>
      <c r="ID284" s="5"/>
      <c r="IE284" s="5"/>
      <c r="IF284" s="5"/>
      <c r="IG284" s="5"/>
      <c r="IH284" s="5"/>
      <c r="II284" s="5"/>
      <c r="IJ284" s="5"/>
      <c r="IK284" s="5"/>
      <c r="IL284" s="5"/>
      <c r="IM284" s="5"/>
      <c r="IN284" s="5"/>
      <c r="IO284" s="5"/>
      <c r="IP284" s="5"/>
      <c r="IQ284" s="5"/>
      <c r="IR284" s="5"/>
      <c r="IS284" s="5"/>
      <c r="IT284" s="5"/>
      <c r="IU284" s="5"/>
      <c r="IV284" s="5"/>
      <c r="IW284" s="5"/>
      <c r="IX284" s="5"/>
      <c r="IY284" s="5"/>
      <c r="IZ284" s="5"/>
      <c r="JA284" s="5"/>
      <c r="JB284" s="5"/>
      <c r="JC284" s="5"/>
      <c r="JD284" s="5"/>
      <c r="JE284" s="5"/>
      <c r="JF284" s="5"/>
      <c r="JG284" s="5"/>
      <c r="JH284" s="5"/>
      <c r="JI284" s="5"/>
      <c r="JJ284" s="5"/>
      <c r="JK284" s="5"/>
      <c r="JL284" s="5"/>
      <c r="JM284" s="5"/>
      <c r="JN284" s="5"/>
      <c r="JO284" s="5"/>
      <c r="JP284" s="5"/>
      <c r="JQ284" s="5"/>
      <c r="JR284" s="5"/>
      <c r="JS284" s="5"/>
      <c r="JT284" s="5"/>
      <c r="JU284" s="5"/>
      <c r="JV284" s="5"/>
      <c r="JW284" s="5"/>
      <c r="JX284" s="5"/>
      <c r="JY284" s="5"/>
      <c r="JZ284" s="5"/>
      <c r="KA284" s="5"/>
      <c r="KB284" s="5"/>
      <c r="KC284" s="5"/>
      <c r="KD284" s="5"/>
      <c r="KE284" s="5"/>
      <c r="KF284" s="5"/>
      <c r="KG284" s="5"/>
      <c r="KH284" s="5"/>
      <c r="KI284" s="5"/>
      <c r="KJ284" s="5"/>
      <c r="KK284" s="5"/>
      <c r="KL284" s="5"/>
      <c r="KM284" s="5"/>
      <c r="KN284" s="5"/>
    </row>
    <row r="285" spans="1:300" ht="12.5">
      <c r="A285" s="5" t="str">
        <f ca="1">IFERROR(__xludf.DUMMYFUNCTION("""COMPUTED_VALUE""")," '/wiki/A_Coco_Panda%27s_Tale/1'")</f>
        <v xml:space="preserve"> '/wiki/A_Coco_Panda%27s_Tale/1'</v>
      </c>
      <c r="B285" s="5" t="str">
        <f t="shared" ca="1" si="1"/>
        <v>A_Coco_Panda%27s_Tale/1</v>
      </c>
      <c r="C285" s="5"/>
      <c r="D285" s="5"/>
      <c r="E285" s="5" t="str">
        <f ca="1">IFERROR(__xludf.DUMMYFUNCTION("""COMPUTED_VALUE"""),"The_Legendary_Chosen_One/2")</f>
        <v>The_Legendary_Chosen_One/2</v>
      </c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  <c r="GR285" s="5"/>
      <c r="GS285" s="5"/>
      <c r="GT285" s="5"/>
      <c r="GU285" s="5"/>
      <c r="GV285" s="5"/>
      <c r="GW285" s="5"/>
      <c r="GX285" s="5"/>
      <c r="GY285" s="5"/>
      <c r="GZ285" s="5"/>
      <c r="HA285" s="5"/>
      <c r="HB285" s="5"/>
      <c r="HC285" s="5"/>
      <c r="HD285" s="5"/>
      <c r="HE285" s="5"/>
      <c r="HF285" s="5"/>
      <c r="HG285" s="5"/>
      <c r="HH285" s="5"/>
      <c r="HI285" s="5"/>
      <c r="HJ285" s="5"/>
      <c r="HK285" s="5"/>
      <c r="HL285" s="5"/>
      <c r="HM285" s="5"/>
      <c r="HN285" s="5"/>
      <c r="HO285" s="5"/>
      <c r="HP285" s="5"/>
      <c r="HQ285" s="5"/>
      <c r="HR285" s="5"/>
      <c r="HS285" s="5"/>
      <c r="HT285" s="5"/>
      <c r="HU285" s="5"/>
      <c r="HV285" s="5"/>
      <c r="HW285" s="5"/>
      <c r="HX285" s="5"/>
      <c r="HY285" s="5"/>
      <c r="HZ285" s="5"/>
      <c r="IA285" s="5"/>
      <c r="IB285" s="5"/>
      <c r="IC285" s="5"/>
      <c r="ID285" s="5"/>
      <c r="IE285" s="5"/>
      <c r="IF285" s="5"/>
      <c r="IG285" s="5"/>
      <c r="IH285" s="5"/>
      <c r="II285" s="5"/>
      <c r="IJ285" s="5"/>
      <c r="IK285" s="5"/>
      <c r="IL285" s="5"/>
      <c r="IM285" s="5"/>
      <c r="IN285" s="5"/>
      <c r="IO285" s="5"/>
      <c r="IP285" s="5"/>
      <c r="IQ285" s="5"/>
      <c r="IR285" s="5"/>
      <c r="IS285" s="5"/>
      <c r="IT285" s="5"/>
      <c r="IU285" s="5"/>
      <c r="IV285" s="5"/>
      <c r="IW285" s="5"/>
      <c r="IX285" s="5"/>
      <c r="IY285" s="5"/>
      <c r="IZ285" s="5"/>
      <c r="JA285" s="5"/>
      <c r="JB285" s="5"/>
      <c r="JC285" s="5"/>
      <c r="JD285" s="5"/>
      <c r="JE285" s="5"/>
      <c r="JF285" s="5"/>
      <c r="JG285" s="5"/>
      <c r="JH285" s="5"/>
      <c r="JI285" s="5"/>
      <c r="JJ285" s="5"/>
      <c r="JK285" s="5"/>
      <c r="JL285" s="5"/>
      <c r="JM285" s="5"/>
      <c r="JN285" s="5"/>
      <c r="JO285" s="5"/>
      <c r="JP285" s="5"/>
      <c r="JQ285" s="5"/>
      <c r="JR285" s="5"/>
      <c r="JS285" s="5"/>
      <c r="JT285" s="5"/>
      <c r="JU285" s="5"/>
      <c r="JV285" s="5"/>
      <c r="JW285" s="5"/>
      <c r="JX285" s="5"/>
      <c r="JY285" s="5"/>
      <c r="JZ285" s="5"/>
      <c r="KA285" s="5"/>
      <c r="KB285" s="5"/>
      <c r="KC285" s="5"/>
      <c r="KD285" s="5"/>
      <c r="KE285" s="5"/>
      <c r="KF285" s="5"/>
      <c r="KG285" s="5"/>
      <c r="KH285" s="5"/>
      <c r="KI285" s="5"/>
      <c r="KJ285" s="5"/>
      <c r="KK285" s="5"/>
      <c r="KL285" s="5"/>
      <c r="KM285" s="5"/>
      <c r="KN285" s="5"/>
    </row>
    <row r="286" spans="1:300" ht="12.5">
      <c r="A286" s="5" t="str">
        <f ca="1">IFERROR(__xludf.DUMMYFUNCTION("""COMPUTED_VALUE""")," '/wiki/A_Coco_Panda%27s_Tale/2'")</f>
        <v xml:space="preserve"> '/wiki/A_Coco_Panda%27s_Tale/2'</v>
      </c>
      <c r="B286" s="5" t="str">
        <f t="shared" ca="1" si="1"/>
        <v>A_Coco_Panda%27s_Tale/2</v>
      </c>
      <c r="C286" s="5"/>
      <c r="D286" s="5"/>
      <c r="E286" s="5" t="str">
        <f ca="1">IFERROR(__xludf.DUMMYFUNCTION("""COMPUTED_VALUE"""),"The_Legendary_Chosen_One/3")</f>
        <v>The_Legendary_Chosen_One/3</v>
      </c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  <c r="GR286" s="5"/>
      <c r="GS286" s="5"/>
      <c r="GT286" s="5"/>
      <c r="GU286" s="5"/>
      <c r="GV286" s="5"/>
      <c r="GW286" s="5"/>
      <c r="GX286" s="5"/>
      <c r="GY286" s="5"/>
      <c r="GZ286" s="5"/>
      <c r="HA286" s="5"/>
      <c r="HB286" s="5"/>
      <c r="HC286" s="5"/>
      <c r="HD286" s="5"/>
      <c r="HE286" s="5"/>
      <c r="HF286" s="5"/>
      <c r="HG286" s="5"/>
      <c r="HH286" s="5"/>
      <c r="HI286" s="5"/>
      <c r="HJ286" s="5"/>
      <c r="HK286" s="5"/>
      <c r="HL286" s="5"/>
      <c r="HM286" s="5"/>
      <c r="HN286" s="5"/>
      <c r="HO286" s="5"/>
      <c r="HP286" s="5"/>
      <c r="HQ286" s="5"/>
      <c r="HR286" s="5"/>
      <c r="HS286" s="5"/>
      <c r="HT286" s="5"/>
      <c r="HU286" s="5"/>
      <c r="HV286" s="5"/>
      <c r="HW286" s="5"/>
      <c r="HX286" s="5"/>
      <c r="HY286" s="5"/>
      <c r="HZ286" s="5"/>
      <c r="IA286" s="5"/>
      <c r="IB286" s="5"/>
      <c r="IC286" s="5"/>
      <c r="ID286" s="5"/>
      <c r="IE286" s="5"/>
      <c r="IF286" s="5"/>
      <c r="IG286" s="5"/>
      <c r="IH286" s="5"/>
      <c r="II286" s="5"/>
      <c r="IJ286" s="5"/>
      <c r="IK286" s="5"/>
      <c r="IL286" s="5"/>
      <c r="IM286" s="5"/>
      <c r="IN286" s="5"/>
      <c r="IO286" s="5"/>
      <c r="IP286" s="5"/>
      <c r="IQ286" s="5"/>
      <c r="IR286" s="5"/>
      <c r="IS286" s="5"/>
      <c r="IT286" s="5"/>
      <c r="IU286" s="5"/>
      <c r="IV286" s="5"/>
      <c r="IW286" s="5"/>
      <c r="IX286" s="5"/>
      <c r="IY286" s="5"/>
      <c r="IZ286" s="5"/>
      <c r="JA286" s="5"/>
      <c r="JB286" s="5"/>
      <c r="JC286" s="5"/>
      <c r="JD286" s="5"/>
      <c r="JE286" s="5"/>
      <c r="JF286" s="5"/>
      <c r="JG286" s="5"/>
      <c r="JH286" s="5"/>
      <c r="JI286" s="5"/>
      <c r="JJ286" s="5"/>
      <c r="JK286" s="5"/>
      <c r="JL286" s="5"/>
      <c r="JM286" s="5"/>
      <c r="JN286" s="5"/>
      <c r="JO286" s="5"/>
      <c r="JP286" s="5"/>
      <c r="JQ286" s="5"/>
      <c r="JR286" s="5"/>
      <c r="JS286" s="5"/>
      <c r="JT286" s="5"/>
      <c r="JU286" s="5"/>
      <c r="JV286" s="5"/>
      <c r="JW286" s="5"/>
      <c r="JX286" s="5"/>
      <c r="JY286" s="5"/>
      <c r="JZ286" s="5"/>
      <c r="KA286" s="5"/>
      <c r="KB286" s="5"/>
      <c r="KC286" s="5"/>
      <c r="KD286" s="5"/>
      <c r="KE286" s="5"/>
      <c r="KF286" s="5"/>
      <c r="KG286" s="5"/>
      <c r="KH286" s="5"/>
      <c r="KI286" s="5"/>
      <c r="KJ286" s="5"/>
      <c r="KK286" s="5"/>
      <c r="KL286" s="5"/>
      <c r="KM286" s="5"/>
      <c r="KN286" s="5"/>
    </row>
    <row r="287" spans="1:300" ht="12.5">
      <c r="A287" s="5" t="str">
        <f ca="1">IFERROR(__xludf.DUMMYFUNCTION("""COMPUTED_VALUE""")," '/wiki/A_Coco_Panda%27s_Tale/3'")</f>
        <v xml:space="preserve"> '/wiki/A_Coco_Panda%27s_Tale/3'</v>
      </c>
      <c r="B287" s="5" t="str">
        <f t="shared" ca="1" si="1"/>
        <v>A_Coco_Panda%27s_Tale/3</v>
      </c>
      <c r="C287" s="5"/>
      <c r="D287" s="5"/>
      <c r="E287" s="5" t="str">
        <f ca="1">IFERROR(__xludf.DUMMYFUNCTION("""COMPUTED_VALUE"""),"Crossbell_Times/Special_Issue_(Cold_Steel_IV)")</f>
        <v>Crossbell_Times/Special_Issue_(Cold_Steel_IV)</v>
      </c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5"/>
      <c r="GJ287" s="5"/>
      <c r="GK287" s="5"/>
      <c r="GL287" s="5"/>
      <c r="GM287" s="5"/>
      <c r="GN287" s="5"/>
      <c r="GO287" s="5"/>
      <c r="GP287" s="5"/>
      <c r="GQ287" s="5"/>
      <c r="GR287" s="5"/>
      <c r="GS287" s="5"/>
      <c r="GT287" s="5"/>
      <c r="GU287" s="5"/>
      <c r="GV287" s="5"/>
      <c r="GW287" s="5"/>
      <c r="GX287" s="5"/>
      <c r="GY287" s="5"/>
      <c r="GZ287" s="5"/>
      <c r="HA287" s="5"/>
      <c r="HB287" s="5"/>
      <c r="HC287" s="5"/>
      <c r="HD287" s="5"/>
      <c r="HE287" s="5"/>
      <c r="HF287" s="5"/>
      <c r="HG287" s="5"/>
      <c r="HH287" s="5"/>
      <c r="HI287" s="5"/>
      <c r="HJ287" s="5"/>
      <c r="HK287" s="5"/>
      <c r="HL287" s="5"/>
      <c r="HM287" s="5"/>
      <c r="HN287" s="5"/>
      <c r="HO287" s="5"/>
      <c r="HP287" s="5"/>
      <c r="HQ287" s="5"/>
      <c r="HR287" s="5"/>
      <c r="HS287" s="5"/>
      <c r="HT287" s="5"/>
      <c r="HU287" s="5"/>
      <c r="HV287" s="5"/>
      <c r="HW287" s="5"/>
      <c r="HX287" s="5"/>
      <c r="HY287" s="5"/>
      <c r="HZ287" s="5"/>
      <c r="IA287" s="5"/>
      <c r="IB287" s="5"/>
      <c r="IC287" s="5"/>
      <c r="ID287" s="5"/>
      <c r="IE287" s="5"/>
      <c r="IF287" s="5"/>
      <c r="IG287" s="5"/>
      <c r="IH287" s="5"/>
      <c r="II287" s="5"/>
      <c r="IJ287" s="5"/>
      <c r="IK287" s="5"/>
      <c r="IL287" s="5"/>
      <c r="IM287" s="5"/>
      <c r="IN287" s="5"/>
      <c r="IO287" s="5"/>
      <c r="IP287" s="5"/>
      <c r="IQ287" s="5"/>
      <c r="IR287" s="5"/>
      <c r="IS287" s="5"/>
      <c r="IT287" s="5"/>
      <c r="IU287" s="5"/>
      <c r="IV287" s="5"/>
      <c r="IW287" s="5"/>
      <c r="IX287" s="5"/>
      <c r="IY287" s="5"/>
      <c r="IZ287" s="5"/>
      <c r="JA287" s="5"/>
      <c r="JB287" s="5"/>
      <c r="JC287" s="5"/>
      <c r="JD287" s="5"/>
      <c r="JE287" s="5"/>
      <c r="JF287" s="5"/>
      <c r="JG287" s="5"/>
      <c r="JH287" s="5"/>
      <c r="JI287" s="5"/>
      <c r="JJ287" s="5"/>
      <c r="JK287" s="5"/>
      <c r="JL287" s="5"/>
      <c r="JM287" s="5"/>
      <c r="JN287" s="5"/>
      <c r="JO287" s="5"/>
      <c r="JP287" s="5"/>
      <c r="JQ287" s="5"/>
      <c r="JR287" s="5"/>
      <c r="JS287" s="5"/>
      <c r="JT287" s="5"/>
      <c r="JU287" s="5"/>
      <c r="JV287" s="5"/>
      <c r="JW287" s="5"/>
      <c r="JX287" s="5"/>
      <c r="JY287" s="5"/>
      <c r="JZ287" s="5"/>
      <c r="KA287" s="5"/>
      <c r="KB287" s="5"/>
      <c r="KC287" s="5"/>
      <c r="KD287" s="5"/>
      <c r="KE287" s="5"/>
      <c r="KF287" s="5"/>
      <c r="KG287" s="5"/>
      <c r="KH287" s="5"/>
      <c r="KI287" s="5"/>
      <c r="KJ287" s="5"/>
      <c r="KK287" s="5"/>
      <c r="KL287" s="5"/>
      <c r="KM287" s="5"/>
      <c r="KN287" s="5"/>
    </row>
    <row r="288" spans="1:300" ht="12.5">
      <c r="A288" s="5" t="str">
        <f ca="1">IFERROR(__xludf.DUMMYFUNCTION("""COMPUTED_VALUE""")," '/wiki/If_You_Say_Goodbye/1'")</f>
        <v xml:space="preserve"> '/wiki/If_You_Say_Goodbye/1'</v>
      </c>
      <c r="B288" s="5" t="str">
        <f t="shared" ca="1" si="1"/>
        <v>If_You_Say_Goodbye/1</v>
      </c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  <c r="GR288" s="5"/>
      <c r="GS288" s="5"/>
      <c r="GT288" s="5"/>
      <c r="GU288" s="5"/>
      <c r="GV288" s="5"/>
      <c r="GW288" s="5"/>
      <c r="GX288" s="5"/>
      <c r="GY288" s="5"/>
      <c r="GZ288" s="5"/>
      <c r="HA288" s="5"/>
      <c r="HB288" s="5"/>
      <c r="HC288" s="5"/>
      <c r="HD288" s="5"/>
      <c r="HE288" s="5"/>
      <c r="HF288" s="5"/>
      <c r="HG288" s="5"/>
      <c r="HH288" s="5"/>
      <c r="HI288" s="5"/>
      <c r="HJ288" s="5"/>
      <c r="HK288" s="5"/>
      <c r="HL288" s="5"/>
      <c r="HM288" s="5"/>
      <c r="HN288" s="5"/>
      <c r="HO288" s="5"/>
      <c r="HP288" s="5"/>
      <c r="HQ288" s="5"/>
      <c r="HR288" s="5"/>
      <c r="HS288" s="5"/>
      <c r="HT288" s="5"/>
      <c r="HU288" s="5"/>
      <c r="HV288" s="5"/>
      <c r="HW288" s="5"/>
      <c r="HX288" s="5"/>
      <c r="HY288" s="5"/>
      <c r="HZ288" s="5"/>
      <c r="IA288" s="5"/>
      <c r="IB288" s="5"/>
      <c r="IC288" s="5"/>
      <c r="ID288" s="5"/>
      <c r="IE288" s="5"/>
      <c r="IF288" s="5"/>
      <c r="IG288" s="5"/>
      <c r="IH288" s="5"/>
      <c r="II288" s="5"/>
      <c r="IJ288" s="5"/>
      <c r="IK288" s="5"/>
      <c r="IL288" s="5"/>
      <c r="IM288" s="5"/>
      <c r="IN288" s="5"/>
      <c r="IO288" s="5"/>
      <c r="IP288" s="5"/>
      <c r="IQ288" s="5"/>
      <c r="IR288" s="5"/>
      <c r="IS288" s="5"/>
      <c r="IT288" s="5"/>
      <c r="IU288" s="5"/>
      <c r="IV288" s="5"/>
      <c r="IW288" s="5"/>
      <c r="IX288" s="5"/>
      <c r="IY288" s="5"/>
      <c r="IZ288" s="5"/>
      <c r="JA288" s="5"/>
      <c r="JB288" s="5"/>
      <c r="JC288" s="5"/>
      <c r="JD288" s="5"/>
      <c r="JE288" s="5"/>
      <c r="JF288" s="5"/>
      <c r="JG288" s="5"/>
      <c r="JH288" s="5"/>
      <c r="JI288" s="5"/>
      <c r="JJ288" s="5"/>
      <c r="JK288" s="5"/>
      <c r="JL288" s="5"/>
      <c r="JM288" s="5"/>
      <c r="JN288" s="5"/>
      <c r="JO288" s="5"/>
      <c r="JP288" s="5"/>
      <c r="JQ288" s="5"/>
      <c r="JR288" s="5"/>
      <c r="JS288" s="5"/>
      <c r="JT288" s="5"/>
      <c r="JU288" s="5"/>
      <c r="JV288" s="5"/>
      <c r="JW288" s="5"/>
      <c r="JX288" s="5"/>
      <c r="JY288" s="5"/>
      <c r="JZ288" s="5"/>
      <c r="KA288" s="5"/>
      <c r="KB288" s="5"/>
      <c r="KC288" s="5"/>
      <c r="KD288" s="5"/>
      <c r="KE288" s="5"/>
      <c r="KF288" s="5"/>
      <c r="KG288" s="5"/>
      <c r="KH288" s="5"/>
      <c r="KI288" s="5"/>
      <c r="KJ288" s="5"/>
      <c r="KK288" s="5"/>
      <c r="KL288" s="5"/>
      <c r="KM288" s="5"/>
      <c r="KN288" s="5"/>
    </row>
    <row r="289" spans="1:300" ht="12.5">
      <c r="A289" s="5" t="str">
        <f ca="1">IFERROR(__xludf.DUMMYFUNCTION("""COMPUTED_VALUE""")," '/wiki/If_You_Say_Goodbye/2'")</f>
        <v xml:space="preserve"> '/wiki/If_You_Say_Goodbye/2'</v>
      </c>
      <c r="B289" s="5" t="str">
        <f t="shared" ca="1" si="1"/>
        <v>If_You_Say_Goodbye/2</v>
      </c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  <c r="GR289" s="5"/>
      <c r="GS289" s="5"/>
      <c r="GT289" s="5"/>
      <c r="GU289" s="5"/>
      <c r="GV289" s="5"/>
      <c r="GW289" s="5"/>
      <c r="GX289" s="5"/>
      <c r="GY289" s="5"/>
      <c r="GZ289" s="5"/>
      <c r="HA289" s="5"/>
      <c r="HB289" s="5"/>
      <c r="HC289" s="5"/>
      <c r="HD289" s="5"/>
      <c r="HE289" s="5"/>
      <c r="HF289" s="5"/>
      <c r="HG289" s="5"/>
      <c r="HH289" s="5"/>
      <c r="HI289" s="5"/>
      <c r="HJ289" s="5"/>
      <c r="HK289" s="5"/>
      <c r="HL289" s="5"/>
      <c r="HM289" s="5"/>
      <c r="HN289" s="5"/>
      <c r="HO289" s="5"/>
      <c r="HP289" s="5"/>
      <c r="HQ289" s="5"/>
      <c r="HR289" s="5"/>
      <c r="HS289" s="5"/>
      <c r="HT289" s="5"/>
      <c r="HU289" s="5"/>
      <c r="HV289" s="5"/>
      <c r="HW289" s="5"/>
      <c r="HX289" s="5"/>
      <c r="HY289" s="5"/>
      <c r="HZ289" s="5"/>
      <c r="IA289" s="5"/>
      <c r="IB289" s="5"/>
      <c r="IC289" s="5"/>
      <c r="ID289" s="5"/>
      <c r="IE289" s="5"/>
      <c r="IF289" s="5"/>
      <c r="IG289" s="5"/>
      <c r="IH289" s="5"/>
      <c r="II289" s="5"/>
      <c r="IJ289" s="5"/>
      <c r="IK289" s="5"/>
      <c r="IL289" s="5"/>
      <c r="IM289" s="5"/>
      <c r="IN289" s="5"/>
      <c r="IO289" s="5"/>
      <c r="IP289" s="5"/>
      <c r="IQ289" s="5"/>
      <c r="IR289" s="5"/>
      <c r="IS289" s="5"/>
      <c r="IT289" s="5"/>
      <c r="IU289" s="5"/>
      <c r="IV289" s="5"/>
      <c r="IW289" s="5"/>
      <c r="IX289" s="5"/>
      <c r="IY289" s="5"/>
      <c r="IZ289" s="5"/>
      <c r="JA289" s="5"/>
      <c r="JB289" s="5"/>
      <c r="JC289" s="5"/>
      <c r="JD289" s="5"/>
      <c r="JE289" s="5"/>
      <c r="JF289" s="5"/>
      <c r="JG289" s="5"/>
      <c r="JH289" s="5"/>
      <c r="JI289" s="5"/>
      <c r="JJ289" s="5"/>
      <c r="JK289" s="5"/>
      <c r="JL289" s="5"/>
      <c r="JM289" s="5"/>
      <c r="JN289" s="5"/>
      <c r="JO289" s="5"/>
      <c r="JP289" s="5"/>
      <c r="JQ289" s="5"/>
      <c r="JR289" s="5"/>
      <c r="JS289" s="5"/>
      <c r="JT289" s="5"/>
      <c r="JU289" s="5"/>
      <c r="JV289" s="5"/>
      <c r="JW289" s="5"/>
      <c r="JX289" s="5"/>
      <c r="JY289" s="5"/>
      <c r="JZ289" s="5"/>
      <c r="KA289" s="5"/>
      <c r="KB289" s="5"/>
      <c r="KC289" s="5"/>
      <c r="KD289" s="5"/>
      <c r="KE289" s="5"/>
      <c r="KF289" s="5"/>
      <c r="KG289" s="5"/>
      <c r="KH289" s="5"/>
      <c r="KI289" s="5"/>
      <c r="KJ289" s="5"/>
      <c r="KK289" s="5"/>
      <c r="KL289" s="5"/>
      <c r="KM289" s="5"/>
      <c r="KN289" s="5"/>
    </row>
    <row r="290" spans="1:300" ht="12.5">
      <c r="A290" s="5" t="str">
        <f ca="1">IFERROR(__xludf.DUMMYFUNCTION("""COMPUTED_VALUE""")," '/wiki/If_You_Say_Goodbye/3'")</f>
        <v xml:space="preserve"> '/wiki/If_You_Say_Goodbye/3'</v>
      </c>
      <c r="B290" s="5" t="str">
        <f t="shared" ca="1" si="1"/>
        <v>If_You_Say_Goodbye/3</v>
      </c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  <c r="GR290" s="5"/>
      <c r="GS290" s="5"/>
      <c r="GT290" s="5"/>
      <c r="GU290" s="5"/>
      <c r="GV290" s="5"/>
      <c r="GW290" s="5"/>
      <c r="GX290" s="5"/>
      <c r="GY290" s="5"/>
      <c r="GZ290" s="5"/>
      <c r="HA290" s="5"/>
      <c r="HB290" s="5"/>
      <c r="HC290" s="5"/>
      <c r="HD290" s="5"/>
      <c r="HE290" s="5"/>
      <c r="HF290" s="5"/>
      <c r="HG290" s="5"/>
      <c r="HH290" s="5"/>
      <c r="HI290" s="5"/>
      <c r="HJ290" s="5"/>
      <c r="HK290" s="5"/>
      <c r="HL290" s="5"/>
      <c r="HM290" s="5"/>
      <c r="HN290" s="5"/>
      <c r="HO290" s="5"/>
      <c r="HP290" s="5"/>
      <c r="HQ290" s="5"/>
      <c r="HR290" s="5"/>
      <c r="HS290" s="5"/>
      <c r="HT290" s="5"/>
      <c r="HU290" s="5"/>
      <c r="HV290" s="5"/>
      <c r="HW290" s="5"/>
      <c r="HX290" s="5"/>
      <c r="HY290" s="5"/>
      <c r="HZ290" s="5"/>
      <c r="IA290" s="5"/>
      <c r="IB290" s="5"/>
      <c r="IC290" s="5"/>
      <c r="ID290" s="5"/>
      <c r="IE290" s="5"/>
      <c r="IF290" s="5"/>
      <c r="IG290" s="5"/>
      <c r="IH290" s="5"/>
      <c r="II290" s="5"/>
      <c r="IJ290" s="5"/>
      <c r="IK290" s="5"/>
      <c r="IL290" s="5"/>
      <c r="IM290" s="5"/>
      <c r="IN290" s="5"/>
      <c r="IO290" s="5"/>
      <c r="IP290" s="5"/>
      <c r="IQ290" s="5"/>
      <c r="IR290" s="5"/>
      <c r="IS290" s="5"/>
      <c r="IT290" s="5"/>
      <c r="IU290" s="5"/>
      <c r="IV290" s="5"/>
      <c r="IW290" s="5"/>
      <c r="IX290" s="5"/>
      <c r="IY290" s="5"/>
      <c r="IZ290" s="5"/>
      <c r="JA290" s="5"/>
      <c r="JB290" s="5"/>
      <c r="JC290" s="5"/>
      <c r="JD290" s="5"/>
      <c r="JE290" s="5"/>
      <c r="JF290" s="5"/>
      <c r="JG290" s="5"/>
      <c r="JH290" s="5"/>
      <c r="JI290" s="5"/>
      <c r="JJ290" s="5"/>
      <c r="JK290" s="5"/>
      <c r="JL290" s="5"/>
      <c r="JM290" s="5"/>
      <c r="JN290" s="5"/>
      <c r="JO290" s="5"/>
      <c r="JP290" s="5"/>
      <c r="JQ290" s="5"/>
      <c r="JR290" s="5"/>
      <c r="JS290" s="5"/>
      <c r="JT290" s="5"/>
      <c r="JU290" s="5"/>
      <c r="JV290" s="5"/>
      <c r="JW290" s="5"/>
      <c r="JX290" s="5"/>
      <c r="JY290" s="5"/>
      <c r="JZ290" s="5"/>
      <c r="KA290" s="5"/>
      <c r="KB290" s="5"/>
      <c r="KC290" s="5"/>
      <c r="KD290" s="5"/>
      <c r="KE290" s="5"/>
      <c r="KF290" s="5"/>
      <c r="KG290" s="5"/>
      <c r="KH290" s="5"/>
      <c r="KI290" s="5"/>
      <c r="KJ290" s="5"/>
      <c r="KK290" s="5"/>
      <c r="KL290" s="5"/>
      <c r="KM290" s="5"/>
      <c r="KN290" s="5"/>
    </row>
    <row r="291" spans="1:300" ht="12.5">
      <c r="A291" s="5" t="str">
        <f ca="1">IFERROR(__xludf.DUMMYFUNCTION("""COMPUTED_VALUE""")," '/wiki/The_Legendary_Chosen_One/1'")</f>
        <v xml:space="preserve"> '/wiki/The_Legendary_Chosen_One/1'</v>
      </c>
      <c r="B291" s="5" t="str">
        <f t="shared" ca="1" si="1"/>
        <v>The_Legendary_Chosen_One/1</v>
      </c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  <c r="GR291" s="5"/>
      <c r="GS291" s="5"/>
      <c r="GT291" s="5"/>
      <c r="GU291" s="5"/>
      <c r="GV291" s="5"/>
      <c r="GW291" s="5"/>
      <c r="GX291" s="5"/>
      <c r="GY291" s="5"/>
      <c r="GZ291" s="5"/>
      <c r="HA291" s="5"/>
      <c r="HB291" s="5"/>
      <c r="HC291" s="5"/>
      <c r="HD291" s="5"/>
      <c r="HE291" s="5"/>
      <c r="HF291" s="5"/>
      <c r="HG291" s="5"/>
      <c r="HH291" s="5"/>
      <c r="HI291" s="5"/>
      <c r="HJ291" s="5"/>
      <c r="HK291" s="5"/>
      <c r="HL291" s="5"/>
      <c r="HM291" s="5"/>
      <c r="HN291" s="5"/>
      <c r="HO291" s="5"/>
      <c r="HP291" s="5"/>
      <c r="HQ291" s="5"/>
      <c r="HR291" s="5"/>
      <c r="HS291" s="5"/>
      <c r="HT291" s="5"/>
      <c r="HU291" s="5"/>
      <c r="HV291" s="5"/>
      <c r="HW291" s="5"/>
      <c r="HX291" s="5"/>
      <c r="HY291" s="5"/>
      <c r="HZ291" s="5"/>
      <c r="IA291" s="5"/>
      <c r="IB291" s="5"/>
      <c r="IC291" s="5"/>
      <c r="ID291" s="5"/>
      <c r="IE291" s="5"/>
      <c r="IF291" s="5"/>
      <c r="IG291" s="5"/>
      <c r="IH291" s="5"/>
      <c r="II291" s="5"/>
      <c r="IJ291" s="5"/>
      <c r="IK291" s="5"/>
      <c r="IL291" s="5"/>
      <c r="IM291" s="5"/>
      <c r="IN291" s="5"/>
      <c r="IO291" s="5"/>
      <c r="IP291" s="5"/>
      <c r="IQ291" s="5"/>
      <c r="IR291" s="5"/>
      <c r="IS291" s="5"/>
      <c r="IT291" s="5"/>
      <c r="IU291" s="5"/>
      <c r="IV291" s="5"/>
      <c r="IW291" s="5"/>
      <c r="IX291" s="5"/>
      <c r="IY291" s="5"/>
      <c r="IZ291" s="5"/>
      <c r="JA291" s="5"/>
      <c r="JB291" s="5"/>
      <c r="JC291" s="5"/>
      <c r="JD291" s="5"/>
      <c r="JE291" s="5"/>
      <c r="JF291" s="5"/>
      <c r="JG291" s="5"/>
      <c r="JH291" s="5"/>
      <c r="JI291" s="5"/>
      <c r="JJ291" s="5"/>
      <c r="JK291" s="5"/>
      <c r="JL291" s="5"/>
      <c r="JM291" s="5"/>
      <c r="JN291" s="5"/>
      <c r="JO291" s="5"/>
      <c r="JP291" s="5"/>
      <c r="JQ291" s="5"/>
      <c r="JR291" s="5"/>
      <c r="JS291" s="5"/>
      <c r="JT291" s="5"/>
      <c r="JU291" s="5"/>
      <c r="JV291" s="5"/>
      <c r="JW291" s="5"/>
      <c r="JX291" s="5"/>
      <c r="JY291" s="5"/>
      <c r="JZ291" s="5"/>
      <c r="KA291" s="5"/>
      <c r="KB291" s="5"/>
      <c r="KC291" s="5"/>
      <c r="KD291" s="5"/>
      <c r="KE291" s="5"/>
      <c r="KF291" s="5"/>
      <c r="KG291" s="5"/>
      <c r="KH291" s="5"/>
      <c r="KI291" s="5"/>
      <c r="KJ291" s="5"/>
      <c r="KK291" s="5"/>
      <c r="KL291" s="5"/>
      <c r="KM291" s="5"/>
      <c r="KN291" s="5"/>
    </row>
    <row r="292" spans="1:300" ht="12.5">
      <c r="A292" s="5" t="str">
        <f ca="1">IFERROR(__xludf.DUMMYFUNCTION("""COMPUTED_VALUE""")," '/wiki/The_Legendary_Chosen_One/2'")</f>
        <v xml:space="preserve"> '/wiki/The_Legendary_Chosen_One/2'</v>
      </c>
      <c r="B292" s="5" t="str">
        <f t="shared" ca="1" si="1"/>
        <v>The_Legendary_Chosen_One/2</v>
      </c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5"/>
      <c r="GR292" s="5"/>
      <c r="GS292" s="5"/>
      <c r="GT292" s="5"/>
      <c r="GU292" s="5"/>
      <c r="GV292" s="5"/>
      <c r="GW292" s="5"/>
      <c r="GX292" s="5"/>
      <c r="GY292" s="5"/>
      <c r="GZ292" s="5"/>
      <c r="HA292" s="5"/>
      <c r="HB292" s="5"/>
      <c r="HC292" s="5"/>
      <c r="HD292" s="5"/>
      <c r="HE292" s="5"/>
      <c r="HF292" s="5"/>
      <c r="HG292" s="5"/>
      <c r="HH292" s="5"/>
      <c r="HI292" s="5"/>
      <c r="HJ292" s="5"/>
      <c r="HK292" s="5"/>
      <c r="HL292" s="5"/>
      <c r="HM292" s="5"/>
      <c r="HN292" s="5"/>
      <c r="HO292" s="5"/>
      <c r="HP292" s="5"/>
      <c r="HQ292" s="5"/>
      <c r="HR292" s="5"/>
      <c r="HS292" s="5"/>
      <c r="HT292" s="5"/>
      <c r="HU292" s="5"/>
      <c r="HV292" s="5"/>
      <c r="HW292" s="5"/>
      <c r="HX292" s="5"/>
      <c r="HY292" s="5"/>
      <c r="HZ292" s="5"/>
      <c r="IA292" s="5"/>
      <c r="IB292" s="5"/>
      <c r="IC292" s="5"/>
      <c r="ID292" s="5"/>
      <c r="IE292" s="5"/>
      <c r="IF292" s="5"/>
      <c r="IG292" s="5"/>
      <c r="IH292" s="5"/>
      <c r="II292" s="5"/>
      <c r="IJ292" s="5"/>
      <c r="IK292" s="5"/>
      <c r="IL292" s="5"/>
      <c r="IM292" s="5"/>
      <c r="IN292" s="5"/>
      <c r="IO292" s="5"/>
      <c r="IP292" s="5"/>
      <c r="IQ292" s="5"/>
      <c r="IR292" s="5"/>
      <c r="IS292" s="5"/>
      <c r="IT292" s="5"/>
      <c r="IU292" s="5"/>
      <c r="IV292" s="5"/>
      <c r="IW292" s="5"/>
      <c r="IX292" s="5"/>
      <c r="IY292" s="5"/>
      <c r="IZ292" s="5"/>
      <c r="JA292" s="5"/>
      <c r="JB292" s="5"/>
      <c r="JC292" s="5"/>
      <c r="JD292" s="5"/>
      <c r="JE292" s="5"/>
      <c r="JF292" s="5"/>
      <c r="JG292" s="5"/>
      <c r="JH292" s="5"/>
      <c r="JI292" s="5"/>
      <c r="JJ292" s="5"/>
      <c r="JK292" s="5"/>
      <c r="JL292" s="5"/>
      <c r="JM292" s="5"/>
      <c r="JN292" s="5"/>
      <c r="JO292" s="5"/>
      <c r="JP292" s="5"/>
      <c r="JQ292" s="5"/>
      <c r="JR292" s="5"/>
      <c r="JS292" s="5"/>
      <c r="JT292" s="5"/>
      <c r="JU292" s="5"/>
      <c r="JV292" s="5"/>
      <c r="JW292" s="5"/>
      <c r="JX292" s="5"/>
      <c r="JY292" s="5"/>
      <c r="JZ292" s="5"/>
      <c r="KA292" s="5"/>
      <c r="KB292" s="5"/>
      <c r="KC292" s="5"/>
      <c r="KD292" s="5"/>
      <c r="KE292" s="5"/>
      <c r="KF292" s="5"/>
      <c r="KG292" s="5"/>
      <c r="KH292" s="5"/>
      <c r="KI292" s="5"/>
      <c r="KJ292" s="5"/>
      <c r="KK292" s="5"/>
      <c r="KL292" s="5"/>
      <c r="KM292" s="5"/>
      <c r="KN292" s="5"/>
    </row>
    <row r="293" spans="1:300" ht="12.5">
      <c r="A293" s="5" t="str">
        <f ca="1">IFERROR(__xludf.DUMMYFUNCTION("""COMPUTED_VALUE""")," '/wiki/The_Legendary_Chosen_One/3'")</f>
        <v xml:space="preserve"> '/wiki/The_Legendary_Chosen_One/3'</v>
      </c>
      <c r="B293" s="5" t="str">
        <f t="shared" ca="1" si="1"/>
        <v>The_Legendary_Chosen_One/3</v>
      </c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  <c r="GR293" s="5"/>
      <c r="GS293" s="5"/>
      <c r="GT293" s="5"/>
      <c r="GU293" s="5"/>
      <c r="GV293" s="5"/>
      <c r="GW293" s="5"/>
      <c r="GX293" s="5"/>
      <c r="GY293" s="5"/>
      <c r="GZ293" s="5"/>
      <c r="HA293" s="5"/>
      <c r="HB293" s="5"/>
      <c r="HC293" s="5"/>
      <c r="HD293" s="5"/>
      <c r="HE293" s="5"/>
      <c r="HF293" s="5"/>
      <c r="HG293" s="5"/>
      <c r="HH293" s="5"/>
      <c r="HI293" s="5"/>
      <c r="HJ293" s="5"/>
      <c r="HK293" s="5"/>
      <c r="HL293" s="5"/>
      <c r="HM293" s="5"/>
      <c r="HN293" s="5"/>
      <c r="HO293" s="5"/>
      <c r="HP293" s="5"/>
      <c r="HQ293" s="5"/>
      <c r="HR293" s="5"/>
      <c r="HS293" s="5"/>
      <c r="HT293" s="5"/>
      <c r="HU293" s="5"/>
      <c r="HV293" s="5"/>
      <c r="HW293" s="5"/>
      <c r="HX293" s="5"/>
      <c r="HY293" s="5"/>
      <c r="HZ293" s="5"/>
      <c r="IA293" s="5"/>
      <c r="IB293" s="5"/>
      <c r="IC293" s="5"/>
      <c r="ID293" s="5"/>
      <c r="IE293" s="5"/>
      <c r="IF293" s="5"/>
      <c r="IG293" s="5"/>
      <c r="IH293" s="5"/>
      <c r="II293" s="5"/>
      <c r="IJ293" s="5"/>
      <c r="IK293" s="5"/>
      <c r="IL293" s="5"/>
      <c r="IM293" s="5"/>
      <c r="IN293" s="5"/>
      <c r="IO293" s="5"/>
      <c r="IP293" s="5"/>
      <c r="IQ293" s="5"/>
      <c r="IR293" s="5"/>
      <c r="IS293" s="5"/>
      <c r="IT293" s="5"/>
      <c r="IU293" s="5"/>
      <c r="IV293" s="5"/>
      <c r="IW293" s="5"/>
      <c r="IX293" s="5"/>
      <c r="IY293" s="5"/>
      <c r="IZ293" s="5"/>
      <c r="JA293" s="5"/>
      <c r="JB293" s="5"/>
      <c r="JC293" s="5"/>
      <c r="JD293" s="5"/>
      <c r="JE293" s="5"/>
      <c r="JF293" s="5"/>
      <c r="JG293" s="5"/>
      <c r="JH293" s="5"/>
      <c r="JI293" s="5"/>
      <c r="JJ293" s="5"/>
      <c r="JK293" s="5"/>
      <c r="JL293" s="5"/>
      <c r="JM293" s="5"/>
      <c r="JN293" s="5"/>
      <c r="JO293" s="5"/>
      <c r="JP293" s="5"/>
      <c r="JQ293" s="5"/>
      <c r="JR293" s="5"/>
      <c r="JS293" s="5"/>
      <c r="JT293" s="5"/>
      <c r="JU293" s="5"/>
      <c r="JV293" s="5"/>
      <c r="JW293" s="5"/>
      <c r="JX293" s="5"/>
      <c r="JY293" s="5"/>
      <c r="JZ293" s="5"/>
      <c r="KA293" s="5"/>
      <c r="KB293" s="5"/>
      <c r="KC293" s="5"/>
      <c r="KD293" s="5"/>
      <c r="KE293" s="5"/>
      <c r="KF293" s="5"/>
      <c r="KG293" s="5"/>
      <c r="KH293" s="5"/>
      <c r="KI293" s="5"/>
      <c r="KJ293" s="5"/>
      <c r="KK293" s="5"/>
      <c r="KL293" s="5"/>
      <c r="KM293" s="5"/>
      <c r="KN293" s="5"/>
    </row>
    <row r="294" spans="1:300" ht="12.5">
      <c r="A294" s="5" t="str">
        <f ca="1">IFERROR(__xludf.DUMMYFUNCTION("""COMPUTED_VALUE""")," '/wiki/Crossbell_Times/Special_Issue_(Cold_Steel_IV)']")</f>
        <v xml:space="preserve"> '/wiki/Crossbell_Times/Special_Issue_(Cold_Steel_IV)']</v>
      </c>
      <c r="B294" s="5" t="str">
        <f t="shared" ca="1" si="1"/>
        <v>Crossbell_Times/Special_Issue_(Cold_Steel_IV)</v>
      </c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  <c r="GR294" s="5"/>
      <c r="GS294" s="5"/>
      <c r="GT294" s="5"/>
      <c r="GU294" s="5"/>
      <c r="GV294" s="5"/>
      <c r="GW294" s="5"/>
      <c r="GX294" s="5"/>
      <c r="GY294" s="5"/>
      <c r="GZ294" s="5"/>
      <c r="HA294" s="5"/>
      <c r="HB294" s="5"/>
      <c r="HC294" s="5"/>
      <c r="HD294" s="5"/>
      <c r="HE294" s="5"/>
      <c r="HF294" s="5"/>
      <c r="HG294" s="5"/>
      <c r="HH294" s="5"/>
      <c r="HI294" s="5"/>
      <c r="HJ294" s="5"/>
      <c r="HK294" s="5"/>
      <c r="HL294" s="5"/>
      <c r="HM294" s="5"/>
      <c r="HN294" s="5"/>
      <c r="HO294" s="5"/>
      <c r="HP294" s="5"/>
      <c r="HQ294" s="5"/>
      <c r="HR294" s="5"/>
      <c r="HS294" s="5"/>
      <c r="HT294" s="5"/>
      <c r="HU294" s="5"/>
      <c r="HV294" s="5"/>
      <c r="HW294" s="5"/>
      <c r="HX294" s="5"/>
      <c r="HY294" s="5"/>
      <c r="HZ294" s="5"/>
      <c r="IA294" s="5"/>
      <c r="IB294" s="5"/>
      <c r="IC294" s="5"/>
      <c r="ID294" s="5"/>
      <c r="IE294" s="5"/>
      <c r="IF294" s="5"/>
      <c r="IG294" s="5"/>
      <c r="IH294" s="5"/>
      <c r="II294" s="5"/>
      <c r="IJ294" s="5"/>
      <c r="IK294" s="5"/>
      <c r="IL294" s="5"/>
      <c r="IM294" s="5"/>
      <c r="IN294" s="5"/>
      <c r="IO294" s="5"/>
      <c r="IP294" s="5"/>
      <c r="IQ294" s="5"/>
      <c r="IR294" s="5"/>
      <c r="IS294" s="5"/>
      <c r="IT294" s="5"/>
      <c r="IU294" s="5"/>
      <c r="IV294" s="5"/>
      <c r="IW294" s="5"/>
      <c r="IX294" s="5"/>
      <c r="IY294" s="5"/>
      <c r="IZ294" s="5"/>
      <c r="JA294" s="5"/>
      <c r="JB294" s="5"/>
      <c r="JC294" s="5"/>
      <c r="JD294" s="5"/>
      <c r="JE294" s="5"/>
      <c r="JF294" s="5"/>
      <c r="JG294" s="5"/>
      <c r="JH294" s="5"/>
      <c r="JI294" s="5"/>
      <c r="JJ294" s="5"/>
      <c r="JK294" s="5"/>
      <c r="JL294" s="5"/>
      <c r="JM294" s="5"/>
      <c r="JN294" s="5"/>
      <c r="JO294" s="5"/>
      <c r="JP294" s="5"/>
      <c r="JQ294" s="5"/>
      <c r="JR294" s="5"/>
      <c r="JS294" s="5"/>
      <c r="JT294" s="5"/>
      <c r="JU294" s="5"/>
      <c r="JV294" s="5"/>
      <c r="JW294" s="5"/>
      <c r="JX294" s="5"/>
      <c r="JY294" s="5"/>
      <c r="JZ294" s="5"/>
      <c r="KA294" s="5"/>
      <c r="KB294" s="5"/>
      <c r="KC294" s="5"/>
      <c r="KD294" s="5"/>
      <c r="KE294" s="5"/>
      <c r="KF294" s="5"/>
      <c r="KG294" s="5"/>
      <c r="KH294" s="5"/>
      <c r="KI294" s="5"/>
      <c r="KJ294" s="5"/>
      <c r="KK294" s="5"/>
      <c r="KL294" s="5"/>
      <c r="KM294" s="5"/>
      <c r="KN294" s="5"/>
    </row>
    <row r="295" spans="1:300" ht="12.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  <c r="GR295" s="5"/>
      <c r="GS295" s="5"/>
      <c r="GT295" s="5"/>
      <c r="GU295" s="5"/>
      <c r="GV295" s="5"/>
      <c r="GW295" s="5"/>
      <c r="GX295" s="5"/>
      <c r="GY295" s="5"/>
      <c r="GZ295" s="5"/>
      <c r="HA295" s="5"/>
      <c r="HB295" s="5"/>
      <c r="HC295" s="5"/>
      <c r="HD295" s="5"/>
      <c r="HE295" s="5"/>
      <c r="HF295" s="5"/>
      <c r="HG295" s="5"/>
      <c r="HH295" s="5"/>
      <c r="HI295" s="5"/>
      <c r="HJ295" s="5"/>
      <c r="HK295" s="5"/>
      <c r="HL295" s="5"/>
      <c r="HM295" s="5"/>
      <c r="HN295" s="5"/>
      <c r="HO295" s="5"/>
      <c r="HP295" s="5"/>
      <c r="HQ295" s="5"/>
      <c r="HR295" s="5"/>
      <c r="HS295" s="5"/>
      <c r="HT295" s="5"/>
      <c r="HU295" s="5"/>
      <c r="HV295" s="5"/>
      <c r="HW295" s="5"/>
      <c r="HX295" s="5"/>
      <c r="HY295" s="5"/>
      <c r="HZ295" s="5"/>
      <c r="IA295" s="5"/>
      <c r="IB295" s="5"/>
      <c r="IC295" s="5"/>
      <c r="ID295" s="5"/>
      <c r="IE295" s="5"/>
      <c r="IF295" s="5"/>
      <c r="IG295" s="5"/>
      <c r="IH295" s="5"/>
      <c r="II295" s="5"/>
      <c r="IJ295" s="5"/>
      <c r="IK295" s="5"/>
      <c r="IL295" s="5"/>
      <c r="IM295" s="5"/>
      <c r="IN295" s="5"/>
      <c r="IO295" s="5"/>
      <c r="IP295" s="5"/>
      <c r="IQ295" s="5"/>
      <c r="IR295" s="5"/>
      <c r="IS295" s="5"/>
      <c r="IT295" s="5"/>
      <c r="IU295" s="5"/>
      <c r="IV295" s="5"/>
      <c r="IW295" s="5"/>
      <c r="IX295" s="5"/>
      <c r="IY295" s="5"/>
      <c r="IZ295" s="5"/>
      <c r="JA295" s="5"/>
      <c r="JB295" s="5"/>
      <c r="JC295" s="5"/>
      <c r="JD295" s="5"/>
      <c r="JE295" s="5"/>
      <c r="JF295" s="5"/>
      <c r="JG295" s="5"/>
      <c r="JH295" s="5"/>
      <c r="JI295" s="5"/>
      <c r="JJ295" s="5"/>
      <c r="JK295" s="5"/>
      <c r="JL295" s="5"/>
      <c r="JM295" s="5"/>
      <c r="JN295" s="5"/>
      <c r="JO295" s="5"/>
      <c r="JP295" s="5"/>
      <c r="JQ295" s="5"/>
      <c r="JR295" s="5"/>
      <c r="JS295" s="5"/>
      <c r="JT295" s="5"/>
      <c r="JU295" s="5"/>
      <c r="JV295" s="5"/>
      <c r="JW295" s="5"/>
      <c r="JX295" s="5"/>
      <c r="JY295" s="5"/>
      <c r="JZ295" s="5"/>
      <c r="KA295" s="5"/>
      <c r="KB295" s="5"/>
      <c r="KC295" s="5"/>
      <c r="KD295" s="5"/>
      <c r="KE295" s="5"/>
      <c r="KF295" s="5"/>
      <c r="KG295" s="5"/>
      <c r="KH295" s="5"/>
      <c r="KI295" s="5"/>
      <c r="KJ295" s="5"/>
      <c r="KK295" s="5"/>
      <c r="KL295" s="5"/>
      <c r="KM295" s="5"/>
      <c r="KN295" s="5"/>
    </row>
    <row r="296" spans="1:300" ht="12.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  <c r="GR296" s="5"/>
      <c r="GS296" s="5"/>
      <c r="GT296" s="5"/>
      <c r="GU296" s="5"/>
      <c r="GV296" s="5"/>
      <c r="GW296" s="5"/>
      <c r="GX296" s="5"/>
      <c r="GY296" s="5"/>
      <c r="GZ296" s="5"/>
      <c r="HA296" s="5"/>
      <c r="HB296" s="5"/>
      <c r="HC296" s="5"/>
      <c r="HD296" s="5"/>
      <c r="HE296" s="5"/>
      <c r="HF296" s="5"/>
      <c r="HG296" s="5"/>
      <c r="HH296" s="5"/>
      <c r="HI296" s="5"/>
      <c r="HJ296" s="5"/>
      <c r="HK296" s="5"/>
      <c r="HL296" s="5"/>
      <c r="HM296" s="5"/>
      <c r="HN296" s="5"/>
      <c r="HO296" s="5"/>
      <c r="HP296" s="5"/>
      <c r="HQ296" s="5"/>
      <c r="HR296" s="5"/>
      <c r="HS296" s="5"/>
      <c r="HT296" s="5"/>
      <c r="HU296" s="5"/>
      <c r="HV296" s="5"/>
      <c r="HW296" s="5"/>
      <c r="HX296" s="5"/>
      <c r="HY296" s="5"/>
      <c r="HZ296" s="5"/>
      <c r="IA296" s="5"/>
      <c r="IB296" s="5"/>
      <c r="IC296" s="5"/>
      <c r="ID296" s="5"/>
      <c r="IE296" s="5"/>
      <c r="IF296" s="5"/>
      <c r="IG296" s="5"/>
      <c r="IH296" s="5"/>
      <c r="II296" s="5"/>
      <c r="IJ296" s="5"/>
      <c r="IK296" s="5"/>
      <c r="IL296" s="5"/>
      <c r="IM296" s="5"/>
      <c r="IN296" s="5"/>
      <c r="IO296" s="5"/>
      <c r="IP296" s="5"/>
      <c r="IQ296" s="5"/>
      <c r="IR296" s="5"/>
      <c r="IS296" s="5"/>
      <c r="IT296" s="5"/>
      <c r="IU296" s="5"/>
      <c r="IV296" s="5"/>
      <c r="IW296" s="5"/>
      <c r="IX296" s="5"/>
      <c r="IY296" s="5"/>
      <c r="IZ296" s="5"/>
      <c r="JA296" s="5"/>
      <c r="JB296" s="5"/>
      <c r="JC296" s="5"/>
      <c r="JD296" s="5"/>
      <c r="JE296" s="5"/>
      <c r="JF296" s="5"/>
      <c r="JG296" s="5"/>
      <c r="JH296" s="5"/>
      <c r="JI296" s="5"/>
      <c r="JJ296" s="5"/>
      <c r="JK296" s="5"/>
      <c r="JL296" s="5"/>
      <c r="JM296" s="5"/>
      <c r="JN296" s="5"/>
      <c r="JO296" s="5"/>
      <c r="JP296" s="5"/>
      <c r="JQ296" s="5"/>
      <c r="JR296" s="5"/>
      <c r="JS296" s="5"/>
      <c r="JT296" s="5"/>
      <c r="JU296" s="5"/>
      <c r="JV296" s="5"/>
      <c r="JW296" s="5"/>
      <c r="JX296" s="5"/>
      <c r="JY296" s="5"/>
      <c r="JZ296" s="5"/>
      <c r="KA296" s="5"/>
      <c r="KB296" s="5"/>
      <c r="KC296" s="5"/>
      <c r="KD296" s="5"/>
      <c r="KE296" s="5"/>
      <c r="KF296" s="5"/>
      <c r="KG296" s="5"/>
      <c r="KH296" s="5"/>
      <c r="KI296" s="5"/>
      <c r="KJ296" s="5"/>
      <c r="KK296" s="5"/>
      <c r="KL296" s="5"/>
      <c r="KM296" s="5"/>
      <c r="KN296" s="5"/>
    </row>
    <row r="297" spans="1:300" ht="12.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  <c r="GR297" s="5"/>
      <c r="GS297" s="5"/>
      <c r="GT297" s="5"/>
      <c r="GU297" s="5"/>
      <c r="GV297" s="5"/>
      <c r="GW297" s="5"/>
      <c r="GX297" s="5"/>
      <c r="GY297" s="5"/>
      <c r="GZ297" s="5"/>
      <c r="HA297" s="5"/>
      <c r="HB297" s="5"/>
      <c r="HC297" s="5"/>
      <c r="HD297" s="5"/>
      <c r="HE297" s="5"/>
      <c r="HF297" s="5"/>
      <c r="HG297" s="5"/>
      <c r="HH297" s="5"/>
      <c r="HI297" s="5"/>
      <c r="HJ297" s="5"/>
      <c r="HK297" s="5"/>
      <c r="HL297" s="5"/>
      <c r="HM297" s="5"/>
      <c r="HN297" s="5"/>
      <c r="HO297" s="5"/>
      <c r="HP297" s="5"/>
      <c r="HQ297" s="5"/>
      <c r="HR297" s="5"/>
      <c r="HS297" s="5"/>
      <c r="HT297" s="5"/>
      <c r="HU297" s="5"/>
      <c r="HV297" s="5"/>
      <c r="HW297" s="5"/>
      <c r="HX297" s="5"/>
      <c r="HY297" s="5"/>
      <c r="HZ297" s="5"/>
      <c r="IA297" s="5"/>
      <c r="IB297" s="5"/>
      <c r="IC297" s="5"/>
      <c r="ID297" s="5"/>
      <c r="IE297" s="5"/>
      <c r="IF297" s="5"/>
      <c r="IG297" s="5"/>
      <c r="IH297" s="5"/>
      <c r="II297" s="5"/>
      <c r="IJ297" s="5"/>
      <c r="IK297" s="5"/>
      <c r="IL297" s="5"/>
      <c r="IM297" s="5"/>
      <c r="IN297" s="5"/>
      <c r="IO297" s="5"/>
      <c r="IP297" s="5"/>
      <c r="IQ297" s="5"/>
      <c r="IR297" s="5"/>
      <c r="IS297" s="5"/>
      <c r="IT297" s="5"/>
      <c r="IU297" s="5"/>
      <c r="IV297" s="5"/>
      <c r="IW297" s="5"/>
      <c r="IX297" s="5"/>
      <c r="IY297" s="5"/>
      <c r="IZ297" s="5"/>
      <c r="JA297" s="5"/>
      <c r="JB297" s="5"/>
      <c r="JC297" s="5"/>
      <c r="JD297" s="5"/>
      <c r="JE297" s="5"/>
      <c r="JF297" s="5"/>
      <c r="JG297" s="5"/>
      <c r="JH297" s="5"/>
      <c r="JI297" s="5"/>
      <c r="JJ297" s="5"/>
      <c r="JK297" s="5"/>
      <c r="JL297" s="5"/>
      <c r="JM297" s="5"/>
      <c r="JN297" s="5"/>
      <c r="JO297" s="5"/>
      <c r="JP297" s="5"/>
      <c r="JQ297" s="5"/>
      <c r="JR297" s="5"/>
      <c r="JS297" s="5"/>
      <c r="JT297" s="5"/>
      <c r="JU297" s="5"/>
      <c r="JV297" s="5"/>
      <c r="JW297" s="5"/>
      <c r="JX297" s="5"/>
      <c r="JY297" s="5"/>
      <c r="JZ297" s="5"/>
      <c r="KA297" s="5"/>
      <c r="KB297" s="5"/>
      <c r="KC297" s="5"/>
      <c r="KD297" s="5"/>
      <c r="KE297" s="5"/>
      <c r="KF297" s="5"/>
      <c r="KG297" s="5"/>
      <c r="KH297" s="5"/>
      <c r="KI297" s="5"/>
      <c r="KJ297" s="5"/>
      <c r="KK297" s="5"/>
      <c r="KL297" s="5"/>
      <c r="KM297" s="5"/>
      <c r="KN297" s="5"/>
    </row>
    <row r="298" spans="1:300" ht="12.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  <c r="GR298" s="5"/>
      <c r="GS298" s="5"/>
      <c r="GT298" s="5"/>
      <c r="GU298" s="5"/>
      <c r="GV298" s="5"/>
      <c r="GW298" s="5"/>
      <c r="GX298" s="5"/>
      <c r="GY298" s="5"/>
      <c r="GZ298" s="5"/>
      <c r="HA298" s="5"/>
      <c r="HB298" s="5"/>
      <c r="HC298" s="5"/>
      <c r="HD298" s="5"/>
      <c r="HE298" s="5"/>
      <c r="HF298" s="5"/>
      <c r="HG298" s="5"/>
      <c r="HH298" s="5"/>
      <c r="HI298" s="5"/>
      <c r="HJ298" s="5"/>
      <c r="HK298" s="5"/>
      <c r="HL298" s="5"/>
      <c r="HM298" s="5"/>
      <c r="HN298" s="5"/>
      <c r="HO298" s="5"/>
      <c r="HP298" s="5"/>
      <c r="HQ298" s="5"/>
      <c r="HR298" s="5"/>
      <c r="HS298" s="5"/>
      <c r="HT298" s="5"/>
      <c r="HU298" s="5"/>
      <c r="HV298" s="5"/>
      <c r="HW298" s="5"/>
      <c r="HX298" s="5"/>
      <c r="HY298" s="5"/>
      <c r="HZ298" s="5"/>
      <c r="IA298" s="5"/>
      <c r="IB298" s="5"/>
      <c r="IC298" s="5"/>
      <c r="ID298" s="5"/>
      <c r="IE298" s="5"/>
      <c r="IF298" s="5"/>
      <c r="IG298" s="5"/>
      <c r="IH298" s="5"/>
      <c r="II298" s="5"/>
      <c r="IJ298" s="5"/>
      <c r="IK298" s="5"/>
      <c r="IL298" s="5"/>
      <c r="IM298" s="5"/>
      <c r="IN298" s="5"/>
      <c r="IO298" s="5"/>
      <c r="IP298" s="5"/>
      <c r="IQ298" s="5"/>
      <c r="IR298" s="5"/>
      <c r="IS298" s="5"/>
      <c r="IT298" s="5"/>
      <c r="IU298" s="5"/>
      <c r="IV298" s="5"/>
      <c r="IW298" s="5"/>
      <c r="IX298" s="5"/>
      <c r="IY298" s="5"/>
      <c r="IZ298" s="5"/>
      <c r="JA298" s="5"/>
      <c r="JB298" s="5"/>
      <c r="JC298" s="5"/>
      <c r="JD298" s="5"/>
      <c r="JE298" s="5"/>
      <c r="JF298" s="5"/>
      <c r="JG298" s="5"/>
      <c r="JH298" s="5"/>
      <c r="JI298" s="5"/>
      <c r="JJ298" s="5"/>
      <c r="JK298" s="5"/>
      <c r="JL298" s="5"/>
      <c r="JM298" s="5"/>
      <c r="JN298" s="5"/>
      <c r="JO298" s="5"/>
      <c r="JP298" s="5"/>
      <c r="JQ298" s="5"/>
      <c r="JR298" s="5"/>
      <c r="JS298" s="5"/>
      <c r="JT298" s="5"/>
      <c r="JU298" s="5"/>
      <c r="JV298" s="5"/>
      <c r="JW298" s="5"/>
      <c r="JX298" s="5"/>
      <c r="JY298" s="5"/>
      <c r="JZ298" s="5"/>
      <c r="KA298" s="5"/>
      <c r="KB298" s="5"/>
      <c r="KC298" s="5"/>
      <c r="KD298" s="5"/>
      <c r="KE298" s="5"/>
      <c r="KF298" s="5"/>
      <c r="KG298" s="5"/>
      <c r="KH298" s="5"/>
      <c r="KI298" s="5"/>
      <c r="KJ298" s="5"/>
      <c r="KK298" s="5"/>
      <c r="KL298" s="5"/>
      <c r="KM298" s="5"/>
      <c r="KN298" s="5"/>
    </row>
    <row r="299" spans="1:300" ht="12.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  <c r="GR299" s="5"/>
      <c r="GS299" s="5"/>
      <c r="GT299" s="5"/>
      <c r="GU299" s="5"/>
      <c r="GV299" s="5"/>
      <c r="GW299" s="5"/>
      <c r="GX299" s="5"/>
      <c r="GY299" s="5"/>
      <c r="GZ299" s="5"/>
      <c r="HA299" s="5"/>
      <c r="HB299" s="5"/>
      <c r="HC299" s="5"/>
      <c r="HD299" s="5"/>
      <c r="HE299" s="5"/>
      <c r="HF299" s="5"/>
      <c r="HG299" s="5"/>
      <c r="HH299" s="5"/>
      <c r="HI299" s="5"/>
      <c r="HJ299" s="5"/>
      <c r="HK299" s="5"/>
      <c r="HL299" s="5"/>
      <c r="HM299" s="5"/>
      <c r="HN299" s="5"/>
      <c r="HO299" s="5"/>
      <c r="HP299" s="5"/>
      <c r="HQ299" s="5"/>
      <c r="HR299" s="5"/>
      <c r="HS299" s="5"/>
      <c r="HT299" s="5"/>
      <c r="HU299" s="5"/>
      <c r="HV299" s="5"/>
      <c r="HW299" s="5"/>
      <c r="HX299" s="5"/>
      <c r="HY299" s="5"/>
      <c r="HZ299" s="5"/>
      <c r="IA299" s="5"/>
      <c r="IB299" s="5"/>
      <c r="IC299" s="5"/>
      <c r="ID299" s="5"/>
      <c r="IE299" s="5"/>
      <c r="IF299" s="5"/>
      <c r="IG299" s="5"/>
      <c r="IH299" s="5"/>
      <c r="II299" s="5"/>
      <c r="IJ299" s="5"/>
      <c r="IK299" s="5"/>
      <c r="IL299" s="5"/>
      <c r="IM299" s="5"/>
      <c r="IN299" s="5"/>
      <c r="IO299" s="5"/>
      <c r="IP299" s="5"/>
      <c r="IQ299" s="5"/>
      <c r="IR299" s="5"/>
      <c r="IS299" s="5"/>
      <c r="IT299" s="5"/>
      <c r="IU299" s="5"/>
      <c r="IV299" s="5"/>
      <c r="IW299" s="5"/>
      <c r="IX299" s="5"/>
      <c r="IY299" s="5"/>
      <c r="IZ299" s="5"/>
      <c r="JA299" s="5"/>
      <c r="JB299" s="5"/>
      <c r="JC299" s="5"/>
      <c r="JD299" s="5"/>
      <c r="JE299" s="5"/>
      <c r="JF299" s="5"/>
      <c r="JG299" s="5"/>
      <c r="JH299" s="5"/>
      <c r="JI299" s="5"/>
      <c r="JJ299" s="5"/>
      <c r="JK299" s="5"/>
      <c r="JL299" s="5"/>
      <c r="JM299" s="5"/>
      <c r="JN299" s="5"/>
      <c r="JO299" s="5"/>
      <c r="JP299" s="5"/>
      <c r="JQ299" s="5"/>
      <c r="JR299" s="5"/>
      <c r="JS299" s="5"/>
      <c r="JT299" s="5"/>
      <c r="JU299" s="5"/>
      <c r="JV299" s="5"/>
      <c r="JW299" s="5"/>
      <c r="JX299" s="5"/>
      <c r="JY299" s="5"/>
      <c r="JZ299" s="5"/>
      <c r="KA299" s="5"/>
      <c r="KB299" s="5"/>
      <c r="KC299" s="5"/>
      <c r="KD299" s="5"/>
      <c r="KE299" s="5"/>
      <c r="KF299" s="5"/>
      <c r="KG299" s="5"/>
      <c r="KH299" s="5"/>
      <c r="KI299" s="5"/>
      <c r="KJ299" s="5"/>
      <c r="KK299" s="5"/>
      <c r="KL299" s="5"/>
      <c r="KM299" s="5"/>
      <c r="KN299" s="5"/>
    </row>
    <row r="300" spans="1:300" ht="12.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  <c r="GR300" s="5"/>
      <c r="GS300" s="5"/>
      <c r="GT300" s="5"/>
      <c r="GU300" s="5"/>
      <c r="GV300" s="5"/>
      <c r="GW300" s="5"/>
      <c r="GX300" s="5"/>
      <c r="GY300" s="5"/>
      <c r="GZ300" s="5"/>
      <c r="HA300" s="5"/>
      <c r="HB300" s="5"/>
      <c r="HC300" s="5"/>
      <c r="HD300" s="5"/>
      <c r="HE300" s="5"/>
      <c r="HF300" s="5"/>
      <c r="HG300" s="5"/>
      <c r="HH300" s="5"/>
      <c r="HI300" s="5"/>
      <c r="HJ300" s="5"/>
      <c r="HK300" s="5"/>
      <c r="HL300" s="5"/>
      <c r="HM300" s="5"/>
      <c r="HN300" s="5"/>
      <c r="HO300" s="5"/>
      <c r="HP300" s="5"/>
      <c r="HQ300" s="5"/>
      <c r="HR300" s="5"/>
      <c r="HS300" s="5"/>
      <c r="HT300" s="5"/>
      <c r="HU300" s="5"/>
      <c r="HV300" s="5"/>
      <c r="HW300" s="5"/>
      <c r="HX300" s="5"/>
      <c r="HY300" s="5"/>
      <c r="HZ300" s="5"/>
      <c r="IA300" s="5"/>
      <c r="IB300" s="5"/>
      <c r="IC300" s="5"/>
      <c r="ID300" s="5"/>
      <c r="IE300" s="5"/>
      <c r="IF300" s="5"/>
      <c r="IG300" s="5"/>
      <c r="IH300" s="5"/>
      <c r="II300" s="5"/>
      <c r="IJ300" s="5"/>
      <c r="IK300" s="5"/>
      <c r="IL300" s="5"/>
      <c r="IM300" s="5"/>
      <c r="IN300" s="5"/>
      <c r="IO300" s="5"/>
      <c r="IP300" s="5"/>
      <c r="IQ300" s="5"/>
      <c r="IR300" s="5"/>
      <c r="IS300" s="5"/>
      <c r="IT300" s="5"/>
      <c r="IU300" s="5"/>
      <c r="IV300" s="5"/>
      <c r="IW300" s="5"/>
      <c r="IX300" s="5"/>
      <c r="IY300" s="5"/>
      <c r="IZ300" s="5"/>
      <c r="JA300" s="5"/>
      <c r="JB300" s="5"/>
      <c r="JC300" s="5"/>
      <c r="JD300" s="5"/>
      <c r="JE300" s="5"/>
      <c r="JF300" s="5"/>
      <c r="JG300" s="5"/>
      <c r="JH300" s="5"/>
      <c r="JI300" s="5"/>
      <c r="JJ300" s="5"/>
      <c r="JK300" s="5"/>
      <c r="JL300" s="5"/>
      <c r="JM300" s="5"/>
      <c r="JN300" s="5"/>
      <c r="JO300" s="5"/>
      <c r="JP300" s="5"/>
      <c r="JQ300" s="5"/>
      <c r="JR300" s="5"/>
      <c r="JS300" s="5"/>
      <c r="JT300" s="5"/>
      <c r="JU300" s="5"/>
      <c r="JV300" s="5"/>
      <c r="JW300" s="5"/>
      <c r="JX300" s="5"/>
      <c r="JY300" s="5"/>
      <c r="JZ300" s="5"/>
      <c r="KA300" s="5"/>
      <c r="KB300" s="5"/>
      <c r="KC300" s="5"/>
      <c r="KD300" s="5"/>
      <c r="KE300" s="5"/>
      <c r="KF300" s="5"/>
      <c r="KG300" s="5"/>
      <c r="KH300" s="5"/>
      <c r="KI300" s="5"/>
      <c r="KJ300" s="5"/>
      <c r="KK300" s="5"/>
      <c r="KL300" s="5"/>
      <c r="KM300" s="5"/>
      <c r="KN300" s="5"/>
    </row>
    <row r="301" spans="1:300" ht="12.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  <c r="GR301" s="5"/>
      <c r="GS301" s="5"/>
      <c r="GT301" s="5"/>
      <c r="GU301" s="5"/>
      <c r="GV301" s="5"/>
      <c r="GW301" s="5"/>
      <c r="GX301" s="5"/>
      <c r="GY301" s="5"/>
      <c r="GZ301" s="5"/>
      <c r="HA301" s="5"/>
      <c r="HB301" s="5"/>
      <c r="HC301" s="5"/>
      <c r="HD301" s="5"/>
      <c r="HE301" s="5"/>
      <c r="HF301" s="5"/>
      <c r="HG301" s="5"/>
      <c r="HH301" s="5"/>
      <c r="HI301" s="5"/>
      <c r="HJ301" s="5"/>
      <c r="HK301" s="5"/>
      <c r="HL301" s="5"/>
      <c r="HM301" s="5"/>
      <c r="HN301" s="5"/>
      <c r="HO301" s="5"/>
      <c r="HP301" s="5"/>
      <c r="HQ301" s="5"/>
      <c r="HR301" s="5"/>
      <c r="HS301" s="5"/>
      <c r="HT301" s="5"/>
      <c r="HU301" s="5"/>
      <c r="HV301" s="5"/>
      <c r="HW301" s="5"/>
      <c r="HX301" s="5"/>
      <c r="HY301" s="5"/>
      <c r="HZ301" s="5"/>
      <c r="IA301" s="5"/>
      <c r="IB301" s="5"/>
      <c r="IC301" s="5"/>
      <c r="ID301" s="5"/>
      <c r="IE301" s="5"/>
      <c r="IF301" s="5"/>
      <c r="IG301" s="5"/>
      <c r="IH301" s="5"/>
      <c r="II301" s="5"/>
      <c r="IJ301" s="5"/>
      <c r="IK301" s="5"/>
      <c r="IL301" s="5"/>
      <c r="IM301" s="5"/>
      <c r="IN301" s="5"/>
      <c r="IO301" s="5"/>
      <c r="IP301" s="5"/>
      <c r="IQ301" s="5"/>
      <c r="IR301" s="5"/>
      <c r="IS301" s="5"/>
      <c r="IT301" s="5"/>
      <c r="IU301" s="5"/>
      <c r="IV301" s="5"/>
      <c r="IW301" s="5"/>
      <c r="IX301" s="5"/>
      <c r="IY301" s="5"/>
      <c r="IZ301" s="5"/>
      <c r="JA301" s="5"/>
      <c r="JB301" s="5"/>
      <c r="JC301" s="5"/>
      <c r="JD301" s="5"/>
      <c r="JE301" s="5"/>
      <c r="JF301" s="5"/>
      <c r="JG301" s="5"/>
      <c r="JH301" s="5"/>
      <c r="JI301" s="5"/>
      <c r="JJ301" s="5"/>
      <c r="JK301" s="5"/>
      <c r="JL301" s="5"/>
      <c r="JM301" s="5"/>
      <c r="JN301" s="5"/>
      <c r="JO301" s="5"/>
      <c r="JP301" s="5"/>
      <c r="JQ301" s="5"/>
      <c r="JR301" s="5"/>
      <c r="JS301" s="5"/>
      <c r="JT301" s="5"/>
      <c r="JU301" s="5"/>
      <c r="JV301" s="5"/>
      <c r="JW301" s="5"/>
      <c r="JX301" s="5"/>
      <c r="JY301" s="5"/>
      <c r="JZ301" s="5"/>
      <c r="KA301" s="5"/>
      <c r="KB301" s="5"/>
      <c r="KC301" s="5"/>
      <c r="KD301" s="5"/>
      <c r="KE301" s="5"/>
      <c r="KF301" s="5"/>
      <c r="KG301" s="5"/>
      <c r="KH301" s="5"/>
      <c r="KI301" s="5"/>
      <c r="KJ301" s="5"/>
      <c r="KK301" s="5"/>
      <c r="KL301" s="5"/>
      <c r="KM301" s="5"/>
      <c r="KN301" s="5"/>
    </row>
    <row r="302" spans="1:300" ht="12.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  <c r="GR302" s="5"/>
      <c r="GS302" s="5"/>
      <c r="GT302" s="5"/>
      <c r="GU302" s="5"/>
      <c r="GV302" s="5"/>
      <c r="GW302" s="5"/>
      <c r="GX302" s="5"/>
      <c r="GY302" s="5"/>
      <c r="GZ302" s="5"/>
      <c r="HA302" s="5"/>
      <c r="HB302" s="5"/>
      <c r="HC302" s="5"/>
      <c r="HD302" s="5"/>
      <c r="HE302" s="5"/>
      <c r="HF302" s="5"/>
      <c r="HG302" s="5"/>
      <c r="HH302" s="5"/>
      <c r="HI302" s="5"/>
      <c r="HJ302" s="5"/>
      <c r="HK302" s="5"/>
      <c r="HL302" s="5"/>
      <c r="HM302" s="5"/>
      <c r="HN302" s="5"/>
      <c r="HO302" s="5"/>
      <c r="HP302" s="5"/>
      <c r="HQ302" s="5"/>
      <c r="HR302" s="5"/>
      <c r="HS302" s="5"/>
      <c r="HT302" s="5"/>
      <c r="HU302" s="5"/>
      <c r="HV302" s="5"/>
      <c r="HW302" s="5"/>
      <c r="HX302" s="5"/>
      <c r="HY302" s="5"/>
      <c r="HZ302" s="5"/>
      <c r="IA302" s="5"/>
      <c r="IB302" s="5"/>
      <c r="IC302" s="5"/>
      <c r="ID302" s="5"/>
      <c r="IE302" s="5"/>
      <c r="IF302" s="5"/>
      <c r="IG302" s="5"/>
      <c r="IH302" s="5"/>
      <c r="II302" s="5"/>
      <c r="IJ302" s="5"/>
      <c r="IK302" s="5"/>
      <c r="IL302" s="5"/>
      <c r="IM302" s="5"/>
      <c r="IN302" s="5"/>
      <c r="IO302" s="5"/>
      <c r="IP302" s="5"/>
      <c r="IQ302" s="5"/>
      <c r="IR302" s="5"/>
      <c r="IS302" s="5"/>
      <c r="IT302" s="5"/>
      <c r="IU302" s="5"/>
      <c r="IV302" s="5"/>
      <c r="IW302" s="5"/>
      <c r="IX302" s="5"/>
      <c r="IY302" s="5"/>
      <c r="IZ302" s="5"/>
      <c r="JA302" s="5"/>
      <c r="JB302" s="5"/>
      <c r="JC302" s="5"/>
      <c r="JD302" s="5"/>
      <c r="JE302" s="5"/>
      <c r="JF302" s="5"/>
      <c r="JG302" s="5"/>
      <c r="JH302" s="5"/>
      <c r="JI302" s="5"/>
      <c r="JJ302" s="5"/>
      <c r="JK302" s="5"/>
      <c r="JL302" s="5"/>
      <c r="JM302" s="5"/>
      <c r="JN302" s="5"/>
      <c r="JO302" s="5"/>
      <c r="JP302" s="5"/>
      <c r="JQ302" s="5"/>
      <c r="JR302" s="5"/>
      <c r="JS302" s="5"/>
      <c r="JT302" s="5"/>
      <c r="JU302" s="5"/>
      <c r="JV302" s="5"/>
      <c r="JW302" s="5"/>
      <c r="JX302" s="5"/>
      <c r="JY302" s="5"/>
      <c r="JZ302" s="5"/>
      <c r="KA302" s="5"/>
      <c r="KB302" s="5"/>
      <c r="KC302" s="5"/>
      <c r="KD302" s="5"/>
      <c r="KE302" s="5"/>
      <c r="KF302" s="5"/>
      <c r="KG302" s="5"/>
      <c r="KH302" s="5"/>
      <c r="KI302" s="5"/>
      <c r="KJ302" s="5"/>
      <c r="KK302" s="5"/>
      <c r="KL302" s="5"/>
      <c r="KM302" s="5"/>
      <c r="KN302" s="5"/>
    </row>
    <row r="303" spans="1:300" ht="12.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  <c r="GS303" s="5"/>
      <c r="GT303" s="5"/>
      <c r="GU303" s="5"/>
      <c r="GV303" s="5"/>
      <c r="GW303" s="5"/>
      <c r="GX303" s="5"/>
      <c r="GY303" s="5"/>
      <c r="GZ303" s="5"/>
      <c r="HA303" s="5"/>
      <c r="HB303" s="5"/>
      <c r="HC303" s="5"/>
      <c r="HD303" s="5"/>
      <c r="HE303" s="5"/>
      <c r="HF303" s="5"/>
      <c r="HG303" s="5"/>
      <c r="HH303" s="5"/>
      <c r="HI303" s="5"/>
      <c r="HJ303" s="5"/>
      <c r="HK303" s="5"/>
      <c r="HL303" s="5"/>
      <c r="HM303" s="5"/>
      <c r="HN303" s="5"/>
      <c r="HO303" s="5"/>
      <c r="HP303" s="5"/>
      <c r="HQ303" s="5"/>
      <c r="HR303" s="5"/>
      <c r="HS303" s="5"/>
      <c r="HT303" s="5"/>
      <c r="HU303" s="5"/>
      <c r="HV303" s="5"/>
      <c r="HW303" s="5"/>
      <c r="HX303" s="5"/>
      <c r="HY303" s="5"/>
      <c r="HZ303" s="5"/>
      <c r="IA303" s="5"/>
      <c r="IB303" s="5"/>
      <c r="IC303" s="5"/>
      <c r="ID303" s="5"/>
      <c r="IE303" s="5"/>
      <c r="IF303" s="5"/>
      <c r="IG303" s="5"/>
      <c r="IH303" s="5"/>
      <c r="II303" s="5"/>
      <c r="IJ303" s="5"/>
      <c r="IK303" s="5"/>
      <c r="IL303" s="5"/>
      <c r="IM303" s="5"/>
      <c r="IN303" s="5"/>
      <c r="IO303" s="5"/>
      <c r="IP303" s="5"/>
      <c r="IQ303" s="5"/>
      <c r="IR303" s="5"/>
      <c r="IS303" s="5"/>
      <c r="IT303" s="5"/>
      <c r="IU303" s="5"/>
      <c r="IV303" s="5"/>
      <c r="IW303" s="5"/>
      <c r="IX303" s="5"/>
      <c r="IY303" s="5"/>
      <c r="IZ303" s="5"/>
      <c r="JA303" s="5"/>
      <c r="JB303" s="5"/>
      <c r="JC303" s="5"/>
      <c r="JD303" s="5"/>
      <c r="JE303" s="5"/>
      <c r="JF303" s="5"/>
      <c r="JG303" s="5"/>
      <c r="JH303" s="5"/>
      <c r="JI303" s="5"/>
      <c r="JJ303" s="5"/>
      <c r="JK303" s="5"/>
      <c r="JL303" s="5"/>
      <c r="JM303" s="5"/>
      <c r="JN303" s="5"/>
      <c r="JO303" s="5"/>
      <c r="JP303" s="5"/>
      <c r="JQ303" s="5"/>
      <c r="JR303" s="5"/>
      <c r="JS303" s="5"/>
      <c r="JT303" s="5"/>
      <c r="JU303" s="5"/>
      <c r="JV303" s="5"/>
      <c r="JW303" s="5"/>
      <c r="JX303" s="5"/>
      <c r="JY303" s="5"/>
      <c r="JZ303" s="5"/>
      <c r="KA303" s="5"/>
      <c r="KB303" s="5"/>
      <c r="KC303" s="5"/>
      <c r="KD303" s="5"/>
      <c r="KE303" s="5"/>
      <c r="KF303" s="5"/>
      <c r="KG303" s="5"/>
      <c r="KH303" s="5"/>
      <c r="KI303" s="5"/>
      <c r="KJ303" s="5"/>
      <c r="KK303" s="5"/>
      <c r="KL303" s="5"/>
      <c r="KM303" s="5"/>
      <c r="KN303" s="5"/>
    </row>
    <row r="304" spans="1:300" ht="12.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5"/>
      <c r="GJ304" s="5"/>
      <c r="GK304" s="5"/>
      <c r="GL304" s="5"/>
      <c r="GM304" s="5"/>
      <c r="GN304" s="5"/>
      <c r="GO304" s="5"/>
      <c r="GP304" s="5"/>
      <c r="GQ304" s="5"/>
      <c r="GR304" s="5"/>
      <c r="GS304" s="5"/>
      <c r="GT304" s="5"/>
      <c r="GU304" s="5"/>
      <c r="GV304" s="5"/>
      <c r="GW304" s="5"/>
      <c r="GX304" s="5"/>
      <c r="GY304" s="5"/>
      <c r="GZ304" s="5"/>
      <c r="HA304" s="5"/>
      <c r="HB304" s="5"/>
      <c r="HC304" s="5"/>
      <c r="HD304" s="5"/>
      <c r="HE304" s="5"/>
      <c r="HF304" s="5"/>
      <c r="HG304" s="5"/>
      <c r="HH304" s="5"/>
      <c r="HI304" s="5"/>
      <c r="HJ304" s="5"/>
      <c r="HK304" s="5"/>
      <c r="HL304" s="5"/>
      <c r="HM304" s="5"/>
      <c r="HN304" s="5"/>
      <c r="HO304" s="5"/>
      <c r="HP304" s="5"/>
      <c r="HQ304" s="5"/>
      <c r="HR304" s="5"/>
      <c r="HS304" s="5"/>
      <c r="HT304" s="5"/>
      <c r="HU304" s="5"/>
      <c r="HV304" s="5"/>
      <c r="HW304" s="5"/>
      <c r="HX304" s="5"/>
      <c r="HY304" s="5"/>
      <c r="HZ304" s="5"/>
      <c r="IA304" s="5"/>
      <c r="IB304" s="5"/>
      <c r="IC304" s="5"/>
      <c r="ID304" s="5"/>
      <c r="IE304" s="5"/>
      <c r="IF304" s="5"/>
      <c r="IG304" s="5"/>
      <c r="IH304" s="5"/>
      <c r="II304" s="5"/>
      <c r="IJ304" s="5"/>
      <c r="IK304" s="5"/>
      <c r="IL304" s="5"/>
      <c r="IM304" s="5"/>
      <c r="IN304" s="5"/>
      <c r="IO304" s="5"/>
      <c r="IP304" s="5"/>
      <c r="IQ304" s="5"/>
      <c r="IR304" s="5"/>
      <c r="IS304" s="5"/>
      <c r="IT304" s="5"/>
      <c r="IU304" s="5"/>
      <c r="IV304" s="5"/>
      <c r="IW304" s="5"/>
      <c r="IX304" s="5"/>
      <c r="IY304" s="5"/>
      <c r="IZ304" s="5"/>
      <c r="JA304" s="5"/>
      <c r="JB304" s="5"/>
      <c r="JC304" s="5"/>
      <c r="JD304" s="5"/>
      <c r="JE304" s="5"/>
      <c r="JF304" s="5"/>
      <c r="JG304" s="5"/>
      <c r="JH304" s="5"/>
      <c r="JI304" s="5"/>
      <c r="JJ304" s="5"/>
      <c r="JK304" s="5"/>
      <c r="JL304" s="5"/>
      <c r="JM304" s="5"/>
      <c r="JN304" s="5"/>
      <c r="JO304" s="5"/>
      <c r="JP304" s="5"/>
      <c r="JQ304" s="5"/>
      <c r="JR304" s="5"/>
      <c r="JS304" s="5"/>
      <c r="JT304" s="5"/>
      <c r="JU304" s="5"/>
      <c r="JV304" s="5"/>
      <c r="JW304" s="5"/>
      <c r="JX304" s="5"/>
      <c r="JY304" s="5"/>
      <c r="JZ304" s="5"/>
      <c r="KA304" s="5"/>
      <c r="KB304" s="5"/>
      <c r="KC304" s="5"/>
      <c r="KD304" s="5"/>
      <c r="KE304" s="5"/>
      <c r="KF304" s="5"/>
      <c r="KG304" s="5"/>
      <c r="KH304" s="5"/>
      <c r="KI304" s="5"/>
      <c r="KJ304" s="5"/>
      <c r="KK304" s="5"/>
      <c r="KL304" s="5"/>
      <c r="KM304" s="5"/>
      <c r="KN304" s="5"/>
    </row>
    <row r="305" spans="1:300" ht="12.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  <c r="GR305" s="5"/>
      <c r="GS305" s="5"/>
      <c r="GT305" s="5"/>
      <c r="GU305" s="5"/>
      <c r="GV305" s="5"/>
      <c r="GW305" s="5"/>
      <c r="GX305" s="5"/>
      <c r="GY305" s="5"/>
      <c r="GZ305" s="5"/>
      <c r="HA305" s="5"/>
      <c r="HB305" s="5"/>
      <c r="HC305" s="5"/>
      <c r="HD305" s="5"/>
      <c r="HE305" s="5"/>
      <c r="HF305" s="5"/>
      <c r="HG305" s="5"/>
      <c r="HH305" s="5"/>
      <c r="HI305" s="5"/>
      <c r="HJ305" s="5"/>
      <c r="HK305" s="5"/>
      <c r="HL305" s="5"/>
      <c r="HM305" s="5"/>
      <c r="HN305" s="5"/>
      <c r="HO305" s="5"/>
      <c r="HP305" s="5"/>
      <c r="HQ305" s="5"/>
      <c r="HR305" s="5"/>
      <c r="HS305" s="5"/>
      <c r="HT305" s="5"/>
      <c r="HU305" s="5"/>
      <c r="HV305" s="5"/>
      <c r="HW305" s="5"/>
      <c r="HX305" s="5"/>
      <c r="HY305" s="5"/>
      <c r="HZ305" s="5"/>
      <c r="IA305" s="5"/>
      <c r="IB305" s="5"/>
      <c r="IC305" s="5"/>
      <c r="ID305" s="5"/>
      <c r="IE305" s="5"/>
      <c r="IF305" s="5"/>
      <c r="IG305" s="5"/>
      <c r="IH305" s="5"/>
      <c r="II305" s="5"/>
      <c r="IJ305" s="5"/>
      <c r="IK305" s="5"/>
      <c r="IL305" s="5"/>
      <c r="IM305" s="5"/>
      <c r="IN305" s="5"/>
      <c r="IO305" s="5"/>
      <c r="IP305" s="5"/>
      <c r="IQ305" s="5"/>
      <c r="IR305" s="5"/>
      <c r="IS305" s="5"/>
      <c r="IT305" s="5"/>
      <c r="IU305" s="5"/>
      <c r="IV305" s="5"/>
      <c r="IW305" s="5"/>
      <c r="IX305" s="5"/>
      <c r="IY305" s="5"/>
      <c r="IZ305" s="5"/>
      <c r="JA305" s="5"/>
      <c r="JB305" s="5"/>
      <c r="JC305" s="5"/>
      <c r="JD305" s="5"/>
      <c r="JE305" s="5"/>
      <c r="JF305" s="5"/>
      <c r="JG305" s="5"/>
      <c r="JH305" s="5"/>
      <c r="JI305" s="5"/>
      <c r="JJ305" s="5"/>
      <c r="JK305" s="5"/>
      <c r="JL305" s="5"/>
      <c r="JM305" s="5"/>
      <c r="JN305" s="5"/>
      <c r="JO305" s="5"/>
      <c r="JP305" s="5"/>
      <c r="JQ305" s="5"/>
      <c r="JR305" s="5"/>
      <c r="JS305" s="5"/>
      <c r="JT305" s="5"/>
      <c r="JU305" s="5"/>
      <c r="JV305" s="5"/>
      <c r="JW305" s="5"/>
      <c r="JX305" s="5"/>
      <c r="JY305" s="5"/>
      <c r="JZ305" s="5"/>
      <c r="KA305" s="5"/>
      <c r="KB305" s="5"/>
      <c r="KC305" s="5"/>
      <c r="KD305" s="5"/>
      <c r="KE305" s="5"/>
      <c r="KF305" s="5"/>
      <c r="KG305" s="5"/>
      <c r="KH305" s="5"/>
      <c r="KI305" s="5"/>
      <c r="KJ305" s="5"/>
      <c r="KK305" s="5"/>
      <c r="KL305" s="5"/>
      <c r="KM305" s="5"/>
      <c r="KN305" s="5"/>
    </row>
    <row r="306" spans="1:300" ht="12.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  <c r="GR306" s="5"/>
      <c r="GS306" s="5"/>
      <c r="GT306" s="5"/>
      <c r="GU306" s="5"/>
      <c r="GV306" s="5"/>
      <c r="GW306" s="5"/>
      <c r="GX306" s="5"/>
      <c r="GY306" s="5"/>
      <c r="GZ306" s="5"/>
      <c r="HA306" s="5"/>
      <c r="HB306" s="5"/>
      <c r="HC306" s="5"/>
      <c r="HD306" s="5"/>
      <c r="HE306" s="5"/>
      <c r="HF306" s="5"/>
      <c r="HG306" s="5"/>
      <c r="HH306" s="5"/>
      <c r="HI306" s="5"/>
      <c r="HJ306" s="5"/>
      <c r="HK306" s="5"/>
      <c r="HL306" s="5"/>
      <c r="HM306" s="5"/>
      <c r="HN306" s="5"/>
      <c r="HO306" s="5"/>
      <c r="HP306" s="5"/>
      <c r="HQ306" s="5"/>
      <c r="HR306" s="5"/>
      <c r="HS306" s="5"/>
      <c r="HT306" s="5"/>
      <c r="HU306" s="5"/>
      <c r="HV306" s="5"/>
      <c r="HW306" s="5"/>
      <c r="HX306" s="5"/>
      <c r="HY306" s="5"/>
      <c r="HZ306" s="5"/>
      <c r="IA306" s="5"/>
      <c r="IB306" s="5"/>
      <c r="IC306" s="5"/>
      <c r="ID306" s="5"/>
      <c r="IE306" s="5"/>
      <c r="IF306" s="5"/>
      <c r="IG306" s="5"/>
      <c r="IH306" s="5"/>
      <c r="II306" s="5"/>
      <c r="IJ306" s="5"/>
      <c r="IK306" s="5"/>
      <c r="IL306" s="5"/>
      <c r="IM306" s="5"/>
      <c r="IN306" s="5"/>
      <c r="IO306" s="5"/>
      <c r="IP306" s="5"/>
      <c r="IQ306" s="5"/>
      <c r="IR306" s="5"/>
      <c r="IS306" s="5"/>
      <c r="IT306" s="5"/>
      <c r="IU306" s="5"/>
      <c r="IV306" s="5"/>
      <c r="IW306" s="5"/>
      <c r="IX306" s="5"/>
      <c r="IY306" s="5"/>
      <c r="IZ306" s="5"/>
      <c r="JA306" s="5"/>
      <c r="JB306" s="5"/>
      <c r="JC306" s="5"/>
      <c r="JD306" s="5"/>
      <c r="JE306" s="5"/>
      <c r="JF306" s="5"/>
      <c r="JG306" s="5"/>
      <c r="JH306" s="5"/>
      <c r="JI306" s="5"/>
      <c r="JJ306" s="5"/>
      <c r="JK306" s="5"/>
      <c r="JL306" s="5"/>
      <c r="JM306" s="5"/>
      <c r="JN306" s="5"/>
      <c r="JO306" s="5"/>
      <c r="JP306" s="5"/>
      <c r="JQ306" s="5"/>
      <c r="JR306" s="5"/>
      <c r="JS306" s="5"/>
      <c r="JT306" s="5"/>
      <c r="JU306" s="5"/>
      <c r="JV306" s="5"/>
      <c r="JW306" s="5"/>
      <c r="JX306" s="5"/>
      <c r="JY306" s="5"/>
      <c r="JZ306" s="5"/>
      <c r="KA306" s="5"/>
      <c r="KB306" s="5"/>
      <c r="KC306" s="5"/>
      <c r="KD306" s="5"/>
      <c r="KE306" s="5"/>
      <c r="KF306" s="5"/>
      <c r="KG306" s="5"/>
      <c r="KH306" s="5"/>
      <c r="KI306" s="5"/>
      <c r="KJ306" s="5"/>
      <c r="KK306" s="5"/>
      <c r="KL306" s="5"/>
      <c r="KM306" s="5"/>
      <c r="KN306" s="5"/>
    </row>
    <row r="307" spans="1:300" ht="12.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  <c r="GS307" s="5"/>
      <c r="GT307" s="5"/>
      <c r="GU307" s="5"/>
      <c r="GV307" s="5"/>
      <c r="GW307" s="5"/>
      <c r="GX307" s="5"/>
      <c r="GY307" s="5"/>
      <c r="GZ307" s="5"/>
      <c r="HA307" s="5"/>
      <c r="HB307" s="5"/>
      <c r="HC307" s="5"/>
      <c r="HD307" s="5"/>
      <c r="HE307" s="5"/>
      <c r="HF307" s="5"/>
      <c r="HG307" s="5"/>
      <c r="HH307" s="5"/>
      <c r="HI307" s="5"/>
      <c r="HJ307" s="5"/>
      <c r="HK307" s="5"/>
      <c r="HL307" s="5"/>
      <c r="HM307" s="5"/>
      <c r="HN307" s="5"/>
      <c r="HO307" s="5"/>
      <c r="HP307" s="5"/>
      <c r="HQ307" s="5"/>
      <c r="HR307" s="5"/>
      <c r="HS307" s="5"/>
      <c r="HT307" s="5"/>
      <c r="HU307" s="5"/>
      <c r="HV307" s="5"/>
      <c r="HW307" s="5"/>
      <c r="HX307" s="5"/>
      <c r="HY307" s="5"/>
      <c r="HZ307" s="5"/>
      <c r="IA307" s="5"/>
      <c r="IB307" s="5"/>
      <c r="IC307" s="5"/>
      <c r="ID307" s="5"/>
      <c r="IE307" s="5"/>
      <c r="IF307" s="5"/>
      <c r="IG307" s="5"/>
      <c r="IH307" s="5"/>
      <c r="II307" s="5"/>
      <c r="IJ307" s="5"/>
      <c r="IK307" s="5"/>
      <c r="IL307" s="5"/>
      <c r="IM307" s="5"/>
      <c r="IN307" s="5"/>
      <c r="IO307" s="5"/>
      <c r="IP307" s="5"/>
      <c r="IQ307" s="5"/>
      <c r="IR307" s="5"/>
      <c r="IS307" s="5"/>
      <c r="IT307" s="5"/>
      <c r="IU307" s="5"/>
      <c r="IV307" s="5"/>
      <c r="IW307" s="5"/>
      <c r="IX307" s="5"/>
      <c r="IY307" s="5"/>
      <c r="IZ307" s="5"/>
      <c r="JA307" s="5"/>
      <c r="JB307" s="5"/>
      <c r="JC307" s="5"/>
      <c r="JD307" s="5"/>
      <c r="JE307" s="5"/>
      <c r="JF307" s="5"/>
      <c r="JG307" s="5"/>
      <c r="JH307" s="5"/>
      <c r="JI307" s="5"/>
      <c r="JJ307" s="5"/>
      <c r="JK307" s="5"/>
      <c r="JL307" s="5"/>
      <c r="JM307" s="5"/>
      <c r="JN307" s="5"/>
      <c r="JO307" s="5"/>
      <c r="JP307" s="5"/>
      <c r="JQ307" s="5"/>
      <c r="JR307" s="5"/>
      <c r="JS307" s="5"/>
      <c r="JT307" s="5"/>
      <c r="JU307" s="5"/>
      <c r="JV307" s="5"/>
      <c r="JW307" s="5"/>
      <c r="JX307" s="5"/>
      <c r="JY307" s="5"/>
      <c r="JZ307" s="5"/>
      <c r="KA307" s="5"/>
      <c r="KB307" s="5"/>
      <c r="KC307" s="5"/>
      <c r="KD307" s="5"/>
      <c r="KE307" s="5"/>
      <c r="KF307" s="5"/>
      <c r="KG307" s="5"/>
      <c r="KH307" s="5"/>
      <c r="KI307" s="5"/>
      <c r="KJ307" s="5"/>
      <c r="KK307" s="5"/>
      <c r="KL307" s="5"/>
      <c r="KM307" s="5"/>
      <c r="KN307" s="5"/>
    </row>
    <row r="308" spans="1:300" ht="12.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  <c r="GR308" s="5"/>
      <c r="GS308" s="5"/>
      <c r="GT308" s="5"/>
      <c r="GU308" s="5"/>
      <c r="GV308" s="5"/>
      <c r="GW308" s="5"/>
      <c r="GX308" s="5"/>
      <c r="GY308" s="5"/>
      <c r="GZ308" s="5"/>
      <c r="HA308" s="5"/>
      <c r="HB308" s="5"/>
      <c r="HC308" s="5"/>
      <c r="HD308" s="5"/>
      <c r="HE308" s="5"/>
      <c r="HF308" s="5"/>
      <c r="HG308" s="5"/>
      <c r="HH308" s="5"/>
      <c r="HI308" s="5"/>
      <c r="HJ308" s="5"/>
      <c r="HK308" s="5"/>
      <c r="HL308" s="5"/>
      <c r="HM308" s="5"/>
      <c r="HN308" s="5"/>
      <c r="HO308" s="5"/>
      <c r="HP308" s="5"/>
      <c r="HQ308" s="5"/>
      <c r="HR308" s="5"/>
      <c r="HS308" s="5"/>
      <c r="HT308" s="5"/>
      <c r="HU308" s="5"/>
      <c r="HV308" s="5"/>
      <c r="HW308" s="5"/>
      <c r="HX308" s="5"/>
      <c r="HY308" s="5"/>
      <c r="HZ308" s="5"/>
      <c r="IA308" s="5"/>
      <c r="IB308" s="5"/>
      <c r="IC308" s="5"/>
      <c r="ID308" s="5"/>
      <c r="IE308" s="5"/>
      <c r="IF308" s="5"/>
      <c r="IG308" s="5"/>
      <c r="IH308" s="5"/>
      <c r="II308" s="5"/>
      <c r="IJ308" s="5"/>
      <c r="IK308" s="5"/>
      <c r="IL308" s="5"/>
      <c r="IM308" s="5"/>
      <c r="IN308" s="5"/>
      <c r="IO308" s="5"/>
      <c r="IP308" s="5"/>
      <c r="IQ308" s="5"/>
      <c r="IR308" s="5"/>
      <c r="IS308" s="5"/>
      <c r="IT308" s="5"/>
      <c r="IU308" s="5"/>
      <c r="IV308" s="5"/>
      <c r="IW308" s="5"/>
      <c r="IX308" s="5"/>
      <c r="IY308" s="5"/>
      <c r="IZ308" s="5"/>
      <c r="JA308" s="5"/>
      <c r="JB308" s="5"/>
      <c r="JC308" s="5"/>
      <c r="JD308" s="5"/>
      <c r="JE308" s="5"/>
      <c r="JF308" s="5"/>
      <c r="JG308" s="5"/>
      <c r="JH308" s="5"/>
      <c r="JI308" s="5"/>
      <c r="JJ308" s="5"/>
      <c r="JK308" s="5"/>
      <c r="JL308" s="5"/>
      <c r="JM308" s="5"/>
      <c r="JN308" s="5"/>
      <c r="JO308" s="5"/>
      <c r="JP308" s="5"/>
      <c r="JQ308" s="5"/>
      <c r="JR308" s="5"/>
      <c r="JS308" s="5"/>
      <c r="JT308" s="5"/>
      <c r="JU308" s="5"/>
      <c r="JV308" s="5"/>
      <c r="JW308" s="5"/>
      <c r="JX308" s="5"/>
      <c r="JY308" s="5"/>
      <c r="JZ308" s="5"/>
      <c r="KA308" s="5"/>
      <c r="KB308" s="5"/>
      <c r="KC308" s="5"/>
      <c r="KD308" s="5"/>
      <c r="KE308" s="5"/>
      <c r="KF308" s="5"/>
      <c r="KG308" s="5"/>
      <c r="KH308" s="5"/>
      <c r="KI308" s="5"/>
      <c r="KJ308" s="5"/>
      <c r="KK308" s="5"/>
      <c r="KL308" s="5"/>
      <c r="KM308" s="5"/>
      <c r="KN308" s="5"/>
    </row>
    <row r="309" spans="1:300" ht="12.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  <c r="GR309" s="5"/>
      <c r="GS309" s="5"/>
      <c r="GT309" s="5"/>
      <c r="GU309" s="5"/>
      <c r="GV309" s="5"/>
      <c r="GW309" s="5"/>
      <c r="GX309" s="5"/>
      <c r="GY309" s="5"/>
      <c r="GZ309" s="5"/>
      <c r="HA309" s="5"/>
      <c r="HB309" s="5"/>
      <c r="HC309" s="5"/>
      <c r="HD309" s="5"/>
      <c r="HE309" s="5"/>
      <c r="HF309" s="5"/>
      <c r="HG309" s="5"/>
      <c r="HH309" s="5"/>
      <c r="HI309" s="5"/>
      <c r="HJ309" s="5"/>
      <c r="HK309" s="5"/>
      <c r="HL309" s="5"/>
      <c r="HM309" s="5"/>
      <c r="HN309" s="5"/>
      <c r="HO309" s="5"/>
      <c r="HP309" s="5"/>
      <c r="HQ309" s="5"/>
      <c r="HR309" s="5"/>
      <c r="HS309" s="5"/>
      <c r="HT309" s="5"/>
      <c r="HU309" s="5"/>
      <c r="HV309" s="5"/>
      <c r="HW309" s="5"/>
      <c r="HX309" s="5"/>
      <c r="HY309" s="5"/>
      <c r="HZ309" s="5"/>
      <c r="IA309" s="5"/>
      <c r="IB309" s="5"/>
      <c r="IC309" s="5"/>
      <c r="ID309" s="5"/>
      <c r="IE309" s="5"/>
      <c r="IF309" s="5"/>
      <c r="IG309" s="5"/>
      <c r="IH309" s="5"/>
      <c r="II309" s="5"/>
      <c r="IJ309" s="5"/>
      <c r="IK309" s="5"/>
      <c r="IL309" s="5"/>
      <c r="IM309" s="5"/>
      <c r="IN309" s="5"/>
      <c r="IO309" s="5"/>
      <c r="IP309" s="5"/>
      <c r="IQ309" s="5"/>
      <c r="IR309" s="5"/>
      <c r="IS309" s="5"/>
      <c r="IT309" s="5"/>
      <c r="IU309" s="5"/>
      <c r="IV309" s="5"/>
      <c r="IW309" s="5"/>
      <c r="IX309" s="5"/>
      <c r="IY309" s="5"/>
      <c r="IZ309" s="5"/>
      <c r="JA309" s="5"/>
      <c r="JB309" s="5"/>
      <c r="JC309" s="5"/>
      <c r="JD309" s="5"/>
      <c r="JE309" s="5"/>
      <c r="JF309" s="5"/>
      <c r="JG309" s="5"/>
      <c r="JH309" s="5"/>
      <c r="JI309" s="5"/>
      <c r="JJ309" s="5"/>
      <c r="JK309" s="5"/>
      <c r="JL309" s="5"/>
      <c r="JM309" s="5"/>
      <c r="JN309" s="5"/>
      <c r="JO309" s="5"/>
      <c r="JP309" s="5"/>
      <c r="JQ309" s="5"/>
      <c r="JR309" s="5"/>
      <c r="JS309" s="5"/>
      <c r="JT309" s="5"/>
      <c r="JU309" s="5"/>
      <c r="JV309" s="5"/>
      <c r="JW309" s="5"/>
      <c r="JX309" s="5"/>
      <c r="JY309" s="5"/>
      <c r="JZ309" s="5"/>
      <c r="KA309" s="5"/>
      <c r="KB309" s="5"/>
      <c r="KC309" s="5"/>
      <c r="KD309" s="5"/>
      <c r="KE309" s="5"/>
      <c r="KF309" s="5"/>
      <c r="KG309" s="5"/>
      <c r="KH309" s="5"/>
      <c r="KI309" s="5"/>
      <c r="KJ309" s="5"/>
      <c r="KK309" s="5"/>
      <c r="KL309" s="5"/>
      <c r="KM309" s="5"/>
      <c r="KN309" s="5"/>
    </row>
    <row r="310" spans="1:300" ht="12.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  <c r="GR310" s="5"/>
      <c r="GS310" s="5"/>
      <c r="GT310" s="5"/>
      <c r="GU310" s="5"/>
      <c r="GV310" s="5"/>
      <c r="GW310" s="5"/>
      <c r="GX310" s="5"/>
      <c r="GY310" s="5"/>
      <c r="GZ310" s="5"/>
      <c r="HA310" s="5"/>
      <c r="HB310" s="5"/>
      <c r="HC310" s="5"/>
      <c r="HD310" s="5"/>
      <c r="HE310" s="5"/>
      <c r="HF310" s="5"/>
      <c r="HG310" s="5"/>
      <c r="HH310" s="5"/>
      <c r="HI310" s="5"/>
      <c r="HJ310" s="5"/>
      <c r="HK310" s="5"/>
      <c r="HL310" s="5"/>
      <c r="HM310" s="5"/>
      <c r="HN310" s="5"/>
      <c r="HO310" s="5"/>
      <c r="HP310" s="5"/>
      <c r="HQ310" s="5"/>
      <c r="HR310" s="5"/>
      <c r="HS310" s="5"/>
      <c r="HT310" s="5"/>
      <c r="HU310" s="5"/>
      <c r="HV310" s="5"/>
      <c r="HW310" s="5"/>
      <c r="HX310" s="5"/>
      <c r="HY310" s="5"/>
      <c r="HZ310" s="5"/>
      <c r="IA310" s="5"/>
      <c r="IB310" s="5"/>
      <c r="IC310" s="5"/>
      <c r="ID310" s="5"/>
      <c r="IE310" s="5"/>
      <c r="IF310" s="5"/>
      <c r="IG310" s="5"/>
      <c r="IH310" s="5"/>
      <c r="II310" s="5"/>
      <c r="IJ310" s="5"/>
      <c r="IK310" s="5"/>
      <c r="IL310" s="5"/>
      <c r="IM310" s="5"/>
      <c r="IN310" s="5"/>
      <c r="IO310" s="5"/>
      <c r="IP310" s="5"/>
      <c r="IQ310" s="5"/>
      <c r="IR310" s="5"/>
      <c r="IS310" s="5"/>
      <c r="IT310" s="5"/>
      <c r="IU310" s="5"/>
      <c r="IV310" s="5"/>
      <c r="IW310" s="5"/>
      <c r="IX310" s="5"/>
      <c r="IY310" s="5"/>
      <c r="IZ310" s="5"/>
      <c r="JA310" s="5"/>
      <c r="JB310" s="5"/>
      <c r="JC310" s="5"/>
      <c r="JD310" s="5"/>
      <c r="JE310" s="5"/>
      <c r="JF310" s="5"/>
      <c r="JG310" s="5"/>
      <c r="JH310" s="5"/>
      <c r="JI310" s="5"/>
      <c r="JJ310" s="5"/>
      <c r="JK310" s="5"/>
      <c r="JL310" s="5"/>
      <c r="JM310" s="5"/>
      <c r="JN310" s="5"/>
      <c r="JO310" s="5"/>
      <c r="JP310" s="5"/>
      <c r="JQ310" s="5"/>
      <c r="JR310" s="5"/>
      <c r="JS310" s="5"/>
      <c r="JT310" s="5"/>
      <c r="JU310" s="5"/>
      <c r="JV310" s="5"/>
      <c r="JW310" s="5"/>
      <c r="JX310" s="5"/>
      <c r="JY310" s="5"/>
      <c r="JZ310" s="5"/>
      <c r="KA310" s="5"/>
      <c r="KB310" s="5"/>
      <c r="KC310" s="5"/>
      <c r="KD310" s="5"/>
      <c r="KE310" s="5"/>
      <c r="KF310" s="5"/>
      <c r="KG310" s="5"/>
      <c r="KH310" s="5"/>
      <c r="KI310" s="5"/>
      <c r="KJ310" s="5"/>
      <c r="KK310" s="5"/>
      <c r="KL310" s="5"/>
      <c r="KM310" s="5"/>
      <c r="KN310" s="5"/>
    </row>
    <row r="311" spans="1:300" ht="12.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  <c r="GR311" s="5"/>
      <c r="GS311" s="5"/>
      <c r="GT311" s="5"/>
      <c r="GU311" s="5"/>
      <c r="GV311" s="5"/>
      <c r="GW311" s="5"/>
      <c r="GX311" s="5"/>
      <c r="GY311" s="5"/>
      <c r="GZ311" s="5"/>
      <c r="HA311" s="5"/>
      <c r="HB311" s="5"/>
      <c r="HC311" s="5"/>
      <c r="HD311" s="5"/>
      <c r="HE311" s="5"/>
      <c r="HF311" s="5"/>
      <c r="HG311" s="5"/>
      <c r="HH311" s="5"/>
      <c r="HI311" s="5"/>
      <c r="HJ311" s="5"/>
      <c r="HK311" s="5"/>
      <c r="HL311" s="5"/>
      <c r="HM311" s="5"/>
      <c r="HN311" s="5"/>
      <c r="HO311" s="5"/>
      <c r="HP311" s="5"/>
      <c r="HQ311" s="5"/>
      <c r="HR311" s="5"/>
      <c r="HS311" s="5"/>
      <c r="HT311" s="5"/>
      <c r="HU311" s="5"/>
      <c r="HV311" s="5"/>
      <c r="HW311" s="5"/>
      <c r="HX311" s="5"/>
      <c r="HY311" s="5"/>
      <c r="HZ311" s="5"/>
      <c r="IA311" s="5"/>
      <c r="IB311" s="5"/>
      <c r="IC311" s="5"/>
      <c r="ID311" s="5"/>
      <c r="IE311" s="5"/>
      <c r="IF311" s="5"/>
      <c r="IG311" s="5"/>
      <c r="IH311" s="5"/>
      <c r="II311" s="5"/>
      <c r="IJ311" s="5"/>
      <c r="IK311" s="5"/>
      <c r="IL311" s="5"/>
      <c r="IM311" s="5"/>
      <c r="IN311" s="5"/>
      <c r="IO311" s="5"/>
      <c r="IP311" s="5"/>
      <c r="IQ311" s="5"/>
      <c r="IR311" s="5"/>
      <c r="IS311" s="5"/>
      <c r="IT311" s="5"/>
      <c r="IU311" s="5"/>
      <c r="IV311" s="5"/>
      <c r="IW311" s="5"/>
      <c r="IX311" s="5"/>
      <c r="IY311" s="5"/>
      <c r="IZ311" s="5"/>
      <c r="JA311" s="5"/>
      <c r="JB311" s="5"/>
      <c r="JC311" s="5"/>
      <c r="JD311" s="5"/>
      <c r="JE311" s="5"/>
      <c r="JF311" s="5"/>
      <c r="JG311" s="5"/>
      <c r="JH311" s="5"/>
      <c r="JI311" s="5"/>
      <c r="JJ311" s="5"/>
      <c r="JK311" s="5"/>
      <c r="JL311" s="5"/>
      <c r="JM311" s="5"/>
      <c r="JN311" s="5"/>
      <c r="JO311" s="5"/>
      <c r="JP311" s="5"/>
      <c r="JQ311" s="5"/>
      <c r="JR311" s="5"/>
      <c r="JS311" s="5"/>
      <c r="JT311" s="5"/>
      <c r="JU311" s="5"/>
      <c r="JV311" s="5"/>
      <c r="JW311" s="5"/>
      <c r="JX311" s="5"/>
      <c r="JY311" s="5"/>
      <c r="JZ311" s="5"/>
      <c r="KA311" s="5"/>
      <c r="KB311" s="5"/>
      <c r="KC311" s="5"/>
      <c r="KD311" s="5"/>
      <c r="KE311" s="5"/>
      <c r="KF311" s="5"/>
      <c r="KG311" s="5"/>
      <c r="KH311" s="5"/>
      <c r="KI311" s="5"/>
      <c r="KJ311" s="5"/>
      <c r="KK311" s="5"/>
      <c r="KL311" s="5"/>
      <c r="KM311" s="5"/>
      <c r="KN311" s="5"/>
    </row>
    <row r="312" spans="1:300" ht="12.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  <c r="GT312" s="5"/>
      <c r="GU312" s="5"/>
      <c r="GV312" s="5"/>
      <c r="GW312" s="5"/>
      <c r="GX312" s="5"/>
      <c r="GY312" s="5"/>
      <c r="GZ312" s="5"/>
      <c r="HA312" s="5"/>
      <c r="HB312" s="5"/>
      <c r="HC312" s="5"/>
      <c r="HD312" s="5"/>
      <c r="HE312" s="5"/>
      <c r="HF312" s="5"/>
      <c r="HG312" s="5"/>
      <c r="HH312" s="5"/>
      <c r="HI312" s="5"/>
      <c r="HJ312" s="5"/>
      <c r="HK312" s="5"/>
      <c r="HL312" s="5"/>
      <c r="HM312" s="5"/>
      <c r="HN312" s="5"/>
      <c r="HO312" s="5"/>
      <c r="HP312" s="5"/>
      <c r="HQ312" s="5"/>
      <c r="HR312" s="5"/>
      <c r="HS312" s="5"/>
      <c r="HT312" s="5"/>
      <c r="HU312" s="5"/>
      <c r="HV312" s="5"/>
      <c r="HW312" s="5"/>
      <c r="HX312" s="5"/>
      <c r="HY312" s="5"/>
      <c r="HZ312" s="5"/>
      <c r="IA312" s="5"/>
      <c r="IB312" s="5"/>
      <c r="IC312" s="5"/>
      <c r="ID312" s="5"/>
      <c r="IE312" s="5"/>
      <c r="IF312" s="5"/>
      <c r="IG312" s="5"/>
      <c r="IH312" s="5"/>
      <c r="II312" s="5"/>
      <c r="IJ312" s="5"/>
      <c r="IK312" s="5"/>
      <c r="IL312" s="5"/>
      <c r="IM312" s="5"/>
      <c r="IN312" s="5"/>
      <c r="IO312" s="5"/>
      <c r="IP312" s="5"/>
      <c r="IQ312" s="5"/>
      <c r="IR312" s="5"/>
      <c r="IS312" s="5"/>
      <c r="IT312" s="5"/>
      <c r="IU312" s="5"/>
      <c r="IV312" s="5"/>
      <c r="IW312" s="5"/>
      <c r="IX312" s="5"/>
      <c r="IY312" s="5"/>
      <c r="IZ312" s="5"/>
      <c r="JA312" s="5"/>
      <c r="JB312" s="5"/>
      <c r="JC312" s="5"/>
      <c r="JD312" s="5"/>
      <c r="JE312" s="5"/>
      <c r="JF312" s="5"/>
      <c r="JG312" s="5"/>
      <c r="JH312" s="5"/>
      <c r="JI312" s="5"/>
      <c r="JJ312" s="5"/>
      <c r="JK312" s="5"/>
      <c r="JL312" s="5"/>
      <c r="JM312" s="5"/>
      <c r="JN312" s="5"/>
      <c r="JO312" s="5"/>
      <c r="JP312" s="5"/>
      <c r="JQ312" s="5"/>
      <c r="JR312" s="5"/>
      <c r="JS312" s="5"/>
      <c r="JT312" s="5"/>
      <c r="JU312" s="5"/>
      <c r="JV312" s="5"/>
      <c r="JW312" s="5"/>
      <c r="JX312" s="5"/>
      <c r="JY312" s="5"/>
      <c r="JZ312" s="5"/>
      <c r="KA312" s="5"/>
      <c r="KB312" s="5"/>
      <c r="KC312" s="5"/>
      <c r="KD312" s="5"/>
      <c r="KE312" s="5"/>
      <c r="KF312" s="5"/>
      <c r="KG312" s="5"/>
      <c r="KH312" s="5"/>
      <c r="KI312" s="5"/>
      <c r="KJ312" s="5"/>
      <c r="KK312" s="5"/>
      <c r="KL312" s="5"/>
      <c r="KM312" s="5"/>
      <c r="KN312" s="5"/>
    </row>
    <row r="313" spans="1:300" ht="12.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  <c r="GT313" s="5"/>
      <c r="GU313" s="5"/>
      <c r="GV313" s="5"/>
      <c r="GW313" s="5"/>
      <c r="GX313" s="5"/>
      <c r="GY313" s="5"/>
      <c r="GZ313" s="5"/>
      <c r="HA313" s="5"/>
      <c r="HB313" s="5"/>
      <c r="HC313" s="5"/>
      <c r="HD313" s="5"/>
      <c r="HE313" s="5"/>
      <c r="HF313" s="5"/>
      <c r="HG313" s="5"/>
      <c r="HH313" s="5"/>
      <c r="HI313" s="5"/>
      <c r="HJ313" s="5"/>
      <c r="HK313" s="5"/>
      <c r="HL313" s="5"/>
      <c r="HM313" s="5"/>
      <c r="HN313" s="5"/>
      <c r="HO313" s="5"/>
      <c r="HP313" s="5"/>
      <c r="HQ313" s="5"/>
      <c r="HR313" s="5"/>
      <c r="HS313" s="5"/>
      <c r="HT313" s="5"/>
      <c r="HU313" s="5"/>
      <c r="HV313" s="5"/>
      <c r="HW313" s="5"/>
      <c r="HX313" s="5"/>
      <c r="HY313" s="5"/>
      <c r="HZ313" s="5"/>
      <c r="IA313" s="5"/>
      <c r="IB313" s="5"/>
      <c r="IC313" s="5"/>
      <c r="ID313" s="5"/>
      <c r="IE313" s="5"/>
      <c r="IF313" s="5"/>
      <c r="IG313" s="5"/>
      <c r="IH313" s="5"/>
      <c r="II313" s="5"/>
      <c r="IJ313" s="5"/>
      <c r="IK313" s="5"/>
      <c r="IL313" s="5"/>
      <c r="IM313" s="5"/>
      <c r="IN313" s="5"/>
      <c r="IO313" s="5"/>
      <c r="IP313" s="5"/>
      <c r="IQ313" s="5"/>
      <c r="IR313" s="5"/>
      <c r="IS313" s="5"/>
      <c r="IT313" s="5"/>
      <c r="IU313" s="5"/>
      <c r="IV313" s="5"/>
      <c r="IW313" s="5"/>
      <c r="IX313" s="5"/>
      <c r="IY313" s="5"/>
      <c r="IZ313" s="5"/>
      <c r="JA313" s="5"/>
      <c r="JB313" s="5"/>
      <c r="JC313" s="5"/>
      <c r="JD313" s="5"/>
      <c r="JE313" s="5"/>
      <c r="JF313" s="5"/>
      <c r="JG313" s="5"/>
      <c r="JH313" s="5"/>
      <c r="JI313" s="5"/>
      <c r="JJ313" s="5"/>
      <c r="JK313" s="5"/>
      <c r="JL313" s="5"/>
      <c r="JM313" s="5"/>
      <c r="JN313" s="5"/>
      <c r="JO313" s="5"/>
      <c r="JP313" s="5"/>
      <c r="JQ313" s="5"/>
      <c r="JR313" s="5"/>
      <c r="JS313" s="5"/>
      <c r="JT313" s="5"/>
      <c r="JU313" s="5"/>
      <c r="JV313" s="5"/>
      <c r="JW313" s="5"/>
      <c r="JX313" s="5"/>
      <c r="JY313" s="5"/>
      <c r="JZ313" s="5"/>
      <c r="KA313" s="5"/>
      <c r="KB313" s="5"/>
      <c r="KC313" s="5"/>
      <c r="KD313" s="5"/>
      <c r="KE313" s="5"/>
      <c r="KF313" s="5"/>
      <c r="KG313" s="5"/>
      <c r="KH313" s="5"/>
      <c r="KI313" s="5"/>
      <c r="KJ313" s="5"/>
      <c r="KK313" s="5"/>
      <c r="KL313" s="5"/>
      <c r="KM313" s="5"/>
      <c r="KN313" s="5"/>
    </row>
    <row r="314" spans="1:300" ht="12.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  <c r="GS314" s="5"/>
      <c r="GT314" s="5"/>
      <c r="GU314" s="5"/>
      <c r="GV314" s="5"/>
      <c r="GW314" s="5"/>
      <c r="GX314" s="5"/>
      <c r="GY314" s="5"/>
      <c r="GZ314" s="5"/>
      <c r="HA314" s="5"/>
      <c r="HB314" s="5"/>
      <c r="HC314" s="5"/>
      <c r="HD314" s="5"/>
      <c r="HE314" s="5"/>
      <c r="HF314" s="5"/>
      <c r="HG314" s="5"/>
      <c r="HH314" s="5"/>
      <c r="HI314" s="5"/>
      <c r="HJ314" s="5"/>
      <c r="HK314" s="5"/>
      <c r="HL314" s="5"/>
      <c r="HM314" s="5"/>
      <c r="HN314" s="5"/>
      <c r="HO314" s="5"/>
      <c r="HP314" s="5"/>
      <c r="HQ314" s="5"/>
      <c r="HR314" s="5"/>
      <c r="HS314" s="5"/>
      <c r="HT314" s="5"/>
      <c r="HU314" s="5"/>
      <c r="HV314" s="5"/>
      <c r="HW314" s="5"/>
      <c r="HX314" s="5"/>
      <c r="HY314" s="5"/>
      <c r="HZ314" s="5"/>
      <c r="IA314" s="5"/>
      <c r="IB314" s="5"/>
      <c r="IC314" s="5"/>
      <c r="ID314" s="5"/>
      <c r="IE314" s="5"/>
      <c r="IF314" s="5"/>
      <c r="IG314" s="5"/>
      <c r="IH314" s="5"/>
      <c r="II314" s="5"/>
      <c r="IJ314" s="5"/>
      <c r="IK314" s="5"/>
      <c r="IL314" s="5"/>
      <c r="IM314" s="5"/>
      <c r="IN314" s="5"/>
      <c r="IO314" s="5"/>
      <c r="IP314" s="5"/>
      <c r="IQ314" s="5"/>
      <c r="IR314" s="5"/>
      <c r="IS314" s="5"/>
      <c r="IT314" s="5"/>
      <c r="IU314" s="5"/>
      <c r="IV314" s="5"/>
      <c r="IW314" s="5"/>
      <c r="IX314" s="5"/>
      <c r="IY314" s="5"/>
      <c r="IZ314" s="5"/>
      <c r="JA314" s="5"/>
      <c r="JB314" s="5"/>
      <c r="JC314" s="5"/>
      <c r="JD314" s="5"/>
      <c r="JE314" s="5"/>
      <c r="JF314" s="5"/>
      <c r="JG314" s="5"/>
      <c r="JH314" s="5"/>
      <c r="JI314" s="5"/>
      <c r="JJ314" s="5"/>
      <c r="JK314" s="5"/>
      <c r="JL314" s="5"/>
      <c r="JM314" s="5"/>
      <c r="JN314" s="5"/>
      <c r="JO314" s="5"/>
      <c r="JP314" s="5"/>
      <c r="JQ314" s="5"/>
      <c r="JR314" s="5"/>
      <c r="JS314" s="5"/>
      <c r="JT314" s="5"/>
      <c r="JU314" s="5"/>
      <c r="JV314" s="5"/>
      <c r="JW314" s="5"/>
      <c r="JX314" s="5"/>
      <c r="JY314" s="5"/>
      <c r="JZ314" s="5"/>
      <c r="KA314" s="5"/>
      <c r="KB314" s="5"/>
      <c r="KC314" s="5"/>
      <c r="KD314" s="5"/>
      <c r="KE314" s="5"/>
      <c r="KF314" s="5"/>
      <c r="KG314" s="5"/>
      <c r="KH314" s="5"/>
      <c r="KI314" s="5"/>
      <c r="KJ314" s="5"/>
      <c r="KK314" s="5"/>
      <c r="KL314" s="5"/>
      <c r="KM314" s="5"/>
      <c r="KN314" s="5"/>
    </row>
    <row r="315" spans="1:300" ht="12.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  <c r="GR315" s="5"/>
      <c r="GS315" s="5"/>
      <c r="GT315" s="5"/>
      <c r="GU315" s="5"/>
      <c r="GV315" s="5"/>
      <c r="GW315" s="5"/>
      <c r="GX315" s="5"/>
      <c r="GY315" s="5"/>
      <c r="GZ315" s="5"/>
      <c r="HA315" s="5"/>
      <c r="HB315" s="5"/>
      <c r="HC315" s="5"/>
      <c r="HD315" s="5"/>
      <c r="HE315" s="5"/>
      <c r="HF315" s="5"/>
      <c r="HG315" s="5"/>
      <c r="HH315" s="5"/>
      <c r="HI315" s="5"/>
      <c r="HJ315" s="5"/>
      <c r="HK315" s="5"/>
      <c r="HL315" s="5"/>
      <c r="HM315" s="5"/>
      <c r="HN315" s="5"/>
      <c r="HO315" s="5"/>
      <c r="HP315" s="5"/>
      <c r="HQ315" s="5"/>
      <c r="HR315" s="5"/>
      <c r="HS315" s="5"/>
      <c r="HT315" s="5"/>
      <c r="HU315" s="5"/>
      <c r="HV315" s="5"/>
      <c r="HW315" s="5"/>
      <c r="HX315" s="5"/>
      <c r="HY315" s="5"/>
      <c r="HZ315" s="5"/>
      <c r="IA315" s="5"/>
      <c r="IB315" s="5"/>
      <c r="IC315" s="5"/>
      <c r="ID315" s="5"/>
      <c r="IE315" s="5"/>
      <c r="IF315" s="5"/>
      <c r="IG315" s="5"/>
      <c r="IH315" s="5"/>
      <c r="II315" s="5"/>
      <c r="IJ315" s="5"/>
      <c r="IK315" s="5"/>
      <c r="IL315" s="5"/>
      <c r="IM315" s="5"/>
      <c r="IN315" s="5"/>
      <c r="IO315" s="5"/>
      <c r="IP315" s="5"/>
      <c r="IQ315" s="5"/>
      <c r="IR315" s="5"/>
      <c r="IS315" s="5"/>
      <c r="IT315" s="5"/>
      <c r="IU315" s="5"/>
      <c r="IV315" s="5"/>
      <c r="IW315" s="5"/>
      <c r="IX315" s="5"/>
      <c r="IY315" s="5"/>
      <c r="IZ315" s="5"/>
      <c r="JA315" s="5"/>
      <c r="JB315" s="5"/>
      <c r="JC315" s="5"/>
      <c r="JD315" s="5"/>
      <c r="JE315" s="5"/>
      <c r="JF315" s="5"/>
      <c r="JG315" s="5"/>
      <c r="JH315" s="5"/>
      <c r="JI315" s="5"/>
      <c r="JJ315" s="5"/>
      <c r="JK315" s="5"/>
      <c r="JL315" s="5"/>
      <c r="JM315" s="5"/>
      <c r="JN315" s="5"/>
      <c r="JO315" s="5"/>
      <c r="JP315" s="5"/>
      <c r="JQ315" s="5"/>
      <c r="JR315" s="5"/>
      <c r="JS315" s="5"/>
      <c r="JT315" s="5"/>
      <c r="JU315" s="5"/>
      <c r="JV315" s="5"/>
      <c r="JW315" s="5"/>
      <c r="JX315" s="5"/>
      <c r="JY315" s="5"/>
      <c r="JZ315" s="5"/>
      <c r="KA315" s="5"/>
      <c r="KB315" s="5"/>
      <c r="KC315" s="5"/>
      <c r="KD315" s="5"/>
      <c r="KE315" s="5"/>
      <c r="KF315" s="5"/>
      <c r="KG315" s="5"/>
      <c r="KH315" s="5"/>
      <c r="KI315" s="5"/>
      <c r="KJ315" s="5"/>
      <c r="KK315" s="5"/>
      <c r="KL315" s="5"/>
      <c r="KM315" s="5"/>
      <c r="KN315" s="5"/>
    </row>
    <row r="316" spans="1:300" ht="12.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5"/>
      <c r="GV316" s="5"/>
      <c r="GW316" s="5"/>
      <c r="GX316" s="5"/>
      <c r="GY316" s="5"/>
      <c r="GZ316" s="5"/>
      <c r="HA316" s="5"/>
      <c r="HB316" s="5"/>
      <c r="HC316" s="5"/>
      <c r="HD316" s="5"/>
      <c r="HE316" s="5"/>
      <c r="HF316" s="5"/>
      <c r="HG316" s="5"/>
      <c r="HH316" s="5"/>
      <c r="HI316" s="5"/>
      <c r="HJ316" s="5"/>
      <c r="HK316" s="5"/>
      <c r="HL316" s="5"/>
      <c r="HM316" s="5"/>
      <c r="HN316" s="5"/>
      <c r="HO316" s="5"/>
      <c r="HP316" s="5"/>
      <c r="HQ316" s="5"/>
      <c r="HR316" s="5"/>
      <c r="HS316" s="5"/>
      <c r="HT316" s="5"/>
      <c r="HU316" s="5"/>
      <c r="HV316" s="5"/>
      <c r="HW316" s="5"/>
      <c r="HX316" s="5"/>
      <c r="HY316" s="5"/>
      <c r="HZ316" s="5"/>
      <c r="IA316" s="5"/>
      <c r="IB316" s="5"/>
      <c r="IC316" s="5"/>
      <c r="ID316" s="5"/>
      <c r="IE316" s="5"/>
      <c r="IF316" s="5"/>
      <c r="IG316" s="5"/>
      <c r="IH316" s="5"/>
      <c r="II316" s="5"/>
      <c r="IJ316" s="5"/>
      <c r="IK316" s="5"/>
      <c r="IL316" s="5"/>
      <c r="IM316" s="5"/>
      <c r="IN316" s="5"/>
      <c r="IO316" s="5"/>
      <c r="IP316" s="5"/>
      <c r="IQ316" s="5"/>
      <c r="IR316" s="5"/>
      <c r="IS316" s="5"/>
      <c r="IT316" s="5"/>
      <c r="IU316" s="5"/>
      <c r="IV316" s="5"/>
      <c r="IW316" s="5"/>
      <c r="IX316" s="5"/>
      <c r="IY316" s="5"/>
      <c r="IZ316" s="5"/>
      <c r="JA316" s="5"/>
      <c r="JB316" s="5"/>
      <c r="JC316" s="5"/>
      <c r="JD316" s="5"/>
      <c r="JE316" s="5"/>
      <c r="JF316" s="5"/>
      <c r="JG316" s="5"/>
      <c r="JH316" s="5"/>
      <c r="JI316" s="5"/>
      <c r="JJ316" s="5"/>
      <c r="JK316" s="5"/>
      <c r="JL316" s="5"/>
      <c r="JM316" s="5"/>
      <c r="JN316" s="5"/>
      <c r="JO316" s="5"/>
      <c r="JP316" s="5"/>
      <c r="JQ316" s="5"/>
      <c r="JR316" s="5"/>
      <c r="JS316" s="5"/>
      <c r="JT316" s="5"/>
      <c r="JU316" s="5"/>
      <c r="JV316" s="5"/>
      <c r="JW316" s="5"/>
      <c r="JX316" s="5"/>
      <c r="JY316" s="5"/>
      <c r="JZ316" s="5"/>
      <c r="KA316" s="5"/>
      <c r="KB316" s="5"/>
      <c r="KC316" s="5"/>
      <c r="KD316" s="5"/>
      <c r="KE316" s="5"/>
      <c r="KF316" s="5"/>
      <c r="KG316" s="5"/>
      <c r="KH316" s="5"/>
      <c r="KI316" s="5"/>
      <c r="KJ316" s="5"/>
      <c r="KK316" s="5"/>
      <c r="KL316" s="5"/>
      <c r="KM316" s="5"/>
      <c r="KN316" s="5"/>
    </row>
    <row r="317" spans="1:300" ht="12.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  <c r="GR317" s="5"/>
      <c r="GS317" s="5"/>
      <c r="GT317" s="5"/>
      <c r="GU317" s="5"/>
      <c r="GV317" s="5"/>
      <c r="GW317" s="5"/>
      <c r="GX317" s="5"/>
      <c r="GY317" s="5"/>
      <c r="GZ317" s="5"/>
      <c r="HA317" s="5"/>
      <c r="HB317" s="5"/>
      <c r="HC317" s="5"/>
      <c r="HD317" s="5"/>
      <c r="HE317" s="5"/>
      <c r="HF317" s="5"/>
      <c r="HG317" s="5"/>
      <c r="HH317" s="5"/>
      <c r="HI317" s="5"/>
      <c r="HJ317" s="5"/>
      <c r="HK317" s="5"/>
      <c r="HL317" s="5"/>
      <c r="HM317" s="5"/>
      <c r="HN317" s="5"/>
      <c r="HO317" s="5"/>
      <c r="HP317" s="5"/>
      <c r="HQ317" s="5"/>
      <c r="HR317" s="5"/>
      <c r="HS317" s="5"/>
      <c r="HT317" s="5"/>
      <c r="HU317" s="5"/>
      <c r="HV317" s="5"/>
      <c r="HW317" s="5"/>
      <c r="HX317" s="5"/>
      <c r="HY317" s="5"/>
      <c r="HZ317" s="5"/>
      <c r="IA317" s="5"/>
      <c r="IB317" s="5"/>
      <c r="IC317" s="5"/>
      <c r="ID317" s="5"/>
      <c r="IE317" s="5"/>
      <c r="IF317" s="5"/>
      <c r="IG317" s="5"/>
      <c r="IH317" s="5"/>
      <c r="II317" s="5"/>
      <c r="IJ317" s="5"/>
      <c r="IK317" s="5"/>
      <c r="IL317" s="5"/>
      <c r="IM317" s="5"/>
      <c r="IN317" s="5"/>
      <c r="IO317" s="5"/>
      <c r="IP317" s="5"/>
      <c r="IQ317" s="5"/>
      <c r="IR317" s="5"/>
      <c r="IS317" s="5"/>
      <c r="IT317" s="5"/>
      <c r="IU317" s="5"/>
      <c r="IV317" s="5"/>
      <c r="IW317" s="5"/>
      <c r="IX317" s="5"/>
      <c r="IY317" s="5"/>
      <c r="IZ317" s="5"/>
      <c r="JA317" s="5"/>
      <c r="JB317" s="5"/>
      <c r="JC317" s="5"/>
      <c r="JD317" s="5"/>
      <c r="JE317" s="5"/>
      <c r="JF317" s="5"/>
      <c r="JG317" s="5"/>
      <c r="JH317" s="5"/>
      <c r="JI317" s="5"/>
      <c r="JJ317" s="5"/>
      <c r="JK317" s="5"/>
      <c r="JL317" s="5"/>
      <c r="JM317" s="5"/>
      <c r="JN317" s="5"/>
      <c r="JO317" s="5"/>
      <c r="JP317" s="5"/>
      <c r="JQ317" s="5"/>
      <c r="JR317" s="5"/>
      <c r="JS317" s="5"/>
      <c r="JT317" s="5"/>
      <c r="JU317" s="5"/>
      <c r="JV317" s="5"/>
      <c r="JW317" s="5"/>
      <c r="JX317" s="5"/>
      <c r="JY317" s="5"/>
      <c r="JZ317" s="5"/>
      <c r="KA317" s="5"/>
      <c r="KB317" s="5"/>
      <c r="KC317" s="5"/>
      <c r="KD317" s="5"/>
      <c r="KE317" s="5"/>
      <c r="KF317" s="5"/>
      <c r="KG317" s="5"/>
      <c r="KH317" s="5"/>
      <c r="KI317" s="5"/>
      <c r="KJ317" s="5"/>
      <c r="KK317" s="5"/>
      <c r="KL317" s="5"/>
      <c r="KM317" s="5"/>
      <c r="KN317" s="5"/>
    </row>
    <row r="318" spans="1:300" ht="12.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  <c r="GR318" s="5"/>
      <c r="GS318" s="5"/>
      <c r="GT318" s="5"/>
      <c r="GU318" s="5"/>
      <c r="GV318" s="5"/>
      <c r="GW318" s="5"/>
      <c r="GX318" s="5"/>
      <c r="GY318" s="5"/>
      <c r="GZ318" s="5"/>
      <c r="HA318" s="5"/>
      <c r="HB318" s="5"/>
      <c r="HC318" s="5"/>
      <c r="HD318" s="5"/>
      <c r="HE318" s="5"/>
      <c r="HF318" s="5"/>
      <c r="HG318" s="5"/>
      <c r="HH318" s="5"/>
      <c r="HI318" s="5"/>
      <c r="HJ318" s="5"/>
      <c r="HK318" s="5"/>
      <c r="HL318" s="5"/>
      <c r="HM318" s="5"/>
      <c r="HN318" s="5"/>
      <c r="HO318" s="5"/>
      <c r="HP318" s="5"/>
      <c r="HQ318" s="5"/>
      <c r="HR318" s="5"/>
      <c r="HS318" s="5"/>
      <c r="HT318" s="5"/>
      <c r="HU318" s="5"/>
      <c r="HV318" s="5"/>
      <c r="HW318" s="5"/>
      <c r="HX318" s="5"/>
      <c r="HY318" s="5"/>
      <c r="HZ318" s="5"/>
      <c r="IA318" s="5"/>
      <c r="IB318" s="5"/>
      <c r="IC318" s="5"/>
      <c r="ID318" s="5"/>
      <c r="IE318" s="5"/>
      <c r="IF318" s="5"/>
      <c r="IG318" s="5"/>
      <c r="IH318" s="5"/>
      <c r="II318" s="5"/>
      <c r="IJ318" s="5"/>
      <c r="IK318" s="5"/>
      <c r="IL318" s="5"/>
      <c r="IM318" s="5"/>
      <c r="IN318" s="5"/>
      <c r="IO318" s="5"/>
      <c r="IP318" s="5"/>
      <c r="IQ318" s="5"/>
      <c r="IR318" s="5"/>
      <c r="IS318" s="5"/>
      <c r="IT318" s="5"/>
      <c r="IU318" s="5"/>
      <c r="IV318" s="5"/>
      <c r="IW318" s="5"/>
      <c r="IX318" s="5"/>
      <c r="IY318" s="5"/>
      <c r="IZ318" s="5"/>
      <c r="JA318" s="5"/>
      <c r="JB318" s="5"/>
      <c r="JC318" s="5"/>
      <c r="JD318" s="5"/>
      <c r="JE318" s="5"/>
      <c r="JF318" s="5"/>
      <c r="JG318" s="5"/>
      <c r="JH318" s="5"/>
      <c r="JI318" s="5"/>
      <c r="JJ318" s="5"/>
      <c r="JK318" s="5"/>
      <c r="JL318" s="5"/>
      <c r="JM318" s="5"/>
      <c r="JN318" s="5"/>
      <c r="JO318" s="5"/>
      <c r="JP318" s="5"/>
      <c r="JQ318" s="5"/>
      <c r="JR318" s="5"/>
      <c r="JS318" s="5"/>
      <c r="JT318" s="5"/>
      <c r="JU318" s="5"/>
      <c r="JV318" s="5"/>
      <c r="JW318" s="5"/>
      <c r="JX318" s="5"/>
      <c r="JY318" s="5"/>
      <c r="JZ318" s="5"/>
      <c r="KA318" s="5"/>
      <c r="KB318" s="5"/>
      <c r="KC318" s="5"/>
      <c r="KD318" s="5"/>
      <c r="KE318" s="5"/>
      <c r="KF318" s="5"/>
      <c r="KG318" s="5"/>
      <c r="KH318" s="5"/>
      <c r="KI318" s="5"/>
      <c r="KJ318" s="5"/>
      <c r="KK318" s="5"/>
      <c r="KL318" s="5"/>
      <c r="KM318" s="5"/>
      <c r="KN318" s="5"/>
    </row>
    <row r="319" spans="1:300" ht="12.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  <c r="GR319" s="5"/>
      <c r="GS319" s="5"/>
      <c r="GT319" s="5"/>
      <c r="GU319" s="5"/>
      <c r="GV319" s="5"/>
      <c r="GW319" s="5"/>
      <c r="GX319" s="5"/>
      <c r="GY319" s="5"/>
      <c r="GZ319" s="5"/>
      <c r="HA319" s="5"/>
      <c r="HB319" s="5"/>
      <c r="HC319" s="5"/>
      <c r="HD319" s="5"/>
      <c r="HE319" s="5"/>
      <c r="HF319" s="5"/>
      <c r="HG319" s="5"/>
      <c r="HH319" s="5"/>
      <c r="HI319" s="5"/>
      <c r="HJ319" s="5"/>
      <c r="HK319" s="5"/>
      <c r="HL319" s="5"/>
      <c r="HM319" s="5"/>
      <c r="HN319" s="5"/>
      <c r="HO319" s="5"/>
      <c r="HP319" s="5"/>
      <c r="HQ319" s="5"/>
      <c r="HR319" s="5"/>
      <c r="HS319" s="5"/>
      <c r="HT319" s="5"/>
      <c r="HU319" s="5"/>
      <c r="HV319" s="5"/>
      <c r="HW319" s="5"/>
      <c r="HX319" s="5"/>
      <c r="HY319" s="5"/>
      <c r="HZ319" s="5"/>
      <c r="IA319" s="5"/>
      <c r="IB319" s="5"/>
      <c r="IC319" s="5"/>
      <c r="ID319" s="5"/>
      <c r="IE319" s="5"/>
      <c r="IF319" s="5"/>
      <c r="IG319" s="5"/>
      <c r="IH319" s="5"/>
      <c r="II319" s="5"/>
      <c r="IJ319" s="5"/>
      <c r="IK319" s="5"/>
      <c r="IL319" s="5"/>
      <c r="IM319" s="5"/>
      <c r="IN319" s="5"/>
      <c r="IO319" s="5"/>
      <c r="IP319" s="5"/>
      <c r="IQ319" s="5"/>
      <c r="IR319" s="5"/>
      <c r="IS319" s="5"/>
      <c r="IT319" s="5"/>
      <c r="IU319" s="5"/>
      <c r="IV319" s="5"/>
      <c r="IW319" s="5"/>
      <c r="IX319" s="5"/>
      <c r="IY319" s="5"/>
      <c r="IZ319" s="5"/>
      <c r="JA319" s="5"/>
      <c r="JB319" s="5"/>
      <c r="JC319" s="5"/>
      <c r="JD319" s="5"/>
      <c r="JE319" s="5"/>
      <c r="JF319" s="5"/>
      <c r="JG319" s="5"/>
      <c r="JH319" s="5"/>
      <c r="JI319" s="5"/>
      <c r="JJ319" s="5"/>
      <c r="JK319" s="5"/>
      <c r="JL319" s="5"/>
      <c r="JM319" s="5"/>
      <c r="JN319" s="5"/>
      <c r="JO319" s="5"/>
      <c r="JP319" s="5"/>
      <c r="JQ319" s="5"/>
      <c r="JR319" s="5"/>
      <c r="JS319" s="5"/>
      <c r="JT319" s="5"/>
      <c r="JU319" s="5"/>
      <c r="JV319" s="5"/>
      <c r="JW319" s="5"/>
      <c r="JX319" s="5"/>
      <c r="JY319" s="5"/>
      <c r="JZ319" s="5"/>
      <c r="KA319" s="5"/>
      <c r="KB319" s="5"/>
      <c r="KC319" s="5"/>
      <c r="KD319" s="5"/>
      <c r="KE319" s="5"/>
      <c r="KF319" s="5"/>
      <c r="KG319" s="5"/>
      <c r="KH319" s="5"/>
      <c r="KI319" s="5"/>
      <c r="KJ319" s="5"/>
      <c r="KK319" s="5"/>
      <c r="KL319" s="5"/>
      <c r="KM319" s="5"/>
      <c r="KN319" s="5"/>
    </row>
    <row r="320" spans="1:300" ht="12.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  <c r="GR320" s="5"/>
      <c r="GS320" s="5"/>
      <c r="GT320" s="5"/>
      <c r="GU320" s="5"/>
      <c r="GV320" s="5"/>
      <c r="GW320" s="5"/>
      <c r="GX320" s="5"/>
      <c r="GY320" s="5"/>
      <c r="GZ320" s="5"/>
      <c r="HA320" s="5"/>
      <c r="HB320" s="5"/>
      <c r="HC320" s="5"/>
      <c r="HD320" s="5"/>
      <c r="HE320" s="5"/>
      <c r="HF320" s="5"/>
      <c r="HG320" s="5"/>
      <c r="HH320" s="5"/>
      <c r="HI320" s="5"/>
      <c r="HJ320" s="5"/>
      <c r="HK320" s="5"/>
      <c r="HL320" s="5"/>
      <c r="HM320" s="5"/>
      <c r="HN320" s="5"/>
      <c r="HO320" s="5"/>
      <c r="HP320" s="5"/>
      <c r="HQ320" s="5"/>
      <c r="HR320" s="5"/>
      <c r="HS320" s="5"/>
      <c r="HT320" s="5"/>
      <c r="HU320" s="5"/>
      <c r="HV320" s="5"/>
      <c r="HW320" s="5"/>
      <c r="HX320" s="5"/>
      <c r="HY320" s="5"/>
      <c r="HZ320" s="5"/>
      <c r="IA320" s="5"/>
      <c r="IB320" s="5"/>
      <c r="IC320" s="5"/>
      <c r="ID320" s="5"/>
      <c r="IE320" s="5"/>
      <c r="IF320" s="5"/>
      <c r="IG320" s="5"/>
      <c r="IH320" s="5"/>
      <c r="II320" s="5"/>
      <c r="IJ320" s="5"/>
      <c r="IK320" s="5"/>
      <c r="IL320" s="5"/>
      <c r="IM320" s="5"/>
      <c r="IN320" s="5"/>
      <c r="IO320" s="5"/>
      <c r="IP320" s="5"/>
      <c r="IQ320" s="5"/>
      <c r="IR320" s="5"/>
      <c r="IS320" s="5"/>
      <c r="IT320" s="5"/>
      <c r="IU320" s="5"/>
      <c r="IV320" s="5"/>
      <c r="IW320" s="5"/>
      <c r="IX320" s="5"/>
      <c r="IY320" s="5"/>
      <c r="IZ320" s="5"/>
      <c r="JA320" s="5"/>
      <c r="JB320" s="5"/>
      <c r="JC320" s="5"/>
      <c r="JD320" s="5"/>
      <c r="JE320" s="5"/>
      <c r="JF320" s="5"/>
      <c r="JG320" s="5"/>
      <c r="JH320" s="5"/>
      <c r="JI320" s="5"/>
      <c r="JJ320" s="5"/>
      <c r="JK320" s="5"/>
      <c r="JL320" s="5"/>
      <c r="JM320" s="5"/>
      <c r="JN320" s="5"/>
      <c r="JO320" s="5"/>
      <c r="JP320" s="5"/>
      <c r="JQ320" s="5"/>
      <c r="JR320" s="5"/>
      <c r="JS320" s="5"/>
      <c r="JT320" s="5"/>
      <c r="JU320" s="5"/>
      <c r="JV320" s="5"/>
      <c r="JW320" s="5"/>
      <c r="JX320" s="5"/>
      <c r="JY320" s="5"/>
      <c r="JZ320" s="5"/>
      <c r="KA320" s="5"/>
      <c r="KB320" s="5"/>
      <c r="KC320" s="5"/>
      <c r="KD320" s="5"/>
      <c r="KE320" s="5"/>
      <c r="KF320" s="5"/>
      <c r="KG320" s="5"/>
      <c r="KH320" s="5"/>
      <c r="KI320" s="5"/>
      <c r="KJ320" s="5"/>
      <c r="KK320" s="5"/>
      <c r="KL320" s="5"/>
      <c r="KM320" s="5"/>
      <c r="KN320" s="5"/>
    </row>
    <row r="321" spans="1:300" ht="12.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5"/>
      <c r="EB321" s="5"/>
      <c r="EC321" s="5"/>
      <c r="ED321" s="5"/>
      <c r="EE321" s="5"/>
      <c r="EF321" s="5"/>
      <c r="EG321" s="5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5"/>
      <c r="FB321" s="5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5"/>
      <c r="FV321" s="5"/>
      <c r="FW321" s="5"/>
      <c r="FX321" s="5"/>
      <c r="FY321" s="5"/>
      <c r="FZ321" s="5"/>
      <c r="GA321" s="5"/>
      <c r="GB321" s="5"/>
      <c r="GC321" s="5"/>
      <c r="GD321" s="5"/>
      <c r="GE321" s="5"/>
      <c r="GF321" s="5"/>
      <c r="GG321" s="5"/>
      <c r="GH321" s="5"/>
      <c r="GI321" s="5"/>
      <c r="GJ321" s="5"/>
      <c r="GK321" s="5"/>
      <c r="GL321" s="5"/>
      <c r="GM321" s="5"/>
      <c r="GN321" s="5"/>
      <c r="GO321" s="5"/>
      <c r="GP321" s="5"/>
      <c r="GQ321" s="5"/>
      <c r="GR321" s="5"/>
      <c r="GS321" s="5"/>
      <c r="GT321" s="5"/>
      <c r="GU321" s="5"/>
      <c r="GV321" s="5"/>
      <c r="GW321" s="5"/>
      <c r="GX321" s="5"/>
      <c r="GY321" s="5"/>
      <c r="GZ321" s="5"/>
      <c r="HA321" s="5"/>
      <c r="HB321" s="5"/>
      <c r="HC321" s="5"/>
      <c r="HD321" s="5"/>
      <c r="HE321" s="5"/>
      <c r="HF321" s="5"/>
      <c r="HG321" s="5"/>
      <c r="HH321" s="5"/>
      <c r="HI321" s="5"/>
      <c r="HJ321" s="5"/>
      <c r="HK321" s="5"/>
      <c r="HL321" s="5"/>
      <c r="HM321" s="5"/>
      <c r="HN321" s="5"/>
      <c r="HO321" s="5"/>
      <c r="HP321" s="5"/>
      <c r="HQ321" s="5"/>
      <c r="HR321" s="5"/>
      <c r="HS321" s="5"/>
      <c r="HT321" s="5"/>
      <c r="HU321" s="5"/>
      <c r="HV321" s="5"/>
      <c r="HW321" s="5"/>
      <c r="HX321" s="5"/>
      <c r="HY321" s="5"/>
      <c r="HZ321" s="5"/>
      <c r="IA321" s="5"/>
      <c r="IB321" s="5"/>
      <c r="IC321" s="5"/>
      <c r="ID321" s="5"/>
      <c r="IE321" s="5"/>
      <c r="IF321" s="5"/>
      <c r="IG321" s="5"/>
      <c r="IH321" s="5"/>
      <c r="II321" s="5"/>
      <c r="IJ321" s="5"/>
      <c r="IK321" s="5"/>
      <c r="IL321" s="5"/>
      <c r="IM321" s="5"/>
      <c r="IN321" s="5"/>
      <c r="IO321" s="5"/>
      <c r="IP321" s="5"/>
      <c r="IQ321" s="5"/>
      <c r="IR321" s="5"/>
      <c r="IS321" s="5"/>
      <c r="IT321" s="5"/>
      <c r="IU321" s="5"/>
      <c r="IV321" s="5"/>
      <c r="IW321" s="5"/>
      <c r="IX321" s="5"/>
      <c r="IY321" s="5"/>
      <c r="IZ321" s="5"/>
      <c r="JA321" s="5"/>
      <c r="JB321" s="5"/>
      <c r="JC321" s="5"/>
      <c r="JD321" s="5"/>
      <c r="JE321" s="5"/>
      <c r="JF321" s="5"/>
      <c r="JG321" s="5"/>
      <c r="JH321" s="5"/>
      <c r="JI321" s="5"/>
      <c r="JJ321" s="5"/>
      <c r="JK321" s="5"/>
      <c r="JL321" s="5"/>
      <c r="JM321" s="5"/>
      <c r="JN321" s="5"/>
      <c r="JO321" s="5"/>
      <c r="JP321" s="5"/>
      <c r="JQ321" s="5"/>
      <c r="JR321" s="5"/>
      <c r="JS321" s="5"/>
      <c r="JT321" s="5"/>
      <c r="JU321" s="5"/>
      <c r="JV321" s="5"/>
      <c r="JW321" s="5"/>
      <c r="JX321" s="5"/>
      <c r="JY321" s="5"/>
      <c r="JZ321" s="5"/>
      <c r="KA321" s="5"/>
      <c r="KB321" s="5"/>
      <c r="KC321" s="5"/>
      <c r="KD321" s="5"/>
      <c r="KE321" s="5"/>
      <c r="KF321" s="5"/>
      <c r="KG321" s="5"/>
      <c r="KH321" s="5"/>
      <c r="KI321" s="5"/>
      <c r="KJ321" s="5"/>
      <c r="KK321" s="5"/>
      <c r="KL321" s="5"/>
      <c r="KM321" s="5"/>
      <c r="KN321" s="5"/>
    </row>
    <row r="322" spans="1:300" ht="12.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5"/>
      <c r="DZ322" s="5"/>
      <c r="EA322" s="5"/>
      <c r="EB322" s="5"/>
      <c r="EC322" s="5"/>
      <c r="ED322" s="5"/>
      <c r="EE322" s="5"/>
      <c r="EF322" s="5"/>
      <c r="EG322" s="5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5"/>
      <c r="FB322" s="5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5"/>
      <c r="FV322" s="5"/>
      <c r="FW322" s="5"/>
      <c r="FX322" s="5"/>
      <c r="FY322" s="5"/>
      <c r="FZ322" s="5"/>
      <c r="GA322" s="5"/>
      <c r="GB322" s="5"/>
      <c r="GC322" s="5"/>
      <c r="GD322" s="5"/>
      <c r="GE322" s="5"/>
      <c r="GF322" s="5"/>
      <c r="GG322" s="5"/>
      <c r="GH322" s="5"/>
      <c r="GI322" s="5"/>
      <c r="GJ322" s="5"/>
      <c r="GK322" s="5"/>
      <c r="GL322" s="5"/>
      <c r="GM322" s="5"/>
      <c r="GN322" s="5"/>
      <c r="GO322" s="5"/>
      <c r="GP322" s="5"/>
      <c r="GQ322" s="5"/>
      <c r="GR322" s="5"/>
      <c r="GS322" s="5"/>
      <c r="GT322" s="5"/>
      <c r="GU322" s="5"/>
      <c r="GV322" s="5"/>
      <c r="GW322" s="5"/>
      <c r="GX322" s="5"/>
      <c r="GY322" s="5"/>
      <c r="GZ322" s="5"/>
      <c r="HA322" s="5"/>
      <c r="HB322" s="5"/>
      <c r="HC322" s="5"/>
      <c r="HD322" s="5"/>
      <c r="HE322" s="5"/>
      <c r="HF322" s="5"/>
      <c r="HG322" s="5"/>
      <c r="HH322" s="5"/>
      <c r="HI322" s="5"/>
      <c r="HJ322" s="5"/>
      <c r="HK322" s="5"/>
      <c r="HL322" s="5"/>
      <c r="HM322" s="5"/>
      <c r="HN322" s="5"/>
      <c r="HO322" s="5"/>
      <c r="HP322" s="5"/>
      <c r="HQ322" s="5"/>
      <c r="HR322" s="5"/>
      <c r="HS322" s="5"/>
      <c r="HT322" s="5"/>
      <c r="HU322" s="5"/>
      <c r="HV322" s="5"/>
      <c r="HW322" s="5"/>
      <c r="HX322" s="5"/>
      <c r="HY322" s="5"/>
      <c r="HZ322" s="5"/>
      <c r="IA322" s="5"/>
      <c r="IB322" s="5"/>
      <c r="IC322" s="5"/>
      <c r="ID322" s="5"/>
      <c r="IE322" s="5"/>
      <c r="IF322" s="5"/>
      <c r="IG322" s="5"/>
      <c r="IH322" s="5"/>
      <c r="II322" s="5"/>
      <c r="IJ322" s="5"/>
      <c r="IK322" s="5"/>
      <c r="IL322" s="5"/>
      <c r="IM322" s="5"/>
      <c r="IN322" s="5"/>
      <c r="IO322" s="5"/>
      <c r="IP322" s="5"/>
      <c r="IQ322" s="5"/>
      <c r="IR322" s="5"/>
      <c r="IS322" s="5"/>
      <c r="IT322" s="5"/>
      <c r="IU322" s="5"/>
      <c r="IV322" s="5"/>
      <c r="IW322" s="5"/>
      <c r="IX322" s="5"/>
      <c r="IY322" s="5"/>
      <c r="IZ322" s="5"/>
      <c r="JA322" s="5"/>
      <c r="JB322" s="5"/>
      <c r="JC322" s="5"/>
      <c r="JD322" s="5"/>
      <c r="JE322" s="5"/>
      <c r="JF322" s="5"/>
      <c r="JG322" s="5"/>
      <c r="JH322" s="5"/>
      <c r="JI322" s="5"/>
      <c r="JJ322" s="5"/>
      <c r="JK322" s="5"/>
      <c r="JL322" s="5"/>
      <c r="JM322" s="5"/>
      <c r="JN322" s="5"/>
      <c r="JO322" s="5"/>
      <c r="JP322" s="5"/>
      <c r="JQ322" s="5"/>
      <c r="JR322" s="5"/>
      <c r="JS322" s="5"/>
      <c r="JT322" s="5"/>
      <c r="JU322" s="5"/>
      <c r="JV322" s="5"/>
      <c r="JW322" s="5"/>
      <c r="JX322" s="5"/>
      <c r="JY322" s="5"/>
      <c r="JZ322" s="5"/>
      <c r="KA322" s="5"/>
      <c r="KB322" s="5"/>
      <c r="KC322" s="5"/>
      <c r="KD322" s="5"/>
      <c r="KE322" s="5"/>
      <c r="KF322" s="5"/>
      <c r="KG322" s="5"/>
      <c r="KH322" s="5"/>
      <c r="KI322" s="5"/>
      <c r="KJ322" s="5"/>
      <c r="KK322" s="5"/>
      <c r="KL322" s="5"/>
      <c r="KM322" s="5"/>
      <c r="KN322" s="5"/>
    </row>
    <row r="323" spans="1:300" ht="12.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5"/>
      <c r="DZ323" s="5"/>
      <c r="EA323" s="5"/>
      <c r="EB323" s="5"/>
      <c r="EC323" s="5"/>
      <c r="ED323" s="5"/>
      <c r="EE323" s="5"/>
      <c r="EF323" s="5"/>
      <c r="EG323" s="5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5"/>
      <c r="FB323" s="5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5"/>
      <c r="FV323" s="5"/>
      <c r="FW323" s="5"/>
      <c r="FX323" s="5"/>
      <c r="FY323" s="5"/>
      <c r="FZ323" s="5"/>
      <c r="GA323" s="5"/>
      <c r="GB323" s="5"/>
      <c r="GC323" s="5"/>
      <c r="GD323" s="5"/>
      <c r="GE323" s="5"/>
      <c r="GF323" s="5"/>
      <c r="GG323" s="5"/>
      <c r="GH323" s="5"/>
      <c r="GI323" s="5"/>
      <c r="GJ323" s="5"/>
      <c r="GK323" s="5"/>
      <c r="GL323" s="5"/>
      <c r="GM323" s="5"/>
      <c r="GN323" s="5"/>
      <c r="GO323" s="5"/>
      <c r="GP323" s="5"/>
      <c r="GQ323" s="5"/>
      <c r="GR323" s="5"/>
      <c r="GS323" s="5"/>
      <c r="GT323" s="5"/>
      <c r="GU323" s="5"/>
      <c r="GV323" s="5"/>
      <c r="GW323" s="5"/>
      <c r="GX323" s="5"/>
      <c r="GY323" s="5"/>
      <c r="GZ323" s="5"/>
      <c r="HA323" s="5"/>
      <c r="HB323" s="5"/>
      <c r="HC323" s="5"/>
      <c r="HD323" s="5"/>
      <c r="HE323" s="5"/>
      <c r="HF323" s="5"/>
      <c r="HG323" s="5"/>
      <c r="HH323" s="5"/>
      <c r="HI323" s="5"/>
      <c r="HJ323" s="5"/>
      <c r="HK323" s="5"/>
      <c r="HL323" s="5"/>
      <c r="HM323" s="5"/>
      <c r="HN323" s="5"/>
      <c r="HO323" s="5"/>
      <c r="HP323" s="5"/>
      <c r="HQ323" s="5"/>
      <c r="HR323" s="5"/>
      <c r="HS323" s="5"/>
      <c r="HT323" s="5"/>
      <c r="HU323" s="5"/>
      <c r="HV323" s="5"/>
      <c r="HW323" s="5"/>
      <c r="HX323" s="5"/>
      <c r="HY323" s="5"/>
      <c r="HZ323" s="5"/>
      <c r="IA323" s="5"/>
      <c r="IB323" s="5"/>
      <c r="IC323" s="5"/>
      <c r="ID323" s="5"/>
      <c r="IE323" s="5"/>
      <c r="IF323" s="5"/>
      <c r="IG323" s="5"/>
      <c r="IH323" s="5"/>
      <c r="II323" s="5"/>
      <c r="IJ323" s="5"/>
      <c r="IK323" s="5"/>
      <c r="IL323" s="5"/>
      <c r="IM323" s="5"/>
      <c r="IN323" s="5"/>
      <c r="IO323" s="5"/>
      <c r="IP323" s="5"/>
      <c r="IQ323" s="5"/>
      <c r="IR323" s="5"/>
      <c r="IS323" s="5"/>
      <c r="IT323" s="5"/>
      <c r="IU323" s="5"/>
      <c r="IV323" s="5"/>
      <c r="IW323" s="5"/>
      <c r="IX323" s="5"/>
      <c r="IY323" s="5"/>
      <c r="IZ323" s="5"/>
      <c r="JA323" s="5"/>
      <c r="JB323" s="5"/>
      <c r="JC323" s="5"/>
      <c r="JD323" s="5"/>
      <c r="JE323" s="5"/>
      <c r="JF323" s="5"/>
      <c r="JG323" s="5"/>
      <c r="JH323" s="5"/>
      <c r="JI323" s="5"/>
      <c r="JJ323" s="5"/>
      <c r="JK323" s="5"/>
      <c r="JL323" s="5"/>
      <c r="JM323" s="5"/>
      <c r="JN323" s="5"/>
      <c r="JO323" s="5"/>
      <c r="JP323" s="5"/>
      <c r="JQ323" s="5"/>
      <c r="JR323" s="5"/>
      <c r="JS323" s="5"/>
      <c r="JT323" s="5"/>
      <c r="JU323" s="5"/>
      <c r="JV323" s="5"/>
      <c r="JW323" s="5"/>
      <c r="JX323" s="5"/>
      <c r="JY323" s="5"/>
      <c r="JZ323" s="5"/>
      <c r="KA323" s="5"/>
      <c r="KB323" s="5"/>
      <c r="KC323" s="5"/>
      <c r="KD323" s="5"/>
      <c r="KE323" s="5"/>
      <c r="KF323" s="5"/>
      <c r="KG323" s="5"/>
      <c r="KH323" s="5"/>
      <c r="KI323" s="5"/>
      <c r="KJ323" s="5"/>
      <c r="KK323" s="5"/>
      <c r="KL323" s="5"/>
      <c r="KM323" s="5"/>
      <c r="KN323" s="5"/>
    </row>
    <row r="324" spans="1:300" ht="12.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5"/>
      <c r="EB324" s="5"/>
      <c r="EC324" s="5"/>
      <c r="ED324" s="5"/>
      <c r="EE324" s="5"/>
      <c r="EF324" s="5"/>
      <c r="EG324" s="5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5"/>
      <c r="FB324" s="5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5"/>
      <c r="FV324" s="5"/>
      <c r="FW324" s="5"/>
      <c r="FX324" s="5"/>
      <c r="FY324" s="5"/>
      <c r="FZ324" s="5"/>
      <c r="GA324" s="5"/>
      <c r="GB324" s="5"/>
      <c r="GC324" s="5"/>
      <c r="GD324" s="5"/>
      <c r="GE324" s="5"/>
      <c r="GF324" s="5"/>
      <c r="GG324" s="5"/>
      <c r="GH324" s="5"/>
      <c r="GI324" s="5"/>
      <c r="GJ324" s="5"/>
      <c r="GK324" s="5"/>
      <c r="GL324" s="5"/>
      <c r="GM324" s="5"/>
      <c r="GN324" s="5"/>
      <c r="GO324" s="5"/>
      <c r="GP324" s="5"/>
      <c r="GQ324" s="5"/>
      <c r="GR324" s="5"/>
      <c r="GS324" s="5"/>
      <c r="GT324" s="5"/>
      <c r="GU324" s="5"/>
      <c r="GV324" s="5"/>
      <c r="GW324" s="5"/>
      <c r="GX324" s="5"/>
      <c r="GY324" s="5"/>
      <c r="GZ324" s="5"/>
      <c r="HA324" s="5"/>
      <c r="HB324" s="5"/>
      <c r="HC324" s="5"/>
      <c r="HD324" s="5"/>
      <c r="HE324" s="5"/>
      <c r="HF324" s="5"/>
      <c r="HG324" s="5"/>
      <c r="HH324" s="5"/>
      <c r="HI324" s="5"/>
      <c r="HJ324" s="5"/>
      <c r="HK324" s="5"/>
      <c r="HL324" s="5"/>
      <c r="HM324" s="5"/>
      <c r="HN324" s="5"/>
      <c r="HO324" s="5"/>
      <c r="HP324" s="5"/>
      <c r="HQ324" s="5"/>
      <c r="HR324" s="5"/>
      <c r="HS324" s="5"/>
      <c r="HT324" s="5"/>
      <c r="HU324" s="5"/>
      <c r="HV324" s="5"/>
      <c r="HW324" s="5"/>
      <c r="HX324" s="5"/>
      <c r="HY324" s="5"/>
      <c r="HZ324" s="5"/>
      <c r="IA324" s="5"/>
      <c r="IB324" s="5"/>
      <c r="IC324" s="5"/>
      <c r="ID324" s="5"/>
      <c r="IE324" s="5"/>
      <c r="IF324" s="5"/>
      <c r="IG324" s="5"/>
      <c r="IH324" s="5"/>
      <c r="II324" s="5"/>
      <c r="IJ324" s="5"/>
      <c r="IK324" s="5"/>
      <c r="IL324" s="5"/>
      <c r="IM324" s="5"/>
      <c r="IN324" s="5"/>
      <c r="IO324" s="5"/>
      <c r="IP324" s="5"/>
      <c r="IQ324" s="5"/>
      <c r="IR324" s="5"/>
      <c r="IS324" s="5"/>
      <c r="IT324" s="5"/>
      <c r="IU324" s="5"/>
      <c r="IV324" s="5"/>
      <c r="IW324" s="5"/>
      <c r="IX324" s="5"/>
      <c r="IY324" s="5"/>
      <c r="IZ324" s="5"/>
      <c r="JA324" s="5"/>
      <c r="JB324" s="5"/>
      <c r="JC324" s="5"/>
      <c r="JD324" s="5"/>
      <c r="JE324" s="5"/>
      <c r="JF324" s="5"/>
      <c r="JG324" s="5"/>
      <c r="JH324" s="5"/>
      <c r="JI324" s="5"/>
      <c r="JJ324" s="5"/>
      <c r="JK324" s="5"/>
      <c r="JL324" s="5"/>
      <c r="JM324" s="5"/>
      <c r="JN324" s="5"/>
      <c r="JO324" s="5"/>
      <c r="JP324" s="5"/>
      <c r="JQ324" s="5"/>
      <c r="JR324" s="5"/>
      <c r="JS324" s="5"/>
      <c r="JT324" s="5"/>
      <c r="JU324" s="5"/>
      <c r="JV324" s="5"/>
      <c r="JW324" s="5"/>
      <c r="JX324" s="5"/>
      <c r="JY324" s="5"/>
      <c r="JZ324" s="5"/>
      <c r="KA324" s="5"/>
      <c r="KB324" s="5"/>
      <c r="KC324" s="5"/>
      <c r="KD324" s="5"/>
      <c r="KE324" s="5"/>
      <c r="KF324" s="5"/>
      <c r="KG324" s="5"/>
      <c r="KH324" s="5"/>
      <c r="KI324" s="5"/>
      <c r="KJ324" s="5"/>
      <c r="KK324" s="5"/>
      <c r="KL324" s="5"/>
      <c r="KM324" s="5"/>
      <c r="KN324" s="5"/>
    </row>
    <row r="325" spans="1:300" ht="12.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5"/>
      <c r="EB325" s="5"/>
      <c r="EC325" s="5"/>
      <c r="ED325" s="5"/>
      <c r="EE325" s="5"/>
      <c r="EF325" s="5"/>
      <c r="EG325" s="5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5"/>
      <c r="FB325" s="5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5"/>
      <c r="FV325" s="5"/>
      <c r="FW325" s="5"/>
      <c r="FX325" s="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5"/>
      <c r="GJ325" s="5"/>
      <c r="GK325" s="5"/>
      <c r="GL325" s="5"/>
      <c r="GM325" s="5"/>
      <c r="GN325" s="5"/>
      <c r="GO325" s="5"/>
      <c r="GP325" s="5"/>
      <c r="GQ325" s="5"/>
      <c r="GR325" s="5"/>
      <c r="GS325" s="5"/>
      <c r="GT325" s="5"/>
      <c r="GU325" s="5"/>
      <c r="GV325" s="5"/>
      <c r="GW325" s="5"/>
      <c r="GX325" s="5"/>
      <c r="GY325" s="5"/>
      <c r="GZ325" s="5"/>
      <c r="HA325" s="5"/>
      <c r="HB325" s="5"/>
      <c r="HC325" s="5"/>
      <c r="HD325" s="5"/>
      <c r="HE325" s="5"/>
      <c r="HF325" s="5"/>
      <c r="HG325" s="5"/>
      <c r="HH325" s="5"/>
      <c r="HI325" s="5"/>
      <c r="HJ325" s="5"/>
      <c r="HK325" s="5"/>
      <c r="HL325" s="5"/>
      <c r="HM325" s="5"/>
      <c r="HN325" s="5"/>
      <c r="HO325" s="5"/>
      <c r="HP325" s="5"/>
      <c r="HQ325" s="5"/>
      <c r="HR325" s="5"/>
      <c r="HS325" s="5"/>
      <c r="HT325" s="5"/>
      <c r="HU325" s="5"/>
      <c r="HV325" s="5"/>
      <c r="HW325" s="5"/>
      <c r="HX325" s="5"/>
      <c r="HY325" s="5"/>
      <c r="HZ325" s="5"/>
      <c r="IA325" s="5"/>
      <c r="IB325" s="5"/>
      <c r="IC325" s="5"/>
      <c r="ID325" s="5"/>
      <c r="IE325" s="5"/>
      <c r="IF325" s="5"/>
      <c r="IG325" s="5"/>
      <c r="IH325" s="5"/>
      <c r="II325" s="5"/>
      <c r="IJ325" s="5"/>
      <c r="IK325" s="5"/>
      <c r="IL325" s="5"/>
      <c r="IM325" s="5"/>
      <c r="IN325" s="5"/>
      <c r="IO325" s="5"/>
      <c r="IP325" s="5"/>
      <c r="IQ325" s="5"/>
      <c r="IR325" s="5"/>
      <c r="IS325" s="5"/>
      <c r="IT325" s="5"/>
      <c r="IU325" s="5"/>
      <c r="IV325" s="5"/>
      <c r="IW325" s="5"/>
      <c r="IX325" s="5"/>
      <c r="IY325" s="5"/>
      <c r="IZ325" s="5"/>
      <c r="JA325" s="5"/>
      <c r="JB325" s="5"/>
      <c r="JC325" s="5"/>
      <c r="JD325" s="5"/>
      <c r="JE325" s="5"/>
      <c r="JF325" s="5"/>
      <c r="JG325" s="5"/>
      <c r="JH325" s="5"/>
      <c r="JI325" s="5"/>
      <c r="JJ325" s="5"/>
      <c r="JK325" s="5"/>
      <c r="JL325" s="5"/>
      <c r="JM325" s="5"/>
      <c r="JN325" s="5"/>
      <c r="JO325" s="5"/>
      <c r="JP325" s="5"/>
      <c r="JQ325" s="5"/>
      <c r="JR325" s="5"/>
      <c r="JS325" s="5"/>
      <c r="JT325" s="5"/>
      <c r="JU325" s="5"/>
      <c r="JV325" s="5"/>
      <c r="JW325" s="5"/>
      <c r="JX325" s="5"/>
      <c r="JY325" s="5"/>
      <c r="JZ325" s="5"/>
      <c r="KA325" s="5"/>
      <c r="KB325" s="5"/>
      <c r="KC325" s="5"/>
      <c r="KD325" s="5"/>
      <c r="KE325" s="5"/>
      <c r="KF325" s="5"/>
      <c r="KG325" s="5"/>
      <c r="KH325" s="5"/>
      <c r="KI325" s="5"/>
      <c r="KJ325" s="5"/>
      <c r="KK325" s="5"/>
      <c r="KL325" s="5"/>
      <c r="KM325" s="5"/>
      <c r="KN325" s="5"/>
    </row>
    <row r="326" spans="1:300" ht="12.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  <c r="EE326" s="5"/>
      <c r="EF326" s="5"/>
      <c r="EG326" s="5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5"/>
      <c r="FB326" s="5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5"/>
      <c r="FV326" s="5"/>
      <c r="FW326" s="5"/>
      <c r="FX326" s="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5"/>
      <c r="GJ326" s="5"/>
      <c r="GK326" s="5"/>
      <c r="GL326" s="5"/>
      <c r="GM326" s="5"/>
      <c r="GN326" s="5"/>
      <c r="GO326" s="5"/>
      <c r="GP326" s="5"/>
      <c r="GQ326" s="5"/>
      <c r="GR326" s="5"/>
      <c r="GS326" s="5"/>
      <c r="GT326" s="5"/>
      <c r="GU326" s="5"/>
      <c r="GV326" s="5"/>
      <c r="GW326" s="5"/>
      <c r="GX326" s="5"/>
      <c r="GY326" s="5"/>
      <c r="GZ326" s="5"/>
      <c r="HA326" s="5"/>
      <c r="HB326" s="5"/>
      <c r="HC326" s="5"/>
      <c r="HD326" s="5"/>
      <c r="HE326" s="5"/>
      <c r="HF326" s="5"/>
      <c r="HG326" s="5"/>
      <c r="HH326" s="5"/>
      <c r="HI326" s="5"/>
      <c r="HJ326" s="5"/>
      <c r="HK326" s="5"/>
      <c r="HL326" s="5"/>
      <c r="HM326" s="5"/>
      <c r="HN326" s="5"/>
      <c r="HO326" s="5"/>
      <c r="HP326" s="5"/>
      <c r="HQ326" s="5"/>
      <c r="HR326" s="5"/>
      <c r="HS326" s="5"/>
      <c r="HT326" s="5"/>
      <c r="HU326" s="5"/>
      <c r="HV326" s="5"/>
      <c r="HW326" s="5"/>
      <c r="HX326" s="5"/>
      <c r="HY326" s="5"/>
      <c r="HZ326" s="5"/>
      <c r="IA326" s="5"/>
      <c r="IB326" s="5"/>
      <c r="IC326" s="5"/>
      <c r="ID326" s="5"/>
      <c r="IE326" s="5"/>
      <c r="IF326" s="5"/>
      <c r="IG326" s="5"/>
      <c r="IH326" s="5"/>
      <c r="II326" s="5"/>
      <c r="IJ326" s="5"/>
      <c r="IK326" s="5"/>
      <c r="IL326" s="5"/>
      <c r="IM326" s="5"/>
      <c r="IN326" s="5"/>
      <c r="IO326" s="5"/>
      <c r="IP326" s="5"/>
      <c r="IQ326" s="5"/>
      <c r="IR326" s="5"/>
      <c r="IS326" s="5"/>
      <c r="IT326" s="5"/>
      <c r="IU326" s="5"/>
      <c r="IV326" s="5"/>
      <c r="IW326" s="5"/>
      <c r="IX326" s="5"/>
      <c r="IY326" s="5"/>
      <c r="IZ326" s="5"/>
      <c r="JA326" s="5"/>
      <c r="JB326" s="5"/>
      <c r="JC326" s="5"/>
      <c r="JD326" s="5"/>
      <c r="JE326" s="5"/>
      <c r="JF326" s="5"/>
      <c r="JG326" s="5"/>
      <c r="JH326" s="5"/>
      <c r="JI326" s="5"/>
      <c r="JJ326" s="5"/>
      <c r="JK326" s="5"/>
      <c r="JL326" s="5"/>
      <c r="JM326" s="5"/>
      <c r="JN326" s="5"/>
      <c r="JO326" s="5"/>
      <c r="JP326" s="5"/>
      <c r="JQ326" s="5"/>
      <c r="JR326" s="5"/>
      <c r="JS326" s="5"/>
      <c r="JT326" s="5"/>
      <c r="JU326" s="5"/>
      <c r="JV326" s="5"/>
      <c r="JW326" s="5"/>
      <c r="JX326" s="5"/>
      <c r="JY326" s="5"/>
      <c r="JZ326" s="5"/>
      <c r="KA326" s="5"/>
      <c r="KB326" s="5"/>
      <c r="KC326" s="5"/>
      <c r="KD326" s="5"/>
      <c r="KE326" s="5"/>
      <c r="KF326" s="5"/>
      <c r="KG326" s="5"/>
      <c r="KH326" s="5"/>
      <c r="KI326" s="5"/>
      <c r="KJ326" s="5"/>
      <c r="KK326" s="5"/>
      <c r="KL326" s="5"/>
      <c r="KM326" s="5"/>
      <c r="KN326" s="5"/>
    </row>
    <row r="327" spans="1:300" ht="12.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5"/>
      <c r="FB327" s="5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5"/>
      <c r="FV327" s="5"/>
      <c r="FW327" s="5"/>
      <c r="FX327" s="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5"/>
      <c r="GJ327" s="5"/>
      <c r="GK327" s="5"/>
      <c r="GL327" s="5"/>
      <c r="GM327" s="5"/>
      <c r="GN327" s="5"/>
      <c r="GO327" s="5"/>
      <c r="GP327" s="5"/>
      <c r="GQ327" s="5"/>
      <c r="GR327" s="5"/>
      <c r="GS327" s="5"/>
      <c r="GT327" s="5"/>
      <c r="GU327" s="5"/>
      <c r="GV327" s="5"/>
      <c r="GW327" s="5"/>
      <c r="GX327" s="5"/>
      <c r="GY327" s="5"/>
      <c r="GZ327" s="5"/>
      <c r="HA327" s="5"/>
      <c r="HB327" s="5"/>
      <c r="HC327" s="5"/>
      <c r="HD327" s="5"/>
      <c r="HE327" s="5"/>
      <c r="HF327" s="5"/>
      <c r="HG327" s="5"/>
      <c r="HH327" s="5"/>
      <c r="HI327" s="5"/>
      <c r="HJ327" s="5"/>
      <c r="HK327" s="5"/>
      <c r="HL327" s="5"/>
      <c r="HM327" s="5"/>
      <c r="HN327" s="5"/>
      <c r="HO327" s="5"/>
      <c r="HP327" s="5"/>
      <c r="HQ327" s="5"/>
      <c r="HR327" s="5"/>
      <c r="HS327" s="5"/>
      <c r="HT327" s="5"/>
      <c r="HU327" s="5"/>
      <c r="HV327" s="5"/>
      <c r="HW327" s="5"/>
      <c r="HX327" s="5"/>
      <c r="HY327" s="5"/>
      <c r="HZ327" s="5"/>
      <c r="IA327" s="5"/>
      <c r="IB327" s="5"/>
      <c r="IC327" s="5"/>
      <c r="ID327" s="5"/>
      <c r="IE327" s="5"/>
      <c r="IF327" s="5"/>
      <c r="IG327" s="5"/>
      <c r="IH327" s="5"/>
      <c r="II327" s="5"/>
      <c r="IJ327" s="5"/>
      <c r="IK327" s="5"/>
      <c r="IL327" s="5"/>
      <c r="IM327" s="5"/>
      <c r="IN327" s="5"/>
      <c r="IO327" s="5"/>
      <c r="IP327" s="5"/>
      <c r="IQ327" s="5"/>
      <c r="IR327" s="5"/>
      <c r="IS327" s="5"/>
      <c r="IT327" s="5"/>
      <c r="IU327" s="5"/>
      <c r="IV327" s="5"/>
      <c r="IW327" s="5"/>
      <c r="IX327" s="5"/>
      <c r="IY327" s="5"/>
      <c r="IZ327" s="5"/>
      <c r="JA327" s="5"/>
      <c r="JB327" s="5"/>
      <c r="JC327" s="5"/>
      <c r="JD327" s="5"/>
      <c r="JE327" s="5"/>
      <c r="JF327" s="5"/>
      <c r="JG327" s="5"/>
      <c r="JH327" s="5"/>
      <c r="JI327" s="5"/>
      <c r="JJ327" s="5"/>
      <c r="JK327" s="5"/>
      <c r="JL327" s="5"/>
      <c r="JM327" s="5"/>
      <c r="JN327" s="5"/>
      <c r="JO327" s="5"/>
      <c r="JP327" s="5"/>
      <c r="JQ327" s="5"/>
      <c r="JR327" s="5"/>
      <c r="JS327" s="5"/>
      <c r="JT327" s="5"/>
      <c r="JU327" s="5"/>
      <c r="JV327" s="5"/>
      <c r="JW327" s="5"/>
      <c r="JX327" s="5"/>
      <c r="JY327" s="5"/>
      <c r="JZ327" s="5"/>
      <c r="KA327" s="5"/>
      <c r="KB327" s="5"/>
      <c r="KC327" s="5"/>
      <c r="KD327" s="5"/>
      <c r="KE327" s="5"/>
      <c r="KF327" s="5"/>
      <c r="KG327" s="5"/>
      <c r="KH327" s="5"/>
      <c r="KI327" s="5"/>
      <c r="KJ327" s="5"/>
      <c r="KK327" s="5"/>
      <c r="KL327" s="5"/>
      <c r="KM327" s="5"/>
      <c r="KN327" s="5"/>
    </row>
    <row r="328" spans="1:300" ht="12.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5"/>
      <c r="DZ328" s="5"/>
      <c r="EA328" s="5"/>
      <c r="EB328" s="5"/>
      <c r="EC328" s="5"/>
      <c r="ED328" s="5"/>
      <c r="EE328" s="5"/>
      <c r="EF328" s="5"/>
      <c r="EG328" s="5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5"/>
      <c r="FB328" s="5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5"/>
      <c r="FV328" s="5"/>
      <c r="FW328" s="5"/>
      <c r="FX328" s="5"/>
      <c r="FY328" s="5"/>
      <c r="FZ328" s="5"/>
      <c r="GA328" s="5"/>
      <c r="GB328" s="5"/>
      <c r="GC328" s="5"/>
      <c r="GD328" s="5"/>
      <c r="GE328" s="5"/>
      <c r="GF328" s="5"/>
      <c r="GG328" s="5"/>
      <c r="GH328" s="5"/>
      <c r="GI328" s="5"/>
      <c r="GJ328" s="5"/>
      <c r="GK328" s="5"/>
      <c r="GL328" s="5"/>
      <c r="GM328" s="5"/>
      <c r="GN328" s="5"/>
      <c r="GO328" s="5"/>
      <c r="GP328" s="5"/>
      <c r="GQ328" s="5"/>
      <c r="GR328" s="5"/>
      <c r="GS328" s="5"/>
      <c r="GT328" s="5"/>
      <c r="GU328" s="5"/>
      <c r="GV328" s="5"/>
      <c r="GW328" s="5"/>
      <c r="GX328" s="5"/>
      <c r="GY328" s="5"/>
      <c r="GZ328" s="5"/>
      <c r="HA328" s="5"/>
      <c r="HB328" s="5"/>
      <c r="HC328" s="5"/>
      <c r="HD328" s="5"/>
      <c r="HE328" s="5"/>
      <c r="HF328" s="5"/>
      <c r="HG328" s="5"/>
      <c r="HH328" s="5"/>
      <c r="HI328" s="5"/>
      <c r="HJ328" s="5"/>
      <c r="HK328" s="5"/>
      <c r="HL328" s="5"/>
      <c r="HM328" s="5"/>
      <c r="HN328" s="5"/>
      <c r="HO328" s="5"/>
      <c r="HP328" s="5"/>
      <c r="HQ328" s="5"/>
      <c r="HR328" s="5"/>
      <c r="HS328" s="5"/>
      <c r="HT328" s="5"/>
      <c r="HU328" s="5"/>
      <c r="HV328" s="5"/>
      <c r="HW328" s="5"/>
      <c r="HX328" s="5"/>
      <c r="HY328" s="5"/>
      <c r="HZ328" s="5"/>
      <c r="IA328" s="5"/>
      <c r="IB328" s="5"/>
      <c r="IC328" s="5"/>
      <c r="ID328" s="5"/>
      <c r="IE328" s="5"/>
      <c r="IF328" s="5"/>
      <c r="IG328" s="5"/>
      <c r="IH328" s="5"/>
      <c r="II328" s="5"/>
      <c r="IJ328" s="5"/>
      <c r="IK328" s="5"/>
      <c r="IL328" s="5"/>
      <c r="IM328" s="5"/>
      <c r="IN328" s="5"/>
      <c r="IO328" s="5"/>
      <c r="IP328" s="5"/>
      <c r="IQ328" s="5"/>
      <c r="IR328" s="5"/>
      <c r="IS328" s="5"/>
      <c r="IT328" s="5"/>
      <c r="IU328" s="5"/>
      <c r="IV328" s="5"/>
      <c r="IW328" s="5"/>
      <c r="IX328" s="5"/>
      <c r="IY328" s="5"/>
      <c r="IZ328" s="5"/>
      <c r="JA328" s="5"/>
      <c r="JB328" s="5"/>
      <c r="JC328" s="5"/>
      <c r="JD328" s="5"/>
      <c r="JE328" s="5"/>
      <c r="JF328" s="5"/>
      <c r="JG328" s="5"/>
      <c r="JH328" s="5"/>
      <c r="JI328" s="5"/>
      <c r="JJ328" s="5"/>
      <c r="JK328" s="5"/>
      <c r="JL328" s="5"/>
      <c r="JM328" s="5"/>
      <c r="JN328" s="5"/>
      <c r="JO328" s="5"/>
      <c r="JP328" s="5"/>
      <c r="JQ328" s="5"/>
      <c r="JR328" s="5"/>
      <c r="JS328" s="5"/>
      <c r="JT328" s="5"/>
      <c r="JU328" s="5"/>
      <c r="JV328" s="5"/>
      <c r="JW328" s="5"/>
      <c r="JX328" s="5"/>
      <c r="JY328" s="5"/>
      <c r="JZ328" s="5"/>
      <c r="KA328" s="5"/>
      <c r="KB328" s="5"/>
      <c r="KC328" s="5"/>
      <c r="KD328" s="5"/>
      <c r="KE328" s="5"/>
      <c r="KF328" s="5"/>
      <c r="KG328" s="5"/>
      <c r="KH328" s="5"/>
      <c r="KI328" s="5"/>
      <c r="KJ328" s="5"/>
      <c r="KK328" s="5"/>
      <c r="KL328" s="5"/>
      <c r="KM328" s="5"/>
      <c r="KN328" s="5"/>
    </row>
    <row r="329" spans="1:300" ht="12.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5"/>
      <c r="DZ329" s="5"/>
      <c r="EA329" s="5"/>
      <c r="EB329" s="5"/>
      <c r="EC329" s="5"/>
      <c r="ED329" s="5"/>
      <c r="EE329" s="5"/>
      <c r="EF329" s="5"/>
      <c r="EG329" s="5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5"/>
      <c r="FB329" s="5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5"/>
      <c r="FV329" s="5"/>
      <c r="FW329" s="5"/>
      <c r="FX329" s="5"/>
      <c r="FY329" s="5"/>
      <c r="FZ329" s="5"/>
      <c r="GA329" s="5"/>
      <c r="GB329" s="5"/>
      <c r="GC329" s="5"/>
      <c r="GD329" s="5"/>
      <c r="GE329" s="5"/>
      <c r="GF329" s="5"/>
      <c r="GG329" s="5"/>
      <c r="GH329" s="5"/>
      <c r="GI329" s="5"/>
      <c r="GJ329" s="5"/>
      <c r="GK329" s="5"/>
      <c r="GL329" s="5"/>
      <c r="GM329" s="5"/>
      <c r="GN329" s="5"/>
      <c r="GO329" s="5"/>
      <c r="GP329" s="5"/>
      <c r="GQ329" s="5"/>
      <c r="GR329" s="5"/>
      <c r="GS329" s="5"/>
      <c r="GT329" s="5"/>
      <c r="GU329" s="5"/>
      <c r="GV329" s="5"/>
      <c r="GW329" s="5"/>
      <c r="GX329" s="5"/>
      <c r="GY329" s="5"/>
      <c r="GZ329" s="5"/>
      <c r="HA329" s="5"/>
      <c r="HB329" s="5"/>
      <c r="HC329" s="5"/>
      <c r="HD329" s="5"/>
      <c r="HE329" s="5"/>
      <c r="HF329" s="5"/>
      <c r="HG329" s="5"/>
      <c r="HH329" s="5"/>
      <c r="HI329" s="5"/>
      <c r="HJ329" s="5"/>
      <c r="HK329" s="5"/>
      <c r="HL329" s="5"/>
      <c r="HM329" s="5"/>
      <c r="HN329" s="5"/>
      <c r="HO329" s="5"/>
      <c r="HP329" s="5"/>
      <c r="HQ329" s="5"/>
      <c r="HR329" s="5"/>
      <c r="HS329" s="5"/>
      <c r="HT329" s="5"/>
      <c r="HU329" s="5"/>
      <c r="HV329" s="5"/>
      <c r="HW329" s="5"/>
      <c r="HX329" s="5"/>
      <c r="HY329" s="5"/>
      <c r="HZ329" s="5"/>
      <c r="IA329" s="5"/>
      <c r="IB329" s="5"/>
      <c r="IC329" s="5"/>
      <c r="ID329" s="5"/>
      <c r="IE329" s="5"/>
      <c r="IF329" s="5"/>
      <c r="IG329" s="5"/>
      <c r="IH329" s="5"/>
      <c r="II329" s="5"/>
      <c r="IJ329" s="5"/>
      <c r="IK329" s="5"/>
      <c r="IL329" s="5"/>
      <c r="IM329" s="5"/>
      <c r="IN329" s="5"/>
      <c r="IO329" s="5"/>
      <c r="IP329" s="5"/>
      <c r="IQ329" s="5"/>
      <c r="IR329" s="5"/>
      <c r="IS329" s="5"/>
      <c r="IT329" s="5"/>
      <c r="IU329" s="5"/>
      <c r="IV329" s="5"/>
      <c r="IW329" s="5"/>
      <c r="IX329" s="5"/>
      <c r="IY329" s="5"/>
      <c r="IZ329" s="5"/>
      <c r="JA329" s="5"/>
      <c r="JB329" s="5"/>
      <c r="JC329" s="5"/>
      <c r="JD329" s="5"/>
      <c r="JE329" s="5"/>
      <c r="JF329" s="5"/>
      <c r="JG329" s="5"/>
      <c r="JH329" s="5"/>
      <c r="JI329" s="5"/>
      <c r="JJ329" s="5"/>
      <c r="JK329" s="5"/>
      <c r="JL329" s="5"/>
      <c r="JM329" s="5"/>
      <c r="JN329" s="5"/>
      <c r="JO329" s="5"/>
      <c r="JP329" s="5"/>
      <c r="JQ329" s="5"/>
      <c r="JR329" s="5"/>
      <c r="JS329" s="5"/>
      <c r="JT329" s="5"/>
      <c r="JU329" s="5"/>
      <c r="JV329" s="5"/>
      <c r="JW329" s="5"/>
      <c r="JX329" s="5"/>
      <c r="JY329" s="5"/>
      <c r="JZ329" s="5"/>
      <c r="KA329" s="5"/>
      <c r="KB329" s="5"/>
      <c r="KC329" s="5"/>
      <c r="KD329" s="5"/>
      <c r="KE329" s="5"/>
      <c r="KF329" s="5"/>
      <c r="KG329" s="5"/>
      <c r="KH329" s="5"/>
      <c r="KI329" s="5"/>
      <c r="KJ329" s="5"/>
      <c r="KK329" s="5"/>
      <c r="KL329" s="5"/>
      <c r="KM329" s="5"/>
      <c r="KN329" s="5"/>
    </row>
    <row r="330" spans="1:300" ht="12.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5"/>
      <c r="EB330" s="5"/>
      <c r="EC330" s="5"/>
      <c r="ED330" s="5"/>
      <c r="EE330" s="5"/>
      <c r="EF330" s="5"/>
      <c r="EG330" s="5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5"/>
      <c r="FB330" s="5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5"/>
      <c r="FV330" s="5"/>
      <c r="FW330" s="5"/>
      <c r="FX330" s="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5"/>
      <c r="GJ330" s="5"/>
      <c r="GK330" s="5"/>
      <c r="GL330" s="5"/>
      <c r="GM330" s="5"/>
      <c r="GN330" s="5"/>
      <c r="GO330" s="5"/>
      <c r="GP330" s="5"/>
      <c r="GQ330" s="5"/>
      <c r="GR330" s="5"/>
      <c r="GS330" s="5"/>
      <c r="GT330" s="5"/>
      <c r="GU330" s="5"/>
      <c r="GV330" s="5"/>
      <c r="GW330" s="5"/>
      <c r="GX330" s="5"/>
      <c r="GY330" s="5"/>
      <c r="GZ330" s="5"/>
      <c r="HA330" s="5"/>
      <c r="HB330" s="5"/>
      <c r="HC330" s="5"/>
      <c r="HD330" s="5"/>
      <c r="HE330" s="5"/>
      <c r="HF330" s="5"/>
      <c r="HG330" s="5"/>
      <c r="HH330" s="5"/>
      <c r="HI330" s="5"/>
      <c r="HJ330" s="5"/>
      <c r="HK330" s="5"/>
      <c r="HL330" s="5"/>
      <c r="HM330" s="5"/>
      <c r="HN330" s="5"/>
      <c r="HO330" s="5"/>
      <c r="HP330" s="5"/>
      <c r="HQ330" s="5"/>
      <c r="HR330" s="5"/>
      <c r="HS330" s="5"/>
      <c r="HT330" s="5"/>
      <c r="HU330" s="5"/>
      <c r="HV330" s="5"/>
      <c r="HW330" s="5"/>
      <c r="HX330" s="5"/>
      <c r="HY330" s="5"/>
      <c r="HZ330" s="5"/>
      <c r="IA330" s="5"/>
      <c r="IB330" s="5"/>
      <c r="IC330" s="5"/>
      <c r="ID330" s="5"/>
      <c r="IE330" s="5"/>
      <c r="IF330" s="5"/>
      <c r="IG330" s="5"/>
      <c r="IH330" s="5"/>
      <c r="II330" s="5"/>
      <c r="IJ330" s="5"/>
      <c r="IK330" s="5"/>
      <c r="IL330" s="5"/>
      <c r="IM330" s="5"/>
      <c r="IN330" s="5"/>
      <c r="IO330" s="5"/>
      <c r="IP330" s="5"/>
      <c r="IQ330" s="5"/>
      <c r="IR330" s="5"/>
      <c r="IS330" s="5"/>
      <c r="IT330" s="5"/>
      <c r="IU330" s="5"/>
      <c r="IV330" s="5"/>
      <c r="IW330" s="5"/>
      <c r="IX330" s="5"/>
      <c r="IY330" s="5"/>
      <c r="IZ330" s="5"/>
      <c r="JA330" s="5"/>
      <c r="JB330" s="5"/>
      <c r="JC330" s="5"/>
      <c r="JD330" s="5"/>
      <c r="JE330" s="5"/>
      <c r="JF330" s="5"/>
      <c r="JG330" s="5"/>
      <c r="JH330" s="5"/>
      <c r="JI330" s="5"/>
      <c r="JJ330" s="5"/>
      <c r="JK330" s="5"/>
      <c r="JL330" s="5"/>
      <c r="JM330" s="5"/>
      <c r="JN330" s="5"/>
      <c r="JO330" s="5"/>
      <c r="JP330" s="5"/>
      <c r="JQ330" s="5"/>
      <c r="JR330" s="5"/>
      <c r="JS330" s="5"/>
      <c r="JT330" s="5"/>
      <c r="JU330" s="5"/>
      <c r="JV330" s="5"/>
      <c r="JW330" s="5"/>
      <c r="JX330" s="5"/>
      <c r="JY330" s="5"/>
      <c r="JZ330" s="5"/>
      <c r="KA330" s="5"/>
      <c r="KB330" s="5"/>
      <c r="KC330" s="5"/>
      <c r="KD330" s="5"/>
      <c r="KE330" s="5"/>
      <c r="KF330" s="5"/>
      <c r="KG330" s="5"/>
      <c r="KH330" s="5"/>
      <c r="KI330" s="5"/>
      <c r="KJ330" s="5"/>
      <c r="KK330" s="5"/>
      <c r="KL330" s="5"/>
      <c r="KM330" s="5"/>
      <c r="KN330" s="5"/>
    </row>
    <row r="331" spans="1:300" ht="12.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5"/>
      <c r="EB331" s="5"/>
      <c r="EC331" s="5"/>
      <c r="ED331" s="5"/>
      <c r="EE331" s="5"/>
      <c r="EF331" s="5"/>
      <c r="EG331" s="5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5"/>
      <c r="FB331" s="5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5"/>
      <c r="FV331" s="5"/>
      <c r="FW331" s="5"/>
      <c r="FX331" s="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5"/>
      <c r="GJ331" s="5"/>
      <c r="GK331" s="5"/>
      <c r="GL331" s="5"/>
      <c r="GM331" s="5"/>
      <c r="GN331" s="5"/>
      <c r="GO331" s="5"/>
      <c r="GP331" s="5"/>
      <c r="GQ331" s="5"/>
      <c r="GR331" s="5"/>
      <c r="GS331" s="5"/>
      <c r="GT331" s="5"/>
      <c r="GU331" s="5"/>
      <c r="GV331" s="5"/>
      <c r="GW331" s="5"/>
      <c r="GX331" s="5"/>
      <c r="GY331" s="5"/>
      <c r="GZ331" s="5"/>
      <c r="HA331" s="5"/>
      <c r="HB331" s="5"/>
      <c r="HC331" s="5"/>
      <c r="HD331" s="5"/>
      <c r="HE331" s="5"/>
      <c r="HF331" s="5"/>
      <c r="HG331" s="5"/>
      <c r="HH331" s="5"/>
      <c r="HI331" s="5"/>
      <c r="HJ331" s="5"/>
      <c r="HK331" s="5"/>
      <c r="HL331" s="5"/>
      <c r="HM331" s="5"/>
      <c r="HN331" s="5"/>
      <c r="HO331" s="5"/>
      <c r="HP331" s="5"/>
      <c r="HQ331" s="5"/>
      <c r="HR331" s="5"/>
      <c r="HS331" s="5"/>
      <c r="HT331" s="5"/>
      <c r="HU331" s="5"/>
      <c r="HV331" s="5"/>
      <c r="HW331" s="5"/>
      <c r="HX331" s="5"/>
      <c r="HY331" s="5"/>
      <c r="HZ331" s="5"/>
      <c r="IA331" s="5"/>
      <c r="IB331" s="5"/>
      <c r="IC331" s="5"/>
      <c r="ID331" s="5"/>
      <c r="IE331" s="5"/>
      <c r="IF331" s="5"/>
      <c r="IG331" s="5"/>
      <c r="IH331" s="5"/>
      <c r="II331" s="5"/>
      <c r="IJ331" s="5"/>
      <c r="IK331" s="5"/>
      <c r="IL331" s="5"/>
      <c r="IM331" s="5"/>
      <c r="IN331" s="5"/>
      <c r="IO331" s="5"/>
      <c r="IP331" s="5"/>
      <c r="IQ331" s="5"/>
      <c r="IR331" s="5"/>
      <c r="IS331" s="5"/>
      <c r="IT331" s="5"/>
      <c r="IU331" s="5"/>
      <c r="IV331" s="5"/>
      <c r="IW331" s="5"/>
      <c r="IX331" s="5"/>
      <c r="IY331" s="5"/>
      <c r="IZ331" s="5"/>
      <c r="JA331" s="5"/>
      <c r="JB331" s="5"/>
      <c r="JC331" s="5"/>
      <c r="JD331" s="5"/>
      <c r="JE331" s="5"/>
      <c r="JF331" s="5"/>
      <c r="JG331" s="5"/>
      <c r="JH331" s="5"/>
      <c r="JI331" s="5"/>
      <c r="JJ331" s="5"/>
      <c r="JK331" s="5"/>
      <c r="JL331" s="5"/>
      <c r="JM331" s="5"/>
      <c r="JN331" s="5"/>
      <c r="JO331" s="5"/>
      <c r="JP331" s="5"/>
      <c r="JQ331" s="5"/>
      <c r="JR331" s="5"/>
      <c r="JS331" s="5"/>
      <c r="JT331" s="5"/>
      <c r="JU331" s="5"/>
      <c r="JV331" s="5"/>
      <c r="JW331" s="5"/>
      <c r="JX331" s="5"/>
      <c r="JY331" s="5"/>
      <c r="JZ331" s="5"/>
      <c r="KA331" s="5"/>
      <c r="KB331" s="5"/>
      <c r="KC331" s="5"/>
      <c r="KD331" s="5"/>
      <c r="KE331" s="5"/>
      <c r="KF331" s="5"/>
      <c r="KG331" s="5"/>
      <c r="KH331" s="5"/>
      <c r="KI331" s="5"/>
      <c r="KJ331" s="5"/>
      <c r="KK331" s="5"/>
      <c r="KL331" s="5"/>
      <c r="KM331" s="5"/>
      <c r="KN331" s="5"/>
    </row>
    <row r="332" spans="1:300" ht="12.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5"/>
      <c r="EB332" s="5"/>
      <c r="EC332" s="5"/>
      <c r="ED332" s="5"/>
      <c r="EE332" s="5"/>
      <c r="EF332" s="5"/>
      <c r="EG332" s="5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5"/>
      <c r="FB332" s="5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5"/>
      <c r="FV332" s="5"/>
      <c r="FW332" s="5"/>
      <c r="FX332" s="5"/>
      <c r="FY332" s="5"/>
      <c r="FZ332" s="5"/>
      <c r="GA332" s="5"/>
      <c r="GB332" s="5"/>
      <c r="GC332" s="5"/>
      <c r="GD332" s="5"/>
      <c r="GE332" s="5"/>
      <c r="GF332" s="5"/>
      <c r="GG332" s="5"/>
      <c r="GH332" s="5"/>
      <c r="GI332" s="5"/>
      <c r="GJ332" s="5"/>
      <c r="GK332" s="5"/>
      <c r="GL332" s="5"/>
      <c r="GM332" s="5"/>
      <c r="GN332" s="5"/>
      <c r="GO332" s="5"/>
      <c r="GP332" s="5"/>
      <c r="GQ332" s="5"/>
      <c r="GR332" s="5"/>
      <c r="GS332" s="5"/>
      <c r="GT332" s="5"/>
      <c r="GU332" s="5"/>
      <c r="GV332" s="5"/>
      <c r="GW332" s="5"/>
      <c r="GX332" s="5"/>
      <c r="GY332" s="5"/>
      <c r="GZ332" s="5"/>
      <c r="HA332" s="5"/>
      <c r="HB332" s="5"/>
      <c r="HC332" s="5"/>
      <c r="HD332" s="5"/>
      <c r="HE332" s="5"/>
      <c r="HF332" s="5"/>
      <c r="HG332" s="5"/>
      <c r="HH332" s="5"/>
      <c r="HI332" s="5"/>
      <c r="HJ332" s="5"/>
      <c r="HK332" s="5"/>
      <c r="HL332" s="5"/>
      <c r="HM332" s="5"/>
      <c r="HN332" s="5"/>
      <c r="HO332" s="5"/>
      <c r="HP332" s="5"/>
      <c r="HQ332" s="5"/>
      <c r="HR332" s="5"/>
      <c r="HS332" s="5"/>
      <c r="HT332" s="5"/>
      <c r="HU332" s="5"/>
      <c r="HV332" s="5"/>
      <c r="HW332" s="5"/>
      <c r="HX332" s="5"/>
      <c r="HY332" s="5"/>
      <c r="HZ332" s="5"/>
      <c r="IA332" s="5"/>
      <c r="IB332" s="5"/>
      <c r="IC332" s="5"/>
      <c r="ID332" s="5"/>
      <c r="IE332" s="5"/>
      <c r="IF332" s="5"/>
      <c r="IG332" s="5"/>
      <c r="IH332" s="5"/>
      <c r="II332" s="5"/>
      <c r="IJ332" s="5"/>
      <c r="IK332" s="5"/>
      <c r="IL332" s="5"/>
      <c r="IM332" s="5"/>
      <c r="IN332" s="5"/>
      <c r="IO332" s="5"/>
      <c r="IP332" s="5"/>
      <c r="IQ332" s="5"/>
      <c r="IR332" s="5"/>
      <c r="IS332" s="5"/>
      <c r="IT332" s="5"/>
      <c r="IU332" s="5"/>
      <c r="IV332" s="5"/>
      <c r="IW332" s="5"/>
      <c r="IX332" s="5"/>
      <c r="IY332" s="5"/>
      <c r="IZ332" s="5"/>
      <c r="JA332" s="5"/>
      <c r="JB332" s="5"/>
      <c r="JC332" s="5"/>
      <c r="JD332" s="5"/>
      <c r="JE332" s="5"/>
      <c r="JF332" s="5"/>
      <c r="JG332" s="5"/>
      <c r="JH332" s="5"/>
      <c r="JI332" s="5"/>
      <c r="JJ332" s="5"/>
      <c r="JK332" s="5"/>
      <c r="JL332" s="5"/>
      <c r="JM332" s="5"/>
      <c r="JN332" s="5"/>
      <c r="JO332" s="5"/>
      <c r="JP332" s="5"/>
      <c r="JQ332" s="5"/>
      <c r="JR332" s="5"/>
      <c r="JS332" s="5"/>
      <c r="JT332" s="5"/>
      <c r="JU332" s="5"/>
      <c r="JV332" s="5"/>
      <c r="JW332" s="5"/>
      <c r="JX332" s="5"/>
      <c r="JY332" s="5"/>
      <c r="JZ332" s="5"/>
      <c r="KA332" s="5"/>
      <c r="KB332" s="5"/>
      <c r="KC332" s="5"/>
      <c r="KD332" s="5"/>
      <c r="KE332" s="5"/>
      <c r="KF332" s="5"/>
      <c r="KG332" s="5"/>
      <c r="KH332" s="5"/>
      <c r="KI332" s="5"/>
      <c r="KJ332" s="5"/>
      <c r="KK332" s="5"/>
      <c r="KL332" s="5"/>
      <c r="KM332" s="5"/>
      <c r="KN332" s="5"/>
    </row>
    <row r="333" spans="1:300" ht="12.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  <c r="DV333" s="5"/>
      <c r="DW333" s="5"/>
      <c r="DX333" s="5"/>
      <c r="DY333" s="5"/>
      <c r="DZ333" s="5"/>
      <c r="EA333" s="5"/>
      <c r="EB333" s="5"/>
      <c r="EC333" s="5"/>
      <c r="ED333" s="5"/>
      <c r="EE333" s="5"/>
      <c r="EF333" s="5"/>
      <c r="EG333" s="5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5"/>
      <c r="FB333" s="5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5"/>
      <c r="FV333" s="5"/>
      <c r="FW333" s="5"/>
      <c r="FX333" s="5"/>
      <c r="FY333" s="5"/>
      <c r="FZ333" s="5"/>
      <c r="GA333" s="5"/>
      <c r="GB333" s="5"/>
      <c r="GC333" s="5"/>
      <c r="GD333" s="5"/>
      <c r="GE333" s="5"/>
      <c r="GF333" s="5"/>
      <c r="GG333" s="5"/>
      <c r="GH333" s="5"/>
      <c r="GI333" s="5"/>
      <c r="GJ333" s="5"/>
      <c r="GK333" s="5"/>
      <c r="GL333" s="5"/>
      <c r="GM333" s="5"/>
      <c r="GN333" s="5"/>
      <c r="GO333" s="5"/>
      <c r="GP333" s="5"/>
      <c r="GQ333" s="5"/>
      <c r="GR333" s="5"/>
      <c r="GS333" s="5"/>
      <c r="GT333" s="5"/>
      <c r="GU333" s="5"/>
      <c r="GV333" s="5"/>
      <c r="GW333" s="5"/>
      <c r="GX333" s="5"/>
      <c r="GY333" s="5"/>
      <c r="GZ333" s="5"/>
      <c r="HA333" s="5"/>
      <c r="HB333" s="5"/>
      <c r="HC333" s="5"/>
      <c r="HD333" s="5"/>
      <c r="HE333" s="5"/>
      <c r="HF333" s="5"/>
      <c r="HG333" s="5"/>
      <c r="HH333" s="5"/>
      <c r="HI333" s="5"/>
      <c r="HJ333" s="5"/>
      <c r="HK333" s="5"/>
      <c r="HL333" s="5"/>
      <c r="HM333" s="5"/>
      <c r="HN333" s="5"/>
      <c r="HO333" s="5"/>
      <c r="HP333" s="5"/>
      <c r="HQ333" s="5"/>
      <c r="HR333" s="5"/>
      <c r="HS333" s="5"/>
      <c r="HT333" s="5"/>
      <c r="HU333" s="5"/>
      <c r="HV333" s="5"/>
      <c r="HW333" s="5"/>
      <c r="HX333" s="5"/>
      <c r="HY333" s="5"/>
      <c r="HZ333" s="5"/>
      <c r="IA333" s="5"/>
      <c r="IB333" s="5"/>
      <c r="IC333" s="5"/>
      <c r="ID333" s="5"/>
      <c r="IE333" s="5"/>
      <c r="IF333" s="5"/>
      <c r="IG333" s="5"/>
      <c r="IH333" s="5"/>
      <c r="II333" s="5"/>
      <c r="IJ333" s="5"/>
      <c r="IK333" s="5"/>
      <c r="IL333" s="5"/>
      <c r="IM333" s="5"/>
      <c r="IN333" s="5"/>
      <c r="IO333" s="5"/>
      <c r="IP333" s="5"/>
      <c r="IQ333" s="5"/>
      <c r="IR333" s="5"/>
      <c r="IS333" s="5"/>
      <c r="IT333" s="5"/>
      <c r="IU333" s="5"/>
      <c r="IV333" s="5"/>
      <c r="IW333" s="5"/>
      <c r="IX333" s="5"/>
      <c r="IY333" s="5"/>
      <c r="IZ333" s="5"/>
      <c r="JA333" s="5"/>
      <c r="JB333" s="5"/>
      <c r="JC333" s="5"/>
      <c r="JD333" s="5"/>
      <c r="JE333" s="5"/>
      <c r="JF333" s="5"/>
      <c r="JG333" s="5"/>
      <c r="JH333" s="5"/>
      <c r="JI333" s="5"/>
      <c r="JJ333" s="5"/>
      <c r="JK333" s="5"/>
      <c r="JL333" s="5"/>
      <c r="JM333" s="5"/>
      <c r="JN333" s="5"/>
      <c r="JO333" s="5"/>
      <c r="JP333" s="5"/>
      <c r="JQ333" s="5"/>
      <c r="JR333" s="5"/>
      <c r="JS333" s="5"/>
      <c r="JT333" s="5"/>
      <c r="JU333" s="5"/>
      <c r="JV333" s="5"/>
      <c r="JW333" s="5"/>
      <c r="JX333" s="5"/>
      <c r="JY333" s="5"/>
      <c r="JZ333" s="5"/>
      <c r="KA333" s="5"/>
      <c r="KB333" s="5"/>
      <c r="KC333" s="5"/>
      <c r="KD333" s="5"/>
      <c r="KE333" s="5"/>
      <c r="KF333" s="5"/>
      <c r="KG333" s="5"/>
      <c r="KH333" s="5"/>
      <c r="KI333" s="5"/>
      <c r="KJ333" s="5"/>
      <c r="KK333" s="5"/>
      <c r="KL333" s="5"/>
      <c r="KM333" s="5"/>
      <c r="KN333" s="5"/>
    </row>
    <row r="334" spans="1:300" ht="12.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  <c r="EE334" s="5"/>
      <c r="EF334" s="5"/>
      <c r="EG334" s="5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5"/>
      <c r="FB334" s="5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5"/>
      <c r="FV334" s="5"/>
      <c r="FW334" s="5"/>
      <c r="FX334" s="5"/>
      <c r="FY334" s="5"/>
      <c r="FZ334" s="5"/>
      <c r="GA334" s="5"/>
      <c r="GB334" s="5"/>
      <c r="GC334" s="5"/>
      <c r="GD334" s="5"/>
      <c r="GE334" s="5"/>
      <c r="GF334" s="5"/>
      <c r="GG334" s="5"/>
      <c r="GH334" s="5"/>
      <c r="GI334" s="5"/>
      <c r="GJ334" s="5"/>
      <c r="GK334" s="5"/>
      <c r="GL334" s="5"/>
      <c r="GM334" s="5"/>
      <c r="GN334" s="5"/>
      <c r="GO334" s="5"/>
      <c r="GP334" s="5"/>
      <c r="GQ334" s="5"/>
      <c r="GR334" s="5"/>
      <c r="GS334" s="5"/>
      <c r="GT334" s="5"/>
      <c r="GU334" s="5"/>
      <c r="GV334" s="5"/>
      <c r="GW334" s="5"/>
      <c r="GX334" s="5"/>
      <c r="GY334" s="5"/>
      <c r="GZ334" s="5"/>
      <c r="HA334" s="5"/>
      <c r="HB334" s="5"/>
      <c r="HC334" s="5"/>
      <c r="HD334" s="5"/>
      <c r="HE334" s="5"/>
      <c r="HF334" s="5"/>
      <c r="HG334" s="5"/>
      <c r="HH334" s="5"/>
      <c r="HI334" s="5"/>
      <c r="HJ334" s="5"/>
      <c r="HK334" s="5"/>
      <c r="HL334" s="5"/>
      <c r="HM334" s="5"/>
      <c r="HN334" s="5"/>
      <c r="HO334" s="5"/>
      <c r="HP334" s="5"/>
      <c r="HQ334" s="5"/>
      <c r="HR334" s="5"/>
      <c r="HS334" s="5"/>
      <c r="HT334" s="5"/>
      <c r="HU334" s="5"/>
      <c r="HV334" s="5"/>
      <c r="HW334" s="5"/>
      <c r="HX334" s="5"/>
      <c r="HY334" s="5"/>
      <c r="HZ334" s="5"/>
      <c r="IA334" s="5"/>
      <c r="IB334" s="5"/>
      <c r="IC334" s="5"/>
      <c r="ID334" s="5"/>
      <c r="IE334" s="5"/>
      <c r="IF334" s="5"/>
      <c r="IG334" s="5"/>
      <c r="IH334" s="5"/>
      <c r="II334" s="5"/>
      <c r="IJ334" s="5"/>
      <c r="IK334" s="5"/>
      <c r="IL334" s="5"/>
      <c r="IM334" s="5"/>
      <c r="IN334" s="5"/>
      <c r="IO334" s="5"/>
      <c r="IP334" s="5"/>
      <c r="IQ334" s="5"/>
      <c r="IR334" s="5"/>
      <c r="IS334" s="5"/>
      <c r="IT334" s="5"/>
      <c r="IU334" s="5"/>
      <c r="IV334" s="5"/>
      <c r="IW334" s="5"/>
      <c r="IX334" s="5"/>
      <c r="IY334" s="5"/>
      <c r="IZ334" s="5"/>
      <c r="JA334" s="5"/>
      <c r="JB334" s="5"/>
      <c r="JC334" s="5"/>
      <c r="JD334" s="5"/>
      <c r="JE334" s="5"/>
      <c r="JF334" s="5"/>
      <c r="JG334" s="5"/>
      <c r="JH334" s="5"/>
      <c r="JI334" s="5"/>
      <c r="JJ334" s="5"/>
      <c r="JK334" s="5"/>
      <c r="JL334" s="5"/>
      <c r="JM334" s="5"/>
      <c r="JN334" s="5"/>
      <c r="JO334" s="5"/>
      <c r="JP334" s="5"/>
      <c r="JQ334" s="5"/>
      <c r="JR334" s="5"/>
      <c r="JS334" s="5"/>
      <c r="JT334" s="5"/>
      <c r="JU334" s="5"/>
      <c r="JV334" s="5"/>
      <c r="JW334" s="5"/>
      <c r="JX334" s="5"/>
      <c r="JY334" s="5"/>
      <c r="JZ334" s="5"/>
      <c r="KA334" s="5"/>
      <c r="KB334" s="5"/>
      <c r="KC334" s="5"/>
      <c r="KD334" s="5"/>
      <c r="KE334" s="5"/>
      <c r="KF334" s="5"/>
      <c r="KG334" s="5"/>
      <c r="KH334" s="5"/>
      <c r="KI334" s="5"/>
      <c r="KJ334" s="5"/>
      <c r="KK334" s="5"/>
      <c r="KL334" s="5"/>
      <c r="KM334" s="5"/>
      <c r="KN334" s="5"/>
    </row>
    <row r="335" spans="1:300" ht="12.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5"/>
      <c r="DZ335" s="5"/>
      <c r="EA335" s="5"/>
      <c r="EB335" s="5"/>
      <c r="EC335" s="5"/>
      <c r="ED335" s="5"/>
      <c r="EE335" s="5"/>
      <c r="EF335" s="5"/>
      <c r="EG335" s="5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5"/>
      <c r="FB335" s="5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5"/>
      <c r="FV335" s="5"/>
      <c r="FW335" s="5"/>
      <c r="FX335" s="5"/>
      <c r="FY335" s="5"/>
      <c r="FZ335" s="5"/>
      <c r="GA335" s="5"/>
      <c r="GB335" s="5"/>
      <c r="GC335" s="5"/>
      <c r="GD335" s="5"/>
      <c r="GE335" s="5"/>
      <c r="GF335" s="5"/>
      <c r="GG335" s="5"/>
      <c r="GH335" s="5"/>
      <c r="GI335" s="5"/>
      <c r="GJ335" s="5"/>
      <c r="GK335" s="5"/>
      <c r="GL335" s="5"/>
      <c r="GM335" s="5"/>
      <c r="GN335" s="5"/>
      <c r="GO335" s="5"/>
      <c r="GP335" s="5"/>
      <c r="GQ335" s="5"/>
      <c r="GR335" s="5"/>
      <c r="GS335" s="5"/>
      <c r="GT335" s="5"/>
      <c r="GU335" s="5"/>
      <c r="GV335" s="5"/>
      <c r="GW335" s="5"/>
      <c r="GX335" s="5"/>
      <c r="GY335" s="5"/>
      <c r="GZ335" s="5"/>
      <c r="HA335" s="5"/>
      <c r="HB335" s="5"/>
      <c r="HC335" s="5"/>
      <c r="HD335" s="5"/>
      <c r="HE335" s="5"/>
      <c r="HF335" s="5"/>
      <c r="HG335" s="5"/>
      <c r="HH335" s="5"/>
      <c r="HI335" s="5"/>
      <c r="HJ335" s="5"/>
      <c r="HK335" s="5"/>
      <c r="HL335" s="5"/>
      <c r="HM335" s="5"/>
      <c r="HN335" s="5"/>
      <c r="HO335" s="5"/>
      <c r="HP335" s="5"/>
      <c r="HQ335" s="5"/>
      <c r="HR335" s="5"/>
      <c r="HS335" s="5"/>
      <c r="HT335" s="5"/>
      <c r="HU335" s="5"/>
      <c r="HV335" s="5"/>
      <c r="HW335" s="5"/>
      <c r="HX335" s="5"/>
      <c r="HY335" s="5"/>
      <c r="HZ335" s="5"/>
      <c r="IA335" s="5"/>
      <c r="IB335" s="5"/>
      <c r="IC335" s="5"/>
      <c r="ID335" s="5"/>
      <c r="IE335" s="5"/>
      <c r="IF335" s="5"/>
      <c r="IG335" s="5"/>
      <c r="IH335" s="5"/>
      <c r="II335" s="5"/>
      <c r="IJ335" s="5"/>
      <c r="IK335" s="5"/>
      <c r="IL335" s="5"/>
      <c r="IM335" s="5"/>
      <c r="IN335" s="5"/>
      <c r="IO335" s="5"/>
      <c r="IP335" s="5"/>
      <c r="IQ335" s="5"/>
      <c r="IR335" s="5"/>
      <c r="IS335" s="5"/>
      <c r="IT335" s="5"/>
      <c r="IU335" s="5"/>
      <c r="IV335" s="5"/>
      <c r="IW335" s="5"/>
      <c r="IX335" s="5"/>
      <c r="IY335" s="5"/>
      <c r="IZ335" s="5"/>
      <c r="JA335" s="5"/>
      <c r="JB335" s="5"/>
      <c r="JC335" s="5"/>
      <c r="JD335" s="5"/>
      <c r="JE335" s="5"/>
      <c r="JF335" s="5"/>
      <c r="JG335" s="5"/>
      <c r="JH335" s="5"/>
      <c r="JI335" s="5"/>
      <c r="JJ335" s="5"/>
      <c r="JK335" s="5"/>
      <c r="JL335" s="5"/>
      <c r="JM335" s="5"/>
      <c r="JN335" s="5"/>
      <c r="JO335" s="5"/>
      <c r="JP335" s="5"/>
      <c r="JQ335" s="5"/>
      <c r="JR335" s="5"/>
      <c r="JS335" s="5"/>
      <c r="JT335" s="5"/>
      <c r="JU335" s="5"/>
      <c r="JV335" s="5"/>
      <c r="JW335" s="5"/>
      <c r="JX335" s="5"/>
      <c r="JY335" s="5"/>
      <c r="JZ335" s="5"/>
      <c r="KA335" s="5"/>
      <c r="KB335" s="5"/>
      <c r="KC335" s="5"/>
      <c r="KD335" s="5"/>
      <c r="KE335" s="5"/>
      <c r="KF335" s="5"/>
      <c r="KG335" s="5"/>
      <c r="KH335" s="5"/>
      <c r="KI335" s="5"/>
      <c r="KJ335" s="5"/>
      <c r="KK335" s="5"/>
      <c r="KL335" s="5"/>
      <c r="KM335" s="5"/>
      <c r="KN335" s="5"/>
    </row>
    <row r="336" spans="1:300" ht="12.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5"/>
      <c r="DZ336" s="5"/>
      <c r="EA336" s="5"/>
      <c r="EB336" s="5"/>
      <c r="EC336" s="5"/>
      <c r="ED336" s="5"/>
      <c r="EE336" s="5"/>
      <c r="EF336" s="5"/>
      <c r="EG336" s="5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5"/>
      <c r="FB336" s="5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5"/>
      <c r="FV336" s="5"/>
      <c r="FW336" s="5"/>
      <c r="FX336" s="5"/>
      <c r="FY336" s="5"/>
      <c r="FZ336" s="5"/>
      <c r="GA336" s="5"/>
      <c r="GB336" s="5"/>
      <c r="GC336" s="5"/>
      <c r="GD336" s="5"/>
      <c r="GE336" s="5"/>
      <c r="GF336" s="5"/>
      <c r="GG336" s="5"/>
      <c r="GH336" s="5"/>
      <c r="GI336" s="5"/>
      <c r="GJ336" s="5"/>
      <c r="GK336" s="5"/>
      <c r="GL336" s="5"/>
      <c r="GM336" s="5"/>
      <c r="GN336" s="5"/>
      <c r="GO336" s="5"/>
      <c r="GP336" s="5"/>
      <c r="GQ336" s="5"/>
      <c r="GR336" s="5"/>
      <c r="GS336" s="5"/>
      <c r="GT336" s="5"/>
      <c r="GU336" s="5"/>
      <c r="GV336" s="5"/>
      <c r="GW336" s="5"/>
      <c r="GX336" s="5"/>
      <c r="GY336" s="5"/>
      <c r="GZ336" s="5"/>
      <c r="HA336" s="5"/>
      <c r="HB336" s="5"/>
      <c r="HC336" s="5"/>
      <c r="HD336" s="5"/>
      <c r="HE336" s="5"/>
      <c r="HF336" s="5"/>
      <c r="HG336" s="5"/>
      <c r="HH336" s="5"/>
      <c r="HI336" s="5"/>
      <c r="HJ336" s="5"/>
      <c r="HK336" s="5"/>
      <c r="HL336" s="5"/>
      <c r="HM336" s="5"/>
      <c r="HN336" s="5"/>
      <c r="HO336" s="5"/>
      <c r="HP336" s="5"/>
      <c r="HQ336" s="5"/>
      <c r="HR336" s="5"/>
      <c r="HS336" s="5"/>
      <c r="HT336" s="5"/>
      <c r="HU336" s="5"/>
      <c r="HV336" s="5"/>
      <c r="HW336" s="5"/>
      <c r="HX336" s="5"/>
      <c r="HY336" s="5"/>
      <c r="HZ336" s="5"/>
      <c r="IA336" s="5"/>
      <c r="IB336" s="5"/>
      <c r="IC336" s="5"/>
      <c r="ID336" s="5"/>
      <c r="IE336" s="5"/>
      <c r="IF336" s="5"/>
      <c r="IG336" s="5"/>
      <c r="IH336" s="5"/>
      <c r="II336" s="5"/>
      <c r="IJ336" s="5"/>
      <c r="IK336" s="5"/>
      <c r="IL336" s="5"/>
      <c r="IM336" s="5"/>
      <c r="IN336" s="5"/>
      <c r="IO336" s="5"/>
      <c r="IP336" s="5"/>
      <c r="IQ336" s="5"/>
      <c r="IR336" s="5"/>
      <c r="IS336" s="5"/>
      <c r="IT336" s="5"/>
      <c r="IU336" s="5"/>
      <c r="IV336" s="5"/>
      <c r="IW336" s="5"/>
      <c r="IX336" s="5"/>
      <c r="IY336" s="5"/>
      <c r="IZ336" s="5"/>
      <c r="JA336" s="5"/>
      <c r="JB336" s="5"/>
      <c r="JC336" s="5"/>
      <c r="JD336" s="5"/>
      <c r="JE336" s="5"/>
      <c r="JF336" s="5"/>
      <c r="JG336" s="5"/>
      <c r="JH336" s="5"/>
      <c r="JI336" s="5"/>
      <c r="JJ336" s="5"/>
      <c r="JK336" s="5"/>
      <c r="JL336" s="5"/>
      <c r="JM336" s="5"/>
      <c r="JN336" s="5"/>
      <c r="JO336" s="5"/>
      <c r="JP336" s="5"/>
      <c r="JQ336" s="5"/>
      <c r="JR336" s="5"/>
      <c r="JS336" s="5"/>
      <c r="JT336" s="5"/>
      <c r="JU336" s="5"/>
      <c r="JV336" s="5"/>
      <c r="JW336" s="5"/>
      <c r="JX336" s="5"/>
      <c r="JY336" s="5"/>
      <c r="JZ336" s="5"/>
      <c r="KA336" s="5"/>
      <c r="KB336" s="5"/>
      <c r="KC336" s="5"/>
      <c r="KD336" s="5"/>
      <c r="KE336" s="5"/>
      <c r="KF336" s="5"/>
      <c r="KG336" s="5"/>
      <c r="KH336" s="5"/>
      <c r="KI336" s="5"/>
      <c r="KJ336" s="5"/>
      <c r="KK336" s="5"/>
      <c r="KL336" s="5"/>
      <c r="KM336" s="5"/>
      <c r="KN336" s="5"/>
    </row>
    <row r="337" spans="1:300" ht="12.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5"/>
      <c r="DZ337" s="5"/>
      <c r="EA337" s="5"/>
      <c r="EB337" s="5"/>
      <c r="EC337" s="5"/>
      <c r="ED337" s="5"/>
      <c r="EE337" s="5"/>
      <c r="EF337" s="5"/>
      <c r="EG337" s="5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5"/>
      <c r="FB337" s="5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5"/>
      <c r="FV337" s="5"/>
      <c r="FW337" s="5"/>
      <c r="FX337" s="5"/>
      <c r="FY337" s="5"/>
      <c r="FZ337" s="5"/>
      <c r="GA337" s="5"/>
      <c r="GB337" s="5"/>
      <c r="GC337" s="5"/>
      <c r="GD337" s="5"/>
      <c r="GE337" s="5"/>
      <c r="GF337" s="5"/>
      <c r="GG337" s="5"/>
      <c r="GH337" s="5"/>
      <c r="GI337" s="5"/>
      <c r="GJ337" s="5"/>
      <c r="GK337" s="5"/>
      <c r="GL337" s="5"/>
      <c r="GM337" s="5"/>
      <c r="GN337" s="5"/>
      <c r="GO337" s="5"/>
      <c r="GP337" s="5"/>
      <c r="GQ337" s="5"/>
      <c r="GR337" s="5"/>
      <c r="GS337" s="5"/>
      <c r="GT337" s="5"/>
      <c r="GU337" s="5"/>
      <c r="GV337" s="5"/>
      <c r="GW337" s="5"/>
      <c r="GX337" s="5"/>
      <c r="GY337" s="5"/>
      <c r="GZ337" s="5"/>
      <c r="HA337" s="5"/>
      <c r="HB337" s="5"/>
      <c r="HC337" s="5"/>
      <c r="HD337" s="5"/>
      <c r="HE337" s="5"/>
      <c r="HF337" s="5"/>
      <c r="HG337" s="5"/>
      <c r="HH337" s="5"/>
      <c r="HI337" s="5"/>
      <c r="HJ337" s="5"/>
      <c r="HK337" s="5"/>
      <c r="HL337" s="5"/>
      <c r="HM337" s="5"/>
      <c r="HN337" s="5"/>
      <c r="HO337" s="5"/>
      <c r="HP337" s="5"/>
      <c r="HQ337" s="5"/>
      <c r="HR337" s="5"/>
      <c r="HS337" s="5"/>
      <c r="HT337" s="5"/>
      <c r="HU337" s="5"/>
      <c r="HV337" s="5"/>
      <c r="HW337" s="5"/>
      <c r="HX337" s="5"/>
      <c r="HY337" s="5"/>
      <c r="HZ337" s="5"/>
      <c r="IA337" s="5"/>
      <c r="IB337" s="5"/>
      <c r="IC337" s="5"/>
      <c r="ID337" s="5"/>
      <c r="IE337" s="5"/>
      <c r="IF337" s="5"/>
      <c r="IG337" s="5"/>
      <c r="IH337" s="5"/>
      <c r="II337" s="5"/>
      <c r="IJ337" s="5"/>
      <c r="IK337" s="5"/>
      <c r="IL337" s="5"/>
      <c r="IM337" s="5"/>
      <c r="IN337" s="5"/>
      <c r="IO337" s="5"/>
      <c r="IP337" s="5"/>
      <c r="IQ337" s="5"/>
      <c r="IR337" s="5"/>
      <c r="IS337" s="5"/>
      <c r="IT337" s="5"/>
      <c r="IU337" s="5"/>
      <c r="IV337" s="5"/>
      <c r="IW337" s="5"/>
      <c r="IX337" s="5"/>
      <c r="IY337" s="5"/>
      <c r="IZ337" s="5"/>
      <c r="JA337" s="5"/>
      <c r="JB337" s="5"/>
      <c r="JC337" s="5"/>
      <c r="JD337" s="5"/>
      <c r="JE337" s="5"/>
      <c r="JF337" s="5"/>
      <c r="JG337" s="5"/>
      <c r="JH337" s="5"/>
      <c r="JI337" s="5"/>
      <c r="JJ337" s="5"/>
      <c r="JK337" s="5"/>
      <c r="JL337" s="5"/>
      <c r="JM337" s="5"/>
      <c r="JN337" s="5"/>
      <c r="JO337" s="5"/>
      <c r="JP337" s="5"/>
      <c r="JQ337" s="5"/>
      <c r="JR337" s="5"/>
      <c r="JS337" s="5"/>
      <c r="JT337" s="5"/>
      <c r="JU337" s="5"/>
      <c r="JV337" s="5"/>
      <c r="JW337" s="5"/>
      <c r="JX337" s="5"/>
      <c r="JY337" s="5"/>
      <c r="JZ337" s="5"/>
      <c r="KA337" s="5"/>
      <c r="KB337" s="5"/>
      <c r="KC337" s="5"/>
      <c r="KD337" s="5"/>
      <c r="KE337" s="5"/>
      <c r="KF337" s="5"/>
      <c r="KG337" s="5"/>
      <c r="KH337" s="5"/>
      <c r="KI337" s="5"/>
      <c r="KJ337" s="5"/>
      <c r="KK337" s="5"/>
      <c r="KL337" s="5"/>
      <c r="KM337" s="5"/>
      <c r="KN337" s="5"/>
    </row>
    <row r="338" spans="1:300" ht="12.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5"/>
      <c r="EB338" s="5"/>
      <c r="EC338" s="5"/>
      <c r="ED338" s="5"/>
      <c r="EE338" s="5"/>
      <c r="EF338" s="5"/>
      <c r="EG338" s="5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5"/>
      <c r="FB338" s="5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5"/>
      <c r="FV338" s="5"/>
      <c r="FW338" s="5"/>
      <c r="FX338" s="5"/>
      <c r="FY338" s="5"/>
      <c r="FZ338" s="5"/>
      <c r="GA338" s="5"/>
      <c r="GB338" s="5"/>
      <c r="GC338" s="5"/>
      <c r="GD338" s="5"/>
      <c r="GE338" s="5"/>
      <c r="GF338" s="5"/>
      <c r="GG338" s="5"/>
      <c r="GH338" s="5"/>
      <c r="GI338" s="5"/>
      <c r="GJ338" s="5"/>
      <c r="GK338" s="5"/>
      <c r="GL338" s="5"/>
      <c r="GM338" s="5"/>
      <c r="GN338" s="5"/>
      <c r="GO338" s="5"/>
      <c r="GP338" s="5"/>
      <c r="GQ338" s="5"/>
      <c r="GR338" s="5"/>
      <c r="GS338" s="5"/>
      <c r="GT338" s="5"/>
      <c r="GU338" s="5"/>
      <c r="GV338" s="5"/>
      <c r="GW338" s="5"/>
      <c r="GX338" s="5"/>
      <c r="GY338" s="5"/>
      <c r="GZ338" s="5"/>
      <c r="HA338" s="5"/>
      <c r="HB338" s="5"/>
      <c r="HC338" s="5"/>
      <c r="HD338" s="5"/>
      <c r="HE338" s="5"/>
      <c r="HF338" s="5"/>
      <c r="HG338" s="5"/>
      <c r="HH338" s="5"/>
      <c r="HI338" s="5"/>
      <c r="HJ338" s="5"/>
      <c r="HK338" s="5"/>
      <c r="HL338" s="5"/>
      <c r="HM338" s="5"/>
      <c r="HN338" s="5"/>
      <c r="HO338" s="5"/>
      <c r="HP338" s="5"/>
      <c r="HQ338" s="5"/>
      <c r="HR338" s="5"/>
      <c r="HS338" s="5"/>
      <c r="HT338" s="5"/>
      <c r="HU338" s="5"/>
      <c r="HV338" s="5"/>
      <c r="HW338" s="5"/>
      <c r="HX338" s="5"/>
      <c r="HY338" s="5"/>
      <c r="HZ338" s="5"/>
      <c r="IA338" s="5"/>
      <c r="IB338" s="5"/>
      <c r="IC338" s="5"/>
      <c r="ID338" s="5"/>
      <c r="IE338" s="5"/>
      <c r="IF338" s="5"/>
      <c r="IG338" s="5"/>
      <c r="IH338" s="5"/>
      <c r="II338" s="5"/>
      <c r="IJ338" s="5"/>
      <c r="IK338" s="5"/>
      <c r="IL338" s="5"/>
      <c r="IM338" s="5"/>
      <c r="IN338" s="5"/>
      <c r="IO338" s="5"/>
      <c r="IP338" s="5"/>
      <c r="IQ338" s="5"/>
      <c r="IR338" s="5"/>
      <c r="IS338" s="5"/>
      <c r="IT338" s="5"/>
      <c r="IU338" s="5"/>
      <c r="IV338" s="5"/>
      <c r="IW338" s="5"/>
      <c r="IX338" s="5"/>
      <c r="IY338" s="5"/>
      <c r="IZ338" s="5"/>
      <c r="JA338" s="5"/>
      <c r="JB338" s="5"/>
      <c r="JC338" s="5"/>
      <c r="JD338" s="5"/>
      <c r="JE338" s="5"/>
      <c r="JF338" s="5"/>
      <c r="JG338" s="5"/>
      <c r="JH338" s="5"/>
      <c r="JI338" s="5"/>
      <c r="JJ338" s="5"/>
      <c r="JK338" s="5"/>
      <c r="JL338" s="5"/>
      <c r="JM338" s="5"/>
      <c r="JN338" s="5"/>
      <c r="JO338" s="5"/>
      <c r="JP338" s="5"/>
      <c r="JQ338" s="5"/>
      <c r="JR338" s="5"/>
      <c r="JS338" s="5"/>
      <c r="JT338" s="5"/>
      <c r="JU338" s="5"/>
      <c r="JV338" s="5"/>
      <c r="JW338" s="5"/>
      <c r="JX338" s="5"/>
      <c r="JY338" s="5"/>
      <c r="JZ338" s="5"/>
      <c r="KA338" s="5"/>
      <c r="KB338" s="5"/>
      <c r="KC338" s="5"/>
      <c r="KD338" s="5"/>
      <c r="KE338" s="5"/>
      <c r="KF338" s="5"/>
      <c r="KG338" s="5"/>
      <c r="KH338" s="5"/>
      <c r="KI338" s="5"/>
      <c r="KJ338" s="5"/>
      <c r="KK338" s="5"/>
      <c r="KL338" s="5"/>
      <c r="KM338" s="5"/>
      <c r="KN338" s="5"/>
    </row>
    <row r="339" spans="1:300" ht="12.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  <c r="DV339" s="5"/>
      <c r="DW339" s="5"/>
      <c r="DX339" s="5"/>
      <c r="DY339" s="5"/>
      <c r="DZ339" s="5"/>
      <c r="EA339" s="5"/>
      <c r="EB339" s="5"/>
      <c r="EC339" s="5"/>
      <c r="ED339" s="5"/>
      <c r="EE339" s="5"/>
      <c r="EF339" s="5"/>
      <c r="EG339" s="5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"/>
      <c r="EV339" s="5"/>
      <c r="EW339" s="5"/>
      <c r="EX339" s="5"/>
      <c r="EY339" s="5"/>
      <c r="EZ339" s="5"/>
      <c r="FA339" s="5"/>
      <c r="FB339" s="5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  <c r="FO339" s="5"/>
      <c r="FP339" s="5"/>
      <c r="FQ339" s="5"/>
      <c r="FR339" s="5"/>
      <c r="FS339" s="5"/>
      <c r="FT339" s="5"/>
      <c r="FU339" s="5"/>
      <c r="FV339" s="5"/>
      <c r="FW339" s="5"/>
      <c r="FX339" s="5"/>
      <c r="FY339" s="5"/>
      <c r="FZ339" s="5"/>
      <c r="GA339" s="5"/>
      <c r="GB339" s="5"/>
      <c r="GC339" s="5"/>
      <c r="GD339" s="5"/>
      <c r="GE339" s="5"/>
      <c r="GF339" s="5"/>
      <c r="GG339" s="5"/>
      <c r="GH339" s="5"/>
      <c r="GI339" s="5"/>
      <c r="GJ339" s="5"/>
      <c r="GK339" s="5"/>
      <c r="GL339" s="5"/>
      <c r="GM339" s="5"/>
      <c r="GN339" s="5"/>
      <c r="GO339" s="5"/>
      <c r="GP339" s="5"/>
      <c r="GQ339" s="5"/>
      <c r="GR339" s="5"/>
      <c r="GS339" s="5"/>
      <c r="GT339" s="5"/>
      <c r="GU339" s="5"/>
      <c r="GV339" s="5"/>
      <c r="GW339" s="5"/>
      <c r="GX339" s="5"/>
      <c r="GY339" s="5"/>
      <c r="GZ339" s="5"/>
      <c r="HA339" s="5"/>
      <c r="HB339" s="5"/>
      <c r="HC339" s="5"/>
      <c r="HD339" s="5"/>
      <c r="HE339" s="5"/>
      <c r="HF339" s="5"/>
      <c r="HG339" s="5"/>
      <c r="HH339" s="5"/>
      <c r="HI339" s="5"/>
      <c r="HJ339" s="5"/>
      <c r="HK339" s="5"/>
      <c r="HL339" s="5"/>
      <c r="HM339" s="5"/>
      <c r="HN339" s="5"/>
      <c r="HO339" s="5"/>
      <c r="HP339" s="5"/>
      <c r="HQ339" s="5"/>
      <c r="HR339" s="5"/>
      <c r="HS339" s="5"/>
      <c r="HT339" s="5"/>
      <c r="HU339" s="5"/>
      <c r="HV339" s="5"/>
      <c r="HW339" s="5"/>
      <c r="HX339" s="5"/>
      <c r="HY339" s="5"/>
      <c r="HZ339" s="5"/>
      <c r="IA339" s="5"/>
      <c r="IB339" s="5"/>
      <c r="IC339" s="5"/>
      <c r="ID339" s="5"/>
      <c r="IE339" s="5"/>
      <c r="IF339" s="5"/>
      <c r="IG339" s="5"/>
      <c r="IH339" s="5"/>
      <c r="II339" s="5"/>
      <c r="IJ339" s="5"/>
      <c r="IK339" s="5"/>
      <c r="IL339" s="5"/>
      <c r="IM339" s="5"/>
      <c r="IN339" s="5"/>
      <c r="IO339" s="5"/>
      <c r="IP339" s="5"/>
      <c r="IQ339" s="5"/>
      <c r="IR339" s="5"/>
      <c r="IS339" s="5"/>
      <c r="IT339" s="5"/>
      <c r="IU339" s="5"/>
      <c r="IV339" s="5"/>
      <c r="IW339" s="5"/>
      <c r="IX339" s="5"/>
      <c r="IY339" s="5"/>
      <c r="IZ339" s="5"/>
      <c r="JA339" s="5"/>
      <c r="JB339" s="5"/>
      <c r="JC339" s="5"/>
      <c r="JD339" s="5"/>
      <c r="JE339" s="5"/>
      <c r="JF339" s="5"/>
      <c r="JG339" s="5"/>
      <c r="JH339" s="5"/>
      <c r="JI339" s="5"/>
      <c r="JJ339" s="5"/>
      <c r="JK339" s="5"/>
      <c r="JL339" s="5"/>
      <c r="JM339" s="5"/>
      <c r="JN339" s="5"/>
      <c r="JO339" s="5"/>
      <c r="JP339" s="5"/>
      <c r="JQ339" s="5"/>
      <c r="JR339" s="5"/>
      <c r="JS339" s="5"/>
      <c r="JT339" s="5"/>
      <c r="JU339" s="5"/>
      <c r="JV339" s="5"/>
      <c r="JW339" s="5"/>
      <c r="JX339" s="5"/>
      <c r="JY339" s="5"/>
      <c r="JZ339" s="5"/>
      <c r="KA339" s="5"/>
      <c r="KB339" s="5"/>
      <c r="KC339" s="5"/>
      <c r="KD339" s="5"/>
      <c r="KE339" s="5"/>
      <c r="KF339" s="5"/>
      <c r="KG339" s="5"/>
      <c r="KH339" s="5"/>
      <c r="KI339" s="5"/>
      <c r="KJ339" s="5"/>
      <c r="KK339" s="5"/>
      <c r="KL339" s="5"/>
      <c r="KM339" s="5"/>
      <c r="KN339" s="5"/>
    </row>
    <row r="340" spans="1:300" ht="12.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  <c r="DX340" s="5"/>
      <c r="DY340" s="5"/>
      <c r="DZ340" s="5"/>
      <c r="EA340" s="5"/>
      <c r="EB340" s="5"/>
      <c r="EC340" s="5"/>
      <c r="ED340" s="5"/>
      <c r="EE340" s="5"/>
      <c r="EF340" s="5"/>
      <c r="EG340" s="5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5"/>
      <c r="FB340" s="5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  <c r="FO340" s="5"/>
      <c r="FP340" s="5"/>
      <c r="FQ340" s="5"/>
      <c r="FR340" s="5"/>
      <c r="FS340" s="5"/>
      <c r="FT340" s="5"/>
      <c r="FU340" s="5"/>
      <c r="FV340" s="5"/>
      <c r="FW340" s="5"/>
      <c r="FX340" s="5"/>
      <c r="FY340" s="5"/>
      <c r="FZ340" s="5"/>
      <c r="GA340" s="5"/>
      <c r="GB340" s="5"/>
      <c r="GC340" s="5"/>
      <c r="GD340" s="5"/>
      <c r="GE340" s="5"/>
      <c r="GF340" s="5"/>
      <c r="GG340" s="5"/>
      <c r="GH340" s="5"/>
      <c r="GI340" s="5"/>
      <c r="GJ340" s="5"/>
      <c r="GK340" s="5"/>
      <c r="GL340" s="5"/>
      <c r="GM340" s="5"/>
      <c r="GN340" s="5"/>
      <c r="GO340" s="5"/>
      <c r="GP340" s="5"/>
      <c r="GQ340" s="5"/>
      <c r="GR340" s="5"/>
      <c r="GS340" s="5"/>
      <c r="GT340" s="5"/>
      <c r="GU340" s="5"/>
      <c r="GV340" s="5"/>
      <c r="GW340" s="5"/>
      <c r="GX340" s="5"/>
      <c r="GY340" s="5"/>
      <c r="GZ340" s="5"/>
      <c r="HA340" s="5"/>
      <c r="HB340" s="5"/>
      <c r="HC340" s="5"/>
      <c r="HD340" s="5"/>
      <c r="HE340" s="5"/>
      <c r="HF340" s="5"/>
      <c r="HG340" s="5"/>
      <c r="HH340" s="5"/>
      <c r="HI340" s="5"/>
      <c r="HJ340" s="5"/>
      <c r="HK340" s="5"/>
      <c r="HL340" s="5"/>
      <c r="HM340" s="5"/>
      <c r="HN340" s="5"/>
      <c r="HO340" s="5"/>
      <c r="HP340" s="5"/>
      <c r="HQ340" s="5"/>
      <c r="HR340" s="5"/>
      <c r="HS340" s="5"/>
      <c r="HT340" s="5"/>
      <c r="HU340" s="5"/>
      <c r="HV340" s="5"/>
      <c r="HW340" s="5"/>
      <c r="HX340" s="5"/>
      <c r="HY340" s="5"/>
      <c r="HZ340" s="5"/>
      <c r="IA340" s="5"/>
      <c r="IB340" s="5"/>
      <c r="IC340" s="5"/>
      <c r="ID340" s="5"/>
      <c r="IE340" s="5"/>
      <c r="IF340" s="5"/>
      <c r="IG340" s="5"/>
      <c r="IH340" s="5"/>
      <c r="II340" s="5"/>
      <c r="IJ340" s="5"/>
      <c r="IK340" s="5"/>
      <c r="IL340" s="5"/>
      <c r="IM340" s="5"/>
      <c r="IN340" s="5"/>
      <c r="IO340" s="5"/>
      <c r="IP340" s="5"/>
      <c r="IQ340" s="5"/>
      <c r="IR340" s="5"/>
      <c r="IS340" s="5"/>
      <c r="IT340" s="5"/>
      <c r="IU340" s="5"/>
      <c r="IV340" s="5"/>
      <c r="IW340" s="5"/>
      <c r="IX340" s="5"/>
      <c r="IY340" s="5"/>
      <c r="IZ340" s="5"/>
      <c r="JA340" s="5"/>
      <c r="JB340" s="5"/>
      <c r="JC340" s="5"/>
      <c r="JD340" s="5"/>
      <c r="JE340" s="5"/>
      <c r="JF340" s="5"/>
      <c r="JG340" s="5"/>
      <c r="JH340" s="5"/>
      <c r="JI340" s="5"/>
      <c r="JJ340" s="5"/>
      <c r="JK340" s="5"/>
      <c r="JL340" s="5"/>
      <c r="JM340" s="5"/>
      <c r="JN340" s="5"/>
      <c r="JO340" s="5"/>
      <c r="JP340" s="5"/>
      <c r="JQ340" s="5"/>
      <c r="JR340" s="5"/>
      <c r="JS340" s="5"/>
      <c r="JT340" s="5"/>
      <c r="JU340" s="5"/>
      <c r="JV340" s="5"/>
      <c r="JW340" s="5"/>
      <c r="JX340" s="5"/>
      <c r="JY340" s="5"/>
      <c r="JZ340" s="5"/>
      <c r="KA340" s="5"/>
      <c r="KB340" s="5"/>
      <c r="KC340" s="5"/>
      <c r="KD340" s="5"/>
      <c r="KE340" s="5"/>
      <c r="KF340" s="5"/>
      <c r="KG340" s="5"/>
      <c r="KH340" s="5"/>
      <c r="KI340" s="5"/>
      <c r="KJ340" s="5"/>
      <c r="KK340" s="5"/>
      <c r="KL340" s="5"/>
      <c r="KM340" s="5"/>
      <c r="KN340" s="5"/>
    </row>
    <row r="341" spans="1:300" ht="12.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  <c r="DP341" s="5"/>
      <c r="DQ341" s="5"/>
      <c r="DR341" s="5"/>
      <c r="DS341" s="5"/>
      <c r="DT341" s="5"/>
      <c r="DU341" s="5"/>
      <c r="DV341" s="5"/>
      <c r="DW341" s="5"/>
      <c r="DX341" s="5"/>
      <c r="DY341" s="5"/>
      <c r="DZ341" s="5"/>
      <c r="EA341" s="5"/>
      <c r="EB341" s="5"/>
      <c r="EC341" s="5"/>
      <c r="ED341" s="5"/>
      <c r="EE341" s="5"/>
      <c r="EF341" s="5"/>
      <c r="EG341" s="5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"/>
      <c r="EV341" s="5"/>
      <c r="EW341" s="5"/>
      <c r="EX341" s="5"/>
      <c r="EY341" s="5"/>
      <c r="EZ341" s="5"/>
      <c r="FA341" s="5"/>
      <c r="FB341" s="5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  <c r="FO341" s="5"/>
      <c r="FP341" s="5"/>
      <c r="FQ341" s="5"/>
      <c r="FR341" s="5"/>
      <c r="FS341" s="5"/>
      <c r="FT341" s="5"/>
      <c r="FU341" s="5"/>
      <c r="FV341" s="5"/>
      <c r="FW341" s="5"/>
      <c r="FX341" s="5"/>
      <c r="FY341" s="5"/>
      <c r="FZ341" s="5"/>
      <c r="GA341" s="5"/>
      <c r="GB341" s="5"/>
      <c r="GC341" s="5"/>
      <c r="GD341" s="5"/>
      <c r="GE341" s="5"/>
      <c r="GF341" s="5"/>
      <c r="GG341" s="5"/>
      <c r="GH341" s="5"/>
      <c r="GI341" s="5"/>
      <c r="GJ341" s="5"/>
      <c r="GK341" s="5"/>
      <c r="GL341" s="5"/>
      <c r="GM341" s="5"/>
      <c r="GN341" s="5"/>
      <c r="GO341" s="5"/>
      <c r="GP341" s="5"/>
      <c r="GQ341" s="5"/>
      <c r="GR341" s="5"/>
      <c r="GS341" s="5"/>
      <c r="GT341" s="5"/>
      <c r="GU341" s="5"/>
      <c r="GV341" s="5"/>
      <c r="GW341" s="5"/>
      <c r="GX341" s="5"/>
      <c r="GY341" s="5"/>
      <c r="GZ341" s="5"/>
      <c r="HA341" s="5"/>
      <c r="HB341" s="5"/>
      <c r="HC341" s="5"/>
      <c r="HD341" s="5"/>
      <c r="HE341" s="5"/>
      <c r="HF341" s="5"/>
      <c r="HG341" s="5"/>
      <c r="HH341" s="5"/>
      <c r="HI341" s="5"/>
      <c r="HJ341" s="5"/>
      <c r="HK341" s="5"/>
      <c r="HL341" s="5"/>
      <c r="HM341" s="5"/>
      <c r="HN341" s="5"/>
      <c r="HO341" s="5"/>
      <c r="HP341" s="5"/>
      <c r="HQ341" s="5"/>
      <c r="HR341" s="5"/>
      <c r="HS341" s="5"/>
      <c r="HT341" s="5"/>
      <c r="HU341" s="5"/>
      <c r="HV341" s="5"/>
      <c r="HW341" s="5"/>
      <c r="HX341" s="5"/>
      <c r="HY341" s="5"/>
      <c r="HZ341" s="5"/>
      <c r="IA341" s="5"/>
      <c r="IB341" s="5"/>
      <c r="IC341" s="5"/>
      <c r="ID341" s="5"/>
      <c r="IE341" s="5"/>
      <c r="IF341" s="5"/>
      <c r="IG341" s="5"/>
      <c r="IH341" s="5"/>
      <c r="II341" s="5"/>
      <c r="IJ341" s="5"/>
      <c r="IK341" s="5"/>
      <c r="IL341" s="5"/>
      <c r="IM341" s="5"/>
      <c r="IN341" s="5"/>
      <c r="IO341" s="5"/>
      <c r="IP341" s="5"/>
      <c r="IQ341" s="5"/>
      <c r="IR341" s="5"/>
      <c r="IS341" s="5"/>
      <c r="IT341" s="5"/>
      <c r="IU341" s="5"/>
      <c r="IV341" s="5"/>
      <c r="IW341" s="5"/>
      <c r="IX341" s="5"/>
      <c r="IY341" s="5"/>
      <c r="IZ341" s="5"/>
      <c r="JA341" s="5"/>
      <c r="JB341" s="5"/>
      <c r="JC341" s="5"/>
      <c r="JD341" s="5"/>
      <c r="JE341" s="5"/>
      <c r="JF341" s="5"/>
      <c r="JG341" s="5"/>
      <c r="JH341" s="5"/>
      <c r="JI341" s="5"/>
      <c r="JJ341" s="5"/>
      <c r="JK341" s="5"/>
      <c r="JL341" s="5"/>
      <c r="JM341" s="5"/>
      <c r="JN341" s="5"/>
      <c r="JO341" s="5"/>
      <c r="JP341" s="5"/>
      <c r="JQ341" s="5"/>
      <c r="JR341" s="5"/>
      <c r="JS341" s="5"/>
      <c r="JT341" s="5"/>
      <c r="JU341" s="5"/>
      <c r="JV341" s="5"/>
      <c r="JW341" s="5"/>
      <c r="JX341" s="5"/>
      <c r="JY341" s="5"/>
      <c r="JZ341" s="5"/>
      <c r="KA341" s="5"/>
      <c r="KB341" s="5"/>
      <c r="KC341" s="5"/>
      <c r="KD341" s="5"/>
      <c r="KE341" s="5"/>
      <c r="KF341" s="5"/>
      <c r="KG341" s="5"/>
      <c r="KH341" s="5"/>
      <c r="KI341" s="5"/>
      <c r="KJ341" s="5"/>
      <c r="KK341" s="5"/>
      <c r="KL341" s="5"/>
      <c r="KM341" s="5"/>
      <c r="KN341" s="5"/>
    </row>
    <row r="342" spans="1:300" ht="12.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  <c r="DK342" s="5"/>
      <c r="DL342" s="5"/>
      <c r="DM342" s="5"/>
      <c r="DN342" s="5"/>
      <c r="DO342" s="5"/>
      <c r="DP342" s="5"/>
      <c r="DQ342" s="5"/>
      <c r="DR342" s="5"/>
      <c r="DS342" s="5"/>
      <c r="DT342" s="5"/>
      <c r="DU342" s="5"/>
      <c r="DV342" s="5"/>
      <c r="DW342" s="5"/>
      <c r="DX342" s="5"/>
      <c r="DY342" s="5"/>
      <c r="DZ342" s="5"/>
      <c r="EA342" s="5"/>
      <c r="EB342" s="5"/>
      <c r="EC342" s="5"/>
      <c r="ED342" s="5"/>
      <c r="EE342" s="5"/>
      <c r="EF342" s="5"/>
      <c r="EG342" s="5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5"/>
      <c r="FB342" s="5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  <c r="FO342" s="5"/>
      <c r="FP342" s="5"/>
      <c r="FQ342" s="5"/>
      <c r="FR342" s="5"/>
      <c r="FS342" s="5"/>
      <c r="FT342" s="5"/>
      <c r="FU342" s="5"/>
      <c r="FV342" s="5"/>
      <c r="FW342" s="5"/>
      <c r="FX342" s="5"/>
      <c r="FY342" s="5"/>
      <c r="FZ342" s="5"/>
      <c r="GA342" s="5"/>
      <c r="GB342" s="5"/>
      <c r="GC342" s="5"/>
      <c r="GD342" s="5"/>
      <c r="GE342" s="5"/>
      <c r="GF342" s="5"/>
      <c r="GG342" s="5"/>
      <c r="GH342" s="5"/>
      <c r="GI342" s="5"/>
      <c r="GJ342" s="5"/>
      <c r="GK342" s="5"/>
      <c r="GL342" s="5"/>
      <c r="GM342" s="5"/>
      <c r="GN342" s="5"/>
      <c r="GO342" s="5"/>
      <c r="GP342" s="5"/>
      <c r="GQ342" s="5"/>
      <c r="GR342" s="5"/>
      <c r="GS342" s="5"/>
      <c r="GT342" s="5"/>
      <c r="GU342" s="5"/>
      <c r="GV342" s="5"/>
      <c r="GW342" s="5"/>
      <c r="GX342" s="5"/>
      <c r="GY342" s="5"/>
      <c r="GZ342" s="5"/>
      <c r="HA342" s="5"/>
      <c r="HB342" s="5"/>
      <c r="HC342" s="5"/>
      <c r="HD342" s="5"/>
      <c r="HE342" s="5"/>
      <c r="HF342" s="5"/>
      <c r="HG342" s="5"/>
      <c r="HH342" s="5"/>
      <c r="HI342" s="5"/>
      <c r="HJ342" s="5"/>
      <c r="HK342" s="5"/>
      <c r="HL342" s="5"/>
      <c r="HM342" s="5"/>
      <c r="HN342" s="5"/>
      <c r="HO342" s="5"/>
      <c r="HP342" s="5"/>
      <c r="HQ342" s="5"/>
      <c r="HR342" s="5"/>
      <c r="HS342" s="5"/>
      <c r="HT342" s="5"/>
      <c r="HU342" s="5"/>
      <c r="HV342" s="5"/>
      <c r="HW342" s="5"/>
      <c r="HX342" s="5"/>
      <c r="HY342" s="5"/>
      <c r="HZ342" s="5"/>
      <c r="IA342" s="5"/>
      <c r="IB342" s="5"/>
      <c r="IC342" s="5"/>
      <c r="ID342" s="5"/>
      <c r="IE342" s="5"/>
      <c r="IF342" s="5"/>
      <c r="IG342" s="5"/>
      <c r="IH342" s="5"/>
      <c r="II342" s="5"/>
      <c r="IJ342" s="5"/>
      <c r="IK342" s="5"/>
      <c r="IL342" s="5"/>
      <c r="IM342" s="5"/>
      <c r="IN342" s="5"/>
      <c r="IO342" s="5"/>
      <c r="IP342" s="5"/>
      <c r="IQ342" s="5"/>
      <c r="IR342" s="5"/>
      <c r="IS342" s="5"/>
      <c r="IT342" s="5"/>
      <c r="IU342" s="5"/>
      <c r="IV342" s="5"/>
      <c r="IW342" s="5"/>
      <c r="IX342" s="5"/>
      <c r="IY342" s="5"/>
      <c r="IZ342" s="5"/>
      <c r="JA342" s="5"/>
      <c r="JB342" s="5"/>
      <c r="JC342" s="5"/>
      <c r="JD342" s="5"/>
      <c r="JE342" s="5"/>
      <c r="JF342" s="5"/>
      <c r="JG342" s="5"/>
      <c r="JH342" s="5"/>
      <c r="JI342" s="5"/>
      <c r="JJ342" s="5"/>
      <c r="JK342" s="5"/>
      <c r="JL342" s="5"/>
      <c r="JM342" s="5"/>
      <c r="JN342" s="5"/>
      <c r="JO342" s="5"/>
      <c r="JP342" s="5"/>
      <c r="JQ342" s="5"/>
      <c r="JR342" s="5"/>
      <c r="JS342" s="5"/>
      <c r="JT342" s="5"/>
      <c r="JU342" s="5"/>
      <c r="JV342" s="5"/>
      <c r="JW342" s="5"/>
      <c r="JX342" s="5"/>
      <c r="JY342" s="5"/>
      <c r="JZ342" s="5"/>
      <c r="KA342" s="5"/>
      <c r="KB342" s="5"/>
      <c r="KC342" s="5"/>
      <c r="KD342" s="5"/>
      <c r="KE342" s="5"/>
      <c r="KF342" s="5"/>
      <c r="KG342" s="5"/>
      <c r="KH342" s="5"/>
      <c r="KI342" s="5"/>
      <c r="KJ342" s="5"/>
      <c r="KK342" s="5"/>
      <c r="KL342" s="5"/>
      <c r="KM342" s="5"/>
      <c r="KN342" s="5"/>
    </row>
    <row r="343" spans="1:300" ht="12.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  <c r="DX343" s="5"/>
      <c r="DY343" s="5"/>
      <c r="DZ343" s="5"/>
      <c r="EA343" s="5"/>
      <c r="EB343" s="5"/>
      <c r="EC343" s="5"/>
      <c r="ED343" s="5"/>
      <c r="EE343" s="5"/>
      <c r="EF343" s="5"/>
      <c r="EG343" s="5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5"/>
      <c r="FB343" s="5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  <c r="FO343" s="5"/>
      <c r="FP343" s="5"/>
      <c r="FQ343" s="5"/>
      <c r="FR343" s="5"/>
      <c r="FS343" s="5"/>
      <c r="FT343" s="5"/>
      <c r="FU343" s="5"/>
      <c r="FV343" s="5"/>
      <c r="FW343" s="5"/>
      <c r="FX343" s="5"/>
      <c r="FY343" s="5"/>
      <c r="FZ343" s="5"/>
      <c r="GA343" s="5"/>
      <c r="GB343" s="5"/>
      <c r="GC343" s="5"/>
      <c r="GD343" s="5"/>
      <c r="GE343" s="5"/>
      <c r="GF343" s="5"/>
      <c r="GG343" s="5"/>
      <c r="GH343" s="5"/>
      <c r="GI343" s="5"/>
      <c r="GJ343" s="5"/>
      <c r="GK343" s="5"/>
      <c r="GL343" s="5"/>
      <c r="GM343" s="5"/>
      <c r="GN343" s="5"/>
      <c r="GO343" s="5"/>
      <c r="GP343" s="5"/>
      <c r="GQ343" s="5"/>
      <c r="GR343" s="5"/>
      <c r="GS343" s="5"/>
      <c r="GT343" s="5"/>
      <c r="GU343" s="5"/>
      <c r="GV343" s="5"/>
      <c r="GW343" s="5"/>
      <c r="GX343" s="5"/>
      <c r="GY343" s="5"/>
      <c r="GZ343" s="5"/>
      <c r="HA343" s="5"/>
      <c r="HB343" s="5"/>
      <c r="HC343" s="5"/>
      <c r="HD343" s="5"/>
      <c r="HE343" s="5"/>
      <c r="HF343" s="5"/>
      <c r="HG343" s="5"/>
      <c r="HH343" s="5"/>
      <c r="HI343" s="5"/>
      <c r="HJ343" s="5"/>
      <c r="HK343" s="5"/>
      <c r="HL343" s="5"/>
      <c r="HM343" s="5"/>
      <c r="HN343" s="5"/>
      <c r="HO343" s="5"/>
      <c r="HP343" s="5"/>
      <c r="HQ343" s="5"/>
      <c r="HR343" s="5"/>
      <c r="HS343" s="5"/>
      <c r="HT343" s="5"/>
      <c r="HU343" s="5"/>
      <c r="HV343" s="5"/>
      <c r="HW343" s="5"/>
      <c r="HX343" s="5"/>
      <c r="HY343" s="5"/>
      <c r="HZ343" s="5"/>
      <c r="IA343" s="5"/>
      <c r="IB343" s="5"/>
      <c r="IC343" s="5"/>
      <c r="ID343" s="5"/>
      <c r="IE343" s="5"/>
      <c r="IF343" s="5"/>
      <c r="IG343" s="5"/>
      <c r="IH343" s="5"/>
      <c r="II343" s="5"/>
      <c r="IJ343" s="5"/>
      <c r="IK343" s="5"/>
      <c r="IL343" s="5"/>
      <c r="IM343" s="5"/>
      <c r="IN343" s="5"/>
      <c r="IO343" s="5"/>
      <c r="IP343" s="5"/>
      <c r="IQ343" s="5"/>
      <c r="IR343" s="5"/>
      <c r="IS343" s="5"/>
      <c r="IT343" s="5"/>
      <c r="IU343" s="5"/>
      <c r="IV343" s="5"/>
      <c r="IW343" s="5"/>
      <c r="IX343" s="5"/>
      <c r="IY343" s="5"/>
      <c r="IZ343" s="5"/>
      <c r="JA343" s="5"/>
      <c r="JB343" s="5"/>
      <c r="JC343" s="5"/>
      <c r="JD343" s="5"/>
      <c r="JE343" s="5"/>
      <c r="JF343" s="5"/>
      <c r="JG343" s="5"/>
      <c r="JH343" s="5"/>
      <c r="JI343" s="5"/>
      <c r="JJ343" s="5"/>
      <c r="JK343" s="5"/>
      <c r="JL343" s="5"/>
      <c r="JM343" s="5"/>
      <c r="JN343" s="5"/>
      <c r="JO343" s="5"/>
      <c r="JP343" s="5"/>
      <c r="JQ343" s="5"/>
      <c r="JR343" s="5"/>
      <c r="JS343" s="5"/>
      <c r="JT343" s="5"/>
      <c r="JU343" s="5"/>
      <c r="JV343" s="5"/>
      <c r="JW343" s="5"/>
      <c r="JX343" s="5"/>
      <c r="JY343" s="5"/>
      <c r="JZ343" s="5"/>
      <c r="KA343" s="5"/>
      <c r="KB343" s="5"/>
      <c r="KC343" s="5"/>
      <c r="KD343" s="5"/>
      <c r="KE343" s="5"/>
      <c r="KF343" s="5"/>
      <c r="KG343" s="5"/>
      <c r="KH343" s="5"/>
      <c r="KI343" s="5"/>
      <c r="KJ343" s="5"/>
      <c r="KK343" s="5"/>
      <c r="KL343" s="5"/>
      <c r="KM343" s="5"/>
      <c r="KN343" s="5"/>
    </row>
    <row r="344" spans="1:300" ht="12.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5"/>
      <c r="DZ344" s="5"/>
      <c r="EA344" s="5"/>
      <c r="EB344" s="5"/>
      <c r="EC344" s="5"/>
      <c r="ED344" s="5"/>
      <c r="EE344" s="5"/>
      <c r="EF344" s="5"/>
      <c r="EG344" s="5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"/>
      <c r="EV344" s="5"/>
      <c r="EW344" s="5"/>
      <c r="EX344" s="5"/>
      <c r="EY344" s="5"/>
      <c r="EZ344" s="5"/>
      <c r="FA344" s="5"/>
      <c r="FB344" s="5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5"/>
      <c r="FS344" s="5"/>
      <c r="FT344" s="5"/>
      <c r="FU344" s="5"/>
      <c r="FV344" s="5"/>
      <c r="FW344" s="5"/>
      <c r="FX344" s="5"/>
      <c r="FY344" s="5"/>
      <c r="FZ344" s="5"/>
      <c r="GA344" s="5"/>
      <c r="GB344" s="5"/>
      <c r="GC344" s="5"/>
      <c r="GD344" s="5"/>
      <c r="GE344" s="5"/>
      <c r="GF344" s="5"/>
      <c r="GG344" s="5"/>
      <c r="GH344" s="5"/>
      <c r="GI344" s="5"/>
      <c r="GJ344" s="5"/>
      <c r="GK344" s="5"/>
      <c r="GL344" s="5"/>
      <c r="GM344" s="5"/>
      <c r="GN344" s="5"/>
      <c r="GO344" s="5"/>
      <c r="GP344" s="5"/>
      <c r="GQ344" s="5"/>
      <c r="GR344" s="5"/>
      <c r="GS344" s="5"/>
      <c r="GT344" s="5"/>
      <c r="GU344" s="5"/>
      <c r="GV344" s="5"/>
      <c r="GW344" s="5"/>
      <c r="GX344" s="5"/>
      <c r="GY344" s="5"/>
      <c r="GZ344" s="5"/>
      <c r="HA344" s="5"/>
      <c r="HB344" s="5"/>
      <c r="HC344" s="5"/>
      <c r="HD344" s="5"/>
      <c r="HE344" s="5"/>
      <c r="HF344" s="5"/>
      <c r="HG344" s="5"/>
      <c r="HH344" s="5"/>
      <c r="HI344" s="5"/>
      <c r="HJ344" s="5"/>
      <c r="HK344" s="5"/>
      <c r="HL344" s="5"/>
      <c r="HM344" s="5"/>
      <c r="HN344" s="5"/>
      <c r="HO344" s="5"/>
      <c r="HP344" s="5"/>
      <c r="HQ344" s="5"/>
      <c r="HR344" s="5"/>
      <c r="HS344" s="5"/>
      <c r="HT344" s="5"/>
      <c r="HU344" s="5"/>
      <c r="HV344" s="5"/>
      <c r="HW344" s="5"/>
      <c r="HX344" s="5"/>
      <c r="HY344" s="5"/>
      <c r="HZ344" s="5"/>
      <c r="IA344" s="5"/>
      <c r="IB344" s="5"/>
      <c r="IC344" s="5"/>
      <c r="ID344" s="5"/>
      <c r="IE344" s="5"/>
      <c r="IF344" s="5"/>
      <c r="IG344" s="5"/>
      <c r="IH344" s="5"/>
      <c r="II344" s="5"/>
      <c r="IJ344" s="5"/>
      <c r="IK344" s="5"/>
      <c r="IL344" s="5"/>
      <c r="IM344" s="5"/>
      <c r="IN344" s="5"/>
      <c r="IO344" s="5"/>
      <c r="IP344" s="5"/>
      <c r="IQ344" s="5"/>
      <c r="IR344" s="5"/>
      <c r="IS344" s="5"/>
      <c r="IT344" s="5"/>
      <c r="IU344" s="5"/>
      <c r="IV344" s="5"/>
      <c r="IW344" s="5"/>
      <c r="IX344" s="5"/>
      <c r="IY344" s="5"/>
      <c r="IZ344" s="5"/>
      <c r="JA344" s="5"/>
      <c r="JB344" s="5"/>
      <c r="JC344" s="5"/>
      <c r="JD344" s="5"/>
      <c r="JE344" s="5"/>
      <c r="JF344" s="5"/>
      <c r="JG344" s="5"/>
      <c r="JH344" s="5"/>
      <c r="JI344" s="5"/>
      <c r="JJ344" s="5"/>
      <c r="JK344" s="5"/>
      <c r="JL344" s="5"/>
      <c r="JM344" s="5"/>
      <c r="JN344" s="5"/>
      <c r="JO344" s="5"/>
      <c r="JP344" s="5"/>
      <c r="JQ344" s="5"/>
      <c r="JR344" s="5"/>
      <c r="JS344" s="5"/>
      <c r="JT344" s="5"/>
      <c r="JU344" s="5"/>
      <c r="JV344" s="5"/>
      <c r="JW344" s="5"/>
      <c r="JX344" s="5"/>
      <c r="JY344" s="5"/>
      <c r="JZ344" s="5"/>
      <c r="KA344" s="5"/>
      <c r="KB344" s="5"/>
      <c r="KC344" s="5"/>
      <c r="KD344" s="5"/>
      <c r="KE344" s="5"/>
      <c r="KF344" s="5"/>
      <c r="KG344" s="5"/>
      <c r="KH344" s="5"/>
      <c r="KI344" s="5"/>
      <c r="KJ344" s="5"/>
      <c r="KK344" s="5"/>
      <c r="KL344" s="5"/>
      <c r="KM344" s="5"/>
      <c r="KN344" s="5"/>
    </row>
    <row r="345" spans="1:300" ht="12.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  <c r="DO345" s="5"/>
      <c r="DP345" s="5"/>
      <c r="DQ345" s="5"/>
      <c r="DR345" s="5"/>
      <c r="DS345" s="5"/>
      <c r="DT345" s="5"/>
      <c r="DU345" s="5"/>
      <c r="DV345" s="5"/>
      <c r="DW345" s="5"/>
      <c r="DX345" s="5"/>
      <c r="DY345" s="5"/>
      <c r="DZ345" s="5"/>
      <c r="EA345" s="5"/>
      <c r="EB345" s="5"/>
      <c r="EC345" s="5"/>
      <c r="ED345" s="5"/>
      <c r="EE345" s="5"/>
      <c r="EF345" s="5"/>
      <c r="EG345" s="5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"/>
      <c r="EV345" s="5"/>
      <c r="EW345" s="5"/>
      <c r="EX345" s="5"/>
      <c r="EY345" s="5"/>
      <c r="EZ345" s="5"/>
      <c r="FA345" s="5"/>
      <c r="FB345" s="5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  <c r="FO345" s="5"/>
      <c r="FP345" s="5"/>
      <c r="FQ345" s="5"/>
      <c r="FR345" s="5"/>
      <c r="FS345" s="5"/>
      <c r="FT345" s="5"/>
      <c r="FU345" s="5"/>
      <c r="FV345" s="5"/>
      <c r="FW345" s="5"/>
      <c r="FX345" s="5"/>
      <c r="FY345" s="5"/>
      <c r="FZ345" s="5"/>
      <c r="GA345" s="5"/>
      <c r="GB345" s="5"/>
      <c r="GC345" s="5"/>
      <c r="GD345" s="5"/>
      <c r="GE345" s="5"/>
      <c r="GF345" s="5"/>
      <c r="GG345" s="5"/>
      <c r="GH345" s="5"/>
      <c r="GI345" s="5"/>
      <c r="GJ345" s="5"/>
      <c r="GK345" s="5"/>
      <c r="GL345" s="5"/>
      <c r="GM345" s="5"/>
      <c r="GN345" s="5"/>
      <c r="GO345" s="5"/>
      <c r="GP345" s="5"/>
      <c r="GQ345" s="5"/>
      <c r="GR345" s="5"/>
      <c r="GS345" s="5"/>
      <c r="GT345" s="5"/>
      <c r="GU345" s="5"/>
      <c r="GV345" s="5"/>
      <c r="GW345" s="5"/>
      <c r="GX345" s="5"/>
      <c r="GY345" s="5"/>
      <c r="GZ345" s="5"/>
      <c r="HA345" s="5"/>
      <c r="HB345" s="5"/>
      <c r="HC345" s="5"/>
      <c r="HD345" s="5"/>
      <c r="HE345" s="5"/>
      <c r="HF345" s="5"/>
      <c r="HG345" s="5"/>
      <c r="HH345" s="5"/>
      <c r="HI345" s="5"/>
      <c r="HJ345" s="5"/>
      <c r="HK345" s="5"/>
      <c r="HL345" s="5"/>
      <c r="HM345" s="5"/>
      <c r="HN345" s="5"/>
      <c r="HO345" s="5"/>
      <c r="HP345" s="5"/>
      <c r="HQ345" s="5"/>
      <c r="HR345" s="5"/>
      <c r="HS345" s="5"/>
      <c r="HT345" s="5"/>
      <c r="HU345" s="5"/>
      <c r="HV345" s="5"/>
      <c r="HW345" s="5"/>
      <c r="HX345" s="5"/>
      <c r="HY345" s="5"/>
      <c r="HZ345" s="5"/>
      <c r="IA345" s="5"/>
      <c r="IB345" s="5"/>
      <c r="IC345" s="5"/>
      <c r="ID345" s="5"/>
      <c r="IE345" s="5"/>
      <c r="IF345" s="5"/>
      <c r="IG345" s="5"/>
      <c r="IH345" s="5"/>
      <c r="II345" s="5"/>
      <c r="IJ345" s="5"/>
      <c r="IK345" s="5"/>
      <c r="IL345" s="5"/>
      <c r="IM345" s="5"/>
      <c r="IN345" s="5"/>
      <c r="IO345" s="5"/>
      <c r="IP345" s="5"/>
      <c r="IQ345" s="5"/>
      <c r="IR345" s="5"/>
      <c r="IS345" s="5"/>
      <c r="IT345" s="5"/>
      <c r="IU345" s="5"/>
      <c r="IV345" s="5"/>
      <c r="IW345" s="5"/>
      <c r="IX345" s="5"/>
      <c r="IY345" s="5"/>
      <c r="IZ345" s="5"/>
      <c r="JA345" s="5"/>
      <c r="JB345" s="5"/>
      <c r="JC345" s="5"/>
      <c r="JD345" s="5"/>
      <c r="JE345" s="5"/>
      <c r="JF345" s="5"/>
      <c r="JG345" s="5"/>
      <c r="JH345" s="5"/>
      <c r="JI345" s="5"/>
      <c r="JJ345" s="5"/>
      <c r="JK345" s="5"/>
      <c r="JL345" s="5"/>
      <c r="JM345" s="5"/>
      <c r="JN345" s="5"/>
      <c r="JO345" s="5"/>
      <c r="JP345" s="5"/>
      <c r="JQ345" s="5"/>
      <c r="JR345" s="5"/>
      <c r="JS345" s="5"/>
      <c r="JT345" s="5"/>
      <c r="JU345" s="5"/>
      <c r="JV345" s="5"/>
      <c r="JW345" s="5"/>
      <c r="JX345" s="5"/>
      <c r="JY345" s="5"/>
      <c r="JZ345" s="5"/>
      <c r="KA345" s="5"/>
      <c r="KB345" s="5"/>
      <c r="KC345" s="5"/>
      <c r="KD345" s="5"/>
      <c r="KE345" s="5"/>
      <c r="KF345" s="5"/>
      <c r="KG345" s="5"/>
      <c r="KH345" s="5"/>
      <c r="KI345" s="5"/>
      <c r="KJ345" s="5"/>
      <c r="KK345" s="5"/>
      <c r="KL345" s="5"/>
      <c r="KM345" s="5"/>
      <c r="KN345" s="5"/>
    </row>
    <row r="346" spans="1:300" ht="12.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  <c r="DO346" s="5"/>
      <c r="DP346" s="5"/>
      <c r="DQ346" s="5"/>
      <c r="DR346" s="5"/>
      <c r="DS346" s="5"/>
      <c r="DT346" s="5"/>
      <c r="DU346" s="5"/>
      <c r="DV346" s="5"/>
      <c r="DW346" s="5"/>
      <c r="DX346" s="5"/>
      <c r="DY346" s="5"/>
      <c r="DZ346" s="5"/>
      <c r="EA346" s="5"/>
      <c r="EB346" s="5"/>
      <c r="EC346" s="5"/>
      <c r="ED346" s="5"/>
      <c r="EE346" s="5"/>
      <c r="EF346" s="5"/>
      <c r="EG346" s="5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5"/>
      <c r="FB346" s="5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5"/>
      <c r="FV346" s="5"/>
      <c r="FW346" s="5"/>
      <c r="FX346" s="5"/>
      <c r="FY346" s="5"/>
      <c r="FZ346" s="5"/>
      <c r="GA346" s="5"/>
      <c r="GB346" s="5"/>
      <c r="GC346" s="5"/>
      <c r="GD346" s="5"/>
      <c r="GE346" s="5"/>
      <c r="GF346" s="5"/>
      <c r="GG346" s="5"/>
      <c r="GH346" s="5"/>
      <c r="GI346" s="5"/>
      <c r="GJ346" s="5"/>
      <c r="GK346" s="5"/>
      <c r="GL346" s="5"/>
      <c r="GM346" s="5"/>
      <c r="GN346" s="5"/>
      <c r="GO346" s="5"/>
      <c r="GP346" s="5"/>
      <c r="GQ346" s="5"/>
      <c r="GR346" s="5"/>
      <c r="GS346" s="5"/>
      <c r="GT346" s="5"/>
      <c r="GU346" s="5"/>
      <c r="GV346" s="5"/>
      <c r="GW346" s="5"/>
      <c r="GX346" s="5"/>
      <c r="GY346" s="5"/>
      <c r="GZ346" s="5"/>
      <c r="HA346" s="5"/>
      <c r="HB346" s="5"/>
      <c r="HC346" s="5"/>
      <c r="HD346" s="5"/>
      <c r="HE346" s="5"/>
      <c r="HF346" s="5"/>
      <c r="HG346" s="5"/>
      <c r="HH346" s="5"/>
      <c r="HI346" s="5"/>
      <c r="HJ346" s="5"/>
      <c r="HK346" s="5"/>
      <c r="HL346" s="5"/>
      <c r="HM346" s="5"/>
      <c r="HN346" s="5"/>
      <c r="HO346" s="5"/>
      <c r="HP346" s="5"/>
      <c r="HQ346" s="5"/>
      <c r="HR346" s="5"/>
      <c r="HS346" s="5"/>
      <c r="HT346" s="5"/>
      <c r="HU346" s="5"/>
      <c r="HV346" s="5"/>
      <c r="HW346" s="5"/>
      <c r="HX346" s="5"/>
      <c r="HY346" s="5"/>
      <c r="HZ346" s="5"/>
      <c r="IA346" s="5"/>
      <c r="IB346" s="5"/>
      <c r="IC346" s="5"/>
      <c r="ID346" s="5"/>
      <c r="IE346" s="5"/>
      <c r="IF346" s="5"/>
      <c r="IG346" s="5"/>
      <c r="IH346" s="5"/>
      <c r="II346" s="5"/>
      <c r="IJ346" s="5"/>
      <c r="IK346" s="5"/>
      <c r="IL346" s="5"/>
      <c r="IM346" s="5"/>
      <c r="IN346" s="5"/>
      <c r="IO346" s="5"/>
      <c r="IP346" s="5"/>
      <c r="IQ346" s="5"/>
      <c r="IR346" s="5"/>
      <c r="IS346" s="5"/>
      <c r="IT346" s="5"/>
      <c r="IU346" s="5"/>
      <c r="IV346" s="5"/>
      <c r="IW346" s="5"/>
      <c r="IX346" s="5"/>
      <c r="IY346" s="5"/>
      <c r="IZ346" s="5"/>
      <c r="JA346" s="5"/>
      <c r="JB346" s="5"/>
      <c r="JC346" s="5"/>
      <c r="JD346" s="5"/>
      <c r="JE346" s="5"/>
      <c r="JF346" s="5"/>
      <c r="JG346" s="5"/>
      <c r="JH346" s="5"/>
      <c r="JI346" s="5"/>
      <c r="JJ346" s="5"/>
      <c r="JK346" s="5"/>
      <c r="JL346" s="5"/>
      <c r="JM346" s="5"/>
      <c r="JN346" s="5"/>
      <c r="JO346" s="5"/>
      <c r="JP346" s="5"/>
      <c r="JQ346" s="5"/>
      <c r="JR346" s="5"/>
      <c r="JS346" s="5"/>
      <c r="JT346" s="5"/>
      <c r="JU346" s="5"/>
      <c r="JV346" s="5"/>
      <c r="JW346" s="5"/>
      <c r="JX346" s="5"/>
      <c r="JY346" s="5"/>
      <c r="JZ346" s="5"/>
      <c r="KA346" s="5"/>
      <c r="KB346" s="5"/>
      <c r="KC346" s="5"/>
      <c r="KD346" s="5"/>
      <c r="KE346" s="5"/>
      <c r="KF346" s="5"/>
      <c r="KG346" s="5"/>
      <c r="KH346" s="5"/>
      <c r="KI346" s="5"/>
      <c r="KJ346" s="5"/>
      <c r="KK346" s="5"/>
      <c r="KL346" s="5"/>
      <c r="KM346" s="5"/>
      <c r="KN346" s="5"/>
    </row>
    <row r="347" spans="1:300" ht="12.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  <c r="DO347" s="5"/>
      <c r="DP347" s="5"/>
      <c r="DQ347" s="5"/>
      <c r="DR347" s="5"/>
      <c r="DS347" s="5"/>
      <c r="DT347" s="5"/>
      <c r="DU347" s="5"/>
      <c r="DV347" s="5"/>
      <c r="DW347" s="5"/>
      <c r="DX347" s="5"/>
      <c r="DY347" s="5"/>
      <c r="DZ347" s="5"/>
      <c r="EA347" s="5"/>
      <c r="EB347" s="5"/>
      <c r="EC347" s="5"/>
      <c r="ED347" s="5"/>
      <c r="EE347" s="5"/>
      <c r="EF347" s="5"/>
      <c r="EG347" s="5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5"/>
      <c r="FB347" s="5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  <c r="FO347" s="5"/>
      <c r="FP347" s="5"/>
      <c r="FQ347" s="5"/>
      <c r="FR347" s="5"/>
      <c r="FS347" s="5"/>
      <c r="FT347" s="5"/>
      <c r="FU347" s="5"/>
      <c r="FV347" s="5"/>
      <c r="FW347" s="5"/>
      <c r="FX347" s="5"/>
      <c r="FY347" s="5"/>
      <c r="FZ347" s="5"/>
      <c r="GA347" s="5"/>
      <c r="GB347" s="5"/>
      <c r="GC347" s="5"/>
      <c r="GD347" s="5"/>
      <c r="GE347" s="5"/>
      <c r="GF347" s="5"/>
      <c r="GG347" s="5"/>
      <c r="GH347" s="5"/>
      <c r="GI347" s="5"/>
      <c r="GJ347" s="5"/>
      <c r="GK347" s="5"/>
      <c r="GL347" s="5"/>
      <c r="GM347" s="5"/>
      <c r="GN347" s="5"/>
      <c r="GO347" s="5"/>
      <c r="GP347" s="5"/>
      <c r="GQ347" s="5"/>
      <c r="GR347" s="5"/>
      <c r="GS347" s="5"/>
      <c r="GT347" s="5"/>
      <c r="GU347" s="5"/>
      <c r="GV347" s="5"/>
      <c r="GW347" s="5"/>
      <c r="GX347" s="5"/>
      <c r="GY347" s="5"/>
      <c r="GZ347" s="5"/>
      <c r="HA347" s="5"/>
      <c r="HB347" s="5"/>
      <c r="HC347" s="5"/>
      <c r="HD347" s="5"/>
      <c r="HE347" s="5"/>
      <c r="HF347" s="5"/>
      <c r="HG347" s="5"/>
      <c r="HH347" s="5"/>
      <c r="HI347" s="5"/>
      <c r="HJ347" s="5"/>
      <c r="HK347" s="5"/>
      <c r="HL347" s="5"/>
      <c r="HM347" s="5"/>
      <c r="HN347" s="5"/>
      <c r="HO347" s="5"/>
      <c r="HP347" s="5"/>
      <c r="HQ347" s="5"/>
      <c r="HR347" s="5"/>
      <c r="HS347" s="5"/>
      <c r="HT347" s="5"/>
      <c r="HU347" s="5"/>
      <c r="HV347" s="5"/>
      <c r="HW347" s="5"/>
      <c r="HX347" s="5"/>
      <c r="HY347" s="5"/>
      <c r="HZ347" s="5"/>
      <c r="IA347" s="5"/>
      <c r="IB347" s="5"/>
      <c r="IC347" s="5"/>
      <c r="ID347" s="5"/>
      <c r="IE347" s="5"/>
      <c r="IF347" s="5"/>
      <c r="IG347" s="5"/>
      <c r="IH347" s="5"/>
      <c r="II347" s="5"/>
      <c r="IJ347" s="5"/>
      <c r="IK347" s="5"/>
      <c r="IL347" s="5"/>
      <c r="IM347" s="5"/>
      <c r="IN347" s="5"/>
      <c r="IO347" s="5"/>
      <c r="IP347" s="5"/>
      <c r="IQ347" s="5"/>
      <c r="IR347" s="5"/>
      <c r="IS347" s="5"/>
      <c r="IT347" s="5"/>
      <c r="IU347" s="5"/>
      <c r="IV347" s="5"/>
      <c r="IW347" s="5"/>
      <c r="IX347" s="5"/>
      <c r="IY347" s="5"/>
      <c r="IZ347" s="5"/>
      <c r="JA347" s="5"/>
      <c r="JB347" s="5"/>
      <c r="JC347" s="5"/>
      <c r="JD347" s="5"/>
      <c r="JE347" s="5"/>
      <c r="JF347" s="5"/>
      <c r="JG347" s="5"/>
      <c r="JH347" s="5"/>
      <c r="JI347" s="5"/>
      <c r="JJ347" s="5"/>
      <c r="JK347" s="5"/>
      <c r="JL347" s="5"/>
      <c r="JM347" s="5"/>
      <c r="JN347" s="5"/>
      <c r="JO347" s="5"/>
      <c r="JP347" s="5"/>
      <c r="JQ347" s="5"/>
      <c r="JR347" s="5"/>
      <c r="JS347" s="5"/>
      <c r="JT347" s="5"/>
      <c r="JU347" s="5"/>
      <c r="JV347" s="5"/>
      <c r="JW347" s="5"/>
      <c r="JX347" s="5"/>
      <c r="JY347" s="5"/>
      <c r="JZ347" s="5"/>
      <c r="KA347" s="5"/>
      <c r="KB347" s="5"/>
      <c r="KC347" s="5"/>
      <c r="KD347" s="5"/>
      <c r="KE347" s="5"/>
      <c r="KF347" s="5"/>
      <c r="KG347" s="5"/>
      <c r="KH347" s="5"/>
      <c r="KI347" s="5"/>
      <c r="KJ347" s="5"/>
      <c r="KK347" s="5"/>
      <c r="KL347" s="5"/>
      <c r="KM347" s="5"/>
      <c r="KN347" s="5"/>
    </row>
    <row r="348" spans="1:300" ht="12.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  <c r="DO348" s="5"/>
      <c r="DP348" s="5"/>
      <c r="DQ348" s="5"/>
      <c r="DR348" s="5"/>
      <c r="DS348" s="5"/>
      <c r="DT348" s="5"/>
      <c r="DU348" s="5"/>
      <c r="DV348" s="5"/>
      <c r="DW348" s="5"/>
      <c r="DX348" s="5"/>
      <c r="DY348" s="5"/>
      <c r="DZ348" s="5"/>
      <c r="EA348" s="5"/>
      <c r="EB348" s="5"/>
      <c r="EC348" s="5"/>
      <c r="ED348" s="5"/>
      <c r="EE348" s="5"/>
      <c r="EF348" s="5"/>
      <c r="EG348" s="5"/>
      <c r="EH348" s="5"/>
      <c r="EI348" s="5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"/>
      <c r="EV348" s="5"/>
      <c r="EW348" s="5"/>
      <c r="EX348" s="5"/>
      <c r="EY348" s="5"/>
      <c r="EZ348" s="5"/>
      <c r="FA348" s="5"/>
      <c r="FB348" s="5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5"/>
      <c r="FO348" s="5"/>
      <c r="FP348" s="5"/>
      <c r="FQ348" s="5"/>
      <c r="FR348" s="5"/>
      <c r="FS348" s="5"/>
      <c r="FT348" s="5"/>
      <c r="FU348" s="5"/>
      <c r="FV348" s="5"/>
      <c r="FW348" s="5"/>
      <c r="FX348" s="5"/>
      <c r="FY348" s="5"/>
      <c r="FZ348" s="5"/>
      <c r="GA348" s="5"/>
      <c r="GB348" s="5"/>
      <c r="GC348" s="5"/>
      <c r="GD348" s="5"/>
      <c r="GE348" s="5"/>
      <c r="GF348" s="5"/>
      <c r="GG348" s="5"/>
      <c r="GH348" s="5"/>
      <c r="GI348" s="5"/>
      <c r="GJ348" s="5"/>
      <c r="GK348" s="5"/>
      <c r="GL348" s="5"/>
      <c r="GM348" s="5"/>
      <c r="GN348" s="5"/>
      <c r="GO348" s="5"/>
      <c r="GP348" s="5"/>
      <c r="GQ348" s="5"/>
      <c r="GR348" s="5"/>
      <c r="GS348" s="5"/>
      <c r="GT348" s="5"/>
      <c r="GU348" s="5"/>
      <c r="GV348" s="5"/>
      <c r="GW348" s="5"/>
      <c r="GX348" s="5"/>
      <c r="GY348" s="5"/>
      <c r="GZ348" s="5"/>
      <c r="HA348" s="5"/>
      <c r="HB348" s="5"/>
      <c r="HC348" s="5"/>
      <c r="HD348" s="5"/>
      <c r="HE348" s="5"/>
      <c r="HF348" s="5"/>
      <c r="HG348" s="5"/>
      <c r="HH348" s="5"/>
      <c r="HI348" s="5"/>
      <c r="HJ348" s="5"/>
      <c r="HK348" s="5"/>
      <c r="HL348" s="5"/>
      <c r="HM348" s="5"/>
      <c r="HN348" s="5"/>
      <c r="HO348" s="5"/>
      <c r="HP348" s="5"/>
      <c r="HQ348" s="5"/>
      <c r="HR348" s="5"/>
      <c r="HS348" s="5"/>
      <c r="HT348" s="5"/>
      <c r="HU348" s="5"/>
      <c r="HV348" s="5"/>
      <c r="HW348" s="5"/>
      <c r="HX348" s="5"/>
      <c r="HY348" s="5"/>
      <c r="HZ348" s="5"/>
      <c r="IA348" s="5"/>
      <c r="IB348" s="5"/>
      <c r="IC348" s="5"/>
      <c r="ID348" s="5"/>
      <c r="IE348" s="5"/>
      <c r="IF348" s="5"/>
      <c r="IG348" s="5"/>
      <c r="IH348" s="5"/>
      <c r="II348" s="5"/>
      <c r="IJ348" s="5"/>
      <c r="IK348" s="5"/>
      <c r="IL348" s="5"/>
      <c r="IM348" s="5"/>
      <c r="IN348" s="5"/>
      <c r="IO348" s="5"/>
      <c r="IP348" s="5"/>
      <c r="IQ348" s="5"/>
      <c r="IR348" s="5"/>
      <c r="IS348" s="5"/>
      <c r="IT348" s="5"/>
      <c r="IU348" s="5"/>
      <c r="IV348" s="5"/>
      <c r="IW348" s="5"/>
      <c r="IX348" s="5"/>
      <c r="IY348" s="5"/>
      <c r="IZ348" s="5"/>
      <c r="JA348" s="5"/>
      <c r="JB348" s="5"/>
      <c r="JC348" s="5"/>
      <c r="JD348" s="5"/>
      <c r="JE348" s="5"/>
      <c r="JF348" s="5"/>
      <c r="JG348" s="5"/>
      <c r="JH348" s="5"/>
      <c r="JI348" s="5"/>
      <c r="JJ348" s="5"/>
      <c r="JK348" s="5"/>
      <c r="JL348" s="5"/>
      <c r="JM348" s="5"/>
      <c r="JN348" s="5"/>
      <c r="JO348" s="5"/>
      <c r="JP348" s="5"/>
      <c r="JQ348" s="5"/>
      <c r="JR348" s="5"/>
      <c r="JS348" s="5"/>
      <c r="JT348" s="5"/>
      <c r="JU348" s="5"/>
      <c r="JV348" s="5"/>
      <c r="JW348" s="5"/>
      <c r="JX348" s="5"/>
      <c r="JY348" s="5"/>
      <c r="JZ348" s="5"/>
      <c r="KA348" s="5"/>
      <c r="KB348" s="5"/>
      <c r="KC348" s="5"/>
      <c r="KD348" s="5"/>
      <c r="KE348" s="5"/>
      <c r="KF348" s="5"/>
      <c r="KG348" s="5"/>
      <c r="KH348" s="5"/>
      <c r="KI348" s="5"/>
      <c r="KJ348" s="5"/>
      <c r="KK348" s="5"/>
      <c r="KL348" s="5"/>
      <c r="KM348" s="5"/>
      <c r="KN348" s="5"/>
    </row>
    <row r="349" spans="1:300" ht="12.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  <c r="DO349" s="5"/>
      <c r="DP349" s="5"/>
      <c r="DQ349" s="5"/>
      <c r="DR349" s="5"/>
      <c r="DS349" s="5"/>
      <c r="DT349" s="5"/>
      <c r="DU349" s="5"/>
      <c r="DV349" s="5"/>
      <c r="DW349" s="5"/>
      <c r="DX349" s="5"/>
      <c r="DY349" s="5"/>
      <c r="DZ349" s="5"/>
      <c r="EA349" s="5"/>
      <c r="EB349" s="5"/>
      <c r="EC349" s="5"/>
      <c r="ED349" s="5"/>
      <c r="EE349" s="5"/>
      <c r="EF349" s="5"/>
      <c r="EG349" s="5"/>
      <c r="EH349" s="5"/>
      <c r="EI349" s="5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"/>
      <c r="EV349" s="5"/>
      <c r="EW349" s="5"/>
      <c r="EX349" s="5"/>
      <c r="EY349" s="5"/>
      <c r="EZ349" s="5"/>
      <c r="FA349" s="5"/>
      <c r="FB349" s="5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5"/>
      <c r="FO349" s="5"/>
      <c r="FP349" s="5"/>
      <c r="FQ349" s="5"/>
      <c r="FR349" s="5"/>
      <c r="FS349" s="5"/>
      <c r="FT349" s="5"/>
      <c r="FU349" s="5"/>
      <c r="FV349" s="5"/>
      <c r="FW349" s="5"/>
      <c r="FX349" s="5"/>
      <c r="FY349" s="5"/>
      <c r="FZ349" s="5"/>
      <c r="GA349" s="5"/>
      <c r="GB349" s="5"/>
      <c r="GC349" s="5"/>
      <c r="GD349" s="5"/>
      <c r="GE349" s="5"/>
      <c r="GF349" s="5"/>
      <c r="GG349" s="5"/>
      <c r="GH349" s="5"/>
      <c r="GI349" s="5"/>
      <c r="GJ349" s="5"/>
      <c r="GK349" s="5"/>
      <c r="GL349" s="5"/>
      <c r="GM349" s="5"/>
      <c r="GN349" s="5"/>
      <c r="GO349" s="5"/>
      <c r="GP349" s="5"/>
      <c r="GQ349" s="5"/>
      <c r="GR349" s="5"/>
      <c r="GS349" s="5"/>
      <c r="GT349" s="5"/>
      <c r="GU349" s="5"/>
      <c r="GV349" s="5"/>
      <c r="GW349" s="5"/>
      <c r="GX349" s="5"/>
      <c r="GY349" s="5"/>
      <c r="GZ349" s="5"/>
      <c r="HA349" s="5"/>
      <c r="HB349" s="5"/>
      <c r="HC349" s="5"/>
      <c r="HD349" s="5"/>
      <c r="HE349" s="5"/>
      <c r="HF349" s="5"/>
      <c r="HG349" s="5"/>
      <c r="HH349" s="5"/>
      <c r="HI349" s="5"/>
      <c r="HJ349" s="5"/>
      <c r="HK349" s="5"/>
      <c r="HL349" s="5"/>
      <c r="HM349" s="5"/>
      <c r="HN349" s="5"/>
      <c r="HO349" s="5"/>
      <c r="HP349" s="5"/>
      <c r="HQ349" s="5"/>
      <c r="HR349" s="5"/>
      <c r="HS349" s="5"/>
      <c r="HT349" s="5"/>
      <c r="HU349" s="5"/>
      <c r="HV349" s="5"/>
      <c r="HW349" s="5"/>
      <c r="HX349" s="5"/>
      <c r="HY349" s="5"/>
      <c r="HZ349" s="5"/>
      <c r="IA349" s="5"/>
      <c r="IB349" s="5"/>
      <c r="IC349" s="5"/>
      <c r="ID349" s="5"/>
      <c r="IE349" s="5"/>
      <c r="IF349" s="5"/>
      <c r="IG349" s="5"/>
      <c r="IH349" s="5"/>
      <c r="II349" s="5"/>
      <c r="IJ349" s="5"/>
      <c r="IK349" s="5"/>
      <c r="IL349" s="5"/>
      <c r="IM349" s="5"/>
      <c r="IN349" s="5"/>
      <c r="IO349" s="5"/>
      <c r="IP349" s="5"/>
      <c r="IQ349" s="5"/>
      <c r="IR349" s="5"/>
      <c r="IS349" s="5"/>
      <c r="IT349" s="5"/>
      <c r="IU349" s="5"/>
      <c r="IV349" s="5"/>
      <c r="IW349" s="5"/>
      <c r="IX349" s="5"/>
      <c r="IY349" s="5"/>
      <c r="IZ349" s="5"/>
      <c r="JA349" s="5"/>
      <c r="JB349" s="5"/>
      <c r="JC349" s="5"/>
      <c r="JD349" s="5"/>
      <c r="JE349" s="5"/>
      <c r="JF349" s="5"/>
      <c r="JG349" s="5"/>
      <c r="JH349" s="5"/>
      <c r="JI349" s="5"/>
      <c r="JJ349" s="5"/>
      <c r="JK349" s="5"/>
      <c r="JL349" s="5"/>
      <c r="JM349" s="5"/>
      <c r="JN349" s="5"/>
      <c r="JO349" s="5"/>
      <c r="JP349" s="5"/>
      <c r="JQ349" s="5"/>
      <c r="JR349" s="5"/>
      <c r="JS349" s="5"/>
      <c r="JT349" s="5"/>
      <c r="JU349" s="5"/>
      <c r="JV349" s="5"/>
      <c r="JW349" s="5"/>
      <c r="JX349" s="5"/>
      <c r="JY349" s="5"/>
      <c r="JZ349" s="5"/>
      <c r="KA349" s="5"/>
      <c r="KB349" s="5"/>
      <c r="KC349" s="5"/>
      <c r="KD349" s="5"/>
      <c r="KE349" s="5"/>
      <c r="KF349" s="5"/>
      <c r="KG349" s="5"/>
      <c r="KH349" s="5"/>
      <c r="KI349" s="5"/>
      <c r="KJ349" s="5"/>
      <c r="KK349" s="5"/>
      <c r="KL349" s="5"/>
      <c r="KM349" s="5"/>
      <c r="KN349" s="5"/>
    </row>
    <row r="350" spans="1:300" ht="12.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5"/>
      <c r="DZ350" s="5"/>
      <c r="EA350" s="5"/>
      <c r="EB350" s="5"/>
      <c r="EC350" s="5"/>
      <c r="ED350" s="5"/>
      <c r="EE350" s="5"/>
      <c r="EF350" s="5"/>
      <c r="EG350" s="5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5"/>
      <c r="FB350" s="5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5"/>
      <c r="FO350" s="5"/>
      <c r="FP350" s="5"/>
      <c r="FQ350" s="5"/>
      <c r="FR350" s="5"/>
      <c r="FS350" s="5"/>
      <c r="FT350" s="5"/>
      <c r="FU350" s="5"/>
      <c r="FV350" s="5"/>
      <c r="FW350" s="5"/>
      <c r="FX350" s="5"/>
      <c r="FY350" s="5"/>
      <c r="FZ350" s="5"/>
      <c r="GA350" s="5"/>
      <c r="GB350" s="5"/>
      <c r="GC350" s="5"/>
      <c r="GD350" s="5"/>
      <c r="GE350" s="5"/>
      <c r="GF350" s="5"/>
      <c r="GG350" s="5"/>
      <c r="GH350" s="5"/>
      <c r="GI350" s="5"/>
      <c r="GJ350" s="5"/>
      <c r="GK350" s="5"/>
      <c r="GL350" s="5"/>
      <c r="GM350" s="5"/>
      <c r="GN350" s="5"/>
      <c r="GO350" s="5"/>
      <c r="GP350" s="5"/>
      <c r="GQ350" s="5"/>
      <c r="GR350" s="5"/>
      <c r="GS350" s="5"/>
      <c r="GT350" s="5"/>
      <c r="GU350" s="5"/>
      <c r="GV350" s="5"/>
      <c r="GW350" s="5"/>
      <c r="GX350" s="5"/>
      <c r="GY350" s="5"/>
      <c r="GZ350" s="5"/>
      <c r="HA350" s="5"/>
      <c r="HB350" s="5"/>
      <c r="HC350" s="5"/>
      <c r="HD350" s="5"/>
      <c r="HE350" s="5"/>
      <c r="HF350" s="5"/>
      <c r="HG350" s="5"/>
      <c r="HH350" s="5"/>
      <c r="HI350" s="5"/>
      <c r="HJ350" s="5"/>
      <c r="HK350" s="5"/>
      <c r="HL350" s="5"/>
      <c r="HM350" s="5"/>
      <c r="HN350" s="5"/>
      <c r="HO350" s="5"/>
      <c r="HP350" s="5"/>
      <c r="HQ350" s="5"/>
      <c r="HR350" s="5"/>
      <c r="HS350" s="5"/>
      <c r="HT350" s="5"/>
      <c r="HU350" s="5"/>
      <c r="HV350" s="5"/>
      <c r="HW350" s="5"/>
      <c r="HX350" s="5"/>
      <c r="HY350" s="5"/>
      <c r="HZ350" s="5"/>
      <c r="IA350" s="5"/>
      <c r="IB350" s="5"/>
      <c r="IC350" s="5"/>
      <c r="ID350" s="5"/>
      <c r="IE350" s="5"/>
      <c r="IF350" s="5"/>
      <c r="IG350" s="5"/>
      <c r="IH350" s="5"/>
      <c r="II350" s="5"/>
      <c r="IJ350" s="5"/>
      <c r="IK350" s="5"/>
      <c r="IL350" s="5"/>
      <c r="IM350" s="5"/>
      <c r="IN350" s="5"/>
      <c r="IO350" s="5"/>
      <c r="IP350" s="5"/>
      <c r="IQ350" s="5"/>
      <c r="IR350" s="5"/>
      <c r="IS350" s="5"/>
      <c r="IT350" s="5"/>
      <c r="IU350" s="5"/>
      <c r="IV350" s="5"/>
      <c r="IW350" s="5"/>
      <c r="IX350" s="5"/>
      <c r="IY350" s="5"/>
      <c r="IZ350" s="5"/>
      <c r="JA350" s="5"/>
      <c r="JB350" s="5"/>
      <c r="JC350" s="5"/>
      <c r="JD350" s="5"/>
      <c r="JE350" s="5"/>
      <c r="JF350" s="5"/>
      <c r="JG350" s="5"/>
      <c r="JH350" s="5"/>
      <c r="JI350" s="5"/>
      <c r="JJ350" s="5"/>
      <c r="JK350" s="5"/>
      <c r="JL350" s="5"/>
      <c r="JM350" s="5"/>
      <c r="JN350" s="5"/>
      <c r="JO350" s="5"/>
      <c r="JP350" s="5"/>
      <c r="JQ350" s="5"/>
      <c r="JR350" s="5"/>
      <c r="JS350" s="5"/>
      <c r="JT350" s="5"/>
      <c r="JU350" s="5"/>
      <c r="JV350" s="5"/>
      <c r="JW350" s="5"/>
      <c r="JX350" s="5"/>
      <c r="JY350" s="5"/>
      <c r="JZ350" s="5"/>
      <c r="KA350" s="5"/>
      <c r="KB350" s="5"/>
      <c r="KC350" s="5"/>
      <c r="KD350" s="5"/>
      <c r="KE350" s="5"/>
      <c r="KF350" s="5"/>
      <c r="KG350" s="5"/>
      <c r="KH350" s="5"/>
      <c r="KI350" s="5"/>
      <c r="KJ350" s="5"/>
      <c r="KK350" s="5"/>
      <c r="KL350" s="5"/>
      <c r="KM350" s="5"/>
      <c r="KN350" s="5"/>
    </row>
    <row r="351" spans="1:300" ht="12.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  <c r="DP351" s="5"/>
      <c r="DQ351" s="5"/>
      <c r="DR351" s="5"/>
      <c r="DS351" s="5"/>
      <c r="DT351" s="5"/>
      <c r="DU351" s="5"/>
      <c r="DV351" s="5"/>
      <c r="DW351" s="5"/>
      <c r="DX351" s="5"/>
      <c r="DY351" s="5"/>
      <c r="DZ351" s="5"/>
      <c r="EA351" s="5"/>
      <c r="EB351" s="5"/>
      <c r="EC351" s="5"/>
      <c r="ED351" s="5"/>
      <c r="EE351" s="5"/>
      <c r="EF351" s="5"/>
      <c r="EG351" s="5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5"/>
      <c r="EY351" s="5"/>
      <c r="EZ351" s="5"/>
      <c r="FA351" s="5"/>
      <c r="FB351" s="5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5"/>
      <c r="FO351" s="5"/>
      <c r="FP351" s="5"/>
      <c r="FQ351" s="5"/>
      <c r="FR351" s="5"/>
      <c r="FS351" s="5"/>
      <c r="FT351" s="5"/>
      <c r="FU351" s="5"/>
      <c r="FV351" s="5"/>
      <c r="FW351" s="5"/>
      <c r="FX351" s="5"/>
      <c r="FY351" s="5"/>
      <c r="FZ351" s="5"/>
      <c r="GA351" s="5"/>
      <c r="GB351" s="5"/>
      <c r="GC351" s="5"/>
      <c r="GD351" s="5"/>
      <c r="GE351" s="5"/>
      <c r="GF351" s="5"/>
      <c r="GG351" s="5"/>
      <c r="GH351" s="5"/>
      <c r="GI351" s="5"/>
      <c r="GJ351" s="5"/>
      <c r="GK351" s="5"/>
      <c r="GL351" s="5"/>
      <c r="GM351" s="5"/>
      <c r="GN351" s="5"/>
      <c r="GO351" s="5"/>
      <c r="GP351" s="5"/>
      <c r="GQ351" s="5"/>
      <c r="GR351" s="5"/>
      <c r="GS351" s="5"/>
      <c r="GT351" s="5"/>
      <c r="GU351" s="5"/>
      <c r="GV351" s="5"/>
      <c r="GW351" s="5"/>
      <c r="GX351" s="5"/>
      <c r="GY351" s="5"/>
      <c r="GZ351" s="5"/>
      <c r="HA351" s="5"/>
      <c r="HB351" s="5"/>
      <c r="HC351" s="5"/>
      <c r="HD351" s="5"/>
      <c r="HE351" s="5"/>
      <c r="HF351" s="5"/>
      <c r="HG351" s="5"/>
      <c r="HH351" s="5"/>
      <c r="HI351" s="5"/>
      <c r="HJ351" s="5"/>
      <c r="HK351" s="5"/>
      <c r="HL351" s="5"/>
      <c r="HM351" s="5"/>
      <c r="HN351" s="5"/>
      <c r="HO351" s="5"/>
      <c r="HP351" s="5"/>
      <c r="HQ351" s="5"/>
      <c r="HR351" s="5"/>
      <c r="HS351" s="5"/>
      <c r="HT351" s="5"/>
      <c r="HU351" s="5"/>
      <c r="HV351" s="5"/>
      <c r="HW351" s="5"/>
      <c r="HX351" s="5"/>
      <c r="HY351" s="5"/>
      <c r="HZ351" s="5"/>
      <c r="IA351" s="5"/>
      <c r="IB351" s="5"/>
      <c r="IC351" s="5"/>
      <c r="ID351" s="5"/>
      <c r="IE351" s="5"/>
      <c r="IF351" s="5"/>
      <c r="IG351" s="5"/>
      <c r="IH351" s="5"/>
      <c r="II351" s="5"/>
      <c r="IJ351" s="5"/>
      <c r="IK351" s="5"/>
      <c r="IL351" s="5"/>
      <c r="IM351" s="5"/>
      <c r="IN351" s="5"/>
      <c r="IO351" s="5"/>
      <c r="IP351" s="5"/>
      <c r="IQ351" s="5"/>
      <c r="IR351" s="5"/>
      <c r="IS351" s="5"/>
      <c r="IT351" s="5"/>
      <c r="IU351" s="5"/>
      <c r="IV351" s="5"/>
      <c r="IW351" s="5"/>
      <c r="IX351" s="5"/>
      <c r="IY351" s="5"/>
      <c r="IZ351" s="5"/>
      <c r="JA351" s="5"/>
      <c r="JB351" s="5"/>
      <c r="JC351" s="5"/>
      <c r="JD351" s="5"/>
      <c r="JE351" s="5"/>
      <c r="JF351" s="5"/>
      <c r="JG351" s="5"/>
      <c r="JH351" s="5"/>
      <c r="JI351" s="5"/>
      <c r="JJ351" s="5"/>
      <c r="JK351" s="5"/>
      <c r="JL351" s="5"/>
      <c r="JM351" s="5"/>
      <c r="JN351" s="5"/>
      <c r="JO351" s="5"/>
      <c r="JP351" s="5"/>
      <c r="JQ351" s="5"/>
      <c r="JR351" s="5"/>
      <c r="JS351" s="5"/>
      <c r="JT351" s="5"/>
      <c r="JU351" s="5"/>
      <c r="JV351" s="5"/>
      <c r="JW351" s="5"/>
      <c r="JX351" s="5"/>
      <c r="JY351" s="5"/>
      <c r="JZ351" s="5"/>
      <c r="KA351" s="5"/>
      <c r="KB351" s="5"/>
      <c r="KC351" s="5"/>
      <c r="KD351" s="5"/>
      <c r="KE351" s="5"/>
      <c r="KF351" s="5"/>
      <c r="KG351" s="5"/>
      <c r="KH351" s="5"/>
      <c r="KI351" s="5"/>
      <c r="KJ351" s="5"/>
      <c r="KK351" s="5"/>
      <c r="KL351" s="5"/>
      <c r="KM351" s="5"/>
      <c r="KN351" s="5"/>
    </row>
    <row r="352" spans="1:300" ht="12.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  <c r="DK352" s="5"/>
      <c r="DL352" s="5"/>
      <c r="DM352" s="5"/>
      <c r="DN352" s="5"/>
      <c r="DO352" s="5"/>
      <c r="DP352" s="5"/>
      <c r="DQ352" s="5"/>
      <c r="DR352" s="5"/>
      <c r="DS352" s="5"/>
      <c r="DT352" s="5"/>
      <c r="DU352" s="5"/>
      <c r="DV352" s="5"/>
      <c r="DW352" s="5"/>
      <c r="DX352" s="5"/>
      <c r="DY352" s="5"/>
      <c r="DZ352" s="5"/>
      <c r="EA352" s="5"/>
      <c r="EB352" s="5"/>
      <c r="EC352" s="5"/>
      <c r="ED352" s="5"/>
      <c r="EE352" s="5"/>
      <c r="EF352" s="5"/>
      <c r="EG352" s="5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5"/>
      <c r="EY352" s="5"/>
      <c r="EZ352" s="5"/>
      <c r="FA352" s="5"/>
      <c r="FB352" s="5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  <c r="FO352" s="5"/>
      <c r="FP352" s="5"/>
      <c r="FQ352" s="5"/>
      <c r="FR352" s="5"/>
      <c r="FS352" s="5"/>
      <c r="FT352" s="5"/>
      <c r="FU352" s="5"/>
      <c r="FV352" s="5"/>
      <c r="FW352" s="5"/>
      <c r="FX352" s="5"/>
      <c r="FY352" s="5"/>
      <c r="FZ352" s="5"/>
      <c r="GA352" s="5"/>
      <c r="GB352" s="5"/>
      <c r="GC352" s="5"/>
      <c r="GD352" s="5"/>
      <c r="GE352" s="5"/>
      <c r="GF352" s="5"/>
      <c r="GG352" s="5"/>
      <c r="GH352" s="5"/>
      <c r="GI352" s="5"/>
      <c r="GJ352" s="5"/>
      <c r="GK352" s="5"/>
      <c r="GL352" s="5"/>
      <c r="GM352" s="5"/>
      <c r="GN352" s="5"/>
      <c r="GO352" s="5"/>
      <c r="GP352" s="5"/>
      <c r="GQ352" s="5"/>
      <c r="GR352" s="5"/>
      <c r="GS352" s="5"/>
      <c r="GT352" s="5"/>
      <c r="GU352" s="5"/>
      <c r="GV352" s="5"/>
      <c r="GW352" s="5"/>
      <c r="GX352" s="5"/>
      <c r="GY352" s="5"/>
      <c r="GZ352" s="5"/>
      <c r="HA352" s="5"/>
      <c r="HB352" s="5"/>
      <c r="HC352" s="5"/>
      <c r="HD352" s="5"/>
      <c r="HE352" s="5"/>
      <c r="HF352" s="5"/>
      <c r="HG352" s="5"/>
      <c r="HH352" s="5"/>
      <c r="HI352" s="5"/>
      <c r="HJ352" s="5"/>
      <c r="HK352" s="5"/>
      <c r="HL352" s="5"/>
      <c r="HM352" s="5"/>
      <c r="HN352" s="5"/>
      <c r="HO352" s="5"/>
      <c r="HP352" s="5"/>
      <c r="HQ352" s="5"/>
      <c r="HR352" s="5"/>
      <c r="HS352" s="5"/>
      <c r="HT352" s="5"/>
      <c r="HU352" s="5"/>
      <c r="HV352" s="5"/>
      <c r="HW352" s="5"/>
      <c r="HX352" s="5"/>
      <c r="HY352" s="5"/>
      <c r="HZ352" s="5"/>
      <c r="IA352" s="5"/>
      <c r="IB352" s="5"/>
      <c r="IC352" s="5"/>
      <c r="ID352" s="5"/>
      <c r="IE352" s="5"/>
      <c r="IF352" s="5"/>
      <c r="IG352" s="5"/>
      <c r="IH352" s="5"/>
      <c r="II352" s="5"/>
      <c r="IJ352" s="5"/>
      <c r="IK352" s="5"/>
      <c r="IL352" s="5"/>
      <c r="IM352" s="5"/>
      <c r="IN352" s="5"/>
      <c r="IO352" s="5"/>
      <c r="IP352" s="5"/>
      <c r="IQ352" s="5"/>
      <c r="IR352" s="5"/>
      <c r="IS352" s="5"/>
      <c r="IT352" s="5"/>
      <c r="IU352" s="5"/>
      <c r="IV352" s="5"/>
      <c r="IW352" s="5"/>
      <c r="IX352" s="5"/>
      <c r="IY352" s="5"/>
      <c r="IZ352" s="5"/>
      <c r="JA352" s="5"/>
      <c r="JB352" s="5"/>
      <c r="JC352" s="5"/>
      <c r="JD352" s="5"/>
      <c r="JE352" s="5"/>
      <c r="JF352" s="5"/>
      <c r="JG352" s="5"/>
      <c r="JH352" s="5"/>
      <c r="JI352" s="5"/>
      <c r="JJ352" s="5"/>
      <c r="JK352" s="5"/>
      <c r="JL352" s="5"/>
      <c r="JM352" s="5"/>
      <c r="JN352" s="5"/>
      <c r="JO352" s="5"/>
      <c r="JP352" s="5"/>
      <c r="JQ352" s="5"/>
      <c r="JR352" s="5"/>
      <c r="JS352" s="5"/>
      <c r="JT352" s="5"/>
      <c r="JU352" s="5"/>
      <c r="JV352" s="5"/>
      <c r="JW352" s="5"/>
      <c r="JX352" s="5"/>
      <c r="JY352" s="5"/>
      <c r="JZ352" s="5"/>
      <c r="KA352" s="5"/>
      <c r="KB352" s="5"/>
      <c r="KC352" s="5"/>
      <c r="KD352" s="5"/>
      <c r="KE352" s="5"/>
      <c r="KF352" s="5"/>
      <c r="KG352" s="5"/>
      <c r="KH352" s="5"/>
      <c r="KI352" s="5"/>
      <c r="KJ352" s="5"/>
      <c r="KK352" s="5"/>
      <c r="KL352" s="5"/>
      <c r="KM352" s="5"/>
      <c r="KN352" s="5"/>
    </row>
    <row r="353" spans="1:300" ht="12.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  <c r="DP353" s="5"/>
      <c r="DQ353" s="5"/>
      <c r="DR353" s="5"/>
      <c r="DS353" s="5"/>
      <c r="DT353" s="5"/>
      <c r="DU353" s="5"/>
      <c r="DV353" s="5"/>
      <c r="DW353" s="5"/>
      <c r="DX353" s="5"/>
      <c r="DY353" s="5"/>
      <c r="DZ353" s="5"/>
      <c r="EA353" s="5"/>
      <c r="EB353" s="5"/>
      <c r="EC353" s="5"/>
      <c r="ED353" s="5"/>
      <c r="EE353" s="5"/>
      <c r="EF353" s="5"/>
      <c r="EG353" s="5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5"/>
      <c r="FB353" s="5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  <c r="FO353" s="5"/>
      <c r="FP353" s="5"/>
      <c r="FQ353" s="5"/>
      <c r="FR353" s="5"/>
      <c r="FS353" s="5"/>
      <c r="FT353" s="5"/>
      <c r="FU353" s="5"/>
      <c r="FV353" s="5"/>
      <c r="FW353" s="5"/>
      <c r="FX353" s="5"/>
      <c r="FY353" s="5"/>
      <c r="FZ353" s="5"/>
      <c r="GA353" s="5"/>
      <c r="GB353" s="5"/>
      <c r="GC353" s="5"/>
      <c r="GD353" s="5"/>
      <c r="GE353" s="5"/>
      <c r="GF353" s="5"/>
      <c r="GG353" s="5"/>
      <c r="GH353" s="5"/>
      <c r="GI353" s="5"/>
      <c r="GJ353" s="5"/>
      <c r="GK353" s="5"/>
      <c r="GL353" s="5"/>
      <c r="GM353" s="5"/>
      <c r="GN353" s="5"/>
      <c r="GO353" s="5"/>
      <c r="GP353" s="5"/>
      <c r="GQ353" s="5"/>
      <c r="GR353" s="5"/>
      <c r="GS353" s="5"/>
      <c r="GT353" s="5"/>
      <c r="GU353" s="5"/>
      <c r="GV353" s="5"/>
      <c r="GW353" s="5"/>
      <c r="GX353" s="5"/>
      <c r="GY353" s="5"/>
      <c r="GZ353" s="5"/>
      <c r="HA353" s="5"/>
      <c r="HB353" s="5"/>
      <c r="HC353" s="5"/>
      <c r="HD353" s="5"/>
      <c r="HE353" s="5"/>
      <c r="HF353" s="5"/>
      <c r="HG353" s="5"/>
      <c r="HH353" s="5"/>
      <c r="HI353" s="5"/>
      <c r="HJ353" s="5"/>
      <c r="HK353" s="5"/>
      <c r="HL353" s="5"/>
      <c r="HM353" s="5"/>
      <c r="HN353" s="5"/>
      <c r="HO353" s="5"/>
      <c r="HP353" s="5"/>
      <c r="HQ353" s="5"/>
      <c r="HR353" s="5"/>
      <c r="HS353" s="5"/>
      <c r="HT353" s="5"/>
      <c r="HU353" s="5"/>
      <c r="HV353" s="5"/>
      <c r="HW353" s="5"/>
      <c r="HX353" s="5"/>
      <c r="HY353" s="5"/>
      <c r="HZ353" s="5"/>
      <c r="IA353" s="5"/>
      <c r="IB353" s="5"/>
      <c r="IC353" s="5"/>
      <c r="ID353" s="5"/>
      <c r="IE353" s="5"/>
      <c r="IF353" s="5"/>
      <c r="IG353" s="5"/>
      <c r="IH353" s="5"/>
      <c r="II353" s="5"/>
      <c r="IJ353" s="5"/>
      <c r="IK353" s="5"/>
      <c r="IL353" s="5"/>
      <c r="IM353" s="5"/>
      <c r="IN353" s="5"/>
      <c r="IO353" s="5"/>
      <c r="IP353" s="5"/>
      <c r="IQ353" s="5"/>
      <c r="IR353" s="5"/>
      <c r="IS353" s="5"/>
      <c r="IT353" s="5"/>
      <c r="IU353" s="5"/>
      <c r="IV353" s="5"/>
      <c r="IW353" s="5"/>
      <c r="IX353" s="5"/>
      <c r="IY353" s="5"/>
      <c r="IZ353" s="5"/>
      <c r="JA353" s="5"/>
      <c r="JB353" s="5"/>
      <c r="JC353" s="5"/>
      <c r="JD353" s="5"/>
      <c r="JE353" s="5"/>
      <c r="JF353" s="5"/>
      <c r="JG353" s="5"/>
      <c r="JH353" s="5"/>
      <c r="JI353" s="5"/>
      <c r="JJ353" s="5"/>
      <c r="JK353" s="5"/>
      <c r="JL353" s="5"/>
      <c r="JM353" s="5"/>
      <c r="JN353" s="5"/>
      <c r="JO353" s="5"/>
      <c r="JP353" s="5"/>
      <c r="JQ353" s="5"/>
      <c r="JR353" s="5"/>
      <c r="JS353" s="5"/>
      <c r="JT353" s="5"/>
      <c r="JU353" s="5"/>
      <c r="JV353" s="5"/>
      <c r="JW353" s="5"/>
      <c r="JX353" s="5"/>
      <c r="JY353" s="5"/>
      <c r="JZ353" s="5"/>
      <c r="KA353" s="5"/>
      <c r="KB353" s="5"/>
      <c r="KC353" s="5"/>
      <c r="KD353" s="5"/>
      <c r="KE353" s="5"/>
      <c r="KF353" s="5"/>
      <c r="KG353" s="5"/>
      <c r="KH353" s="5"/>
      <c r="KI353" s="5"/>
      <c r="KJ353" s="5"/>
      <c r="KK353" s="5"/>
      <c r="KL353" s="5"/>
      <c r="KM353" s="5"/>
      <c r="KN353" s="5"/>
    </row>
    <row r="354" spans="1:300" ht="12.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  <c r="DK354" s="5"/>
      <c r="DL354" s="5"/>
      <c r="DM354" s="5"/>
      <c r="DN354" s="5"/>
      <c r="DO354" s="5"/>
      <c r="DP354" s="5"/>
      <c r="DQ354" s="5"/>
      <c r="DR354" s="5"/>
      <c r="DS354" s="5"/>
      <c r="DT354" s="5"/>
      <c r="DU354" s="5"/>
      <c r="DV354" s="5"/>
      <c r="DW354" s="5"/>
      <c r="DX354" s="5"/>
      <c r="DY354" s="5"/>
      <c r="DZ354" s="5"/>
      <c r="EA354" s="5"/>
      <c r="EB354" s="5"/>
      <c r="EC354" s="5"/>
      <c r="ED354" s="5"/>
      <c r="EE354" s="5"/>
      <c r="EF354" s="5"/>
      <c r="EG354" s="5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5"/>
      <c r="FB354" s="5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  <c r="FO354" s="5"/>
      <c r="FP354" s="5"/>
      <c r="FQ354" s="5"/>
      <c r="FR354" s="5"/>
      <c r="FS354" s="5"/>
      <c r="FT354" s="5"/>
      <c r="FU354" s="5"/>
      <c r="FV354" s="5"/>
      <c r="FW354" s="5"/>
      <c r="FX354" s="5"/>
      <c r="FY354" s="5"/>
      <c r="FZ354" s="5"/>
      <c r="GA354" s="5"/>
      <c r="GB354" s="5"/>
      <c r="GC354" s="5"/>
      <c r="GD354" s="5"/>
      <c r="GE354" s="5"/>
      <c r="GF354" s="5"/>
      <c r="GG354" s="5"/>
      <c r="GH354" s="5"/>
      <c r="GI354" s="5"/>
      <c r="GJ354" s="5"/>
      <c r="GK354" s="5"/>
      <c r="GL354" s="5"/>
      <c r="GM354" s="5"/>
      <c r="GN354" s="5"/>
      <c r="GO354" s="5"/>
      <c r="GP354" s="5"/>
      <c r="GQ354" s="5"/>
      <c r="GR354" s="5"/>
      <c r="GS354" s="5"/>
      <c r="GT354" s="5"/>
      <c r="GU354" s="5"/>
      <c r="GV354" s="5"/>
      <c r="GW354" s="5"/>
      <c r="GX354" s="5"/>
      <c r="GY354" s="5"/>
      <c r="GZ354" s="5"/>
      <c r="HA354" s="5"/>
      <c r="HB354" s="5"/>
      <c r="HC354" s="5"/>
      <c r="HD354" s="5"/>
      <c r="HE354" s="5"/>
      <c r="HF354" s="5"/>
      <c r="HG354" s="5"/>
      <c r="HH354" s="5"/>
      <c r="HI354" s="5"/>
      <c r="HJ354" s="5"/>
      <c r="HK354" s="5"/>
      <c r="HL354" s="5"/>
      <c r="HM354" s="5"/>
      <c r="HN354" s="5"/>
      <c r="HO354" s="5"/>
      <c r="HP354" s="5"/>
      <c r="HQ354" s="5"/>
      <c r="HR354" s="5"/>
      <c r="HS354" s="5"/>
      <c r="HT354" s="5"/>
      <c r="HU354" s="5"/>
      <c r="HV354" s="5"/>
      <c r="HW354" s="5"/>
      <c r="HX354" s="5"/>
      <c r="HY354" s="5"/>
      <c r="HZ354" s="5"/>
      <c r="IA354" s="5"/>
      <c r="IB354" s="5"/>
      <c r="IC354" s="5"/>
      <c r="ID354" s="5"/>
      <c r="IE354" s="5"/>
      <c r="IF354" s="5"/>
      <c r="IG354" s="5"/>
      <c r="IH354" s="5"/>
      <c r="II354" s="5"/>
      <c r="IJ354" s="5"/>
      <c r="IK354" s="5"/>
      <c r="IL354" s="5"/>
      <c r="IM354" s="5"/>
      <c r="IN354" s="5"/>
      <c r="IO354" s="5"/>
      <c r="IP354" s="5"/>
      <c r="IQ354" s="5"/>
      <c r="IR354" s="5"/>
      <c r="IS354" s="5"/>
      <c r="IT354" s="5"/>
      <c r="IU354" s="5"/>
      <c r="IV354" s="5"/>
      <c r="IW354" s="5"/>
      <c r="IX354" s="5"/>
      <c r="IY354" s="5"/>
      <c r="IZ354" s="5"/>
      <c r="JA354" s="5"/>
      <c r="JB354" s="5"/>
      <c r="JC354" s="5"/>
      <c r="JD354" s="5"/>
      <c r="JE354" s="5"/>
      <c r="JF354" s="5"/>
      <c r="JG354" s="5"/>
      <c r="JH354" s="5"/>
      <c r="JI354" s="5"/>
      <c r="JJ354" s="5"/>
      <c r="JK354" s="5"/>
      <c r="JL354" s="5"/>
      <c r="JM354" s="5"/>
      <c r="JN354" s="5"/>
      <c r="JO354" s="5"/>
      <c r="JP354" s="5"/>
      <c r="JQ354" s="5"/>
      <c r="JR354" s="5"/>
      <c r="JS354" s="5"/>
      <c r="JT354" s="5"/>
      <c r="JU354" s="5"/>
      <c r="JV354" s="5"/>
      <c r="JW354" s="5"/>
      <c r="JX354" s="5"/>
      <c r="JY354" s="5"/>
      <c r="JZ354" s="5"/>
      <c r="KA354" s="5"/>
      <c r="KB354" s="5"/>
      <c r="KC354" s="5"/>
      <c r="KD354" s="5"/>
      <c r="KE354" s="5"/>
      <c r="KF354" s="5"/>
      <c r="KG354" s="5"/>
      <c r="KH354" s="5"/>
      <c r="KI354" s="5"/>
      <c r="KJ354" s="5"/>
      <c r="KK354" s="5"/>
      <c r="KL354" s="5"/>
      <c r="KM354" s="5"/>
      <c r="KN354" s="5"/>
    </row>
    <row r="355" spans="1:300" ht="12.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  <c r="DK355" s="5"/>
      <c r="DL355" s="5"/>
      <c r="DM355" s="5"/>
      <c r="DN355" s="5"/>
      <c r="DO355" s="5"/>
      <c r="DP355" s="5"/>
      <c r="DQ355" s="5"/>
      <c r="DR355" s="5"/>
      <c r="DS355" s="5"/>
      <c r="DT355" s="5"/>
      <c r="DU355" s="5"/>
      <c r="DV355" s="5"/>
      <c r="DW355" s="5"/>
      <c r="DX355" s="5"/>
      <c r="DY355" s="5"/>
      <c r="DZ355" s="5"/>
      <c r="EA355" s="5"/>
      <c r="EB355" s="5"/>
      <c r="EC355" s="5"/>
      <c r="ED355" s="5"/>
      <c r="EE355" s="5"/>
      <c r="EF355" s="5"/>
      <c r="EG355" s="5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5"/>
      <c r="EY355" s="5"/>
      <c r="EZ355" s="5"/>
      <c r="FA355" s="5"/>
      <c r="FB355" s="5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  <c r="FO355" s="5"/>
      <c r="FP355" s="5"/>
      <c r="FQ355" s="5"/>
      <c r="FR355" s="5"/>
      <c r="FS355" s="5"/>
      <c r="FT355" s="5"/>
      <c r="FU355" s="5"/>
      <c r="FV355" s="5"/>
      <c r="FW355" s="5"/>
      <c r="FX355" s="5"/>
      <c r="FY355" s="5"/>
      <c r="FZ355" s="5"/>
      <c r="GA355" s="5"/>
      <c r="GB355" s="5"/>
      <c r="GC355" s="5"/>
      <c r="GD355" s="5"/>
      <c r="GE355" s="5"/>
      <c r="GF355" s="5"/>
      <c r="GG355" s="5"/>
      <c r="GH355" s="5"/>
      <c r="GI355" s="5"/>
      <c r="GJ355" s="5"/>
      <c r="GK355" s="5"/>
      <c r="GL355" s="5"/>
      <c r="GM355" s="5"/>
      <c r="GN355" s="5"/>
      <c r="GO355" s="5"/>
      <c r="GP355" s="5"/>
      <c r="GQ355" s="5"/>
      <c r="GR355" s="5"/>
      <c r="GS355" s="5"/>
      <c r="GT355" s="5"/>
      <c r="GU355" s="5"/>
      <c r="GV355" s="5"/>
      <c r="GW355" s="5"/>
      <c r="GX355" s="5"/>
      <c r="GY355" s="5"/>
      <c r="GZ355" s="5"/>
      <c r="HA355" s="5"/>
      <c r="HB355" s="5"/>
      <c r="HC355" s="5"/>
      <c r="HD355" s="5"/>
      <c r="HE355" s="5"/>
      <c r="HF355" s="5"/>
      <c r="HG355" s="5"/>
      <c r="HH355" s="5"/>
      <c r="HI355" s="5"/>
      <c r="HJ355" s="5"/>
      <c r="HK355" s="5"/>
      <c r="HL355" s="5"/>
      <c r="HM355" s="5"/>
      <c r="HN355" s="5"/>
      <c r="HO355" s="5"/>
      <c r="HP355" s="5"/>
      <c r="HQ355" s="5"/>
      <c r="HR355" s="5"/>
      <c r="HS355" s="5"/>
      <c r="HT355" s="5"/>
      <c r="HU355" s="5"/>
      <c r="HV355" s="5"/>
      <c r="HW355" s="5"/>
      <c r="HX355" s="5"/>
      <c r="HY355" s="5"/>
      <c r="HZ355" s="5"/>
      <c r="IA355" s="5"/>
      <c r="IB355" s="5"/>
      <c r="IC355" s="5"/>
      <c r="ID355" s="5"/>
      <c r="IE355" s="5"/>
      <c r="IF355" s="5"/>
      <c r="IG355" s="5"/>
      <c r="IH355" s="5"/>
      <c r="II355" s="5"/>
      <c r="IJ355" s="5"/>
      <c r="IK355" s="5"/>
      <c r="IL355" s="5"/>
      <c r="IM355" s="5"/>
      <c r="IN355" s="5"/>
      <c r="IO355" s="5"/>
      <c r="IP355" s="5"/>
      <c r="IQ355" s="5"/>
      <c r="IR355" s="5"/>
      <c r="IS355" s="5"/>
      <c r="IT355" s="5"/>
      <c r="IU355" s="5"/>
      <c r="IV355" s="5"/>
      <c r="IW355" s="5"/>
      <c r="IX355" s="5"/>
      <c r="IY355" s="5"/>
      <c r="IZ355" s="5"/>
      <c r="JA355" s="5"/>
      <c r="JB355" s="5"/>
      <c r="JC355" s="5"/>
      <c r="JD355" s="5"/>
      <c r="JE355" s="5"/>
      <c r="JF355" s="5"/>
      <c r="JG355" s="5"/>
      <c r="JH355" s="5"/>
      <c r="JI355" s="5"/>
      <c r="JJ355" s="5"/>
      <c r="JK355" s="5"/>
      <c r="JL355" s="5"/>
      <c r="JM355" s="5"/>
      <c r="JN355" s="5"/>
      <c r="JO355" s="5"/>
      <c r="JP355" s="5"/>
      <c r="JQ355" s="5"/>
      <c r="JR355" s="5"/>
      <c r="JS355" s="5"/>
      <c r="JT355" s="5"/>
      <c r="JU355" s="5"/>
      <c r="JV355" s="5"/>
      <c r="JW355" s="5"/>
      <c r="JX355" s="5"/>
      <c r="JY355" s="5"/>
      <c r="JZ355" s="5"/>
      <c r="KA355" s="5"/>
      <c r="KB355" s="5"/>
      <c r="KC355" s="5"/>
      <c r="KD355" s="5"/>
      <c r="KE355" s="5"/>
      <c r="KF355" s="5"/>
      <c r="KG355" s="5"/>
      <c r="KH355" s="5"/>
      <c r="KI355" s="5"/>
      <c r="KJ355" s="5"/>
      <c r="KK355" s="5"/>
      <c r="KL355" s="5"/>
      <c r="KM355" s="5"/>
      <c r="KN355" s="5"/>
    </row>
    <row r="356" spans="1:300" ht="12.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  <c r="GS356" s="5"/>
      <c r="GT356" s="5"/>
      <c r="GU356" s="5"/>
      <c r="GV356" s="5"/>
      <c r="GW356" s="5"/>
      <c r="GX356" s="5"/>
      <c r="GY356" s="5"/>
      <c r="GZ356" s="5"/>
      <c r="HA356" s="5"/>
      <c r="HB356" s="5"/>
      <c r="HC356" s="5"/>
      <c r="HD356" s="5"/>
      <c r="HE356" s="5"/>
      <c r="HF356" s="5"/>
      <c r="HG356" s="5"/>
      <c r="HH356" s="5"/>
      <c r="HI356" s="5"/>
      <c r="HJ356" s="5"/>
      <c r="HK356" s="5"/>
      <c r="HL356" s="5"/>
      <c r="HM356" s="5"/>
      <c r="HN356" s="5"/>
      <c r="HO356" s="5"/>
      <c r="HP356" s="5"/>
      <c r="HQ356" s="5"/>
      <c r="HR356" s="5"/>
      <c r="HS356" s="5"/>
      <c r="HT356" s="5"/>
      <c r="HU356" s="5"/>
      <c r="HV356" s="5"/>
      <c r="HW356" s="5"/>
      <c r="HX356" s="5"/>
      <c r="HY356" s="5"/>
      <c r="HZ356" s="5"/>
      <c r="IA356" s="5"/>
      <c r="IB356" s="5"/>
      <c r="IC356" s="5"/>
      <c r="ID356" s="5"/>
      <c r="IE356" s="5"/>
      <c r="IF356" s="5"/>
      <c r="IG356" s="5"/>
      <c r="IH356" s="5"/>
      <c r="II356" s="5"/>
      <c r="IJ356" s="5"/>
      <c r="IK356" s="5"/>
      <c r="IL356" s="5"/>
      <c r="IM356" s="5"/>
      <c r="IN356" s="5"/>
      <c r="IO356" s="5"/>
      <c r="IP356" s="5"/>
      <c r="IQ356" s="5"/>
      <c r="IR356" s="5"/>
      <c r="IS356" s="5"/>
      <c r="IT356" s="5"/>
      <c r="IU356" s="5"/>
      <c r="IV356" s="5"/>
      <c r="IW356" s="5"/>
      <c r="IX356" s="5"/>
      <c r="IY356" s="5"/>
      <c r="IZ356" s="5"/>
      <c r="JA356" s="5"/>
      <c r="JB356" s="5"/>
      <c r="JC356" s="5"/>
      <c r="JD356" s="5"/>
      <c r="JE356" s="5"/>
      <c r="JF356" s="5"/>
      <c r="JG356" s="5"/>
      <c r="JH356" s="5"/>
      <c r="JI356" s="5"/>
      <c r="JJ356" s="5"/>
      <c r="JK356" s="5"/>
      <c r="JL356" s="5"/>
      <c r="JM356" s="5"/>
      <c r="JN356" s="5"/>
      <c r="JO356" s="5"/>
      <c r="JP356" s="5"/>
      <c r="JQ356" s="5"/>
      <c r="JR356" s="5"/>
      <c r="JS356" s="5"/>
      <c r="JT356" s="5"/>
      <c r="JU356" s="5"/>
      <c r="JV356" s="5"/>
      <c r="JW356" s="5"/>
      <c r="JX356" s="5"/>
      <c r="JY356" s="5"/>
      <c r="JZ356" s="5"/>
      <c r="KA356" s="5"/>
      <c r="KB356" s="5"/>
      <c r="KC356" s="5"/>
      <c r="KD356" s="5"/>
      <c r="KE356" s="5"/>
      <c r="KF356" s="5"/>
      <c r="KG356" s="5"/>
      <c r="KH356" s="5"/>
      <c r="KI356" s="5"/>
      <c r="KJ356" s="5"/>
      <c r="KK356" s="5"/>
      <c r="KL356" s="5"/>
      <c r="KM356" s="5"/>
      <c r="KN356" s="5"/>
    </row>
    <row r="357" spans="1:300" ht="12.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  <c r="DP357" s="5"/>
      <c r="DQ357" s="5"/>
      <c r="DR357" s="5"/>
      <c r="DS357" s="5"/>
      <c r="DT357" s="5"/>
      <c r="DU357" s="5"/>
      <c r="DV357" s="5"/>
      <c r="DW357" s="5"/>
      <c r="DX357" s="5"/>
      <c r="DY357" s="5"/>
      <c r="DZ357" s="5"/>
      <c r="EA357" s="5"/>
      <c r="EB357" s="5"/>
      <c r="EC357" s="5"/>
      <c r="ED357" s="5"/>
      <c r="EE357" s="5"/>
      <c r="EF357" s="5"/>
      <c r="EG357" s="5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5"/>
      <c r="FB357" s="5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FP357" s="5"/>
      <c r="FQ357" s="5"/>
      <c r="FR357" s="5"/>
      <c r="FS357" s="5"/>
      <c r="FT357" s="5"/>
      <c r="FU357" s="5"/>
      <c r="FV357" s="5"/>
      <c r="FW357" s="5"/>
      <c r="FX357" s="5"/>
      <c r="FY357" s="5"/>
      <c r="FZ357" s="5"/>
      <c r="GA357" s="5"/>
      <c r="GB357" s="5"/>
      <c r="GC357" s="5"/>
      <c r="GD357" s="5"/>
      <c r="GE357" s="5"/>
      <c r="GF357" s="5"/>
      <c r="GG357" s="5"/>
      <c r="GH357" s="5"/>
      <c r="GI357" s="5"/>
      <c r="GJ357" s="5"/>
      <c r="GK357" s="5"/>
      <c r="GL357" s="5"/>
      <c r="GM357" s="5"/>
      <c r="GN357" s="5"/>
      <c r="GO357" s="5"/>
      <c r="GP357" s="5"/>
      <c r="GQ357" s="5"/>
      <c r="GR357" s="5"/>
      <c r="GS357" s="5"/>
      <c r="GT357" s="5"/>
      <c r="GU357" s="5"/>
      <c r="GV357" s="5"/>
      <c r="GW357" s="5"/>
      <c r="GX357" s="5"/>
      <c r="GY357" s="5"/>
      <c r="GZ357" s="5"/>
      <c r="HA357" s="5"/>
      <c r="HB357" s="5"/>
      <c r="HC357" s="5"/>
      <c r="HD357" s="5"/>
      <c r="HE357" s="5"/>
      <c r="HF357" s="5"/>
      <c r="HG357" s="5"/>
      <c r="HH357" s="5"/>
      <c r="HI357" s="5"/>
      <c r="HJ357" s="5"/>
      <c r="HK357" s="5"/>
      <c r="HL357" s="5"/>
      <c r="HM357" s="5"/>
      <c r="HN357" s="5"/>
      <c r="HO357" s="5"/>
      <c r="HP357" s="5"/>
      <c r="HQ357" s="5"/>
      <c r="HR357" s="5"/>
      <c r="HS357" s="5"/>
      <c r="HT357" s="5"/>
      <c r="HU357" s="5"/>
      <c r="HV357" s="5"/>
      <c r="HW357" s="5"/>
      <c r="HX357" s="5"/>
      <c r="HY357" s="5"/>
      <c r="HZ357" s="5"/>
      <c r="IA357" s="5"/>
      <c r="IB357" s="5"/>
      <c r="IC357" s="5"/>
      <c r="ID357" s="5"/>
      <c r="IE357" s="5"/>
      <c r="IF357" s="5"/>
      <c r="IG357" s="5"/>
      <c r="IH357" s="5"/>
      <c r="II357" s="5"/>
      <c r="IJ357" s="5"/>
      <c r="IK357" s="5"/>
      <c r="IL357" s="5"/>
      <c r="IM357" s="5"/>
      <c r="IN357" s="5"/>
      <c r="IO357" s="5"/>
      <c r="IP357" s="5"/>
      <c r="IQ357" s="5"/>
      <c r="IR357" s="5"/>
      <c r="IS357" s="5"/>
      <c r="IT357" s="5"/>
      <c r="IU357" s="5"/>
      <c r="IV357" s="5"/>
      <c r="IW357" s="5"/>
      <c r="IX357" s="5"/>
      <c r="IY357" s="5"/>
      <c r="IZ357" s="5"/>
      <c r="JA357" s="5"/>
      <c r="JB357" s="5"/>
      <c r="JC357" s="5"/>
      <c r="JD357" s="5"/>
      <c r="JE357" s="5"/>
      <c r="JF357" s="5"/>
      <c r="JG357" s="5"/>
      <c r="JH357" s="5"/>
      <c r="JI357" s="5"/>
      <c r="JJ357" s="5"/>
      <c r="JK357" s="5"/>
      <c r="JL357" s="5"/>
      <c r="JM357" s="5"/>
      <c r="JN357" s="5"/>
      <c r="JO357" s="5"/>
      <c r="JP357" s="5"/>
      <c r="JQ357" s="5"/>
      <c r="JR357" s="5"/>
      <c r="JS357" s="5"/>
      <c r="JT357" s="5"/>
      <c r="JU357" s="5"/>
      <c r="JV357" s="5"/>
      <c r="JW357" s="5"/>
      <c r="JX357" s="5"/>
      <c r="JY357" s="5"/>
      <c r="JZ357" s="5"/>
      <c r="KA357" s="5"/>
      <c r="KB357" s="5"/>
      <c r="KC357" s="5"/>
      <c r="KD357" s="5"/>
      <c r="KE357" s="5"/>
      <c r="KF357" s="5"/>
      <c r="KG357" s="5"/>
      <c r="KH357" s="5"/>
      <c r="KI357" s="5"/>
      <c r="KJ357" s="5"/>
      <c r="KK357" s="5"/>
      <c r="KL357" s="5"/>
      <c r="KM357" s="5"/>
      <c r="KN357" s="5"/>
    </row>
    <row r="358" spans="1:300" ht="12.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  <c r="DC358" s="5"/>
      <c r="DD358" s="5"/>
      <c r="DE358" s="5"/>
      <c r="DF358" s="5"/>
      <c r="DG358" s="5"/>
      <c r="DH358" s="5"/>
      <c r="DI358" s="5"/>
      <c r="DJ358" s="5"/>
      <c r="DK358" s="5"/>
      <c r="DL358" s="5"/>
      <c r="DM358" s="5"/>
      <c r="DN358" s="5"/>
      <c r="DO358" s="5"/>
      <c r="DP358" s="5"/>
      <c r="DQ358" s="5"/>
      <c r="DR358" s="5"/>
      <c r="DS358" s="5"/>
      <c r="DT358" s="5"/>
      <c r="DU358" s="5"/>
      <c r="DV358" s="5"/>
      <c r="DW358" s="5"/>
      <c r="DX358" s="5"/>
      <c r="DY358" s="5"/>
      <c r="DZ358" s="5"/>
      <c r="EA358" s="5"/>
      <c r="EB358" s="5"/>
      <c r="EC358" s="5"/>
      <c r="ED358" s="5"/>
      <c r="EE358" s="5"/>
      <c r="EF358" s="5"/>
      <c r="EG358" s="5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"/>
      <c r="EV358" s="5"/>
      <c r="EW358" s="5"/>
      <c r="EX358" s="5"/>
      <c r="EY358" s="5"/>
      <c r="EZ358" s="5"/>
      <c r="FA358" s="5"/>
      <c r="FB358" s="5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  <c r="FO358" s="5"/>
      <c r="FP358" s="5"/>
      <c r="FQ358" s="5"/>
      <c r="FR358" s="5"/>
      <c r="FS358" s="5"/>
      <c r="FT358" s="5"/>
      <c r="FU358" s="5"/>
      <c r="FV358" s="5"/>
      <c r="FW358" s="5"/>
      <c r="FX358" s="5"/>
      <c r="FY358" s="5"/>
      <c r="FZ358" s="5"/>
      <c r="GA358" s="5"/>
      <c r="GB358" s="5"/>
      <c r="GC358" s="5"/>
      <c r="GD358" s="5"/>
      <c r="GE358" s="5"/>
      <c r="GF358" s="5"/>
      <c r="GG358" s="5"/>
      <c r="GH358" s="5"/>
      <c r="GI358" s="5"/>
      <c r="GJ358" s="5"/>
      <c r="GK358" s="5"/>
      <c r="GL358" s="5"/>
      <c r="GM358" s="5"/>
      <c r="GN358" s="5"/>
      <c r="GO358" s="5"/>
      <c r="GP358" s="5"/>
      <c r="GQ358" s="5"/>
      <c r="GR358" s="5"/>
      <c r="GS358" s="5"/>
      <c r="GT358" s="5"/>
      <c r="GU358" s="5"/>
      <c r="GV358" s="5"/>
      <c r="GW358" s="5"/>
      <c r="GX358" s="5"/>
      <c r="GY358" s="5"/>
      <c r="GZ358" s="5"/>
      <c r="HA358" s="5"/>
      <c r="HB358" s="5"/>
      <c r="HC358" s="5"/>
      <c r="HD358" s="5"/>
      <c r="HE358" s="5"/>
      <c r="HF358" s="5"/>
      <c r="HG358" s="5"/>
      <c r="HH358" s="5"/>
      <c r="HI358" s="5"/>
      <c r="HJ358" s="5"/>
      <c r="HK358" s="5"/>
      <c r="HL358" s="5"/>
      <c r="HM358" s="5"/>
      <c r="HN358" s="5"/>
      <c r="HO358" s="5"/>
      <c r="HP358" s="5"/>
      <c r="HQ358" s="5"/>
      <c r="HR358" s="5"/>
      <c r="HS358" s="5"/>
      <c r="HT358" s="5"/>
      <c r="HU358" s="5"/>
      <c r="HV358" s="5"/>
      <c r="HW358" s="5"/>
      <c r="HX358" s="5"/>
      <c r="HY358" s="5"/>
      <c r="HZ358" s="5"/>
      <c r="IA358" s="5"/>
      <c r="IB358" s="5"/>
      <c r="IC358" s="5"/>
      <c r="ID358" s="5"/>
      <c r="IE358" s="5"/>
      <c r="IF358" s="5"/>
      <c r="IG358" s="5"/>
      <c r="IH358" s="5"/>
      <c r="II358" s="5"/>
      <c r="IJ358" s="5"/>
      <c r="IK358" s="5"/>
      <c r="IL358" s="5"/>
      <c r="IM358" s="5"/>
      <c r="IN358" s="5"/>
      <c r="IO358" s="5"/>
      <c r="IP358" s="5"/>
      <c r="IQ358" s="5"/>
      <c r="IR358" s="5"/>
      <c r="IS358" s="5"/>
      <c r="IT358" s="5"/>
      <c r="IU358" s="5"/>
      <c r="IV358" s="5"/>
      <c r="IW358" s="5"/>
      <c r="IX358" s="5"/>
      <c r="IY358" s="5"/>
      <c r="IZ358" s="5"/>
      <c r="JA358" s="5"/>
      <c r="JB358" s="5"/>
      <c r="JC358" s="5"/>
      <c r="JD358" s="5"/>
      <c r="JE358" s="5"/>
      <c r="JF358" s="5"/>
      <c r="JG358" s="5"/>
      <c r="JH358" s="5"/>
      <c r="JI358" s="5"/>
      <c r="JJ358" s="5"/>
      <c r="JK358" s="5"/>
      <c r="JL358" s="5"/>
      <c r="JM358" s="5"/>
      <c r="JN358" s="5"/>
      <c r="JO358" s="5"/>
      <c r="JP358" s="5"/>
      <c r="JQ358" s="5"/>
      <c r="JR358" s="5"/>
      <c r="JS358" s="5"/>
      <c r="JT358" s="5"/>
      <c r="JU358" s="5"/>
      <c r="JV358" s="5"/>
      <c r="JW358" s="5"/>
      <c r="JX358" s="5"/>
      <c r="JY358" s="5"/>
      <c r="JZ358" s="5"/>
      <c r="KA358" s="5"/>
      <c r="KB358" s="5"/>
      <c r="KC358" s="5"/>
      <c r="KD358" s="5"/>
      <c r="KE358" s="5"/>
      <c r="KF358" s="5"/>
      <c r="KG358" s="5"/>
      <c r="KH358" s="5"/>
      <c r="KI358" s="5"/>
      <c r="KJ358" s="5"/>
      <c r="KK358" s="5"/>
      <c r="KL358" s="5"/>
      <c r="KM358" s="5"/>
      <c r="KN358" s="5"/>
    </row>
    <row r="359" spans="1:300" ht="12.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  <c r="DK359" s="5"/>
      <c r="DL359" s="5"/>
      <c r="DM359" s="5"/>
      <c r="DN359" s="5"/>
      <c r="DO359" s="5"/>
      <c r="DP359" s="5"/>
      <c r="DQ359" s="5"/>
      <c r="DR359" s="5"/>
      <c r="DS359" s="5"/>
      <c r="DT359" s="5"/>
      <c r="DU359" s="5"/>
      <c r="DV359" s="5"/>
      <c r="DW359" s="5"/>
      <c r="DX359" s="5"/>
      <c r="DY359" s="5"/>
      <c r="DZ359" s="5"/>
      <c r="EA359" s="5"/>
      <c r="EB359" s="5"/>
      <c r="EC359" s="5"/>
      <c r="ED359" s="5"/>
      <c r="EE359" s="5"/>
      <c r="EF359" s="5"/>
      <c r="EG359" s="5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5"/>
      <c r="FB359" s="5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  <c r="FO359" s="5"/>
      <c r="FP359" s="5"/>
      <c r="FQ359" s="5"/>
      <c r="FR359" s="5"/>
      <c r="FS359" s="5"/>
      <c r="FT359" s="5"/>
      <c r="FU359" s="5"/>
      <c r="FV359" s="5"/>
      <c r="FW359" s="5"/>
      <c r="FX359" s="5"/>
      <c r="FY359" s="5"/>
      <c r="FZ359" s="5"/>
      <c r="GA359" s="5"/>
      <c r="GB359" s="5"/>
      <c r="GC359" s="5"/>
      <c r="GD359" s="5"/>
      <c r="GE359" s="5"/>
      <c r="GF359" s="5"/>
      <c r="GG359" s="5"/>
      <c r="GH359" s="5"/>
      <c r="GI359" s="5"/>
      <c r="GJ359" s="5"/>
      <c r="GK359" s="5"/>
      <c r="GL359" s="5"/>
      <c r="GM359" s="5"/>
      <c r="GN359" s="5"/>
      <c r="GO359" s="5"/>
      <c r="GP359" s="5"/>
      <c r="GQ359" s="5"/>
      <c r="GR359" s="5"/>
      <c r="GS359" s="5"/>
      <c r="GT359" s="5"/>
      <c r="GU359" s="5"/>
      <c r="GV359" s="5"/>
      <c r="GW359" s="5"/>
      <c r="GX359" s="5"/>
      <c r="GY359" s="5"/>
      <c r="GZ359" s="5"/>
      <c r="HA359" s="5"/>
      <c r="HB359" s="5"/>
      <c r="HC359" s="5"/>
      <c r="HD359" s="5"/>
      <c r="HE359" s="5"/>
      <c r="HF359" s="5"/>
      <c r="HG359" s="5"/>
      <c r="HH359" s="5"/>
      <c r="HI359" s="5"/>
      <c r="HJ359" s="5"/>
      <c r="HK359" s="5"/>
      <c r="HL359" s="5"/>
      <c r="HM359" s="5"/>
      <c r="HN359" s="5"/>
      <c r="HO359" s="5"/>
      <c r="HP359" s="5"/>
      <c r="HQ359" s="5"/>
      <c r="HR359" s="5"/>
      <c r="HS359" s="5"/>
      <c r="HT359" s="5"/>
      <c r="HU359" s="5"/>
      <c r="HV359" s="5"/>
      <c r="HW359" s="5"/>
      <c r="HX359" s="5"/>
      <c r="HY359" s="5"/>
      <c r="HZ359" s="5"/>
      <c r="IA359" s="5"/>
      <c r="IB359" s="5"/>
      <c r="IC359" s="5"/>
      <c r="ID359" s="5"/>
      <c r="IE359" s="5"/>
      <c r="IF359" s="5"/>
      <c r="IG359" s="5"/>
      <c r="IH359" s="5"/>
      <c r="II359" s="5"/>
      <c r="IJ359" s="5"/>
      <c r="IK359" s="5"/>
      <c r="IL359" s="5"/>
      <c r="IM359" s="5"/>
      <c r="IN359" s="5"/>
      <c r="IO359" s="5"/>
      <c r="IP359" s="5"/>
      <c r="IQ359" s="5"/>
      <c r="IR359" s="5"/>
      <c r="IS359" s="5"/>
      <c r="IT359" s="5"/>
      <c r="IU359" s="5"/>
      <c r="IV359" s="5"/>
      <c r="IW359" s="5"/>
      <c r="IX359" s="5"/>
      <c r="IY359" s="5"/>
      <c r="IZ359" s="5"/>
      <c r="JA359" s="5"/>
      <c r="JB359" s="5"/>
      <c r="JC359" s="5"/>
      <c r="JD359" s="5"/>
      <c r="JE359" s="5"/>
      <c r="JF359" s="5"/>
      <c r="JG359" s="5"/>
      <c r="JH359" s="5"/>
      <c r="JI359" s="5"/>
      <c r="JJ359" s="5"/>
      <c r="JK359" s="5"/>
      <c r="JL359" s="5"/>
      <c r="JM359" s="5"/>
      <c r="JN359" s="5"/>
      <c r="JO359" s="5"/>
      <c r="JP359" s="5"/>
      <c r="JQ359" s="5"/>
      <c r="JR359" s="5"/>
      <c r="JS359" s="5"/>
      <c r="JT359" s="5"/>
      <c r="JU359" s="5"/>
      <c r="JV359" s="5"/>
      <c r="JW359" s="5"/>
      <c r="JX359" s="5"/>
      <c r="JY359" s="5"/>
      <c r="JZ359" s="5"/>
      <c r="KA359" s="5"/>
      <c r="KB359" s="5"/>
      <c r="KC359" s="5"/>
      <c r="KD359" s="5"/>
      <c r="KE359" s="5"/>
      <c r="KF359" s="5"/>
      <c r="KG359" s="5"/>
      <c r="KH359" s="5"/>
      <c r="KI359" s="5"/>
      <c r="KJ359" s="5"/>
      <c r="KK359" s="5"/>
      <c r="KL359" s="5"/>
      <c r="KM359" s="5"/>
      <c r="KN359" s="5"/>
    </row>
    <row r="360" spans="1:300" ht="12.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  <c r="DK360" s="5"/>
      <c r="DL360" s="5"/>
      <c r="DM360" s="5"/>
      <c r="DN360" s="5"/>
      <c r="DO360" s="5"/>
      <c r="DP360" s="5"/>
      <c r="DQ360" s="5"/>
      <c r="DR360" s="5"/>
      <c r="DS360" s="5"/>
      <c r="DT360" s="5"/>
      <c r="DU360" s="5"/>
      <c r="DV360" s="5"/>
      <c r="DW360" s="5"/>
      <c r="DX360" s="5"/>
      <c r="DY360" s="5"/>
      <c r="DZ360" s="5"/>
      <c r="EA360" s="5"/>
      <c r="EB360" s="5"/>
      <c r="EC360" s="5"/>
      <c r="ED360" s="5"/>
      <c r="EE360" s="5"/>
      <c r="EF360" s="5"/>
      <c r="EG360" s="5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5"/>
      <c r="FB360" s="5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  <c r="FO360" s="5"/>
      <c r="FP360" s="5"/>
      <c r="FQ360" s="5"/>
      <c r="FR360" s="5"/>
      <c r="FS360" s="5"/>
      <c r="FT360" s="5"/>
      <c r="FU360" s="5"/>
      <c r="FV360" s="5"/>
      <c r="FW360" s="5"/>
      <c r="FX360" s="5"/>
      <c r="FY360" s="5"/>
      <c r="FZ360" s="5"/>
      <c r="GA360" s="5"/>
      <c r="GB360" s="5"/>
      <c r="GC360" s="5"/>
      <c r="GD360" s="5"/>
      <c r="GE360" s="5"/>
      <c r="GF360" s="5"/>
      <c r="GG360" s="5"/>
      <c r="GH360" s="5"/>
      <c r="GI360" s="5"/>
      <c r="GJ360" s="5"/>
      <c r="GK360" s="5"/>
      <c r="GL360" s="5"/>
      <c r="GM360" s="5"/>
      <c r="GN360" s="5"/>
      <c r="GO360" s="5"/>
      <c r="GP360" s="5"/>
      <c r="GQ360" s="5"/>
      <c r="GR360" s="5"/>
      <c r="GS360" s="5"/>
      <c r="GT360" s="5"/>
      <c r="GU360" s="5"/>
      <c r="GV360" s="5"/>
      <c r="GW360" s="5"/>
      <c r="GX360" s="5"/>
      <c r="GY360" s="5"/>
      <c r="GZ360" s="5"/>
      <c r="HA360" s="5"/>
      <c r="HB360" s="5"/>
      <c r="HC360" s="5"/>
      <c r="HD360" s="5"/>
      <c r="HE360" s="5"/>
      <c r="HF360" s="5"/>
      <c r="HG360" s="5"/>
      <c r="HH360" s="5"/>
      <c r="HI360" s="5"/>
      <c r="HJ360" s="5"/>
      <c r="HK360" s="5"/>
      <c r="HL360" s="5"/>
      <c r="HM360" s="5"/>
      <c r="HN360" s="5"/>
      <c r="HO360" s="5"/>
      <c r="HP360" s="5"/>
      <c r="HQ360" s="5"/>
      <c r="HR360" s="5"/>
      <c r="HS360" s="5"/>
      <c r="HT360" s="5"/>
      <c r="HU360" s="5"/>
      <c r="HV360" s="5"/>
      <c r="HW360" s="5"/>
      <c r="HX360" s="5"/>
      <c r="HY360" s="5"/>
      <c r="HZ360" s="5"/>
      <c r="IA360" s="5"/>
      <c r="IB360" s="5"/>
      <c r="IC360" s="5"/>
      <c r="ID360" s="5"/>
      <c r="IE360" s="5"/>
      <c r="IF360" s="5"/>
      <c r="IG360" s="5"/>
      <c r="IH360" s="5"/>
      <c r="II360" s="5"/>
      <c r="IJ360" s="5"/>
      <c r="IK360" s="5"/>
      <c r="IL360" s="5"/>
      <c r="IM360" s="5"/>
      <c r="IN360" s="5"/>
      <c r="IO360" s="5"/>
      <c r="IP360" s="5"/>
      <c r="IQ360" s="5"/>
      <c r="IR360" s="5"/>
      <c r="IS360" s="5"/>
      <c r="IT360" s="5"/>
      <c r="IU360" s="5"/>
      <c r="IV360" s="5"/>
      <c r="IW360" s="5"/>
      <c r="IX360" s="5"/>
      <c r="IY360" s="5"/>
      <c r="IZ360" s="5"/>
      <c r="JA360" s="5"/>
      <c r="JB360" s="5"/>
      <c r="JC360" s="5"/>
      <c r="JD360" s="5"/>
      <c r="JE360" s="5"/>
      <c r="JF360" s="5"/>
      <c r="JG360" s="5"/>
      <c r="JH360" s="5"/>
      <c r="JI360" s="5"/>
      <c r="JJ360" s="5"/>
      <c r="JK360" s="5"/>
      <c r="JL360" s="5"/>
      <c r="JM360" s="5"/>
      <c r="JN360" s="5"/>
      <c r="JO360" s="5"/>
      <c r="JP360" s="5"/>
      <c r="JQ360" s="5"/>
      <c r="JR360" s="5"/>
      <c r="JS360" s="5"/>
      <c r="JT360" s="5"/>
      <c r="JU360" s="5"/>
      <c r="JV360" s="5"/>
      <c r="JW360" s="5"/>
      <c r="JX360" s="5"/>
      <c r="JY360" s="5"/>
      <c r="JZ360" s="5"/>
      <c r="KA360" s="5"/>
      <c r="KB360" s="5"/>
      <c r="KC360" s="5"/>
      <c r="KD360" s="5"/>
      <c r="KE360" s="5"/>
      <c r="KF360" s="5"/>
      <c r="KG360" s="5"/>
      <c r="KH360" s="5"/>
      <c r="KI360" s="5"/>
      <c r="KJ360" s="5"/>
      <c r="KK360" s="5"/>
      <c r="KL360" s="5"/>
      <c r="KM360" s="5"/>
      <c r="KN360" s="5"/>
    </row>
    <row r="361" spans="1:300" ht="12.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  <c r="DC361" s="5"/>
      <c r="DD361" s="5"/>
      <c r="DE361" s="5"/>
      <c r="DF361" s="5"/>
      <c r="DG361" s="5"/>
      <c r="DH361" s="5"/>
      <c r="DI361" s="5"/>
      <c r="DJ361" s="5"/>
      <c r="DK361" s="5"/>
      <c r="DL361" s="5"/>
      <c r="DM361" s="5"/>
      <c r="DN361" s="5"/>
      <c r="DO361" s="5"/>
      <c r="DP361" s="5"/>
      <c r="DQ361" s="5"/>
      <c r="DR361" s="5"/>
      <c r="DS361" s="5"/>
      <c r="DT361" s="5"/>
      <c r="DU361" s="5"/>
      <c r="DV361" s="5"/>
      <c r="DW361" s="5"/>
      <c r="DX361" s="5"/>
      <c r="DY361" s="5"/>
      <c r="DZ361" s="5"/>
      <c r="EA361" s="5"/>
      <c r="EB361" s="5"/>
      <c r="EC361" s="5"/>
      <c r="ED361" s="5"/>
      <c r="EE361" s="5"/>
      <c r="EF361" s="5"/>
      <c r="EG361" s="5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"/>
      <c r="EV361" s="5"/>
      <c r="EW361" s="5"/>
      <c r="EX361" s="5"/>
      <c r="EY361" s="5"/>
      <c r="EZ361" s="5"/>
      <c r="FA361" s="5"/>
      <c r="FB361" s="5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  <c r="FO361" s="5"/>
      <c r="FP361" s="5"/>
      <c r="FQ361" s="5"/>
      <c r="FR361" s="5"/>
      <c r="FS361" s="5"/>
      <c r="FT361" s="5"/>
      <c r="FU361" s="5"/>
      <c r="FV361" s="5"/>
      <c r="FW361" s="5"/>
      <c r="FX361" s="5"/>
      <c r="FY361" s="5"/>
      <c r="FZ361" s="5"/>
      <c r="GA361" s="5"/>
      <c r="GB361" s="5"/>
      <c r="GC361" s="5"/>
      <c r="GD361" s="5"/>
      <c r="GE361" s="5"/>
      <c r="GF361" s="5"/>
      <c r="GG361" s="5"/>
      <c r="GH361" s="5"/>
      <c r="GI361" s="5"/>
      <c r="GJ361" s="5"/>
      <c r="GK361" s="5"/>
      <c r="GL361" s="5"/>
      <c r="GM361" s="5"/>
      <c r="GN361" s="5"/>
      <c r="GO361" s="5"/>
      <c r="GP361" s="5"/>
      <c r="GQ361" s="5"/>
      <c r="GR361" s="5"/>
      <c r="GS361" s="5"/>
      <c r="GT361" s="5"/>
      <c r="GU361" s="5"/>
      <c r="GV361" s="5"/>
      <c r="GW361" s="5"/>
      <c r="GX361" s="5"/>
      <c r="GY361" s="5"/>
      <c r="GZ361" s="5"/>
      <c r="HA361" s="5"/>
      <c r="HB361" s="5"/>
      <c r="HC361" s="5"/>
      <c r="HD361" s="5"/>
      <c r="HE361" s="5"/>
      <c r="HF361" s="5"/>
      <c r="HG361" s="5"/>
      <c r="HH361" s="5"/>
      <c r="HI361" s="5"/>
      <c r="HJ361" s="5"/>
      <c r="HK361" s="5"/>
      <c r="HL361" s="5"/>
      <c r="HM361" s="5"/>
      <c r="HN361" s="5"/>
      <c r="HO361" s="5"/>
      <c r="HP361" s="5"/>
      <c r="HQ361" s="5"/>
      <c r="HR361" s="5"/>
      <c r="HS361" s="5"/>
      <c r="HT361" s="5"/>
      <c r="HU361" s="5"/>
      <c r="HV361" s="5"/>
      <c r="HW361" s="5"/>
      <c r="HX361" s="5"/>
      <c r="HY361" s="5"/>
      <c r="HZ361" s="5"/>
      <c r="IA361" s="5"/>
      <c r="IB361" s="5"/>
      <c r="IC361" s="5"/>
      <c r="ID361" s="5"/>
      <c r="IE361" s="5"/>
      <c r="IF361" s="5"/>
      <c r="IG361" s="5"/>
      <c r="IH361" s="5"/>
      <c r="II361" s="5"/>
      <c r="IJ361" s="5"/>
      <c r="IK361" s="5"/>
      <c r="IL361" s="5"/>
      <c r="IM361" s="5"/>
      <c r="IN361" s="5"/>
      <c r="IO361" s="5"/>
      <c r="IP361" s="5"/>
      <c r="IQ361" s="5"/>
      <c r="IR361" s="5"/>
      <c r="IS361" s="5"/>
      <c r="IT361" s="5"/>
      <c r="IU361" s="5"/>
      <c r="IV361" s="5"/>
      <c r="IW361" s="5"/>
      <c r="IX361" s="5"/>
      <c r="IY361" s="5"/>
      <c r="IZ361" s="5"/>
      <c r="JA361" s="5"/>
      <c r="JB361" s="5"/>
      <c r="JC361" s="5"/>
      <c r="JD361" s="5"/>
      <c r="JE361" s="5"/>
      <c r="JF361" s="5"/>
      <c r="JG361" s="5"/>
      <c r="JH361" s="5"/>
      <c r="JI361" s="5"/>
      <c r="JJ361" s="5"/>
      <c r="JK361" s="5"/>
      <c r="JL361" s="5"/>
      <c r="JM361" s="5"/>
      <c r="JN361" s="5"/>
      <c r="JO361" s="5"/>
      <c r="JP361" s="5"/>
      <c r="JQ361" s="5"/>
      <c r="JR361" s="5"/>
      <c r="JS361" s="5"/>
      <c r="JT361" s="5"/>
      <c r="JU361" s="5"/>
      <c r="JV361" s="5"/>
      <c r="JW361" s="5"/>
      <c r="JX361" s="5"/>
      <c r="JY361" s="5"/>
      <c r="JZ361" s="5"/>
      <c r="KA361" s="5"/>
      <c r="KB361" s="5"/>
      <c r="KC361" s="5"/>
      <c r="KD361" s="5"/>
      <c r="KE361" s="5"/>
      <c r="KF361" s="5"/>
      <c r="KG361" s="5"/>
      <c r="KH361" s="5"/>
      <c r="KI361" s="5"/>
      <c r="KJ361" s="5"/>
      <c r="KK361" s="5"/>
      <c r="KL361" s="5"/>
      <c r="KM361" s="5"/>
      <c r="KN361" s="5"/>
    </row>
    <row r="362" spans="1:300" ht="12.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  <c r="DC362" s="5"/>
      <c r="DD362" s="5"/>
      <c r="DE362" s="5"/>
      <c r="DF362" s="5"/>
      <c r="DG362" s="5"/>
      <c r="DH362" s="5"/>
      <c r="DI362" s="5"/>
      <c r="DJ362" s="5"/>
      <c r="DK362" s="5"/>
      <c r="DL362" s="5"/>
      <c r="DM362" s="5"/>
      <c r="DN362" s="5"/>
      <c r="DO362" s="5"/>
      <c r="DP362" s="5"/>
      <c r="DQ362" s="5"/>
      <c r="DR362" s="5"/>
      <c r="DS362" s="5"/>
      <c r="DT362" s="5"/>
      <c r="DU362" s="5"/>
      <c r="DV362" s="5"/>
      <c r="DW362" s="5"/>
      <c r="DX362" s="5"/>
      <c r="DY362" s="5"/>
      <c r="DZ362" s="5"/>
      <c r="EA362" s="5"/>
      <c r="EB362" s="5"/>
      <c r="EC362" s="5"/>
      <c r="ED362" s="5"/>
      <c r="EE362" s="5"/>
      <c r="EF362" s="5"/>
      <c r="EG362" s="5"/>
      <c r="EH362" s="5"/>
      <c r="EI362" s="5"/>
      <c r="EJ362" s="5"/>
      <c r="EK362" s="5"/>
      <c r="EL362" s="5"/>
      <c r="EM362" s="5"/>
      <c r="EN362" s="5"/>
      <c r="EO362" s="5"/>
      <c r="EP362" s="5"/>
      <c r="EQ362" s="5"/>
      <c r="ER362" s="5"/>
      <c r="ES362" s="5"/>
      <c r="ET362" s="5"/>
      <c r="EU362" s="5"/>
      <c r="EV362" s="5"/>
      <c r="EW362" s="5"/>
      <c r="EX362" s="5"/>
      <c r="EY362" s="5"/>
      <c r="EZ362" s="5"/>
      <c r="FA362" s="5"/>
      <c r="FB362" s="5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  <c r="FO362" s="5"/>
      <c r="FP362" s="5"/>
      <c r="FQ362" s="5"/>
      <c r="FR362" s="5"/>
      <c r="FS362" s="5"/>
      <c r="FT362" s="5"/>
      <c r="FU362" s="5"/>
      <c r="FV362" s="5"/>
      <c r="FW362" s="5"/>
      <c r="FX362" s="5"/>
      <c r="FY362" s="5"/>
      <c r="FZ362" s="5"/>
      <c r="GA362" s="5"/>
      <c r="GB362" s="5"/>
      <c r="GC362" s="5"/>
      <c r="GD362" s="5"/>
      <c r="GE362" s="5"/>
      <c r="GF362" s="5"/>
      <c r="GG362" s="5"/>
      <c r="GH362" s="5"/>
      <c r="GI362" s="5"/>
      <c r="GJ362" s="5"/>
      <c r="GK362" s="5"/>
      <c r="GL362" s="5"/>
      <c r="GM362" s="5"/>
      <c r="GN362" s="5"/>
      <c r="GO362" s="5"/>
      <c r="GP362" s="5"/>
      <c r="GQ362" s="5"/>
      <c r="GR362" s="5"/>
      <c r="GS362" s="5"/>
      <c r="GT362" s="5"/>
      <c r="GU362" s="5"/>
      <c r="GV362" s="5"/>
      <c r="GW362" s="5"/>
      <c r="GX362" s="5"/>
      <c r="GY362" s="5"/>
      <c r="GZ362" s="5"/>
      <c r="HA362" s="5"/>
      <c r="HB362" s="5"/>
      <c r="HC362" s="5"/>
      <c r="HD362" s="5"/>
      <c r="HE362" s="5"/>
      <c r="HF362" s="5"/>
      <c r="HG362" s="5"/>
      <c r="HH362" s="5"/>
      <c r="HI362" s="5"/>
      <c r="HJ362" s="5"/>
      <c r="HK362" s="5"/>
      <c r="HL362" s="5"/>
      <c r="HM362" s="5"/>
      <c r="HN362" s="5"/>
      <c r="HO362" s="5"/>
      <c r="HP362" s="5"/>
      <c r="HQ362" s="5"/>
      <c r="HR362" s="5"/>
      <c r="HS362" s="5"/>
      <c r="HT362" s="5"/>
      <c r="HU362" s="5"/>
      <c r="HV362" s="5"/>
      <c r="HW362" s="5"/>
      <c r="HX362" s="5"/>
      <c r="HY362" s="5"/>
      <c r="HZ362" s="5"/>
      <c r="IA362" s="5"/>
      <c r="IB362" s="5"/>
      <c r="IC362" s="5"/>
      <c r="ID362" s="5"/>
      <c r="IE362" s="5"/>
      <c r="IF362" s="5"/>
      <c r="IG362" s="5"/>
      <c r="IH362" s="5"/>
      <c r="II362" s="5"/>
      <c r="IJ362" s="5"/>
      <c r="IK362" s="5"/>
      <c r="IL362" s="5"/>
      <c r="IM362" s="5"/>
      <c r="IN362" s="5"/>
      <c r="IO362" s="5"/>
      <c r="IP362" s="5"/>
      <c r="IQ362" s="5"/>
      <c r="IR362" s="5"/>
      <c r="IS362" s="5"/>
      <c r="IT362" s="5"/>
      <c r="IU362" s="5"/>
      <c r="IV362" s="5"/>
      <c r="IW362" s="5"/>
      <c r="IX362" s="5"/>
      <c r="IY362" s="5"/>
      <c r="IZ362" s="5"/>
      <c r="JA362" s="5"/>
      <c r="JB362" s="5"/>
      <c r="JC362" s="5"/>
      <c r="JD362" s="5"/>
      <c r="JE362" s="5"/>
      <c r="JF362" s="5"/>
      <c r="JG362" s="5"/>
      <c r="JH362" s="5"/>
      <c r="JI362" s="5"/>
      <c r="JJ362" s="5"/>
      <c r="JK362" s="5"/>
      <c r="JL362" s="5"/>
      <c r="JM362" s="5"/>
      <c r="JN362" s="5"/>
      <c r="JO362" s="5"/>
      <c r="JP362" s="5"/>
      <c r="JQ362" s="5"/>
      <c r="JR362" s="5"/>
      <c r="JS362" s="5"/>
      <c r="JT362" s="5"/>
      <c r="JU362" s="5"/>
      <c r="JV362" s="5"/>
      <c r="JW362" s="5"/>
      <c r="JX362" s="5"/>
      <c r="JY362" s="5"/>
      <c r="JZ362" s="5"/>
      <c r="KA362" s="5"/>
      <c r="KB362" s="5"/>
      <c r="KC362" s="5"/>
      <c r="KD362" s="5"/>
      <c r="KE362" s="5"/>
      <c r="KF362" s="5"/>
      <c r="KG362" s="5"/>
      <c r="KH362" s="5"/>
      <c r="KI362" s="5"/>
      <c r="KJ362" s="5"/>
      <c r="KK362" s="5"/>
      <c r="KL362" s="5"/>
      <c r="KM362" s="5"/>
      <c r="KN362" s="5"/>
    </row>
    <row r="363" spans="1:300" ht="12.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  <c r="DC363" s="5"/>
      <c r="DD363" s="5"/>
      <c r="DE363" s="5"/>
      <c r="DF363" s="5"/>
      <c r="DG363" s="5"/>
      <c r="DH363" s="5"/>
      <c r="DI363" s="5"/>
      <c r="DJ363" s="5"/>
      <c r="DK363" s="5"/>
      <c r="DL363" s="5"/>
      <c r="DM363" s="5"/>
      <c r="DN363" s="5"/>
      <c r="DO363" s="5"/>
      <c r="DP363" s="5"/>
      <c r="DQ363" s="5"/>
      <c r="DR363" s="5"/>
      <c r="DS363" s="5"/>
      <c r="DT363" s="5"/>
      <c r="DU363" s="5"/>
      <c r="DV363" s="5"/>
      <c r="DW363" s="5"/>
      <c r="DX363" s="5"/>
      <c r="DY363" s="5"/>
      <c r="DZ363" s="5"/>
      <c r="EA363" s="5"/>
      <c r="EB363" s="5"/>
      <c r="EC363" s="5"/>
      <c r="ED363" s="5"/>
      <c r="EE363" s="5"/>
      <c r="EF363" s="5"/>
      <c r="EG363" s="5"/>
      <c r="EH363" s="5"/>
      <c r="EI363" s="5"/>
      <c r="EJ363" s="5"/>
      <c r="EK363" s="5"/>
      <c r="EL363" s="5"/>
      <c r="EM363" s="5"/>
      <c r="EN363" s="5"/>
      <c r="EO363" s="5"/>
      <c r="EP363" s="5"/>
      <c r="EQ363" s="5"/>
      <c r="ER363" s="5"/>
      <c r="ES363" s="5"/>
      <c r="ET363" s="5"/>
      <c r="EU363" s="5"/>
      <c r="EV363" s="5"/>
      <c r="EW363" s="5"/>
      <c r="EX363" s="5"/>
      <c r="EY363" s="5"/>
      <c r="EZ363" s="5"/>
      <c r="FA363" s="5"/>
      <c r="FB363" s="5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  <c r="FO363" s="5"/>
      <c r="FP363" s="5"/>
      <c r="FQ363" s="5"/>
      <c r="FR363" s="5"/>
      <c r="FS363" s="5"/>
      <c r="FT363" s="5"/>
      <c r="FU363" s="5"/>
      <c r="FV363" s="5"/>
      <c r="FW363" s="5"/>
      <c r="FX363" s="5"/>
      <c r="FY363" s="5"/>
      <c r="FZ363" s="5"/>
      <c r="GA363" s="5"/>
      <c r="GB363" s="5"/>
      <c r="GC363" s="5"/>
      <c r="GD363" s="5"/>
      <c r="GE363" s="5"/>
      <c r="GF363" s="5"/>
      <c r="GG363" s="5"/>
      <c r="GH363" s="5"/>
      <c r="GI363" s="5"/>
      <c r="GJ363" s="5"/>
      <c r="GK363" s="5"/>
      <c r="GL363" s="5"/>
      <c r="GM363" s="5"/>
      <c r="GN363" s="5"/>
      <c r="GO363" s="5"/>
      <c r="GP363" s="5"/>
      <c r="GQ363" s="5"/>
      <c r="GR363" s="5"/>
      <c r="GS363" s="5"/>
      <c r="GT363" s="5"/>
      <c r="GU363" s="5"/>
      <c r="GV363" s="5"/>
      <c r="GW363" s="5"/>
      <c r="GX363" s="5"/>
      <c r="GY363" s="5"/>
      <c r="GZ363" s="5"/>
      <c r="HA363" s="5"/>
      <c r="HB363" s="5"/>
      <c r="HC363" s="5"/>
      <c r="HD363" s="5"/>
      <c r="HE363" s="5"/>
      <c r="HF363" s="5"/>
      <c r="HG363" s="5"/>
      <c r="HH363" s="5"/>
      <c r="HI363" s="5"/>
      <c r="HJ363" s="5"/>
      <c r="HK363" s="5"/>
      <c r="HL363" s="5"/>
      <c r="HM363" s="5"/>
      <c r="HN363" s="5"/>
      <c r="HO363" s="5"/>
      <c r="HP363" s="5"/>
      <c r="HQ363" s="5"/>
      <c r="HR363" s="5"/>
      <c r="HS363" s="5"/>
      <c r="HT363" s="5"/>
      <c r="HU363" s="5"/>
      <c r="HV363" s="5"/>
      <c r="HW363" s="5"/>
      <c r="HX363" s="5"/>
      <c r="HY363" s="5"/>
      <c r="HZ363" s="5"/>
      <c r="IA363" s="5"/>
      <c r="IB363" s="5"/>
      <c r="IC363" s="5"/>
      <c r="ID363" s="5"/>
      <c r="IE363" s="5"/>
      <c r="IF363" s="5"/>
      <c r="IG363" s="5"/>
      <c r="IH363" s="5"/>
      <c r="II363" s="5"/>
      <c r="IJ363" s="5"/>
      <c r="IK363" s="5"/>
      <c r="IL363" s="5"/>
      <c r="IM363" s="5"/>
      <c r="IN363" s="5"/>
      <c r="IO363" s="5"/>
      <c r="IP363" s="5"/>
      <c r="IQ363" s="5"/>
      <c r="IR363" s="5"/>
      <c r="IS363" s="5"/>
      <c r="IT363" s="5"/>
      <c r="IU363" s="5"/>
      <c r="IV363" s="5"/>
      <c r="IW363" s="5"/>
      <c r="IX363" s="5"/>
      <c r="IY363" s="5"/>
      <c r="IZ363" s="5"/>
      <c r="JA363" s="5"/>
      <c r="JB363" s="5"/>
      <c r="JC363" s="5"/>
      <c r="JD363" s="5"/>
      <c r="JE363" s="5"/>
      <c r="JF363" s="5"/>
      <c r="JG363" s="5"/>
      <c r="JH363" s="5"/>
      <c r="JI363" s="5"/>
      <c r="JJ363" s="5"/>
      <c r="JK363" s="5"/>
      <c r="JL363" s="5"/>
      <c r="JM363" s="5"/>
      <c r="JN363" s="5"/>
      <c r="JO363" s="5"/>
      <c r="JP363" s="5"/>
      <c r="JQ363" s="5"/>
      <c r="JR363" s="5"/>
      <c r="JS363" s="5"/>
      <c r="JT363" s="5"/>
      <c r="JU363" s="5"/>
      <c r="JV363" s="5"/>
      <c r="JW363" s="5"/>
      <c r="JX363" s="5"/>
      <c r="JY363" s="5"/>
      <c r="JZ363" s="5"/>
      <c r="KA363" s="5"/>
      <c r="KB363" s="5"/>
      <c r="KC363" s="5"/>
      <c r="KD363" s="5"/>
      <c r="KE363" s="5"/>
      <c r="KF363" s="5"/>
      <c r="KG363" s="5"/>
      <c r="KH363" s="5"/>
      <c r="KI363" s="5"/>
      <c r="KJ363" s="5"/>
      <c r="KK363" s="5"/>
      <c r="KL363" s="5"/>
      <c r="KM363" s="5"/>
      <c r="KN363" s="5"/>
    </row>
    <row r="364" spans="1:300" ht="12.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DJ364" s="5"/>
      <c r="DK364" s="5"/>
      <c r="DL364" s="5"/>
      <c r="DM364" s="5"/>
      <c r="DN364" s="5"/>
      <c r="DO364" s="5"/>
      <c r="DP364" s="5"/>
      <c r="DQ364" s="5"/>
      <c r="DR364" s="5"/>
      <c r="DS364" s="5"/>
      <c r="DT364" s="5"/>
      <c r="DU364" s="5"/>
      <c r="DV364" s="5"/>
      <c r="DW364" s="5"/>
      <c r="DX364" s="5"/>
      <c r="DY364" s="5"/>
      <c r="DZ364" s="5"/>
      <c r="EA364" s="5"/>
      <c r="EB364" s="5"/>
      <c r="EC364" s="5"/>
      <c r="ED364" s="5"/>
      <c r="EE364" s="5"/>
      <c r="EF364" s="5"/>
      <c r="EG364" s="5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"/>
      <c r="EV364" s="5"/>
      <c r="EW364" s="5"/>
      <c r="EX364" s="5"/>
      <c r="EY364" s="5"/>
      <c r="EZ364" s="5"/>
      <c r="FA364" s="5"/>
      <c r="FB364" s="5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5"/>
      <c r="FT364" s="5"/>
      <c r="FU364" s="5"/>
      <c r="FV364" s="5"/>
      <c r="FW364" s="5"/>
      <c r="FX364" s="5"/>
      <c r="FY364" s="5"/>
      <c r="FZ364" s="5"/>
      <c r="GA364" s="5"/>
      <c r="GB364" s="5"/>
      <c r="GC364" s="5"/>
      <c r="GD364" s="5"/>
      <c r="GE364" s="5"/>
      <c r="GF364" s="5"/>
      <c r="GG364" s="5"/>
      <c r="GH364" s="5"/>
      <c r="GI364" s="5"/>
      <c r="GJ364" s="5"/>
      <c r="GK364" s="5"/>
      <c r="GL364" s="5"/>
      <c r="GM364" s="5"/>
      <c r="GN364" s="5"/>
      <c r="GO364" s="5"/>
      <c r="GP364" s="5"/>
      <c r="GQ364" s="5"/>
      <c r="GR364" s="5"/>
      <c r="GS364" s="5"/>
      <c r="GT364" s="5"/>
      <c r="GU364" s="5"/>
      <c r="GV364" s="5"/>
      <c r="GW364" s="5"/>
      <c r="GX364" s="5"/>
      <c r="GY364" s="5"/>
      <c r="GZ364" s="5"/>
      <c r="HA364" s="5"/>
      <c r="HB364" s="5"/>
      <c r="HC364" s="5"/>
      <c r="HD364" s="5"/>
      <c r="HE364" s="5"/>
      <c r="HF364" s="5"/>
      <c r="HG364" s="5"/>
      <c r="HH364" s="5"/>
      <c r="HI364" s="5"/>
      <c r="HJ364" s="5"/>
      <c r="HK364" s="5"/>
      <c r="HL364" s="5"/>
      <c r="HM364" s="5"/>
      <c r="HN364" s="5"/>
      <c r="HO364" s="5"/>
      <c r="HP364" s="5"/>
      <c r="HQ364" s="5"/>
      <c r="HR364" s="5"/>
      <c r="HS364" s="5"/>
      <c r="HT364" s="5"/>
      <c r="HU364" s="5"/>
      <c r="HV364" s="5"/>
      <c r="HW364" s="5"/>
      <c r="HX364" s="5"/>
      <c r="HY364" s="5"/>
      <c r="HZ364" s="5"/>
      <c r="IA364" s="5"/>
      <c r="IB364" s="5"/>
      <c r="IC364" s="5"/>
      <c r="ID364" s="5"/>
      <c r="IE364" s="5"/>
      <c r="IF364" s="5"/>
      <c r="IG364" s="5"/>
      <c r="IH364" s="5"/>
      <c r="II364" s="5"/>
      <c r="IJ364" s="5"/>
      <c r="IK364" s="5"/>
      <c r="IL364" s="5"/>
      <c r="IM364" s="5"/>
      <c r="IN364" s="5"/>
      <c r="IO364" s="5"/>
      <c r="IP364" s="5"/>
      <c r="IQ364" s="5"/>
      <c r="IR364" s="5"/>
      <c r="IS364" s="5"/>
      <c r="IT364" s="5"/>
      <c r="IU364" s="5"/>
      <c r="IV364" s="5"/>
      <c r="IW364" s="5"/>
      <c r="IX364" s="5"/>
      <c r="IY364" s="5"/>
      <c r="IZ364" s="5"/>
      <c r="JA364" s="5"/>
      <c r="JB364" s="5"/>
      <c r="JC364" s="5"/>
      <c r="JD364" s="5"/>
      <c r="JE364" s="5"/>
      <c r="JF364" s="5"/>
      <c r="JG364" s="5"/>
      <c r="JH364" s="5"/>
      <c r="JI364" s="5"/>
      <c r="JJ364" s="5"/>
      <c r="JK364" s="5"/>
      <c r="JL364" s="5"/>
      <c r="JM364" s="5"/>
      <c r="JN364" s="5"/>
      <c r="JO364" s="5"/>
      <c r="JP364" s="5"/>
      <c r="JQ364" s="5"/>
      <c r="JR364" s="5"/>
      <c r="JS364" s="5"/>
      <c r="JT364" s="5"/>
      <c r="JU364" s="5"/>
      <c r="JV364" s="5"/>
      <c r="JW364" s="5"/>
      <c r="JX364" s="5"/>
      <c r="JY364" s="5"/>
      <c r="JZ364" s="5"/>
      <c r="KA364" s="5"/>
      <c r="KB364" s="5"/>
      <c r="KC364" s="5"/>
      <c r="KD364" s="5"/>
      <c r="KE364" s="5"/>
      <c r="KF364" s="5"/>
      <c r="KG364" s="5"/>
      <c r="KH364" s="5"/>
      <c r="KI364" s="5"/>
      <c r="KJ364" s="5"/>
      <c r="KK364" s="5"/>
      <c r="KL364" s="5"/>
      <c r="KM364" s="5"/>
      <c r="KN364" s="5"/>
    </row>
    <row r="365" spans="1:300" ht="12.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5"/>
      <c r="DJ365" s="5"/>
      <c r="DK365" s="5"/>
      <c r="DL365" s="5"/>
      <c r="DM365" s="5"/>
      <c r="DN365" s="5"/>
      <c r="DO365" s="5"/>
      <c r="DP365" s="5"/>
      <c r="DQ365" s="5"/>
      <c r="DR365" s="5"/>
      <c r="DS365" s="5"/>
      <c r="DT365" s="5"/>
      <c r="DU365" s="5"/>
      <c r="DV365" s="5"/>
      <c r="DW365" s="5"/>
      <c r="DX365" s="5"/>
      <c r="DY365" s="5"/>
      <c r="DZ365" s="5"/>
      <c r="EA365" s="5"/>
      <c r="EB365" s="5"/>
      <c r="EC365" s="5"/>
      <c r="ED365" s="5"/>
      <c r="EE365" s="5"/>
      <c r="EF365" s="5"/>
      <c r="EG365" s="5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"/>
      <c r="EV365" s="5"/>
      <c r="EW365" s="5"/>
      <c r="EX365" s="5"/>
      <c r="EY365" s="5"/>
      <c r="EZ365" s="5"/>
      <c r="FA365" s="5"/>
      <c r="FB365" s="5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  <c r="FO365" s="5"/>
      <c r="FP365" s="5"/>
      <c r="FQ365" s="5"/>
      <c r="FR365" s="5"/>
      <c r="FS365" s="5"/>
      <c r="FT365" s="5"/>
      <c r="FU365" s="5"/>
      <c r="FV365" s="5"/>
      <c r="FW365" s="5"/>
      <c r="FX365" s="5"/>
      <c r="FY365" s="5"/>
      <c r="FZ365" s="5"/>
      <c r="GA365" s="5"/>
      <c r="GB365" s="5"/>
      <c r="GC365" s="5"/>
      <c r="GD365" s="5"/>
      <c r="GE365" s="5"/>
      <c r="GF365" s="5"/>
      <c r="GG365" s="5"/>
      <c r="GH365" s="5"/>
      <c r="GI365" s="5"/>
      <c r="GJ365" s="5"/>
      <c r="GK365" s="5"/>
      <c r="GL365" s="5"/>
      <c r="GM365" s="5"/>
      <c r="GN365" s="5"/>
      <c r="GO365" s="5"/>
      <c r="GP365" s="5"/>
      <c r="GQ365" s="5"/>
      <c r="GR365" s="5"/>
      <c r="GS365" s="5"/>
      <c r="GT365" s="5"/>
      <c r="GU365" s="5"/>
      <c r="GV365" s="5"/>
      <c r="GW365" s="5"/>
      <c r="GX365" s="5"/>
      <c r="GY365" s="5"/>
      <c r="GZ365" s="5"/>
      <c r="HA365" s="5"/>
      <c r="HB365" s="5"/>
      <c r="HC365" s="5"/>
      <c r="HD365" s="5"/>
      <c r="HE365" s="5"/>
      <c r="HF365" s="5"/>
      <c r="HG365" s="5"/>
      <c r="HH365" s="5"/>
      <c r="HI365" s="5"/>
      <c r="HJ365" s="5"/>
      <c r="HK365" s="5"/>
      <c r="HL365" s="5"/>
      <c r="HM365" s="5"/>
      <c r="HN365" s="5"/>
      <c r="HO365" s="5"/>
      <c r="HP365" s="5"/>
      <c r="HQ365" s="5"/>
      <c r="HR365" s="5"/>
      <c r="HS365" s="5"/>
      <c r="HT365" s="5"/>
      <c r="HU365" s="5"/>
      <c r="HV365" s="5"/>
      <c r="HW365" s="5"/>
      <c r="HX365" s="5"/>
      <c r="HY365" s="5"/>
      <c r="HZ365" s="5"/>
      <c r="IA365" s="5"/>
      <c r="IB365" s="5"/>
      <c r="IC365" s="5"/>
      <c r="ID365" s="5"/>
      <c r="IE365" s="5"/>
      <c r="IF365" s="5"/>
      <c r="IG365" s="5"/>
      <c r="IH365" s="5"/>
      <c r="II365" s="5"/>
      <c r="IJ365" s="5"/>
      <c r="IK365" s="5"/>
      <c r="IL365" s="5"/>
      <c r="IM365" s="5"/>
      <c r="IN365" s="5"/>
      <c r="IO365" s="5"/>
      <c r="IP365" s="5"/>
      <c r="IQ365" s="5"/>
      <c r="IR365" s="5"/>
      <c r="IS365" s="5"/>
      <c r="IT365" s="5"/>
      <c r="IU365" s="5"/>
      <c r="IV365" s="5"/>
      <c r="IW365" s="5"/>
      <c r="IX365" s="5"/>
      <c r="IY365" s="5"/>
      <c r="IZ365" s="5"/>
      <c r="JA365" s="5"/>
      <c r="JB365" s="5"/>
      <c r="JC365" s="5"/>
      <c r="JD365" s="5"/>
      <c r="JE365" s="5"/>
      <c r="JF365" s="5"/>
      <c r="JG365" s="5"/>
      <c r="JH365" s="5"/>
      <c r="JI365" s="5"/>
      <c r="JJ365" s="5"/>
      <c r="JK365" s="5"/>
      <c r="JL365" s="5"/>
      <c r="JM365" s="5"/>
      <c r="JN365" s="5"/>
      <c r="JO365" s="5"/>
      <c r="JP365" s="5"/>
      <c r="JQ365" s="5"/>
      <c r="JR365" s="5"/>
      <c r="JS365" s="5"/>
      <c r="JT365" s="5"/>
      <c r="JU365" s="5"/>
      <c r="JV365" s="5"/>
      <c r="JW365" s="5"/>
      <c r="JX365" s="5"/>
      <c r="JY365" s="5"/>
      <c r="JZ365" s="5"/>
      <c r="KA365" s="5"/>
      <c r="KB365" s="5"/>
      <c r="KC365" s="5"/>
      <c r="KD365" s="5"/>
      <c r="KE365" s="5"/>
      <c r="KF365" s="5"/>
      <c r="KG365" s="5"/>
      <c r="KH365" s="5"/>
      <c r="KI365" s="5"/>
      <c r="KJ365" s="5"/>
      <c r="KK365" s="5"/>
      <c r="KL365" s="5"/>
      <c r="KM365" s="5"/>
      <c r="KN365" s="5"/>
    </row>
    <row r="366" spans="1:300" ht="12.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  <c r="DK366" s="5"/>
      <c r="DL366" s="5"/>
      <c r="DM366" s="5"/>
      <c r="DN366" s="5"/>
      <c r="DO366" s="5"/>
      <c r="DP366" s="5"/>
      <c r="DQ366" s="5"/>
      <c r="DR366" s="5"/>
      <c r="DS366" s="5"/>
      <c r="DT366" s="5"/>
      <c r="DU366" s="5"/>
      <c r="DV366" s="5"/>
      <c r="DW366" s="5"/>
      <c r="DX366" s="5"/>
      <c r="DY366" s="5"/>
      <c r="DZ366" s="5"/>
      <c r="EA366" s="5"/>
      <c r="EB366" s="5"/>
      <c r="EC366" s="5"/>
      <c r="ED366" s="5"/>
      <c r="EE366" s="5"/>
      <c r="EF366" s="5"/>
      <c r="EG366" s="5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5"/>
      <c r="FB366" s="5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5"/>
      <c r="FS366" s="5"/>
      <c r="FT366" s="5"/>
      <c r="FU366" s="5"/>
      <c r="FV366" s="5"/>
      <c r="FW366" s="5"/>
      <c r="FX366" s="5"/>
      <c r="FY366" s="5"/>
      <c r="FZ366" s="5"/>
      <c r="GA366" s="5"/>
      <c r="GB366" s="5"/>
      <c r="GC366" s="5"/>
      <c r="GD366" s="5"/>
      <c r="GE366" s="5"/>
      <c r="GF366" s="5"/>
      <c r="GG366" s="5"/>
      <c r="GH366" s="5"/>
      <c r="GI366" s="5"/>
      <c r="GJ366" s="5"/>
      <c r="GK366" s="5"/>
      <c r="GL366" s="5"/>
      <c r="GM366" s="5"/>
      <c r="GN366" s="5"/>
      <c r="GO366" s="5"/>
      <c r="GP366" s="5"/>
      <c r="GQ366" s="5"/>
      <c r="GR366" s="5"/>
      <c r="GS366" s="5"/>
      <c r="GT366" s="5"/>
      <c r="GU366" s="5"/>
      <c r="GV366" s="5"/>
      <c r="GW366" s="5"/>
      <c r="GX366" s="5"/>
      <c r="GY366" s="5"/>
      <c r="GZ366" s="5"/>
      <c r="HA366" s="5"/>
      <c r="HB366" s="5"/>
      <c r="HC366" s="5"/>
      <c r="HD366" s="5"/>
      <c r="HE366" s="5"/>
      <c r="HF366" s="5"/>
      <c r="HG366" s="5"/>
      <c r="HH366" s="5"/>
      <c r="HI366" s="5"/>
      <c r="HJ366" s="5"/>
      <c r="HK366" s="5"/>
      <c r="HL366" s="5"/>
      <c r="HM366" s="5"/>
      <c r="HN366" s="5"/>
      <c r="HO366" s="5"/>
      <c r="HP366" s="5"/>
      <c r="HQ366" s="5"/>
      <c r="HR366" s="5"/>
      <c r="HS366" s="5"/>
      <c r="HT366" s="5"/>
      <c r="HU366" s="5"/>
      <c r="HV366" s="5"/>
      <c r="HW366" s="5"/>
      <c r="HX366" s="5"/>
      <c r="HY366" s="5"/>
      <c r="HZ366" s="5"/>
      <c r="IA366" s="5"/>
      <c r="IB366" s="5"/>
      <c r="IC366" s="5"/>
      <c r="ID366" s="5"/>
      <c r="IE366" s="5"/>
      <c r="IF366" s="5"/>
      <c r="IG366" s="5"/>
      <c r="IH366" s="5"/>
      <c r="II366" s="5"/>
      <c r="IJ366" s="5"/>
      <c r="IK366" s="5"/>
      <c r="IL366" s="5"/>
      <c r="IM366" s="5"/>
      <c r="IN366" s="5"/>
      <c r="IO366" s="5"/>
      <c r="IP366" s="5"/>
      <c r="IQ366" s="5"/>
      <c r="IR366" s="5"/>
      <c r="IS366" s="5"/>
      <c r="IT366" s="5"/>
      <c r="IU366" s="5"/>
      <c r="IV366" s="5"/>
      <c r="IW366" s="5"/>
      <c r="IX366" s="5"/>
      <c r="IY366" s="5"/>
      <c r="IZ366" s="5"/>
      <c r="JA366" s="5"/>
      <c r="JB366" s="5"/>
      <c r="JC366" s="5"/>
      <c r="JD366" s="5"/>
      <c r="JE366" s="5"/>
      <c r="JF366" s="5"/>
      <c r="JG366" s="5"/>
      <c r="JH366" s="5"/>
      <c r="JI366" s="5"/>
      <c r="JJ366" s="5"/>
      <c r="JK366" s="5"/>
      <c r="JL366" s="5"/>
      <c r="JM366" s="5"/>
      <c r="JN366" s="5"/>
      <c r="JO366" s="5"/>
      <c r="JP366" s="5"/>
      <c r="JQ366" s="5"/>
      <c r="JR366" s="5"/>
      <c r="JS366" s="5"/>
      <c r="JT366" s="5"/>
      <c r="JU366" s="5"/>
      <c r="JV366" s="5"/>
      <c r="JW366" s="5"/>
      <c r="JX366" s="5"/>
      <c r="JY366" s="5"/>
      <c r="JZ366" s="5"/>
      <c r="KA366" s="5"/>
      <c r="KB366" s="5"/>
      <c r="KC366" s="5"/>
      <c r="KD366" s="5"/>
      <c r="KE366" s="5"/>
      <c r="KF366" s="5"/>
      <c r="KG366" s="5"/>
      <c r="KH366" s="5"/>
      <c r="KI366" s="5"/>
      <c r="KJ366" s="5"/>
      <c r="KK366" s="5"/>
      <c r="KL366" s="5"/>
      <c r="KM366" s="5"/>
      <c r="KN366" s="5"/>
    </row>
    <row r="367" spans="1:300" ht="12.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5"/>
      <c r="DJ367" s="5"/>
      <c r="DK367" s="5"/>
      <c r="DL367" s="5"/>
      <c r="DM367" s="5"/>
      <c r="DN367" s="5"/>
      <c r="DO367" s="5"/>
      <c r="DP367" s="5"/>
      <c r="DQ367" s="5"/>
      <c r="DR367" s="5"/>
      <c r="DS367" s="5"/>
      <c r="DT367" s="5"/>
      <c r="DU367" s="5"/>
      <c r="DV367" s="5"/>
      <c r="DW367" s="5"/>
      <c r="DX367" s="5"/>
      <c r="DY367" s="5"/>
      <c r="DZ367" s="5"/>
      <c r="EA367" s="5"/>
      <c r="EB367" s="5"/>
      <c r="EC367" s="5"/>
      <c r="ED367" s="5"/>
      <c r="EE367" s="5"/>
      <c r="EF367" s="5"/>
      <c r="EG367" s="5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5"/>
      <c r="FB367" s="5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5"/>
      <c r="FV367" s="5"/>
      <c r="FW367" s="5"/>
      <c r="FX367" s="5"/>
      <c r="FY367" s="5"/>
      <c r="FZ367" s="5"/>
      <c r="GA367" s="5"/>
      <c r="GB367" s="5"/>
      <c r="GC367" s="5"/>
      <c r="GD367" s="5"/>
      <c r="GE367" s="5"/>
      <c r="GF367" s="5"/>
      <c r="GG367" s="5"/>
      <c r="GH367" s="5"/>
      <c r="GI367" s="5"/>
      <c r="GJ367" s="5"/>
      <c r="GK367" s="5"/>
      <c r="GL367" s="5"/>
      <c r="GM367" s="5"/>
      <c r="GN367" s="5"/>
      <c r="GO367" s="5"/>
      <c r="GP367" s="5"/>
      <c r="GQ367" s="5"/>
      <c r="GR367" s="5"/>
      <c r="GS367" s="5"/>
      <c r="GT367" s="5"/>
      <c r="GU367" s="5"/>
      <c r="GV367" s="5"/>
      <c r="GW367" s="5"/>
      <c r="GX367" s="5"/>
      <c r="GY367" s="5"/>
      <c r="GZ367" s="5"/>
      <c r="HA367" s="5"/>
      <c r="HB367" s="5"/>
      <c r="HC367" s="5"/>
      <c r="HD367" s="5"/>
      <c r="HE367" s="5"/>
      <c r="HF367" s="5"/>
      <c r="HG367" s="5"/>
      <c r="HH367" s="5"/>
      <c r="HI367" s="5"/>
      <c r="HJ367" s="5"/>
      <c r="HK367" s="5"/>
      <c r="HL367" s="5"/>
      <c r="HM367" s="5"/>
      <c r="HN367" s="5"/>
      <c r="HO367" s="5"/>
      <c r="HP367" s="5"/>
      <c r="HQ367" s="5"/>
      <c r="HR367" s="5"/>
      <c r="HS367" s="5"/>
      <c r="HT367" s="5"/>
      <c r="HU367" s="5"/>
      <c r="HV367" s="5"/>
      <c r="HW367" s="5"/>
      <c r="HX367" s="5"/>
      <c r="HY367" s="5"/>
      <c r="HZ367" s="5"/>
      <c r="IA367" s="5"/>
      <c r="IB367" s="5"/>
      <c r="IC367" s="5"/>
      <c r="ID367" s="5"/>
      <c r="IE367" s="5"/>
      <c r="IF367" s="5"/>
      <c r="IG367" s="5"/>
      <c r="IH367" s="5"/>
      <c r="II367" s="5"/>
      <c r="IJ367" s="5"/>
      <c r="IK367" s="5"/>
      <c r="IL367" s="5"/>
      <c r="IM367" s="5"/>
      <c r="IN367" s="5"/>
      <c r="IO367" s="5"/>
      <c r="IP367" s="5"/>
      <c r="IQ367" s="5"/>
      <c r="IR367" s="5"/>
      <c r="IS367" s="5"/>
      <c r="IT367" s="5"/>
      <c r="IU367" s="5"/>
      <c r="IV367" s="5"/>
      <c r="IW367" s="5"/>
      <c r="IX367" s="5"/>
      <c r="IY367" s="5"/>
      <c r="IZ367" s="5"/>
      <c r="JA367" s="5"/>
      <c r="JB367" s="5"/>
      <c r="JC367" s="5"/>
      <c r="JD367" s="5"/>
      <c r="JE367" s="5"/>
      <c r="JF367" s="5"/>
      <c r="JG367" s="5"/>
      <c r="JH367" s="5"/>
      <c r="JI367" s="5"/>
      <c r="JJ367" s="5"/>
      <c r="JK367" s="5"/>
      <c r="JL367" s="5"/>
      <c r="JM367" s="5"/>
      <c r="JN367" s="5"/>
      <c r="JO367" s="5"/>
      <c r="JP367" s="5"/>
      <c r="JQ367" s="5"/>
      <c r="JR367" s="5"/>
      <c r="JS367" s="5"/>
      <c r="JT367" s="5"/>
      <c r="JU367" s="5"/>
      <c r="JV367" s="5"/>
      <c r="JW367" s="5"/>
      <c r="JX367" s="5"/>
      <c r="JY367" s="5"/>
      <c r="JZ367" s="5"/>
      <c r="KA367" s="5"/>
      <c r="KB367" s="5"/>
      <c r="KC367" s="5"/>
      <c r="KD367" s="5"/>
      <c r="KE367" s="5"/>
      <c r="KF367" s="5"/>
      <c r="KG367" s="5"/>
      <c r="KH367" s="5"/>
      <c r="KI367" s="5"/>
      <c r="KJ367" s="5"/>
      <c r="KK367" s="5"/>
      <c r="KL367" s="5"/>
      <c r="KM367" s="5"/>
      <c r="KN367" s="5"/>
    </row>
    <row r="368" spans="1:300" ht="12.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  <c r="DK368" s="5"/>
      <c r="DL368" s="5"/>
      <c r="DM368" s="5"/>
      <c r="DN368" s="5"/>
      <c r="DO368" s="5"/>
      <c r="DP368" s="5"/>
      <c r="DQ368" s="5"/>
      <c r="DR368" s="5"/>
      <c r="DS368" s="5"/>
      <c r="DT368" s="5"/>
      <c r="DU368" s="5"/>
      <c r="DV368" s="5"/>
      <c r="DW368" s="5"/>
      <c r="DX368" s="5"/>
      <c r="DY368" s="5"/>
      <c r="DZ368" s="5"/>
      <c r="EA368" s="5"/>
      <c r="EB368" s="5"/>
      <c r="EC368" s="5"/>
      <c r="ED368" s="5"/>
      <c r="EE368" s="5"/>
      <c r="EF368" s="5"/>
      <c r="EG368" s="5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5"/>
      <c r="FB368" s="5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5"/>
      <c r="FV368" s="5"/>
      <c r="FW368" s="5"/>
      <c r="FX368" s="5"/>
      <c r="FY368" s="5"/>
      <c r="FZ368" s="5"/>
      <c r="GA368" s="5"/>
      <c r="GB368" s="5"/>
      <c r="GC368" s="5"/>
      <c r="GD368" s="5"/>
      <c r="GE368" s="5"/>
      <c r="GF368" s="5"/>
      <c r="GG368" s="5"/>
      <c r="GH368" s="5"/>
      <c r="GI368" s="5"/>
      <c r="GJ368" s="5"/>
      <c r="GK368" s="5"/>
      <c r="GL368" s="5"/>
      <c r="GM368" s="5"/>
      <c r="GN368" s="5"/>
      <c r="GO368" s="5"/>
      <c r="GP368" s="5"/>
      <c r="GQ368" s="5"/>
      <c r="GR368" s="5"/>
      <c r="GS368" s="5"/>
      <c r="GT368" s="5"/>
      <c r="GU368" s="5"/>
      <c r="GV368" s="5"/>
      <c r="GW368" s="5"/>
      <c r="GX368" s="5"/>
      <c r="GY368" s="5"/>
      <c r="GZ368" s="5"/>
      <c r="HA368" s="5"/>
      <c r="HB368" s="5"/>
      <c r="HC368" s="5"/>
      <c r="HD368" s="5"/>
      <c r="HE368" s="5"/>
      <c r="HF368" s="5"/>
      <c r="HG368" s="5"/>
      <c r="HH368" s="5"/>
      <c r="HI368" s="5"/>
      <c r="HJ368" s="5"/>
      <c r="HK368" s="5"/>
      <c r="HL368" s="5"/>
      <c r="HM368" s="5"/>
      <c r="HN368" s="5"/>
      <c r="HO368" s="5"/>
      <c r="HP368" s="5"/>
      <c r="HQ368" s="5"/>
      <c r="HR368" s="5"/>
      <c r="HS368" s="5"/>
      <c r="HT368" s="5"/>
      <c r="HU368" s="5"/>
      <c r="HV368" s="5"/>
      <c r="HW368" s="5"/>
      <c r="HX368" s="5"/>
      <c r="HY368" s="5"/>
      <c r="HZ368" s="5"/>
      <c r="IA368" s="5"/>
      <c r="IB368" s="5"/>
      <c r="IC368" s="5"/>
      <c r="ID368" s="5"/>
      <c r="IE368" s="5"/>
      <c r="IF368" s="5"/>
      <c r="IG368" s="5"/>
      <c r="IH368" s="5"/>
      <c r="II368" s="5"/>
      <c r="IJ368" s="5"/>
      <c r="IK368" s="5"/>
      <c r="IL368" s="5"/>
      <c r="IM368" s="5"/>
      <c r="IN368" s="5"/>
      <c r="IO368" s="5"/>
      <c r="IP368" s="5"/>
      <c r="IQ368" s="5"/>
      <c r="IR368" s="5"/>
      <c r="IS368" s="5"/>
      <c r="IT368" s="5"/>
      <c r="IU368" s="5"/>
      <c r="IV368" s="5"/>
      <c r="IW368" s="5"/>
      <c r="IX368" s="5"/>
      <c r="IY368" s="5"/>
      <c r="IZ368" s="5"/>
      <c r="JA368" s="5"/>
      <c r="JB368" s="5"/>
      <c r="JC368" s="5"/>
      <c r="JD368" s="5"/>
      <c r="JE368" s="5"/>
      <c r="JF368" s="5"/>
      <c r="JG368" s="5"/>
      <c r="JH368" s="5"/>
      <c r="JI368" s="5"/>
      <c r="JJ368" s="5"/>
      <c r="JK368" s="5"/>
      <c r="JL368" s="5"/>
      <c r="JM368" s="5"/>
      <c r="JN368" s="5"/>
      <c r="JO368" s="5"/>
      <c r="JP368" s="5"/>
      <c r="JQ368" s="5"/>
      <c r="JR368" s="5"/>
      <c r="JS368" s="5"/>
      <c r="JT368" s="5"/>
      <c r="JU368" s="5"/>
      <c r="JV368" s="5"/>
      <c r="JW368" s="5"/>
      <c r="JX368" s="5"/>
      <c r="JY368" s="5"/>
      <c r="JZ368" s="5"/>
      <c r="KA368" s="5"/>
      <c r="KB368" s="5"/>
      <c r="KC368" s="5"/>
      <c r="KD368" s="5"/>
      <c r="KE368" s="5"/>
      <c r="KF368" s="5"/>
      <c r="KG368" s="5"/>
      <c r="KH368" s="5"/>
      <c r="KI368" s="5"/>
      <c r="KJ368" s="5"/>
      <c r="KK368" s="5"/>
      <c r="KL368" s="5"/>
      <c r="KM368" s="5"/>
      <c r="KN368" s="5"/>
    </row>
    <row r="369" spans="1:300" ht="12.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  <c r="DK369" s="5"/>
      <c r="DL369" s="5"/>
      <c r="DM369" s="5"/>
      <c r="DN369" s="5"/>
      <c r="DO369" s="5"/>
      <c r="DP369" s="5"/>
      <c r="DQ369" s="5"/>
      <c r="DR369" s="5"/>
      <c r="DS369" s="5"/>
      <c r="DT369" s="5"/>
      <c r="DU369" s="5"/>
      <c r="DV369" s="5"/>
      <c r="DW369" s="5"/>
      <c r="DX369" s="5"/>
      <c r="DY369" s="5"/>
      <c r="DZ369" s="5"/>
      <c r="EA369" s="5"/>
      <c r="EB369" s="5"/>
      <c r="EC369" s="5"/>
      <c r="ED369" s="5"/>
      <c r="EE369" s="5"/>
      <c r="EF369" s="5"/>
      <c r="EG369" s="5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5"/>
      <c r="FB369" s="5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5"/>
      <c r="FV369" s="5"/>
      <c r="FW369" s="5"/>
      <c r="FX369" s="5"/>
      <c r="FY369" s="5"/>
      <c r="FZ369" s="5"/>
      <c r="GA369" s="5"/>
      <c r="GB369" s="5"/>
      <c r="GC369" s="5"/>
      <c r="GD369" s="5"/>
      <c r="GE369" s="5"/>
      <c r="GF369" s="5"/>
      <c r="GG369" s="5"/>
      <c r="GH369" s="5"/>
      <c r="GI369" s="5"/>
      <c r="GJ369" s="5"/>
      <c r="GK369" s="5"/>
      <c r="GL369" s="5"/>
      <c r="GM369" s="5"/>
      <c r="GN369" s="5"/>
      <c r="GO369" s="5"/>
      <c r="GP369" s="5"/>
      <c r="GQ369" s="5"/>
      <c r="GR369" s="5"/>
      <c r="GS369" s="5"/>
      <c r="GT369" s="5"/>
      <c r="GU369" s="5"/>
      <c r="GV369" s="5"/>
      <c r="GW369" s="5"/>
      <c r="GX369" s="5"/>
      <c r="GY369" s="5"/>
      <c r="GZ369" s="5"/>
      <c r="HA369" s="5"/>
      <c r="HB369" s="5"/>
      <c r="HC369" s="5"/>
      <c r="HD369" s="5"/>
      <c r="HE369" s="5"/>
      <c r="HF369" s="5"/>
      <c r="HG369" s="5"/>
      <c r="HH369" s="5"/>
      <c r="HI369" s="5"/>
      <c r="HJ369" s="5"/>
      <c r="HK369" s="5"/>
      <c r="HL369" s="5"/>
      <c r="HM369" s="5"/>
      <c r="HN369" s="5"/>
      <c r="HO369" s="5"/>
      <c r="HP369" s="5"/>
      <c r="HQ369" s="5"/>
      <c r="HR369" s="5"/>
      <c r="HS369" s="5"/>
      <c r="HT369" s="5"/>
      <c r="HU369" s="5"/>
      <c r="HV369" s="5"/>
      <c r="HW369" s="5"/>
      <c r="HX369" s="5"/>
      <c r="HY369" s="5"/>
      <c r="HZ369" s="5"/>
      <c r="IA369" s="5"/>
      <c r="IB369" s="5"/>
      <c r="IC369" s="5"/>
      <c r="ID369" s="5"/>
      <c r="IE369" s="5"/>
      <c r="IF369" s="5"/>
      <c r="IG369" s="5"/>
      <c r="IH369" s="5"/>
      <c r="II369" s="5"/>
      <c r="IJ369" s="5"/>
      <c r="IK369" s="5"/>
      <c r="IL369" s="5"/>
      <c r="IM369" s="5"/>
      <c r="IN369" s="5"/>
      <c r="IO369" s="5"/>
      <c r="IP369" s="5"/>
      <c r="IQ369" s="5"/>
      <c r="IR369" s="5"/>
      <c r="IS369" s="5"/>
      <c r="IT369" s="5"/>
      <c r="IU369" s="5"/>
      <c r="IV369" s="5"/>
      <c r="IW369" s="5"/>
      <c r="IX369" s="5"/>
      <c r="IY369" s="5"/>
      <c r="IZ369" s="5"/>
      <c r="JA369" s="5"/>
      <c r="JB369" s="5"/>
      <c r="JC369" s="5"/>
      <c r="JD369" s="5"/>
      <c r="JE369" s="5"/>
      <c r="JF369" s="5"/>
      <c r="JG369" s="5"/>
      <c r="JH369" s="5"/>
      <c r="JI369" s="5"/>
      <c r="JJ369" s="5"/>
      <c r="JK369" s="5"/>
      <c r="JL369" s="5"/>
      <c r="JM369" s="5"/>
      <c r="JN369" s="5"/>
      <c r="JO369" s="5"/>
      <c r="JP369" s="5"/>
      <c r="JQ369" s="5"/>
      <c r="JR369" s="5"/>
      <c r="JS369" s="5"/>
      <c r="JT369" s="5"/>
      <c r="JU369" s="5"/>
      <c r="JV369" s="5"/>
      <c r="JW369" s="5"/>
      <c r="JX369" s="5"/>
      <c r="JY369" s="5"/>
      <c r="JZ369" s="5"/>
      <c r="KA369" s="5"/>
      <c r="KB369" s="5"/>
      <c r="KC369" s="5"/>
      <c r="KD369" s="5"/>
      <c r="KE369" s="5"/>
      <c r="KF369" s="5"/>
      <c r="KG369" s="5"/>
      <c r="KH369" s="5"/>
      <c r="KI369" s="5"/>
      <c r="KJ369" s="5"/>
      <c r="KK369" s="5"/>
      <c r="KL369" s="5"/>
      <c r="KM369" s="5"/>
      <c r="KN369" s="5"/>
    </row>
    <row r="370" spans="1:300" ht="12.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  <c r="DK370" s="5"/>
      <c r="DL370" s="5"/>
      <c r="DM370" s="5"/>
      <c r="DN370" s="5"/>
      <c r="DO370" s="5"/>
      <c r="DP370" s="5"/>
      <c r="DQ370" s="5"/>
      <c r="DR370" s="5"/>
      <c r="DS370" s="5"/>
      <c r="DT370" s="5"/>
      <c r="DU370" s="5"/>
      <c r="DV370" s="5"/>
      <c r="DW370" s="5"/>
      <c r="DX370" s="5"/>
      <c r="DY370" s="5"/>
      <c r="DZ370" s="5"/>
      <c r="EA370" s="5"/>
      <c r="EB370" s="5"/>
      <c r="EC370" s="5"/>
      <c r="ED370" s="5"/>
      <c r="EE370" s="5"/>
      <c r="EF370" s="5"/>
      <c r="EG370" s="5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5"/>
      <c r="FB370" s="5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5"/>
      <c r="FV370" s="5"/>
      <c r="FW370" s="5"/>
      <c r="FX370" s="5"/>
      <c r="FY370" s="5"/>
      <c r="FZ370" s="5"/>
      <c r="GA370" s="5"/>
      <c r="GB370" s="5"/>
      <c r="GC370" s="5"/>
      <c r="GD370" s="5"/>
      <c r="GE370" s="5"/>
      <c r="GF370" s="5"/>
      <c r="GG370" s="5"/>
      <c r="GH370" s="5"/>
      <c r="GI370" s="5"/>
      <c r="GJ370" s="5"/>
      <c r="GK370" s="5"/>
      <c r="GL370" s="5"/>
      <c r="GM370" s="5"/>
      <c r="GN370" s="5"/>
      <c r="GO370" s="5"/>
      <c r="GP370" s="5"/>
      <c r="GQ370" s="5"/>
      <c r="GR370" s="5"/>
      <c r="GS370" s="5"/>
      <c r="GT370" s="5"/>
      <c r="GU370" s="5"/>
      <c r="GV370" s="5"/>
      <c r="GW370" s="5"/>
      <c r="GX370" s="5"/>
      <c r="GY370" s="5"/>
      <c r="GZ370" s="5"/>
      <c r="HA370" s="5"/>
      <c r="HB370" s="5"/>
      <c r="HC370" s="5"/>
      <c r="HD370" s="5"/>
      <c r="HE370" s="5"/>
      <c r="HF370" s="5"/>
      <c r="HG370" s="5"/>
      <c r="HH370" s="5"/>
      <c r="HI370" s="5"/>
      <c r="HJ370" s="5"/>
      <c r="HK370" s="5"/>
      <c r="HL370" s="5"/>
      <c r="HM370" s="5"/>
      <c r="HN370" s="5"/>
      <c r="HO370" s="5"/>
      <c r="HP370" s="5"/>
      <c r="HQ370" s="5"/>
      <c r="HR370" s="5"/>
      <c r="HS370" s="5"/>
      <c r="HT370" s="5"/>
      <c r="HU370" s="5"/>
      <c r="HV370" s="5"/>
      <c r="HW370" s="5"/>
      <c r="HX370" s="5"/>
      <c r="HY370" s="5"/>
      <c r="HZ370" s="5"/>
      <c r="IA370" s="5"/>
      <c r="IB370" s="5"/>
      <c r="IC370" s="5"/>
      <c r="ID370" s="5"/>
      <c r="IE370" s="5"/>
      <c r="IF370" s="5"/>
      <c r="IG370" s="5"/>
      <c r="IH370" s="5"/>
      <c r="II370" s="5"/>
      <c r="IJ370" s="5"/>
      <c r="IK370" s="5"/>
      <c r="IL370" s="5"/>
      <c r="IM370" s="5"/>
      <c r="IN370" s="5"/>
      <c r="IO370" s="5"/>
      <c r="IP370" s="5"/>
      <c r="IQ370" s="5"/>
      <c r="IR370" s="5"/>
      <c r="IS370" s="5"/>
      <c r="IT370" s="5"/>
      <c r="IU370" s="5"/>
      <c r="IV370" s="5"/>
      <c r="IW370" s="5"/>
      <c r="IX370" s="5"/>
      <c r="IY370" s="5"/>
      <c r="IZ370" s="5"/>
      <c r="JA370" s="5"/>
      <c r="JB370" s="5"/>
      <c r="JC370" s="5"/>
      <c r="JD370" s="5"/>
      <c r="JE370" s="5"/>
      <c r="JF370" s="5"/>
      <c r="JG370" s="5"/>
      <c r="JH370" s="5"/>
      <c r="JI370" s="5"/>
      <c r="JJ370" s="5"/>
      <c r="JK370" s="5"/>
      <c r="JL370" s="5"/>
      <c r="JM370" s="5"/>
      <c r="JN370" s="5"/>
      <c r="JO370" s="5"/>
      <c r="JP370" s="5"/>
      <c r="JQ370" s="5"/>
      <c r="JR370" s="5"/>
      <c r="JS370" s="5"/>
      <c r="JT370" s="5"/>
      <c r="JU370" s="5"/>
      <c r="JV370" s="5"/>
      <c r="JW370" s="5"/>
      <c r="JX370" s="5"/>
      <c r="JY370" s="5"/>
      <c r="JZ370" s="5"/>
      <c r="KA370" s="5"/>
      <c r="KB370" s="5"/>
      <c r="KC370" s="5"/>
      <c r="KD370" s="5"/>
      <c r="KE370" s="5"/>
      <c r="KF370" s="5"/>
      <c r="KG370" s="5"/>
      <c r="KH370" s="5"/>
      <c r="KI370" s="5"/>
      <c r="KJ370" s="5"/>
      <c r="KK370" s="5"/>
      <c r="KL370" s="5"/>
      <c r="KM370" s="5"/>
      <c r="KN370" s="5"/>
    </row>
    <row r="371" spans="1:300" ht="12.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  <c r="DP371" s="5"/>
      <c r="DQ371" s="5"/>
      <c r="DR371" s="5"/>
      <c r="DS371" s="5"/>
      <c r="DT371" s="5"/>
      <c r="DU371" s="5"/>
      <c r="DV371" s="5"/>
      <c r="DW371" s="5"/>
      <c r="DX371" s="5"/>
      <c r="DY371" s="5"/>
      <c r="DZ371" s="5"/>
      <c r="EA371" s="5"/>
      <c r="EB371" s="5"/>
      <c r="EC371" s="5"/>
      <c r="ED371" s="5"/>
      <c r="EE371" s="5"/>
      <c r="EF371" s="5"/>
      <c r="EG371" s="5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5"/>
      <c r="FB371" s="5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5"/>
      <c r="FV371" s="5"/>
      <c r="FW371" s="5"/>
      <c r="FX371" s="5"/>
      <c r="FY371" s="5"/>
      <c r="FZ371" s="5"/>
      <c r="GA371" s="5"/>
      <c r="GB371" s="5"/>
      <c r="GC371" s="5"/>
      <c r="GD371" s="5"/>
      <c r="GE371" s="5"/>
      <c r="GF371" s="5"/>
      <c r="GG371" s="5"/>
      <c r="GH371" s="5"/>
      <c r="GI371" s="5"/>
      <c r="GJ371" s="5"/>
      <c r="GK371" s="5"/>
      <c r="GL371" s="5"/>
      <c r="GM371" s="5"/>
      <c r="GN371" s="5"/>
      <c r="GO371" s="5"/>
      <c r="GP371" s="5"/>
      <c r="GQ371" s="5"/>
      <c r="GR371" s="5"/>
      <c r="GS371" s="5"/>
      <c r="GT371" s="5"/>
      <c r="GU371" s="5"/>
      <c r="GV371" s="5"/>
      <c r="GW371" s="5"/>
      <c r="GX371" s="5"/>
      <c r="GY371" s="5"/>
      <c r="GZ371" s="5"/>
      <c r="HA371" s="5"/>
      <c r="HB371" s="5"/>
      <c r="HC371" s="5"/>
      <c r="HD371" s="5"/>
      <c r="HE371" s="5"/>
      <c r="HF371" s="5"/>
      <c r="HG371" s="5"/>
      <c r="HH371" s="5"/>
      <c r="HI371" s="5"/>
      <c r="HJ371" s="5"/>
      <c r="HK371" s="5"/>
      <c r="HL371" s="5"/>
      <c r="HM371" s="5"/>
      <c r="HN371" s="5"/>
      <c r="HO371" s="5"/>
      <c r="HP371" s="5"/>
      <c r="HQ371" s="5"/>
      <c r="HR371" s="5"/>
      <c r="HS371" s="5"/>
      <c r="HT371" s="5"/>
      <c r="HU371" s="5"/>
      <c r="HV371" s="5"/>
      <c r="HW371" s="5"/>
      <c r="HX371" s="5"/>
      <c r="HY371" s="5"/>
      <c r="HZ371" s="5"/>
      <c r="IA371" s="5"/>
      <c r="IB371" s="5"/>
      <c r="IC371" s="5"/>
      <c r="ID371" s="5"/>
      <c r="IE371" s="5"/>
      <c r="IF371" s="5"/>
      <c r="IG371" s="5"/>
      <c r="IH371" s="5"/>
      <c r="II371" s="5"/>
      <c r="IJ371" s="5"/>
      <c r="IK371" s="5"/>
      <c r="IL371" s="5"/>
      <c r="IM371" s="5"/>
      <c r="IN371" s="5"/>
      <c r="IO371" s="5"/>
      <c r="IP371" s="5"/>
      <c r="IQ371" s="5"/>
      <c r="IR371" s="5"/>
      <c r="IS371" s="5"/>
      <c r="IT371" s="5"/>
      <c r="IU371" s="5"/>
      <c r="IV371" s="5"/>
      <c r="IW371" s="5"/>
      <c r="IX371" s="5"/>
      <c r="IY371" s="5"/>
      <c r="IZ371" s="5"/>
      <c r="JA371" s="5"/>
      <c r="JB371" s="5"/>
      <c r="JC371" s="5"/>
      <c r="JD371" s="5"/>
      <c r="JE371" s="5"/>
      <c r="JF371" s="5"/>
      <c r="JG371" s="5"/>
      <c r="JH371" s="5"/>
      <c r="JI371" s="5"/>
      <c r="JJ371" s="5"/>
      <c r="JK371" s="5"/>
      <c r="JL371" s="5"/>
      <c r="JM371" s="5"/>
      <c r="JN371" s="5"/>
      <c r="JO371" s="5"/>
      <c r="JP371" s="5"/>
      <c r="JQ371" s="5"/>
      <c r="JR371" s="5"/>
      <c r="JS371" s="5"/>
      <c r="JT371" s="5"/>
      <c r="JU371" s="5"/>
      <c r="JV371" s="5"/>
      <c r="JW371" s="5"/>
      <c r="JX371" s="5"/>
      <c r="JY371" s="5"/>
      <c r="JZ371" s="5"/>
      <c r="KA371" s="5"/>
      <c r="KB371" s="5"/>
      <c r="KC371" s="5"/>
      <c r="KD371" s="5"/>
      <c r="KE371" s="5"/>
      <c r="KF371" s="5"/>
      <c r="KG371" s="5"/>
      <c r="KH371" s="5"/>
      <c r="KI371" s="5"/>
      <c r="KJ371" s="5"/>
      <c r="KK371" s="5"/>
      <c r="KL371" s="5"/>
      <c r="KM371" s="5"/>
      <c r="KN371" s="5"/>
    </row>
    <row r="372" spans="1:300" ht="12.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DP372" s="5"/>
      <c r="DQ372" s="5"/>
      <c r="DR372" s="5"/>
      <c r="DS372" s="5"/>
      <c r="DT372" s="5"/>
      <c r="DU372" s="5"/>
      <c r="DV372" s="5"/>
      <c r="DW372" s="5"/>
      <c r="DX372" s="5"/>
      <c r="DY372" s="5"/>
      <c r="DZ372" s="5"/>
      <c r="EA372" s="5"/>
      <c r="EB372" s="5"/>
      <c r="EC372" s="5"/>
      <c r="ED372" s="5"/>
      <c r="EE372" s="5"/>
      <c r="EF372" s="5"/>
      <c r="EG372" s="5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5"/>
      <c r="FB372" s="5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5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5"/>
      <c r="GJ372" s="5"/>
      <c r="GK372" s="5"/>
      <c r="GL372" s="5"/>
      <c r="GM372" s="5"/>
      <c r="GN372" s="5"/>
      <c r="GO372" s="5"/>
      <c r="GP372" s="5"/>
      <c r="GQ372" s="5"/>
      <c r="GR372" s="5"/>
      <c r="GS372" s="5"/>
      <c r="GT372" s="5"/>
      <c r="GU372" s="5"/>
      <c r="GV372" s="5"/>
      <c r="GW372" s="5"/>
      <c r="GX372" s="5"/>
      <c r="GY372" s="5"/>
      <c r="GZ372" s="5"/>
      <c r="HA372" s="5"/>
      <c r="HB372" s="5"/>
      <c r="HC372" s="5"/>
      <c r="HD372" s="5"/>
      <c r="HE372" s="5"/>
      <c r="HF372" s="5"/>
      <c r="HG372" s="5"/>
      <c r="HH372" s="5"/>
      <c r="HI372" s="5"/>
      <c r="HJ372" s="5"/>
      <c r="HK372" s="5"/>
      <c r="HL372" s="5"/>
      <c r="HM372" s="5"/>
      <c r="HN372" s="5"/>
      <c r="HO372" s="5"/>
      <c r="HP372" s="5"/>
      <c r="HQ372" s="5"/>
      <c r="HR372" s="5"/>
      <c r="HS372" s="5"/>
      <c r="HT372" s="5"/>
      <c r="HU372" s="5"/>
      <c r="HV372" s="5"/>
      <c r="HW372" s="5"/>
      <c r="HX372" s="5"/>
      <c r="HY372" s="5"/>
      <c r="HZ372" s="5"/>
      <c r="IA372" s="5"/>
      <c r="IB372" s="5"/>
      <c r="IC372" s="5"/>
      <c r="ID372" s="5"/>
      <c r="IE372" s="5"/>
      <c r="IF372" s="5"/>
      <c r="IG372" s="5"/>
      <c r="IH372" s="5"/>
      <c r="II372" s="5"/>
      <c r="IJ372" s="5"/>
      <c r="IK372" s="5"/>
      <c r="IL372" s="5"/>
      <c r="IM372" s="5"/>
      <c r="IN372" s="5"/>
      <c r="IO372" s="5"/>
      <c r="IP372" s="5"/>
      <c r="IQ372" s="5"/>
      <c r="IR372" s="5"/>
      <c r="IS372" s="5"/>
      <c r="IT372" s="5"/>
      <c r="IU372" s="5"/>
      <c r="IV372" s="5"/>
      <c r="IW372" s="5"/>
      <c r="IX372" s="5"/>
      <c r="IY372" s="5"/>
      <c r="IZ372" s="5"/>
      <c r="JA372" s="5"/>
      <c r="JB372" s="5"/>
      <c r="JC372" s="5"/>
      <c r="JD372" s="5"/>
      <c r="JE372" s="5"/>
      <c r="JF372" s="5"/>
      <c r="JG372" s="5"/>
      <c r="JH372" s="5"/>
      <c r="JI372" s="5"/>
      <c r="JJ372" s="5"/>
      <c r="JK372" s="5"/>
      <c r="JL372" s="5"/>
      <c r="JM372" s="5"/>
      <c r="JN372" s="5"/>
      <c r="JO372" s="5"/>
      <c r="JP372" s="5"/>
      <c r="JQ372" s="5"/>
      <c r="JR372" s="5"/>
      <c r="JS372" s="5"/>
      <c r="JT372" s="5"/>
      <c r="JU372" s="5"/>
      <c r="JV372" s="5"/>
      <c r="JW372" s="5"/>
      <c r="JX372" s="5"/>
      <c r="JY372" s="5"/>
      <c r="JZ372" s="5"/>
      <c r="KA372" s="5"/>
      <c r="KB372" s="5"/>
      <c r="KC372" s="5"/>
      <c r="KD372" s="5"/>
      <c r="KE372" s="5"/>
      <c r="KF372" s="5"/>
      <c r="KG372" s="5"/>
      <c r="KH372" s="5"/>
      <c r="KI372" s="5"/>
      <c r="KJ372" s="5"/>
      <c r="KK372" s="5"/>
      <c r="KL372" s="5"/>
      <c r="KM372" s="5"/>
      <c r="KN372" s="5"/>
    </row>
    <row r="373" spans="1:300" ht="12.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  <c r="DL373" s="5"/>
      <c r="DM373" s="5"/>
      <c r="DN373" s="5"/>
      <c r="DO373" s="5"/>
      <c r="DP373" s="5"/>
      <c r="DQ373" s="5"/>
      <c r="DR373" s="5"/>
      <c r="DS373" s="5"/>
      <c r="DT373" s="5"/>
      <c r="DU373" s="5"/>
      <c r="DV373" s="5"/>
      <c r="DW373" s="5"/>
      <c r="DX373" s="5"/>
      <c r="DY373" s="5"/>
      <c r="DZ373" s="5"/>
      <c r="EA373" s="5"/>
      <c r="EB373" s="5"/>
      <c r="EC373" s="5"/>
      <c r="ED373" s="5"/>
      <c r="EE373" s="5"/>
      <c r="EF373" s="5"/>
      <c r="EG373" s="5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5"/>
      <c r="FB373" s="5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5"/>
      <c r="FV373" s="5"/>
      <c r="FW373" s="5"/>
      <c r="FX373" s="5"/>
      <c r="FY373" s="5"/>
      <c r="FZ373" s="5"/>
      <c r="GA373" s="5"/>
      <c r="GB373" s="5"/>
      <c r="GC373" s="5"/>
      <c r="GD373" s="5"/>
      <c r="GE373" s="5"/>
      <c r="GF373" s="5"/>
      <c r="GG373" s="5"/>
      <c r="GH373" s="5"/>
      <c r="GI373" s="5"/>
      <c r="GJ373" s="5"/>
      <c r="GK373" s="5"/>
      <c r="GL373" s="5"/>
      <c r="GM373" s="5"/>
      <c r="GN373" s="5"/>
      <c r="GO373" s="5"/>
      <c r="GP373" s="5"/>
      <c r="GQ373" s="5"/>
      <c r="GR373" s="5"/>
      <c r="GS373" s="5"/>
      <c r="GT373" s="5"/>
      <c r="GU373" s="5"/>
      <c r="GV373" s="5"/>
      <c r="GW373" s="5"/>
      <c r="GX373" s="5"/>
      <c r="GY373" s="5"/>
      <c r="GZ373" s="5"/>
      <c r="HA373" s="5"/>
      <c r="HB373" s="5"/>
      <c r="HC373" s="5"/>
      <c r="HD373" s="5"/>
      <c r="HE373" s="5"/>
      <c r="HF373" s="5"/>
      <c r="HG373" s="5"/>
      <c r="HH373" s="5"/>
      <c r="HI373" s="5"/>
      <c r="HJ373" s="5"/>
      <c r="HK373" s="5"/>
      <c r="HL373" s="5"/>
      <c r="HM373" s="5"/>
      <c r="HN373" s="5"/>
      <c r="HO373" s="5"/>
      <c r="HP373" s="5"/>
      <c r="HQ373" s="5"/>
      <c r="HR373" s="5"/>
      <c r="HS373" s="5"/>
      <c r="HT373" s="5"/>
      <c r="HU373" s="5"/>
      <c r="HV373" s="5"/>
      <c r="HW373" s="5"/>
      <c r="HX373" s="5"/>
      <c r="HY373" s="5"/>
      <c r="HZ373" s="5"/>
      <c r="IA373" s="5"/>
      <c r="IB373" s="5"/>
      <c r="IC373" s="5"/>
      <c r="ID373" s="5"/>
      <c r="IE373" s="5"/>
      <c r="IF373" s="5"/>
      <c r="IG373" s="5"/>
      <c r="IH373" s="5"/>
      <c r="II373" s="5"/>
      <c r="IJ373" s="5"/>
      <c r="IK373" s="5"/>
      <c r="IL373" s="5"/>
      <c r="IM373" s="5"/>
      <c r="IN373" s="5"/>
      <c r="IO373" s="5"/>
      <c r="IP373" s="5"/>
      <c r="IQ373" s="5"/>
      <c r="IR373" s="5"/>
      <c r="IS373" s="5"/>
      <c r="IT373" s="5"/>
      <c r="IU373" s="5"/>
      <c r="IV373" s="5"/>
      <c r="IW373" s="5"/>
      <c r="IX373" s="5"/>
      <c r="IY373" s="5"/>
      <c r="IZ373" s="5"/>
      <c r="JA373" s="5"/>
      <c r="JB373" s="5"/>
      <c r="JC373" s="5"/>
      <c r="JD373" s="5"/>
      <c r="JE373" s="5"/>
      <c r="JF373" s="5"/>
      <c r="JG373" s="5"/>
      <c r="JH373" s="5"/>
      <c r="JI373" s="5"/>
      <c r="JJ373" s="5"/>
      <c r="JK373" s="5"/>
      <c r="JL373" s="5"/>
      <c r="JM373" s="5"/>
      <c r="JN373" s="5"/>
      <c r="JO373" s="5"/>
      <c r="JP373" s="5"/>
      <c r="JQ373" s="5"/>
      <c r="JR373" s="5"/>
      <c r="JS373" s="5"/>
      <c r="JT373" s="5"/>
      <c r="JU373" s="5"/>
      <c r="JV373" s="5"/>
      <c r="JW373" s="5"/>
      <c r="JX373" s="5"/>
      <c r="JY373" s="5"/>
      <c r="JZ373" s="5"/>
      <c r="KA373" s="5"/>
      <c r="KB373" s="5"/>
      <c r="KC373" s="5"/>
      <c r="KD373" s="5"/>
      <c r="KE373" s="5"/>
      <c r="KF373" s="5"/>
      <c r="KG373" s="5"/>
      <c r="KH373" s="5"/>
      <c r="KI373" s="5"/>
      <c r="KJ373" s="5"/>
      <c r="KK373" s="5"/>
      <c r="KL373" s="5"/>
      <c r="KM373" s="5"/>
      <c r="KN373" s="5"/>
    </row>
    <row r="374" spans="1:300" ht="12.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5"/>
      <c r="DM374" s="5"/>
      <c r="DN374" s="5"/>
      <c r="DO374" s="5"/>
      <c r="DP374" s="5"/>
      <c r="DQ374" s="5"/>
      <c r="DR374" s="5"/>
      <c r="DS374" s="5"/>
      <c r="DT374" s="5"/>
      <c r="DU374" s="5"/>
      <c r="DV374" s="5"/>
      <c r="DW374" s="5"/>
      <c r="DX374" s="5"/>
      <c r="DY374" s="5"/>
      <c r="DZ374" s="5"/>
      <c r="EA374" s="5"/>
      <c r="EB374" s="5"/>
      <c r="EC374" s="5"/>
      <c r="ED374" s="5"/>
      <c r="EE374" s="5"/>
      <c r="EF374" s="5"/>
      <c r="EG374" s="5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5"/>
      <c r="FB374" s="5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5"/>
      <c r="FV374" s="5"/>
      <c r="FW374" s="5"/>
      <c r="FX374" s="5"/>
      <c r="FY374" s="5"/>
      <c r="FZ374" s="5"/>
      <c r="GA374" s="5"/>
      <c r="GB374" s="5"/>
      <c r="GC374" s="5"/>
      <c r="GD374" s="5"/>
      <c r="GE374" s="5"/>
      <c r="GF374" s="5"/>
      <c r="GG374" s="5"/>
      <c r="GH374" s="5"/>
      <c r="GI374" s="5"/>
      <c r="GJ374" s="5"/>
      <c r="GK374" s="5"/>
      <c r="GL374" s="5"/>
      <c r="GM374" s="5"/>
      <c r="GN374" s="5"/>
      <c r="GO374" s="5"/>
      <c r="GP374" s="5"/>
      <c r="GQ374" s="5"/>
      <c r="GR374" s="5"/>
      <c r="GS374" s="5"/>
      <c r="GT374" s="5"/>
      <c r="GU374" s="5"/>
      <c r="GV374" s="5"/>
      <c r="GW374" s="5"/>
      <c r="GX374" s="5"/>
      <c r="GY374" s="5"/>
      <c r="GZ374" s="5"/>
      <c r="HA374" s="5"/>
      <c r="HB374" s="5"/>
      <c r="HC374" s="5"/>
      <c r="HD374" s="5"/>
      <c r="HE374" s="5"/>
      <c r="HF374" s="5"/>
      <c r="HG374" s="5"/>
      <c r="HH374" s="5"/>
      <c r="HI374" s="5"/>
      <c r="HJ374" s="5"/>
      <c r="HK374" s="5"/>
      <c r="HL374" s="5"/>
      <c r="HM374" s="5"/>
      <c r="HN374" s="5"/>
      <c r="HO374" s="5"/>
      <c r="HP374" s="5"/>
      <c r="HQ374" s="5"/>
      <c r="HR374" s="5"/>
      <c r="HS374" s="5"/>
      <c r="HT374" s="5"/>
      <c r="HU374" s="5"/>
      <c r="HV374" s="5"/>
      <c r="HW374" s="5"/>
      <c r="HX374" s="5"/>
      <c r="HY374" s="5"/>
      <c r="HZ374" s="5"/>
      <c r="IA374" s="5"/>
      <c r="IB374" s="5"/>
      <c r="IC374" s="5"/>
      <c r="ID374" s="5"/>
      <c r="IE374" s="5"/>
      <c r="IF374" s="5"/>
      <c r="IG374" s="5"/>
      <c r="IH374" s="5"/>
      <c r="II374" s="5"/>
      <c r="IJ374" s="5"/>
      <c r="IK374" s="5"/>
      <c r="IL374" s="5"/>
      <c r="IM374" s="5"/>
      <c r="IN374" s="5"/>
      <c r="IO374" s="5"/>
      <c r="IP374" s="5"/>
      <c r="IQ374" s="5"/>
      <c r="IR374" s="5"/>
      <c r="IS374" s="5"/>
      <c r="IT374" s="5"/>
      <c r="IU374" s="5"/>
      <c r="IV374" s="5"/>
      <c r="IW374" s="5"/>
      <c r="IX374" s="5"/>
      <c r="IY374" s="5"/>
      <c r="IZ374" s="5"/>
      <c r="JA374" s="5"/>
      <c r="JB374" s="5"/>
      <c r="JC374" s="5"/>
      <c r="JD374" s="5"/>
      <c r="JE374" s="5"/>
      <c r="JF374" s="5"/>
      <c r="JG374" s="5"/>
      <c r="JH374" s="5"/>
      <c r="JI374" s="5"/>
      <c r="JJ374" s="5"/>
      <c r="JK374" s="5"/>
      <c r="JL374" s="5"/>
      <c r="JM374" s="5"/>
      <c r="JN374" s="5"/>
      <c r="JO374" s="5"/>
      <c r="JP374" s="5"/>
      <c r="JQ374" s="5"/>
      <c r="JR374" s="5"/>
      <c r="JS374" s="5"/>
      <c r="JT374" s="5"/>
      <c r="JU374" s="5"/>
      <c r="JV374" s="5"/>
      <c r="JW374" s="5"/>
      <c r="JX374" s="5"/>
      <c r="JY374" s="5"/>
      <c r="JZ374" s="5"/>
      <c r="KA374" s="5"/>
      <c r="KB374" s="5"/>
      <c r="KC374" s="5"/>
      <c r="KD374" s="5"/>
      <c r="KE374" s="5"/>
      <c r="KF374" s="5"/>
      <c r="KG374" s="5"/>
      <c r="KH374" s="5"/>
      <c r="KI374" s="5"/>
      <c r="KJ374" s="5"/>
      <c r="KK374" s="5"/>
      <c r="KL374" s="5"/>
      <c r="KM374" s="5"/>
      <c r="KN374" s="5"/>
    </row>
    <row r="375" spans="1:300" ht="12.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  <c r="DP375" s="5"/>
      <c r="DQ375" s="5"/>
      <c r="DR375" s="5"/>
      <c r="DS375" s="5"/>
      <c r="DT375" s="5"/>
      <c r="DU375" s="5"/>
      <c r="DV375" s="5"/>
      <c r="DW375" s="5"/>
      <c r="DX375" s="5"/>
      <c r="DY375" s="5"/>
      <c r="DZ375" s="5"/>
      <c r="EA375" s="5"/>
      <c r="EB375" s="5"/>
      <c r="EC375" s="5"/>
      <c r="ED375" s="5"/>
      <c r="EE375" s="5"/>
      <c r="EF375" s="5"/>
      <c r="EG375" s="5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5"/>
      <c r="FB375" s="5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5"/>
      <c r="FV375" s="5"/>
      <c r="FW375" s="5"/>
      <c r="FX375" s="5"/>
      <c r="FY375" s="5"/>
      <c r="FZ375" s="5"/>
      <c r="GA375" s="5"/>
      <c r="GB375" s="5"/>
      <c r="GC375" s="5"/>
      <c r="GD375" s="5"/>
      <c r="GE375" s="5"/>
      <c r="GF375" s="5"/>
      <c r="GG375" s="5"/>
      <c r="GH375" s="5"/>
      <c r="GI375" s="5"/>
      <c r="GJ375" s="5"/>
      <c r="GK375" s="5"/>
      <c r="GL375" s="5"/>
      <c r="GM375" s="5"/>
      <c r="GN375" s="5"/>
      <c r="GO375" s="5"/>
      <c r="GP375" s="5"/>
      <c r="GQ375" s="5"/>
      <c r="GR375" s="5"/>
      <c r="GS375" s="5"/>
      <c r="GT375" s="5"/>
      <c r="GU375" s="5"/>
      <c r="GV375" s="5"/>
      <c r="GW375" s="5"/>
      <c r="GX375" s="5"/>
      <c r="GY375" s="5"/>
      <c r="GZ375" s="5"/>
      <c r="HA375" s="5"/>
      <c r="HB375" s="5"/>
      <c r="HC375" s="5"/>
      <c r="HD375" s="5"/>
      <c r="HE375" s="5"/>
      <c r="HF375" s="5"/>
      <c r="HG375" s="5"/>
      <c r="HH375" s="5"/>
      <c r="HI375" s="5"/>
      <c r="HJ375" s="5"/>
      <c r="HK375" s="5"/>
      <c r="HL375" s="5"/>
      <c r="HM375" s="5"/>
      <c r="HN375" s="5"/>
      <c r="HO375" s="5"/>
      <c r="HP375" s="5"/>
      <c r="HQ375" s="5"/>
      <c r="HR375" s="5"/>
      <c r="HS375" s="5"/>
      <c r="HT375" s="5"/>
      <c r="HU375" s="5"/>
      <c r="HV375" s="5"/>
      <c r="HW375" s="5"/>
      <c r="HX375" s="5"/>
      <c r="HY375" s="5"/>
      <c r="HZ375" s="5"/>
      <c r="IA375" s="5"/>
      <c r="IB375" s="5"/>
      <c r="IC375" s="5"/>
      <c r="ID375" s="5"/>
      <c r="IE375" s="5"/>
      <c r="IF375" s="5"/>
      <c r="IG375" s="5"/>
      <c r="IH375" s="5"/>
      <c r="II375" s="5"/>
      <c r="IJ375" s="5"/>
      <c r="IK375" s="5"/>
      <c r="IL375" s="5"/>
      <c r="IM375" s="5"/>
      <c r="IN375" s="5"/>
      <c r="IO375" s="5"/>
      <c r="IP375" s="5"/>
      <c r="IQ375" s="5"/>
      <c r="IR375" s="5"/>
      <c r="IS375" s="5"/>
      <c r="IT375" s="5"/>
      <c r="IU375" s="5"/>
      <c r="IV375" s="5"/>
      <c r="IW375" s="5"/>
      <c r="IX375" s="5"/>
      <c r="IY375" s="5"/>
      <c r="IZ375" s="5"/>
      <c r="JA375" s="5"/>
      <c r="JB375" s="5"/>
      <c r="JC375" s="5"/>
      <c r="JD375" s="5"/>
      <c r="JE375" s="5"/>
      <c r="JF375" s="5"/>
      <c r="JG375" s="5"/>
      <c r="JH375" s="5"/>
      <c r="JI375" s="5"/>
      <c r="JJ375" s="5"/>
      <c r="JK375" s="5"/>
      <c r="JL375" s="5"/>
      <c r="JM375" s="5"/>
      <c r="JN375" s="5"/>
      <c r="JO375" s="5"/>
      <c r="JP375" s="5"/>
      <c r="JQ375" s="5"/>
      <c r="JR375" s="5"/>
      <c r="JS375" s="5"/>
      <c r="JT375" s="5"/>
      <c r="JU375" s="5"/>
      <c r="JV375" s="5"/>
      <c r="JW375" s="5"/>
      <c r="JX375" s="5"/>
      <c r="JY375" s="5"/>
      <c r="JZ375" s="5"/>
      <c r="KA375" s="5"/>
      <c r="KB375" s="5"/>
      <c r="KC375" s="5"/>
      <c r="KD375" s="5"/>
      <c r="KE375" s="5"/>
      <c r="KF375" s="5"/>
      <c r="KG375" s="5"/>
      <c r="KH375" s="5"/>
      <c r="KI375" s="5"/>
      <c r="KJ375" s="5"/>
      <c r="KK375" s="5"/>
      <c r="KL375" s="5"/>
      <c r="KM375" s="5"/>
      <c r="KN375" s="5"/>
    </row>
    <row r="376" spans="1:300" ht="12.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DP376" s="5"/>
      <c r="DQ376" s="5"/>
      <c r="DR376" s="5"/>
      <c r="DS376" s="5"/>
      <c r="DT376" s="5"/>
      <c r="DU376" s="5"/>
      <c r="DV376" s="5"/>
      <c r="DW376" s="5"/>
      <c r="DX376" s="5"/>
      <c r="DY376" s="5"/>
      <c r="DZ376" s="5"/>
      <c r="EA376" s="5"/>
      <c r="EB376" s="5"/>
      <c r="EC376" s="5"/>
      <c r="ED376" s="5"/>
      <c r="EE376" s="5"/>
      <c r="EF376" s="5"/>
      <c r="EG376" s="5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5"/>
      <c r="FB376" s="5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5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5"/>
      <c r="GJ376" s="5"/>
      <c r="GK376" s="5"/>
      <c r="GL376" s="5"/>
      <c r="GM376" s="5"/>
      <c r="GN376" s="5"/>
      <c r="GO376" s="5"/>
      <c r="GP376" s="5"/>
      <c r="GQ376" s="5"/>
      <c r="GR376" s="5"/>
      <c r="GS376" s="5"/>
      <c r="GT376" s="5"/>
      <c r="GU376" s="5"/>
      <c r="GV376" s="5"/>
      <c r="GW376" s="5"/>
      <c r="GX376" s="5"/>
      <c r="GY376" s="5"/>
      <c r="GZ376" s="5"/>
      <c r="HA376" s="5"/>
      <c r="HB376" s="5"/>
      <c r="HC376" s="5"/>
      <c r="HD376" s="5"/>
      <c r="HE376" s="5"/>
      <c r="HF376" s="5"/>
      <c r="HG376" s="5"/>
      <c r="HH376" s="5"/>
      <c r="HI376" s="5"/>
      <c r="HJ376" s="5"/>
      <c r="HK376" s="5"/>
      <c r="HL376" s="5"/>
      <c r="HM376" s="5"/>
      <c r="HN376" s="5"/>
      <c r="HO376" s="5"/>
      <c r="HP376" s="5"/>
      <c r="HQ376" s="5"/>
      <c r="HR376" s="5"/>
      <c r="HS376" s="5"/>
      <c r="HT376" s="5"/>
      <c r="HU376" s="5"/>
      <c r="HV376" s="5"/>
      <c r="HW376" s="5"/>
      <c r="HX376" s="5"/>
      <c r="HY376" s="5"/>
      <c r="HZ376" s="5"/>
      <c r="IA376" s="5"/>
      <c r="IB376" s="5"/>
      <c r="IC376" s="5"/>
      <c r="ID376" s="5"/>
      <c r="IE376" s="5"/>
      <c r="IF376" s="5"/>
      <c r="IG376" s="5"/>
      <c r="IH376" s="5"/>
      <c r="II376" s="5"/>
      <c r="IJ376" s="5"/>
      <c r="IK376" s="5"/>
      <c r="IL376" s="5"/>
      <c r="IM376" s="5"/>
      <c r="IN376" s="5"/>
      <c r="IO376" s="5"/>
      <c r="IP376" s="5"/>
      <c r="IQ376" s="5"/>
      <c r="IR376" s="5"/>
      <c r="IS376" s="5"/>
      <c r="IT376" s="5"/>
      <c r="IU376" s="5"/>
      <c r="IV376" s="5"/>
      <c r="IW376" s="5"/>
      <c r="IX376" s="5"/>
      <c r="IY376" s="5"/>
      <c r="IZ376" s="5"/>
      <c r="JA376" s="5"/>
      <c r="JB376" s="5"/>
      <c r="JC376" s="5"/>
      <c r="JD376" s="5"/>
      <c r="JE376" s="5"/>
      <c r="JF376" s="5"/>
      <c r="JG376" s="5"/>
      <c r="JH376" s="5"/>
      <c r="JI376" s="5"/>
      <c r="JJ376" s="5"/>
      <c r="JK376" s="5"/>
      <c r="JL376" s="5"/>
      <c r="JM376" s="5"/>
      <c r="JN376" s="5"/>
      <c r="JO376" s="5"/>
      <c r="JP376" s="5"/>
      <c r="JQ376" s="5"/>
      <c r="JR376" s="5"/>
      <c r="JS376" s="5"/>
      <c r="JT376" s="5"/>
      <c r="JU376" s="5"/>
      <c r="JV376" s="5"/>
      <c r="JW376" s="5"/>
      <c r="JX376" s="5"/>
      <c r="JY376" s="5"/>
      <c r="JZ376" s="5"/>
      <c r="KA376" s="5"/>
      <c r="KB376" s="5"/>
      <c r="KC376" s="5"/>
      <c r="KD376" s="5"/>
      <c r="KE376" s="5"/>
      <c r="KF376" s="5"/>
      <c r="KG376" s="5"/>
      <c r="KH376" s="5"/>
      <c r="KI376" s="5"/>
      <c r="KJ376" s="5"/>
      <c r="KK376" s="5"/>
      <c r="KL376" s="5"/>
      <c r="KM376" s="5"/>
      <c r="KN376" s="5"/>
    </row>
    <row r="377" spans="1:300" ht="12.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  <c r="DP377" s="5"/>
      <c r="DQ377" s="5"/>
      <c r="DR377" s="5"/>
      <c r="DS377" s="5"/>
      <c r="DT377" s="5"/>
      <c r="DU377" s="5"/>
      <c r="DV377" s="5"/>
      <c r="DW377" s="5"/>
      <c r="DX377" s="5"/>
      <c r="DY377" s="5"/>
      <c r="DZ377" s="5"/>
      <c r="EA377" s="5"/>
      <c r="EB377" s="5"/>
      <c r="EC377" s="5"/>
      <c r="ED377" s="5"/>
      <c r="EE377" s="5"/>
      <c r="EF377" s="5"/>
      <c r="EG377" s="5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5"/>
      <c r="FB377" s="5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5"/>
      <c r="FV377" s="5"/>
      <c r="FW377" s="5"/>
      <c r="FX377" s="5"/>
      <c r="FY377" s="5"/>
      <c r="FZ377" s="5"/>
      <c r="GA377" s="5"/>
      <c r="GB377" s="5"/>
      <c r="GC377" s="5"/>
      <c r="GD377" s="5"/>
      <c r="GE377" s="5"/>
      <c r="GF377" s="5"/>
      <c r="GG377" s="5"/>
      <c r="GH377" s="5"/>
      <c r="GI377" s="5"/>
      <c r="GJ377" s="5"/>
      <c r="GK377" s="5"/>
      <c r="GL377" s="5"/>
      <c r="GM377" s="5"/>
      <c r="GN377" s="5"/>
      <c r="GO377" s="5"/>
      <c r="GP377" s="5"/>
      <c r="GQ377" s="5"/>
      <c r="GR377" s="5"/>
      <c r="GS377" s="5"/>
      <c r="GT377" s="5"/>
      <c r="GU377" s="5"/>
      <c r="GV377" s="5"/>
      <c r="GW377" s="5"/>
      <c r="GX377" s="5"/>
      <c r="GY377" s="5"/>
      <c r="GZ377" s="5"/>
      <c r="HA377" s="5"/>
      <c r="HB377" s="5"/>
      <c r="HC377" s="5"/>
      <c r="HD377" s="5"/>
      <c r="HE377" s="5"/>
      <c r="HF377" s="5"/>
      <c r="HG377" s="5"/>
      <c r="HH377" s="5"/>
      <c r="HI377" s="5"/>
      <c r="HJ377" s="5"/>
      <c r="HK377" s="5"/>
      <c r="HL377" s="5"/>
      <c r="HM377" s="5"/>
      <c r="HN377" s="5"/>
      <c r="HO377" s="5"/>
      <c r="HP377" s="5"/>
      <c r="HQ377" s="5"/>
      <c r="HR377" s="5"/>
      <c r="HS377" s="5"/>
      <c r="HT377" s="5"/>
      <c r="HU377" s="5"/>
      <c r="HV377" s="5"/>
      <c r="HW377" s="5"/>
      <c r="HX377" s="5"/>
      <c r="HY377" s="5"/>
      <c r="HZ377" s="5"/>
      <c r="IA377" s="5"/>
      <c r="IB377" s="5"/>
      <c r="IC377" s="5"/>
      <c r="ID377" s="5"/>
      <c r="IE377" s="5"/>
      <c r="IF377" s="5"/>
      <c r="IG377" s="5"/>
      <c r="IH377" s="5"/>
      <c r="II377" s="5"/>
      <c r="IJ377" s="5"/>
      <c r="IK377" s="5"/>
      <c r="IL377" s="5"/>
      <c r="IM377" s="5"/>
      <c r="IN377" s="5"/>
      <c r="IO377" s="5"/>
      <c r="IP377" s="5"/>
      <c r="IQ377" s="5"/>
      <c r="IR377" s="5"/>
      <c r="IS377" s="5"/>
      <c r="IT377" s="5"/>
      <c r="IU377" s="5"/>
      <c r="IV377" s="5"/>
      <c r="IW377" s="5"/>
      <c r="IX377" s="5"/>
      <c r="IY377" s="5"/>
      <c r="IZ377" s="5"/>
      <c r="JA377" s="5"/>
      <c r="JB377" s="5"/>
      <c r="JC377" s="5"/>
      <c r="JD377" s="5"/>
      <c r="JE377" s="5"/>
      <c r="JF377" s="5"/>
      <c r="JG377" s="5"/>
      <c r="JH377" s="5"/>
      <c r="JI377" s="5"/>
      <c r="JJ377" s="5"/>
      <c r="JK377" s="5"/>
      <c r="JL377" s="5"/>
      <c r="JM377" s="5"/>
      <c r="JN377" s="5"/>
      <c r="JO377" s="5"/>
      <c r="JP377" s="5"/>
      <c r="JQ377" s="5"/>
      <c r="JR377" s="5"/>
      <c r="JS377" s="5"/>
      <c r="JT377" s="5"/>
      <c r="JU377" s="5"/>
      <c r="JV377" s="5"/>
      <c r="JW377" s="5"/>
      <c r="JX377" s="5"/>
      <c r="JY377" s="5"/>
      <c r="JZ377" s="5"/>
      <c r="KA377" s="5"/>
      <c r="KB377" s="5"/>
      <c r="KC377" s="5"/>
      <c r="KD377" s="5"/>
      <c r="KE377" s="5"/>
      <c r="KF377" s="5"/>
      <c r="KG377" s="5"/>
      <c r="KH377" s="5"/>
      <c r="KI377" s="5"/>
      <c r="KJ377" s="5"/>
      <c r="KK377" s="5"/>
      <c r="KL377" s="5"/>
      <c r="KM377" s="5"/>
      <c r="KN377" s="5"/>
    </row>
    <row r="378" spans="1:300" ht="12.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  <c r="DP378" s="5"/>
      <c r="DQ378" s="5"/>
      <c r="DR378" s="5"/>
      <c r="DS378" s="5"/>
      <c r="DT378" s="5"/>
      <c r="DU378" s="5"/>
      <c r="DV378" s="5"/>
      <c r="DW378" s="5"/>
      <c r="DX378" s="5"/>
      <c r="DY378" s="5"/>
      <c r="DZ378" s="5"/>
      <c r="EA378" s="5"/>
      <c r="EB378" s="5"/>
      <c r="EC378" s="5"/>
      <c r="ED378" s="5"/>
      <c r="EE378" s="5"/>
      <c r="EF378" s="5"/>
      <c r="EG378" s="5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5"/>
      <c r="FB378" s="5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5"/>
      <c r="FV378" s="5"/>
      <c r="FW378" s="5"/>
      <c r="FX378" s="5"/>
      <c r="FY378" s="5"/>
      <c r="FZ378" s="5"/>
      <c r="GA378" s="5"/>
      <c r="GB378" s="5"/>
      <c r="GC378" s="5"/>
      <c r="GD378" s="5"/>
      <c r="GE378" s="5"/>
      <c r="GF378" s="5"/>
      <c r="GG378" s="5"/>
      <c r="GH378" s="5"/>
      <c r="GI378" s="5"/>
      <c r="GJ378" s="5"/>
      <c r="GK378" s="5"/>
      <c r="GL378" s="5"/>
      <c r="GM378" s="5"/>
      <c r="GN378" s="5"/>
      <c r="GO378" s="5"/>
      <c r="GP378" s="5"/>
      <c r="GQ378" s="5"/>
      <c r="GR378" s="5"/>
      <c r="GS378" s="5"/>
      <c r="GT378" s="5"/>
      <c r="GU378" s="5"/>
      <c r="GV378" s="5"/>
      <c r="GW378" s="5"/>
      <c r="GX378" s="5"/>
      <c r="GY378" s="5"/>
      <c r="GZ378" s="5"/>
      <c r="HA378" s="5"/>
      <c r="HB378" s="5"/>
      <c r="HC378" s="5"/>
      <c r="HD378" s="5"/>
      <c r="HE378" s="5"/>
      <c r="HF378" s="5"/>
      <c r="HG378" s="5"/>
      <c r="HH378" s="5"/>
      <c r="HI378" s="5"/>
      <c r="HJ378" s="5"/>
      <c r="HK378" s="5"/>
      <c r="HL378" s="5"/>
      <c r="HM378" s="5"/>
      <c r="HN378" s="5"/>
      <c r="HO378" s="5"/>
      <c r="HP378" s="5"/>
      <c r="HQ378" s="5"/>
      <c r="HR378" s="5"/>
      <c r="HS378" s="5"/>
      <c r="HT378" s="5"/>
      <c r="HU378" s="5"/>
      <c r="HV378" s="5"/>
      <c r="HW378" s="5"/>
      <c r="HX378" s="5"/>
      <c r="HY378" s="5"/>
      <c r="HZ378" s="5"/>
      <c r="IA378" s="5"/>
      <c r="IB378" s="5"/>
      <c r="IC378" s="5"/>
      <c r="ID378" s="5"/>
      <c r="IE378" s="5"/>
      <c r="IF378" s="5"/>
      <c r="IG378" s="5"/>
      <c r="IH378" s="5"/>
      <c r="II378" s="5"/>
      <c r="IJ378" s="5"/>
      <c r="IK378" s="5"/>
      <c r="IL378" s="5"/>
      <c r="IM378" s="5"/>
      <c r="IN378" s="5"/>
      <c r="IO378" s="5"/>
      <c r="IP378" s="5"/>
      <c r="IQ378" s="5"/>
      <c r="IR378" s="5"/>
      <c r="IS378" s="5"/>
      <c r="IT378" s="5"/>
      <c r="IU378" s="5"/>
      <c r="IV378" s="5"/>
      <c r="IW378" s="5"/>
      <c r="IX378" s="5"/>
      <c r="IY378" s="5"/>
      <c r="IZ378" s="5"/>
      <c r="JA378" s="5"/>
      <c r="JB378" s="5"/>
      <c r="JC378" s="5"/>
      <c r="JD378" s="5"/>
      <c r="JE378" s="5"/>
      <c r="JF378" s="5"/>
      <c r="JG378" s="5"/>
      <c r="JH378" s="5"/>
      <c r="JI378" s="5"/>
      <c r="JJ378" s="5"/>
      <c r="JK378" s="5"/>
      <c r="JL378" s="5"/>
      <c r="JM378" s="5"/>
      <c r="JN378" s="5"/>
      <c r="JO378" s="5"/>
      <c r="JP378" s="5"/>
      <c r="JQ378" s="5"/>
      <c r="JR378" s="5"/>
      <c r="JS378" s="5"/>
      <c r="JT378" s="5"/>
      <c r="JU378" s="5"/>
      <c r="JV378" s="5"/>
      <c r="JW378" s="5"/>
      <c r="JX378" s="5"/>
      <c r="JY378" s="5"/>
      <c r="JZ378" s="5"/>
      <c r="KA378" s="5"/>
      <c r="KB378" s="5"/>
      <c r="KC378" s="5"/>
      <c r="KD378" s="5"/>
      <c r="KE378" s="5"/>
      <c r="KF378" s="5"/>
      <c r="KG378" s="5"/>
      <c r="KH378" s="5"/>
      <c r="KI378" s="5"/>
      <c r="KJ378" s="5"/>
      <c r="KK378" s="5"/>
      <c r="KL378" s="5"/>
      <c r="KM378" s="5"/>
      <c r="KN378" s="5"/>
    </row>
    <row r="379" spans="1:300" ht="12.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  <c r="DP379" s="5"/>
      <c r="DQ379" s="5"/>
      <c r="DR379" s="5"/>
      <c r="DS379" s="5"/>
      <c r="DT379" s="5"/>
      <c r="DU379" s="5"/>
      <c r="DV379" s="5"/>
      <c r="DW379" s="5"/>
      <c r="DX379" s="5"/>
      <c r="DY379" s="5"/>
      <c r="DZ379" s="5"/>
      <c r="EA379" s="5"/>
      <c r="EB379" s="5"/>
      <c r="EC379" s="5"/>
      <c r="ED379" s="5"/>
      <c r="EE379" s="5"/>
      <c r="EF379" s="5"/>
      <c r="EG379" s="5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5"/>
      <c r="FB379" s="5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5"/>
      <c r="FV379" s="5"/>
      <c r="FW379" s="5"/>
      <c r="FX379" s="5"/>
      <c r="FY379" s="5"/>
      <c r="FZ379" s="5"/>
      <c r="GA379" s="5"/>
      <c r="GB379" s="5"/>
      <c r="GC379" s="5"/>
      <c r="GD379" s="5"/>
      <c r="GE379" s="5"/>
      <c r="GF379" s="5"/>
      <c r="GG379" s="5"/>
      <c r="GH379" s="5"/>
      <c r="GI379" s="5"/>
      <c r="GJ379" s="5"/>
      <c r="GK379" s="5"/>
      <c r="GL379" s="5"/>
      <c r="GM379" s="5"/>
      <c r="GN379" s="5"/>
      <c r="GO379" s="5"/>
      <c r="GP379" s="5"/>
      <c r="GQ379" s="5"/>
      <c r="GR379" s="5"/>
      <c r="GS379" s="5"/>
      <c r="GT379" s="5"/>
      <c r="GU379" s="5"/>
      <c r="GV379" s="5"/>
      <c r="GW379" s="5"/>
      <c r="GX379" s="5"/>
      <c r="GY379" s="5"/>
      <c r="GZ379" s="5"/>
      <c r="HA379" s="5"/>
      <c r="HB379" s="5"/>
      <c r="HC379" s="5"/>
      <c r="HD379" s="5"/>
      <c r="HE379" s="5"/>
      <c r="HF379" s="5"/>
      <c r="HG379" s="5"/>
      <c r="HH379" s="5"/>
      <c r="HI379" s="5"/>
      <c r="HJ379" s="5"/>
      <c r="HK379" s="5"/>
      <c r="HL379" s="5"/>
      <c r="HM379" s="5"/>
      <c r="HN379" s="5"/>
      <c r="HO379" s="5"/>
      <c r="HP379" s="5"/>
      <c r="HQ379" s="5"/>
      <c r="HR379" s="5"/>
      <c r="HS379" s="5"/>
      <c r="HT379" s="5"/>
      <c r="HU379" s="5"/>
      <c r="HV379" s="5"/>
      <c r="HW379" s="5"/>
      <c r="HX379" s="5"/>
      <c r="HY379" s="5"/>
      <c r="HZ379" s="5"/>
      <c r="IA379" s="5"/>
      <c r="IB379" s="5"/>
      <c r="IC379" s="5"/>
      <c r="ID379" s="5"/>
      <c r="IE379" s="5"/>
      <c r="IF379" s="5"/>
      <c r="IG379" s="5"/>
      <c r="IH379" s="5"/>
      <c r="II379" s="5"/>
      <c r="IJ379" s="5"/>
      <c r="IK379" s="5"/>
      <c r="IL379" s="5"/>
      <c r="IM379" s="5"/>
      <c r="IN379" s="5"/>
      <c r="IO379" s="5"/>
      <c r="IP379" s="5"/>
      <c r="IQ379" s="5"/>
      <c r="IR379" s="5"/>
      <c r="IS379" s="5"/>
      <c r="IT379" s="5"/>
      <c r="IU379" s="5"/>
      <c r="IV379" s="5"/>
      <c r="IW379" s="5"/>
      <c r="IX379" s="5"/>
      <c r="IY379" s="5"/>
      <c r="IZ379" s="5"/>
      <c r="JA379" s="5"/>
      <c r="JB379" s="5"/>
      <c r="JC379" s="5"/>
      <c r="JD379" s="5"/>
      <c r="JE379" s="5"/>
      <c r="JF379" s="5"/>
      <c r="JG379" s="5"/>
      <c r="JH379" s="5"/>
      <c r="JI379" s="5"/>
      <c r="JJ379" s="5"/>
      <c r="JK379" s="5"/>
      <c r="JL379" s="5"/>
      <c r="JM379" s="5"/>
      <c r="JN379" s="5"/>
      <c r="JO379" s="5"/>
      <c r="JP379" s="5"/>
      <c r="JQ379" s="5"/>
      <c r="JR379" s="5"/>
      <c r="JS379" s="5"/>
      <c r="JT379" s="5"/>
      <c r="JU379" s="5"/>
      <c r="JV379" s="5"/>
      <c r="JW379" s="5"/>
      <c r="JX379" s="5"/>
      <c r="JY379" s="5"/>
      <c r="JZ379" s="5"/>
      <c r="KA379" s="5"/>
      <c r="KB379" s="5"/>
      <c r="KC379" s="5"/>
      <c r="KD379" s="5"/>
      <c r="KE379" s="5"/>
      <c r="KF379" s="5"/>
      <c r="KG379" s="5"/>
      <c r="KH379" s="5"/>
      <c r="KI379" s="5"/>
      <c r="KJ379" s="5"/>
      <c r="KK379" s="5"/>
      <c r="KL379" s="5"/>
      <c r="KM379" s="5"/>
      <c r="KN379" s="5"/>
    </row>
    <row r="380" spans="1:300" ht="12.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5"/>
      <c r="DM380" s="5"/>
      <c r="DN380" s="5"/>
      <c r="DO380" s="5"/>
      <c r="DP380" s="5"/>
      <c r="DQ380" s="5"/>
      <c r="DR380" s="5"/>
      <c r="DS380" s="5"/>
      <c r="DT380" s="5"/>
      <c r="DU380" s="5"/>
      <c r="DV380" s="5"/>
      <c r="DW380" s="5"/>
      <c r="DX380" s="5"/>
      <c r="DY380" s="5"/>
      <c r="DZ380" s="5"/>
      <c r="EA380" s="5"/>
      <c r="EB380" s="5"/>
      <c r="EC380" s="5"/>
      <c r="ED380" s="5"/>
      <c r="EE380" s="5"/>
      <c r="EF380" s="5"/>
      <c r="EG380" s="5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5"/>
      <c r="FB380" s="5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5"/>
      <c r="FV380" s="5"/>
      <c r="FW380" s="5"/>
      <c r="FX380" s="5"/>
      <c r="FY380" s="5"/>
      <c r="FZ380" s="5"/>
      <c r="GA380" s="5"/>
      <c r="GB380" s="5"/>
      <c r="GC380" s="5"/>
      <c r="GD380" s="5"/>
      <c r="GE380" s="5"/>
      <c r="GF380" s="5"/>
      <c r="GG380" s="5"/>
      <c r="GH380" s="5"/>
      <c r="GI380" s="5"/>
      <c r="GJ380" s="5"/>
      <c r="GK380" s="5"/>
      <c r="GL380" s="5"/>
      <c r="GM380" s="5"/>
      <c r="GN380" s="5"/>
      <c r="GO380" s="5"/>
      <c r="GP380" s="5"/>
      <c r="GQ380" s="5"/>
      <c r="GR380" s="5"/>
      <c r="GS380" s="5"/>
      <c r="GT380" s="5"/>
      <c r="GU380" s="5"/>
      <c r="GV380" s="5"/>
      <c r="GW380" s="5"/>
      <c r="GX380" s="5"/>
      <c r="GY380" s="5"/>
      <c r="GZ380" s="5"/>
      <c r="HA380" s="5"/>
      <c r="HB380" s="5"/>
      <c r="HC380" s="5"/>
      <c r="HD380" s="5"/>
      <c r="HE380" s="5"/>
      <c r="HF380" s="5"/>
      <c r="HG380" s="5"/>
      <c r="HH380" s="5"/>
      <c r="HI380" s="5"/>
      <c r="HJ380" s="5"/>
      <c r="HK380" s="5"/>
      <c r="HL380" s="5"/>
      <c r="HM380" s="5"/>
      <c r="HN380" s="5"/>
      <c r="HO380" s="5"/>
      <c r="HP380" s="5"/>
      <c r="HQ380" s="5"/>
      <c r="HR380" s="5"/>
      <c r="HS380" s="5"/>
      <c r="HT380" s="5"/>
      <c r="HU380" s="5"/>
      <c r="HV380" s="5"/>
      <c r="HW380" s="5"/>
      <c r="HX380" s="5"/>
      <c r="HY380" s="5"/>
      <c r="HZ380" s="5"/>
      <c r="IA380" s="5"/>
      <c r="IB380" s="5"/>
      <c r="IC380" s="5"/>
      <c r="ID380" s="5"/>
      <c r="IE380" s="5"/>
      <c r="IF380" s="5"/>
      <c r="IG380" s="5"/>
      <c r="IH380" s="5"/>
      <c r="II380" s="5"/>
      <c r="IJ380" s="5"/>
      <c r="IK380" s="5"/>
      <c r="IL380" s="5"/>
      <c r="IM380" s="5"/>
      <c r="IN380" s="5"/>
      <c r="IO380" s="5"/>
      <c r="IP380" s="5"/>
      <c r="IQ380" s="5"/>
      <c r="IR380" s="5"/>
      <c r="IS380" s="5"/>
      <c r="IT380" s="5"/>
      <c r="IU380" s="5"/>
      <c r="IV380" s="5"/>
      <c r="IW380" s="5"/>
      <c r="IX380" s="5"/>
      <c r="IY380" s="5"/>
      <c r="IZ380" s="5"/>
      <c r="JA380" s="5"/>
      <c r="JB380" s="5"/>
      <c r="JC380" s="5"/>
      <c r="JD380" s="5"/>
      <c r="JE380" s="5"/>
      <c r="JF380" s="5"/>
      <c r="JG380" s="5"/>
      <c r="JH380" s="5"/>
      <c r="JI380" s="5"/>
      <c r="JJ380" s="5"/>
      <c r="JK380" s="5"/>
      <c r="JL380" s="5"/>
      <c r="JM380" s="5"/>
      <c r="JN380" s="5"/>
      <c r="JO380" s="5"/>
      <c r="JP380" s="5"/>
      <c r="JQ380" s="5"/>
      <c r="JR380" s="5"/>
      <c r="JS380" s="5"/>
      <c r="JT380" s="5"/>
      <c r="JU380" s="5"/>
      <c r="JV380" s="5"/>
      <c r="JW380" s="5"/>
      <c r="JX380" s="5"/>
      <c r="JY380" s="5"/>
      <c r="JZ380" s="5"/>
      <c r="KA380" s="5"/>
      <c r="KB380" s="5"/>
      <c r="KC380" s="5"/>
      <c r="KD380" s="5"/>
      <c r="KE380" s="5"/>
      <c r="KF380" s="5"/>
      <c r="KG380" s="5"/>
      <c r="KH380" s="5"/>
      <c r="KI380" s="5"/>
      <c r="KJ380" s="5"/>
      <c r="KK380" s="5"/>
      <c r="KL380" s="5"/>
      <c r="KM380" s="5"/>
      <c r="KN380" s="5"/>
    </row>
    <row r="381" spans="1:300" ht="12.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5"/>
      <c r="DM381" s="5"/>
      <c r="DN381" s="5"/>
      <c r="DO381" s="5"/>
      <c r="DP381" s="5"/>
      <c r="DQ381" s="5"/>
      <c r="DR381" s="5"/>
      <c r="DS381" s="5"/>
      <c r="DT381" s="5"/>
      <c r="DU381" s="5"/>
      <c r="DV381" s="5"/>
      <c r="DW381" s="5"/>
      <c r="DX381" s="5"/>
      <c r="DY381" s="5"/>
      <c r="DZ381" s="5"/>
      <c r="EA381" s="5"/>
      <c r="EB381" s="5"/>
      <c r="EC381" s="5"/>
      <c r="ED381" s="5"/>
      <c r="EE381" s="5"/>
      <c r="EF381" s="5"/>
      <c r="EG381" s="5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5"/>
      <c r="FB381" s="5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5"/>
      <c r="FV381" s="5"/>
      <c r="FW381" s="5"/>
      <c r="FX381" s="5"/>
      <c r="FY381" s="5"/>
      <c r="FZ381" s="5"/>
      <c r="GA381" s="5"/>
      <c r="GB381" s="5"/>
      <c r="GC381" s="5"/>
      <c r="GD381" s="5"/>
      <c r="GE381" s="5"/>
      <c r="GF381" s="5"/>
      <c r="GG381" s="5"/>
      <c r="GH381" s="5"/>
      <c r="GI381" s="5"/>
      <c r="GJ381" s="5"/>
      <c r="GK381" s="5"/>
      <c r="GL381" s="5"/>
      <c r="GM381" s="5"/>
      <c r="GN381" s="5"/>
      <c r="GO381" s="5"/>
      <c r="GP381" s="5"/>
      <c r="GQ381" s="5"/>
      <c r="GR381" s="5"/>
      <c r="GS381" s="5"/>
      <c r="GT381" s="5"/>
      <c r="GU381" s="5"/>
      <c r="GV381" s="5"/>
      <c r="GW381" s="5"/>
      <c r="GX381" s="5"/>
      <c r="GY381" s="5"/>
      <c r="GZ381" s="5"/>
      <c r="HA381" s="5"/>
      <c r="HB381" s="5"/>
      <c r="HC381" s="5"/>
      <c r="HD381" s="5"/>
      <c r="HE381" s="5"/>
      <c r="HF381" s="5"/>
      <c r="HG381" s="5"/>
      <c r="HH381" s="5"/>
      <c r="HI381" s="5"/>
      <c r="HJ381" s="5"/>
      <c r="HK381" s="5"/>
      <c r="HL381" s="5"/>
      <c r="HM381" s="5"/>
      <c r="HN381" s="5"/>
      <c r="HO381" s="5"/>
      <c r="HP381" s="5"/>
      <c r="HQ381" s="5"/>
      <c r="HR381" s="5"/>
      <c r="HS381" s="5"/>
      <c r="HT381" s="5"/>
      <c r="HU381" s="5"/>
      <c r="HV381" s="5"/>
      <c r="HW381" s="5"/>
      <c r="HX381" s="5"/>
      <c r="HY381" s="5"/>
      <c r="HZ381" s="5"/>
      <c r="IA381" s="5"/>
      <c r="IB381" s="5"/>
      <c r="IC381" s="5"/>
      <c r="ID381" s="5"/>
      <c r="IE381" s="5"/>
      <c r="IF381" s="5"/>
      <c r="IG381" s="5"/>
      <c r="IH381" s="5"/>
      <c r="II381" s="5"/>
      <c r="IJ381" s="5"/>
      <c r="IK381" s="5"/>
      <c r="IL381" s="5"/>
      <c r="IM381" s="5"/>
      <c r="IN381" s="5"/>
      <c r="IO381" s="5"/>
      <c r="IP381" s="5"/>
      <c r="IQ381" s="5"/>
      <c r="IR381" s="5"/>
      <c r="IS381" s="5"/>
      <c r="IT381" s="5"/>
      <c r="IU381" s="5"/>
      <c r="IV381" s="5"/>
      <c r="IW381" s="5"/>
      <c r="IX381" s="5"/>
      <c r="IY381" s="5"/>
      <c r="IZ381" s="5"/>
      <c r="JA381" s="5"/>
      <c r="JB381" s="5"/>
      <c r="JC381" s="5"/>
      <c r="JD381" s="5"/>
      <c r="JE381" s="5"/>
      <c r="JF381" s="5"/>
      <c r="JG381" s="5"/>
      <c r="JH381" s="5"/>
      <c r="JI381" s="5"/>
      <c r="JJ381" s="5"/>
      <c r="JK381" s="5"/>
      <c r="JL381" s="5"/>
      <c r="JM381" s="5"/>
      <c r="JN381" s="5"/>
      <c r="JO381" s="5"/>
      <c r="JP381" s="5"/>
      <c r="JQ381" s="5"/>
      <c r="JR381" s="5"/>
      <c r="JS381" s="5"/>
      <c r="JT381" s="5"/>
      <c r="JU381" s="5"/>
      <c r="JV381" s="5"/>
      <c r="JW381" s="5"/>
      <c r="JX381" s="5"/>
      <c r="JY381" s="5"/>
      <c r="JZ381" s="5"/>
      <c r="KA381" s="5"/>
      <c r="KB381" s="5"/>
      <c r="KC381" s="5"/>
      <c r="KD381" s="5"/>
      <c r="KE381" s="5"/>
      <c r="KF381" s="5"/>
      <c r="KG381" s="5"/>
      <c r="KH381" s="5"/>
      <c r="KI381" s="5"/>
      <c r="KJ381" s="5"/>
      <c r="KK381" s="5"/>
      <c r="KL381" s="5"/>
      <c r="KM381" s="5"/>
      <c r="KN381" s="5"/>
    </row>
    <row r="382" spans="1:300" ht="12.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  <c r="DL382" s="5"/>
      <c r="DM382" s="5"/>
      <c r="DN382" s="5"/>
      <c r="DO382" s="5"/>
      <c r="DP382" s="5"/>
      <c r="DQ382" s="5"/>
      <c r="DR382" s="5"/>
      <c r="DS382" s="5"/>
      <c r="DT382" s="5"/>
      <c r="DU382" s="5"/>
      <c r="DV382" s="5"/>
      <c r="DW382" s="5"/>
      <c r="DX382" s="5"/>
      <c r="DY382" s="5"/>
      <c r="DZ382" s="5"/>
      <c r="EA382" s="5"/>
      <c r="EB382" s="5"/>
      <c r="EC382" s="5"/>
      <c r="ED382" s="5"/>
      <c r="EE382" s="5"/>
      <c r="EF382" s="5"/>
      <c r="EG382" s="5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ER382" s="5"/>
      <c r="ES382" s="5"/>
      <c r="ET382" s="5"/>
      <c r="EU382" s="5"/>
      <c r="EV382" s="5"/>
      <c r="EW382" s="5"/>
      <c r="EX382" s="5"/>
      <c r="EY382" s="5"/>
      <c r="EZ382" s="5"/>
      <c r="FA382" s="5"/>
      <c r="FB382" s="5"/>
      <c r="FC382" s="5"/>
      <c r="FD382" s="5"/>
      <c r="FE382" s="5"/>
      <c r="FF382" s="5"/>
      <c r="FG382" s="5"/>
      <c r="FH382" s="5"/>
      <c r="FI382" s="5"/>
      <c r="FJ382" s="5"/>
      <c r="FK382" s="5"/>
      <c r="FL382" s="5"/>
      <c r="FM382" s="5"/>
      <c r="FN382" s="5"/>
      <c r="FO382" s="5"/>
      <c r="FP382" s="5"/>
      <c r="FQ382" s="5"/>
      <c r="FR382" s="5"/>
      <c r="FS382" s="5"/>
      <c r="FT382" s="5"/>
      <c r="FU382" s="5"/>
      <c r="FV382" s="5"/>
      <c r="FW382" s="5"/>
      <c r="FX382" s="5"/>
      <c r="FY382" s="5"/>
      <c r="FZ382" s="5"/>
      <c r="GA382" s="5"/>
      <c r="GB382" s="5"/>
      <c r="GC382" s="5"/>
      <c r="GD382" s="5"/>
      <c r="GE382" s="5"/>
      <c r="GF382" s="5"/>
      <c r="GG382" s="5"/>
      <c r="GH382" s="5"/>
      <c r="GI382" s="5"/>
      <c r="GJ382" s="5"/>
      <c r="GK382" s="5"/>
      <c r="GL382" s="5"/>
      <c r="GM382" s="5"/>
      <c r="GN382" s="5"/>
      <c r="GO382" s="5"/>
      <c r="GP382" s="5"/>
      <c r="GQ382" s="5"/>
      <c r="GR382" s="5"/>
      <c r="GS382" s="5"/>
      <c r="GT382" s="5"/>
      <c r="GU382" s="5"/>
      <c r="GV382" s="5"/>
      <c r="GW382" s="5"/>
      <c r="GX382" s="5"/>
      <c r="GY382" s="5"/>
      <c r="GZ382" s="5"/>
      <c r="HA382" s="5"/>
      <c r="HB382" s="5"/>
      <c r="HC382" s="5"/>
      <c r="HD382" s="5"/>
      <c r="HE382" s="5"/>
      <c r="HF382" s="5"/>
      <c r="HG382" s="5"/>
      <c r="HH382" s="5"/>
      <c r="HI382" s="5"/>
      <c r="HJ382" s="5"/>
      <c r="HK382" s="5"/>
      <c r="HL382" s="5"/>
      <c r="HM382" s="5"/>
      <c r="HN382" s="5"/>
      <c r="HO382" s="5"/>
      <c r="HP382" s="5"/>
      <c r="HQ382" s="5"/>
      <c r="HR382" s="5"/>
      <c r="HS382" s="5"/>
      <c r="HT382" s="5"/>
      <c r="HU382" s="5"/>
      <c r="HV382" s="5"/>
      <c r="HW382" s="5"/>
      <c r="HX382" s="5"/>
      <c r="HY382" s="5"/>
      <c r="HZ382" s="5"/>
      <c r="IA382" s="5"/>
      <c r="IB382" s="5"/>
      <c r="IC382" s="5"/>
      <c r="ID382" s="5"/>
      <c r="IE382" s="5"/>
      <c r="IF382" s="5"/>
      <c r="IG382" s="5"/>
      <c r="IH382" s="5"/>
      <c r="II382" s="5"/>
      <c r="IJ382" s="5"/>
      <c r="IK382" s="5"/>
      <c r="IL382" s="5"/>
      <c r="IM382" s="5"/>
      <c r="IN382" s="5"/>
      <c r="IO382" s="5"/>
      <c r="IP382" s="5"/>
      <c r="IQ382" s="5"/>
      <c r="IR382" s="5"/>
      <c r="IS382" s="5"/>
      <c r="IT382" s="5"/>
      <c r="IU382" s="5"/>
      <c r="IV382" s="5"/>
      <c r="IW382" s="5"/>
      <c r="IX382" s="5"/>
      <c r="IY382" s="5"/>
      <c r="IZ382" s="5"/>
      <c r="JA382" s="5"/>
      <c r="JB382" s="5"/>
      <c r="JC382" s="5"/>
      <c r="JD382" s="5"/>
      <c r="JE382" s="5"/>
      <c r="JF382" s="5"/>
      <c r="JG382" s="5"/>
      <c r="JH382" s="5"/>
      <c r="JI382" s="5"/>
      <c r="JJ382" s="5"/>
      <c r="JK382" s="5"/>
      <c r="JL382" s="5"/>
      <c r="JM382" s="5"/>
      <c r="JN382" s="5"/>
      <c r="JO382" s="5"/>
      <c r="JP382" s="5"/>
      <c r="JQ382" s="5"/>
      <c r="JR382" s="5"/>
      <c r="JS382" s="5"/>
      <c r="JT382" s="5"/>
      <c r="JU382" s="5"/>
      <c r="JV382" s="5"/>
      <c r="JW382" s="5"/>
      <c r="JX382" s="5"/>
      <c r="JY382" s="5"/>
      <c r="JZ382" s="5"/>
      <c r="KA382" s="5"/>
      <c r="KB382" s="5"/>
      <c r="KC382" s="5"/>
      <c r="KD382" s="5"/>
      <c r="KE382" s="5"/>
      <c r="KF382" s="5"/>
      <c r="KG382" s="5"/>
      <c r="KH382" s="5"/>
      <c r="KI382" s="5"/>
      <c r="KJ382" s="5"/>
      <c r="KK382" s="5"/>
      <c r="KL382" s="5"/>
      <c r="KM382" s="5"/>
      <c r="KN382" s="5"/>
    </row>
    <row r="383" spans="1:300" ht="12.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  <c r="DK383" s="5"/>
      <c r="DL383" s="5"/>
      <c r="DM383" s="5"/>
      <c r="DN383" s="5"/>
      <c r="DO383" s="5"/>
      <c r="DP383" s="5"/>
      <c r="DQ383" s="5"/>
      <c r="DR383" s="5"/>
      <c r="DS383" s="5"/>
      <c r="DT383" s="5"/>
      <c r="DU383" s="5"/>
      <c r="DV383" s="5"/>
      <c r="DW383" s="5"/>
      <c r="DX383" s="5"/>
      <c r="DY383" s="5"/>
      <c r="DZ383" s="5"/>
      <c r="EA383" s="5"/>
      <c r="EB383" s="5"/>
      <c r="EC383" s="5"/>
      <c r="ED383" s="5"/>
      <c r="EE383" s="5"/>
      <c r="EF383" s="5"/>
      <c r="EG383" s="5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ER383" s="5"/>
      <c r="ES383" s="5"/>
      <c r="ET383" s="5"/>
      <c r="EU383" s="5"/>
      <c r="EV383" s="5"/>
      <c r="EW383" s="5"/>
      <c r="EX383" s="5"/>
      <c r="EY383" s="5"/>
      <c r="EZ383" s="5"/>
      <c r="FA383" s="5"/>
      <c r="FB383" s="5"/>
      <c r="FC383" s="5"/>
      <c r="FD383" s="5"/>
      <c r="FE383" s="5"/>
      <c r="FF383" s="5"/>
      <c r="FG383" s="5"/>
      <c r="FH383" s="5"/>
      <c r="FI383" s="5"/>
      <c r="FJ383" s="5"/>
      <c r="FK383" s="5"/>
      <c r="FL383" s="5"/>
      <c r="FM383" s="5"/>
      <c r="FN383" s="5"/>
      <c r="FO383" s="5"/>
      <c r="FP383" s="5"/>
      <c r="FQ383" s="5"/>
      <c r="FR383" s="5"/>
      <c r="FS383" s="5"/>
      <c r="FT383" s="5"/>
      <c r="FU383" s="5"/>
      <c r="FV383" s="5"/>
      <c r="FW383" s="5"/>
      <c r="FX383" s="5"/>
      <c r="FY383" s="5"/>
      <c r="FZ383" s="5"/>
      <c r="GA383" s="5"/>
      <c r="GB383" s="5"/>
      <c r="GC383" s="5"/>
      <c r="GD383" s="5"/>
      <c r="GE383" s="5"/>
      <c r="GF383" s="5"/>
      <c r="GG383" s="5"/>
      <c r="GH383" s="5"/>
      <c r="GI383" s="5"/>
      <c r="GJ383" s="5"/>
      <c r="GK383" s="5"/>
      <c r="GL383" s="5"/>
      <c r="GM383" s="5"/>
      <c r="GN383" s="5"/>
      <c r="GO383" s="5"/>
      <c r="GP383" s="5"/>
      <c r="GQ383" s="5"/>
      <c r="GR383" s="5"/>
      <c r="GS383" s="5"/>
      <c r="GT383" s="5"/>
      <c r="GU383" s="5"/>
      <c r="GV383" s="5"/>
      <c r="GW383" s="5"/>
      <c r="GX383" s="5"/>
      <c r="GY383" s="5"/>
      <c r="GZ383" s="5"/>
      <c r="HA383" s="5"/>
      <c r="HB383" s="5"/>
      <c r="HC383" s="5"/>
      <c r="HD383" s="5"/>
      <c r="HE383" s="5"/>
      <c r="HF383" s="5"/>
      <c r="HG383" s="5"/>
      <c r="HH383" s="5"/>
      <c r="HI383" s="5"/>
      <c r="HJ383" s="5"/>
      <c r="HK383" s="5"/>
      <c r="HL383" s="5"/>
      <c r="HM383" s="5"/>
      <c r="HN383" s="5"/>
      <c r="HO383" s="5"/>
      <c r="HP383" s="5"/>
      <c r="HQ383" s="5"/>
      <c r="HR383" s="5"/>
      <c r="HS383" s="5"/>
      <c r="HT383" s="5"/>
      <c r="HU383" s="5"/>
      <c r="HV383" s="5"/>
      <c r="HW383" s="5"/>
      <c r="HX383" s="5"/>
      <c r="HY383" s="5"/>
      <c r="HZ383" s="5"/>
      <c r="IA383" s="5"/>
      <c r="IB383" s="5"/>
      <c r="IC383" s="5"/>
      <c r="ID383" s="5"/>
      <c r="IE383" s="5"/>
      <c r="IF383" s="5"/>
      <c r="IG383" s="5"/>
      <c r="IH383" s="5"/>
      <c r="II383" s="5"/>
      <c r="IJ383" s="5"/>
      <c r="IK383" s="5"/>
      <c r="IL383" s="5"/>
      <c r="IM383" s="5"/>
      <c r="IN383" s="5"/>
      <c r="IO383" s="5"/>
      <c r="IP383" s="5"/>
      <c r="IQ383" s="5"/>
      <c r="IR383" s="5"/>
      <c r="IS383" s="5"/>
      <c r="IT383" s="5"/>
      <c r="IU383" s="5"/>
      <c r="IV383" s="5"/>
      <c r="IW383" s="5"/>
      <c r="IX383" s="5"/>
      <c r="IY383" s="5"/>
      <c r="IZ383" s="5"/>
      <c r="JA383" s="5"/>
      <c r="JB383" s="5"/>
      <c r="JC383" s="5"/>
      <c r="JD383" s="5"/>
      <c r="JE383" s="5"/>
      <c r="JF383" s="5"/>
      <c r="JG383" s="5"/>
      <c r="JH383" s="5"/>
      <c r="JI383" s="5"/>
      <c r="JJ383" s="5"/>
      <c r="JK383" s="5"/>
      <c r="JL383" s="5"/>
      <c r="JM383" s="5"/>
      <c r="JN383" s="5"/>
      <c r="JO383" s="5"/>
      <c r="JP383" s="5"/>
      <c r="JQ383" s="5"/>
      <c r="JR383" s="5"/>
      <c r="JS383" s="5"/>
      <c r="JT383" s="5"/>
      <c r="JU383" s="5"/>
      <c r="JV383" s="5"/>
      <c r="JW383" s="5"/>
      <c r="JX383" s="5"/>
      <c r="JY383" s="5"/>
      <c r="JZ383" s="5"/>
      <c r="KA383" s="5"/>
      <c r="KB383" s="5"/>
      <c r="KC383" s="5"/>
      <c r="KD383" s="5"/>
      <c r="KE383" s="5"/>
      <c r="KF383" s="5"/>
      <c r="KG383" s="5"/>
      <c r="KH383" s="5"/>
      <c r="KI383" s="5"/>
      <c r="KJ383" s="5"/>
      <c r="KK383" s="5"/>
      <c r="KL383" s="5"/>
      <c r="KM383" s="5"/>
      <c r="KN383" s="5"/>
    </row>
    <row r="384" spans="1:300" ht="12.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  <c r="DK384" s="5"/>
      <c r="DL384" s="5"/>
      <c r="DM384" s="5"/>
      <c r="DN384" s="5"/>
      <c r="DO384" s="5"/>
      <c r="DP384" s="5"/>
      <c r="DQ384" s="5"/>
      <c r="DR384" s="5"/>
      <c r="DS384" s="5"/>
      <c r="DT384" s="5"/>
      <c r="DU384" s="5"/>
      <c r="DV384" s="5"/>
      <c r="DW384" s="5"/>
      <c r="DX384" s="5"/>
      <c r="DY384" s="5"/>
      <c r="DZ384" s="5"/>
      <c r="EA384" s="5"/>
      <c r="EB384" s="5"/>
      <c r="EC384" s="5"/>
      <c r="ED384" s="5"/>
      <c r="EE384" s="5"/>
      <c r="EF384" s="5"/>
      <c r="EG384" s="5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"/>
      <c r="EV384" s="5"/>
      <c r="EW384" s="5"/>
      <c r="EX384" s="5"/>
      <c r="EY384" s="5"/>
      <c r="EZ384" s="5"/>
      <c r="FA384" s="5"/>
      <c r="FB384" s="5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  <c r="FO384" s="5"/>
      <c r="FP384" s="5"/>
      <c r="FQ384" s="5"/>
      <c r="FR384" s="5"/>
      <c r="FS384" s="5"/>
      <c r="FT384" s="5"/>
      <c r="FU384" s="5"/>
      <c r="FV384" s="5"/>
      <c r="FW384" s="5"/>
      <c r="FX384" s="5"/>
      <c r="FY384" s="5"/>
      <c r="FZ384" s="5"/>
      <c r="GA384" s="5"/>
      <c r="GB384" s="5"/>
      <c r="GC384" s="5"/>
      <c r="GD384" s="5"/>
      <c r="GE384" s="5"/>
      <c r="GF384" s="5"/>
      <c r="GG384" s="5"/>
      <c r="GH384" s="5"/>
      <c r="GI384" s="5"/>
      <c r="GJ384" s="5"/>
      <c r="GK384" s="5"/>
      <c r="GL384" s="5"/>
      <c r="GM384" s="5"/>
      <c r="GN384" s="5"/>
      <c r="GO384" s="5"/>
      <c r="GP384" s="5"/>
      <c r="GQ384" s="5"/>
      <c r="GR384" s="5"/>
      <c r="GS384" s="5"/>
      <c r="GT384" s="5"/>
      <c r="GU384" s="5"/>
      <c r="GV384" s="5"/>
      <c r="GW384" s="5"/>
      <c r="GX384" s="5"/>
      <c r="GY384" s="5"/>
      <c r="GZ384" s="5"/>
      <c r="HA384" s="5"/>
      <c r="HB384" s="5"/>
      <c r="HC384" s="5"/>
      <c r="HD384" s="5"/>
      <c r="HE384" s="5"/>
      <c r="HF384" s="5"/>
      <c r="HG384" s="5"/>
      <c r="HH384" s="5"/>
      <c r="HI384" s="5"/>
      <c r="HJ384" s="5"/>
      <c r="HK384" s="5"/>
      <c r="HL384" s="5"/>
      <c r="HM384" s="5"/>
      <c r="HN384" s="5"/>
      <c r="HO384" s="5"/>
      <c r="HP384" s="5"/>
      <c r="HQ384" s="5"/>
      <c r="HR384" s="5"/>
      <c r="HS384" s="5"/>
      <c r="HT384" s="5"/>
      <c r="HU384" s="5"/>
      <c r="HV384" s="5"/>
      <c r="HW384" s="5"/>
      <c r="HX384" s="5"/>
      <c r="HY384" s="5"/>
      <c r="HZ384" s="5"/>
      <c r="IA384" s="5"/>
      <c r="IB384" s="5"/>
      <c r="IC384" s="5"/>
      <c r="ID384" s="5"/>
      <c r="IE384" s="5"/>
      <c r="IF384" s="5"/>
      <c r="IG384" s="5"/>
      <c r="IH384" s="5"/>
      <c r="II384" s="5"/>
      <c r="IJ384" s="5"/>
      <c r="IK384" s="5"/>
      <c r="IL384" s="5"/>
      <c r="IM384" s="5"/>
      <c r="IN384" s="5"/>
      <c r="IO384" s="5"/>
      <c r="IP384" s="5"/>
      <c r="IQ384" s="5"/>
      <c r="IR384" s="5"/>
      <c r="IS384" s="5"/>
      <c r="IT384" s="5"/>
      <c r="IU384" s="5"/>
      <c r="IV384" s="5"/>
      <c r="IW384" s="5"/>
      <c r="IX384" s="5"/>
      <c r="IY384" s="5"/>
      <c r="IZ384" s="5"/>
      <c r="JA384" s="5"/>
      <c r="JB384" s="5"/>
      <c r="JC384" s="5"/>
      <c r="JD384" s="5"/>
      <c r="JE384" s="5"/>
      <c r="JF384" s="5"/>
      <c r="JG384" s="5"/>
      <c r="JH384" s="5"/>
      <c r="JI384" s="5"/>
      <c r="JJ384" s="5"/>
      <c r="JK384" s="5"/>
      <c r="JL384" s="5"/>
      <c r="JM384" s="5"/>
      <c r="JN384" s="5"/>
      <c r="JO384" s="5"/>
      <c r="JP384" s="5"/>
      <c r="JQ384" s="5"/>
      <c r="JR384" s="5"/>
      <c r="JS384" s="5"/>
      <c r="JT384" s="5"/>
      <c r="JU384" s="5"/>
      <c r="JV384" s="5"/>
      <c r="JW384" s="5"/>
      <c r="JX384" s="5"/>
      <c r="JY384" s="5"/>
      <c r="JZ384" s="5"/>
      <c r="KA384" s="5"/>
      <c r="KB384" s="5"/>
      <c r="KC384" s="5"/>
      <c r="KD384" s="5"/>
      <c r="KE384" s="5"/>
      <c r="KF384" s="5"/>
      <c r="KG384" s="5"/>
      <c r="KH384" s="5"/>
      <c r="KI384" s="5"/>
      <c r="KJ384" s="5"/>
      <c r="KK384" s="5"/>
      <c r="KL384" s="5"/>
      <c r="KM384" s="5"/>
      <c r="KN384" s="5"/>
    </row>
    <row r="385" spans="1:300" ht="12.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  <c r="DL385" s="5"/>
      <c r="DM385" s="5"/>
      <c r="DN385" s="5"/>
      <c r="DO385" s="5"/>
      <c r="DP385" s="5"/>
      <c r="DQ385" s="5"/>
      <c r="DR385" s="5"/>
      <c r="DS385" s="5"/>
      <c r="DT385" s="5"/>
      <c r="DU385" s="5"/>
      <c r="DV385" s="5"/>
      <c r="DW385" s="5"/>
      <c r="DX385" s="5"/>
      <c r="DY385" s="5"/>
      <c r="DZ385" s="5"/>
      <c r="EA385" s="5"/>
      <c r="EB385" s="5"/>
      <c r="EC385" s="5"/>
      <c r="ED385" s="5"/>
      <c r="EE385" s="5"/>
      <c r="EF385" s="5"/>
      <c r="EG385" s="5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"/>
      <c r="EV385" s="5"/>
      <c r="EW385" s="5"/>
      <c r="EX385" s="5"/>
      <c r="EY385" s="5"/>
      <c r="EZ385" s="5"/>
      <c r="FA385" s="5"/>
      <c r="FB385" s="5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  <c r="FO385" s="5"/>
      <c r="FP385" s="5"/>
      <c r="FQ385" s="5"/>
      <c r="FR385" s="5"/>
      <c r="FS385" s="5"/>
      <c r="FT385" s="5"/>
      <c r="FU385" s="5"/>
      <c r="FV385" s="5"/>
      <c r="FW385" s="5"/>
      <c r="FX385" s="5"/>
      <c r="FY385" s="5"/>
      <c r="FZ385" s="5"/>
      <c r="GA385" s="5"/>
      <c r="GB385" s="5"/>
      <c r="GC385" s="5"/>
      <c r="GD385" s="5"/>
      <c r="GE385" s="5"/>
      <c r="GF385" s="5"/>
      <c r="GG385" s="5"/>
      <c r="GH385" s="5"/>
      <c r="GI385" s="5"/>
      <c r="GJ385" s="5"/>
      <c r="GK385" s="5"/>
      <c r="GL385" s="5"/>
      <c r="GM385" s="5"/>
      <c r="GN385" s="5"/>
      <c r="GO385" s="5"/>
      <c r="GP385" s="5"/>
      <c r="GQ385" s="5"/>
      <c r="GR385" s="5"/>
      <c r="GS385" s="5"/>
      <c r="GT385" s="5"/>
      <c r="GU385" s="5"/>
      <c r="GV385" s="5"/>
      <c r="GW385" s="5"/>
      <c r="GX385" s="5"/>
      <c r="GY385" s="5"/>
      <c r="GZ385" s="5"/>
      <c r="HA385" s="5"/>
      <c r="HB385" s="5"/>
      <c r="HC385" s="5"/>
      <c r="HD385" s="5"/>
      <c r="HE385" s="5"/>
      <c r="HF385" s="5"/>
      <c r="HG385" s="5"/>
      <c r="HH385" s="5"/>
      <c r="HI385" s="5"/>
      <c r="HJ385" s="5"/>
      <c r="HK385" s="5"/>
      <c r="HL385" s="5"/>
      <c r="HM385" s="5"/>
      <c r="HN385" s="5"/>
      <c r="HO385" s="5"/>
      <c r="HP385" s="5"/>
      <c r="HQ385" s="5"/>
      <c r="HR385" s="5"/>
      <c r="HS385" s="5"/>
      <c r="HT385" s="5"/>
      <c r="HU385" s="5"/>
      <c r="HV385" s="5"/>
      <c r="HW385" s="5"/>
      <c r="HX385" s="5"/>
      <c r="HY385" s="5"/>
      <c r="HZ385" s="5"/>
      <c r="IA385" s="5"/>
      <c r="IB385" s="5"/>
      <c r="IC385" s="5"/>
      <c r="ID385" s="5"/>
      <c r="IE385" s="5"/>
      <c r="IF385" s="5"/>
      <c r="IG385" s="5"/>
      <c r="IH385" s="5"/>
      <c r="II385" s="5"/>
      <c r="IJ385" s="5"/>
      <c r="IK385" s="5"/>
      <c r="IL385" s="5"/>
      <c r="IM385" s="5"/>
      <c r="IN385" s="5"/>
      <c r="IO385" s="5"/>
      <c r="IP385" s="5"/>
      <c r="IQ385" s="5"/>
      <c r="IR385" s="5"/>
      <c r="IS385" s="5"/>
      <c r="IT385" s="5"/>
      <c r="IU385" s="5"/>
      <c r="IV385" s="5"/>
      <c r="IW385" s="5"/>
      <c r="IX385" s="5"/>
      <c r="IY385" s="5"/>
      <c r="IZ385" s="5"/>
      <c r="JA385" s="5"/>
      <c r="JB385" s="5"/>
      <c r="JC385" s="5"/>
      <c r="JD385" s="5"/>
      <c r="JE385" s="5"/>
      <c r="JF385" s="5"/>
      <c r="JG385" s="5"/>
      <c r="JH385" s="5"/>
      <c r="JI385" s="5"/>
      <c r="JJ385" s="5"/>
      <c r="JK385" s="5"/>
      <c r="JL385" s="5"/>
      <c r="JM385" s="5"/>
      <c r="JN385" s="5"/>
      <c r="JO385" s="5"/>
      <c r="JP385" s="5"/>
      <c r="JQ385" s="5"/>
      <c r="JR385" s="5"/>
      <c r="JS385" s="5"/>
      <c r="JT385" s="5"/>
      <c r="JU385" s="5"/>
      <c r="JV385" s="5"/>
      <c r="JW385" s="5"/>
      <c r="JX385" s="5"/>
      <c r="JY385" s="5"/>
      <c r="JZ385" s="5"/>
      <c r="KA385" s="5"/>
      <c r="KB385" s="5"/>
      <c r="KC385" s="5"/>
      <c r="KD385" s="5"/>
      <c r="KE385" s="5"/>
      <c r="KF385" s="5"/>
      <c r="KG385" s="5"/>
      <c r="KH385" s="5"/>
      <c r="KI385" s="5"/>
      <c r="KJ385" s="5"/>
      <c r="KK385" s="5"/>
      <c r="KL385" s="5"/>
      <c r="KM385" s="5"/>
      <c r="KN385" s="5"/>
    </row>
    <row r="386" spans="1:300" ht="12.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  <c r="DK386" s="5"/>
      <c r="DL386" s="5"/>
      <c r="DM386" s="5"/>
      <c r="DN386" s="5"/>
      <c r="DO386" s="5"/>
      <c r="DP386" s="5"/>
      <c r="DQ386" s="5"/>
      <c r="DR386" s="5"/>
      <c r="DS386" s="5"/>
      <c r="DT386" s="5"/>
      <c r="DU386" s="5"/>
      <c r="DV386" s="5"/>
      <c r="DW386" s="5"/>
      <c r="DX386" s="5"/>
      <c r="DY386" s="5"/>
      <c r="DZ386" s="5"/>
      <c r="EA386" s="5"/>
      <c r="EB386" s="5"/>
      <c r="EC386" s="5"/>
      <c r="ED386" s="5"/>
      <c r="EE386" s="5"/>
      <c r="EF386" s="5"/>
      <c r="EG386" s="5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5"/>
      <c r="ET386" s="5"/>
      <c r="EU386" s="5"/>
      <c r="EV386" s="5"/>
      <c r="EW386" s="5"/>
      <c r="EX386" s="5"/>
      <c r="EY386" s="5"/>
      <c r="EZ386" s="5"/>
      <c r="FA386" s="5"/>
      <c r="FB386" s="5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/>
      <c r="FQ386" s="5"/>
      <c r="FR386" s="5"/>
      <c r="FS386" s="5"/>
      <c r="FT386" s="5"/>
      <c r="FU386" s="5"/>
      <c r="FV386" s="5"/>
      <c r="FW386" s="5"/>
      <c r="FX386" s="5"/>
      <c r="FY386" s="5"/>
      <c r="FZ386" s="5"/>
      <c r="GA386" s="5"/>
      <c r="GB386" s="5"/>
      <c r="GC386" s="5"/>
      <c r="GD386" s="5"/>
      <c r="GE386" s="5"/>
      <c r="GF386" s="5"/>
      <c r="GG386" s="5"/>
      <c r="GH386" s="5"/>
      <c r="GI386" s="5"/>
      <c r="GJ386" s="5"/>
      <c r="GK386" s="5"/>
      <c r="GL386" s="5"/>
      <c r="GM386" s="5"/>
      <c r="GN386" s="5"/>
      <c r="GO386" s="5"/>
      <c r="GP386" s="5"/>
      <c r="GQ386" s="5"/>
      <c r="GR386" s="5"/>
      <c r="GS386" s="5"/>
      <c r="GT386" s="5"/>
      <c r="GU386" s="5"/>
      <c r="GV386" s="5"/>
      <c r="GW386" s="5"/>
      <c r="GX386" s="5"/>
      <c r="GY386" s="5"/>
      <c r="GZ386" s="5"/>
      <c r="HA386" s="5"/>
      <c r="HB386" s="5"/>
      <c r="HC386" s="5"/>
      <c r="HD386" s="5"/>
      <c r="HE386" s="5"/>
      <c r="HF386" s="5"/>
      <c r="HG386" s="5"/>
      <c r="HH386" s="5"/>
      <c r="HI386" s="5"/>
      <c r="HJ386" s="5"/>
      <c r="HK386" s="5"/>
      <c r="HL386" s="5"/>
      <c r="HM386" s="5"/>
      <c r="HN386" s="5"/>
      <c r="HO386" s="5"/>
      <c r="HP386" s="5"/>
      <c r="HQ386" s="5"/>
      <c r="HR386" s="5"/>
      <c r="HS386" s="5"/>
      <c r="HT386" s="5"/>
      <c r="HU386" s="5"/>
      <c r="HV386" s="5"/>
      <c r="HW386" s="5"/>
      <c r="HX386" s="5"/>
      <c r="HY386" s="5"/>
      <c r="HZ386" s="5"/>
      <c r="IA386" s="5"/>
      <c r="IB386" s="5"/>
      <c r="IC386" s="5"/>
      <c r="ID386" s="5"/>
      <c r="IE386" s="5"/>
      <c r="IF386" s="5"/>
      <c r="IG386" s="5"/>
      <c r="IH386" s="5"/>
      <c r="II386" s="5"/>
      <c r="IJ386" s="5"/>
      <c r="IK386" s="5"/>
      <c r="IL386" s="5"/>
      <c r="IM386" s="5"/>
      <c r="IN386" s="5"/>
      <c r="IO386" s="5"/>
      <c r="IP386" s="5"/>
      <c r="IQ386" s="5"/>
      <c r="IR386" s="5"/>
      <c r="IS386" s="5"/>
      <c r="IT386" s="5"/>
      <c r="IU386" s="5"/>
      <c r="IV386" s="5"/>
      <c r="IW386" s="5"/>
      <c r="IX386" s="5"/>
      <c r="IY386" s="5"/>
      <c r="IZ386" s="5"/>
      <c r="JA386" s="5"/>
      <c r="JB386" s="5"/>
      <c r="JC386" s="5"/>
      <c r="JD386" s="5"/>
      <c r="JE386" s="5"/>
      <c r="JF386" s="5"/>
      <c r="JG386" s="5"/>
      <c r="JH386" s="5"/>
      <c r="JI386" s="5"/>
      <c r="JJ386" s="5"/>
      <c r="JK386" s="5"/>
      <c r="JL386" s="5"/>
      <c r="JM386" s="5"/>
      <c r="JN386" s="5"/>
      <c r="JO386" s="5"/>
      <c r="JP386" s="5"/>
      <c r="JQ386" s="5"/>
      <c r="JR386" s="5"/>
      <c r="JS386" s="5"/>
      <c r="JT386" s="5"/>
      <c r="JU386" s="5"/>
      <c r="JV386" s="5"/>
      <c r="JW386" s="5"/>
      <c r="JX386" s="5"/>
      <c r="JY386" s="5"/>
      <c r="JZ386" s="5"/>
      <c r="KA386" s="5"/>
      <c r="KB386" s="5"/>
      <c r="KC386" s="5"/>
      <c r="KD386" s="5"/>
      <c r="KE386" s="5"/>
      <c r="KF386" s="5"/>
      <c r="KG386" s="5"/>
      <c r="KH386" s="5"/>
      <c r="KI386" s="5"/>
      <c r="KJ386" s="5"/>
      <c r="KK386" s="5"/>
      <c r="KL386" s="5"/>
      <c r="KM386" s="5"/>
      <c r="KN386" s="5"/>
    </row>
    <row r="387" spans="1:300" ht="12.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5"/>
      <c r="DM387" s="5"/>
      <c r="DN387" s="5"/>
      <c r="DO387" s="5"/>
      <c r="DP387" s="5"/>
      <c r="DQ387" s="5"/>
      <c r="DR387" s="5"/>
      <c r="DS387" s="5"/>
      <c r="DT387" s="5"/>
      <c r="DU387" s="5"/>
      <c r="DV387" s="5"/>
      <c r="DW387" s="5"/>
      <c r="DX387" s="5"/>
      <c r="DY387" s="5"/>
      <c r="DZ387" s="5"/>
      <c r="EA387" s="5"/>
      <c r="EB387" s="5"/>
      <c r="EC387" s="5"/>
      <c r="ED387" s="5"/>
      <c r="EE387" s="5"/>
      <c r="EF387" s="5"/>
      <c r="EG387" s="5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"/>
      <c r="EV387" s="5"/>
      <c r="EW387" s="5"/>
      <c r="EX387" s="5"/>
      <c r="EY387" s="5"/>
      <c r="EZ387" s="5"/>
      <c r="FA387" s="5"/>
      <c r="FB387" s="5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  <c r="FO387" s="5"/>
      <c r="FP387" s="5"/>
      <c r="FQ387" s="5"/>
      <c r="FR387" s="5"/>
      <c r="FS387" s="5"/>
      <c r="FT387" s="5"/>
      <c r="FU387" s="5"/>
      <c r="FV387" s="5"/>
      <c r="FW387" s="5"/>
      <c r="FX387" s="5"/>
      <c r="FY387" s="5"/>
      <c r="FZ387" s="5"/>
      <c r="GA387" s="5"/>
      <c r="GB387" s="5"/>
      <c r="GC387" s="5"/>
      <c r="GD387" s="5"/>
      <c r="GE387" s="5"/>
      <c r="GF387" s="5"/>
      <c r="GG387" s="5"/>
      <c r="GH387" s="5"/>
      <c r="GI387" s="5"/>
      <c r="GJ387" s="5"/>
      <c r="GK387" s="5"/>
      <c r="GL387" s="5"/>
      <c r="GM387" s="5"/>
      <c r="GN387" s="5"/>
      <c r="GO387" s="5"/>
      <c r="GP387" s="5"/>
      <c r="GQ387" s="5"/>
      <c r="GR387" s="5"/>
      <c r="GS387" s="5"/>
      <c r="GT387" s="5"/>
      <c r="GU387" s="5"/>
      <c r="GV387" s="5"/>
      <c r="GW387" s="5"/>
      <c r="GX387" s="5"/>
      <c r="GY387" s="5"/>
      <c r="GZ387" s="5"/>
      <c r="HA387" s="5"/>
      <c r="HB387" s="5"/>
      <c r="HC387" s="5"/>
      <c r="HD387" s="5"/>
      <c r="HE387" s="5"/>
      <c r="HF387" s="5"/>
      <c r="HG387" s="5"/>
      <c r="HH387" s="5"/>
      <c r="HI387" s="5"/>
      <c r="HJ387" s="5"/>
      <c r="HK387" s="5"/>
      <c r="HL387" s="5"/>
      <c r="HM387" s="5"/>
      <c r="HN387" s="5"/>
      <c r="HO387" s="5"/>
      <c r="HP387" s="5"/>
      <c r="HQ387" s="5"/>
      <c r="HR387" s="5"/>
      <c r="HS387" s="5"/>
      <c r="HT387" s="5"/>
      <c r="HU387" s="5"/>
      <c r="HV387" s="5"/>
      <c r="HW387" s="5"/>
      <c r="HX387" s="5"/>
      <c r="HY387" s="5"/>
      <c r="HZ387" s="5"/>
      <c r="IA387" s="5"/>
      <c r="IB387" s="5"/>
      <c r="IC387" s="5"/>
      <c r="ID387" s="5"/>
      <c r="IE387" s="5"/>
      <c r="IF387" s="5"/>
      <c r="IG387" s="5"/>
      <c r="IH387" s="5"/>
      <c r="II387" s="5"/>
      <c r="IJ387" s="5"/>
      <c r="IK387" s="5"/>
      <c r="IL387" s="5"/>
      <c r="IM387" s="5"/>
      <c r="IN387" s="5"/>
      <c r="IO387" s="5"/>
      <c r="IP387" s="5"/>
      <c r="IQ387" s="5"/>
      <c r="IR387" s="5"/>
      <c r="IS387" s="5"/>
      <c r="IT387" s="5"/>
      <c r="IU387" s="5"/>
      <c r="IV387" s="5"/>
      <c r="IW387" s="5"/>
      <c r="IX387" s="5"/>
      <c r="IY387" s="5"/>
      <c r="IZ387" s="5"/>
      <c r="JA387" s="5"/>
      <c r="JB387" s="5"/>
      <c r="JC387" s="5"/>
      <c r="JD387" s="5"/>
      <c r="JE387" s="5"/>
      <c r="JF387" s="5"/>
      <c r="JG387" s="5"/>
      <c r="JH387" s="5"/>
      <c r="JI387" s="5"/>
      <c r="JJ387" s="5"/>
      <c r="JK387" s="5"/>
      <c r="JL387" s="5"/>
      <c r="JM387" s="5"/>
      <c r="JN387" s="5"/>
      <c r="JO387" s="5"/>
      <c r="JP387" s="5"/>
      <c r="JQ387" s="5"/>
      <c r="JR387" s="5"/>
      <c r="JS387" s="5"/>
      <c r="JT387" s="5"/>
      <c r="JU387" s="5"/>
      <c r="JV387" s="5"/>
      <c r="JW387" s="5"/>
      <c r="JX387" s="5"/>
      <c r="JY387" s="5"/>
      <c r="JZ387" s="5"/>
      <c r="KA387" s="5"/>
      <c r="KB387" s="5"/>
      <c r="KC387" s="5"/>
      <c r="KD387" s="5"/>
      <c r="KE387" s="5"/>
      <c r="KF387" s="5"/>
      <c r="KG387" s="5"/>
      <c r="KH387" s="5"/>
      <c r="KI387" s="5"/>
      <c r="KJ387" s="5"/>
      <c r="KK387" s="5"/>
      <c r="KL387" s="5"/>
      <c r="KM387" s="5"/>
      <c r="KN387" s="5"/>
    </row>
    <row r="388" spans="1:300" ht="12.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  <c r="DK388" s="5"/>
      <c r="DL388" s="5"/>
      <c r="DM388" s="5"/>
      <c r="DN388" s="5"/>
      <c r="DO388" s="5"/>
      <c r="DP388" s="5"/>
      <c r="DQ388" s="5"/>
      <c r="DR388" s="5"/>
      <c r="DS388" s="5"/>
      <c r="DT388" s="5"/>
      <c r="DU388" s="5"/>
      <c r="DV388" s="5"/>
      <c r="DW388" s="5"/>
      <c r="DX388" s="5"/>
      <c r="DY388" s="5"/>
      <c r="DZ388" s="5"/>
      <c r="EA388" s="5"/>
      <c r="EB388" s="5"/>
      <c r="EC388" s="5"/>
      <c r="ED388" s="5"/>
      <c r="EE388" s="5"/>
      <c r="EF388" s="5"/>
      <c r="EG388" s="5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5"/>
      <c r="ET388" s="5"/>
      <c r="EU388" s="5"/>
      <c r="EV388" s="5"/>
      <c r="EW388" s="5"/>
      <c r="EX388" s="5"/>
      <c r="EY388" s="5"/>
      <c r="EZ388" s="5"/>
      <c r="FA388" s="5"/>
      <c r="FB388" s="5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  <c r="FO388" s="5"/>
      <c r="FP388" s="5"/>
      <c r="FQ388" s="5"/>
      <c r="FR388" s="5"/>
      <c r="FS388" s="5"/>
      <c r="FT388" s="5"/>
      <c r="FU388" s="5"/>
      <c r="FV388" s="5"/>
      <c r="FW388" s="5"/>
      <c r="FX388" s="5"/>
      <c r="FY388" s="5"/>
      <c r="FZ388" s="5"/>
      <c r="GA388" s="5"/>
      <c r="GB388" s="5"/>
      <c r="GC388" s="5"/>
      <c r="GD388" s="5"/>
      <c r="GE388" s="5"/>
      <c r="GF388" s="5"/>
      <c r="GG388" s="5"/>
      <c r="GH388" s="5"/>
      <c r="GI388" s="5"/>
      <c r="GJ388" s="5"/>
      <c r="GK388" s="5"/>
      <c r="GL388" s="5"/>
      <c r="GM388" s="5"/>
      <c r="GN388" s="5"/>
      <c r="GO388" s="5"/>
      <c r="GP388" s="5"/>
      <c r="GQ388" s="5"/>
      <c r="GR388" s="5"/>
      <c r="GS388" s="5"/>
      <c r="GT388" s="5"/>
      <c r="GU388" s="5"/>
      <c r="GV388" s="5"/>
      <c r="GW388" s="5"/>
      <c r="GX388" s="5"/>
      <c r="GY388" s="5"/>
      <c r="GZ388" s="5"/>
      <c r="HA388" s="5"/>
      <c r="HB388" s="5"/>
      <c r="HC388" s="5"/>
      <c r="HD388" s="5"/>
      <c r="HE388" s="5"/>
      <c r="HF388" s="5"/>
      <c r="HG388" s="5"/>
      <c r="HH388" s="5"/>
      <c r="HI388" s="5"/>
      <c r="HJ388" s="5"/>
      <c r="HK388" s="5"/>
      <c r="HL388" s="5"/>
      <c r="HM388" s="5"/>
      <c r="HN388" s="5"/>
      <c r="HO388" s="5"/>
      <c r="HP388" s="5"/>
      <c r="HQ388" s="5"/>
      <c r="HR388" s="5"/>
      <c r="HS388" s="5"/>
      <c r="HT388" s="5"/>
      <c r="HU388" s="5"/>
      <c r="HV388" s="5"/>
      <c r="HW388" s="5"/>
      <c r="HX388" s="5"/>
      <c r="HY388" s="5"/>
      <c r="HZ388" s="5"/>
      <c r="IA388" s="5"/>
      <c r="IB388" s="5"/>
      <c r="IC388" s="5"/>
      <c r="ID388" s="5"/>
      <c r="IE388" s="5"/>
      <c r="IF388" s="5"/>
      <c r="IG388" s="5"/>
      <c r="IH388" s="5"/>
      <c r="II388" s="5"/>
      <c r="IJ388" s="5"/>
      <c r="IK388" s="5"/>
      <c r="IL388" s="5"/>
      <c r="IM388" s="5"/>
      <c r="IN388" s="5"/>
      <c r="IO388" s="5"/>
      <c r="IP388" s="5"/>
      <c r="IQ388" s="5"/>
      <c r="IR388" s="5"/>
      <c r="IS388" s="5"/>
      <c r="IT388" s="5"/>
      <c r="IU388" s="5"/>
      <c r="IV388" s="5"/>
      <c r="IW388" s="5"/>
      <c r="IX388" s="5"/>
      <c r="IY388" s="5"/>
      <c r="IZ388" s="5"/>
      <c r="JA388" s="5"/>
      <c r="JB388" s="5"/>
      <c r="JC388" s="5"/>
      <c r="JD388" s="5"/>
      <c r="JE388" s="5"/>
      <c r="JF388" s="5"/>
      <c r="JG388" s="5"/>
      <c r="JH388" s="5"/>
      <c r="JI388" s="5"/>
      <c r="JJ388" s="5"/>
      <c r="JK388" s="5"/>
      <c r="JL388" s="5"/>
      <c r="JM388" s="5"/>
      <c r="JN388" s="5"/>
      <c r="JO388" s="5"/>
      <c r="JP388" s="5"/>
      <c r="JQ388" s="5"/>
      <c r="JR388" s="5"/>
      <c r="JS388" s="5"/>
      <c r="JT388" s="5"/>
      <c r="JU388" s="5"/>
      <c r="JV388" s="5"/>
      <c r="JW388" s="5"/>
      <c r="JX388" s="5"/>
      <c r="JY388" s="5"/>
      <c r="JZ388" s="5"/>
      <c r="KA388" s="5"/>
      <c r="KB388" s="5"/>
      <c r="KC388" s="5"/>
      <c r="KD388" s="5"/>
      <c r="KE388" s="5"/>
      <c r="KF388" s="5"/>
      <c r="KG388" s="5"/>
      <c r="KH388" s="5"/>
      <c r="KI388" s="5"/>
      <c r="KJ388" s="5"/>
      <c r="KK388" s="5"/>
      <c r="KL388" s="5"/>
      <c r="KM388" s="5"/>
      <c r="KN388" s="5"/>
    </row>
    <row r="389" spans="1:300" ht="12.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  <c r="DK389" s="5"/>
      <c r="DL389" s="5"/>
      <c r="DM389" s="5"/>
      <c r="DN389" s="5"/>
      <c r="DO389" s="5"/>
      <c r="DP389" s="5"/>
      <c r="DQ389" s="5"/>
      <c r="DR389" s="5"/>
      <c r="DS389" s="5"/>
      <c r="DT389" s="5"/>
      <c r="DU389" s="5"/>
      <c r="DV389" s="5"/>
      <c r="DW389" s="5"/>
      <c r="DX389" s="5"/>
      <c r="DY389" s="5"/>
      <c r="DZ389" s="5"/>
      <c r="EA389" s="5"/>
      <c r="EB389" s="5"/>
      <c r="EC389" s="5"/>
      <c r="ED389" s="5"/>
      <c r="EE389" s="5"/>
      <c r="EF389" s="5"/>
      <c r="EG389" s="5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5"/>
      <c r="ET389" s="5"/>
      <c r="EU389" s="5"/>
      <c r="EV389" s="5"/>
      <c r="EW389" s="5"/>
      <c r="EX389" s="5"/>
      <c r="EY389" s="5"/>
      <c r="EZ389" s="5"/>
      <c r="FA389" s="5"/>
      <c r="FB389" s="5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  <c r="FO389" s="5"/>
      <c r="FP389" s="5"/>
      <c r="FQ389" s="5"/>
      <c r="FR389" s="5"/>
      <c r="FS389" s="5"/>
      <c r="FT389" s="5"/>
      <c r="FU389" s="5"/>
      <c r="FV389" s="5"/>
      <c r="FW389" s="5"/>
      <c r="FX389" s="5"/>
      <c r="FY389" s="5"/>
      <c r="FZ389" s="5"/>
      <c r="GA389" s="5"/>
      <c r="GB389" s="5"/>
      <c r="GC389" s="5"/>
      <c r="GD389" s="5"/>
      <c r="GE389" s="5"/>
      <c r="GF389" s="5"/>
      <c r="GG389" s="5"/>
      <c r="GH389" s="5"/>
      <c r="GI389" s="5"/>
      <c r="GJ389" s="5"/>
      <c r="GK389" s="5"/>
      <c r="GL389" s="5"/>
      <c r="GM389" s="5"/>
      <c r="GN389" s="5"/>
      <c r="GO389" s="5"/>
      <c r="GP389" s="5"/>
      <c r="GQ389" s="5"/>
      <c r="GR389" s="5"/>
      <c r="GS389" s="5"/>
      <c r="GT389" s="5"/>
      <c r="GU389" s="5"/>
      <c r="GV389" s="5"/>
      <c r="GW389" s="5"/>
      <c r="GX389" s="5"/>
      <c r="GY389" s="5"/>
      <c r="GZ389" s="5"/>
      <c r="HA389" s="5"/>
      <c r="HB389" s="5"/>
      <c r="HC389" s="5"/>
      <c r="HD389" s="5"/>
      <c r="HE389" s="5"/>
      <c r="HF389" s="5"/>
      <c r="HG389" s="5"/>
      <c r="HH389" s="5"/>
      <c r="HI389" s="5"/>
      <c r="HJ389" s="5"/>
      <c r="HK389" s="5"/>
      <c r="HL389" s="5"/>
      <c r="HM389" s="5"/>
      <c r="HN389" s="5"/>
      <c r="HO389" s="5"/>
      <c r="HP389" s="5"/>
      <c r="HQ389" s="5"/>
      <c r="HR389" s="5"/>
      <c r="HS389" s="5"/>
      <c r="HT389" s="5"/>
      <c r="HU389" s="5"/>
      <c r="HV389" s="5"/>
      <c r="HW389" s="5"/>
      <c r="HX389" s="5"/>
      <c r="HY389" s="5"/>
      <c r="HZ389" s="5"/>
      <c r="IA389" s="5"/>
      <c r="IB389" s="5"/>
      <c r="IC389" s="5"/>
      <c r="ID389" s="5"/>
      <c r="IE389" s="5"/>
      <c r="IF389" s="5"/>
      <c r="IG389" s="5"/>
      <c r="IH389" s="5"/>
      <c r="II389" s="5"/>
      <c r="IJ389" s="5"/>
      <c r="IK389" s="5"/>
      <c r="IL389" s="5"/>
      <c r="IM389" s="5"/>
      <c r="IN389" s="5"/>
      <c r="IO389" s="5"/>
      <c r="IP389" s="5"/>
      <c r="IQ389" s="5"/>
      <c r="IR389" s="5"/>
      <c r="IS389" s="5"/>
      <c r="IT389" s="5"/>
      <c r="IU389" s="5"/>
      <c r="IV389" s="5"/>
      <c r="IW389" s="5"/>
      <c r="IX389" s="5"/>
      <c r="IY389" s="5"/>
      <c r="IZ389" s="5"/>
      <c r="JA389" s="5"/>
      <c r="JB389" s="5"/>
      <c r="JC389" s="5"/>
      <c r="JD389" s="5"/>
      <c r="JE389" s="5"/>
      <c r="JF389" s="5"/>
      <c r="JG389" s="5"/>
      <c r="JH389" s="5"/>
      <c r="JI389" s="5"/>
      <c r="JJ389" s="5"/>
      <c r="JK389" s="5"/>
      <c r="JL389" s="5"/>
      <c r="JM389" s="5"/>
      <c r="JN389" s="5"/>
      <c r="JO389" s="5"/>
      <c r="JP389" s="5"/>
      <c r="JQ389" s="5"/>
      <c r="JR389" s="5"/>
      <c r="JS389" s="5"/>
      <c r="JT389" s="5"/>
      <c r="JU389" s="5"/>
      <c r="JV389" s="5"/>
      <c r="JW389" s="5"/>
      <c r="JX389" s="5"/>
      <c r="JY389" s="5"/>
      <c r="JZ389" s="5"/>
      <c r="KA389" s="5"/>
      <c r="KB389" s="5"/>
      <c r="KC389" s="5"/>
      <c r="KD389" s="5"/>
      <c r="KE389" s="5"/>
      <c r="KF389" s="5"/>
      <c r="KG389" s="5"/>
      <c r="KH389" s="5"/>
      <c r="KI389" s="5"/>
      <c r="KJ389" s="5"/>
      <c r="KK389" s="5"/>
      <c r="KL389" s="5"/>
      <c r="KM389" s="5"/>
      <c r="KN389" s="5"/>
    </row>
    <row r="390" spans="1:300" ht="12.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  <c r="DP390" s="5"/>
      <c r="DQ390" s="5"/>
      <c r="DR390" s="5"/>
      <c r="DS390" s="5"/>
      <c r="DT390" s="5"/>
      <c r="DU390" s="5"/>
      <c r="DV390" s="5"/>
      <c r="DW390" s="5"/>
      <c r="DX390" s="5"/>
      <c r="DY390" s="5"/>
      <c r="DZ390" s="5"/>
      <c r="EA390" s="5"/>
      <c r="EB390" s="5"/>
      <c r="EC390" s="5"/>
      <c r="ED390" s="5"/>
      <c r="EE390" s="5"/>
      <c r="EF390" s="5"/>
      <c r="EG390" s="5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"/>
      <c r="EV390" s="5"/>
      <c r="EW390" s="5"/>
      <c r="EX390" s="5"/>
      <c r="EY390" s="5"/>
      <c r="EZ390" s="5"/>
      <c r="FA390" s="5"/>
      <c r="FB390" s="5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5"/>
      <c r="FT390" s="5"/>
      <c r="FU390" s="5"/>
      <c r="FV390" s="5"/>
      <c r="FW390" s="5"/>
      <c r="FX390" s="5"/>
      <c r="FY390" s="5"/>
      <c r="FZ390" s="5"/>
      <c r="GA390" s="5"/>
      <c r="GB390" s="5"/>
      <c r="GC390" s="5"/>
      <c r="GD390" s="5"/>
      <c r="GE390" s="5"/>
      <c r="GF390" s="5"/>
      <c r="GG390" s="5"/>
      <c r="GH390" s="5"/>
      <c r="GI390" s="5"/>
      <c r="GJ390" s="5"/>
      <c r="GK390" s="5"/>
      <c r="GL390" s="5"/>
      <c r="GM390" s="5"/>
      <c r="GN390" s="5"/>
      <c r="GO390" s="5"/>
      <c r="GP390" s="5"/>
      <c r="GQ390" s="5"/>
      <c r="GR390" s="5"/>
      <c r="GS390" s="5"/>
      <c r="GT390" s="5"/>
      <c r="GU390" s="5"/>
      <c r="GV390" s="5"/>
      <c r="GW390" s="5"/>
      <c r="GX390" s="5"/>
      <c r="GY390" s="5"/>
      <c r="GZ390" s="5"/>
      <c r="HA390" s="5"/>
      <c r="HB390" s="5"/>
      <c r="HC390" s="5"/>
      <c r="HD390" s="5"/>
      <c r="HE390" s="5"/>
      <c r="HF390" s="5"/>
      <c r="HG390" s="5"/>
      <c r="HH390" s="5"/>
      <c r="HI390" s="5"/>
      <c r="HJ390" s="5"/>
      <c r="HK390" s="5"/>
      <c r="HL390" s="5"/>
      <c r="HM390" s="5"/>
      <c r="HN390" s="5"/>
      <c r="HO390" s="5"/>
      <c r="HP390" s="5"/>
      <c r="HQ390" s="5"/>
      <c r="HR390" s="5"/>
      <c r="HS390" s="5"/>
      <c r="HT390" s="5"/>
      <c r="HU390" s="5"/>
      <c r="HV390" s="5"/>
      <c r="HW390" s="5"/>
      <c r="HX390" s="5"/>
      <c r="HY390" s="5"/>
      <c r="HZ390" s="5"/>
      <c r="IA390" s="5"/>
      <c r="IB390" s="5"/>
      <c r="IC390" s="5"/>
      <c r="ID390" s="5"/>
      <c r="IE390" s="5"/>
      <c r="IF390" s="5"/>
      <c r="IG390" s="5"/>
      <c r="IH390" s="5"/>
      <c r="II390" s="5"/>
      <c r="IJ390" s="5"/>
      <c r="IK390" s="5"/>
      <c r="IL390" s="5"/>
      <c r="IM390" s="5"/>
      <c r="IN390" s="5"/>
      <c r="IO390" s="5"/>
      <c r="IP390" s="5"/>
      <c r="IQ390" s="5"/>
      <c r="IR390" s="5"/>
      <c r="IS390" s="5"/>
      <c r="IT390" s="5"/>
      <c r="IU390" s="5"/>
      <c r="IV390" s="5"/>
      <c r="IW390" s="5"/>
      <c r="IX390" s="5"/>
      <c r="IY390" s="5"/>
      <c r="IZ390" s="5"/>
      <c r="JA390" s="5"/>
      <c r="JB390" s="5"/>
      <c r="JC390" s="5"/>
      <c r="JD390" s="5"/>
      <c r="JE390" s="5"/>
      <c r="JF390" s="5"/>
      <c r="JG390" s="5"/>
      <c r="JH390" s="5"/>
      <c r="JI390" s="5"/>
      <c r="JJ390" s="5"/>
      <c r="JK390" s="5"/>
      <c r="JL390" s="5"/>
      <c r="JM390" s="5"/>
      <c r="JN390" s="5"/>
      <c r="JO390" s="5"/>
      <c r="JP390" s="5"/>
      <c r="JQ390" s="5"/>
      <c r="JR390" s="5"/>
      <c r="JS390" s="5"/>
      <c r="JT390" s="5"/>
      <c r="JU390" s="5"/>
      <c r="JV390" s="5"/>
      <c r="JW390" s="5"/>
      <c r="JX390" s="5"/>
      <c r="JY390" s="5"/>
      <c r="JZ390" s="5"/>
      <c r="KA390" s="5"/>
      <c r="KB390" s="5"/>
      <c r="KC390" s="5"/>
      <c r="KD390" s="5"/>
      <c r="KE390" s="5"/>
      <c r="KF390" s="5"/>
      <c r="KG390" s="5"/>
      <c r="KH390" s="5"/>
      <c r="KI390" s="5"/>
      <c r="KJ390" s="5"/>
      <c r="KK390" s="5"/>
      <c r="KL390" s="5"/>
      <c r="KM390" s="5"/>
      <c r="KN390" s="5"/>
    </row>
    <row r="391" spans="1:300" ht="12.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  <c r="DK391" s="5"/>
      <c r="DL391" s="5"/>
      <c r="DM391" s="5"/>
      <c r="DN391" s="5"/>
      <c r="DO391" s="5"/>
      <c r="DP391" s="5"/>
      <c r="DQ391" s="5"/>
      <c r="DR391" s="5"/>
      <c r="DS391" s="5"/>
      <c r="DT391" s="5"/>
      <c r="DU391" s="5"/>
      <c r="DV391" s="5"/>
      <c r="DW391" s="5"/>
      <c r="DX391" s="5"/>
      <c r="DY391" s="5"/>
      <c r="DZ391" s="5"/>
      <c r="EA391" s="5"/>
      <c r="EB391" s="5"/>
      <c r="EC391" s="5"/>
      <c r="ED391" s="5"/>
      <c r="EE391" s="5"/>
      <c r="EF391" s="5"/>
      <c r="EG391" s="5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5"/>
      <c r="ET391" s="5"/>
      <c r="EU391" s="5"/>
      <c r="EV391" s="5"/>
      <c r="EW391" s="5"/>
      <c r="EX391" s="5"/>
      <c r="EY391" s="5"/>
      <c r="EZ391" s="5"/>
      <c r="FA391" s="5"/>
      <c r="FB391" s="5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  <c r="FO391" s="5"/>
      <c r="FP391" s="5"/>
      <c r="FQ391" s="5"/>
      <c r="FR391" s="5"/>
      <c r="FS391" s="5"/>
      <c r="FT391" s="5"/>
      <c r="FU391" s="5"/>
      <c r="FV391" s="5"/>
      <c r="FW391" s="5"/>
      <c r="FX391" s="5"/>
      <c r="FY391" s="5"/>
      <c r="FZ391" s="5"/>
      <c r="GA391" s="5"/>
      <c r="GB391" s="5"/>
      <c r="GC391" s="5"/>
      <c r="GD391" s="5"/>
      <c r="GE391" s="5"/>
      <c r="GF391" s="5"/>
      <c r="GG391" s="5"/>
      <c r="GH391" s="5"/>
      <c r="GI391" s="5"/>
      <c r="GJ391" s="5"/>
      <c r="GK391" s="5"/>
      <c r="GL391" s="5"/>
      <c r="GM391" s="5"/>
      <c r="GN391" s="5"/>
      <c r="GO391" s="5"/>
      <c r="GP391" s="5"/>
      <c r="GQ391" s="5"/>
      <c r="GR391" s="5"/>
      <c r="GS391" s="5"/>
      <c r="GT391" s="5"/>
      <c r="GU391" s="5"/>
      <c r="GV391" s="5"/>
      <c r="GW391" s="5"/>
      <c r="GX391" s="5"/>
      <c r="GY391" s="5"/>
      <c r="GZ391" s="5"/>
      <c r="HA391" s="5"/>
      <c r="HB391" s="5"/>
      <c r="HC391" s="5"/>
      <c r="HD391" s="5"/>
      <c r="HE391" s="5"/>
      <c r="HF391" s="5"/>
      <c r="HG391" s="5"/>
      <c r="HH391" s="5"/>
      <c r="HI391" s="5"/>
      <c r="HJ391" s="5"/>
      <c r="HK391" s="5"/>
      <c r="HL391" s="5"/>
      <c r="HM391" s="5"/>
      <c r="HN391" s="5"/>
      <c r="HO391" s="5"/>
      <c r="HP391" s="5"/>
      <c r="HQ391" s="5"/>
      <c r="HR391" s="5"/>
      <c r="HS391" s="5"/>
      <c r="HT391" s="5"/>
      <c r="HU391" s="5"/>
      <c r="HV391" s="5"/>
      <c r="HW391" s="5"/>
      <c r="HX391" s="5"/>
      <c r="HY391" s="5"/>
      <c r="HZ391" s="5"/>
      <c r="IA391" s="5"/>
      <c r="IB391" s="5"/>
      <c r="IC391" s="5"/>
      <c r="ID391" s="5"/>
      <c r="IE391" s="5"/>
      <c r="IF391" s="5"/>
      <c r="IG391" s="5"/>
      <c r="IH391" s="5"/>
      <c r="II391" s="5"/>
      <c r="IJ391" s="5"/>
      <c r="IK391" s="5"/>
      <c r="IL391" s="5"/>
      <c r="IM391" s="5"/>
      <c r="IN391" s="5"/>
      <c r="IO391" s="5"/>
      <c r="IP391" s="5"/>
      <c r="IQ391" s="5"/>
      <c r="IR391" s="5"/>
      <c r="IS391" s="5"/>
      <c r="IT391" s="5"/>
      <c r="IU391" s="5"/>
      <c r="IV391" s="5"/>
      <c r="IW391" s="5"/>
      <c r="IX391" s="5"/>
      <c r="IY391" s="5"/>
      <c r="IZ391" s="5"/>
      <c r="JA391" s="5"/>
      <c r="JB391" s="5"/>
      <c r="JC391" s="5"/>
      <c r="JD391" s="5"/>
      <c r="JE391" s="5"/>
      <c r="JF391" s="5"/>
      <c r="JG391" s="5"/>
      <c r="JH391" s="5"/>
      <c r="JI391" s="5"/>
      <c r="JJ391" s="5"/>
      <c r="JK391" s="5"/>
      <c r="JL391" s="5"/>
      <c r="JM391" s="5"/>
      <c r="JN391" s="5"/>
      <c r="JO391" s="5"/>
      <c r="JP391" s="5"/>
      <c r="JQ391" s="5"/>
      <c r="JR391" s="5"/>
      <c r="JS391" s="5"/>
      <c r="JT391" s="5"/>
      <c r="JU391" s="5"/>
      <c r="JV391" s="5"/>
      <c r="JW391" s="5"/>
      <c r="JX391" s="5"/>
      <c r="JY391" s="5"/>
      <c r="JZ391" s="5"/>
      <c r="KA391" s="5"/>
      <c r="KB391" s="5"/>
      <c r="KC391" s="5"/>
      <c r="KD391" s="5"/>
      <c r="KE391" s="5"/>
      <c r="KF391" s="5"/>
      <c r="KG391" s="5"/>
      <c r="KH391" s="5"/>
      <c r="KI391" s="5"/>
      <c r="KJ391" s="5"/>
      <c r="KK391" s="5"/>
      <c r="KL391" s="5"/>
      <c r="KM391" s="5"/>
      <c r="KN391" s="5"/>
    </row>
    <row r="392" spans="1:300" ht="12.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  <c r="DK392" s="5"/>
      <c r="DL392" s="5"/>
      <c r="DM392" s="5"/>
      <c r="DN392" s="5"/>
      <c r="DO392" s="5"/>
      <c r="DP392" s="5"/>
      <c r="DQ392" s="5"/>
      <c r="DR392" s="5"/>
      <c r="DS392" s="5"/>
      <c r="DT392" s="5"/>
      <c r="DU392" s="5"/>
      <c r="DV392" s="5"/>
      <c r="DW392" s="5"/>
      <c r="DX392" s="5"/>
      <c r="DY392" s="5"/>
      <c r="DZ392" s="5"/>
      <c r="EA392" s="5"/>
      <c r="EB392" s="5"/>
      <c r="EC392" s="5"/>
      <c r="ED392" s="5"/>
      <c r="EE392" s="5"/>
      <c r="EF392" s="5"/>
      <c r="EG392" s="5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"/>
      <c r="EV392" s="5"/>
      <c r="EW392" s="5"/>
      <c r="EX392" s="5"/>
      <c r="EY392" s="5"/>
      <c r="EZ392" s="5"/>
      <c r="FA392" s="5"/>
      <c r="FB392" s="5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  <c r="FO392" s="5"/>
      <c r="FP392" s="5"/>
      <c r="FQ392" s="5"/>
      <c r="FR392" s="5"/>
      <c r="FS392" s="5"/>
      <c r="FT392" s="5"/>
      <c r="FU392" s="5"/>
      <c r="FV392" s="5"/>
      <c r="FW392" s="5"/>
      <c r="FX392" s="5"/>
      <c r="FY392" s="5"/>
      <c r="FZ392" s="5"/>
      <c r="GA392" s="5"/>
      <c r="GB392" s="5"/>
      <c r="GC392" s="5"/>
      <c r="GD392" s="5"/>
      <c r="GE392" s="5"/>
      <c r="GF392" s="5"/>
      <c r="GG392" s="5"/>
      <c r="GH392" s="5"/>
      <c r="GI392" s="5"/>
      <c r="GJ392" s="5"/>
      <c r="GK392" s="5"/>
      <c r="GL392" s="5"/>
      <c r="GM392" s="5"/>
      <c r="GN392" s="5"/>
      <c r="GO392" s="5"/>
      <c r="GP392" s="5"/>
      <c r="GQ392" s="5"/>
      <c r="GR392" s="5"/>
      <c r="GS392" s="5"/>
      <c r="GT392" s="5"/>
      <c r="GU392" s="5"/>
      <c r="GV392" s="5"/>
      <c r="GW392" s="5"/>
      <c r="GX392" s="5"/>
      <c r="GY392" s="5"/>
      <c r="GZ392" s="5"/>
      <c r="HA392" s="5"/>
      <c r="HB392" s="5"/>
      <c r="HC392" s="5"/>
      <c r="HD392" s="5"/>
      <c r="HE392" s="5"/>
      <c r="HF392" s="5"/>
      <c r="HG392" s="5"/>
      <c r="HH392" s="5"/>
      <c r="HI392" s="5"/>
      <c r="HJ392" s="5"/>
      <c r="HK392" s="5"/>
      <c r="HL392" s="5"/>
      <c r="HM392" s="5"/>
      <c r="HN392" s="5"/>
      <c r="HO392" s="5"/>
      <c r="HP392" s="5"/>
      <c r="HQ392" s="5"/>
      <c r="HR392" s="5"/>
      <c r="HS392" s="5"/>
      <c r="HT392" s="5"/>
      <c r="HU392" s="5"/>
      <c r="HV392" s="5"/>
      <c r="HW392" s="5"/>
      <c r="HX392" s="5"/>
      <c r="HY392" s="5"/>
      <c r="HZ392" s="5"/>
      <c r="IA392" s="5"/>
      <c r="IB392" s="5"/>
      <c r="IC392" s="5"/>
      <c r="ID392" s="5"/>
      <c r="IE392" s="5"/>
      <c r="IF392" s="5"/>
      <c r="IG392" s="5"/>
      <c r="IH392" s="5"/>
      <c r="II392" s="5"/>
      <c r="IJ392" s="5"/>
      <c r="IK392" s="5"/>
      <c r="IL392" s="5"/>
      <c r="IM392" s="5"/>
      <c r="IN392" s="5"/>
      <c r="IO392" s="5"/>
      <c r="IP392" s="5"/>
      <c r="IQ392" s="5"/>
      <c r="IR392" s="5"/>
      <c r="IS392" s="5"/>
      <c r="IT392" s="5"/>
      <c r="IU392" s="5"/>
      <c r="IV392" s="5"/>
      <c r="IW392" s="5"/>
      <c r="IX392" s="5"/>
      <c r="IY392" s="5"/>
      <c r="IZ392" s="5"/>
      <c r="JA392" s="5"/>
      <c r="JB392" s="5"/>
      <c r="JC392" s="5"/>
      <c r="JD392" s="5"/>
      <c r="JE392" s="5"/>
      <c r="JF392" s="5"/>
      <c r="JG392" s="5"/>
      <c r="JH392" s="5"/>
      <c r="JI392" s="5"/>
      <c r="JJ392" s="5"/>
      <c r="JK392" s="5"/>
      <c r="JL392" s="5"/>
      <c r="JM392" s="5"/>
      <c r="JN392" s="5"/>
      <c r="JO392" s="5"/>
      <c r="JP392" s="5"/>
      <c r="JQ392" s="5"/>
      <c r="JR392" s="5"/>
      <c r="JS392" s="5"/>
      <c r="JT392" s="5"/>
      <c r="JU392" s="5"/>
      <c r="JV392" s="5"/>
      <c r="JW392" s="5"/>
      <c r="JX392" s="5"/>
      <c r="JY392" s="5"/>
      <c r="JZ392" s="5"/>
      <c r="KA392" s="5"/>
      <c r="KB392" s="5"/>
      <c r="KC392" s="5"/>
      <c r="KD392" s="5"/>
      <c r="KE392" s="5"/>
      <c r="KF392" s="5"/>
      <c r="KG392" s="5"/>
      <c r="KH392" s="5"/>
      <c r="KI392" s="5"/>
      <c r="KJ392" s="5"/>
      <c r="KK392" s="5"/>
      <c r="KL392" s="5"/>
      <c r="KM392" s="5"/>
      <c r="KN392" s="5"/>
    </row>
    <row r="393" spans="1:300" ht="12.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  <c r="DK393" s="5"/>
      <c r="DL393" s="5"/>
      <c r="DM393" s="5"/>
      <c r="DN393" s="5"/>
      <c r="DO393" s="5"/>
      <c r="DP393" s="5"/>
      <c r="DQ393" s="5"/>
      <c r="DR393" s="5"/>
      <c r="DS393" s="5"/>
      <c r="DT393" s="5"/>
      <c r="DU393" s="5"/>
      <c r="DV393" s="5"/>
      <c r="DW393" s="5"/>
      <c r="DX393" s="5"/>
      <c r="DY393" s="5"/>
      <c r="DZ393" s="5"/>
      <c r="EA393" s="5"/>
      <c r="EB393" s="5"/>
      <c r="EC393" s="5"/>
      <c r="ED393" s="5"/>
      <c r="EE393" s="5"/>
      <c r="EF393" s="5"/>
      <c r="EG393" s="5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5"/>
      <c r="ET393" s="5"/>
      <c r="EU393" s="5"/>
      <c r="EV393" s="5"/>
      <c r="EW393" s="5"/>
      <c r="EX393" s="5"/>
      <c r="EY393" s="5"/>
      <c r="EZ393" s="5"/>
      <c r="FA393" s="5"/>
      <c r="FB393" s="5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  <c r="FO393" s="5"/>
      <c r="FP393" s="5"/>
      <c r="FQ393" s="5"/>
      <c r="FR393" s="5"/>
      <c r="FS393" s="5"/>
      <c r="FT393" s="5"/>
      <c r="FU393" s="5"/>
      <c r="FV393" s="5"/>
      <c r="FW393" s="5"/>
      <c r="FX393" s="5"/>
      <c r="FY393" s="5"/>
      <c r="FZ393" s="5"/>
      <c r="GA393" s="5"/>
      <c r="GB393" s="5"/>
      <c r="GC393" s="5"/>
      <c r="GD393" s="5"/>
      <c r="GE393" s="5"/>
      <c r="GF393" s="5"/>
      <c r="GG393" s="5"/>
      <c r="GH393" s="5"/>
      <c r="GI393" s="5"/>
      <c r="GJ393" s="5"/>
      <c r="GK393" s="5"/>
      <c r="GL393" s="5"/>
      <c r="GM393" s="5"/>
      <c r="GN393" s="5"/>
      <c r="GO393" s="5"/>
      <c r="GP393" s="5"/>
      <c r="GQ393" s="5"/>
      <c r="GR393" s="5"/>
      <c r="GS393" s="5"/>
      <c r="GT393" s="5"/>
      <c r="GU393" s="5"/>
      <c r="GV393" s="5"/>
      <c r="GW393" s="5"/>
      <c r="GX393" s="5"/>
      <c r="GY393" s="5"/>
      <c r="GZ393" s="5"/>
      <c r="HA393" s="5"/>
      <c r="HB393" s="5"/>
      <c r="HC393" s="5"/>
      <c r="HD393" s="5"/>
      <c r="HE393" s="5"/>
      <c r="HF393" s="5"/>
      <c r="HG393" s="5"/>
      <c r="HH393" s="5"/>
      <c r="HI393" s="5"/>
      <c r="HJ393" s="5"/>
      <c r="HK393" s="5"/>
      <c r="HL393" s="5"/>
      <c r="HM393" s="5"/>
      <c r="HN393" s="5"/>
      <c r="HO393" s="5"/>
      <c r="HP393" s="5"/>
      <c r="HQ393" s="5"/>
      <c r="HR393" s="5"/>
      <c r="HS393" s="5"/>
      <c r="HT393" s="5"/>
      <c r="HU393" s="5"/>
      <c r="HV393" s="5"/>
      <c r="HW393" s="5"/>
      <c r="HX393" s="5"/>
      <c r="HY393" s="5"/>
      <c r="HZ393" s="5"/>
      <c r="IA393" s="5"/>
      <c r="IB393" s="5"/>
      <c r="IC393" s="5"/>
      <c r="ID393" s="5"/>
      <c r="IE393" s="5"/>
      <c r="IF393" s="5"/>
      <c r="IG393" s="5"/>
      <c r="IH393" s="5"/>
      <c r="II393" s="5"/>
      <c r="IJ393" s="5"/>
      <c r="IK393" s="5"/>
      <c r="IL393" s="5"/>
      <c r="IM393" s="5"/>
      <c r="IN393" s="5"/>
      <c r="IO393" s="5"/>
      <c r="IP393" s="5"/>
      <c r="IQ393" s="5"/>
      <c r="IR393" s="5"/>
      <c r="IS393" s="5"/>
      <c r="IT393" s="5"/>
      <c r="IU393" s="5"/>
      <c r="IV393" s="5"/>
      <c r="IW393" s="5"/>
      <c r="IX393" s="5"/>
      <c r="IY393" s="5"/>
      <c r="IZ393" s="5"/>
      <c r="JA393" s="5"/>
      <c r="JB393" s="5"/>
      <c r="JC393" s="5"/>
      <c r="JD393" s="5"/>
      <c r="JE393" s="5"/>
      <c r="JF393" s="5"/>
      <c r="JG393" s="5"/>
      <c r="JH393" s="5"/>
      <c r="JI393" s="5"/>
      <c r="JJ393" s="5"/>
      <c r="JK393" s="5"/>
      <c r="JL393" s="5"/>
      <c r="JM393" s="5"/>
      <c r="JN393" s="5"/>
      <c r="JO393" s="5"/>
      <c r="JP393" s="5"/>
      <c r="JQ393" s="5"/>
      <c r="JR393" s="5"/>
      <c r="JS393" s="5"/>
      <c r="JT393" s="5"/>
      <c r="JU393" s="5"/>
      <c r="JV393" s="5"/>
      <c r="JW393" s="5"/>
      <c r="JX393" s="5"/>
      <c r="JY393" s="5"/>
      <c r="JZ393" s="5"/>
      <c r="KA393" s="5"/>
      <c r="KB393" s="5"/>
      <c r="KC393" s="5"/>
      <c r="KD393" s="5"/>
      <c r="KE393" s="5"/>
      <c r="KF393" s="5"/>
      <c r="KG393" s="5"/>
      <c r="KH393" s="5"/>
      <c r="KI393" s="5"/>
      <c r="KJ393" s="5"/>
      <c r="KK393" s="5"/>
      <c r="KL393" s="5"/>
      <c r="KM393" s="5"/>
      <c r="KN393" s="5"/>
    </row>
    <row r="394" spans="1:300" ht="12.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5"/>
      <c r="DM394" s="5"/>
      <c r="DN394" s="5"/>
      <c r="DO394" s="5"/>
      <c r="DP394" s="5"/>
      <c r="DQ394" s="5"/>
      <c r="DR394" s="5"/>
      <c r="DS394" s="5"/>
      <c r="DT394" s="5"/>
      <c r="DU394" s="5"/>
      <c r="DV394" s="5"/>
      <c r="DW394" s="5"/>
      <c r="DX394" s="5"/>
      <c r="DY394" s="5"/>
      <c r="DZ394" s="5"/>
      <c r="EA394" s="5"/>
      <c r="EB394" s="5"/>
      <c r="EC394" s="5"/>
      <c r="ED394" s="5"/>
      <c r="EE394" s="5"/>
      <c r="EF394" s="5"/>
      <c r="EG394" s="5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5"/>
      <c r="ET394" s="5"/>
      <c r="EU394" s="5"/>
      <c r="EV394" s="5"/>
      <c r="EW394" s="5"/>
      <c r="EX394" s="5"/>
      <c r="EY394" s="5"/>
      <c r="EZ394" s="5"/>
      <c r="FA394" s="5"/>
      <c r="FB394" s="5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  <c r="FO394" s="5"/>
      <c r="FP394" s="5"/>
      <c r="FQ394" s="5"/>
      <c r="FR394" s="5"/>
      <c r="FS394" s="5"/>
      <c r="FT394" s="5"/>
      <c r="FU394" s="5"/>
      <c r="FV394" s="5"/>
      <c r="FW394" s="5"/>
      <c r="FX394" s="5"/>
      <c r="FY394" s="5"/>
      <c r="FZ394" s="5"/>
      <c r="GA394" s="5"/>
      <c r="GB394" s="5"/>
      <c r="GC394" s="5"/>
      <c r="GD394" s="5"/>
      <c r="GE394" s="5"/>
      <c r="GF394" s="5"/>
      <c r="GG394" s="5"/>
      <c r="GH394" s="5"/>
      <c r="GI394" s="5"/>
      <c r="GJ394" s="5"/>
      <c r="GK394" s="5"/>
      <c r="GL394" s="5"/>
      <c r="GM394" s="5"/>
      <c r="GN394" s="5"/>
      <c r="GO394" s="5"/>
      <c r="GP394" s="5"/>
      <c r="GQ394" s="5"/>
      <c r="GR394" s="5"/>
      <c r="GS394" s="5"/>
      <c r="GT394" s="5"/>
      <c r="GU394" s="5"/>
      <c r="GV394" s="5"/>
      <c r="GW394" s="5"/>
      <c r="GX394" s="5"/>
      <c r="GY394" s="5"/>
      <c r="GZ394" s="5"/>
      <c r="HA394" s="5"/>
      <c r="HB394" s="5"/>
      <c r="HC394" s="5"/>
      <c r="HD394" s="5"/>
      <c r="HE394" s="5"/>
      <c r="HF394" s="5"/>
      <c r="HG394" s="5"/>
      <c r="HH394" s="5"/>
      <c r="HI394" s="5"/>
      <c r="HJ394" s="5"/>
      <c r="HK394" s="5"/>
      <c r="HL394" s="5"/>
      <c r="HM394" s="5"/>
      <c r="HN394" s="5"/>
      <c r="HO394" s="5"/>
      <c r="HP394" s="5"/>
      <c r="HQ394" s="5"/>
      <c r="HR394" s="5"/>
      <c r="HS394" s="5"/>
      <c r="HT394" s="5"/>
      <c r="HU394" s="5"/>
      <c r="HV394" s="5"/>
      <c r="HW394" s="5"/>
      <c r="HX394" s="5"/>
      <c r="HY394" s="5"/>
      <c r="HZ394" s="5"/>
      <c r="IA394" s="5"/>
      <c r="IB394" s="5"/>
      <c r="IC394" s="5"/>
      <c r="ID394" s="5"/>
      <c r="IE394" s="5"/>
      <c r="IF394" s="5"/>
      <c r="IG394" s="5"/>
      <c r="IH394" s="5"/>
      <c r="II394" s="5"/>
      <c r="IJ394" s="5"/>
      <c r="IK394" s="5"/>
      <c r="IL394" s="5"/>
      <c r="IM394" s="5"/>
      <c r="IN394" s="5"/>
      <c r="IO394" s="5"/>
      <c r="IP394" s="5"/>
      <c r="IQ394" s="5"/>
      <c r="IR394" s="5"/>
      <c r="IS394" s="5"/>
      <c r="IT394" s="5"/>
      <c r="IU394" s="5"/>
      <c r="IV394" s="5"/>
      <c r="IW394" s="5"/>
      <c r="IX394" s="5"/>
      <c r="IY394" s="5"/>
      <c r="IZ394" s="5"/>
      <c r="JA394" s="5"/>
      <c r="JB394" s="5"/>
      <c r="JC394" s="5"/>
      <c r="JD394" s="5"/>
      <c r="JE394" s="5"/>
      <c r="JF394" s="5"/>
      <c r="JG394" s="5"/>
      <c r="JH394" s="5"/>
      <c r="JI394" s="5"/>
      <c r="JJ394" s="5"/>
      <c r="JK394" s="5"/>
      <c r="JL394" s="5"/>
      <c r="JM394" s="5"/>
      <c r="JN394" s="5"/>
      <c r="JO394" s="5"/>
      <c r="JP394" s="5"/>
      <c r="JQ394" s="5"/>
      <c r="JR394" s="5"/>
      <c r="JS394" s="5"/>
      <c r="JT394" s="5"/>
      <c r="JU394" s="5"/>
      <c r="JV394" s="5"/>
      <c r="JW394" s="5"/>
      <c r="JX394" s="5"/>
      <c r="JY394" s="5"/>
      <c r="JZ394" s="5"/>
      <c r="KA394" s="5"/>
      <c r="KB394" s="5"/>
      <c r="KC394" s="5"/>
      <c r="KD394" s="5"/>
      <c r="KE394" s="5"/>
      <c r="KF394" s="5"/>
      <c r="KG394" s="5"/>
      <c r="KH394" s="5"/>
      <c r="KI394" s="5"/>
      <c r="KJ394" s="5"/>
      <c r="KK394" s="5"/>
      <c r="KL394" s="5"/>
      <c r="KM394" s="5"/>
      <c r="KN394" s="5"/>
    </row>
    <row r="395" spans="1:300" ht="12.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5"/>
      <c r="DM395" s="5"/>
      <c r="DN395" s="5"/>
      <c r="DO395" s="5"/>
      <c r="DP395" s="5"/>
      <c r="DQ395" s="5"/>
      <c r="DR395" s="5"/>
      <c r="DS395" s="5"/>
      <c r="DT395" s="5"/>
      <c r="DU395" s="5"/>
      <c r="DV395" s="5"/>
      <c r="DW395" s="5"/>
      <c r="DX395" s="5"/>
      <c r="DY395" s="5"/>
      <c r="DZ395" s="5"/>
      <c r="EA395" s="5"/>
      <c r="EB395" s="5"/>
      <c r="EC395" s="5"/>
      <c r="ED395" s="5"/>
      <c r="EE395" s="5"/>
      <c r="EF395" s="5"/>
      <c r="EG395" s="5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5"/>
      <c r="ET395" s="5"/>
      <c r="EU395" s="5"/>
      <c r="EV395" s="5"/>
      <c r="EW395" s="5"/>
      <c r="EX395" s="5"/>
      <c r="EY395" s="5"/>
      <c r="EZ395" s="5"/>
      <c r="FA395" s="5"/>
      <c r="FB395" s="5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  <c r="FO395" s="5"/>
      <c r="FP395" s="5"/>
      <c r="FQ395" s="5"/>
      <c r="FR395" s="5"/>
      <c r="FS395" s="5"/>
      <c r="FT395" s="5"/>
      <c r="FU395" s="5"/>
      <c r="FV395" s="5"/>
      <c r="FW395" s="5"/>
      <c r="FX395" s="5"/>
      <c r="FY395" s="5"/>
      <c r="FZ395" s="5"/>
      <c r="GA395" s="5"/>
      <c r="GB395" s="5"/>
      <c r="GC395" s="5"/>
      <c r="GD395" s="5"/>
      <c r="GE395" s="5"/>
      <c r="GF395" s="5"/>
      <c r="GG395" s="5"/>
      <c r="GH395" s="5"/>
      <c r="GI395" s="5"/>
      <c r="GJ395" s="5"/>
      <c r="GK395" s="5"/>
      <c r="GL395" s="5"/>
      <c r="GM395" s="5"/>
      <c r="GN395" s="5"/>
      <c r="GO395" s="5"/>
      <c r="GP395" s="5"/>
      <c r="GQ395" s="5"/>
      <c r="GR395" s="5"/>
      <c r="GS395" s="5"/>
      <c r="GT395" s="5"/>
      <c r="GU395" s="5"/>
      <c r="GV395" s="5"/>
      <c r="GW395" s="5"/>
      <c r="GX395" s="5"/>
      <c r="GY395" s="5"/>
      <c r="GZ395" s="5"/>
      <c r="HA395" s="5"/>
      <c r="HB395" s="5"/>
      <c r="HC395" s="5"/>
      <c r="HD395" s="5"/>
      <c r="HE395" s="5"/>
      <c r="HF395" s="5"/>
      <c r="HG395" s="5"/>
      <c r="HH395" s="5"/>
      <c r="HI395" s="5"/>
      <c r="HJ395" s="5"/>
      <c r="HK395" s="5"/>
      <c r="HL395" s="5"/>
      <c r="HM395" s="5"/>
      <c r="HN395" s="5"/>
      <c r="HO395" s="5"/>
      <c r="HP395" s="5"/>
      <c r="HQ395" s="5"/>
      <c r="HR395" s="5"/>
      <c r="HS395" s="5"/>
      <c r="HT395" s="5"/>
      <c r="HU395" s="5"/>
      <c r="HV395" s="5"/>
      <c r="HW395" s="5"/>
      <c r="HX395" s="5"/>
      <c r="HY395" s="5"/>
      <c r="HZ395" s="5"/>
      <c r="IA395" s="5"/>
      <c r="IB395" s="5"/>
      <c r="IC395" s="5"/>
      <c r="ID395" s="5"/>
      <c r="IE395" s="5"/>
      <c r="IF395" s="5"/>
      <c r="IG395" s="5"/>
      <c r="IH395" s="5"/>
      <c r="II395" s="5"/>
      <c r="IJ395" s="5"/>
      <c r="IK395" s="5"/>
      <c r="IL395" s="5"/>
      <c r="IM395" s="5"/>
      <c r="IN395" s="5"/>
      <c r="IO395" s="5"/>
      <c r="IP395" s="5"/>
      <c r="IQ395" s="5"/>
      <c r="IR395" s="5"/>
      <c r="IS395" s="5"/>
      <c r="IT395" s="5"/>
      <c r="IU395" s="5"/>
      <c r="IV395" s="5"/>
      <c r="IW395" s="5"/>
      <c r="IX395" s="5"/>
      <c r="IY395" s="5"/>
      <c r="IZ395" s="5"/>
      <c r="JA395" s="5"/>
      <c r="JB395" s="5"/>
      <c r="JC395" s="5"/>
      <c r="JD395" s="5"/>
      <c r="JE395" s="5"/>
      <c r="JF395" s="5"/>
      <c r="JG395" s="5"/>
      <c r="JH395" s="5"/>
      <c r="JI395" s="5"/>
      <c r="JJ395" s="5"/>
      <c r="JK395" s="5"/>
      <c r="JL395" s="5"/>
      <c r="JM395" s="5"/>
      <c r="JN395" s="5"/>
      <c r="JO395" s="5"/>
      <c r="JP395" s="5"/>
      <c r="JQ395" s="5"/>
      <c r="JR395" s="5"/>
      <c r="JS395" s="5"/>
      <c r="JT395" s="5"/>
      <c r="JU395" s="5"/>
      <c r="JV395" s="5"/>
      <c r="JW395" s="5"/>
      <c r="JX395" s="5"/>
      <c r="JY395" s="5"/>
      <c r="JZ395" s="5"/>
      <c r="KA395" s="5"/>
      <c r="KB395" s="5"/>
      <c r="KC395" s="5"/>
      <c r="KD395" s="5"/>
      <c r="KE395" s="5"/>
      <c r="KF395" s="5"/>
      <c r="KG395" s="5"/>
      <c r="KH395" s="5"/>
      <c r="KI395" s="5"/>
      <c r="KJ395" s="5"/>
      <c r="KK395" s="5"/>
      <c r="KL395" s="5"/>
      <c r="KM395" s="5"/>
      <c r="KN395" s="5"/>
    </row>
    <row r="396" spans="1:300" ht="12.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5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5"/>
      <c r="GJ396" s="5"/>
      <c r="GK396" s="5"/>
      <c r="GL396" s="5"/>
      <c r="GM396" s="5"/>
      <c r="GN396" s="5"/>
      <c r="GO396" s="5"/>
      <c r="GP396" s="5"/>
      <c r="GQ396" s="5"/>
      <c r="GR396" s="5"/>
      <c r="GS396" s="5"/>
      <c r="GT396" s="5"/>
      <c r="GU396" s="5"/>
      <c r="GV396" s="5"/>
      <c r="GW396" s="5"/>
      <c r="GX396" s="5"/>
      <c r="GY396" s="5"/>
      <c r="GZ396" s="5"/>
      <c r="HA396" s="5"/>
      <c r="HB396" s="5"/>
      <c r="HC396" s="5"/>
      <c r="HD396" s="5"/>
      <c r="HE396" s="5"/>
      <c r="HF396" s="5"/>
      <c r="HG396" s="5"/>
      <c r="HH396" s="5"/>
      <c r="HI396" s="5"/>
      <c r="HJ396" s="5"/>
      <c r="HK396" s="5"/>
      <c r="HL396" s="5"/>
      <c r="HM396" s="5"/>
      <c r="HN396" s="5"/>
      <c r="HO396" s="5"/>
      <c r="HP396" s="5"/>
      <c r="HQ396" s="5"/>
      <c r="HR396" s="5"/>
      <c r="HS396" s="5"/>
      <c r="HT396" s="5"/>
      <c r="HU396" s="5"/>
      <c r="HV396" s="5"/>
      <c r="HW396" s="5"/>
      <c r="HX396" s="5"/>
      <c r="HY396" s="5"/>
      <c r="HZ396" s="5"/>
      <c r="IA396" s="5"/>
      <c r="IB396" s="5"/>
      <c r="IC396" s="5"/>
      <c r="ID396" s="5"/>
      <c r="IE396" s="5"/>
      <c r="IF396" s="5"/>
      <c r="IG396" s="5"/>
      <c r="IH396" s="5"/>
      <c r="II396" s="5"/>
      <c r="IJ396" s="5"/>
      <c r="IK396" s="5"/>
      <c r="IL396" s="5"/>
      <c r="IM396" s="5"/>
      <c r="IN396" s="5"/>
      <c r="IO396" s="5"/>
      <c r="IP396" s="5"/>
      <c r="IQ396" s="5"/>
      <c r="IR396" s="5"/>
      <c r="IS396" s="5"/>
      <c r="IT396" s="5"/>
      <c r="IU396" s="5"/>
      <c r="IV396" s="5"/>
      <c r="IW396" s="5"/>
      <c r="IX396" s="5"/>
      <c r="IY396" s="5"/>
      <c r="IZ396" s="5"/>
      <c r="JA396" s="5"/>
      <c r="JB396" s="5"/>
      <c r="JC396" s="5"/>
      <c r="JD396" s="5"/>
      <c r="JE396" s="5"/>
      <c r="JF396" s="5"/>
      <c r="JG396" s="5"/>
      <c r="JH396" s="5"/>
      <c r="JI396" s="5"/>
      <c r="JJ396" s="5"/>
      <c r="JK396" s="5"/>
      <c r="JL396" s="5"/>
      <c r="JM396" s="5"/>
      <c r="JN396" s="5"/>
      <c r="JO396" s="5"/>
      <c r="JP396" s="5"/>
      <c r="JQ396" s="5"/>
      <c r="JR396" s="5"/>
      <c r="JS396" s="5"/>
      <c r="JT396" s="5"/>
      <c r="JU396" s="5"/>
      <c r="JV396" s="5"/>
      <c r="JW396" s="5"/>
      <c r="JX396" s="5"/>
      <c r="JY396" s="5"/>
      <c r="JZ396" s="5"/>
      <c r="KA396" s="5"/>
      <c r="KB396" s="5"/>
      <c r="KC396" s="5"/>
      <c r="KD396" s="5"/>
      <c r="KE396" s="5"/>
      <c r="KF396" s="5"/>
      <c r="KG396" s="5"/>
      <c r="KH396" s="5"/>
      <c r="KI396" s="5"/>
      <c r="KJ396" s="5"/>
      <c r="KK396" s="5"/>
      <c r="KL396" s="5"/>
      <c r="KM396" s="5"/>
      <c r="KN396" s="5"/>
    </row>
    <row r="397" spans="1:300" ht="12.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  <c r="DC397" s="5"/>
      <c r="DD397" s="5"/>
      <c r="DE397" s="5"/>
      <c r="DF397" s="5"/>
      <c r="DG397" s="5"/>
      <c r="DH397" s="5"/>
      <c r="DI397" s="5"/>
      <c r="DJ397" s="5"/>
      <c r="DK397" s="5"/>
      <c r="DL397" s="5"/>
      <c r="DM397" s="5"/>
      <c r="DN397" s="5"/>
      <c r="DO397" s="5"/>
      <c r="DP397" s="5"/>
      <c r="DQ397" s="5"/>
      <c r="DR397" s="5"/>
      <c r="DS397" s="5"/>
      <c r="DT397" s="5"/>
      <c r="DU397" s="5"/>
      <c r="DV397" s="5"/>
      <c r="DW397" s="5"/>
      <c r="DX397" s="5"/>
      <c r="DY397" s="5"/>
      <c r="DZ397" s="5"/>
      <c r="EA397" s="5"/>
      <c r="EB397" s="5"/>
      <c r="EC397" s="5"/>
      <c r="ED397" s="5"/>
      <c r="EE397" s="5"/>
      <c r="EF397" s="5"/>
      <c r="EG397" s="5"/>
      <c r="EH397" s="5"/>
      <c r="EI397" s="5"/>
      <c r="EJ397" s="5"/>
      <c r="EK397" s="5"/>
      <c r="EL397" s="5"/>
      <c r="EM397" s="5"/>
      <c r="EN397" s="5"/>
      <c r="EO397" s="5"/>
      <c r="EP397" s="5"/>
      <c r="EQ397" s="5"/>
      <c r="ER397" s="5"/>
      <c r="ES397" s="5"/>
      <c r="ET397" s="5"/>
      <c r="EU397" s="5"/>
      <c r="EV397" s="5"/>
      <c r="EW397" s="5"/>
      <c r="EX397" s="5"/>
      <c r="EY397" s="5"/>
      <c r="EZ397" s="5"/>
      <c r="FA397" s="5"/>
      <c r="FB397" s="5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  <c r="FO397" s="5"/>
      <c r="FP397" s="5"/>
      <c r="FQ397" s="5"/>
      <c r="FR397" s="5"/>
      <c r="FS397" s="5"/>
      <c r="FT397" s="5"/>
      <c r="FU397" s="5"/>
      <c r="FV397" s="5"/>
      <c r="FW397" s="5"/>
      <c r="FX397" s="5"/>
      <c r="FY397" s="5"/>
      <c r="FZ397" s="5"/>
      <c r="GA397" s="5"/>
      <c r="GB397" s="5"/>
      <c r="GC397" s="5"/>
      <c r="GD397" s="5"/>
      <c r="GE397" s="5"/>
      <c r="GF397" s="5"/>
      <c r="GG397" s="5"/>
      <c r="GH397" s="5"/>
      <c r="GI397" s="5"/>
      <c r="GJ397" s="5"/>
      <c r="GK397" s="5"/>
      <c r="GL397" s="5"/>
      <c r="GM397" s="5"/>
      <c r="GN397" s="5"/>
      <c r="GO397" s="5"/>
      <c r="GP397" s="5"/>
      <c r="GQ397" s="5"/>
      <c r="GR397" s="5"/>
      <c r="GS397" s="5"/>
      <c r="GT397" s="5"/>
      <c r="GU397" s="5"/>
      <c r="GV397" s="5"/>
      <c r="GW397" s="5"/>
      <c r="GX397" s="5"/>
      <c r="GY397" s="5"/>
      <c r="GZ397" s="5"/>
      <c r="HA397" s="5"/>
      <c r="HB397" s="5"/>
      <c r="HC397" s="5"/>
      <c r="HD397" s="5"/>
      <c r="HE397" s="5"/>
      <c r="HF397" s="5"/>
      <c r="HG397" s="5"/>
      <c r="HH397" s="5"/>
      <c r="HI397" s="5"/>
      <c r="HJ397" s="5"/>
      <c r="HK397" s="5"/>
      <c r="HL397" s="5"/>
      <c r="HM397" s="5"/>
      <c r="HN397" s="5"/>
      <c r="HO397" s="5"/>
      <c r="HP397" s="5"/>
      <c r="HQ397" s="5"/>
      <c r="HR397" s="5"/>
      <c r="HS397" s="5"/>
      <c r="HT397" s="5"/>
      <c r="HU397" s="5"/>
      <c r="HV397" s="5"/>
      <c r="HW397" s="5"/>
      <c r="HX397" s="5"/>
      <c r="HY397" s="5"/>
      <c r="HZ397" s="5"/>
      <c r="IA397" s="5"/>
      <c r="IB397" s="5"/>
      <c r="IC397" s="5"/>
      <c r="ID397" s="5"/>
      <c r="IE397" s="5"/>
      <c r="IF397" s="5"/>
      <c r="IG397" s="5"/>
      <c r="IH397" s="5"/>
      <c r="II397" s="5"/>
      <c r="IJ397" s="5"/>
      <c r="IK397" s="5"/>
      <c r="IL397" s="5"/>
      <c r="IM397" s="5"/>
      <c r="IN397" s="5"/>
      <c r="IO397" s="5"/>
      <c r="IP397" s="5"/>
      <c r="IQ397" s="5"/>
      <c r="IR397" s="5"/>
      <c r="IS397" s="5"/>
      <c r="IT397" s="5"/>
      <c r="IU397" s="5"/>
      <c r="IV397" s="5"/>
      <c r="IW397" s="5"/>
      <c r="IX397" s="5"/>
      <c r="IY397" s="5"/>
      <c r="IZ397" s="5"/>
      <c r="JA397" s="5"/>
      <c r="JB397" s="5"/>
      <c r="JC397" s="5"/>
      <c r="JD397" s="5"/>
      <c r="JE397" s="5"/>
      <c r="JF397" s="5"/>
      <c r="JG397" s="5"/>
      <c r="JH397" s="5"/>
      <c r="JI397" s="5"/>
      <c r="JJ397" s="5"/>
      <c r="JK397" s="5"/>
      <c r="JL397" s="5"/>
      <c r="JM397" s="5"/>
      <c r="JN397" s="5"/>
      <c r="JO397" s="5"/>
      <c r="JP397" s="5"/>
      <c r="JQ397" s="5"/>
      <c r="JR397" s="5"/>
      <c r="JS397" s="5"/>
      <c r="JT397" s="5"/>
      <c r="JU397" s="5"/>
      <c r="JV397" s="5"/>
      <c r="JW397" s="5"/>
      <c r="JX397" s="5"/>
      <c r="JY397" s="5"/>
      <c r="JZ397" s="5"/>
      <c r="KA397" s="5"/>
      <c r="KB397" s="5"/>
      <c r="KC397" s="5"/>
      <c r="KD397" s="5"/>
      <c r="KE397" s="5"/>
      <c r="KF397" s="5"/>
      <c r="KG397" s="5"/>
      <c r="KH397" s="5"/>
      <c r="KI397" s="5"/>
      <c r="KJ397" s="5"/>
      <c r="KK397" s="5"/>
      <c r="KL397" s="5"/>
      <c r="KM397" s="5"/>
      <c r="KN397" s="5"/>
    </row>
    <row r="398" spans="1:300" ht="12.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  <c r="DK398" s="5"/>
      <c r="DL398" s="5"/>
      <c r="DM398" s="5"/>
      <c r="DN398" s="5"/>
      <c r="DO398" s="5"/>
      <c r="DP398" s="5"/>
      <c r="DQ398" s="5"/>
      <c r="DR398" s="5"/>
      <c r="DS398" s="5"/>
      <c r="DT398" s="5"/>
      <c r="DU398" s="5"/>
      <c r="DV398" s="5"/>
      <c r="DW398" s="5"/>
      <c r="DX398" s="5"/>
      <c r="DY398" s="5"/>
      <c r="DZ398" s="5"/>
      <c r="EA398" s="5"/>
      <c r="EB398" s="5"/>
      <c r="EC398" s="5"/>
      <c r="ED398" s="5"/>
      <c r="EE398" s="5"/>
      <c r="EF398" s="5"/>
      <c r="EG398" s="5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5"/>
      <c r="ET398" s="5"/>
      <c r="EU398" s="5"/>
      <c r="EV398" s="5"/>
      <c r="EW398" s="5"/>
      <c r="EX398" s="5"/>
      <c r="EY398" s="5"/>
      <c r="EZ398" s="5"/>
      <c r="FA398" s="5"/>
      <c r="FB398" s="5"/>
      <c r="FC398" s="5"/>
      <c r="FD398" s="5"/>
      <c r="FE398" s="5"/>
      <c r="FF398" s="5"/>
      <c r="FG398" s="5"/>
      <c r="FH398" s="5"/>
      <c r="FI398" s="5"/>
      <c r="FJ398" s="5"/>
      <c r="FK398" s="5"/>
      <c r="FL398" s="5"/>
      <c r="FM398" s="5"/>
      <c r="FN398" s="5"/>
      <c r="FO398" s="5"/>
      <c r="FP398" s="5"/>
      <c r="FQ398" s="5"/>
      <c r="FR398" s="5"/>
      <c r="FS398" s="5"/>
      <c r="FT398" s="5"/>
      <c r="FU398" s="5"/>
      <c r="FV398" s="5"/>
      <c r="FW398" s="5"/>
      <c r="FX398" s="5"/>
      <c r="FY398" s="5"/>
      <c r="FZ398" s="5"/>
      <c r="GA398" s="5"/>
      <c r="GB398" s="5"/>
      <c r="GC398" s="5"/>
      <c r="GD398" s="5"/>
      <c r="GE398" s="5"/>
      <c r="GF398" s="5"/>
      <c r="GG398" s="5"/>
      <c r="GH398" s="5"/>
      <c r="GI398" s="5"/>
      <c r="GJ398" s="5"/>
      <c r="GK398" s="5"/>
      <c r="GL398" s="5"/>
      <c r="GM398" s="5"/>
      <c r="GN398" s="5"/>
      <c r="GO398" s="5"/>
      <c r="GP398" s="5"/>
      <c r="GQ398" s="5"/>
      <c r="GR398" s="5"/>
      <c r="GS398" s="5"/>
      <c r="GT398" s="5"/>
      <c r="GU398" s="5"/>
      <c r="GV398" s="5"/>
      <c r="GW398" s="5"/>
      <c r="GX398" s="5"/>
      <c r="GY398" s="5"/>
      <c r="GZ398" s="5"/>
      <c r="HA398" s="5"/>
      <c r="HB398" s="5"/>
      <c r="HC398" s="5"/>
      <c r="HD398" s="5"/>
      <c r="HE398" s="5"/>
      <c r="HF398" s="5"/>
      <c r="HG398" s="5"/>
      <c r="HH398" s="5"/>
      <c r="HI398" s="5"/>
      <c r="HJ398" s="5"/>
      <c r="HK398" s="5"/>
      <c r="HL398" s="5"/>
      <c r="HM398" s="5"/>
      <c r="HN398" s="5"/>
      <c r="HO398" s="5"/>
      <c r="HP398" s="5"/>
      <c r="HQ398" s="5"/>
      <c r="HR398" s="5"/>
      <c r="HS398" s="5"/>
      <c r="HT398" s="5"/>
      <c r="HU398" s="5"/>
      <c r="HV398" s="5"/>
      <c r="HW398" s="5"/>
      <c r="HX398" s="5"/>
      <c r="HY398" s="5"/>
      <c r="HZ398" s="5"/>
      <c r="IA398" s="5"/>
      <c r="IB398" s="5"/>
      <c r="IC398" s="5"/>
      <c r="ID398" s="5"/>
      <c r="IE398" s="5"/>
      <c r="IF398" s="5"/>
      <c r="IG398" s="5"/>
      <c r="IH398" s="5"/>
      <c r="II398" s="5"/>
      <c r="IJ398" s="5"/>
      <c r="IK398" s="5"/>
      <c r="IL398" s="5"/>
      <c r="IM398" s="5"/>
      <c r="IN398" s="5"/>
      <c r="IO398" s="5"/>
      <c r="IP398" s="5"/>
      <c r="IQ398" s="5"/>
      <c r="IR398" s="5"/>
      <c r="IS398" s="5"/>
      <c r="IT398" s="5"/>
      <c r="IU398" s="5"/>
      <c r="IV398" s="5"/>
      <c r="IW398" s="5"/>
      <c r="IX398" s="5"/>
      <c r="IY398" s="5"/>
      <c r="IZ398" s="5"/>
      <c r="JA398" s="5"/>
      <c r="JB398" s="5"/>
      <c r="JC398" s="5"/>
      <c r="JD398" s="5"/>
      <c r="JE398" s="5"/>
      <c r="JF398" s="5"/>
      <c r="JG398" s="5"/>
      <c r="JH398" s="5"/>
      <c r="JI398" s="5"/>
      <c r="JJ398" s="5"/>
      <c r="JK398" s="5"/>
      <c r="JL398" s="5"/>
      <c r="JM398" s="5"/>
      <c r="JN398" s="5"/>
      <c r="JO398" s="5"/>
      <c r="JP398" s="5"/>
      <c r="JQ398" s="5"/>
      <c r="JR398" s="5"/>
      <c r="JS398" s="5"/>
      <c r="JT398" s="5"/>
      <c r="JU398" s="5"/>
      <c r="JV398" s="5"/>
      <c r="JW398" s="5"/>
      <c r="JX398" s="5"/>
      <c r="JY398" s="5"/>
      <c r="JZ398" s="5"/>
      <c r="KA398" s="5"/>
      <c r="KB398" s="5"/>
      <c r="KC398" s="5"/>
      <c r="KD398" s="5"/>
      <c r="KE398" s="5"/>
      <c r="KF398" s="5"/>
      <c r="KG398" s="5"/>
      <c r="KH398" s="5"/>
      <c r="KI398" s="5"/>
      <c r="KJ398" s="5"/>
      <c r="KK398" s="5"/>
      <c r="KL398" s="5"/>
      <c r="KM398" s="5"/>
      <c r="KN398" s="5"/>
    </row>
    <row r="399" spans="1:300" ht="12.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5"/>
      <c r="DR399" s="5"/>
      <c r="DS399" s="5"/>
      <c r="DT399" s="5"/>
      <c r="DU399" s="5"/>
      <c r="DV399" s="5"/>
      <c r="DW399" s="5"/>
      <c r="DX399" s="5"/>
      <c r="DY399" s="5"/>
      <c r="DZ399" s="5"/>
      <c r="EA399" s="5"/>
      <c r="EB399" s="5"/>
      <c r="EC399" s="5"/>
      <c r="ED399" s="5"/>
      <c r="EE399" s="5"/>
      <c r="EF399" s="5"/>
      <c r="EG399" s="5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5"/>
      <c r="ET399" s="5"/>
      <c r="EU399" s="5"/>
      <c r="EV399" s="5"/>
      <c r="EW399" s="5"/>
      <c r="EX399" s="5"/>
      <c r="EY399" s="5"/>
      <c r="EZ399" s="5"/>
      <c r="FA399" s="5"/>
      <c r="FB399" s="5"/>
      <c r="FC399" s="5"/>
      <c r="FD399" s="5"/>
      <c r="FE399" s="5"/>
      <c r="FF399" s="5"/>
      <c r="FG399" s="5"/>
      <c r="FH399" s="5"/>
      <c r="FI399" s="5"/>
      <c r="FJ399" s="5"/>
      <c r="FK399" s="5"/>
      <c r="FL399" s="5"/>
      <c r="FM399" s="5"/>
      <c r="FN399" s="5"/>
      <c r="FO399" s="5"/>
      <c r="FP399" s="5"/>
      <c r="FQ399" s="5"/>
      <c r="FR399" s="5"/>
      <c r="FS399" s="5"/>
      <c r="FT399" s="5"/>
      <c r="FU399" s="5"/>
      <c r="FV399" s="5"/>
      <c r="FW399" s="5"/>
      <c r="FX399" s="5"/>
      <c r="FY399" s="5"/>
      <c r="FZ399" s="5"/>
      <c r="GA399" s="5"/>
      <c r="GB399" s="5"/>
      <c r="GC399" s="5"/>
      <c r="GD399" s="5"/>
      <c r="GE399" s="5"/>
      <c r="GF399" s="5"/>
      <c r="GG399" s="5"/>
      <c r="GH399" s="5"/>
      <c r="GI399" s="5"/>
      <c r="GJ399" s="5"/>
      <c r="GK399" s="5"/>
      <c r="GL399" s="5"/>
      <c r="GM399" s="5"/>
      <c r="GN399" s="5"/>
      <c r="GO399" s="5"/>
      <c r="GP399" s="5"/>
      <c r="GQ399" s="5"/>
      <c r="GR399" s="5"/>
      <c r="GS399" s="5"/>
      <c r="GT399" s="5"/>
      <c r="GU399" s="5"/>
      <c r="GV399" s="5"/>
      <c r="GW399" s="5"/>
      <c r="GX399" s="5"/>
      <c r="GY399" s="5"/>
      <c r="GZ399" s="5"/>
      <c r="HA399" s="5"/>
      <c r="HB399" s="5"/>
      <c r="HC399" s="5"/>
      <c r="HD399" s="5"/>
      <c r="HE399" s="5"/>
      <c r="HF399" s="5"/>
      <c r="HG399" s="5"/>
      <c r="HH399" s="5"/>
      <c r="HI399" s="5"/>
      <c r="HJ399" s="5"/>
      <c r="HK399" s="5"/>
      <c r="HL399" s="5"/>
      <c r="HM399" s="5"/>
      <c r="HN399" s="5"/>
      <c r="HO399" s="5"/>
      <c r="HP399" s="5"/>
      <c r="HQ399" s="5"/>
      <c r="HR399" s="5"/>
      <c r="HS399" s="5"/>
      <c r="HT399" s="5"/>
      <c r="HU399" s="5"/>
      <c r="HV399" s="5"/>
      <c r="HW399" s="5"/>
      <c r="HX399" s="5"/>
      <c r="HY399" s="5"/>
      <c r="HZ399" s="5"/>
      <c r="IA399" s="5"/>
      <c r="IB399" s="5"/>
      <c r="IC399" s="5"/>
      <c r="ID399" s="5"/>
      <c r="IE399" s="5"/>
      <c r="IF399" s="5"/>
      <c r="IG399" s="5"/>
      <c r="IH399" s="5"/>
      <c r="II399" s="5"/>
      <c r="IJ399" s="5"/>
      <c r="IK399" s="5"/>
      <c r="IL399" s="5"/>
      <c r="IM399" s="5"/>
      <c r="IN399" s="5"/>
      <c r="IO399" s="5"/>
      <c r="IP399" s="5"/>
      <c r="IQ399" s="5"/>
      <c r="IR399" s="5"/>
      <c r="IS399" s="5"/>
      <c r="IT399" s="5"/>
      <c r="IU399" s="5"/>
      <c r="IV399" s="5"/>
      <c r="IW399" s="5"/>
      <c r="IX399" s="5"/>
      <c r="IY399" s="5"/>
      <c r="IZ399" s="5"/>
      <c r="JA399" s="5"/>
      <c r="JB399" s="5"/>
      <c r="JC399" s="5"/>
      <c r="JD399" s="5"/>
      <c r="JE399" s="5"/>
      <c r="JF399" s="5"/>
      <c r="JG399" s="5"/>
      <c r="JH399" s="5"/>
      <c r="JI399" s="5"/>
      <c r="JJ399" s="5"/>
      <c r="JK399" s="5"/>
      <c r="JL399" s="5"/>
      <c r="JM399" s="5"/>
      <c r="JN399" s="5"/>
      <c r="JO399" s="5"/>
      <c r="JP399" s="5"/>
      <c r="JQ399" s="5"/>
      <c r="JR399" s="5"/>
      <c r="JS399" s="5"/>
      <c r="JT399" s="5"/>
      <c r="JU399" s="5"/>
      <c r="JV399" s="5"/>
      <c r="JW399" s="5"/>
      <c r="JX399" s="5"/>
      <c r="JY399" s="5"/>
      <c r="JZ399" s="5"/>
      <c r="KA399" s="5"/>
      <c r="KB399" s="5"/>
      <c r="KC399" s="5"/>
      <c r="KD399" s="5"/>
      <c r="KE399" s="5"/>
      <c r="KF399" s="5"/>
      <c r="KG399" s="5"/>
      <c r="KH399" s="5"/>
      <c r="KI399" s="5"/>
      <c r="KJ399" s="5"/>
      <c r="KK399" s="5"/>
      <c r="KL399" s="5"/>
      <c r="KM399" s="5"/>
      <c r="KN399" s="5"/>
    </row>
    <row r="400" spans="1:300" ht="12.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  <c r="DC400" s="5"/>
      <c r="DD400" s="5"/>
      <c r="DE400" s="5"/>
      <c r="DF400" s="5"/>
      <c r="DG400" s="5"/>
      <c r="DH400" s="5"/>
      <c r="DI400" s="5"/>
      <c r="DJ400" s="5"/>
      <c r="DK400" s="5"/>
      <c r="DL400" s="5"/>
      <c r="DM400" s="5"/>
      <c r="DN400" s="5"/>
      <c r="DO400" s="5"/>
      <c r="DP400" s="5"/>
      <c r="DQ400" s="5"/>
      <c r="DR400" s="5"/>
      <c r="DS400" s="5"/>
      <c r="DT400" s="5"/>
      <c r="DU400" s="5"/>
      <c r="DV400" s="5"/>
      <c r="DW400" s="5"/>
      <c r="DX400" s="5"/>
      <c r="DY400" s="5"/>
      <c r="DZ400" s="5"/>
      <c r="EA400" s="5"/>
      <c r="EB400" s="5"/>
      <c r="EC400" s="5"/>
      <c r="ED400" s="5"/>
      <c r="EE400" s="5"/>
      <c r="EF400" s="5"/>
      <c r="EG400" s="5"/>
      <c r="EH400" s="5"/>
      <c r="EI400" s="5"/>
      <c r="EJ400" s="5"/>
      <c r="EK400" s="5"/>
      <c r="EL400" s="5"/>
      <c r="EM400" s="5"/>
      <c r="EN400" s="5"/>
      <c r="EO400" s="5"/>
      <c r="EP400" s="5"/>
      <c r="EQ400" s="5"/>
      <c r="ER400" s="5"/>
      <c r="ES400" s="5"/>
      <c r="ET400" s="5"/>
      <c r="EU400" s="5"/>
      <c r="EV400" s="5"/>
      <c r="EW400" s="5"/>
      <c r="EX400" s="5"/>
      <c r="EY400" s="5"/>
      <c r="EZ400" s="5"/>
      <c r="FA400" s="5"/>
      <c r="FB400" s="5"/>
      <c r="FC400" s="5"/>
      <c r="FD400" s="5"/>
      <c r="FE400" s="5"/>
      <c r="FF400" s="5"/>
      <c r="FG400" s="5"/>
      <c r="FH400" s="5"/>
      <c r="FI400" s="5"/>
      <c r="FJ400" s="5"/>
      <c r="FK400" s="5"/>
      <c r="FL400" s="5"/>
      <c r="FM400" s="5"/>
      <c r="FN400" s="5"/>
      <c r="FO400" s="5"/>
      <c r="FP400" s="5"/>
      <c r="FQ400" s="5"/>
      <c r="FR400" s="5"/>
      <c r="FS400" s="5"/>
      <c r="FT400" s="5"/>
      <c r="FU400" s="5"/>
      <c r="FV400" s="5"/>
      <c r="FW400" s="5"/>
      <c r="FX400" s="5"/>
      <c r="FY400" s="5"/>
      <c r="FZ400" s="5"/>
      <c r="GA400" s="5"/>
      <c r="GB400" s="5"/>
      <c r="GC400" s="5"/>
      <c r="GD400" s="5"/>
      <c r="GE400" s="5"/>
      <c r="GF400" s="5"/>
      <c r="GG400" s="5"/>
      <c r="GH400" s="5"/>
      <c r="GI400" s="5"/>
      <c r="GJ400" s="5"/>
      <c r="GK400" s="5"/>
      <c r="GL400" s="5"/>
      <c r="GM400" s="5"/>
      <c r="GN400" s="5"/>
      <c r="GO400" s="5"/>
      <c r="GP400" s="5"/>
      <c r="GQ400" s="5"/>
      <c r="GR400" s="5"/>
      <c r="GS400" s="5"/>
      <c r="GT400" s="5"/>
      <c r="GU400" s="5"/>
      <c r="GV400" s="5"/>
      <c r="GW400" s="5"/>
      <c r="GX400" s="5"/>
      <c r="GY400" s="5"/>
      <c r="GZ400" s="5"/>
      <c r="HA400" s="5"/>
      <c r="HB400" s="5"/>
      <c r="HC400" s="5"/>
      <c r="HD400" s="5"/>
      <c r="HE400" s="5"/>
      <c r="HF400" s="5"/>
      <c r="HG400" s="5"/>
      <c r="HH400" s="5"/>
      <c r="HI400" s="5"/>
      <c r="HJ400" s="5"/>
      <c r="HK400" s="5"/>
      <c r="HL400" s="5"/>
      <c r="HM400" s="5"/>
      <c r="HN400" s="5"/>
      <c r="HO400" s="5"/>
      <c r="HP400" s="5"/>
      <c r="HQ400" s="5"/>
      <c r="HR400" s="5"/>
      <c r="HS400" s="5"/>
      <c r="HT400" s="5"/>
      <c r="HU400" s="5"/>
      <c r="HV400" s="5"/>
      <c r="HW400" s="5"/>
      <c r="HX400" s="5"/>
      <c r="HY400" s="5"/>
      <c r="HZ400" s="5"/>
      <c r="IA400" s="5"/>
      <c r="IB400" s="5"/>
      <c r="IC400" s="5"/>
      <c r="ID400" s="5"/>
      <c r="IE400" s="5"/>
      <c r="IF400" s="5"/>
      <c r="IG400" s="5"/>
      <c r="IH400" s="5"/>
      <c r="II400" s="5"/>
      <c r="IJ400" s="5"/>
      <c r="IK400" s="5"/>
      <c r="IL400" s="5"/>
      <c r="IM400" s="5"/>
      <c r="IN400" s="5"/>
      <c r="IO400" s="5"/>
      <c r="IP400" s="5"/>
      <c r="IQ400" s="5"/>
      <c r="IR400" s="5"/>
      <c r="IS400" s="5"/>
      <c r="IT400" s="5"/>
      <c r="IU400" s="5"/>
      <c r="IV400" s="5"/>
      <c r="IW400" s="5"/>
      <c r="IX400" s="5"/>
      <c r="IY400" s="5"/>
      <c r="IZ400" s="5"/>
      <c r="JA400" s="5"/>
      <c r="JB400" s="5"/>
      <c r="JC400" s="5"/>
      <c r="JD400" s="5"/>
      <c r="JE400" s="5"/>
      <c r="JF400" s="5"/>
      <c r="JG400" s="5"/>
      <c r="JH400" s="5"/>
      <c r="JI400" s="5"/>
      <c r="JJ400" s="5"/>
      <c r="JK400" s="5"/>
      <c r="JL400" s="5"/>
      <c r="JM400" s="5"/>
      <c r="JN400" s="5"/>
      <c r="JO400" s="5"/>
      <c r="JP400" s="5"/>
      <c r="JQ400" s="5"/>
      <c r="JR400" s="5"/>
      <c r="JS400" s="5"/>
      <c r="JT400" s="5"/>
      <c r="JU400" s="5"/>
      <c r="JV400" s="5"/>
      <c r="JW400" s="5"/>
      <c r="JX400" s="5"/>
      <c r="JY400" s="5"/>
      <c r="JZ400" s="5"/>
      <c r="KA400" s="5"/>
      <c r="KB400" s="5"/>
      <c r="KC400" s="5"/>
      <c r="KD400" s="5"/>
      <c r="KE400" s="5"/>
      <c r="KF400" s="5"/>
      <c r="KG400" s="5"/>
      <c r="KH400" s="5"/>
      <c r="KI400" s="5"/>
      <c r="KJ400" s="5"/>
      <c r="KK400" s="5"/>
      <c r="KL400" s="5"/>
      <c r="KM400" s="5"/>
      <c r="KN400" s="5"/>
    </row>
    <row r="401" spans="1:300" ht="12.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  <c r="DK401" s="5"/>
      <c r="DL401" s="5"/>
      <c r="DM401" s="5"/>
      <c r="DN401" s="5"/>
      <c r="DO401" s="5"/>
      <c r="DP401" s="5"/>
      <c r="DQ401" s="5"/>
      <c r="DR401" s="5"/>
      <c r="DS401" s="5"/>
      <c r="DT401" s="5"/>
      <c r="DU401" s="5"/>
      <c r="DV401" s="5"/>
      <c r="DW401" s="5"/>
      <c r="DX401" s="5"/>
      <c r="DY401" s="5"/>
      <c r="DZ401" s="5"/>
      <c r="EA401" s="5"/>
      <c r="EB401" s="5"/>
      <c r="EC401" s="5"/>
      <c r="ED401" s="5"/>
      <c r="EE401" s="5"/>
      <c r="EF401" s="5"/>
      <c r="EG401" s="5"/>
      <c r="EH401" s="5"/>
      <c r="EI401" s="5"/>
      <c r="EJ401" s="5"/>
      <c r="EK401" s="5"/>
      <c r="EL401" s="5"/>
      <c r="EM401" s="5"/>
      <c r="EN401" s="5"/>
      <c r="EO401" s="5"/>
      <c r="EP401" s="5"/>
      <c r="EQ401" s="5"/>
      <c r="ER401" s="5"/>
      <c r="ES401" s="5"/>
      <c r="ET401" s="5"/>
      <c r="EU401" s="5"/>
      <c r="EV401" s="5"/>
      <c r="EW401" s="5"/>
      <c r="EX401" s="5"/>
      <c r="EY401" s="5"/>
      <c r="EZ401" s="5"/>
      <c r="FA401" s="5"/>
      <c r="FB401" s="5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  <c r="FO401" s="5"/>
      <c r="FP401" s="5"/>
      <c r="FQ401" s="5"/>
      <c r="FR401" s="5"/>
      <c r="FS401" s="5"/>
      <c r="FT401" s="5"/>
      <c r="FU401" s="5"/>
      <c r="FV401" s="5"/>
      <c r="FW401" s="5"/>
      <c r="FX401" s="5"/>
      <c r="FY401" s="5"/>
      <c r="FZ401" s="5"/>
      <c r="GA401" s="5"/>
      <c r="GB401" s="5"/>
      <c r="GC401" s="5"/>
      <c r="GD401" s="5"/>
      <c r="GE401" s="5"/>
      <c r="GF401" s="5"/>
      <c r="GG401" s="5"/>
      <c r="GH401" s="5"/>
      <c r="GI401" s="5"/>
      <c r="GJ401" s="5"/>
      <c r="GK401" s="5"/>
      <c r="GL401" s="5"/>
      <c r="GM401" s="5"/>
      <c r="GN401" s="5"/>
      <c r="GO401" s="5"/>
      <c r="GP401" s="5"/>
      <c r="GQ401" s="5"/>
      <c r="GR401" s="5"/>
      <c r="GS401" s="5"/>
      <c r="GT401" s="5"/>
      <c r="GU401" s="5"/>
      <c r="GV401" s="5"/>
      <c r="GW401" s="5"/>
      <c r="GX401" s="5"/>
      <c r="GY401" s="5"/>
      <c r="GZ401" s="5"/>
      <c r="HA401" s="5"/>
      <c r="HB401" s="5"/>
      <c r="HC401" s="5"/>
      <c r="HD401" s="5"/>
      <c r="HE401" s="5"/>
      <c r="HF401" s="5"/>
      <c r="HG401" s="5"/>
      <c r="HH401" s="5"/>
      <c r="HI401" s="5"/>
      <c r="HJ401" s="5"/>
      <c r="HK401" s="5"/>
      <c r="HL401" s="5"/>
      <c r="HM401" s="5"/>
      <c r="HN401" s="5"/>
      <c r="HO401" s="5"/>
      <c r="HP401" s="5"/>
      <c r="HQ401" s="5"/>
      <c r="HR401" s="5"/>
      <c r="HS401" s="5"/>
      <c r="HT401" s="5"/>
      <c r="HU401" s="5"/>
      <c r="HV401" s="5"/>
      <c r="HW401" s="5"/>
      <c r="HX401" s="5"/>
      <c r="HY401" s="5"/>
      <c r="HZ401" s="5"/>
      <c r="IA401" s="5"/>
      <c r="IB401" s="5"/>
      <c r="IC401" s="5"/>
      <c r="ID401" s="5"/>
      <c r="IE401" s="5"/>
      <c r="IF401" s="5"/>
      <c r="IG401" s="5"/>
      <c r="IH401" s="5"/>
      <c r="II401" s="5"/>
      <c r="IJ401" s="5"/>
      <c r="IK401" s="5"/>
      <c r="IL401" s="5"/>
      <c r="IM401" s="5"/>
      <c r="IN401" s="5"/>
      <c r="IO401" s="5"/>
      <c r="IP401" s="5"/>
      <c r="IQ401" s="5"/>
      <c r="IR401" s="5"/>
      <c r="IS401" s="5"/>
      <c r="IT401" s="5"/>
      <c r="IU401" s="5"/>
      <c r="IV401" s="5"/>
      <c r="IW401" s="5"/>
      <c r="IX401" s="5"/>
      <c r="IY401" s="5"/>
      <c r="IZ401" s="5"/>
      <c r="JA401" s="5"/>
      <c r="JB401" s="5"/>
      <c r="JC401" s="5"/>
      <c r="JD401" s="5"/>
      <c r="JE401" s="5"/>
      <c r="JF401" s="5"/>
      <c r="JG401" s="5"/>
      <c r="JH401" s="5"/>
      <c r="JI401" s="5"/>
      <c r="JJ401" s="5"/>
      <c r="JK401" s="5"/>
      <c r="JL401" s="5"/>
      <c r="JM401" s="5"/>
      <c r="JN401" s="5"/>
      <c r="JO401" s="5"/>
      <c r="JP401" s="5"/>
      <c r="JQ401" s="5"/>
      <c r="JR401" s="5"/>
      <c r="JS401" s="5"/>
      <c r="JT401" s="5"/>
      <c r="JU401" s="5"/>
      <c r="JV401" s="5"/>
      <c r="JW401" s="5"/>
      <c r="JX401" s="5"/>
      <c r="JY401" s="5"/>
      <c r="JZ401" s="5"/>
      <c r="KA401" s="5"/>
      <c r="KB401" s="5"/>
      <c r="KC401" s="5"/>
      <c r="KD401" s="5"/>
      <c r="KE401" s="5"/>
      <c r="KF401" s="5"/>
      <c r="KG401" s="5"/>
      <c r="KH401" s="5"/>
      <c r="KI401" s="5"/>
      <c r="KJ401" s="5"/>
      <c r="KK401" s="5"/>
      <c r="KL401" s="5"/>
      <c r="KM401" s="5"/>
      <c r="KN401" s="5"/>
    </row>
    <row r="402" spans="1:300" ht="12.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  <c r="DC402" s="5"/>
      <c r="DD402" s="5"/>
      <c r="DE402" s="5"/>
      <c r="DF402" s="5"/>
      <c r="DG402" s="5"/>
      <c r="DH402" s="5"/>
      <c r="DI402" s="5"/>
      <c r="DJ402" s="5"/>
      <c r="DK402" s="5"/>
      <c r="DL402" s="5"/>
      <c r="DM402" s="5"/>
      <c r="DN402" s="5"/>
      <c r="DO402" s="5"/>
      <c r="DP402" s="5"/>
      <c r="DQ402" s="5"/>
      <c r="DR402" s="5"/>
      <c r="DS402" s="5"/>
      <c r="DT402" s="5"/>
      <c r="DU402" s="5"/>
      <c r="DV402" s="5"/>
      <c r="DW402" s="5"/>
      <c r="DX402" s="5"/>
      <c r="DY402" s="5"/>
      <c r="DZ402" s="5"/>
      <c r="EA402" s="5"/>
      <c r="EB402" s="5"/>
      <c r="EC402" s="5"/>
      <c r="ED402" s="5"/>
      <c r="EE402" s="5"/>
      <c r="EF402" s="5"/>
      <c r="EG402" s="5"/>
      <c r="EH402" s="5"/>
      <c r="EI402" s="5"/>
      <c r="EJ402" s="5"/>
      <c r="EK402" s="5"/>
      <c r="EL402" s="5"/>
      <c r="EM402" s="5"/>
      <c r="EN402" s="5"/>
      <c r="EO402" s="5"/>
      <c r="EP402" s="5"/>
      <c r="EQ402" s="5"/>
      <c r="ER402" s="5"/>
      <c r="ES402" s="5"/>
      <c r="ET402" s="5"/>
      <c r="EU402" s="5"/>
      <c r="EV402" s="5"/>
      <c r="EW402" s="5"/>
      <c r="EX402" s="5"/>
      <c r="EY402" s="5"/>
      <c r="EZ402" s="5"/>
      <c r="FA402" s="5"/>
      <c r="FB402" s="5"/>
      <c r="FC402" s="5"/>
      <c r="FD402" s="5"/>
      <c r="FE402" s="5"/>
      <c r="FF402" s="5"/>
      <c r="FG402" s="5"/>
      <c r="FH402" s="5"/>
      <c r="FI402" s="5"/>
      <c r="FJ402" s="5"/>
      <c r="FK402" s="5"/>
      <c r="FL402" s="5"/>
      <c r="FM402" s="5"/>
      <c r="FN402" s="5"/>
      <c r="FO402" s="5"/>
      <c r="FP402" s="5"/>
      <c r="FQ402" s="5"/>
      <c r="FR402" s="5"/>
      <c r="FS402" s="5"/>
      <c r="FT402" s="5"/>
      <c r="FU402" s="5"/>
      <c r="FV402" s="5"/>
      <c r="FW402" s="5"/>
      <c r="FX402" s="5"/>
      <c r="FY402" s="5"/>
      <c r="FZ402" s="5"/>
      <c r="GA402" s="5"/>
      <c r="GB402" s="5"/>
      <c r="GC402" s="5"/>
      <c r="GD402" s="5"/>
      <c r="GE402" s="5"/>
      <c r="GF402" s="5"/>
      <c r="GG402" s="5"/>
      <c r="GH402" s="5"/>
      <c r="GI402" s="5"/>
      <c r="GJ402" s="5"/>
      <c r="GK402" s="5"/>
      <c r="GL402" s="5"/>
      <c r="GM402" s="5"/>
      <c r="GN402" s="5"/>
      <c r="GO402" s="5"/>
      <c r="GP402" s="5"/>
      <c r="GQ402" s="5"/>
      <c r="GR402" s="5"/>
      <c r="GS402" s="5"/>
      <c r="GT402" s="5"/>
      <c r="GU402" s="5"/>
      <c r="GV402" s="5"/>
      <c r="GW402" s="5"/>
      <c r="GX402" s="5"/>
      <c r="GY402" s="5"/>
      <c r="GZ402" s="5"/>
      <c r="HA402" s="5"/>
      <c r="HB402" s="5"/>
      <c r="HC402" s="5"/>
      <c r="HD402" s="5"/>
      <c r="HE402" s="5"/>
      <c r="HF402" s="5"/>
      <c r="HG402" s="5"/>
      <c r="HH402" s="5"/>
      <c r="HI402" s="5"/>
      <c r="HJ402" s="5"/>
      <c r="HK402" s="5"/>
      <c r="HL402" s="5"/>
      <c r="HM402" s="5"/>
      <c r="HN402" s="5"/>
      <c r="HO402" s="5"/>
      <c r="HP402" s="5"/>
      <c r="HQ402" s="5"/>
      <c r="HR402" s="5"/>
      <c r="HS402" s="5"/>
      <c r="HT402" s="5"/>
      <c r="HU402" s="5"/>
      <c r="HV402" s="5"/>
      <c r="HW402" s="5"/>
      <c r="HX402" s="5"/>
      <c r="HY402" s="5"/>
      <c r="HZ402" s="5"/>
      <c r="IA402" s="5"/>
      <c r="IB402" s="5"/>
      <c r="IC402" s="5"/>
      <c r="ID402" s="5"/>
      <c r="IE402" s="5"/>
      <c r="IF402" s="5"/>
      <c r="IG402" s="5"/>
      <c r="IH402" s="5"/>
      <c r="II402" s="5"/>
      <c r="IJ402" s="5"/>
      <c r="IK402" s="5"/>
      <c r="IL402" s="5"/>
      <c r="IM402" s="5"/>
      <c r="IN402" s="5"/>
      <c r="IO402" s="5"/>
      <c r="IP402" s="5"/>
      <c r="IQ402" s="5"/>
      <c r="IR402" s="5"/>
      <c r="IS402" s="5"/>
      <c r="IT402" s="5"/>
      <c r="IU402" s="5"/>
      <c r="IV402" s="5"/>
      <c r="IW402" s="5"/>
      <c r="IX402" s="5"/>
      <c r="IY402" s="5"/>
      <c r="IZ402" s="5"/>
      <c r="JA402" s="5"/>
      <c r="JB402" s="5"/>
      <c r="JC402" s="5"/>
      <c r="JD402" s="5"/>
      <c r="JE402" s="5"/>
      <c r="JF402" s="5"/>
      <c r="JG402" s="5"/>
      <c r="JH402" s="5"/>
      <c r="JI402" s="5"/>
      <c r="JJ402" s="5"/>
      <c r="JK402" s="5"/>
      <c r="JL402" s="5"/>
      <c r="JM402" s="5"/>
      <c r="JN402" s="5"/>
      <c r="JO402" s="5"/>
      <c r="JP402" s="5"/>
      <c r="JQ402" s="5"/>
      <c r="JR402" s="5"/>
      <c r="JS402" s="5"/>
      <c r="JT402" s="5"/>
      <c r="JU402" s="5"/>
      <c r="JV402" s="5"/>
      <c r="JW402" s="5"/>
      <c r="JX402" s="5"/>
      <c r="JY402" s="5"/>
      <c r="JZ402" s="5"/>
      <c r="KA402" s="5"/>
      <c r="KB402" s="5"/>
      <c r="KC402" s="5"/>
      <c r="KD402" s="5"/>
      <c r="KE402" s="5"/>
      <c r="KF402" s="5"/>
      <c r="KG402" s="5"/>
      <c r="KH402" s="5"/>
      <c r="KI402" s="5"/>
      <c r="KJ402" s="5"/>
      <c r="KK402" s="5"/>
      <c r="KL402" s="5"/>
      <c r="KM402" s="5"/>
      <c r="KN402" s="5"/>
    </row>
    <row r="403" spans="1:300" ht="12.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  <c r="DC403" s="5"/>
      <c r="DD403" s="5"/>
      <c r="DE403" s="5"/>
      <c r="DF403" s="5"/>
      <c r="DG403" s="5"/>
      <c r="DH403" s="5"/>
      <c r="DI403" s="5"/>
      <c r="DJ403" s="5"/>
      <c r="DK403" s="5"/>
      <c r="DL403" s="5"/>
      <c r="DM403" s="5"/>
      <c r="DN403" s="5"/>
      <c r="DO403" s="5"/>
      <c r="DP403" s="5"/>
      <c r="DQ403" s="5"/>
      <c r="DR403" s="5"/>
      <c r="DS403" s="5"/>
      <c r="DT403" s="5"/>
      <c r="DU403" s="5"/>
      <c r="DV403" s="5"/>
      <c r="DW403" s="5"/>
      <c r="DX403" s="5"/>
      <c r="DY403" s="5"/>
      <c r="DZ403" s="5"/>
      <c r="EA403" s="5"/>
      <c r="EB403" s="5"/>
      <c r="EC403" s="5"/>
      <c r="ED403" s="5"/>
      <c r="EE403" s="5"/>
      <c r="EF403" s="5"/>
      <c r="EG403" s="5"/>
      <c r="EH403" s="5"/>
      <c r="EI403" s="5"/>
      <c r="EJ403" s="5"/>
      <c r="EK403" s="5"/>
      <c r="EL403" s="5"/>
      <c r="EM403" s="5"/>
      <c r="EN403" s="5"/>
      <c r="EO403" s="5"/>
      <c r="EP403" s="5"/>
      <c r="EQ403" s="5"/>
      <c r="ER403" s="5"/>
      <c r="ES403" s="5"/>
      <c r="ET403" s="5"/>
      <c r="EU403" s="5"/>
      <c r="EV403" s="5"/>
      <c r="EW403" s="5"/>
      <c r="EX403" s="5"/>
      <c r="EY403" s="5"/>
      <c r="EZ403" s="5"/>
      <c r="FA403" s="5"/>
      <c r="FB403" s="5"/>
      <c r="FC403" s="5"/>
      <c r="FD403" s="5"/>
      <c r="FE403" s="5"/>
      <c r="FF403" s="5"/>
      <c r="FG403" s="5"/>
      <c r="FH403" s="5"/>
      <c r="FI403" s="5"/>
      <c r="FJ403" s="5"/>
      <c r="FK403" s="5"/>
      <c r="FL403" s="5"/>
      <c r="FM403" s="5"/>
      <c r="FN403" s="5"/>
      <c r="FO403" s="5"/>
      <c r="FP403" s="5"/>
      <c r="FQ403" s="5"/>
      <c r="FR403" s="5"/>
      <c r="FS403" s="5"/>
      <c r="FT403" s="5"/>
      <c r="FU403" s="5"/>
      <c r="FV403" s="5"/>
      <c r="FW403" s="5"/>
      <c r="FX403" s="5"/>
      <c r="FY403" s="5"/>
      <c r="FZ403" s="5"/>
      <c r="GA403" s="5"/>
      <c r="GB403" s="5"/>
      <c r="GC403" s="5"/>
      <c r="GD403" s="5"/>
      <c r="GE403" s="5"/>
      <c r="GF403" s="5"/>
      <c r="GG403" s="5"/>
      <c r="GH403" s="5"/>
      <c r="GI403" s="5"/>
      <c r="GJ403" s="5"/>
      <c r="GK403" s="5"/>
      <c r="GL403" s="5"/>
      <c r="GM403" s="5"/>
      <c r="GN403" s="5"/>
      <c r="GO403" s="5"/>
      <c r="GP403" s="5"/>
      <c r="GQ403" s="5"/>
      <c r="GR403" s="5"/>
      <c r="GS403" s="5"/>
      <c r="GT403" s="5"/>
      <c r="GU403" s="5"/>
      <c r="GV403" s="5"/>
      <c r="GW403" s="5"/>
      <c r="GX403" s="5"/>
      <c r="GY403" s="5"/>
      <c r="GZ403" s="5"/>
      <c r="HA403" s="5"/>
      <c r="HB403" s="5"/>
      <c r="HC403" s="5"/>
      <c r="HD403" s="5"/>
      <c r="HE403" s="5"/>
      <c r="HF403" s="5"/>
      <c r="HG403" s="5"/>
      <c r="HH403" s="5"/>
      <c r="HI403" s="5"/>
      <c r="HJ403" s="5"/>
      <c r="HK403" s="5"/>
      <c r="HL403" s="5"/>
      <c r="HM403" s="5"/>
      <c r="HN403" s="5"/>
      <c r="HO403" s="5"/>
      <c r="HP403" s="5"/>
      <c r="HQ403" s="5"/>
      <c r="HR403" s="5"/>
      <c r="HS403" s="5"/>
      <c r="HT403" s="5"/>
      <c r="HU403" s="5"/>
      <c r="HV403" s="5"/>
      <c r="HW403" s="5"/>
      <c r="HX403" s="5"/>
      <c r="HY403" s="5"/>
      <c r="HZ403" s="5"/>
      <c r="IA403" s="5"/>
      <c r="IB403" s="5"/>
      <c r="IC403" s="5"/>
      <c r="ID403" s="5"/>
      <c r="IE403" s="5"/>
      <c r="IF403" s="5"/>
      <c r="IG403" s="5"/>
      <c r="IH403" s="5"/>
      <c r="II403" s="5"/>
      <c r="IJ403" s="5"/>
      <c r="IK403" s="5"/>
      <c r="IL403" s="5"/>
      <c r="IM403" s="5"/>
      <c r="IN403" s="5"/>
      <c r="IO403" s="5"/>
      <c r="IP403" s="5"/>
      <c r="IQ403" s="5"/>
      <c r="IR403" s="5"/>
      <c r="IS403" s="5"/>
      <c r="IT403" s="5"/>
      <c r="IU403" s="5"/>
      <c r="IV403" s="5"/>
      <c r="IW403" s="5"/>
      <c r="IX403" s="5"/>
      <c r="IY403" s="5"/>
      <c r="IZ403" s="5"/>
      <c r="JA403" s="5"/>
      <c r="JB403" s="5"/>
      <c r="JC403" s="5"/>
      <c r="JD403" s="5"/>
      <c r="JE403" s="5"/>
      <c r="JF403" s="5"/>
      <c r="JG403" s="5"/>
      <c r="JH403" s="5"/>
      <c r="JI403" s="5"/>
      <c r="JJ403" s="5"/>
      <c r="JK403" s="5"/>
      <c r="JL403" s="5"/>
      <c r="JM403" s="5"/>
      <c r="JN403" s="5"/>
      <c r="JO403" s="5"/>
      <c r="JP403" s="5"/>
      <c r="JQ403" s="5"/>
      <c r="JR403" s="5"/>
      <c r="JS403" s="5"/>
      <c r="JT403" s="5"/>
      <c r="JU403" s="5"/>
      <c r="JV403" s="5"/>
      <c r="JW403" s="5"/>
      <c r="JX403" s="5"/>
      <c r="JY403" s="5"/>
      <c r="JZ403" s="5"/>
      <c r="KA403" s="5"/>
      <c r="KB403" s="5"/>
      <c r="KC403" s="5"/>
      <c r="KD403" s="5"/>
      <c r="KE403" s="5"/>
      <c r="KF403" s="5"/>
      <c r="KG403" s="5"/>
      <c r="KH403" s="5"/>
      <c r="KI403" s="5"/>
      <c r="KJ403" s="5"/>
      <c r="KK403" s="5"/>
      <c r="KL403" s="5"/>
      <c r="KM403" s="5"/>
      <c r="KN403" s="5"/>
    </row>
    <row r="404" spans="1:300" ht="12.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  <c r="DC404" s="5"/>
      <c r="DD404" s="5"/>
      <c r="DE404" s="5"/>
      <c r="DF404" s="5"/>
      <c r="DG404" s="5"/>
      <c r="DH404" s="5"/>
      <c r="DI404" s="5"/>
      <c r="DJ404" s="5"/>
      <c r="DK404" s="5"/>
      <c r="DL404" s="5"/>
      <c r="DM404" s="5"/>
      <c r="DN404" s="5"/>
      <c r="DO404" s="5"/>
      <c r="DP404" s="5"/>
      <c r="DQ404" s="5"/>
      <c r="DR404" s="5"/>
      <c r="DS404" s="5"/>
      <c r="DT404" s="5"/>
      <c r="DU404" s="5"/>
      <c r="DV404" s="5"/>
      <c r="DW404" s="5"/>
      <c r="DX404" s="5"/>
      <c r="DY404" s="5"/>
      <c r="DZ404" s="5"/>
      <c r="EA404" s="5"/>
      <c r="EB404" s="5"/>
      <c r="EC404" s="5"/>
      <c r="ED404" s="5"/>
      <c r="EE404" s="5"/>
      <c r="EF404" s="5"/>
      <c r="EG404" s="5"/>
      <c r="EH404" s="5"/>
      <c r="EI404" s="5"/>
      <c r="EJ404" s="5"/>
      <c r="EK404" s="5"/>
      <c r="EL404" s="5"/>
      <c r="EM404" s="5"/>
      <c r="EN404" s="5"/>
      <c r="EO404" s="5"/>
      <c r="EP404" s="5"/>
      <c r="EQ404" s="5"/>
      <c r="ER404" s="5"/>
      <c r="ES404" s="5"/>
      <c r="ET404" s="5"/>
      <c r="EU404" s="5"/>
      <c r="EV404" s="5"/>
      <c r="EW404" s="5"/>
      <c r="EX404" s="5"/>
      <c r="EY404" s="5"/>
      <c r="EZ404" s="5"/>
      <c r="FA404" s="5"/>
      <c r="FB404" s="5"/>
      <c r="FC404" s="5"/>
      <c r="FD404" s="5"/>
      <c r="FE404" s="5"/>
      <c r="FF404" s="5"/>
      <c r="FG404" s="5"/>
      <c r="FH404" s="5"/>
      <c r="FI404" s="5"/>
      <c r="FJ404" s="5"/>
      <c r="FK404" s="5"/>
      <c r="FL404" s="5"/>
      <c r="FM404" s="5"/>
      <c r="FN404" s="5"/>
      <c r="FO404" s="5"/>
      <c r="FP404" s="5"/>
      <c r="FQ404" s="5"/>
      <c r="FR404" s="5"/>
      <c r="FS404" s="5"/>
      <c r="FT404" s="5"/>
      <c r="FU404" s="5"/>
      <c r="FV404" s="5"/>
      <c r="FW404" s="5"/>
      <c r="FX404" s="5"/>
      <c r="FY404" s="5"/>
      <c r="FZ404" s="5"/>
      <c r="GA404" s="5"/>
      <c r="GB404" s="5"/>
      <c r="GC404" s="5"/>
      <c r="GD404" s="5"/>
      <c r="GE404" s="5"/>
      <c r="GF404" s="5"/>
      <c r="GG404" s="5"/>
      <c r="GH404" s="5"/>
      <c r="GI404" s="5"/>
      <c r="GJ404" s="5"/>
      <c r="GK404" s="5"/>
      <c r="GL404" s="5"/>
      <c r="GM404" s="5"/>
      <c r="GN404" s="5"/>
      <c r="GO404" s="5"/>
      <c r="GP404" s="5"/>
      <c r="GQ404" s="5"/>
      <c r="GR404" s="5"/>
      <c r="GS404" s="5"/>
      <c r="GT404" s="5"/>
      <c r="GU404" s="5"/>
      <c r="GV404" s="5"/>
      <c r="GW404" s="5"/>
      <c r="GX404" s="5"/>
      <c r="GY404" s="5"/>
      <c r="GZ404" s="5"/>
      <c r="HA404" s="5"/>
      <c r="HB404" s="5"/>
      <c r="HC404" s="5"/>
      <c r="HD404" s="5"/>
      <c r="HE404" s="5"/>
      <c r="HF404" s="5"/>
      <c r="HG404" s="5"/>
      <c r="HH404" s="5"/>
      <c r="HI404" s="5"/>
      <c r="HJ404" s="5"/>
      <c r="HK404" s="5"/>
      <c r="HL404" s="5"/>
      <c r="HM404" s="5"/>
      <c r="HN404" s="5"/>
      <c r="HO404" s="5"/>
      <c r="HP404" s="5"/>
      <c r="HQ404" s="5"/>
      <c r="HR404" s="5"/>
      <c r="HS404" s="5"/>
      <c r="HT404" s="5"/>
      <c r="HU404" s="5"/>
      <c r="HV404" s="5"/>
      <c r="HW404" s="5"/>
      <c r="HX404" s="5"/>
      <c r="HY404" s="5"/>
      <c r="HZ404" s="5"/>
      <c r="IA404" s="5"/>
      <c r="IB404" s="5"/>
      <c r="IC404" s="5"/>
      <c r="ID404" s="5"/>
      <c r="IE404" s="5"/>
      <c r="IF404" s="5"/>
      <c r="IG404" s="5"/>
      <c r="IH404" s="5"/>
      <c r="II404" s="5"/>
      <c r="IJ404" s="5"/>
      <c r="IK404" s="5"/>
      <c r="IL404" s="5"/>
      <c r="IM404" s="5"/>
      <c r="IN404" s="5"/>
      <c r="IO404" s="5"/>
      <c r="IP404" s="5"/>
      <c r="IQ404" s="5"/>
      <c r="IR404" s="5"/>
      <c r="IS404" s="5"/>
      <c r="IT404" s="5"/>
      <c r="IU404" s="5"/>
      <c r="IV404" s="5"/>
      <c r="IW404" s="5"/>
      <c r="IX404" s="5"/>
      <c r="IY404" s="5"/>
      <c r="IZ404" s="5"/>
      <c r="JA404" s="5"/>
      <c r="JB404" s="5"/>
      <c r="JC404" s="5"/>
      <c r="JD404" s="5"/>
      <c r="JE404" s="5"/>
      <c r="JF404" s="5"/>
      <c r="JG404" s="5"/>
      <c r="JH404" s="5"/>
      <c r="JI404" s="5"/>
      <c r="JJ404" s="5"/>
      <c r="JK404" s="5"/>
      <c r="JL404" s="5"/>
      <c r="JM404" s="5"/>
      <c r="JN404" s="5"/>
      <c r="JO404" s="5"/>
      <c r="JP404" s="5"/>
      <c r="JQ404" s="5"/>
      <c r="JR404" s="5"/>
      <c r="JS404" s="5"/>
      <c r="JT404" s="5"/>
      <c r="JU404" s="5"/>
      <c r="JV404" s="5"/>
      <c r="JW404" s="5"/>
      <c r="JX404" s="5"/>
      <c r="JY404" s="5"/>
      <c r="JZ404" s="5"/>
      <c r="KA404" s="5"/>
      <c r="KB404" s="5"/>
      <c r="KC404" s="5"/>
      <c r="KD404" s="5"/>
      <c r="KE404" s="5"/>
      <c r="KF404" s="5"/>
      <c r="KG404" s="5"/>
      <c r="KH404" s="5"/>
      <c r="KI404" s="5"/>
      <c r="KJ404" s="5"/>
      <c r="KK404" s="5"/>
      <c r="KL404" s="5"/>
      <c r="KM404" s="5"/>
      <c r="KN404" s="5"/>
    </row>
    <row r="405" spans="1:300" ht="12.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  <c r="DB405" s="5"/>
      <c r="DC405" s="5"/>
      <c r="DD405" s="5"/>
      <c r="DE405" s="5"/>
      <c r="DF405" s="5"/>
      <c r="DG405" s="5"/>
      <c r="DH405" s="5"/>
      <c r="DI405" s="5"/>
      <c r="DJ405" s="5"/>
      <c r="DK405" s="5"/>
      <c r="DL405" s="5"/>
      <c r="DM405" s="5"/>
      <c r="DN405" s="5"/>
      <c r="DO405" s="5"/>
      <c r="DP405" s="5"/>
      <c r="DQ405" s="5"/>
      <c r="DR405" s="5"/>
      <c r="DS405" s="5"/>
      <c r="DT405" s="5"/>
      <c r="DU405" s="5"/>
      <c r="DV405" s="5"/>
      <c r="DW405" s="5"/>
      <c r="DX405" s="5"/>
      <c r="DY405" s="5"/>
      <c r="DZ405" s="5"/>
      <c r="EA405" s="5"/>
      <c r="EB405" s="5"/>
      <c r="EC405" s="5"/>
      <c r="ED405" s="5"/>
      <c r="EE405" s="5"/>
      <c r="EF405" s="5"/>
      <c r="EG405" s="5"/>
      <c r="EH405" s="5"/>
      <c r="EI405" s="5"/>
      <c r="EJ405" s="5"/>
      <c r="EK405" s="5"/>
      <c r="EL405" s="5"/>
      <c r="EM405" s="5"/>
      <c r="EN405" s="5"/>
      <c r="EO405" s="5"/>
      <c r="EP405" s="5"/>
      <c r="EQ405" s="5"/>
      <c r="ER405" s="5"/>
      <c r="ES405" s="5"/>
      <c r="ET405" s="5"/>
      <c r="EU405" s="5"/>
      <c r="EV405" s="5"/>
      <c r="EW405" s="5"/>
      <c r="EX405" s="5"/>
      <c r="EY405" s="5"/>
      <c r="EZ405" s="5"/>
      <c r="FA405" s="5"/>
      <c r="FB405" s="5"/>
      <c r="FC405" s="5"/>
      <c r="FD405" s="5"/>
      <c r="FE405" s="5"/>
      <c r="FF405" s="5"/>
      <c r="FG405" s="5"/>
      <c r="FH405" s="5"/>
      <c r="FI405" s="5"/>
      <c r="FJ405" s="5"/>
      <c r="FK405" s="5"/>
      <c r="FL405" s="5"/>
      <c r="FM405" s="5"/>
      <c r="FN405" s="5"/>
      <c r="FO405" s="5"/>
      <c r="FP405" s="5"/>
      <c r="FQ405" s="5"/>
      <c r="FR405" s="5"/>
      <c r="FS405" s="5"/>
      <c r="FT405" s="5"/>
      <c r="FU405" s="5"/>
      <c r="FV405" s="5"/>
      <c r="FW405" s="5"/>
      <c r="FX405" s="5"/>
      <c r="FY405" s="5"/>
      <c r="FZ405" s="5"/>
      <c r="GA405" s="5"/>
      <c r="GB405" s="5"/>
      <c r="GC405" s="5"/>
      <c r="GD405" s="5"/>
      <c r="GE405" s="5"/>
      <c r="GF405" s="5"/>
      <c r="GG405" s="5"/>
      <c r="GH405" s="5"/>
      <c r="GI405" s="5"/>
      <c r="GJ405" s="5"/>
      <c r="GK405" s="5"/>
      <c r="GL405" s="5"/>
      <c r="GM405" s="5"/>
      <c r="GN405" s="5"/>
      <c r="GO405" s="5"/>
      <c r="GP405" s="5"/>
      <c r="GQ405" s="5"/>
      <c r="GR405" s="5"/>
      <c r="GS405" s="5"/>
      <c r="GT405" s="5"/>
      <c r="GU405" s="5"/>
      <c r="GV405" s="5"/>
      <c r="GW405" s="5"/>
      <c r="GX405" s="5"/>
      <c r="GY405" s="5"/>
      <c r="GZ405" s="5"/>
      <c r="HA405" s="5"/>
      <c r="HB405" s="5"/>
      <c r="HC405" s="5"/>
      <c r="HD405" s="5"/>
      <c r="HE405" s="5"/>
      <c r="HF405" s="5"/>
      <c r="HG405" s="5"/>
      <c r="HH405" s="5"/>
      <c r="HI405" s="5"/>
      <c r="HJ405" s="5"/>
      <c r="HK405" s="5"/>
      <c r="HL405" s="5"/>
      <c r="HM405" s="5"/>
      <c r="HN405" s="5"/>
      <c r="HO405" s="5"/>
      <c r="HP405" s="5"/>
      <c r="HQ405" s="5"/>
      <c r="HR405" s="5"/>
      <c r="HS405" s="5"/>
      <c r="HT405" s="5"/>
      <c r="HU405" s="5"/>
      <c r="HV405" s="5"/>
      <c r="HW405" s="5"/>
      <c r="HX405" s="5"/>
      <c r="HY405" s="5"/>
      <c r="HZ405" s="5"/>
      <c r="IA405" s="5"/>
      <c r="IB405" s="5"/>
      <c r="IC405" s="5"/>
      <c r="ID405" s="5"/>
      <c r="IE405" s="5"/>
      <c r="IF405" s="5"/>
      <c r="IG405" s="5"/>
      <c r="IH405" s="5"/>
      <c r="II405" s="5"/>
      <c r="IJ405" s="5"/>
      <c r="IK405" s="5"/>
      <c r="IL405" s="5"/>
      <c r="IM405" s="5"/>
      <c r="IN405" s="5"/>
      <c r="IO405" s="5"/>
      <c r="IP405" s="5"/>
      <c r="IQ405" s="5"/>
      <c r="IR405" s="5"/>
      <c r="IS405" s="5"/>
      <c r="IT405" s="5"/>
      <c r="IU405" s="5"/>
      <c r="IV405" s="5"/>
      <c r="IW405" s="5"/>
      <c r="IX405" s="5"/>
      <c r="IY405" s="5"/>
      <c r="IZ405" s="5"/>
      <c r="JA405" s="5"/>
      <c r="JB405" s="5"/>
      <c r="JC405" s="5"/>
      <c r="JD405" s="5"/>
      <c r="JE405" s="5"/>
      <c r="JF405" s="5"/>
      <c r="JG405" s="5"/>
      <c r="JH405" s="5"/>
      <c r="JI405" s="5"/>
      <c r="JJ405" s="5"/>
      <c r="JK405" s="5"/>
      <c r="JL405" s="5"/>
      <c r="JM405" s="5"/>
      <c r="JN405" s="5"/>
      <c r="JO405" s="5"/>
      <c r="JP405" s="5"/>
      <c r="JQ405" s="5"/>
      <c r="JR405" s="5"/>
      <c r="JS405" s="5"/>
      <c r="JT405" s="5"/>
      <c r="JU405" s="5"/>
      <c r="JV405" s="5"/>
      <c r="JW405" s="5"/>
      <c r="JX405" s="5"/>
      <c r="JY405" s="5"/>
      <c r="JZ405" s="5"/>
      <c r="KA405" s="5"/>
      <c r="KB405" s="5"/>
      <c r="KC405" s="5"/>
      <c r="KD405" s="5"/>
      <c r="KE405" s="5"/>
      <c r="KF405" s="5"/>
      <c r="KG405" s="5"/>
      <c r="KH405" s="5"/>
      <c r="KI405" s="5"/>
      <c r="KJ405" s="5"/>
      <c r="KK405" s="5"/>
      <c r="KL405" s="5"/>
      <c r="KM405" s="5"/>
      <c r="KN405" s="5"/>
    </row>
    <row r="406" spans="1:300" ht="12.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L406" s="5"/>
      <c r="DM406" s="5"/>
      <c r="DN406" s="5"/>
      <c r="DO406" s="5"/>
      <c r="DP406" s="5"/>
      <c r="DQ406" s="5"/>
      <c r="DR406" s="5"/>
      <c r="DS406" s="5"/>
      <c r="DT406" s="5"/>
      <c r="DU406" s="5"/>
      <c r="DV406" s="5"/>
      <c r="DW406" s="5"/>
      <c r="DX406" s="5"/>
      <c r="DY406" s="5"/>
      <c r="DZ406" s="5"/>
      <c r="EA406" s="5"/>
      <c r="EB406" s="5"/>
      <c r="EC406" s="5"/>
      <c r="ED406" s="5"/>
      <c r="EE406" s="5"/>
      <c r="EF406" s="5"/>
      <c r="EG406" s="5"/>
      <c r="EH406" s="5"/>
      <c r="EI406" s="5"/>
      <c r="EJ406" s="5"/>
      <c r="EK406" s="5"/>
      <c r="EL406" s="5"/>
      <c r="EM406" s="5"/>
      <c r="EN406" s="5"/>
      <c r="EO406" s="5"/>
      <c r="EP406" s="5"/>
      <c r="EQ406" s="5"/>
      <c r="ER406" s="5"/>
      <c r="ES406" s="5"/>
      <c r="ET406" s="5"/>
      <c r="EU406" s="5"/>
      <c r="EV406" s="5"/>
      <c r="EW406" s="5"/>
      <c r="EX406" s="5"/>
      <c r="EY406" s="5"/>
      <c r="EZ406" s="5"/>
      <c r="FA406" s="5"/>
      <c r="FB406" s="5"/>
      <c r="FC406" s="5"/>
      <c r="FD406" s="5"/>
      <c r="FE406" s="5"/>
      <c r="FF406" s="5"/>
      <c r="FG406" s="5"/>
      <c r="FH406" s="5"/>
      <c r="FI406" s="5"/>
      <c r="FJ406" s="5"/>
      <c r="FK406" s="5"/>
      <c r="FL406" s="5"/>
      <c r="FM406" s="5"/>
      <c r="FN406" s="5"/>
      <c r="FO406" s="5"/>
      <c r="FP406" s="5"/>
      <c r="FQ406" s="5"/>
      <c r="FR406" s="5"/>
      <c r="FS406" s="5"/>
      <c r="FT406" s="5"/>
      <c r="FU406" s="5"/>
      <c r="FV406" s="5"/>
      <c r="FW406" s="5"/>
      <c r="FX406" s="5"/>
      <c r="FY406" s="5"/>
      <c r="FZ406" s="5"/>
      <c r="GA406" s="5"/>
      <c r="GB406" s="5"/>
      <c r="GC406" s="5"/>
      <c r="GD406" s="5"/>
      <c r="GE406" s="5"/>
      <c r="GF406" s="5"/>
      <c r="GG406" s="5"/>
      <c r="GH406" s="5"/>
      <c r="GI406" s="5"/>
      <c r="GJ406" s="5"/>
      <c r="GK406" s="5"/>
      <c r="GL406" s="5"/>
      <c r="GM406" s="5"/>
      <c r="GN406" s="5"/>
      <c r="GO406" s="5"/>
      <c r="GP406" s="5"/>
      <c r="GQ406" s="5"/>
      <c r="GR406" s="5"/>
      <c r="GS406" s="5"/>
      <c r="GT406" s="5"/>
      <c r="GU406" s="5"/>
      <c r="GV406" s="5"/>
      <c r="GW406" s="5"/>
      <c r="GX406" s="5"/>
      <c r="GY406" s="5"/>
      <c r="GZ406" s="5"/>
      <c r="HA406" s="5"/>
      <c r="HB406" s="5"/>
      <c r="HC406" s="5"/>
      <c r="HD406" s="5"/>
      <c r="HE406" s="5"/>
      <c r="HF406" s="5"/>
      <c r="HG406" s="5"/>
      <c r="HH406" s="5"/>
      <c r="HI406" s="5"/>
      <c r="HJ406" s="5"/>
      <c r="HK406" s="5"/>
      <c r="HL406" s="5"/>
      <c r="HM406" s="5"/>
      <c r="HN406" s="5"/>
      <c r="HO406" s="5"/>
      <c r="HP406" s="5"/>
      <c r="HQ406" s="5"/>
      <c r="HR406" s="5"/>
      <c r="HS406" s="5"/>
      <c r="HT406" s="5"/>
      <c r="HU406" s="5"/>
      <c r="HV406" s="5"/>
      <c r="HW406" s="5"/>
      <c r="HX406" s="5"/>
      <c r="HY406" s="5"/>
      <c r="HZ406" s="5"/>
      <c r="IA406" s="5"/>
      <c r="IB406" s="5"/>
      <c r="IC406" s="5"/>
      <c r="ID406" s="5"/>
      <c r="IE406" s="5"/>
      <c r="IF406" s="5"/>
      <c r="IG406" s="5"/>
      <c r="IH406" s="5"/>
      <c r="II406" s="5"/>
      <c r="IJ406" s="5"/>
      <c r="IK406" s="5"/>
      <c r="IL406" s="5"/>
      <c r="IM406" s="5"/>
      <c r="IN406" s="5"/>
      <c r="IO406" s="5"/>
      <c r="IP406" s="5"/>
      <c r="IQ406" s="5"/>
      <c r="IR406" s="5"/>
      <c r="IS406" s="5"/>
      <c r="IT406" s="5"/>
      <c r="IU406" s="5"/>
      <c r="IV406" s="5"/>
      <c r="IW406" s="5"/>
      <c r="IX406" s="5"/>
      <c r="IY406" s="5"/>
      <c r="IZ406" s="5"/>
      <c r="JA406" s="5"/>
      <c r="JB406" s="5"/>
      <c r="JC406" s="5"/>
      <c r="JD406" s="5"/>
      <c r="JE406" s="5"/>
      <c r="JF406" s="5"/>
      <c r="JG406" s="5"/>
      <c r="JH406" s="5"/>
      <c r="JI406" s="5"/>
      <c r="JJ406" s="5"/>
      <c r="JK406" s="5"/>
      <c r="JL406" s="5"/>
      <c r="JM406" s="5"/>
      <c r="JN406" s="5"/>
      <c r="JO406" s="5"/>
      <c r="JP406" s="5"/>
      <c r="JQ406" s="5"/>
      <c r="JR406" s="5"/>
      <c r="JS406" s="5"/>
      <c r="JT406" s="5"/>
      <c r="JU406" s="5"/>
      <c r="JV406" s="5"/>
      <c r="JW406" s="5"/>
      <c r="JX406" s="5"/>
      <c r="JY406" s="5"/>
      <c r="JZ406" s="5"/>
      <c r="KA406" s="5"/>
      <c r="KB406" s="5"/>
      <c r="KC406" s="5"/>
      <c r="KD406" s="5"/>
      <c r="KE406" s="5"/>
      <c r="KF406" s="5"/>
      <c r="KG406" s="5"/>
      <c r="KH406" s="5"/>
      <c r="KI406" s="5"/>
      <c r="KJ406" s="5"/>
      <c r="KK406" s="5"/>
      <c r="KL406" s="5"/>
      <c r="KM406" s="5"/>
      <c r="KN406" s="5"/>
    </row>
    <row r="407" spans="1:300" ht="12.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5"/>
      <c r="DM407" s="5"/>
      <c r="DN407" s="5"/>
      <c r="DO407" s="5"/>
      <c r="DP407" s="5"/>
      <c r="DQ407" s="5"/>
      <c r="DR407" s="5"/>
      <c r="DS407" s="5"/>
      <c r="DT407" s="5"/>
      <c r="DU407" s="5"/>
      <c r="DV407" s="5"/>
      <c r="DW407" s="5"/>
      <c r="DX407" s="5"/>
      <c r="DY407" s="5"/>
      <c r="DZ407" s="5"/>
      <c r="EA407" s="5"/>
      <c r="EB407" s="5"/>
      <c r="EC407" s="5"/>
      <c r="ED407" s="5"/>
      <c r="EE407" s="5"/>
      <c r="EF407" s="5"/>
      <c r="EG407" s="5"/>
      <c r="EH407" s="5"/>
      <c r="EI407" s="5"/>
      <c r="EJ407" s="5"/>
      <c r="EK407" s="5"/>
      <c r="EL407" s="5"/>
      <c r="EM407" s="5"/>
      <c r="EN407" s="5"/>
      <c r="EO407" s="5"/>
      <c r="EP407" s="5"/>
      <c r="EQ407" s="5"/>
      <c r="ER407" s="5"/>
      <c r="ES407" s="5"/>
      <c r="ET407" s="5"/>
      <c r="EU407" s="5"/>
      <c r="EV407" s="5"/>
      <c r="EW407" s="5"/>
      <c r="EX407" s="5"/>
      <c r="EY407" s="5"/>
      <c r="EZ407" s="5"/>
      <c r="FA407" s="5"/>
      <c r="FB407" s="5"/>
      <c r="FC407" s="5"/>
      <c r="FD407" s="5"/>
      <c r="FE407" s="5"/>
      <c r="FF407" s="5"/>
      <c r="FG407" s="5"/>
      <c r="FH407" s="5"/>
      <c r="FI407" s="5"/>
      <c r="FJ407" s="5"/>
      <c r="FK407" s="5"/>
      <c r="FL407" s="5"/>
      <c r="FM407" s="5"/>
      <c r="FN407" s="5"/>
      <c r="FO407" s="5"/>
      <c r="FP407" s="5"/>
      <c r="FQ407" s="5"/>
      <c r="FR407" s="5"/>
      <c r="FS407" s="5"/>
      <c r="FT407" s="5"/>
      <c r="FU407" s="5"/>
      <c r="FV407" s="5"/>
      <c r="FW407" s="5"/>
      <c r="FX407" s="5"/>
      <c r="FY407" s="5"/>
      <c r="FZ407" s="5"/>
      <c r="GA407" s="5"/>
      <c r="GB407" s="5"/>
      <c r="GC407" s="5"/>
      <c r="GD407" s="5"/>
      <c r="GE407" s="5"/>
      <c r="GF407" s="5"/>
      <c r="GG407" s="5"/>
      <c r="GH407" s="5"/>
      <c r="GI407" s="5"/>
      <c r="GJ407" s="5"/>
      <c r="GK407" s="5"/>
      <c r="GL407" s="5"/>
      <c r="GM407" s="5"/>
      <c r="GN407" s="5"/>
      <c r="GO407" s="5"/>
      <c r="GP407" s="5"/>
      <c r="GQ407" s="5"/>
      <c r="GR407" s="5"/>
      <c r="GS407" s="5"/>
      <c r="GT407" s="5"/>
      <c r="GU407" s="5"/>
      <c r="GV407" s="5"/>
      <c r="GW407" s="5"/>
      <c r="GX407" s="5"/>
      <c r="GY407" s="5"/>
      <c r="GZ407" s="5"/>
      <c r="HA407" s="5"/>
      <c r="HB407" s="5"/>
      <c r="HC407" s="5"/>
      <c r="HD407" s="5"/>
      <c r="HE407" s="5"/>
      <c r="HF407" s="5"/>
      <c r="HG407" s="5"/>
      <c r="HH407" s="5"/>
      <c r="HI407" s="5"/>
      <c r="HJ407" s="5"/>
      <c r="HK407" s="5"/>
      <c r="HL407" s="5"/>
      <c r="HM407" s="5"/>
      <c r="HN407" s="5"/>
      <c r="HO407" s="5"/>
      <c r="HP407" s="5"/>
      <c r="HQ407" s="5"/>
      <c r="HR407" s="5"/>
      <c r="HS407" s="5"/>
      <c r="HT407" s="5"/>
      <c r="HU407" s="5"/>
      <c r="HV407" s="5"/>
      <c r="HW407" s="5"/>
      <c r="HX407" s="5"/>
      <c r="HY407" s="5"/>
      <c r="HZ407" s="5"/>
      <c r="IA407" s="5"/>
      <c r="IB407" s="5"/>
      <c r="IC407" s="5"/>
      <c r="ID407" s="5"/>
      <c r="IE407" s="5"/>
      <c r="IF407" s="5"/>
      <c r="IG407" s="5"/>
      <c r="IH407" s="5"/>
      <c r="II407" s="5"/>
      <c r="IJ407" s="5"/>
      <c r="IK407" s="5"/>
      <c r="IL407" s="5"/>
      <c r="IM407" s="5"/>
      <c r="IN407" s="5"/>
      <c r="IO407" s="5"/>
      <c r="IP407" s="5"/>
      <c r="IQ407" s="5"/>
      <c r="IR407" s="5"/>
      <c r="IS407" s="5"/>
      <c r="IT407" s="5"/>
      <c r="IU407" s="5"/>
      <c r="IV407" s="5"/>
      <c r="IW407" s="5"/>
      <c r="IX407" s="5"/>
      <c r="IY407" s="5"/>
      <c r="IZ407" s="5"/>
      <c r="JA407" s="5"/>
      <c r="JB407" s="5"/>
      <c r="JC407" s="5"/>
      <c r="JD407" s="5"/>
      <c r="JE407" s="5"/>
      <c r="JF407" s="5"/>
      <c r="JG407" s="5"/>
      <c r="JH407" s="5"/>
      <c r="JI407" s="5"/>
      <c r="JJ407" s="5"/>
      <c r="JK407" s="5"/>
      <c r="JL407" s="5"/>
      <c r="JM407" s="5"/>
      <c r="JN407" s="5"/>
      <c r="JO407" s="5"/>
      <c r="JP407" s="5"/>
      <c r="JQ407" s="5"/>
      <c r="JR407" s="5"/>
      <c r="JS407" s="5"/>
      <c r="JT407" s="5"/>
      <c r="JU407" s="5"/>
      <c r="JV407" s="5"/>
      <c r="JW407" s="5"/>
      <c r="JX407" s="5"/>
      <c r="JY407" s="5"/>
      <c r="JZ407" s="5"/>
      <c r="KA407" s="5"/>
      <c r="KB407" s="5"/>
      <c r="KC407" s="5"/>
      <c r="KD407" s="5"/>
      <c r="KE407" s="5"/>
      <c r="KF407" s="5"/>
      <c r="KG407" s="5"/>
      <c r="KH407" s="5"/>
      <c r="KI407" s="5"/>
      <c r="KJ407" s="5"/>
      <c r="KK407" s="5"/>
      <c r="KL407" s="5"/>
      <c r="KM407" s="5"/>
      <c r="KN407" s="5"/>
    </row>
    <row r="408" spans="1:300" ht="12.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  <c r="DC408" s="5"/>
      <c r="DD408" s="5"/>
      <c r="DE408" s="5"/>
      <c r="DF408" s="5"/>
      <c r="DG408" s="5"/>
      <c r="DH408" s="5"/>
      <c r="DI408" s="5"/>
      <c r="DJ408" s="5"/>
      <c r="DK408" s="5"/>
      <c r="DL408" s="5"/>
      <c r="DM408" s="5"/>
      <c r="DN408" s="5"/>
      <c r="DO408" s="5"/>
      <c r="DP408" s="5"/>
      <c r="DQ408" s="5"/>
      <c r="DR408" s="5"/>
      <c r="DS408" s="5"/>
      <c r="DT408" s="5"/>
      <c r="DU408" s="5"/>
      <c r="DV408" s="5"/>
      <c r="DW408" s="5"/>
      <c r="DX408" s="5"/>
      <c r="DY408" s="5"/>
      <c r="DZ408" s="5"/>
      <c r="EA408" s="5"/>
      <c r="EB408" s="5"/>
      <c r="EC408" s="5"/>
      <c r="ED408" s="5"/>
      <c r="EE408" s="5"/>
      <c r="EF408" s="5"/>
      <c r="EG408" s="5"/>
      <c r="EH408" s="5"/>
      <c r="EI408" s="5"/>
      <c r="EJ408" s="5"/>
      <c r="EK408" s="5"/>
      <c r="EL408" s="5"/>
      <c r="EM408" s="5"/>
      <c r="EN408" s="5"/>
      <c r="EO408" s="5"/>
      <c r="EP408" s="5"/>
      <c r="EQ408" s="5"/>
      <c r="ER408" s="5"/>
      <c r="ES408" s="5"/>
      <c r="ET408" s="5"/>
      <c r="EU408" s="5"/>
      <c r="EV408" s="5"/>
      <c r="EW408" s="5"/>
      <c r="EX408" s="5"/>
      <c r="EY408" s="5"/>
      <c r="EZ408" s="5"/>
      <c r="FA408" s="5"/>
      <c r="FB408" s="5"/>
      <c r="FC408" s="5"/>
      <c r="FD408" s="5"/>
      <c r="FE408" s="5"/>
      <c r="FF408" s="5"/>
      <c r="FG408" s="5"/>
      <c r="FH408" s="5"/>
      <c r="FI408" s="5"/>
      <c r="FJ408" s="5"/>
      <c r="FK408" s="5"/>
      <c r="FL408" s="5"/>
      <c r="FM408" s="5"/>
      <c r="FN408" s="5"/>
      <c r="FO408" s="5"/>
      <c r="FP408" s="5"/>
      <c r="FQ408" s="5"/>
      <c r="FR408" s="5"/>
      <c r="FS408" s="5"/>
      <c r="FT408" s="5"/>
      <c r="FU408" s="5"/>
      <c r="FV408" s="5"/>
      <c r="FW408" s="5"/>
      <c r="FX408" s="5"/>
      <c r="FY408" s="5"/>
      <c r="FZ408" s="5"/>
      <c r="GA408" s="5"/>
      <c r="GB408" s="5"/>
      <c r="GC408" s="5"/>
      <c r="GD408" s="5"/>
      <c r="GE408" s="5"/>
      <c r="GF408" s="5"/>
      <c r="GG408" s="5"/>
      <c r="GH408" s="5"/>
      <c r="GI408" s="5"/>
      <c r="GJ408" s="5"/>
      <c r="GK408" s="5"/>
      <c r="GL408" s="5"/>
      <c r="GM408" s="5"/>
      <c r="GN408" s="5"/>
      <c r="GO408" s="5"/>
      <c r="GP408" s="5"/>
      <c r="GQ408" s="5"/>
      <c r="GR408" s="5"/>
      <c r="GS408" s="5"/>
      <c r="GT408" s="5"/>
      <c r="GU408" s="5"/>
      <c r="GV408" s="5"/>
      <c r="GW408" s="5"/>
      <c r="GX408" s="5"/>
      <c r="GY408" s="5"/>
      <c r="GZ408" s="5"/>
      <c r="HA408" s="5"/>
      <c r="HB408" s="5"/>
      <c r="HC408" s="5"/>
      <c r="HD408" s="5"/>
      <c r="HE408" s="5"/>
      <c r="HF408" s="5"/>
      <c r="HG408" s="5"/>
      <c r="HH408" s="5"/>
      <c r="HI408" s="5"/>
      <c r="HJ408" s="5"/>
      <c r="HK408" s="5"/>
      <c r="HL408" s="5"/>
      <c r="HM408" s="5"/>
      <c r="HN408" s="5"/>
      <c r="HO408" s="5"/>
      <c r="HP408" s="5"/>
      <c r="HQ408" s="5"/>
      <c r="HR408" s="5"/>
      <c r="HS408" s="5"/>
      <c r="HT408" s="5"/>
      <c r="HU408" s="5"/>
      <c r="HV408" s="5"/>
      <c r="HW408" s="5"/>
      <c r="HX408" s="5"/>
      <c r="HY408" s="5"/>
      <c r="HZ408" s="5"/>
      <c r="IA408" s="5"/>
      <c r="IB408" s="5"/>
      <c r="IC408" s="5"/>
      <c r="ID408" s="5"/>
      <c r="IE408" s="5"/>
      <c r="IF408" s="5"/>
      <c r="IG408" s="5"/>
      <c r="IH408" s="5"/>
      <c r="II408" s="5"/>
      <c r="IJ408" s="5"/>
      <c r="IK408" s="5"/>
      <c r="IL408" s="5"/>
      <c r="IM408" s="5"/>
      <c r="IN408" s="5"/>
      <c r="IO408" s="5"/>
      <c r="IP408" s="5"/>
      <c r="IQ408" s="5"/>
      <c r="IR408" s="5"/>
      <c r="IS408" s="5"/>
      <c r="IT408" s="5"/>
      <c r="IU408" s="5"/>
      <c r="IV408" s="5"/>
      <c r="IW408" s="5"/>
      <c r="IX408" s="5"/>
      <c r="IY408" s="5"/>
      <c r="IZ408" s="5"/>
      <c r="JA408" s="5"/>
      <c r="JB408" s="5"/>
      <c r="JC408" s="5"/>
      <c r="JD408" s="5"/>
      <c r="JE408" s="5"/>
      <c r="JF408" s="5"/>
      <c r="JG408" s="5"/>
      <c r="JH408" s="5"/>
      <c r="JI408" s="5"/>
      <c r="JJ408" s="5"/>
      <c r="JK408" s="5"/>
      <c r="JL408" s="5"/>
      <c r="JM408" s="5"/>
      <c r="JN408" s="5"/>
      <c r="JO408" s="5"/>
      <c r="JP408" s="5"/>
      <c r="JQ408" s="5"/>
      <c r="JR408" s="5"/>
      <c r="JS408" s="5"/>
      <c r="JT408" s="5"/>
      <c r="JU408" s="5"/>
      <c r="JV408" s="5"/>
      <c r="JW408" s="5"/>
      <c r="JX408" s="5"/>
      <c r="JY408" s="5"/>
      <c r="JZ408" s="5"/>
      <c r="KA408" s="5"/>
      <c r="KB408" s="5"/>
      <c r="KC408" s="5"/>
      <c r="KD408" s="5"/>
      <c r="KE408" s="5"/>
      <c r="KF408" s="5"/>
      <c r="KG408" s="5"/>
      <c r="KH408" s="5"/>
      <c r="KI408" s="5"/>
      <c r="KJ408" s="5"/>
      <c r="KK408" s="5"/>
      <c r="KL408" s="5"/>
      <c r="KM408" s="5"/>
      <c r="KN408" s="5"/>
    </row>
    <row r="409" spans="1:300" ht="12.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  <c r="DC409" s="5"/>
      <c r="DD409" s="5"/>
      <c r="DE409" s="5"/>
      <c r="DF409" s="5"/>
      <c r="DG409" s="5"/>
      <c r="DH409" s="5"/>
      <c r="DI409" s="5"/>
      <c r="DJ409" s="5"/>
      <c r="DK409" s="5"/>
      <c r="DL409" s="5"/>
      <c r="DM409" s="5"/>
      <c r="DN409" s="5"/>
      <c r="DO409" s="5"/>
      <c r="DP409" s="5"/>
      <c r="DQ409" s="5"/>
      <c r="DR409" s="5"/>
      <c r="DS409" s="5"/>
      <c r="DT409" s="5"/>
      <c r="DU409" s="5"/>
      <c r="DV409" s="5"/>
      <c r="DW409" s="5"/>
      <c r="DX409" s="5"/>
      <c r="DY409" s="5"/>
      <c r="DZ409" s="5"/>
      <c r="EA409" s="5"/>
      <c r="EB409" s="5"/>
      <c r="EC409" s="5"/>
      <c r="ED409" s="5"/>
      <c r="EE409" s="5"/>
      <c r="EF409" s="5"/>
      <c r="EG409" s="5"/>
      <c r="EH409" s="5"/>
      <c r="EI409" s="5"/>
      <c r="EJ409" s="5"/>
      <c r="EK409" s="5"/>
      <c r="EL409" s="5"/>
      <c r="EM409" s="5"/>
      <c r="EN409" s="5"/>
      <c r="EO409" s="5"/>
      <c r="EP409" s="5"/>
      <c r="EQ409" s="5"/>
      <c r="ER409" s="5"/>
      <c r="ES409" s="5"/>
      <c r="ET409" s="5"/>
      <c r="EU409" s="5"/>
      <c r="EV409" s="5"/>
      <c r="EW409" s="5"/>
      <c r="EX409" s="5"/>
      <c r="EY409" s="5"/>
      <c r="EZ409" s="5"/>
      <c r="FA409" s="5"/>
      <c r="FB409" s="5"/>
      <c r="FC409" s="5"/>
      <c r="FD409" s="5"/>
      <c r="FE409" s="5"/>
      <c r="FF409" s="5"/>
      <c r="FG409" s="5"/>
      <c r="FH409" s="5"/>
      <c r="FI409" s="5"/>
      <c r="FJ409" s="5"/>
      <c r="FK409" s="5"/>
      <c r="FL409" s="5"/>
      <c r="FM409" s="5"/>
      <c r="FN409" s="5"/>
      <c r="FO409" s="5"/>
      <c r="FP409" s="5"/>
      <c r="FQ409" s="5"/>
      <c r="FR409" s="5"/>
      <c r="FS409" s="5"/>
      <c r="FT409" s="5"/>
      <c r="FU409" s="5"/>
      <c r="FV409" s="5"/>
      <c r="FW409" s="5"/>
      <c r="FX409" s="5"/>
      <c r="FY409" s="5"/>
      <c r="FZ409" s="5"/>
      <c r="GA409" s="5"/>
      <c r="GB409" s="5"/>
      <c r="GC409" s="5"/>
      <c r="GD409" s="5"/>
      <c r="GE409" s="5"/>
      <c r="GF409" s="5"/>
      <c r="GG409" s="5"/>
      <c r="GH409" s="5"/>
      <c r="GI409" s="5"/>
      <c r="GJ409" s="5"/>
      <c r="GK409" s="5"/>
      <c r="GL409" s="5"/>
      <c r="GM409" s="5"/>
      <c r="GN409" s="5"/>
      <c r="GO409" s="5"/>
      <c r="GP409" s="5"/>
      <c r="GQ409" s="5"/>
      <c r="GR409" s="5"/>
      <c r="GS409" s="5"/>
      <c r="GT409" s="5"/>
      <c r="GU409" s="5"/>
      <c r="GV409" s="5"/>
      <c r="GW409" s="5"/>
      <c r="GX409" s="5"/>
      <c r="GY409" s="5"/>
      <c r="GZ409" s="5"/>
      <c r="HA409" s="5"/>
      <c r="HB409" s="5"/>
      <c r="HC409" s="5"/>
      <c r="HD409" s="5"/>
      <c r="HE409" s="5"/>
      <c r="HF409" s="5"/>
      <c r="HG409" s="5"/>
      <c r="HH409" s="5"/>
      <c r="HI409" s="5"/>
      <c r="HJ409" s="5"/>
      <c r="HK409" s="5"/>
      <c r="HL409" s="5"/>
      <c r="HM409" s="5"/>
      <c r="HN409" s="5"/>
      <c r="HO409" s="5"/>
      <c r="HP409" s="5"/>
      <c r="HQ409" s="5"/>
      <c r="HR409" s="5"/>
      <c r="HS409" s="5"/>
      <c r="HT409" s="5"/>
      <c r="HU409" s="5"/>
      <c r="HV409" s="5"/>
      <c r="HW409" s="5"/>
      <c r="HX409" s="5"/>
      <c r="HY409" s="5"/>
      <c r="HZ409" s="5"/>
      <c r="IA409" s="5"/>
      <c r="IB409" s="5"/>
      <c r="IC409" s="5"/>
      <c r="ID409" s="5"/>
      <c r="IE409" s="5"/>
      <c r="IF409" s="5"/>
      <c r="IG409" s="5"/>
      <c r="IH409" s="5"/>
      <c r="II409" s="5"/>
      <c r="IJ409" s="5"/>
      <c r="IK409" s="5"/>
      <c r="IL409" s="5"/>
      <c r="IM409" s="5"/>
      <c r="IN409" s="5"/>
      <c r="IO409" s="5"/>
      <c r="IP409" s="5"/>
      <c r="IQ409" s="5"/>
      <c r="IR409" s="5"/>
      <c r="IS409" s="5"/>
      <c r="IT409" s="5"/>
      <c r="IU409" s="5"/>
      <c r="IV409" s="5"/>
      <c r="IW409" s="5"/>
      <c r="IX409" s="5"/>
      <c r="IY409" s="5"/>
      <c r="IZ409" s="5"/>
      <c r="JA409" s="5"/>
      <c r="JB409" s="5"/>
      <c r="JC409" s="5"/>
      <c r="JD409" s="5"/>
      <c r="JE409" s="5"/>
      <c r="JF409" s="5"/>
      <c r="JG409" s="5"/>
      <c r="JH409" s="5"/>
      <c r="JI409" s="5"/>
      <c r="JJ409" s="5"/>
      <c r="JK409" s="5"/>
      <c r="JL409" s="5"/>
      <c r="JM409" s="5"/>
      <c r="JN409" s="5"/>
      <c r="JO409" s="5"/>
      <c r="JP409" s="5"/>
      <c r="JQ409" s="5"/>
      <c r="JR409" s="5"/>
      <c r="JS409" s="5"/>
      <c r="JT409" s="5"/>
      <c r="JU409" s="5"/>
      <c r="JV409" s="5"/>
      <c r="JW409" s="5"/>
      <c r="JX409" s="5"/>
      <c r="JY409" s="5"/>
      <c r="JZ409" s="5"/>
      <c r="KA409" s="5"/>
      <c r="KB409" s="5"/>
      <c r="KC409" s="5"/>
      <c r="KD409" s="5"/>
      <c r="KE409" s="5"/>
      <c r="KF409" s="5"/>
      <c r="KG409" s="5"/>
      <c r="KH409" s="5"/>
      <c r="KI409" s="5"/>
      <c r="KJ409" s="5"/>
      <c r="KK409" s="5"/>
      <c r="KL409" s="5"/>
      <c r="KM409" s="5"/>
      <c r="KN409" s="5"/>
    </row>
    <row r="410" spans="1:300" ht="12.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  <c r="DC410" s="5"/>
      <c r="DD410" s="5"/>
      <c r="DE410" s="5"/>
      <c r="DF410" s="5"/>
      <c r="DG410" s="5"/>
      <c r="DH410" s="5"/>
      <c r="DI410" s="5"/>
      <c r="DJ410" s="5"/>
      <c r="DK410" s="5"/>
      <c r="DL410" s="5"/>
      <c r="DM410" s="5"/>
      <c r="DN410" s="5"/>
      <c r="DO410" s="5"/>
      <c r="DP410" s="5"/>
      <c r="DQ410" s="5"/>
      <c r="DR410" s="5"/>
      <c r="DS410" s="5"/>
      <c r="DT410" s="5"/>
      <c r="DU410" s="5"/>
      <c r="DV410" s="5"/>
      <c r="DW410" s="5"/>
      <c r="DX410" s="5"/>
      <c r="DY410" s="5"/>
      <c r="DZ410" s="5"/>
      <c r="EA410" s="5"/>
      <c r="EB410" s="5"/>
      <c r="EC410" s="5"/>
      <c r="ED410" s="5"/>
      <c r="EE410" s="5"/>
      <c r="EF410" s="5"/>
      <c r="EG410" s="5"/>
      <c r="EH410" s="5"/>
      <c r="EI410" s="5"/>
      <c r="EJ410" s="5"/>
      <c r="EK410" s="5"/>
      <c r="EL410" s="5"/>
      <c r="EM410" s="5"/>
      <c r="EN410" s="5"/>
      <c r="EO410" s="5"/>
      <c r="EP410" s="5"/>
      <c r="EQ410" s="5"/>
      <c r="ER410" s="5"/>
      <c r="ES410" s="5"/>
      <c r="ET410" s="5"/>
      <c r="EU410" s="5"/>
      <c r="EV410" s="5"/>
      <c r="EW410" s="5"/>
      <c r="EX410" s="5"/>
      <c r="EY410" s="5"/>
      <c r="EZ410" s="5"/>
      <c r="FA410" s="5"/>
      <c r="FB410" s="5"/>
      <c r="FC410" s="5"/>
      <c r="FD410" s="5"/>
      <c r="FE410" s="5"/>
      <c r="FF410" s="5"/>
      <c r="FG410" s="5"/>
      <c r="FH410" s="5"/>
      <c r="FI410" s="5"/>
      <c r="FJ410" s="5"/>
      <c r="FK410" s="5"/>
      <c r="FL410" s="5"/>
      <c r="FM410" s="5"/>
      <c r="FN410" s="5"/>
      <c r="FO410" s="5"/>
      <c r="FP410" s="5"/>
      <c r="FQ410" s="5"/>
      <c r="FR410" s="5"/>
      <c r="FS410" s="5"/>
      <c r="FT410" s="5"/>
      <c r="FU410" s="5"/>
      <c r="FV410" s="5"/>
      <c r="FW410" s="5"/>
      <c r="FX410" s="5"/>
      <c r="FY410" s="5"/>
      <c r="FZ410" s="5"/>
      <c r="GA410" s="5"/>
      <c r="GB410" s="5"/>
      <c r="GC410" s="5"/>
      <c r="GD410" s="5"/>
      <c r="GE410" s="5"/>
      <c r="GF410" s="5"/>
      <c r="GG410" s="5"/>
      <c r="GH410" s="5"/>
      <c r="GI410" s="5"/>
      <c r="GJ410" s="5"/>
      <c r="GK410" s="5"/>
      <c r="GL410" s="5"/>
      <c r="GM410" s="5"/>
      <c r="GN410" s="5"/>
      <c r="GO410" s="5"/>
      <c r="GP410" s="5"/>
      <c r="GQ410" s="5"/>
      <c r="GR410" s="5"/>
      <c r="GS410" s="5"/>
      <c r="GT410" s="5"/>
      <c r="GU410" s="5"/>
      <c r="GV410" s="5"/>
      <c r="GW410" s="5"/>
      <c r="GX410" s="5"/>
      <c r="GY410" s="5"/>
      <c r="GZ410" s="5"/>
      <c r="HA410" s="5"/>
      <c r="HB410" s="5"/>
      <c r="HC410" s="5"/>
      <c r="HD410" s="5"/>
      <c r="HE410" s="5"/>
      <c r="HF410" s="5"/>
      <c r="HG410" s="5"/>
      <c r="HH410" s="5"/>
      <c r="HI410" s="5"/>
      <c r="HJ410" s="5"/>
      <c r="HK410" s="5"/>
      <c r="HL410" s="5"/>
      <c r="HM410" s="5"/>
      <c r="HN410" s="5"/>
      <c r="HO410" s="5"/>
      <c r="HP410" s="5"/>
      <c r="HQ410" s="5"/>
      <c r="HR410" s="5"/>
      <c r="HS410" s="5"/>
      <c r="HT410" s="5"/>
      <c r="HU410" s="5"/>
      <c r="HV410" s="5"/>
      <c r="HW410" s="5"/>
      <c r="HX410" s="5"/>
      <c r="HY410" s="5"/>
      <c r="HZ410" s="5"/>
      <c r="IA410" s="5"/>
      <c r="IB410" s="5"/>
      <c r="IC410" s="5"/>
      <c r="ID410" s="5"/>
      <c r="IE410" s="5"/>
      <c r="IF410" s="5"/>
      <c r="IG410" s="5"/>
      <c r="IH410" s="5"/>
      <c r="II410" s="5"/>
      <c r="IJ410" s="5"/>
      <c r="IK410" s="5"/>
      <c r="IL410" s="5"/>
      <c r="IM410" s="5"/>
      <c r="IN410" s="5"/>
      <c r="IO410" s="5"/>
      <c r="IP410" s="5"/>
      <c r="IQ410" s="5"/>
      <c r="IR410" s="5"/>
      <c r="IS410" s="5"/>
      <c r="IT410" s="5"/>
      <c r="IU410" s="5"/>
      <c r="IV410" s="5"/>
      <c r="IW410" s="5"/>
      <c r="IX410" s="5"/>
      <c r="IY410" s="5"/>
      <c r="IZ410" s="5"/>
      <c r="JA410" s="5"/>
      <c r="JB410" s="5"/>
      <c r="JC410" s="5"/>
      <c r="JD410" s="5"/>
      <c r="JE410" s="5"/>
      <c r="JF410" s="5"/>
      <c r="JG410" s="5"/>
      <c r="JH410" s="5"/>
      <c r="JI410" s="5"/>
      <c r="JJ410" s="5"/>
      <c r="JK410" s="5"/>
      <c r="JL410" s="5"/>
      <c r="JM410" s="5"/>
      <c r="JN410" s="5"/>
      <c r="JO410" s="5"/>
      <c r="JP410" s="5"/>
      <c r="JQ410" s="5"/>
      <c r="JR410" s="5"/>
      <c r="JS410" s="5"/>
      <c r="JT410" s="5"/>
      <c r="JU410" s="5"/>
      <c r="JV410" s="5"/>
      <c r="JW410" s="5"/>
      <c r="JX410" s="5"/>
      <c r="JY410" s="5"/>
      <c r="JZ410" s="5"/>
      <c r="KA410" s="5"/>
      <c r="KB410" s="5"/>
      <c r="KC410" s="5"/>
      <c r="KD410" s="5"/>
      <c r="KE410" s="5"/>
      <c r="KF410" s="5"/>
      <c r="KG410" s="5"/>
      <c r="KH410" s="5"/>
      <c r="KI410" s="5"/>
      <c r="KJ410" s="5"/>
      <c r="KK410" s="5"/>
      <c r="KL410" s="5"/>
      <c r="KM410" s="5"/>
      <c r="KN410" s="5"/>
    </row>
    <row r="411" spans="1:300" ht="12.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  <c r="DB411" s="5"/>
      <c r="DC411" s="5"/>
      <c r="DD411" s="5"/>
      <c r="DE411" s="5"/>
      <c r="DF411" s="5"/>
      <c r="DG411" s="5"/>
      <c r="DH411" s="5"/>
      <c r="DI411" s="5"/>
      <c r="DJ411" s="5"/>
      <c r="DK411" s="5"/>
      <c r="DL411" s="5"/>
      <c r="DM411" s="5"/>
      <c r="DN411" s="5"/>
      <c r="DO411" s="5"/>
      <c r="DP411" s="5"/>
      <c r="DQ411" s="5"/>
      <c r="DR411" s="5"/>
      <c r="DS411" s="5"/>
      <c r="DT411" s="5"/>
      <c r="DU411" s="5"/>
      <c r="DV411" s="5"/>
      <c r="DW411" s="5"/>
      <c r="DX411" s="5"/>
      <c r="DY411" s="5"/>
      <c r="DZ411" s="5"/>
      <c r="EA411" s="5"/>
      <c r="EB411" s="5"/>
      <c r="EC411" s="5"/>
      <c r="ED411" s="5"/>
      <c r="EE411" s="5"/>
      <c r="EF411" s="5"/>
      <c r="EG411" s="5"/>
      <c r="EH411" s="5"/>
      <c r="EI411" s="5"/>
      <c r="EJ411" s="5"/>
      <c r="EK411" s="5"/>
      <c r="EL411" s="5"/>
      <c r="EM411" s="5"/>
      <c r="EN411" s="5"/>
      <c r="EO411" s="5"/>
      <c r="EP411" s="5"/>
      <c r="EQ411" s="5"/>
      <c r="ER411" s="5"/>
      <c r="ES411" s="5"/>
      <c r="ET411" s="5"/>
      <c r="EU411" s="5"/>
      <c r="EV411" s="5"/>
      <c r="EW411" s="5"/>
      <c r="EX411" s="5"/>
      <c r="EY411" s="5"/>
      <c r="EZ411" s="5"/>
      <c r="FA411" s="5"/>
      <c r="FB411" s="5"/>
      <c r="FC411" s="5"/>
      <c r="FD411" s="5"/>
      <c r="FE411" s="5"/>
      <c r="FF411" s="5"/>
      <c r="FG411" s="5"/>
      <c r="FH411" s="5"/>
      <c r="FI411" s="5"/>
      <c r="FJ411" s="5"/>
      <c r="FK411" s="5"/>
      <c r="FL411" s="5"/>
      <c r="FM411" s="5"/>
      <c r="FN411" s="5"/>
      <c r="FO411" s="5"/>
      <c r="FP411" s="5"/>
      <c r="FQ411" s="5"/>
      <c r="FR411" s="5"/>
      <c r="FS411" s="5"/>
      <c r="FT411" s="5"/>
      <c r="FU411" s="5"/>
      <c r="FV411" s="5"/>
      <c r="FW411" s="5"/>
      <c r="FX411" s="5"/>
      <c r="FY411" s="5"/>
      <c r="FZ411" s="5"/>
      <c r="GA411" s="5"/>
      <c r="GB411" s="5"/>
      <c r="GC411" s="5"/>
      <c r="GD411" s="5"/>
      <c r="GE411" s="5"/>
      <c r="GF411" s="5"/>
      <c r="GG411" s="5"/>
      <c r="GH411" s="5"/>
      <c r="GI411" s="5"/>
      <c r="GJ411" s="5"/>
      <c r="GK411" s="5"/>
      <c r="GL411" s="5"/>
      <c r="GM411" s="5"/>
      <c r="GN411" s="5"/>
      <c r="GO411" s="5"/>
      <c r="GP411" s="5"/>
      <c r="GQ411" s="5"/>
      <c r="GR411" s="5"/>
      <c r="GS411" s="5"/>
      <c r="GT411" s="5"/>
      <c r="GU411" s="5"/>
      <c r="GV411" s="5"/>
      <c r="GW411" s="5"/>
      <c r="GX411" s="5"/>
      <c r="GY411" s="5"/>
      <c r="GZ411" s="5"/>
      <c r="HA411" s="5"/>
      <c r="HB411" s="5"/>
      <c r="HC411" s="5"/>
      <c r="HD411" s="5"/>
      <c r="HE411" s="5"/>
      <c r="HF411" s="5"/>
      <c r="HG411" s="5"/>
      <c r="HH411" s="5"/>
      <c r="HI411" s="5"/>
      <c r="HJ411" s="5"/>
      <c r="HK411" s="5"/>
      <c r="HL411" s="5"/>
      <c r="HM411" s="5"/>
      <c r="HN411" s="5"/>
      <c r="HO411" s="5"/>
      <c r="HP411" s="5"/>
      <c r="HQ411" s="5"/>
      <c r="HR411" s="5"/>
      <c r="HS411" s="5"/>
      <c r="HT411" s="5"/>
      <c r="HU411" s="5"/>
      <c r="HV411" s="5"/>
      <c r="HW411" s="5"/>
      <c r="HX411" s="5"/>
      <c r="HY411" s="5"/>
      <c r="HZ411" s="5"/>
      <c r="IA411" s="5"/>
      <c r="IB411" s="5"/>
      <c r="IC411" s="5"/>
      <c r="ID411" s="5"/>
      <c r="IE411" s="5"/>
      <c r="IF411" s="5"/>
      <c r="IG411" s="5"/>
      <c r="IH411" s="5"/>
      <c r="II411" s="5"/>
      <c r="IJ411" s="5"/>
      <c r="IK411" s="5"/>
      <c r="IL411" s="5"/>
      <c r="IM411" s="5"/>
      <c r="IN411" s="5"/>
      <c r="IO411" s="5"/>
      <c r="IP411" s="5"/>
      <c r="IQ411" s="5"/>
      <c r="IR411" s="5"/>
      <c r="IS411" s="5"/>
      <c r="IT411" s="5"/>
      <c r="IU411" s="5"/>
      <c r="IV411" s="5"/>
      <c r="IW411" s="5"/>
      <c r="IX411" s="5"/>
      <c r="IY411" s="5"/>
      <c r="IZ411" s="5"/>
      <c r="JA411" s="5"/>
      <c r="JB411" s="5"/>
      <c r="JC411" s="5"/>
      <c r="JD411" s="5"/>
      <c r="JE411" s="5"/>
      <c r="JF411" s="5"/>
      <c r="JG411" s="5"/>
      <c r="JH411" s="5"/>
      <c r="JI411" s="5"/>
      <c r="JJ411" s="5"/>
      <c r="JK411" s="5"/>
      <c r="JL411" s="5"/>
      <c r="JM411" s="5"/>
      <c r="JN411" s="5"/>
      <c r="JO411" s="5"/>
      <c r="JP411" s="5"/>
      <c r="JQ411" s="5"/>
      <c r="JR411" s="5"/>
      <c r="JS411" s="5"/>
      <c r="JT411" s="5"/>
      <c r="JU411" s="5"/>
      <c r="JV411" s="5"/>
      <c r="JW411" s="5"/>
      <c r="JX411" s="5"/>
      <c r="JY411" s="5"/>
      <c r="JZ411" s="5"/>
      <c r="KA411" s="5"/>
      <c r="KB411" s="5"/>
      <c r="KC411" s="5"/>
      <c r="KD411" s="5"/>
      <c r="KE411" s="5"/>
      <c r="KF411" s="5"/>
      <c r="KG411" s="5"/>
      <c r="KH411" s="5"/>
      <c r="KI411" s="5"/>
      <c r="KJ411" s="5"/>
      <c r="KK411" s="5"/>
      <c r="KL411" s="5"/>
      <c r="KM411" s="5"/>
      <c r="KN411" s="5"/>
    </row>
    <row r="412" spans="1:300" ht="12.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  <c r="DC412" s="5"/>
      <c r="DD412" s="5"/>
      <c r="DE412" s="5"/>
      <c r="DF412" s="5"/>
      <c r="DG412" s="5"/>
      <c r="DH412" s="5"/>
      <c r="DI412" s="5"/>
      <c r="DJ412" s="5"/>
      <c r="DK412" s="5"/>
      <c r="DL412" s="5"/>
      <c r="DM412" s="5"/>
      <c r="DN412" s="5"/>
      <c r="DO412" s="5"/>
      <c r="DP412" s="5"/>
      <c r="DQ412" s="5"/>
      <c r="DR412" s="5"/>
      <c r="DS412" s="5"/>
      <c r="DT412" s="5"/>
      <c r="DU412" s="5"/>
      <c r="DV412" s="5"/>
      <c r="DW412" s="5"/>
      <c r="DX412" s="5"/>
      <c r="DY412" s="5"/>
      <c r="DZ412" s="5"/>
      <c r="EA412" s="5"/>
      <c r="EB412" s="5"/>
      <c r="EC412" s="5"/>
      <c r="ED412" s="5"/>
      <c r="EE412" s="5"/>
      <c r="EF412" s="5"/>
      <c r="EG412" s="5"/>
      <c r="EH412" s="5"/>
      <c r="EI412" s="5"/>
      <c r="EJ412" s="5"/>
      <c r="EK412" s="5"/>
      <c r="EL412" s="5"/>
      <c r="EM412" s="5"/>
      <c r="EN412" s="5"/>
      <c r="EO412" s="5"/>
      <c r="EP412" s="5"/>
      <c r="EQ412" s="5"/>
      <c r="ER412" s="5"/>
      <c r="ES412" s="5"/>
      <c r="ET412" s="5"/>
      <c r="EU412" s="5"/>
      <c r="EV412" s="5"/>
      <c r="EW412" s="5"/>
      <c r="EX412" s="5"/>
      <c r="EY412" s="5"/>
      <c r="EZ412" s="5"/>
      <c r="FA412" s="5"/>
      <c r="FB412" s="5"/>
      <c r="FC412" s="5"/>
      <c r="FD412" s="5"/>
      <c r="FE412" s="5"/>
      <c r="FF412" s="5"/>
      <c r="FG412" s="5"/>
      <c r="FH412" s="5"/>
      <c r="FI412" s="5"/>
      <c r="FJ412" s="5"/>
      <c r="FK412" s="5"/>
      <c r="FL412" s="5"/>
      <c r="FM412" s="5"/>
      <c r="FN412" s="5"/>
      <c r="FO412" s="5"/>
      <c r="FP412" s="5"/>
      <c r="FQ412" s="5"/>
      <c r="FR412" s="5"/>
      <c r="FS412" s="5"/>
      <c r="FT412" s="5"/>
      <c r="FU412" s="5"/>
      <c r="FV412" s="5"/>
      <c r="FW412" s="5"/>
      <c r="FX412" s="5"/>
      <c r="FY412" s="5"/>
      <c r="FZ412" s="5"/>
      <c r="GA412" s="5"/>
      <c r="GB412" s="5"/>
      <c r="GC412" s="5"/>
      <c r="GD412" s="5"/>
      <c r="GE412" s="5"/>
      <c r="GF412" s="5"/>
      <c r="GG412" s="5"/>
      <c r="GH412" s="5"/>
      <c r="GI412" s="5"/>
      <c r="GJ412" s="5"/>
      <c r="GK412" s="5"/>
      <c r="GL412" s="5"/>
      <c r="GM412" s="5"/>
      <c r="GN412" s="5"/>
      <c r="GO412" s="5"/>
      <c r="GP412" s="5"/>
      <c r="GQ412" s="5"/>
      <c r="GR412" s="5"/>
      <c r="GS412" s="5"/>
      <c r="GT412" s="5"/>
      <c r="GU412" s="5"/>
      <c r="GV412" s="5"/>
      <c r="GW412" s="5"/>
      <c r="GX412" s="5"/>
      <c r="GY412" s="5"/>
      <c r="GZ412" s="5"/>
      <c r="HA412" s="5"/>
      <c r="HB412" s="5"/>
      <c r="HC412" s="5"/>
      <c r="HD412" s="5"/>
      <c r="HE412" s="5"/>
      <c r="HF412" s="5"/>
      <c r="HG412" s="5"/>
      <c r="HH412" s="5"/>
      <c r="HI412" s="5"/>
      <c r="HJ412" s="5"/>
      <c r="HK412" s="5"/>
      <c r="HL412" s="5"/>
      <c r="HM412" s="5"/>
      <c r="HN412" s="5"/>
      <c r="HO412" s="5"/>
      <c r="HP412" s="5"/>
      <c r="HQ412" s="5"/>
      <c r="HR412" s="5"/>
      <c r="HS412" s="5"/>
      <c r="HT412" s="5"/>
      <c r="HU412" s="5"/>
      <c r="HV412" s="5"/>
      <c r="HW412" s="5"/>
      <c r="HX412" s="5"/>
      <c r="HY412" s="5"/>
      <c r="HZ412" s="5"/>
      <c r="IA412" s="5"/>
      <c r="IB412" s="5"/>
      <c r="IC412" s="5"/>
      <c r="ID412" s="5"/>
      <c r="IE412" s="5"/>
      <c r="IF412" s="5"/>
      <c r="IG412" s="5"/>
      <c r="IH412" s="5"/>
      <c r="II412" s="5"/>
      <c r="IJ412" s="5"/>
      <c r="IK412" s="5"/>
      <c r="IL412" s="5"/>
      <c r="IM412" s="5"/>
      <c r="IN412" s="5"/>
      <c r="IO412" s="5"/>
      <c r="IP412" s="5"/>
      <c r="IQ412" s="5"/>
      <c r="IR412" s="5"/>
      <c r="IS412" s="5"/>
      <c r="IT412" s="5"/>
      <c r="IU412" s="5"/>
      <c r="IV412" s="5"/>
      <c r="IW412" s="5"/>
      <c r="IX412" s="5"/>
      <c r="IY412" s="5"/>
      <c r="IZ412" s="5"/>
      <c r="JA412" s="5"/>
      <c r="JB412" s="5"/>
      <c r="JC412" s="5"/>
      <c r="JD412" s="5"/>
      <c r="JE412" s="5"/>
      <c r="JF412" s="5"/>
      <c r="JG412" s="5"/>
      <c r="JH412" s="5"/>
      <c r="JI412" s="5"/>
      <c r="JJ412" s="5"/>
      <c r="JK412" s="5"/>
      <c r="JL412" s="5"/>
      <c r="JM412" s="5"/>
      <c r="JN412" s="5"/>
      <c r="JO412" s="5"/>
      <c r="JP412" s="5"/>
      <c r="JQ412" s="5"/>
      <c r="JR412" s="5"/>
      <c r="JS412" s="5"/>
      <c r="JT412" s="5"/>
      <c r="JU412" s="5"/>
      <c r="JV412" s="5"/>
      <c r="JW412" s="5"/>
      <c r="JX412" s="5"/>
      <c r="JY412" s="5"/>
      <c r="JZ412" s="5"/>
      <c r="KA412" s="5"/>
      <c r="KB412" s="5"/>
      <c r="KC412" s="5"/>
      <c r="KD412" s="5"/>
      <c r="KE412" s="5"/>
      <c r="KF412" s="5"/>
      <c r="KG412" s="5"/>
      <c r="KH412" s="5"/>
      <c r="KI412" s="5"/>
      <c r="KJ412" s="5"/>
      <c r="KK412" s="5"/>
      <c r="KL412" s="5"/>
      <c r="KM412" s="5"/>
      <c r="KN412" s="5"/>
    </row>
    <row r="413" spans="1:300" ht="12.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  <c r="CZ413" s="5"/>
      <c r="DA413" s="5"/>
      <c r="DB413" s="5"/>
      <c r="DC413" s="5"/>
      <c r="DD413" s="5"/>
      <c r="DE413" s="5"/>
      <c r="DF413" s="5"/>
      <c r="DG413" s="5"/>
      <c r="DH413" s="5"/>
      <c r="DI413" s="5"/>
      <c r="DJ413" s="5"/>
      <c r="DK413" s="5"/>
      <c r="DL413" s="5"/>
      <c r="DM413" s="5"/>
      <c r="DN413" s="5"/>
      <c r="DO413" s="5"/>
      <c r="DP413" s="5"/>
      <c r="DQ413" s="5"/>
      <c r="DR413" s="5"/>
      <c r="DS413" s="5"/>
      <c r="DT413" s="5"/>
      <c r="DU413" s="5"/>
      <c r="DV413" s="5"/>
      <c r="DW413" s="5"/>
      <c r="DX413" s="5"/>
      <c r="DY413" s="5"/>
      <c r="DZ413" s="5"/>
      <c r="EA413" s="5"/>
      <c r="EB413" s="5"/>
      <c r="EC413" s="5"/>
      <c r="ED413" s="5"/>
      <c r="EE413" s="5"/>
      <c r="EF413" s="5"/>
      <c r="EG413" s="5"/>
      <c r="EH413" s="5"/>
      <c r="EI413" s="5"/>
      <c r="EJ413" s="5"/>
      <c r="EK413" s="5"/>
      <c r="EL413" s="5"/>
      <c r="EM413" s="5"/>
      <c r="EN413" s="5"/>
      <c r="EO413" s="5"/>
      <c r="EP413" s="5"/>
      <c r="EQ413" s="5"/>
      <c r="ER413" s="5"/>
      <c r="ES413" s="5"/>
      <c r="ET413" s="5"/>
      <c r="EU413" s="5"/>
      <c r="EV413" s="5"/>
      <c r="EW413" s="5"/>
      <c r="EX413" s="5"/>
      <c r="EY413" s="5"/>
      <c r="EZ413" s="5"/>
      <c r="FA413" s="5"/>
      <c r="FB413" s="5"/>
      <c r="FC413" s="5"/>
      <c r="FD413" s="5"/>
      <c r="FE413" s="5"/>
      <c r="FF413" s="5"/>
      <c r="FG413" s="5"/>
      <c r="FH413" s="5"/>
      <c r="FI413" s="5"/>
      <c r="FJ413" s="5"/>
      <c r="FK413" s="5"/>
      <c r="FL413" s="5"/>
      <c r="FM413" s="5"/>
      <c r="FN413" s="5"/>
      <c r="FO413" s="5"/>
      <c r="FP413" s="5"/>
      <c r="FQ413" s="5"/>
      <c r="FR413" s="5"/>
      <c r="FS413" s="5"/>
      <c r="FT413" s="5"/>
      <c r="FU413" s="5"/>
      <c r="FV413" s="5"/>
      <c r="FW413" s="5"/>
      <c r="FX413" s="5"/>
      <c r="FY413" s="5"/>
      <c r="FZ413" s="5"/>
      <c r="GA413" s="5"/>
      <c r="GB413" s="5"/>
      <c r="GC413" s="5"/>
      <c r="GD413" s="5"/>
      <c r="GE413" s="5"/>
      <c r="GF413" s="5"/>
      <c r="GG413" s="5"/>
      <c r="GH413" s="5"/>
      <c r="GI413" s="5"/>
      <c r="GJ413" s="5"/>
      <c r="GK413" s="5"/>
      <c r="GL413" s="5"/>
      <c r="GM413" s="5"/>
      <c r="GN413" s="5"/>
      <c r="GO413" s="5"/>
      <c r="GP413" s="5"/>
      <c r="GQ413" s="5"/>
      <c r="GR413" s="5"/>
      <c r="GS413" s="5"/>
      <c r="GT413" s="5"/>
      <c r="GU413" s="5"/>
      <c r="GV413" s="5"/>
      <c r="GW413" s="5"/>
      <c r="GX413" s="5"/>
      <c r="GY413" s="5"/>
      <c r="GZ413" s="5"/>
      <c r="HA413" s="5"/>
      <c r="HB413" s="5"/>
      <c r="HC413" s="5"/>
      <c r="HD413" s="5"/>
      <c r="HE413" s="5"/>
      <c r="HF413" s="5"/>
      <c r="HG413" s="5"/>
      <c r="HH413" s="5"/>
      <c r="HI413" s="5"/>
      <c r="HJ413" s="5"/>
      <c r="HK413" s="5"/>
      <c r="HL413" s="5"/>
      <c r="HM413" s="5"/>
      <c r="HN413" s="5"/>
      <c r="HO413" s="5"/>
      <c r="HP413" s="5"/>
      <c r="HQ413" s="5"/>
      <c r="HR413" s="5"/>
      <c r="HS413" s="5"/>
      <c r="HT413" s="5"/>
      <c r="HU413" s="5"/>
      <c r="HV413" s="5"/>
      <c r="HW413" s="5"/>
      <c r="HX413" s="5"/>
      <c r="HY413" s="5"/>
      <c r="HZ413" s="5"/>
      <c r="IA413" s="5"/>
      <c r="IB413" s="5"/>
      <c r="IC413" s="5"/>
      <c r="ID413" s="5"/>
      <c r="IE413" s="5"/>
      <c r="IF413" s="5"/>
      <c r="IG413" s="5"/>
      <c r="IH413" s="5"/>
      <c r="II413" s="5"/>
      <c r="IJ413" s="5"/>
      <c r="IK413" s="5"/>
      <c r="IL413" s="5"/>
      <c r="IM413" s="5"/>
      <c r="IN413" s="5"/>
      <c r="IO413" s="5"/>
      <c r="IP413" s="5"/>
      <c r="IQ413" s="5"/>
      <c r="IR413" s="5"/>
      <c r="IS413" s="5"/>
      <c r="IT413" s="5"/>
      <c r="IU413" s="5"/>
      <c r="IV413" s="5"/>
      <c r="IW413" s="5"/>
      <c r="IX413" s="5"/>
      <c r="IY413" s="5"/>
      <c r="IZ413" s="5"/>
      <c r="JA413" s="5"/>
      <c r="JB413" s="5"/>
      <c r="JC413" s="5"/>
      <c r="JD413" s="5"/>
      <c r="JE413" s="5"/>
      <c r="JF413" s="5"/>
      <c r="JG413" s="5"/>
      <c r="JH413" s="5"/>
      <c r="JI413" s="5"/>
      <c r="JJ413" s="5"/>
      <c r="JK413" s="5"/>
      <c r="JL413" s="5"/>
      <c r="JM413" s="5"/>
      <c r="JN413" s="5"/>
      <c r="JO413" s="5"/>
      <c r="JP413" s="5"/>
      <c r="JQ413" s="5"/>
      <c r="JR413" s="5"/>
      <c r="JS413" s="5"/>
      <c r="JT413" s="5"/>
      <c r="JU413" s="5"/>
      <c r="JV413" s="5"/>
      <c r="JW413" s="5"/>
      <c r="JX413" s="5"/>
      <c r="JY413" s="5"/>
      <c r="JZ413" s="5"/>
      <c r="KA413" s="5"/>
      <c r="KB413" s="5"/>
      <c r="KC413" s="5"/>
      <c r="KD413" s="5"/>
      <c r="KE413" s="5"/>
      <c r="KF413" s="5"/>
      <c r="KG413" s="5"/>
      <c r="KH413" s="5"/>
      <c r="KI413" s="5"/>
      <c r="KJ413" s="5"/>
      <c r="KK413" s="5"/>
      <c r="KL413" s="5"/>
      <c r="KM413" s="5"/>
      <c r="KN413" s="5"/>
    </row>
    <row r="414" spans="1:300" ht="12.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  <c r="CY414" s="5"/>
      <c r="CZ414" s="5"/>
      <c r="DA414" s="5"/>
      <c r="DB414" s="5"/>
      <c r="DC414" s="5"/>
      <c r="DD414" s="5"/>
      <c r="DE414" s="5"/>
      <c r="DF414" s="5"/>
      <c r="DG414" s="5"/>
      <c r="DH414" s="5"/>
      <c r="DI414" s="5"/>
      <c r="DJ414" s="5"/>
      <c r="DK414" s="5"/>
      <c r="DL414" s="5"/>
      <c r="DM414" s="5"/>
      <c r="DN414" s="5"/>
      <c r="DO414" s="5"/>
      <c r="DP414" s="5"/>
      <c r="DQ414" s="5"/>
      <c r="DR414" s="5"/>
      <c r="DS414" s="5"/>
      <c r="DT414" s="5"/>
      <c r="DU414" s="5"/>
      <c r="DV414" s="5"/>
      <c r="DW414" s="5"/>
      <c r="DX414" s="5"/>
      <c r="DY414" s="5"/>
      <c r="DZ414" s="5"/>
      <c r="EA414" s="5"/>
      <c r="EB414" s="5"/>
      <c r="EC414" s="5"/>
      <c r="ED414" s="5"/>
      <c r="EE414" s="5"/>
      <c r="EF414" s="5"/>
      <c r="EG414" s="5"/>
      <c r="EH414" s="5"/>
      <c r="EI414" s="5"/>
      <c r="EJ414" s="5"/>
      <c r="EK414" s="5"/>
      <c r="EL414" s="5"/>
      <c r="EM414" s="5"/>
      <c r="EN414" s="5"/>
      <c r="EO414" s="5"/>
      <c r="EP414" s="5"/>
      <c r="EQ414" s="5"/>
      <c r="ER414" s="5"/>
      <c r="ES414" s="5"/>
      <c r="ET414" s="5"/>
      <c r="EU414" s="5"/>
      <c r="EV414" s="5"/>
      <c r="EW414" s="5"/>
      <c r="EX414" s="5"/>
      <c r="EY414" s="5"/>
      <c r="EZ414" s="5"/>
      <c r="FA414" s="5"/>
      <c r="FB414" s="5"/>
      <c r="FC414" s="5"/>
      <c r="FD414" s="5"/>
      <c r="FE414" s="5"/>
      <c r="FF414" s="5"/>
      <c r="FG414" s="5"/>
      <c r="FH414" s="5"/>
      <c r="FI414" s="5"/>
      <c r="FJ414" s="5"/>
      <c r="FK414" s="5"/>
      <c r="FL414" s="5"/>
      <c r="FM414" s="5"/>
      <c r="FN414" s="5"/>
      <c r="FO414" s="5"/>
      <c r="FP414" s="5"/>
      <c r="FQ414" s="5"/>
      <c r="FR414" s="5"/>
      <c r="FS414" s="5"/>
      <c r="FT414" s="5"/>
      <c r="FU414" s="5"/>
      <c r="FV414" s="5"/>
      <c r="FW414" s="5"/>
      <c r="FX414" s="5"/>
      <c r="FY414" s="5"/>
      <c r="FZ414" s="5"/>
      <c r="GA414" s="5"/>
      <c r="GB414" s="5"/>
      <c r="GC414" s="5"/>
      <c r="GD414" s="5"/>
      <c r="GE414" s="5"/>
      <c r="GF414" s="5"/>
      <c r="GG414" s="5"/>
      <c r="GH414" s="5"/>
      <c r="GI414" s="5"/>
      <c r="GJ414" s="5"/>
      <c r="GK414" s="5"/>
      <c r="GL414" s="5"/>
      <c r="GM414" s="5"/>
      <c r="GN414" s="5"/>
      <c r="GO414" s="5"/>
      <c r="GP414" s="5"/>
      <c r="GQ414" s="5"/>
      <c r="GR414" s="5"/>
      <c r="GS414" s="5"/>
      <c r="GT414" s="5"/>
      <c r="GU414" s="5"/>
      <c r="GV414" s="5"/>
      <c r="GW414" s="5"/>
      <c r="GX414" s="5"/>
      <c r="GY414" s="5"/>
      <c r="GZ414" s="5"/>
      <c r="HA414" s="5"/>
      <c r="HB414" s="5"/>
      <c r="HC414" s="5"/>
      <c r="HD414" s="5"/>
      <c r="HE414" s="5"/>
      <c r="HF414" s="5"/>
      <c r="HG414" s="5"/>
      <c r="HH414" s="5"/>
      <c r="HI414" s="5"/>
      <c r="HJ414" s="5"/>
      <c r="HK414" s="5"/>
      <c r="HL414" s="5"/>
      <c r="HM414" s="5"/>
      <c r="HN414" s="5"/>
      <c r="HO414" s="5"/>
      <c r="HP414" s="5"/>
      <c r="HQ414" s="5"/>
      <c r="HR414" s="5"/>
      <c r="HS414" s="5"/>
      <c r="HT414" s="5"/>
      <c r="HU414" s="5"/>
      <c r="HV414" s="5"/>
      <c r="HW414" s="5"/>
      <c r="HX414" s="5"/>
      <c r="HY414" s="5"/>
      <c r="HZ414" s="5"/>
      <c r="IA414" s="5"/>
      <c r="IB414" s="5"/>
      <c r="IC414" s="5"/>
      <c r="ID414" s="5"/>
      <c r="IE414" s="5"/>
      <c r="IF414" s="5"/>
      <c r="IG414" s="5"/>
      <c r="IH414" s="5"/>
      <c r="II414" s="5"/>
      <c r="IJ414" s="5"/>
      <c r="IK414" s="5"/>
      <c r="IL414" s="5"/>
      <c r="IM414" s="5"/>
      <c r="IN414" s="5"/>
      <c r="IO414" s="5"/>
      <c r="IP414" s="5"/>
      <c r="IQ414" s="5"/>
      <c r="IR414" s="5"/>
      <c r="IS414" s="5"/>
      <c r="IT414" s="5"/>
      <c r="IU414" s="5"/>
      <c r="IV414" s="5"/>
      <c r="IW414" s="5"/>
      <c r="IX414" s="5"/>
      <c r="IY414" s="5"/>
      <c r="IZ414" s="5"/>
      <c r="JA414" s="5"/>
      <c r="JB414" s="5"/>
      <c r="JC414" s="5"/>
      <c r="JD414" s="5"/>
      <c r="JE414" s="5"/>
      <c r="JF414" s="5"/>
      <c r="JG414" s="5"/>
      <c r="JH414" s="5"/>
      <c r="JI414" s="5"/>
      <c r="JJ414" s="5"/>
      <c r="JK414" s="5"/>
      <c r="JL414" s="5"/>
      <c r="JM414" s="5"/>
      <c r="JN414" s="5"/>
      <c r="JO414" s="5"/>
      <c r="JP414" s="5"/>
      <c r="JQ414" s="5"/>
      <c r="JR414" s="5"/>
      <c r="JS414" s="5"/>
      <c r="JT414" s="5"/>
      <c r="JU414" s="5"/>
      <c r="JV414" s="5"/>
      <c r="JW414" s="5"/>
      <c r="JX414" s="5"/>
      <c r="JY414" s="5"/>
      <c r="JZ414" s="5"/>
      <c r="KA414" s="5"/>
      <c r="KB414" s="5"/>
      <c r="KC414" s="5"/>
      <c r="KD414" s="5"/>
      <c r="KE414" s="5"/>
      <c r="KF414" s="5"/>
      <c r="KG414" s="5"/>
      <c r="KH414" s="5"/>
      <c r="KI414" s="5"/>
      <c r="KJ414" s="5"/>
      <c r="KK414" s="5"/>
      <c r="KL414" s="5"/>
      <c r="KM414" s="5"/>
      <c r="KN414" s="5"/>
    </row>
    <row r="415" spans="1:300" ht="12.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  <c r="CY415" s="5"/>
      <c r="CZ415" s="5"/>
      <c r="DA415" s="5"/>
      <c r="DB415" s="5"/>
      <c r="DC415" s="5"/>
      <c r="DD415" s="5"/>
      <c r="DE415" s="5"/>
      <c r="DF415" s="5"/>
      <c r="DG415" s="5"/>
      <c r="DH415" s="5"/>
      <c r="DI415" s="5"/>
      <c r="DJ415" s="5"/>
      <c r="DK415" s="5"/>
      <c r="DL415" s="5"/>
      <c r="DM415" s="5"/>
      <c r="DN415" s="5"/>
      <c r="DO415" s="5"/>
      <c r="DP415" s="5"/>
      <c r="DQ415" s="5"/>
      <c r="DR415" s="5"/>
      <c r="DS415" s="5"/>
      <c r="DT415" s="5"/>
      <c r="DU415" s="5"/>
      <c r="DV415" s="5"/>
      <c r="DW415" s="5"/>
      <c r="DX415" s="5"/>
      <c r="DY415" s="5"/>
      <c r="DZ415" s="5"/>
      <c r="EA415" s="5"/>
      <c r="EB415" s="5"/>
      <c r="EC415" s="5"/>
      <c r="ED415" s="5"/>
      <c r="EE415" s="5"/>
      <c r="EF415" s="5"/>
      <c r="EG415" s="5"/>
      <c r="EH415" s="5"/>
      <c r="EI415" s="5"/>
      <c r="EJ415" s="5"/>
      <c r="EK415" s="5"/>
      <c r="EL415" s="5"/>
      <c r="EM415" s="5"/>
      <c r="EN415" s="5"/>
      <c r="EO415" s="5"/>
      <c r="EP415" s="5"/>
      <c r="EQ415" s="5"/>
      <c r="ER415" s="5"/>
      <c r="ES415" s="5"/>
      <c r="ET415" s="5"/>
      <c r="EU415" s="5"/>
      <c r="EV415" s="5"/>
      <c r="EW415" s="5"/>
      <c r="EX415" s="5"/>
      <c r="EY415" s="5"/>
      <c r="EZ415" s="5"/>
      <c r="FA415" s="5"/>
      <c r="FB415" s="5"/>
      <c r="FC415" s="5"/>
      <c r="FD415" s="5"/>
      <c r="FE415" s="5"/>
      <c r="FF415" s="5"/>
      <c r="FG415" s="5"/>
      <c r="FH415" s="5"/>
      <c r="FI415" s="5"/>
      <c r="FJ415" s="5"/>
      <c r="FK415" s="5"/>
      <c r="FL415" s="5"/>
      <c r="FM415" s="5"/>
      <c r="FN415" s="5"/>
      <c r="FO415" s="5"/>
      <c r="FP415" s="5"/>
      <c r="FQ415" s="5"/>
      <c r="FR415" s="5"/>
      <c r="FS415" s="5"/>
      <c r="FT415" s="5"/>
      <c r="FU415" s="5"/>
      <c r="FV415" s="5"/>
      <c r="FW415" s="5"/>
      <c r="FX415" s="5"/>
      <c r="FY415" s="5"/>
      <c r="FZ415" s="5"/>
      <c r="GA415" s="5"/>
      <c r="GB415" s="5"/>
      <c r="GC415" s="5"/>
      <c r="GD415" s="5"/>
      <c r="GE415" s="5"/>
      <c r="GF415" s="5"/>
      <c r="GG415" s="5"/>
      <c r="GH415" s="5"/>
      <c r="GI415" s="5"/>
      <c r="GJ415" s="5"/>
      <c r="GK415" s="5"/>
      <c r="GL415" s="5"/>
      <c r="GM415" s="5"/>
      <c r="GN415" s="5"/>
      <c r="GO415" s="5"/>
      <c r="GP415" s="5"/>
      <c r="GQ415" s="5"/>
      <c r="GR415" s="5"/>
      <c r="GS415" s="5"/>
      <c r="GT415" s="5"/>
      <c r="GU415" s="5"/>
      <c r="GV415" s="5"/>
      <c r="GW415" s="5"/>
      <c r="GX415" s="5"/>
      <c r="GY415" s="5"/>
      <c r="GZ415" s="5"/>
      <c r="HA415" s="5"/>
      <c r="HB415" s="5"/>
      <c r="HC415" s="5"/>
      <c r="HD415" s="5"/>
      <c r="HE415" s="5"/>
      <c r="HF415" s="5"/>
      <c r="HG415" s="5"/>
      <c r="HH415" s="5"/>
      <c r="HI415" s="5"/>
      <c r="HJ415" s="5"/>
      <c r="HK415" s="5"/>
      <c r="HL415" s="5"/>
      <c r="HM415" s="5"/>
      <c r="HN415" s="5"/>
      <c r="HO415" s="5"/>
      <c r="HP415" s="5"/>
      <c r="HQ415" s="5"/>
      <c r="HR415" s="5"/>
      <c r="HS415" s="5"/>
      <c r="HT415" s="5"/>
      <c r="HU415" s="5"/>
      <c r="HV415" s="5"/>
      <c r="HW415" s="5"/>
      <c r="HX415" s="5"/>
      <c r="HY415" s="5"/>
      <c r="HZ415" s="5"/>
      <c r="IA415" s="5"/>
      <c r="IB415" s="5"/>
      <c r="IC415" s="5"/>
      <c r="ID415" s="5"/>
      <c r="IE415" s="5"/>
      <c r="IF415" s="5"/>
      <c r="IG415" s="5"/>
      <c r="IH415" s="5"/>
      <c r="II415" s="5"/>
      <c r="IJ415" s="5"/>
      <c r="IK415" s="5"/>
      <c r="IL415" s="5"/>
      <c r="IM415" s="5"/>
      <c r="IN415" s="5"/>
      <c r="IO415" s="5"/>
      <c r="IP415" s="5"/>
      <c r="IQ415" s="5"/>
      <c r="IR415" s="5"/>
      <c r="IS415" s="5"/>
      <c r="IT415" s="5"/>
      <c r="IU415" s="5"/>
      <c r="IV415" s="5"/>
      <c r="IW415" s="5"/>
      <c r="IX415" s="5"/>
      <c r="IY415" s="5"/>
      <c r="IZ415" s="5"/>
      <c r="JA415" s="5"/>
      <c r="JB415" s="5"/>
      <c r="JC415" s="5"/>
      <c r="JD415" s="5"/>
      <c r="JE415" s="5"/>
      <c r="JF415" s="5"/>
      <c r="JG415" s="5"/>
      <c r="JH415" s="5"/>
      <c r="JI415" s="5"/>
      <c r="JJ415" s="5"/>
      <c r="JK415" s="5"/>
      <c r="JL415" s="5"/>
      <c r="JM415" s="5"/>
      <c r="JN415" s="5"/>
      <c r="JO415" s="5"/>
      <c r="JP415" s="5"/>
      <c r="JQ415" s="5"/>
      <c r="JR415" s="5"/>
      <c r="JS415" s="5"/>
      <c r="JT415" s="5"/>
      <c r="JU415" s="5"/>
      <c r="JV415" s="5"/>
      <c r="JW415" s="5"/>
      <c r="JX415" s="5"/>
      <c r="JY415" s="5"/>
      <c r="JZ415" s="5"/>
      <c r="KA415" s="5"/>
      <c r="KB415" s="5"/>
      <c r="KC415" s="5"/>
      <c r="KD415" s="5"/>
      <c r="KE415" s="5"/>
      <c r="KF415" s="5"/>
      <c r="KG415" s="5"/>
      <c r="KH415" s="5"/>
      <c r="KI415" s="5"/>
      <c r="KJ415" s="5"/>
      <c r="KK415" s="5"/>
      <c r="KL415" s="5"/>
      <c r="KM415" s="5"/>
      <c r="KN415" s="5"/>
    </row>
    <row r="416" spans="1:300" ht="12.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  <c r="CY416" s="5"/>
      <c r="CZ416" s="5"/>
      <c r="DA416" s="5"/>
      <c r="DB416" s="5"/>
      <c r="DC416" s="5"/>
      <c r="DD416" s="5"/>
      <c r="DE416" s="5"/>
      <c r="DF416" s="5"/>
      <c r="DG416" s="5"/>
      <c r="DH416" s="5"/>
      <c r="DI416" s="5"/>
      <c r="DJ416" s="5"/>
      <c r="DK416" s="5"/>
      <c r="DL416" s="5"/>
      <c r="DM416" s="5"/>
      <c r="DN416" s="5"/>
      <c r="DO416" s="5"/>
      <c r="DP416" s="5"/>
      <c r="DQ416" s="5"/>
      <c r="DR416" s="5"/>
      <c r="DS416" s="5"/>
      <c r="DT416" s="5"/>
      <c r="DU416" s="5"/>
      <c r="DV416" s="5"/>
      <c r="DW416" s="5"/>
      <c r="DX416" s="5"/>
      <c r="DY416" s="5"/>
      <c r="DZ416" s="5"/>
      <c r="EA416" s="5"/>
      <c r="EB416" s="5"/>
      <c r="EC416" s="5"/>
      <c r="ED416" s="5"/>
      <c r="EE416" s="5"/>
      <c r="EF416" s="5"/>
      <c r="EG416" s="5"/>
      <c r="EH416" s="5"/>
      <c r="EI416" s="5"/>
      <c r="EJ416" s="5"/>
      <c r="EK416" s="5"/>
      <c r="EL416" s="5"/>
      <c r="EM416" s="5"/>
      <c r="EN416" s="5"/>
      <c r="EO416" s="5"/>
      <c r="EP416" s="5"/>
      <c r="EQ416" s="5"/>
      <c r="ER416" s="5"/>
      <c r="ES416" s="5"/>
      <c r="ET416" s="5"/>
      <c r="EU416" s="5"/>
      <c r="EV416" s="5"/>
      <c r="EW416" s="5"/>
      <c r="EX416" s="5"/>
      <c r="EY416" s="5"/>
      <c r="EZ416" s="5"/>
      <c r="FA416" s="5"/>
      <c r="FB416" s="5"/>
      <c r="FC416" s="5"/>
      <c r="FD416" s="5"/>
      <c r="FE416" s="5"/>
      <c r="FF416" s="5"/>
      <c r="FG416" s="5"/>
      <c r="FH416" s="5"/>
      <c r="FI416" s="5"/>
      <c r="FJ416" s="5"/>
      <c r="FK416" s="5"/>
      <c r="FL416" s="5"/>
      <c r="FM416" s="5"/>
      <c r="FN416" s="5"/>
      <c r="FO416" s="5"/>
      <c r="FP416" s="5"/>
      <c r="FQ416" s="5"/>
      <c r="FR416" s="5"/>
      <c r="FS416" s="5"/>
      <c r="FT416" s="5"/>
      <c r="FU416" s="5"/>
      <c r="FV416" s="5"/>
      <c r="FW416" s="5"/>
      <c r="FX416" s="5"/>
      <c r="FY416" s="5"/>
      <c r="FZ416" s="5"/>
      <c r="GA416" s="5"/>
      <c r="GB416" s="5"/>
      <c r="GC416" s="5"/>
      <c r="GD416" s="5"/>
      <c r="GE416" s="5"/>
      <c r="GF416" s="5"/>
      <c r="GG416" s="5"/>
      <c r="GH416" s="5"/>
      <c r="GI416" s="5"/>
      <c r="GJ416" s="5"/>
      <c r="GK416" s="5"/>
      <c r="GL416" s="5"/>
      <c r="GM416" s="5"/>
      <c r="GN416" s="5"/>
      <c r="GO416" s="5"/>
      <c r="GP416" s="5"/>
      <c r="GQ416" s="5"/>
      <c r="GR416" s="5"/>
      <c r="GS416" s="5"/>
      <c r="GT416" s="5"/>
      <c r="GU416" s="5"/>
      <c r="GV416" s="5"/>
      <c r="GW416" s="5"/>
      <c r="GX416" s="5"/>
      <c r="GY416" s="5"/>
      <c r="GZ416" s="5"/>
      <c r="HA416" s="5"/>
      <c r="HB416" s="5"/>
      <c r="HC416" s="5"/>
      <c r="HD416" s="5"/>
      <c r="HE416" s="5"/>
      <c r="HF416" s="5"/>
      <c r="HG416" s="5"/>
      <c r="HH416" s="5"/>
      <c r="HI416" s="5"/>
      <c r="HJ416" s="5"/>
      <c r="HK416" s="5"/>
      <c r="HL416" s="5"/>
      <c r="HM416" s="5"/>
      <c r="HN416" s="5"/>
      <c r="HO416" s="5"/>
      <c r="HP416" s="5"/>
      <c r="HQ416" s="5"/>
      <c r="HR416" s="5"/>
      <c r="HS416" s="5"/>
      <c r="HT416" s="5"/>
      <c r="HU416" s="5"/>
      <c r="HV416" s="5"/>
      <c r="HW416" s="5"/>
      <c r="HX416" s="5"/>
      <c r="HY416" s="5"/>
      <c r="HZ416" s="5"/>
      <c r="IA416" s="5"/>
      <c r="IB416" s="5"/>
      <c r="IC416" s="5"/>
      <c r="ID416" s="5"/>
      <c r="IE416" s="5"/>
      <c r="IF416" s="5"/>
      <c r="IG416" s="5"/>
      <c r="IH416" s="5"/>
      <c r="II416" s="5"/>
      <c r="IJ416" s="5"/>
      <c r="IK416" s="5"/>
      <c r="IL416" s="5"/>
      <c r="IM416" s="5"/>
      <c r="IN416" s="5"/>
      <c r="IO416" s="5"/>
      <c r="IP416" s="5"/>
      <c r="IQ416" s="5"/>
      <c r="IR416" s="5"/>
      <c r="IS416" s="5"/>
      <c r="IT416" s="5"/>
      <c r="IU416" s="5"/>
      <c r="IV416" s="5"/>
      <c r="IW416" s="5"/>
      <c r="IX416" s="5"/>
      <c r="IY416" s="5"/>
      <c r="IZ416" s="5"/>
      <c r="JA416" s="5"/>
      <c r="JB416" s="5"/>
      <c r="JC416" s="5"/>
      <c r="JD416" s="5"/>
      <c r="JE416" s="5"/>
      <c r="JF416" s="5"/>
      <c r="JG416" s="5"/>
      <c r="JH416" s="5"/>
      <c r="JI416" s="5"/>
      <c r="JJ416" s="5"/>
      <c r="JK416" s="5"/>
      <c r="JL416" s="5"/>
      <c r="JM416" s="5"/>
      <c r="JN416" s="5"/>
      <c r="JO416" s="5"/>
      <c r="JP416" s="5"/>
      <c r="JQ416" s="5"/>
      <c r="JR416" s="5"/>
      <c r="JS416" s="5"/>
      <c r="JT416" s="5"/>
      <c r="JU416" s="5"/>
      <c r="JV416" s="5"/>
      <c r="JW416" s="5"/>
      <c r="JX416" s="5"/>
      <c r="JY416" s="5"/>
      <c r="JZ416" s="5"/>
      <c r="KA416" s="5"/>
      <c r="KB416" s="5"/>
      <c r="KC416" s="5"/>
      <c r="KD416" s="5"/>
      <c r="KE416" s="5"/>
      <c r="KF416" s="5"/>
      <c r="KG416" s="5"/>
      <c r="KH416" s="5"/>
      <c r="KI416" s="5"/>
      <c r="KJ416" s="5"/>
      <c r="KK416" s="5"/>
      <c r="KL416" s="5"/>
      <c r="KM416" s="5"/>
      <c r="KN416" s="5"/>
    </row>
    <row r="417" spans="1:300" ht="12.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  <c r="CY417" s="5"/>
      <c r="CZ417" s="5"/>
      <c r="DA417" s="5"/>
      <c r="DB417" s="5"/>
      <c r="DC417" s="5"/>
      <c r="DD417" s="5"/>
      <c r="DE417" s="5"/>
      <c r="DF417" s="5"/>
      <c r="DG417" s="5"/>
      <c r="DH417" s="5"/>
      <c r="DI417" s="5"/>
      <c r="DJ417" s="5"/>
      <c r="DK417" s="5"/>
      <c r="DL417" s="5"/>
      <c r="DM417" s="5"/>
      <c r="DN417" s="5"/>
      <c r="DO417" s="5"/>
      <c r="DP417" s="5"/>
      <c r="DQ417" s="5"/>
      <c r="DR417" s="5"/>
      <c r="DS417" s="5"/>
      <c r="DT417" s="5"/>
      <c r="DU417" s="5"/>
      <c r="DV417" s="5"/>
      <c r="DW417" s="5"/>
      <c r="DX417" s="5"/>
      <c r="DY417" s="5"/>
      <c r="DZ417" s="5"/>
      <c r="EA417" s="5"/>
      <c r="EB417" s="5"/>
      <c r="EC417" s="5"/>
      <c r="ED417" s="5"/>
      <c r="EE417" s="5"/>
      <c r="EF417" s="5"/>
      <c r="EG417" s="5"/>
      <c r="EH417" s="5"/>
      <c r="EI417" s="5"/>
      <c r="EJ417" s="5"/>
      <c r="EK417" s="5"/>
      <c r="EL417" s="5"/>
      <c r="EM417" s="5"/>
      <c r="EN417" s="5"/>
      <c r="EO417" s="5"/>
      <c r="EP417" s="5"/>
      <c r="EQ417" s="5"/>
      <c r="ER417" s="5"/>
      <c r="ES417" s="5"/>
      <c r="ET417" s="5"/>
      <c r="EU417" s="5"/>
      <c r="EV417" s="5"/>
      <c r="EW417" s="5"/>
      <c r="EX417" s="5"/>
      <c r="EY417" s="5"/>
      <c r="EZ417" s="5"/>
      <c r="FA417" s="5"/>
      <c r="FB417" s="5"/>
      <c r="FC417" s="5"/>
      <c r="FD417" s="5"/>
      <c r="FE417" s="5"/>
      <c r="FF417" s="5"/>
      <c r="FG417" s="5"/>
      <c r="FH417" s="5"/>
      <c r="FI417" s="5"/>
      <c r="FJ417" s="5"/>
      <c r="FK417" s="5"/>
      <c r="FL417" s="5"/>
      <c r="FM417" s="5"/>
      <c r="FN417" s="5"/>
      <c r="FO417" s="5"/>
      <c r="FP417" s="5"/>
      <c r="FQ417" s="5"/>
      <c r="FR417" s="5"/>
      <c r="FS417" s="5"/>
      <c r="FT417" s="5"/>
      <c r="FU417" s="5"/>
      <c r="FV417" s="5"/>
      <c r="FW417" s="5"/>
      <c r="FX417" s="5"/>
      <c r="FY417" s="5"/>
      <c r="FZ417" s="5"/>
      <c r="GA417" s="5"/>
      <c r="GB417" s="5"/>
      <c r="GC417" s="5"/>
      <c r="GD417" s="5"/>
      <c r="GE417" s="5"/>
      <c r="GF417" s="5"/>
      <c r="GG417" s="5"/>
      <c r="GH417" s="5"/>
      <c r="GI417" s="5"/>
      <c r="GJ417" s="5"/>
      <c r="GK417" s="5"/>
      <c r="GL417" s="5"/>
      <c r="GM417" s="5"/>
      <c r="GN417" s="5"/>
      <c r="GO417" s="5"/>
      <c r="GP417" s="5"/>
      <c r="GQ417" s="5"/>
      <c r="GR417" s="5"/>
      <c r="GS417" s="5"/>
      <c r="GT417" s="5"/>
      <c r="GU417" s="5"/>
      <c r="GV417" s="5"/>
      <c r="GW417" s="5"/>
      <c r="GX417" s="5"/>
      <c r="GY417" s="5"/>
      <c r="GZ417" s="5"/>
      <c r="HA417" s="5"/>
      <c r="HB417" s="5"/>
      <c r="HC417" s="5"/>
      <c r="HD417" s="5"/>
      <c r="HE417" s="5"/>
      <c r="HF417" s="5"/>
      <c r="HG417" s="5"/>
      <c r="HH417" s="5"/>
      <c r="HI417" s="5"/>
      <c r="HJ417" s="5"/>
      <c r="HK417" s="5"/>
      <c r="HL417" s="5"/>
      <c r="HM417" s="5"/>
      <c r="HN417" s="5"/>
      <c r="HO417" s="5"/>
      <c r="HP417" s="5"/>
      <c r="HQ417" s="5"/>
      <c r="HR417" s="5"/>
      <c r="HS417" s="5"/>
      <c r="HT417" s="5"/>
      <c r="HU417" s="5"/>
      <c r="HV417" s="5"/>
      <c r="HW417" s="5"/>
      <c r="HX417" s="5"/>
      <c r="HY417" s="5"/>
      <c r="HZ417" s="5"/>
      <c r="IA417" s="5"/>
      <c r="IB417" s="5"/>
      <c r="IC417" s="5"/>
      <c r="ID417" s="5"/>
      <c r="IE417" s="5"/>
      <c r="IF417" s="5"/>
      <c r="IG417" s="5"/>
      <c r="IH417" s="5"/>
      <c r="II417" s="5"/>
      <c r="IJ417" s="5"/>
      <c r="IK417" s="5"/>
      <c r="IL417" s="5"/>
      <c r="IM417" s="5"/>
      <c r="IN417" s="5"/>
      <c r="IO417" s="5"/>
      <c r="IP417" s="5"/>
      <c r="IQ417" s="5"/>
      <c r="IR417" s="5"/>
      <c r="IS417" s="5"/>
      <c r="IT417" s="5"/>
      <c r="IU417" s="5"/>
      <c r="IV417" s="5"/>
      <c r="IW417" s="5"/>
      <c r="IX417" s="5"/>
      <c r="IY417" s="5"/>
      <c r="IZ417" s="5"/>
      <c r="JA417" s="5"/>
      <c r="JB417" s="5"/>
      <c r="JC417" s="5"/>
      <c r="JD417" s="5"/>
      <c r="JE417" s="5"/>
      <c r="JF417" s="5"/>
      <c r="JG417" s="5"/>
      <c r="JH417" s="5"/>
      <c r="JI417" s="5"/>
      <c r="JJ417" s="5"/>
      <c r="JK417" s="5"/>
      <c r="JL417" s="5"/>
      <c r="JM417" s="5"/>
      <c r="JN417" s="5"/>
      <c r="JO417" s="5"/>
      <c r="JP417" s="5"/>
      <c r="JQ417" s="5"/>
      <c r="JR417" s="5"/>
      <c r="JS417" s="5"/>
      <c r="JT417" s="5"/>
      <c r="JU417" s="5"/>
      <c r="JV417" s="5"/>
      <c r="JW417" s="5"/>
      <c r="JX417" s="5"/>
      <c r="JY417" s="5"/>
      <c r="JZ417" s="5"/>
      <c r="KA417" s="5"/>
      <c r="KB417" s="5"/>
      <c r="KC417" s="5"/>
      <c r="KD417" s="5"/>
      <c r="KE417" s="5"/>
      <c r="KF417" s="5"/>
      <c r="KG417" s="5"/>
      <c r="KH417" s="5"/>
      <c r="KI417" s="5"/>
      <c r="KJ417" s="5"/>
      <c r="KK417" s="5"/>
      <c r="KL417" s="5"/>
      <c r="KM417" s="5"/>
      <c r="KN417" s="5"/>
    </row>
    <row r="418" spans="1:300" ht="12.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CZ418" s="5"/>
      <c r="DA418" s="5"/>
      <c r="DB418" s="5"/>
      <c r="DC418" s="5"/>
      <c r="DD418" s="5"/>
      <c r="DE418" s="5"/>
      <c r="DF418" s="5"/>
      <c r="DG418" s="5"/>
      <c r="DH418" s="5"/>
      <c r="DI418" s="5"/>
      <c r="DJ418" s="5"/>
      <c r="DK418" s="5"/>
      <c r="DL418" s="5"/>
      <c r="DM418" s="5"/>
      <c r="DN418" s="5"/>
      <c r="DO418" s="5"/>
      <c r="DP418" s="5"/>
      <c r="DQ418" s="5"/>
      <c r="DR418" s="5"/>
      <c r="DS418" s="5"/>
      <c r="DT418" s="5"/>
      <c r="DU418" s="5"/>
      <c r="DV418" s="5"/>
      <c r="DW418" s="5"/>
      <c r="DX418" s="5"/>
      <c r="DY418" s="5"/>
      <c r="DZ418" s="5"/>
      <c r="EA418" s="5"/>
      <c r="EB418" s="5"/>
      <c r="EC418" s="5"/>
      <c r="ED418" s="5"/>
      <c r="EE418" s="5"/>
      <c r="EF418" s="5"/>
      <c r="EG418" s="5"/>
      <c r="EH418" s="5"/>
      <c r="EI418" s="5"/>
      <c r="EJ418" s="5"/>
      <c r="EK418" s="5"/>
      <c r="EL418" s="5"/>
      <c r="EM418" s="5"/>
      <c r="EN418" s="5"/>
      <c r="EO418" s="5"/>
      <c r="EP418" s="5"/>
      <c r="EQ418" s="5"/>
      <c r="ER418" s="5"/>
      <c r="ES418" s="5"/>
      <c r="ET418" s="5"/>
      <c r="EU418" s="5"/>
      <c r="EV418" s="5"/>
      <c r="EW418" s="5"/>
      <c r="EX418" s="5"/>
      <c r="EY418" s="5"/>
      <c r="EZ418" s="5"/>
      <c r="FA418" s="5"/>
      <c r="FB418" s="5"/>
      <c r="FC418" s="5"/>
      <c r="FD418" s="5"/>
      <c r="FE418" s="5"/>
      <c r="FF418" s="5"/>
      <c r="FG418" s="5"/>
      <c r="FH418" s="5"/>
      <c r="FI418" s="5"/>
      <c r="FJ418" s="5"/>
      <c r="FK418" s="5"/>
      <c r="FL418" s="5"/>
      <c r="FM418" s="5"/>
      <c r="FN418" s="5"/>
      <c r="FO418" s="5"/>
      <c r="FP418" s="5"/>
      <c r="FQ418" s="5"/>
      <c r="FR418" s="5"/>
      <c r="FS418" s="5"/>
      <c r="FT418" s="5"/>
      <c r="FU418" s="5"/>
      <c r="FV418" s="5"/>
      <c r="FW418" s="5"/>
      <c r="FX418" s="5"/>
      <c r="FY418" s="5"/>
      <c r="FZ418" s="5"/>
      <c r="GA418" s="5"/>
      <c r="GB418" s="5"/>
      <c r="GC418" s="5"/>
      <c r="GD418" s="5"/>
      <c r="GE418" s="5"/>
      <c r="GF418" s="5"/>
      <c r="GG418" s="5"/>
      <c r="GH418" s="5"/>
      <c r="GI418" s="5"/>
      <c r="GJ418" s="5"/>
      <c r="GK418" s="5"/>
      <c r="GL418" s="5"/>
      <c r="GM418" s="5"/>
      <c r="GN418" s="5"/>
      <c r="GO418" s="5"/>
      <c r="GP418" s="5"/>
      <c r="GQ418" s="5"/>
      <c r="GR418" s="5"/>
      <c r="GS418" s="5"/>
      <c r="GT418" s="5"/>
      <c r="GU418" s="5"/>
      <c r="GV418" s="5"/>
      <c r="GW418" s="5"/>
      <c r="GX418" s="5"/>
      <c r="GY418" s="5"/>
      <c r="GZ418" s="5"/>
      <c r="HA418" s="5"/>
      <c r="HB418" s="5"/>
      <c r="HC418" s="5"/>
      <c r="HD418" s="5"/>
      <c r="HE418" s="5"/>
      <c r="HF418" s="5"/>
      <c r="HG418" s="5"/>
      <c r="HH418" s="5"/>
      <c r="HI418" s="5"/>
      <c r="HJ418" s="5"/>
      <c r="HK418" s="5"/>
      <c r="HL418" s="5"/>
      <c r="HM418" s="5"/>
      <c r="HN418" s="5"/>
      <c r="HO418" s="5"/>
      <c r="HP418" s="5"/>
      <c r="HQ418" s="5"/>
      <c r="HR418" s="5"/>
      <c r="HS418" s="5"/>
      <c r="HT418" s="5"/>
      <c r="HU418" s="5"/>
      <c r="HV418" s="5"/>
      <c r="HW418" s="5"/>
      <c r="HX418" s="5"/>
      <c r="HY418" s="5"/>
      <c r="HZ418" s="5"/>
      <c r="IA418" s="5"/>
      <c r="IB418" s="5"/>
      <c r="IC418" s="5"/>
      <c r="ID418" s="5"/>
      <c r="IE418" s="5"/>
      <c r="IF418" s="5"/>
      <c r="IG418" s="5"/>
      <c r="IH418" s="5"/>
      <c r="II418" s="5"/>
      <c r="IJ418" s="5"/>
      <c r="IK418" s="5"/>
      <c r="IL418" s="5"/>
      <c r="IM418" s="5"/>
      <c r="IN418" s="5"/>
      <c r="IO418" s="5"/>
      <c r="IP418" s="5"/>
      <c r="IQ418" s="5"/>
      <c r="IR418" s="5"/>
      <c r="IS418" s="5"/>
      <c r="IT418" s="5"/>
      <c r="IU418" s="5"/>
      <c r="IV418" s="5"/>
      <c r="IW418" s="5"/>
      <c r="IX418" s="5"/>
      <c r="IY418" s="5"/>
      <c r="IZ418" s="5"/>
      <c r="JA418" s="5"/>
      <c r="JB418" s="5"/>
      <c r="JC418" s="5"/>
      <c r="JD418" s="5"/>
      <c r="JE418" s="5"/>
      <c r="JF418" s="5"/>
      <c r="JG418" s="5"/>
      <c r="JH418" s="5"/>
      <c r="JI418" s="5"/>
      <c r="JJ418" s="5"/>
      <c r="JK418" s="5"/>
      <c r="JL418" s="5"/>
      <c r="JM418" s="5"/>
      <c r="JN418" s="5"/>
      <c r="JO418" s="5"/>
      <c r="JP418" s="5"/>
      <c r="JQ418" s="5"/>
      <c r="JR418" s="5"/>
      <c r="JS418" s="5"/>
      <c r="JT418" s="5"/>
      <c r="JU418" s="5"/>
      <c r="JV418" s="5"/>
      <c r="JW418" s="5"/>
      <c r="JX418" s="5"/>
      <c r="JY418" s="5"/>
      <c r="JZ418" s="5"/>
      <c r="KA418" s="5"/>
      <c r="KB418" s="5"/>
      <c r="KC418" s="5"/>
      <c r="KD418" s="5"/>
      <c r="KE418" s="5"/>
      <c r="KF418" s="5"/>
      <c r="KG418" s="5"/>
      <c r="KH418" s="5"/>
      <c r="KI418" s="5"/>
      <c r="KJ418" s="5"/>
      <c r="KK418" s="5"/>
      <c r="KL418" s="5"/>
      <c r="KM418" s="5"/>
      <c r="KN418" s="5"/>
    </row>
    <row r="419" spans="1:300" ht="12.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  <c r="CY419" s="5"/>
      <c r="CZ419" s="5"/>
      <c r="DA419" s="5"/>
      <c r="DB419" s="5"/>
      <c r="DC419" s="5"/>
      <c r="DD419" s="5"/>
      <c r="DE419" s="5"/>
      <c r="DF419" s="5"/>
      <c r="DG419" s="5"/>
      <c r="DH419" s="5"/>
      <c r="DI419" s="5"/>
      <c r="DJ419" s="5"/>
      <c r="DK419" s="5"/>
      <c r="DL419" s="5"/>
      <c r="DM419" s="5"/>
      <c r="DN419" s="5"/>
      <c r="DO419" s="5"/>
      <c r="DP419" s="5"/>
      <c r="DQ419" s="5"/>
      <c r="DR419" s="5"/>
      <c r="DS419" s="5"/>
      <c r="DT419" s="5"/>
      <c r="DU419" s="5"/>
      <c r="DV419" s="5"/>
      <c r="DW419" s="5"/>
      <c r="DX419" s="5"/>
      <c r="DY419" s="5"/>
      <c r="DZ419" s="5"/>
      <c r="EA419" s="5"/>
      <c r="EB419" s="5"/>
      <c r="EC419" s="5"/>
      <c r="ED419" s="5"/>
      <c r="EE419" s="5"/>
      <c r="EF419" s="5"/>
      <c r="EG419" s="5"/>
      <c r="EH419" s="5"/>
      <c r="EI419" s="5"/>
      <c r="EJ419" s="5"/>
      <c r="EK419" s="5"/>
      <c r="EL419" s="5"/>
      <c r="EM419" s="5"/>
      <c r="EN419" s="5"/>
      <c r="EO419" s="5"/>
      <c r="EP419" s="5"/>
      <c r="EQ419" s="5"/>
      <c r="ER419" s="5"/>
      <c r="ES419" s="5"/>
      <c r="ET419" s="5"/>
      <c r="EU419" s="5"/>
      <c r="EV419" s="5"/>
      <c r="EW419" s="5"/>
      <c r="EX419" s="5"/>
      <c r="EY419" s="5"/>
      <c r="EZ419" s="5"/>
      <c r="FA419" s="5"/>
      <c r="FB419" s="5"/>
      <c r="FC419" s="5"/>
      <c r="FD419" s="5"/>
      <c r="FE419" s="5"/>
      <c r="FF419" s="5"/>
      <c r="FG419" s="5"/>
      <c r="FH419" s="5"/>
      <c r="FI419" s="5"/>
      <c r="FJ419" s="5"/>
      <c r="FK419" s="5"/>
      <c r="FL419" s="5"/>
      <c r="FM419" s="5"/>
      <c r="FN419" s="5"/>
      <c r="FO419" s="5"/>
      <c r="FP419" s="5"/>
      <c r="FQ419" s="5"/>
      <c r="FR419" s="5"/>
      <c r="FS419" s="5"/>
      <c r="FT419" s="5"/>
      <c r="FU419" s="5"/>
      <c r="FV419" s="5"/>
      <c r="FW419" s="5"/>
      <c r="FX419" s="5"/>
      <c r="FY419" s="5"/>
      <c r="FZ419" s="5"/>
      <c r="GA419" s="5"/>
      <c r="GB419" s="5"/>
      <c r="GC419" s="5"/>
      <c r="GD419" s="5"/>
      <c r="GE419" s="5"/>
      <c r="GF419" s="5"/>
      <c r="GG419" s="5"/>
      <c r="GH419" s="5"/>
      <c r="GI419" s="5"/>
      <c r="GJ419" s="5"/>
      <c r="GK419" s="5"/>
      <c r="GL419" s="5"/>
      <c r="GM419" s="5"/>
      <c r="GN419" s="5"/>
      <c r="GO419" s="5"/>
      <c r="GP419" s="5"/>
      <c r="GQ419" s="5"/>
      <c r="GR419" s="5"/>
      <c r="GS419" s="5"/>
      <c r="GT419" s="5"/>
      <c r="GU419" s="5"/>
      <c r="GV419" s="5"/>
      <c r="GW419" s="5"/>
      <c r="GX419" s="5"/>
      <c r="GY419" s="5"/>
      <c r="GZ419" s="5"/>
      <c r="HA419" s="5"/>
      <c r="HB419" s="5"/>
      <c r="HC419" s="5"/>
      <c r="HD419" s="5"/>
      <c r="HE419" s="5"/>
      <c r="HF419" s="5"/>
      <c r="HG419" s="5"/>
      <c r="HH419" s="5"/>
      <c r="HI419" s="5"/>
      <c r="HJ419" s="5"/>
      <c r="HK419" s="5"/>
      <c r="HL419" s="5"/>
      <c r="HM419" s="5"/>
      <c r="HN419" s="5"/>
      <c r="HO419" s="5"/>
      <c r="HP419" s="5"/>
      <c r="HQ419" s="5"/>
      <c r="HR419" s="5"/>
      <c r="HS419" s="5"/>
      <c r="HT419" s="5"/>
      <c r="HU419" s="5"/>
      <c r="HV419" s="5"/>
      <c r="HW419" s="5"/>
      <c r="HX419" s="5"/>
      <c r="HY419" s="5"/>
      <c r="HZ419" s="5"/>
      <c r="IA419" s="5"/>
      <c r="IB419" s="5"/>
      <c r="IC419" s="5"/>
      <c r="ID419" s="5"/>
      <c r="IE419" s="5"/>
      <c r="IF419" s="5"/>
      <c r="IG419" s="5"/>
      <c r="IH419" s="5"/>
      <c r="II419" s="5"/>
      <c r="IJ419" s="5"/>
      <c r="IK419" s="5"/>
      <c r="IL419" s="5"/>
      <c r="IM419" s="5"/>
      <c r="IN419" s="5"/>
      <c r="IO419" s="5"/>
      <c r="IP419" s="5"/>
      <c r="IQ419" s="5"/>
      <c r="IR419" s="5"/>
      <c r="IS419" s="5"/>
      <c r="IT419" s="5"/>
      <c r="IU419" s="5"/>
      <c r="IV419" s="5"/>
      <c r="IW419" s="5"/>
      <c r="IX419" s="5"/>
      <c r="IY419" s="5"/>
      <c r="IZ419" s="5"/>
      <c r="JA419" s="5"/>
      <c r="JB419" s="5"/>
      <c r="JC419" s="5"/>
      <c r="JD419" s="5"/>
      <c r="JE419" s="5"/>
      <c r="JF419" s="5"/>
      <c r="JG419" s="5"/>
      <c r="JH419" s="5"/>
      <c r="JI419" s="5"/>
      <c r="JJ419" s="5"/>
      <c r="JK419" s="5"/>
      <c r="JL419" s="5"/>
      <c r="JM419" s="5"/>
      <c r="JN419" s="5"/>
      <c r="JO419" s="5"/>
      <c r="JP419" s="5"/>
      <c r="JQ419" s="5"/>
      <c r="JR419" s="5"/>
      <c r="JS419" s="5"/>
      <c r="JT419" s="5"/>
      <c r="JU419" s="5"/>
      <c r="JV419" s="5"/>
      <c r="JW419" s="5"/>
      <c r="JX419" s="5"/>
      <c r="JY419" s="5"/>
      <c r="JZ419" s="5"/>
      <c r="KA419" s="5"/>
      <c r="KB419" s="5"/>
      <c r="KC419" s="5"/>
      <c r="KD419" s="5"/>
      <c r="KE419" s="5"/>
      <c r="KF419" s="5"/>
      <c r="KG419" s="5"/>
      <c r="KH419" s="5"/>
      <c r="KI419" s="5"/>
      <c r="KJ419" s="5"/>
      <c r="KK419" s="5"/>
      <c r="KL419" s="5"/>
      <c r="KM419" s="5"/>
      <c r="KN419" s="5"/>
    </row>
    <row r="420" spans="1:300" ht="12.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  <c r="CY420" s="5"/>
      <c r="CZ420" s="5"/>
      <c r="DA420" s="5"/>
      <c r="DB420" s="5"/>
      <c r="DC420" s="5"/>
      <c r="DD420" s="5"/>
      <c r="DE420" s="5"/>
      <c r="DF420" s="5"/>
      <c r="DG420" s="5"/>
      <c r="DH420" s="5"/>
      <c r="DI420" s="5"/>
      <c r="DJ420" s="5"/>
      <c r="DK420" s="5"/>
      <c r="DL420" s="5"/>
      <c r="DM420" s="5"/>
      <c r="DN420" s="5"/>
      <c r="DO420" s="5"/>
      <c r="DP420" s="5"/>
      <c r="DQ420" s="5"/>
      <c r="DR420" s="5"/>
      <c r="DS420" s="5"/>
      <c r="DT420" s="5"/>
      <c r="DU420" s="5"/>
      <c r="DV420" s="5"/>
      <c r="DW420" s="5"/>
      <c r="DX420" s="5"/>
      <c r="DY420" s="5"/>
      <c r="DZ420" s="5"/>
      <c r="EA420" s="5"/>
      <c r="EB420" s="5"/>
      <c r="EC420" s="5"/>
      <c r="ED420" s="5"/>
      <c r="EE420" s="5"/>
      <c r="EF420" s="5"/>
      <c r="EG420" s="5"/>
      <c r="EH420" s="5"/>
      <c r="EI420" s="5"/>
      <c r="EJ420" s="5"/>
      <c r="EK420" s="5"/>
      <c r="EL420" s="5"/>
      <c r="EM420" s="5"/>
      <c r="EN420" s="5"/>
      <c r="EO420" s="5"/>
      <c r="EP420" s="5"/>
      <c r="EQ420" s="5"/>
      <c r="ER420" s="5"/>
      <c r="ES420" s="5"/>
      <c r="ET420" s="5"/>
      <c r="EU420" s="5"/>
      <c r="EV420" s="5"/>
      <c r="EW420" s="5"/>
      <c r="EX420" s="5"/>
      <c r="EY420" s="5"/>
      <c r="EZ420" s="5"/>
      <c r="FA420" s="5"/>
      <c r="FB420" s="5"/>
      <c r="FC420" s="5"/>
      <c r="FD420" s="5"/>
      <c r="FE420" s="5"/>
      <c r="FF420" s="5"/>
      <c r="FG420" s="5"/>
      <c r="FH420" s="5"/>
      <c r="FI420" s="5"/>
      <c r="FJ420" s="5"/>
      <c r="FK420" s="5"/>
      <c r="FL420" s="5"/>
      <c r="FM420" s="5"/>
      <c r="FN420" s="5"/>
      <c r="FO420" s="5"/>
      <c r="FP420" s="5"/>
      <c r="FQ420" s="5"/>
      <c r="FR420" s="5"/>
      <c r="FS420" s="5"/>
      <c r="FT420" s="5"/>
      <c r="FU420" s="5"/>
      <c r="FV420" s="5"/>
      <c r="FW420" s="5"/>
      <c r="FX420" s="5"/>
      <c r="FY420" s="5"/>
      <c r="FZ420" s="5"/>
      <c r="GA420" s="5"/>
      <c r="GB420" s="5"/>
      <c r="GC420" s="5"/>
      <c r="GD420" s="5"/>
      <c r="GE420" s="5"/>
      <c r="GF420" s="5"/>
      <c r="GG420" s="5"/>
      <c r="GH420" s="5"/>
      <c r="GI420" s="5"/>
      <c r="GJ420" s="5"/>
      <c r="GK420" s="5"/>
      <c r="GL420" s="5"/>
      <c r="GM420" s="5"/>
      <c r="GN420" s="5"/>
      <c r="GO420" s="5"/>
      <c r="GP420" s="5"/>
      <c r="GQ420" s="5"/>
      <c r="GR420" s="5"/>
      <c r="GS420" s="5"/>
      <c r="GT420" s="5"/>
      <c r="GU420" s="5"/>
      <c r="GV420" s="5"/>
      <c r="GW420" s="5"/>
      <c r="GX420" s="5"/>
      <c r="GY420" s="5"/>
      <c r="GZ420" s="5"/>
      <c r="HA420" s="5"/>
      <c r="HB420" s="5"/>
      <c r="HC420" s="5"/>
      <c r="HD420" s="5"/>
      <c r="HE420" s="5"/>
      <c r="HF420" s="5"/>
      <c r="HG420" s="5"/>
      <c r="HH420" s="5"/>
      <c r="HI420" s="5"/>
      <c r="HJ420" s="5"/>
      <c r="HK420" s="5"/>
      <c r="HL420" s="5"/>
      <c r="HM420" s="5"/>
      <c r="HN420" s="5"/>
      <c r="HO420" s="5"/>
      <c r="HP420" s="5"/>
      <c r="HQ420" s="5"/>
      <c r="HR420" s="5"/>
      <c r="HS420" s="5"/>
      <c r="HT420" s="5"/>
      <c r="HU420" s="5"/>
      <c r="HV420" s="5"/>
      <c r="HW420" s="5"/>
      <c r="HX420" s="5"/>
      <c r="HY420" s="5"/>
      <c r="HZ420" s="5"/>
      <c r="IA420" s="5"/>
      <c r="IB420" s="5"/>
      <c r="IC420" s="5"/>
      <c r="ID420" s="5"/>
      <c r="IE420" s="5"/>
      <c r="IF420" s="5"/>
      <c r="IG420" s="5"/>
      <c r="IH420" s="5"/>
      <c r="II420" s="5"/>
      <c r="IJ420" s="5"/>
      <c r="IK420" s="5"/>
      <c r="IL420" s="5"/>
      <c r="IM420" s="5"/>
      <c r="IN420" s="5"/>
      <c r="IO420" s="5"/>
      <c r="IP420" s="5"/>
      <c r="IQ420" s="5"/>
      <c r="IR420" s="5"/>
      <c r="IS420" s="5"/>
      <c r="IT420" s="5"/>
      <c r="IU420" s="5"/>
      <c r="IV420" s="5"/>
      <c r="IW420" s="5"/>
      <c r="IX420" s="5"/>
      <c r="IY420" s="5"/>
      <c r="IZ420" s="5"/>
      <c r="JA420" s="5"/>
      <c r="JB420" s="5"/>
      <c r="JC420" s="5"/>
      <c r="JD420" s="5"/>
      <c r="JE420" s="5"/>
      <c r="JF420" s="5"/>
      <c r="JG420" s="5"/>
      <c r="JH420" s="5"/>
      <c r="JI420" s="5"/>
      <c r="JJ420" s="5"/>
      <c r="JK420" s="5"/>
      <c r="JL420" s="5"/>
      <c r="JM420" s="5"/>
      <c r="JN420" s="5"/>
      <c r="JO420" s="5"/>
      <c r="JP420" s="5"/>
      <c r="JQ420" s="5"/>
      <c r="JR420" s="5"/>
      <c r="JS420" s="5"/>
      <c r="JT420" s="5"/>
      <c r="JU420" s="5"/>
      <c r="JV420" s="5"/>
      <c r="JW420" s="5"/>
      <c r="JX420" s="5"/>
      <c r="JY420" s="5"/>
      <c r="JZ420" s="5"/>
      <c r="KA420" s="5"/>
      <c r="KB420" s="5"/>
      <c r="KC420" s="5"/>
      <c r="KD420" s="5"/>
      <c r="KE420" s="5"/>
      <c r="KF420" s="5"/>
      <c r="KG420" s="5"/>
      <c r="KH420" s="5"/>
      <c r="KI420" s="5"/>
      <c r="KJ420" s="5"/>
      <c r="KK420" s="5"/>
      <c r="KL420" s="5"/>
      <c r="KM420" s="5"/>
      <c r="KN420" s="5"/>
    </row>
    <row r="421" spans="1:300" ht="12.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  <c r="CY421" s="5"/>
      <c r="CZ421" s="5"/>
      <c r="DA421" s="5"/>
      <c r="DB421" s="5"/>
      <c r="DC421" s="5"/>
      <c r="DD421" s="5"/>
      <c r="DE421" s="5"/>
      <c r="DF421" s="5"/>
      <c r="DG421" s="5"/>
      <c r="DH421" s="5"/>
      <c r="DI421" s="5"/>
      <c r="DJ421" s="5"/>
      <c r="DK421" s="5"/>
      <c r="DL421" s="5"/>
      <c r="DM421" s="5"/>
      <c r="DN421" s="5"/>
      <c r="DO421" s="5"/>
      <c r="DP421" s="5"/>
      <c r="DQ421" s="5"/>
      <c r="DR421" s="5"/>
      <c r="DS421" s="5"/>
      <c r="DT421" s="5"/>
      <c r="DU421" s="5"/>
      <c r="DV421" s="5"/>
      <c r="DW421" s="5"/>
      <c r="DX421" s="5"/>
      <c r="DY421" s="5"/>
      <c r="DZ421" s="5"/>
      <c r="EA421" s="5"/>
      <c r="EB421" s="5"/>
      <c r="EC421" s="5"/>
      <c r="ED421" s="5"/>
      <c r="EE421" s="5"/>
      <c r="EF421" s="5"/>
      <c r="EG421" s="5"/>
      <c r="EH421" s="5"/>
      <c r="EI421" s="5"/>
      <c r="EJ421" s="5"/>
      <c r="EK421" s="5"/>
      <c r="EL421" s="5"/>
      <c r="EM421" s="5"/>
      <c r="EN421" s="5"/>
      <c r="EO421" s="5"/>
      <c r="EP421" s="5"/>
      <c r="EQ421" s="5"/>
      <c r="ER421" s="5"/>
      <c r="ES421" s="5"/>
      <c r="ET421" s="5"/>
      <c r="EU421" s="5"/>
      <c r="EV421" s="5"/>
      <c r="EW421" s="5"/>
      <c r="EX421" s="5"/>
      <c r="EY421" s="5"/>
      <c r="EZ421" s="5"/>
      <c r="FA421" s="5"/>
      <c r="FB421" s="5"/>
      <c r="FC421" s="5"/>
      <c r="FD421" s="5"/>
      <c r="FE421" s="5"/>
      <c r="FF421" s="5"/>
      <c r="FG421" s="5"/>
      <c r="FH421" s="5"/>
      <c r="FI421" s="5"/>
      <c r="FJ421" s="5"/>
      <c r="FK421" s="5"/>
      <c r="FL421" s="5"/>
      <c r="FM421" s="5"/>
      <c r="FN421" s="5"/>
      <c r="FO421" s="5"/>
      <c r="FP421" s="5"/>
      <c r="FQ421" s="5"/>
      <c r="FR421" s="5"/>
      <c r="FS421" s="5"/>
      <c r="FT421" s="5"/>
      <c r="FU421" s="5"/>
      <c r="FV421" s="5"/>
      <c r="FW421" s="5"/>
      <c r="FX421" s="5"/>
      <c r="FY421" s="5"/>
      <c r="FZ421" s="5"/>
      <c r="GA421" s="5"/>
      <c r="GB421" s="5"/>
      <c r="GC421" s="5"/>
      <c r="GD421" s="5"/>
      <c r="GE421" s="5"/>
      <c r="GF421" s="5"/>
      <c r="GG421" s="5"/>
      <c r="GH421" s="5"/>
      <c r="GI421" s="5"/>
      <c r="GJ421" s="5"/>
      <c r="GK421" s="5"/>
      <c r="GL421" s="5"/>
      <c r="GM421" s="5"/>
      <c r="GN421" s="5"/>
      <c r="GO421" s="5"/>
      <c r="GP421" s="5"/>
      <c r="GQ421" s="5"/>
      <c r="GR421" s="5"/>
      <c r="GS421" s="5"/>
      <c r="GT421" s="5"/>
      <c r="GU421" s="5"/>
      <c r="GV421" s="5"/>
      <c r="GW421" s="5"/>
      <c r="GX421" s="5"/>
      <c r="GY421" s="5"/>
      <c r="GZ421" s="5"/>
      <c r="HA421" s="5"/>
      <c r="HB421" s="5"/>
      <c r="HC421" s="5"/>
      <c r="HD421" s="5"/>
      <c r="HE421" s="5"/>
      <c r="HF421" s="5"/>
      <c r="HG421" s="5"/>
      <c r="HH421" s="5"/>
      <c r="HI421" s="5"/>
      <c r="HJ421" s="5"/>
      <c r="HK421" s="5"/>
      <c r="HL421" s="5"/>
      <c r="HM421" s="5"/>
      <c r="HN421" s="5"/>
      <c r="HO421" s="5"/>
      <c r="HP421" s="5"/>
      <c r="HQ421" s="5"/>
      <c r="HR421" s="5"/>
      <c r="HS421" s="5"/>
      <c r="HT421" s="5"/>
      <c r="HU421" s="5"/>
      <c r="HV421" s="5"/>
      <c r="HW421" s="5"/>
      <c r="HX421" s="5"/>
      <c r="HY421" s="5"/>
      <c r="HZ421" s="5"/>
      <c r="IA421" s="5"/>
      <c r="IB421" s="5"/>
      <c r="IC421" s="5"/>
      <c r="ID421" s="5"/>
      <c r="IE421" s="5"/>
      <c r="IF421" s="5"/>
      <c r="IG421" s="5"/>
      <c r="IH421" s="5"/>
      <c r="II421" s="5"/>
      <c r="IJ421" s="5"/>
      <c r="IK421" s="5"/>
      <c r="IL421" s="5"/>
      <c r="IM421" s="5"/>
      <c r="IN421" s="5"/>
      <c r="IO421" s="5"/>
      <c r="IP421" s="5"/>
      <c r="IQ421" s="5"/>
      <c r="IR421" s="5"/>
      <c r="IS421" s="5"/>
      <c r="IT421" s="5"/>
      <c r="IU421" s="5"/>
      <c r="IV421" s="5"/>
      <c r="IW421" s="5"/>
      <c r="IX421" s="5"/>
      <c r="IY421" s="5"/>
      <c r="IZ421" s="5"/>
      <c r="JA421" s="5"/>
      <c r="JB421" s="5"/>
      <c r="JC421" s="5"/>
      <c r="JD421" s="5"/>
      <c r="JE421" s="5"/>
      <c r="JF421" s="5"/>
      <c r="JG421" s="5"/>
      <c r="JH421" s="5"/>
      <c r="JI421" s="5"/>
      <c r="JJ421" s="5"/>
      <c r="JK421" s="5"/>
      <c r="JL421" s="5"/>
      <c r="JM421" s="5"/>
      <c r="JN421" s="5"/>
      <c r="JO421" s="5"/>
      <c r="JP421" s="5"/>
      <c r="JQ421" s="5"/>
      <c r="JR421" s="5"/>
      <c r="JS421" s="5"/>
      <c r="JT421" s="5"/>
      <c r="JU421" s="5"/>
      <c r="JV421" s="5"/>
      <c r="JW421" s="5"/>
      <c r="JX421" s="5"/>
      <c r="JY421" s="5"/>
      <c r="JZ421" s="5"/>
      <c r="KA421" s="5"/>
      <c r="KB421" s="5"/>
      <c r="KC421" s="5"/>
      <c r="KD421" s="5"/>
      <c r="KE421" s="5"/>
      <c r="KF421" s="5"/>
      <c r="KG421" s="5"/>
      <c r="KH421" s="5"/>
      <c r="KI421" s="5"/>
      <c r="KJ421" s="5"/>
      <c r="KK421" s="5"/>
      <c r="KL421" s="5"/>
      <c r="KM421" s="5"/>
      <c r="KN421" s="5"/>
    </row>
    <row r="422" spans="1:300" ht="12.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5"/>
      <c r="DB422" s="5"/>
      <c r="DC422" s="5"/>
      <c r="DD422" s="5"/>
      <c r="DE422" s="5"/>
      <c r="DF422" s="5"/>
      <c r="DG422" s="5"/>
      <c r="DH422" s="5"/>
      <c r="DI422" s="5"/>
      <c r="DJ422" s="5"/>
      <c r="DK422" s="5"/>
      <c r="DL422" s="5"/>
      <c r="DM422" s="5"/>
      <c r="DN422" s="5"/>
      <c r="DO422" s="5"/>
      <c r="DP422" s="5"/>
      <c r="DQ422" s="5"/>
      <c r="DR422" s="5"/>
      <c r="DS422" s="5"/>
      <c r="DT422" s="5"/>
      <c r="DU422" s="5"/>
      <c r="DV422" s="5"/>
      <c r="DW422" s="5"/>
      <c r="DX422" s="5"/>
      <c r="DY422" s="5"/>
      <c r="DZ422" s="5"/>
      <c r="EA422" s="5"/>
      <c r="EB422" s="5"/>
      <c r="EC422" s="5"/>
      <c r="ED422" s="5"/>
      <c r="EE422" s="5"/>
      <c r="EF422" s="5"/>
      <c r="EG422" s="5"/>
      <c r="EH422" s="5"/>
      <c r="EI422" s="5"/>
      <c r="EJ422" s="5"/>
      <c r="EK422" s="5"/>
      <c r="EL422" s="5"/>
      <c r="EM422" s="5"/>
      <c r="EN422" s="5"/>
      <c r="EO422" s="5"/>
      <c r="EP422" s="5"/>
      <c r="EQ422" s="5"/>
      <c r="ER422" s="5"/>
      <c r="ES422" s="5"/>
      <c r="ET422" s="5"/>
      <c r="EU422" s="5"/>
      <c r="EV422" s="5"/>
      <c r="EW422" s="5"/>
      <c r="EX422" s="5"/>
      <c r="EY422" s="5"/>
      <c r="EZ422" s="5"/>
      <c r="FA422" s="5"/>
      <c r="FB422" s="5"/>
      <c r="FC422" s="5"/>
      <c r="FD422" s="5"/>
      <c r="FE422" s="5"/>
      <c r="FF422" s="5"/>
      <c r="FG422" s="5"/>
      <c r="FH422" s="5"/>
      <c r="FI422" s="5"/>
      <c r="FJ422" s="5"/>
      <c r="FK422" s="5"/>
      <c r="FL422" s="5"/>
      <c r="FM422" s="5"/>
      <c r="FN422" s="5"/>
      <c r="FO422" s="5"/>
      <c r="FP422" s="5"/>
      <c r="FQ422" s="5"/>
      <c r="FR422" s="5"/>
      <c r="FS422" s="5"/>
      <c r="FT422" s="5"/>
      <c r="FU422" s="5"/>
      <c r="FV422" s="5"/>
      <c r="FW422" s="5"/>
      <c r="FX422" s="5"/>
      <c r="FY422" s="5"/>
      <c r="FZ422" s="5"/>
      <c r="GA422" s="5"/>
      <c r="GB422" s="5"/>
      <c r="GC422" s="5"/>
      <c r="GD422" s="5"/>
      <c r="GE422" s="5"/>
      <c r="GF422" s="5"/>
      <c r="GG422" s="5"/>
      <c r="GH422" s="5"/>
      <c r="GI422" s="5"/>
      <c r="GJ422" s="5"/>
      <c r="GK422" s="5"/>
      <c r="GL422" s="5"/>
      <c r="GM422" s="5"/>
      <c r="GN422" s="5"/>
      <c r="GO422" s="5"/>
      <c r="GP422" s="5"/>
      <c r="GQ422" s="5"/>
      <c r="GR422" s="5"/>
      <c r="GS422" s="5"/>
      <c r="GT422" s="5"/>
      <c r="GU422" s="5"/>
      <c r="GV422" s="5"/>
      <c r="GW422" s="5"/>
      <c r="GX422" s="5"/>
      <c r="GY422" s="5"/>
      <c r="GZ422" s="5"/>
      <c r="HA422" s="5"/>
      <c r="HB422" s="5"/>
      <c r="HC422" s="5"/>
      <c r="HD422" s="5"/>
      <c r="HE422" s="5"/>
      <c r="HF422" s="5"/>
      <c r="HG422" s="5"/>
      <c r="HH422" s="5"/>
      <c r="HI422" s="5"/>
      <c r="HJ422" s="5"/>
      <c r="HK422" s="5"/>
      <c r="HL422" s="5"/>
      <c r="HM422" s="5"/>
      <c r="HN422" s="5"/>
      <c r="HO422" s="5"/>
      <c r="HP422" s="5"/>
      <c r="HQ422" s="5"/>
      <c r="HR422" s="5"/>
      <c r="HS422" s="5"/>
      <c r="HT422" s="5"/>
      <c r="HU422" s="5"/>
      <c r="HV422" s="5"/>
      <c r="HW422" s="5"/>
      <c r="HX422" s="5"/>
      <c r="HY422" s="5"/>
      <c r="HZ422" s="5"/>
      <c r="IA422" s="5"/>
      <c r="IB422" s="5"/>
      <c r="IC422" s="5"/>
      <c r="ID422" s="5"/>
      <c r="IE422" s="5"/>
      <c r="IF422" s="5"/>
      <c r="IG422" s="5"/>
      <c r="IH422" s="5"/>
      <c r="II422" s="5"/>
      <c r="IJ422" s="5"/>
      <c r="IK422" s="5"/>
      <c r="IL422" s="5"/>
      <c r="IM422" s="5"/>
      <c r="IN422" s="5"/>
      <c r="IO422" s="5"/>
      <c r="IP422" s="5"/>
      <c r="IQ422" s="5"/>
      <c r="IR422" s="5"/>
      <c r="IS422" s="5"/>
      <c r="IT422" s="5"/>
      <c r="IU422" s="5"/>
      <c r="IV422" s="5"/>
      <c r="IW422" s="5"/>
      <c r="IX422" s="5"/>
      <c r="IY422" s="5"/>
      <c r="IZ422" s="5"/>
      <c r="JA422" s="5"/>
      <c r="JB422" s="5"/>
      <c r="JC422" s="5"/>
      <c r="JD422" s="5"/>
      <c r="JE422" s="5"/>
      <c r="JF422" s="5"/>
      <c r="JG422" s="5"/>
      <c r="JH422" s="5"/>
      <c r="JI422" s="5"/>
      <c r="JJ422" s="5"/>
      <c r="JK422" s="5"/>
      <c r="JL422" s="5"/>
      <c r="JM422" s="5"/>
      <c r="JN422" s="5"/>
      <c r="JO422" s="5"/>
      <c r="JP422" s="5"/>
      <c r="JQ422" s="5"/>
      <c r="JR422" s="5"/>
      <c r="JS422" s="5"/>
      <c r="JT422" s="5"/>
      <c r="JU422" s="5"/>
      <c r="JV422" s="5"/>
      <c r="JW422" s="5"/>
      <c r="JX422" s="5"/>
      <c r="JY422" s="5"/>
      <c r="JZ422" s="5"/>
      <c r="KA422" s="5"/>
      <c r="KB422" s="5"/>
      <c r="KC422" s="5"/>
      <c r="KD422" s="5"/>
      <c r="KE422" s="5"/>
      <c r="KF422" s="5"/>
      <c r="KG422" s="5"/>
      <c r="KH422" s="5"/>
      <c r="KI422" s="5"/>
      <c r="KJ422" s="5"/>
      <c r="KK422" s="5"/>
      <c r="KL422" s="5"/>
      <c r="KM422" s="5"/>
      <c r="KN422" s="5"/>
    </row>
    <row r="423" spans="1:300" ht="12.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  <c r="CY423" s="5"/>
      <c r="CZ423" s="5"/>
      <c r="DA423" s="5"/>
      <c r="DB423" s="5"/>
      <c r="DC423" s="5"/>
      <c r="DD423" s="5"/>
      <c r="DE423" s="5"/>
      <c r="DF423" s="5"/>
      <c r="DG423" s="5"/>
      <c r="DH423" s="5"/>
      <c r="DI423" s="5"/>
      <c r="DJ423" s="5"/>
      <c r="DK423" s="5"/>
      <c r="DL423" s="5"/>
      <c r="DM423" s="5"/>
      <c r="DN423" s="5"/>
      <c r="DO423" s="5"/>
      <c r="DP423" s="5"/>
      <c r="DQ423" s="5"/>
      <c r="DR423" s="5"/>
      <c r="DS423" s="5"/>
      <c r="DT423" s="5"/>
      <c r="DU423" s="5"/>
      <c r="DV423" s="5"/>
      <c r="DW423" s="5"/>
      <c r="DX423" s="5"/>
      <c r="DY423" s="5"/>
      <c r="DZ423" s="5"/>
      <c r="EA423" s="5"/>
      <c r="EB423" s="5"/>
      <c r="EC423" s="5"/>
      <c r="ED423" s="5"/>
      <c r="EE423" s="5"/>
      <c r="EF423" s="5"/>
      <c r="EG423" s="5"/>
      <c r="EH423" s="5"/>
      <c r="EI423" s="5"/>
      <c r="EJ423" s="5"/>
      <c r="EK423" s="5"/>
      <c r="EL423" s="5"/>
      <c r="EM423" s="5"/>
      <c r="EN423" s="5"/>
      <c r="EO423" s="5"/>
      <c r="EP423" s="5"/>
      <c r="EQ423" s="5"/>
      <c r="ER423" s="5"/>
      <c r="ES423" s="5"/>
      <c r="ET423" s="5"/>
      <c r="EU423" s="5"/>
      <c r="EV423" s="5"/>
      <c r="EW423" s="5"/>
      <c r="EX423" s="5"/>
      <c r="EY423" s="5"/>
      <c r="EZ423" s="5"/>
      <c r="FA423" s="5"/>
      <c r="FB423" s="5"/>
      <c r="FC423" s="5"/>
      <c r="FD423" s="5"/>
      <c r="FE423" s="5"/>
      <c r="FF423" s="5"/>
      <c r="FG423" s="5"/>
      <c r="FH423" s="5"/>
      <c r="FI423" s="5"/>
      <c r="FJ423" s="5"/>
      <c r="FK423" s="5"/>
      <c r="FL423" s="5"/>
      <c r="FM423" s="5"/>
      <c r="FN423" s="5"/>
      <c r="FO423" s="5"/>
      <c r="FP423" s="5"/>
      <c r="FQ423" s="5"/>
      <c r="FR423" s="5"/>
      <c r="FS423" s="5"/>
      <c r="FT423" s="5"/>
      <c r="FU423" s="5"/>
      <c r="FV423" s="5"/>
      <c r="FW423" s="5"/>
      <c r="FX423" s="5"/>
      <c r="FY423" s="5"/>
      <c r="FZ423" s="5"/>
      <c r="GA423" s="5"/>
      <c r="GB423" s="5"/>
      <c r="GC423" s="5"/>
      <c r="GD423" s="5"/>
      <c r="GE423" s="5"/>
      <c r="GF423" s="5"/>
      <c r="GG423" s="5"/>
      <c r="GH423" s="5"/>
      <c r="GI423" s="5"/>
      <c r="GJ423" s="5"/>
      <c r="GK423" s="5"/>
      <c r="GL423" s="5"/>
      <c r="GM423" s="5"/>
      <c r="GN423" s="5"/>
      <c r="GO423" s="5"/>
      <c r="GP423" s="5"/>
      <c r="GQ423" s="5"/>
      <c r="GR423" s="5"/>
      <c r="GS423" s="5"/>
      <c r="GT423" s="5"/>
      <c r="GU423" s="5"/>
      <c r="GV423" s="5"/>
      <c r="GW423" s="5"/>
      <c r="GX423" s="5"/>
      <c r="GY423" s="5"/>
      <c r="GZ423" s="5"/>
      <c r="HA423" s="5"/>
      <c r="HB423" s="5"/>
      <c r="HC423" s="5"/>
      <c r="HD423" s="5"/>
      <c r="HE423" s="5"/>
      <c r="HF423" s="5"/>
      <c r="HG423" s="5"/>
      <c r="HH423" s="5"/>
      <c r="HI423" s="5"/>
      <c r="HJ423" s="5"/>
      <c r="HK423" s="5"/>
      <c r="HL423" s="5"/>
      <c r="HM423" s="5"/>
      <c r="HN423" s="5"/>
      <c r="HO423" s="5"/>
      <c r="HP423" s="5"/>
      <c r="HQ423" s="5"/>
      <c r="HR423" s="5"/>
      <c r="HS423" s="5"/>
      <c r="HT423" s="5"/>
      <c r="HU423" s="5"/>
      <c r="HV423" s="5"/>
      <c r="HW423" s="5"/>
      <c r="HX423" s="5"/>
      <c r="HY423" s="5"/>
      <c r="HZ423" s="5"/>
      <c r="IA423" s="5"/>
      <c r="IB423" s="5"/>
      <c r="IC423" s="5"/>
      <c r="ID423" s="5"/>
      <c r="IE423" s="5"/>
      <c r="IF423" s="5"/>
      <c r="IG423" s="5"/>
      <c r="IH423" s="5"/>
      <c r="II423" s="5"/>
      <c r="IJ423" s="5"/>
      <c r="IK423" s="5"/>
      <c r="IL423" s="5"/>
      <c r="IM423" s="5"/>
      <c r="IN423" s="5"/>
      <c r="IO423" s="5"/>
      <c r="IP423" s="5"/>
      <c r="IQ423" s="5"/>
      <c r="IR423" s="5"/>
      <c r="IS423" s="5"/>
      <c r="IT423" s="5"/>
      <c r="IU423" s="5"/>
      <c r="IV423" s="5"/>
      <c r="IW423" s="5"/>
      <c r="IX423" s="5"/>
      <c r="IY423" s="5"/>
      <c r="IZ423" s="5"/>
      <c r="JA423" s="5"/>
      <c r="JB423" s="5"/>
      <c r="JC423" s="5"/>
      <c r="JD423" s="5"/>
      <c r="JE423" s="5"/>
      <c r="JF423" s="5"/>
      <c r="JG423" s="5"/>
      <c r="JH423" s="5"/>
      <c r="JI423" s="5"/>
      <c r="JJ423" s="5"/>
      <c r="JK423" s="5"/>
      <c r="JL423" s="5"/>
      <c r="JM423" s="5"/>
      <c r="JN423" s="5"/>
      <c r="JO423" s="5"/>
      <c r="JP423" s="5"/>
      <c r="JQ423" s="5"/>
      <c r="JR423" s="5"/>
      <c r="JS423" s="5"/>
      <c r="JT423" s="5"/>
      <c r="JU423" s="5"/>
      <c r="JV423" s="5"/>
      <c r="JW423" s="5"/>
      <c r="JX423" s="5"/>
      <c r="JY423" s="5"/>
      <c r="JZ423" s="5"/>
      <c r="KA423" s="5"/>
      <c r="KB423" s="5"/>
      <c r="KC423" s="5"/>
      <c r="KD423" s="5"/>
      <c r="KE423" s="5"/>
      <c r="KF423" s="5"/>
      <c r="KG423" s="5"/>
      <c r="KH423" s="5"/>
      <c r="KI423" s="5"/>
      <c r="KJ423" s="5"/>
      <c r="KK423" s="5"/>
      <c r="KL423" s="5"/>
      <c r="KM423" s="5"/>
      <c r="KN423" s="5"/>
    </row>
    <row r="424" spans="1:300" ht="12.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5"/>
      <c r="DB424" s="5"/>
      <c r="DC424" s="5"/>
      <c r="DD424" s="5"/>
      <c r="DE424" s="5"/>
      <c r="DF424" s="5"/>
      <c r="DG424" s="5"/>
      <c r="DH424" s="5"/>
      <c r="DI424" s="5"/>
      <c r="DJ424" s="5"/>
      <c r="DK424" s="5"/>
      <c r="DL424" s="5"/>
      <c r="DM424" s="5"/>
      <c r="DN424" s="5"/>
      <c r="DO424" s="5"/>
      <c r="DP424" s="5"/>
      <c r="DQ424" s="5"/>
      <c r="DR424" s="5"/>
      <c r="DS424" s="5"/>
      <c r="DT424" s="5"/>
      <c r="DU424" s="5"/>
      <c r="DV424" s="5"/>
      <c r="DW424" s="5"/>
      <c r="DX424" s="5"/>
      <c r="DY424" s="5"/>
      <c r="DZ424" s="5"/>
      <c r="EA424" s="5"/>
      <c r="EB424" s="5"/>
      <c r="EC424" s="5"/>
      <c r="ED424" s="5"/>
      <c r="EE424" s="5"/>
      <c r="EF424" s="5"/>
      <c r="EG424" s="5"/>
      <c r="EH424" s="5"/>
      <c r="EI424" s="5"/>
      <c r="EJ424" s="5"/>
      <c r="EK424" s="5"/>
      <c r="EL424" s="5"/>
      <c r="EM424" s="5"/>
      <c r="EN424" s="5"/>
      <c r="EO424" s="5"/>
      <c r="EP424" s="5"/>
      <c r="EQ424" s="5"/>
      <c r="ER424" s="5"/>
      <c r="ES424" s="5"/>
      <c r="ET424" s="5"/>
      <c r="EU424" s="5"/>
      <c r="EV424" s="5"/>
      <c r="EW424" s="5"/>
      <c r="EX424" s="5"/>
      <c r="EY424" s="5"/>
      <c r="EZ424" s="5"/>
      <c r="FA424" s="5"/>
      <c r="FB424" s="5"/>
      <c r="FC424" s="5"/>
      <c r="FD424" s="5"/>
      <c r="FE424" s="5"/>
      <c r="FF424" s="5"/>
      <c r="FG424" s="5"/>
      <c r="FH424" s="5"/>
      <c r="FI424" s="5"/>
      <c r="FJ424" s="5"/>
      <c r="FK424" s="5"/>
      <c r="FL424" s="5"/>
      <c r="FM424" s="5"/>
      <c r="FN424" s="5"/>
      <c r="FO424" s="5"/>
      <c r="FP424" s="5"/>
      <c r="FQ424" s="5"/>
      <c r="FR424" s="5"/>
      <c r="FS424" s="5"/>
      <c r="FT424" s="5"/>
      <c r="FU424" s="5"/>
      <c r="FV424" s="5"/>
      <c r="FW424" s="5"/>
      <c r="FX424" s="5"/>
      <c r="FY424" s="5"/>
      <c r="FZ424" s="5"/>
      <c r="GA424" s="5"/>
      <c r="GB424" s="5"/>
      <c r="GC424" s="5"/>
      <c r="GD424" s="5"/>
      <c r="GE424" s="5"/>
      <c r="GF424" s="5"/>
      <c r="GG424" s="5"/>
      <c r="GH424" s="5"/>
      <c r="GI424" s="5"/>
      <c r="GJ424" s="5"/>
      <c r="GK424" s="5"/>
      <c r="GL424" s="5"/>
      <c r="GM424" s="5"/>
      <c r="GN424" s="5"/>
      <c r="GO424" s="5"/>
      <c r="GP424" s="5"/>
      <c r="GQ424" s="5"/>
      <c r="GR424" s="5"/>
      <c r="GS424" s="5"/>
      <c r="GT424" s="5"/>
      <c r="GU424" s="5"/>
      <c r="GV424" s="5"/>
      <c r="GW424" s="5"/>
      <c r="GX424" s="5"/>
      <c r="GY424" s="5"/>
      <c r="GZ424" s="5"/>
      <c r="HA424" s="5"/>
      <c r="HB424" s="5"/>
      <c r="HC424" s="5"/>
      <c r="HD424" s="5"/>
      <c r="HE424" s="5"/>
      <c r="HF424" s="5"/>
      <c r="HG424" s="5"/>
      <c r="HH424" s="5"/>
      <c r="HI424" s="5"/>
      <c r="HJ424" s="5"/>
      <c r="HK424" s="5"/>
      <c r="HL424" s="5"/>
      <c r="HM424" s="5"/>
      <c r="HN424" s="5"/>
      <c r="HO424" s="5"/>
      <c r="HP424" s="5"/>
      <c r="HQ424" s="5"/>
      <c r="HR424" s="5"/>
      <c r="HS424" s="5"/>
      <c r="HT424" s="5"/>
      <c r="HU424" s="5"/>
      <c r="HV424" s="5"/>
      <c r="HW424" s="5"/>
      <c r="HX424" s="5"/>
      <c r="HY424" s="5"/>
      <c r="HZ424" s="5"/>
      <c r="IA424" s="5"/>
      <c r="IB424" s="5"/>
      <c r="IC424" s="5"/>
      <c r="ID424" s="5"/>
      <c r="IE424" s="5"/>
      <c r="IF424" s="5"/>
      <c r="IG424" s="5"/>
      <c r="IH424" s="5"/>
      <c r="II424" s="5"/>
      <c r="IJ424" s="5"/>
      <c r="IK424" s="5"/>
      <c r="IL424" s="5"/>
      <c r="IM424" s="5"/>
      <c r="IN424" s="5"/>
      <c r="IO424" s="5"/>
      <c r="IP424" s="5"/>
      <c r="IQ424" s="5"/>
      <c r="IR424" s="5"/>
      <c r="IS424" s="5"/>
      <c r="IT424" s="5"/>
      <c r="IU424" s="5"/>
      <c r="IV424" s="5"/>
      <c r="IW424" s="5"/>
      <c r="IX424" s="5"/>
      <c r="IY424" s="5"/>
      <c r="IZ424" s="5"/>
      <c r="JA424" s="5"/>
      <c r="JB424" s="5"/>
      <c r="JC424" s="5"/>
      <c r="JD424" s="5"/>
      <c r="JE424" s="5"/>
      <c r="JF424" s="5"/>
      <c r="JG424" s="5"/>
      <c r="JH424" s="5"/>
      <c r="JI424" s="5"/>
      <c r="JJ424" s="5"/>
      <c r="JK424" s="5"/>
      <c r="JL424" s="5"/>
      <c r="JM424" s="5"/>
      <c r="JN424" s="5"/>
      <c r="JO424" s="5"/>
      <c r="JP424" s="5"/>
      <c r="JQ424" s="5"/>
      <c r="JR424" s="5"/>
      <c r="JS424" s="5"/>
      <c r="JT424" s="5"/>
      <c r="JU424" s="5"/>
      <c r="JV424" s="5"/>
      <c r="JW424" s="5"/>
      <c r="JX424" s="5"/>
      <c r="JY424" s="5"/>
      <c r="JZ424" s="5"/>
      <c r="KA424" s="5"/>
      <c r="KB424" s="5"/>
      <c r="KC424" s="5"/>
      <c r="KD424" s="5"/>
      <c r="KE424" s="5"/>
      <c r="KF424" s="5"/>
      <c r="KG424" s="5"/>
      <c r="KH424" s="5"/>
      <c r="KI424" s="5"/>
      <c r="KJ424" s="5"/>
      <c r="KK424" s="5"/>
      <c r="KL424" s="5"/>
      <c r="KM424" s="5"/>
      <c r="KN424" s="5"/>
    </row>
    <row r="425" spans="1:300" ht="12.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  <c r="CZ425" s="5"/>
      <c r="DA425" s="5"/>
      <c r="DB425" s="5"/>
      <c r="DC425" s="5"/>
      <c r="DD425" s="5"/>
      <c r="DE425" s="5"/>
      <c r="DF425" s="5"/>
      <c r="DG425" s="5"/>
      <c r="DH425" s="5"/>
      <c r="DI425" s="5"/>
      <c r="DJ425" s="5"/>
      <c r="DK425" s="5"/>
      <c r="DL425" s="5"/>
      <c r="DM425" s="5"/>
      <c r="DN425" s="5"/>
      <c r="DO425" s="5"/>
      <c r="DP425" s="5"/>
      <c r="DQ425" s="5"/>
      <c r="DR425" s="5"/>
      <c r="DS425" s="5"/>
      <c r="DT425" s="5"/>
      <c r="DU425" s="5"/>
      <c r="DV425" s="5"/>
      <c r="DW425" s="5"/>
      <c r="DX425" s="5"/>
      <c r="DY425" s="5"/>
      <c r="DZ425" s="5"/>
      <c r="EA425" s="5"/>
      <c r="EB425" s="5"/>
      <c r="EC425" s="5"/>
      <c r="ED425" s="5"/>
      <c r="EE425" s="5"/>
      <c r="EF425" s="5"/>
      <c r="EG425" s="5"/>
      <c r="EH425" s="5"/>
      <c r="EI425" s="5"/>
      <c r="EJ425" s="5"/>
      <c r="EK425" s="5"/>
      <c r="EL425" s="5"/>
      <c r="EM425" s="5"/>
      <c r="EN425" s="5"/>
      <c r="EO425" s="5"/>
      <c r="EP425" s="5"/>
      <c r="EQ425" s="5"/>
      <c r="ER425" s="5"/>
      <c r="ES425" s="5"/>
      <c r="ET425" s="5"/>
      <c r="EU425" s="5"/>
      <c r="EV425" s="5"/>
      <c r="EW425" s="5"/>
      <c r="EX425" s="5"/>
      <c r="EY425" s="5"/>
      <c r="EZ425" s="5"/>
      <c r="FA425" s="5"/>
      <c r="FB425" s="5"/>
      <c r="FC425" s="5"/>
      <c r="FD425" s="5"/>
      <c r="FE425" s="5"/>
      <c r="FF425" s="5"/>
      <c r="FG425" s="5"/>
      <c r="FH425" s="5"/>
      <c r="FI425" s="5"/>
      <c r="FJ425" s="5"/>
      <c r="FK425" s="5"/>
      <c r="FL425" s="5"/>
      <c r="FM425" s="5"/>
      <c r="FN425" s="5"/>
      <c r="FO425" s="5"/>
      <c r="FP425" s="5"/>
      <c r="FQ425" s="5"/>
      <c r="FR425" s="5"/>
      <c r="FS425" s="5"/>
      <c r="FT425" s="5"/>
      <c r="FU425" s="5"/>
      <c r="FV425" s="5"/>
      <c r="FW425" s="5"/>
      <c r="FX425" s="5"/>
      <c r="FY425" s="5"/>
      <c r="FZ425" s="5"/>
      <c r="GA425" s="5"/>
      <c r="GB425" s="5"/>
      <c r="GC425" s="5"/>
      <c r="GD425" s="5"/>
      <c r="GE425" s="5"/>
      <c r="GF425" s="5"/>
      <c r="GG425" s="5"/>
      <c r="GH425" s="5"/>
      <c r="GI425" s="5"/>
      <c r="GJ425" s="5"/>
      <c r="GK425" s="5"/>
      <c r="GL425" s="5"/>
      <c r="GM425" s="5"/>
      <c r="GN425" s="5"/>
      <c r="GO425" s="5"/>
      <c r="GP425" s="5"/>
      <c r="GQ425" s="5"/>
      <c r="GR425" s="5"/>
      <c r="GS425" s="5"/>
      <c r="GT425" s="5"/>
      <c r="GU425" s="5"/>
      <c r="GV425" s="5"/>
      <c r="GW425" s="5"/>
      <c r="GX425" s="5"/>
      <c r="GY425" s="5"/>
      <c r="GZ425" s="5"/>
      <c r="HA425" s="5"/>
      <c r="HB425" s="5"/>
      <c r="HC425" s="5"/>
      <c r="HD425" s="5"/>
      <c r="HE425" s="5"/>
      <c r="HF425" s="5"/>
      <c r="HG425" s="5"/>
      <c r="HH425" s="5"/>
      <c r="HI425" s="5"/>
      <c r="HJ425" s="5"/>
      <c r="HK425" s="5"/>
      <c r="HL425" s="5"/>
      <c r="HM425" s="5"/>
      <c r="HN425" s="5"/>
      <c r="HO425" s="5"/>
      <c r="HP425" s="5"/>
      <c r="HQ425" s="5"/>
      <c r="HR425" s="5"/>
      <c r="HS425" s="5"/>
      <c r="HT425" s="5"/>
      <c r="HU425" s="5"/>
      <c r="HV425" s="5"/>
      <c r="HW425" s="5"/>
      <c r="HX425" s="5"/>
      <c r="HY425" s="5"/>
      <c r="HZ425" s="5"/>
      <c r="IA425" s="5"/>
      <c r="IB425" s="5"/>
      <c r="IC425" s="5"/>
      <c r="ID425" s="5"/>
      <c r="IE425" s="5"/>
      <c r="IF425" s="5"/>
      <c r="IG425" s="5"/>
      <c r="IH425" s="5"/>
      <c r="II425" s="5"/>
      <c r="IJ425" s="5"/>
      <c r="IK425" s="5"/>
      <c r="IL425" s="5"/>
      <c r="IM425" s="5"/>
      <c r="IN425" s="5"/>
      <c r="IO425" s="5"/>
      <c r="IP425" s="5"/>
      <c r="IQ425" s="5"/>
      <c r="IR425" s="5"/>
      <c r="IS425" s="5"/>
      <c r="IT425" s="5"/>
      <c r="IU425" s="5"/>
      <c r="IV425" s="5"/>
      <c r="IW425" s="5"/>
      <c r="IX425" s="5"/>
      <c r="IY425" s="5"/>
      <c r="IZ425" s="5"/>
      <c r="JA425" s="5"/>
      <c r="JB425" s="5"/>
      <c r="JC425" s="5"/>
      <c r="JD425" s="5"/>
      <c r="JE425" s="5"/>
      <c r="JF425" s="5"/>
      <c r="JG425" s="5"/>
      <c r="JH425" s="5"/>
      <c r="JI425" s="5"/>
      <c r="JJ425" s="5"/>
      <c r="JK425" s="5"/>
      <c r="JL425" s="5"/>
      <c r="JM425" s="5"/>
      <c r="JN425" s="5"/>
      <c r="JO425" s="5"/>
      <c r="JP425" s="5"/>
      <c r="JQ425" s="5"/>
      <c r="JR425" s="5"/>
      <c r="JS425" s="5"/>
      <c r="JT425" s="5"/>
      <c r="JU425" s="5"/>
      <c r="JV425" s="5"/>
      <c r="JW425" s="5"/>
      <c r="JX425" s="5"/>
      <c r="JY425" s="5"/>
      <c r="JZ425" s="5"/>
      <c r="KA425" s="5"/>
      <c r="KB425" s="5"/>
      <c r="KC425" s="5"/>
      <c r="KD425" s="5"/>
      <c r="KE425" s="5"/>
      <c r="KF425" s="5"/>
      <c r="KG425" s="5"/>
      <c r="KH425" s="5"/>
      <c r="KI425" s="5"/>
      <c r="KJ425" s="5"/>
      <c r="KK425" s="5"/>
      <c r="KL425" s="5"/>
      <c r="KM425" s="5"/>
      <c r="KN425" s="5"/>
    </row>
    <row r="426" spans="1:300" ht="12.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CZ426" s="5"/>
      <c r="DA426" s="5"/>
      <c r="DB426" s="5"/>
      <c r="DC426" s="5"/>
      <c r="DD426" s="5"/>
      <c r="DE426" s="5"/>
      <c r="DF426" s="5"/>
      <c r="DG426" s="5"/>
      <c r="DH426" s="5"/>
      <c r="DI426" s="5"/>
      <c r="DJ426" s="5"/>
      <c r="DK426" s="5"/>
      <c r="DL426" s="5"/>
      <c r="DM426" s="5"/>
      <c r="DN426" s="5"/>
      <c r="DO426" s="5"/>
      <c r="DP426" s="5"/>
      <c r="DQ426" s="5"/>
      <c r="DR426" s="5"/>
      <c r="DS426" s="5"/>
      <c r="DT426" s="5"/>
      <c r="DU426" s="5"/>
      <c r="DV426" s="5"/>
      <c r="DW426" s="5"/>
      <c r="DX426" s="5"/>
      <c r="DY426" s="5"/>
      <c r="DZ426" s="5"/>
      <c r="EA426" s="5"/>
      <c r="EB426" s="5"/>
      <c r="EC426" s="5"/>
      <c r="ED426" s="5"/>
      <c r="EE426" s="5"/>
      <c r="EF426" s="5"/>
      <c r="EG426" s="5"/>
      <c r="EH426" s="5"/>
      <c r="EI426" s="5"/>
      <c r="EJ426" s="5"/>
      <c r="EK426" s="5"/>
      <c r="EL426" s="5"/>
      <c r="EM426" s="5"/>
      <c r="EN426" s="5"/>
      <c r="EO426" s="5"/>
      <c r="EP426" s="5"/>
      <c r="EQ426" s="5"/>
      <c r="ER426" s="5"/>
      <c r="ES426" s="5"/>
      <c r="ET426" s="5"/>
      <c r="EU426" s="5"/>
      <c r="EV426" s="5"/>
      <c r="EW426" s="5"/>
      <c r="EX426" s="5"/>
      <c r="EY426" s="5"/>
      <c r="EZ426" s="5"/>
      <c r="FA426" s="5"/>
      <c r="FB426" s="5"/>
      <c r="FC426" s="5"/>
      <c r="FD426" s="5"/>
      <c r="FE426" s="5"/>
      <c r="FF426" s="5"/>
      <c r="FG426" s="5"/>
      <c r="FH426" s="5"/>
      <c r="FI426" s="5"/>
      <c r="FJ426" s="5"/>
      <c r="FK426" s="5"/>
      <c r="FL426" s="5"/>
      <c r="FM426" s="5"/>
      <c r="FN426" s="5"/>
      <c r="FO426" s="5"/>
      <c r="FP426" s="5"/>
      <c r="FQ426" s="5"/>
      <c r="FR426" s="5"/>
      <c r="FS426" s="5"/>
      <c r="FT426" s="5"/>
      <c r="FU426" s="5"/>
      <c r="FV426" s="5"/>
      <c r="FW426" s="5"/>
      <c r="FX426" s="5"/>
      <c r="FY426" s="5"/>
      <c r="FZ426" s="5"/>
      <c r="GA426" s="5"/>
      <c r="GB426" s="5"/>
      <c r="GC426" s="5"/>
      <c r="GD426" s="5"/>
      <c r="GE426" s="5"/>
      <c r="GF426" s="5"/>
      <c r="GG426" s="5"/>
      <c r="GH426" s="5"/>
      <c r="GI426" s="5"/>
      <c r="GJ426" s="5"/>
      <c r="GK426" s="5"/>
      <c r="GL426" s="5"/>
      <c r="GM426" s="5"/>
      <c r="GN426" s="5"/>
      <c r="GO426" s="5"/>
      <c r="GP426" s="5"/>
      <c r="GQ426" s="5"/>
      <c r="GR426" s="5"/>
      <c r="GS426" s="5"/>
      <c r="GT426" s="5"/>
      <c r="GU426" s="5"/>
      <c r="GV426" s="5"/>
      <c r="GW426" s="5"/>
      <c r="GX426" s="5"/>
      <c r="GY426" s="5"/>
      <c r="GZ426" s="5"/>
      <c r="HA426" s="5"/>
      <c r="HB426" s="5"/>
      <c r="HC426" s="5"/>
      <c r="HD426" s="5"/>
      <c r="HE426" s="5"/>
      <c r="HF426" s="5"/>
      <c r="HG426" s="5"/>
      <c r="HH426" s="5"/>
      <c r="HI426" s="5"/>
      <c r="HJ426" s="5"/>
      <c r="HK426" s="5"/>
      <c r="HL426" s="5"/>
      <c r="HM426" s="5"/>
      <c r="HN426" s="5"/>
      <c r="HO426" s="5"/>
      <c r="HP426" s="5"/>
      <c r="HQ426" s="5"/>
      <c r="HR426" s="5"/>
      <c r="HS426" s="5"/>
      <c r="HT426" s="5"/>
      <c r="HU426" s="5"/>
      <c r="HV426" s="5"/>
      <c r="HW426" s="5"/>
      <c r="HX426" s="5"/>
      <c r="HY426" s="5"/>
      <c r="HZ426" s="5"/>
      <c r="IA426" s="5"/>
      <c r="IB426" s="5"/>
      <c r="IC426" s="5"/>
      <c r="ID426" s="5"/>
      <c r="IE426" s="5"/>
      <c r="IF426" s="5"/>
      <c r="IG426" s="5"/>
      <c r="IH426" s="5"/>
      <c r="II426" s="5"/>
      <c r="IJ426" s="5"/>
      <c r="IK426" s="5"/>
      <c r="IL426" s="5"/>
      <c r="IM426" s="5"/>
      <c r="IN426" s="5"/>
      <c r="IO426" s="5"/>
      <c r="IP426" s="5"/>
      <c r="IQ426" s="5"/>
      <c r="IR426" s="5"/>
      <c r="IS426" s="5"/>
      <c r="IT426" s="5"/>
      <c r="IU426" s="5"/>
      <c r="IV426" s="5"/>
      <c r="IW426" s="5"/>
      <c r="IX426" s="5"/>
      <c r="IY426" s="5"/>
      <c r="IZ426" s="5"/>
      <c r="JA426" s="5"/>
      <c r="JB426" s="5"/>
      <c r="JC426" s="5"/>
      <c r="JD426" s="5"/>
      <c r="JE426" s="5"/>
      <c r="JF426" s="5"/>
      <c r="JG426" s="5"/>
      <c r="JH426" s="5"/>
      <c r="JI426" s="5"/>
      <c r="JJ426" s="5"/>
      <c r="JK426" s="5"/>
      <c r="JL426" s="5"/>
      <c r="JM426" s="5"/>
      <c r="JN426" s="5"/>
      <c r="JO426" s="5"/>
      <c r="JP426" s="5"/>
      <c r="JQ426" s="5"/>
      <c r="JR426" s="5"/>
      <c r="JS426" s="5"/>
      <c r="JT426" s="5"/>
      <c r="JU426" s="5"/>
      <c r="JV426" s="5"/>
      <c r="JW426" s="5"/>
      <c r="JX426" s="5"/>
      <c r="JY426" s="5"/>
      <c r="JZ426" s="5"/>
      <c r="KA426" s="5"/>
      <c r="KB426" s="5"/>
      <c r="KC426" s="5"/>
      <c r="KD426" s="5"/>
      <c r="KE426" s="5"/>
      <c r="KF426" s="5"/>
      <c r="KG426" s="5"/>
      <c r="KH426" s="5"/>
      <c r="KI426" s="5"/>
      <c r="KJ426" s="5"/>
      <c r="KK426" s="5"/>
      <c r="KL426" s="5"/>
      <c r="KM426" s="5"/>
      <c r="KN426" s="5"/>
    </row>
    <row r="427" spans="1:300" ht="12.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CZ427" s="5"/>
      <c r="DA427" s="5"/>
      <c r="DB427" s="5"/>
      <c r="DC427" s="5"/>
      <c r="DD427" s="5"/>
      <c r="DE427" s="5"/>
      <c r="DF427" s="5"/>
      <c r="DG427" s="5"/>
      <c r="DH427" s="5"/>
      <c r="DI427" s="5"/>
      <c r="DJ427" s="5"/>
      <c r="DK427" s="5"/>
      <c r="DL427" s="5"/>
      <c r="DM427" s="5"/>
      <c r="DN427" s="5"/>
      <c r="DO427" s="5"/>
      <c r="DP427" s="5"/>
      <c r="DQ427" s="5"/>
      <c r="DR427" s="5"/>
      <c r="DS427" s="5"/>
      <c r="DT427" s="5"/>
      <c r="DU427" s="5"/>
      <c r="DV427" s="5"/>
      <c r="DW427" s="5"/>
      <c r="DX427" s="5"/>
      <c r="DY427" s="5"/>
      <c r="DZ427" s="5"/>
      <c r="EA427" s="5"/>
      <c r="EB427" s="5"/>
      <c r="EC427" s="5"/>
      <c r="ED427" s="5"/>
      <c r="EE427" s="5"/>
      <c r="EF427" s="5"/>
      <c r="EG427" s="5"/>
      <c r="EH427" s="5"/>
      <c r="EI427" s="5"/>
      <c r="EJ427" s="5"/>
      <c r="EK427" s="5"/>
      <c r="EL427" s="5"/>
      <c r="EM427" s="5"/>
      <c r="EN427" s="5"/>
      <c r="EO427" s="5"/>
      <c r="EP427" s="5"/>
      <c r="EQ427" s="5"/>
      <c r="ER427" s="5"/>
      <c r="ES427" s="5"/>
      <c r="ET427" s="5"/>
      <c r="EU427" s="5"/>
      <c r="EV427" s="5"/>
      <c r="EW427" s="5"/>
      <c r="EX427" s="5"/>
      <c r="EY427" s="5"/>
      <c r="EZ427" s="5"/>
      <c r="FA427" s="5"/>
      <c r="FB427" s="5"/>
      <c r="FC427" s="5"/>
      <c r="FD427" s="5"/>
      <c r="FE427" s="5"/>
      <c r="FF427" s="5"/>
      <c r="FG427" s="5"/>
      <c r="FH427" s="5"/>
      <c r="FI427" s="5"/>
      <c r="FJ427" s="5"/>
      <c r="FK427" s="5"/>
      <c r="FL427" s="5"/>
      <c r="FM427" s="5"/>
      <c r="FN427" s="5"/>
      <c r="FO427" s="5"/>
      <c r="FP427" s="5"/>
      <c r="FQ427" s="5"/>
      <c r="FR427" s="5"/>
      <c r="FS427" s="5"/>
      <c r="FT427" s="5"/>
      <c r="FU427" s="5"/>
      <c r="FV427" s="5"/>
      <c r="FW427" s="5"/>
      <c r="FX427" s="5"/>
      <c r="FY427" s="5"/>
      <c r="FZ427" s="5"/>
      <c r="GA427" s="5"/>
      <c r="GB427" s="5"/>
      <c r="GC427" s="5"/>
      <c r="GD427" s="5"/>
      <c r="GE427" s="5"/>
      <c r="GF427" s="5"/>
      <c r="GG427" s="5"/>
      <c r="GH427" s="5"/>
      <c r="GI427" s="5"/>
      <c r="GJ427" s="5"/>
      <c r="GK427" s="5"/>
      <c r="GL427" s="5"/>
      <c r="GM427" s="5"/>
      <c r="GN427" s="5"/>
      <c r="GO427" s="5"/>
      <c r="GP427" s="5"/>
      <c r="GQ427" s="5"/>
      <c r="GR427" s="5"/>
      <c r="GS427" s="5"/>
      <c r="GT427" s="5"/>
      <c r="GU427" s="5"/>
      <c r="GV427" s="5"/>
      <c r="GW427" s="5"/>
      <c r="GX427" s="5"/>
      <c r="GY427" s="5"/>
      <c r="GZ427" s="5"/>
      <c r="HA427" s="5"/>
      <c r="HB427" s="5"/>
      <c r="HC427" s="5"/>
      <c r="HD427" s="5"/>
      <c r="HE427" s="5"/>
      <c r="HF427" s="5"/>
      <c r="HG427" s="5"/>
      <c r="HH427" s="5"/>
      <c r="HI427" s="5"/>
      <c r="HJ427" s="5"/>
      <c r="HK427" s="5"/>
      <c r="HL427" s="5"/>
      <c r="HM427" s="5"/>
      <c r="HN427" s="5"/>
      <c r="HO427" s="5"/>
      <c r="HP427" s="5"/>
      <c r="HQ427" s="5"/>
      <c r="HR427" s="5"/>
      <c r="HS427" s="5"/>
      <c r="HT427" s="5"/>
      <c r="HU427" s="5"/>
      <c r="HV427" s="5"/>
      <c r="HW427" s="5"/>
      <c r="HX427" s="5"/>
      <c r="HY427" s="5"/>
      <c r="HZ427" s="5"/>
      <c r="IA427" s="5"/>
      <c r="IB427" s="5"/>
      <c r="IC427" s="5"/>
      <c r="ID427" s="5"/>
      <c r="IE427" s="5"/>
      <c r="IF427" s="5"/>
      <c r="IG427" s="5"/>
      <c r="IH427" s="5"/>
      <c r="II427" s="5"/>
      <c r="IJ427" s="5"/>
      <c r="IK427" s="5"/>
      <c r="IL427" s="5"/>
      <c r="IM427" s="5"/>
      <c r="IN427" s="5"/>
      <c r="IO427" s="5"/>
      <c r="IP427" s="5"/>
      <c r="IQ427" s="5"/>
      <c r="IR427" s="5"/>
      <c r="IS427" s="5"/>
      <c r="IT427" s="5"/>
      <c r="IU427" s="5"/>
      <c r="IV427" s="5"/>
      <c r="IW427" s="5"/>
      <c r="IX427" s="5"/>
      <c r="IY427" s="5"/>
      <c r="IZ427" s="5"/>
      <c r="JA427" s="5"/>
      <c r="JB427" s="5"/>
      <c r="JC427" s="5"/>
      <c r="JD427" s="5"/>
      <c r="JE427" s="5"/>
      <c r="JF427" s="5"/>
      <c r="JG427" s="5"/>
      <c r="JH427" s="5"/>
      <c r="JI427" s="5"/>
      <c r="JJ427" s="5"/>
      <c r="JK427" s="5"/>
      <c r="JL427" s="5"/>
      <c r="JM427" s="5"/>
      <c r="JN427" s="5"/>
      <c r="JO427" s="5"/>
      <c r="JP427" s="5"/>
      <c r="JQ427" s="5"/>
      <c r="JR427" s="5"/>
      <c r="JS427" s="5"/>
      <c r="JT427" s="5"/>
      <c r="JU427" s="5"/>
      <c r="JV427" s="5"/>
      <c r="JW427" s="5"/>
      <c r="JX427" s="5"/>
      <c r="JY427" s="5"/>
      <c r="JZ427" s="5"/>
      <c r="KA427" s="5"/>
      <c r="KB427" s="5"/>
      <c r="KC427" s="5"/>
      <c r="KD427" s="5"/>
      <c r="KE427" s="5"/>
      <c r="KF427" s="5"/>
      <c r="KG427" s="5"/>
      <c r="KH427" s="5"/>
      <c r="KI427" s="5"/>
      <c r="KJ427" s="5"/>
      <c r="KK427" s="5"/>
      <c r="KL427" s="5"/>
      <c r="KM427" s="5"/>
      <c r="KN427" s="5"/>
    </row>
    <row r="428" spans="1:300" ht="12.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  <c r="DB428" s="5"/>
      <c r="DC428" s="5"/>
      <c r="DD428" s="5"/>
      <c r="DE428" s="5"/>
      <c r="DF428" s="5"/>
      <c r="DG428" s="5"/>
      <c r="DH428" s="5"/>
      <c r="DI428" s="5"/>
      <c r="DJ428" s="5"/>
      <c r="DK428" s="5"/>
      <c r="DL428" s="5"/>
      <c r="DM428" s="5"/>
      <c r="DN428" s="5"/>
      <c r="DO428" s="5"/>
      <c r="DP428" s="5"/>
      <c r="DQ428" s="5"/>
      <c r="DR428" s="5"/>
      <c r="DS428" s="5"/>
      <c r="DT428" s="5"/>
      <c r="DU428" s="5"/>
      <c r="DV428" s="5"/>
      <c r="DW428" s="5"/>
      <c r="DX428" s="5"/>
      <c r="DY428" s="5"/>
      <c r="DZ428" s="5"/>
      <c r="EA428" s="5"/>
      <c r="EB428" s="5"/>
      <c r="EC428" s="5"/>
      <c r="ED428" s="5"/>
      <c r="EE428" s="5"/>
      <c r="EF428" s="5"/>
      <c r="EG428" s="5"/>
      <c r="EH428" s="5"/>
      <c r="EI428" s="5"/>
      <c r="EJ428" s="5"/>
      <c r="EK428" s="5"/>
      <c r="EL428" s="5"/>
      <c r="EM428" s="5"/>
      <c r="EN428" s="5"/>
      <c r="EO428" s="5"/>
      <c r="EP428" s="5"/>
      <c r="EQ428" s="5"/>
      <c r="ER428" s="5"/>
      <c r="ES428" s="5"/>
      <c r="ET428" s="5"/>
      <c r="EU428" s="5"/>
      <c r="EV428" s="5"/>
      <c r="EW428" s="5"/>
      <c r="EX428" s="5"/>
      <c r="EY428" s="5"/>
      <c r="EZ428" s="5"/>
      <c r="FA428" s="5"/>
      <c r="FB428" s="5"/>
      <c r="FC428" s="5"/>
      <c r="FD428" s="5"/>
      <c r="FE428" s="5"/>
      <c r="FF428" s="5"/>
      <c r="FG428" s="5"/>
      <c r="FH428" s="5"/>
      <c r="FI428" s="5"/>
      <c r="FJ428" s="5"/>
      <c r="FK428" s="5"/>
      <c r="FL428" s="5"/>
      <c r="FM428" s="5"/>
      <c r="FN428" s="5"/>
      <c r="FO428" s="5"/>
      <c r="FP428" s="5"/>
      <c r="FQ428" s="5"/>
      <c r="FR428" s="5"/>
      <c r="FS428" s="5"/>
      <c r="FT428" s="5"/>
      <c r="FU428" s="5"/>
      <c r="FV428" s="5"/>
      <c r="FW428" s="5"/>
      <c r="FX428" s="5"/>
      <c r="FY428" s="5"/>
      <c r="FZ428" s="5"/>
      <c r="GA428" s="5"/>
      <c r="GB428" s="5"/>
      <c r="GC428" s="5"/>
      <c r="GD428" s="5"/>
      <c r="GE428" s="5"/>
      <c r="GF428" s="5"/>
      <c r="GG428" s="5"/>
      <c r="GH428" s="5"/>
      <c r="GI428" s="5"/>
      <c r="GJ428" s="5"/>
      <c r="GK428" s="5"/>
      <c r="GL428" s="5"/>
      <c r="GM428" s="5"/>
      <c r="GN428" s="5"/>
      <c r="GO428" s="5"/>
      <c r="GP428" s="5"/>
      <c r="GQ428" s="5"/>
      <c r="GR428" s="5"/>
      <c r="GS428" s="5"/>
      <c r="GT428" s="5"/>
      <c r="GU428" s="5"/>
      <c r="GV428" s="5"/>
      <c r="GW428" s="5"/>
      <c r="GX428" s="5"/>
      <c r="GY428" s="5"/>
      <c r="GZ428" s="5"/>
      <c r="HA428" s="5"/>
      <c r="HB428" s="5"/>
      <c r="HC428" s="5"/>
      <c r="HD428" s="5"/>
      <c r="HE428" s="5"/>
      <c r="HF428" s="5"/>
      <c r="HG428" s="5"/>
      <c r="HH428" s="5"/>
      <c r="HI428" s="5"/>
      <c r="HJ428" s="5"/>
      <c r="HK428" s="5"/>
      <c r="HL428" s="5"/>
      <c r="HM428" s="5"/>
      <c r="HN428" s="5"/>
      <c r="HO428" s="5"/>
      <c r="HP428" s="5"/>
      <c r="HQ428" s="5"/>
      <c r="HR428" s="5"/>
      <c r="HS428" s="5"/>
      <c r="HT428" s="5"/>
      <c r="HU428" s="5"/>
      <c r="HV428" s="5"/>
      <c r="HW428" s="5"/>
      <c r="HX428" s="5"/>
      <c r="HY428" s="5"/>
      <c r="HZ428" s="5"/>
      <c r="IA428" s="5"/>
      <c r="IB428" s="5"/>
      <c r="IC428" s="5"/>
      <c r="ID428" s="5"/>
      <c r="IE428" s="5"/>
      <c r="IF428" s="5"/>
      <c r="IG428" s="5"/>
      <c r="IH428" s="5"/>
      <c r="II428" s="5"/>
      <c r="IJ428" s="5"/>
      <c r="IK428" s="5"/>
      <c r="IL428" s="5"/>
      <c r="IM428" s="5"/>
      <c r="IN428" s="5"/>
      <c r="IO428" s="5"/>
      <c r="IP428" s="5"/>
      <c r="IQ428" s="5"/>
      <c r="IR428" s="5"/>
      <c r="IS428" s="5"/>
      <c r="IT428" s="5"/>
      <c r="IU428" s="5"/>
      <c r="IV428" s="5"/>
      <c r="IW428" s="5"/>
      <c r="IX428" s="5"/>
      <c r="IY428" s="5"/>
      <c r="IZ428" s="5"/>
      <c r="JA428" s="5"/>
      <c r="JB428" s="5"/>
      <c r="JC428" s="5"/>
      <c r="JD428" s="5"/>
      <c r="JE428" s="5"/>
      <c r="JF428" s="5"/>
      <c r="JG428" s="5"/>
      <c r="JH428" s="5"/>
      <c r="JI428" s="5"/>
      <c r="JJ428" s="5"/>
      <c r="JK428" s="5"/>
      <c r="JL428" s="5"/>
      <c r="JM428" s="5"/>
      <c r="JN428" s="5"/>
      <c r="JO428" s="5"/>
      <c r="JP428" s="5"/>
      <c r="JQ428" s="5"/>
      <c r="JR428" s="5"/>
      <c r="JS428" s="5"/>
      <c r="JT428" s="5"/>
      <c r="JU428" s="5"/>
      <c r="JV428" s="5"/>
      <c r="JW428" s="5"/>
      <c r="JX428" s="5"/>
      <c r="JY428" s="5"/>
      <c r="JZ428" s="5"/>
      <c r="KA428" s="5"/>
      <c r="KB428" s="5"/>
      <c r="KC428" s="5"/>
      <c r="KD428" s="5"/>
      <c r="KE428" s="5"/>
      <c r="KF428" s="5"/>
      <c r="KG428" s="5"/>
      <c r="KH428" s="5"/>
      <c r="KI428" s="5"/>
      <c r="KJ428" s="5"/>
      <c r="KK428" s="5"/>
      <c r="KL428" s="5"/>
      <c r="KM428" s="5"/>
      <c r="KN428" s="5"/>
    </row>
    <row r="429" spans="1:300" ht="12.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5"/>
      <c r="DB429" s="5"/>
      <c r="DC429" s="5"/>
      <c r="DD429" s="5"/>
      <c r="DE429" s="5"/>
      <c r="DF429" s="5"/>
      <c r="DG429" s="5"/>
      <c r="DH429" s="5"/>
      <c r="DI429" s="5"/>
      <c r="DJ429" s="5"/>
      <c r="DK429" s="5"/>
      <c r="DL429" s="5"/>
      <c r="DM429" s="5"/>
      <c r="DN429" s="5"/>
      <c r="DO429" s="5"/>
      <c r="DP429" s="5"/>
      <c r="DQ429" s="5"/>
      <c r="DR429" s="5"/>
      <c r="DS429" s="5"/>
      <c r="DT429" s="5"/>
      <c r="DU429" s="5"/>
      <c r="DV429" s="5"/>
      <c r="DW429" s="5"/>
      <c r="DX429" s="5"/>
      <c r="DY429" s="5"/>
      <c r="DZ429" s="5"/>
      <c r="EA429" s="5"/>
      <c r="EB429" s="5"/>
      <c r="EC429" s="5"/>
      <c r="ED429" s="5"/>
      <c r="EE429" s="5"/>
      <c r="EF429" s="5"/>
      <c r="EG429" s="5"/>
      <c r="EH429" s="5"/>
      <c r="EI429" s="5"/>
      <c r="EJ429" s="5"/>
      <c r="EK429" s="5"/>
      <c r="EL429" s="5"/>
      <c r="EM429" s="5"/>
      <c r="EN429" s="5"/>
      <c r="EO429" s="5"/>
      <c r="EP429" s="5"/>
      <c r="EQ429" s="5"/>
      <c r="ER429" s="5"/>
      <c r="ES429" s="5"/>
      <c r="ET429" s="5"/>
      <c r="EU429" s="5"/>
      <c r="EV429" s="5"/>
      <c r="EW429" s="5"/>
      <c r="EX429" s="5"/>
      <c r="EY429" s="5"/>
      <c r="EZ429" s="5"/>
      <c r="FA429" s="5"/>
      <c r="FB429" s="5"/>
      <c r="FC429" s="5"/>
      <c r="FD429" s="5"/>
      <c r="FE429" s="5"/>
      <c r="FF429" s="5"/>
      <c r="FG429" s="5"/>
      <c r="FH429" s="5"/>
      <c r="FI429" s="5"/>
      <c r="FJ429" s="5"/>
      <c r="FK429" s="5"/>
      <c r="FL429" s="5"/>
      <c r="FM429" s="5"/>
      <c r="FN429" s="5"/>
      <c r="FO429" s="5"/>
      <c r="FP429" s="5"/>
      <c r="FQ429" s="5"/>
      <c r="FR429" s="5"/>
      <c r="FS429" s="5"/>
      <c r="FT429" s="5"/>
      <c r="FU429" s="5"/>
      <c r="FV429" s="5"/>
      <c r="FW429" s="5"/>
      <c r="FX429" s="5"/>
      <c r="FY429" s="5"/>
      <c r="FZ429" s="5"/>
      <c r="GA429" s="5"/>
      <c r="GB429" s="5"/>
      <c r="GC429" s="5"/>
      <c r="GD429" s="5"/>
      <c r="GE429" s="5"/>
      <c r="GF429" s="5"/>
      <c r="GG429" s="5"/>
      <c r="GH429" s="5"/>
      <c r="GI429" s="5"/>
      <c r="GJ429" s="5"/>
      <c r="GK429" s="5"/>
      <c r="GL429" s="5"/>
      <c r="GM429" s="5"/>
      <c r="GN429" s="5"/>
      <c r="GO429" s="5"/>
      <c r="GP429" s="5"/>
      <c r="GQ429" s="5"/>
      <c r="GR429" s="5"/>
      <c r="GS429" s="5"/>
      <c r="GT429" s="5"/>
      <c r="GU429" s="5"/>
      <c r="GV429" s="5"/>
      <c r="GW429" s="5"/>
      <c r="GX429" s="5"/>
      <c r="GY429" s="5"/>
      <c r="GZ429" s="5"/>
      <c r="HA429" s="5"/>
      <c r="HB429" s="5"/>
      <c r="HC429" s="5"/>
      <c r="HD429" s="5"/>
      <c r="HE429" s="5"/>
      <c r="HF429" s="5"/>
      <c r="HG429" s="5"/>
      <c r="HH429" s="5"/>
      <c r="HI429" s="5"/>
      <c r="HJ429" s="5"/>
      <c r="HK429" s="5"/>
      <c r="HL429" s="5"/>
      <c r="HM429" s="5"/>
      <c r="HN429" s="5"/>
      <c r="HO429" s="5"/>
      <c r="HP429" s="5"/>
      <c r="HQ429" s="5"/>
      <c r="HR429" s="5"/>
      <c r="HS429" s="5"/>
      <c r="HT429" s="5"/>
      <c r="HU429" s="5"/>
      <c r="HV429" s="5"/>
      <c r="HW429" s="5"/>
      <c r="HX429" s="5"/>
      <c r="HY429" s="5"/>
      <c r="HZ429" s="5"/>
      <c r="IA429" s="5"/>
      <c r="IB429" s="5"/>
      <c r="IC429" s="5"/>
      <c r="ID429" s="5"/>
      <c r="IE429" s="5"/>
      <c r="IF429" s="5"/>
      <c r="IG429" s="5"/>
      <c r="IH429" s="5"/>
      <c r="II429" s="5"/>
      <c r="IJ429" s="5"/>
      <c r="IK429" s="5"/>
      <c r="IL429" s="5"/>
      <c r="IM429" s="5"/>
      <c r="IN429" s="5"/>
      <c r="IO429" s="5"/>
      <c r="IP429" s="5"/>
      <c r="IQ429" s="5"/>
      <c r="IR429" s="5"/>
      <c r="IS429" s="5"/>
      <c r="IT429" s="5"/>
      <c r="IU429" s="5"/>
      <c r="IV429" s="5"/>
      <c r="IW429" s="5"/>
      <c r="IX429" s="5"/>
      <c r="IY429" s="5"/>
      <c r="IZ429" s="5"/>
      <c r="JA429" s="5"/>
      <c r="JB429" s="5"/>
      <c r="JC429" s="5"/>
      <c r="JD429" s="5"/>
      <c r="JE429" s="5"/>
      <c r="JF429" s="5"/>
      <c r="JG429" s="5"/>
      <c r="JH429" s="5"/>
      <c r="JI429" s="5"/>
      <c r="JJ429" s="5"/>
      <c r="JK429" s="5"/>
      <c r="JL429" s="5"/>
      <c r="JM429" s="5"/>
      <c r="JN429" s="5"/>
      <c r="JO429" s="5"/>
      <c r="JP429" s="5"/>
      <c r="JQ429" s="5"/>
      <c r="JR429" s="5"/>
      <c r="JS429" s="5"/>
      <c r="JT429" s="5"/>
      <c r="JU429" s="5"/>
      <c r="JV429" s="5"/>
      <c r="JW429" s="5"/>
      <c r="JX429" s="5"/>
      <c r="JY429" s="5"/>
      <c r="JZ429" s="5"/>
      <c r="KA429" s="5"/>
      <c r="KB429" s="5"/>
      <c r="KC429" s="5"/>
      <c r="KD429" s="5"/>
      <c r="KE429" s="5"/>
      <c r="KF429" s="5"/>
      <c r="KG429" s="5"/>
      <c r="KH429" s="5"/>
      <c r="KI429" s="5"/>
      <c r="KJ429" s="5"/>
      <c r="KK429" s="5"/>
      <c r="KL429" s="5"/>
      <c r="KM429" s="5"/>
      <c r="KN429" s="5"/>
    </row>
    <row r="430" spans="1:300" ht="12.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  <c r="DB430" s="5"/>
      <c r="DC430" s="5"/>
      <c r="DD430" s="5"/>
      <c r="DE430" s="5"/>
      <c r="DF430" s="5"/>
      <c r="DG430" s="5"/>
      <c r="DH430" s="5"/>
      <c r="DI430" s="5"/>
      <c r="DJ430" s="5"/>
      <c r="DK430" s="5"/>
      <c r="DL430" s="5"/>
      <c r="DM430" s="5"/>
      <c r="DN430" s="5"/>
      <c r="DO430" s="5"/>
      <c r="DP430" s="5"/>
      <c r="DQ430" s="5"/>
      <c r="DR430" s="5"/>
      <c r="DS430" s="5"/>
      <c r="DT430" s="5"/>
      <c r="DU430" s="5"/>
      <c r="DV430" s="5"/>
      <c r="DW430" s="5"/>
      <c r="DX430" s="5"/>
      <c r="DY430" s="5"/>
      <c r="DZ430" s="5"/>
      <c r="EA430" s="5"/>
      <c r="EB430" s="5"/>
      <c r="EC430" s="5"/>
      <c r="ED430" s="5"/>
      <c r="EE430" s="5"/>
      <c r="EF430" s="5"/>
      <c r="EG430" s="5"/>
      <c r="EH430" s="5"/>
      <c r="EI430" s="5"/>
      <c r="EJ430" s="5"/>
      <c r="EK430" s="5"/>
      <c r="EL430" s="5"/>
      <c r="EM430" s="5"/>
      <c r="EN430" s="5"/>
      <c r="EO430" s="5"/>
      <c r="EP430" s="5"/>
      <c r="EQ430" s="5"/>
      <c r="ER430" s="5"/>
      <c r="ES430" s="5"/>
      <c r="ET430" s="5"/>
      <c r="EU430" s="5"/>
      <c r="EV430" s="5"/>
      <c r="EW430" s="5"/>
      <c r="EX430" s="5"/>
      <c r="EY430" s="5"/>
      <c r="EZ430" s="5"/>
      <c r="FA430" s="5"/>
      <c r="FB430" s="5"/>
      <c r="FC430" s="5"/>
      <c r="FD430" s="5"/>
      <c r="FE430" s="5"/>
      <c r="FF430" s="5"/>
      <c r="FG430" s="5"/>
      <c r="FH430" s="5"/>
      <c r="FI430" s="5"/>
      <c r="FJ430" s="5"/>
      <c r="FK430" s="5"/>
      <c r="FL430" s="5"/>
      <c r="FM430" s="5"/>
      <c r="FN430" s="5"/>
      <c r="FO430" s="5"/>
      <c r="FP430" s="5"/>
      <c r="FQ430" s="5"/>
      <c r="FR430" s="5"/>
      <c r="FS430" s="5"/>
      <c r="FT430" s="5"/>
      <c r="FU430" s="5"/>
      <c r="FV430" s="5"/>
      <c r="FW430" s="5"/>
      <c r="FX430" s="5"/>
      <c r="FY430" s="5"/>
      <c r="FZ430" s="5"/>
      <c r="GA430" s="5"/>
      <c r="GB430" s="5"/>
      <c r="GC430" s="5"/>
      <c r="GD430" s="5"/>
      <c r="GE430" s="5"/>
      <c r="GF430" s="5"/>
      <c r="GG430" s="5"/>
      <c r="GH430" s="5"/>
      <c r="GI430" s="5"/>
      <c r="GJ430" s="5"/>
      <c r="GK430" s="5"/>
      <c r="GL430" s="5"/>
      <c r="GM430" s="5"/>
      <c r="GN430" s="5"/>
      <c r="GO430" s="5"/>
      <c r="GP430" s="5"/>
      <c r="GQ430" s="5"/>
      <c r="GR430" s="5"/>
      <c r="GS430" s="5"/>
      <c r="GT430" s="5"/>
      <c r="GU430" s="5"/>
      <c r="GV430" s="5"/>
      <c r="GW430" s="5"/>
      <c r="GX430" s="5"/>
      <c r="GY430" s="5"/>
      <c r="GZ430" s="5"/>
      <c r="HA430" s="5"/>
      <c r="HB430" s="5"/>
      <c r="HC430" s="5"/>
      <c r="HD430" s="5"/>
      <c r="HE430" s="5"/>
      <c r="HF430" s="5"/>
      <c r="HG430" s="5"/>
      <c r="HH430" s="5"/>
      <c r="HI430" s="5"/>
      <c r="HJ430" s="5"/>
      <c r="HK430" s="5"/>
      <c r="HL430" s="5"/>
      <c r="HM430" s="5"/>
      <c r="HN430" s="5"/>
      <c r="HO430" s="5"/>
      <c r="HP430" s="5"/>
      <c r="HQ430" s="5"/>
      <c r="HR430" s="5"/>
      <c r="HS430" s="5"/>
      <c r="HT430" s="5"/>
      <c r="HU430" s="5"/>
      <c r="HV430" s="5"/>
      <c r="HW430" s="5"/>
      <c r="HX430" s="5"/>
      <c r="HY430" s="5"/>
      <c r="HZ430" s="5"/>
      <c r="IA430" s="5"/>
      <c r="IB430" s="5"/>
      <c r="IC430" s="5"/>
      <c r="ID430" s="5"/>
      <c r="IE430" s="5"/>
      <c r="IF430" s="5"/>
      <c r="IG430" s="5"/>
      <c r="IH430" s="5"/>
      <c r="II430" s="5"/>
      <c r="IJ430" s="5"/>
      <c r="IK430" s="5"/>
      <c r="IL430" s="5"/>
      <c r="IM430" s="5"/>
      <c r="IN430" s="5"/>
      <c r="IO430" s="5"/>
      <c r="IP430" s="5"/>
      <c r="IQ430" s="5"/>
      <c r="IR430" s="5"/>
      <c r="IS430" s="5"/>
      <c r="IT430" s="5"/>
      <c r="IU430" s="5"/>
      <c r="IV430" s="5"/>
      <c r="IW430" s="5"/>
      <c r="IX430" s="5"/>
      <c r="IY430" s="5"/>
      <c r="IZ430" s="5"/>
      <c r="JA430" s="5"/>
      <c r="JB430" s="5"/>
      <c r="JC430" s="5"/>
      <c r="JD430" s="5"/>
      <c r="JE430" s="5"/>
      <c r="JF430" s="5"/>
      <c r="JG430" s="5"/>
      <c r="JH430" s="5"/>
      <c r="JI430" s="5"/>
      <c r="JJ430" s="5"/>
      <c r="JK430" s="5"/>
      <c r="JL430" s="5"/>
      <c r="JM430" s="5"/>
      <c r="JN430" s="5"/>
      <c r="JO430" s="5"/>
      <c r="JP430" s="5"/>
      <c r="JQ430" s="5"/>
      <c r="JR430" s="5"/>
      <c r="JS430" s="5"/>
      <c r="JT430" s="5"/>
      <c r="JU430" s="5"/>
      <c r="JV430" s="5"/>
      <c r="JW430" s="5"/>
      <c r="JX430" s="5"/>
      <c r="JY430" s="5"/>
      <c r="JZ430" s="5"/>
      <c r="KA430" s="5"/>
      <c r="KB430" s="5"/>
      <c r="KC430" s="5"/>
      <c r="KD430" s="5"/>
      <c r="KE430" s="5"/>
      <c r="KF430" s="5"/>
      <c r="KG430" s="5"/>
      <c r="KH430" s="5"/>
      <c r="KI430" s="5"/>
      <c r="KJ430" s="5"/>
      <c r="KK430" s="5"/>
      <c r="KL430" s="5"/>
      <c r="KM430" s="5"/>
      <c r="KN430" s="5"/>
    </row>
    <row r="431" spans="1:300" ht="12.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  <c r="CZ431" s="5"/>
      <c r="DA431" s="5"/>
      <c r="DB431" s="5"/>
      <c r="DC431" s="5"/>
      <c r="DD431" s="5"/>
      <c r="DE431" s="5"/>
      <c r="DF431" s="5"/>
      <c r="DG431" s="5"/>
      <c r="DH431" s="5"/>
      <c r="DI431" s="5"/>
      <c r="DJ431" s="5"/>
      <c r="DK431" s="5"/>
      <c r="DL431" s="5"/>
      <c r="DM431" s="5"/>
      <c r="DN431" s="5"/>
      <c r="DO431" s="5"/>
      <c r="DP431" s="5"/>
      <c r="DQ431" s="5"/>
      <c r="DR431" s="5"/>
      <c r="DS431" s="5"/>
      <c r="DT431" s="5"/>
      <c r="DU431" s="5"/>
      <c r="DV431" s="5"/>
      <c r="DW431" s="5"/>
      <c r="DX431" s="5"/>
      <c r="DY431" s="5"/>
      <c r="DZ431" s="5"/>
      <c r="EA431" s="5"/>
      <c r="EB431" s="5"/>
      <c r="EC431" s="5"/>
      <c r="ED431" s="5"/>
      <c r="EE431" s="5"/>
      <c r="EF431" s="5"/>
      <c r="EG431" s="5"/>
      <c r="EH431" s="5"/>
      <c r="EI431" s="5"/>
      <c r="EJ431" s="5"/>
      <c r="EK431" s="5"/>
      <c r="EL431" s="5"/>
      <c r="EM431" s="5"/>
      <c r="EN431" s="5"/>
      <c r="EO431" s="5"/>
      <c r="EP431" s="5"/>
      <c r="EQ431" s="5"/>
      <c r="ER431" s="5"/>
      <c r="ES431" s="5"/>
      <c r="ET431" s="5"/>
      <c r="EU431" s="5"/>
      <c r="EV431" s="5"/>
      <c r="EW431" s="5"/>
      <c r="EX431" s="5"/>
      <c r="EY431" s="5"/>
      <c r="EZ431" s="5"/>
      <c r="FA431" s="5"/>
      <c r="FB431" s="5"/>
      <c r="FC431" s="5"/>
      <c r="FD431" s="5"/>
      <c r="FE431" s="5"/>
      <c r="FF431" s="5"/>
      <c r="FG431" s="5"/>
      <c r="FH431" s="5"/>
      <c r="FI431" s="5"/>
      <c r="FJ431" s="5"/>
      <c r="FK431" s="5"/>
      <c r="FL431" s="5"/>
      <c r="FM431" s="5"/>
      <c r="FN431" s="5"/>
      <c r="FO431" s="5"/>
      <c r="FP431" s="5"/>
      <c r="FQ431" s="5"/>
      <c r="FR431" s="5"/>
      <c r="FS431" s="5"/>
      <c r="FT431" s="5"/>
      <c r="FU431" s="5"/>
      <c r="FV431" s="5"/>
      <c r="FW431" s="5"/>
      <c r="FX431" s="5"/>
      <c r="FY431" s="5"/>
      <c r="FZ431" s="5"/>
      <c r="GA431" s="5"/>
      <c r="GB431" s="5"/>
      <c r="GC431" s="5"/>
      <c r="GD431" s="5"/>
      <c r="GE431" s="5"/>
      <c r="GF431" s="5"/>
      <c r="GG431" s="5"/>
      <c r="GH431" s="5"/>
      <c r="GI431" s="5"/>
      <c r="GJ431" s="5"/>
      <c r="GK431" s="5"/>
      <c r="GL431" s="5"/>
      <c r="GM431" s="5"/>
      <c r="GN431" s="5"/>
      <c r="GO431" s="5"/>
      <c r="GP431" s="5"/>
      <c r="GQ431" s="5"/>
      <c r="GR431" s="5"/>
      <c r="GS431" s="5"/>
      <c r="GT431" s="5"/>
      <c r="GU431" s="5"/>
      <c r="GV431" s="5"/>
      <c r="GW431" s="5"/>
      <c r="GX431" s="5"/>
      <c r="GY431" s="5"/>
      <c r="GZ431" s="5"/>
      <c r="HA431" s="5"/>
      <c r="HB431" s="5"/>
      <c r="HC431" s="5"/>
      <c r="HD431" s="5"/>
      <c r="HE431" s="5"/>
      <c r="HF431" s="5"/>
      <c r="HG431" s="5"/>
      <c r="HH431" s="5"/>
      <c r="HI431" s="5"/>
      <c r="HJ431" s="5"/>
      <c r="HK431" s="5"/>
      <c r="HL431" s="5"/>
      <c r="HM431" s="5"/>
      <c r="HN431" s="5"/>
      <c r="HO431" s="5"/>
      <c r="HP431" s="5"/>
      <c r="HQ431" s="5"/>
      <c r="HR431" s="5"/>
      <c r="HS431" s="5"/>
      <c r="HT431" s="5"/>
      <c r="HU431" s="5"/>
      <c r="HV431" s="5"/>
      <c r="HW431" s="5"/>
      <c r="HX431" s="5"/>
      <c r="HY431" s="5"/>
      <c r="HZ431" s="5"/>
      <c r="IA431" s="5"/>
      <c r="IB431" s="5"/>
      <c r="IC431" s="5"/>
      <c r="ID431" s="5"/>
      <c r="IE431" s="5"/>
      <c r="IF431" s="5"/>
      <c r="IG431" s="5"/>
      <c r="IH431" s="5"/>
      <c r="II431" s="5"/>
      <c r="IJ431" s="5"/>
      <c r="IK431" s="5"/>
      <c r="IL431" s="5"/>
      <c r="IM431" s="5"/>
      <c r="IN431" s="5"/>
      <c r="IO431" s="5"/>
      <c r="IP431" s="5"/>
      <c r="IQ431" s="5"/>
      <c r="IR431" s="5"/>
      <c r="IS431" s="5"/>
      <c r="IT431" s="5"/>
      <c r="IU431" s="5"/>
      <c r="IV431" s="5"/>
      <c r="IW431" s="5"/>
      <c r="IX431" s="5"/>
      <c r="IY431" s="5"/>
      <c r="IZ431" s="5"/>
      <c r="JA431" s="5"/>
      <c r="JB431" s="5"/>
      <c r="JC431" s="5"/>
      <c r="JD431" s="5"/>
      <c r="JE431" s="5"/>
      <c r="JF431" s="5"/>
      <c r="JG431" s="5"/>
      <c r="JH431" s="5"/>
      <c r="JI431" s="5"/>
      <c r="JJ431" s="5"/>
      <c r="JK431" s="5"/>
      <c r="JL431" s="5"/>
      <c r="JM431" s="5"/>
      <c r="JN431" s="5"/>
      <c r="JO431" s="5"/>
      <c r="JP431" s="5"/>
      <c r="JQ431" s="5"/>
      <c r="JR431" s="5"/>
      <c r="JS431" s="5"/>
      <c r="JT431" s="5"/>
      <c r="JU431" s="5"/>
      <c r="JV431" s="5"/>
      <c r="JW431" s="5"/>
      <c r="JX431" s="5"/>
      <c r="JY431" s="5"/>
      <c r="JZ431" s="5"/>
      <c r="KA431" s="5"/>
      <c r="KB431" s="5"/>
      <c r="KC431" s="5"/>
      <c r="KD431" s="5"/>
      <c r="KE431" s="5"/>
      <c r="KF431" s="5"/>
      <c r="KG431" s="5"/>
      <c r="KH431" s="5"/>
      <c r="KI431" s="5"/>
      <c r="KJ431" s="5"/>
      <c r="KK431" s="5"/>
      <c r="KL431" s="5"/>
      <c r="KM431" s="5"/>
      <c r="KN431" s="5"/>
    </row>
    <row r="432" spans="1:300" ht="12.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5"/>
      <c r="DB432" s="5"/>
      <c r="DC432" s="5"/>
      <c r="DD432" s="5"/>
      <c r="DE432" s="5"/>
      <c r="DF432" s="5"/>
      <c r="DG432" s="5"/>
      <c r="DH432" s="5"/>
      <c r="DI432" s="5"/>
      <c r="DJ432" s="5"/>
      <c r="DK432" s="5"/>
      <c r="DL432" s="5"/>
      <c r="DM432" s="5"/>
      <c r="DN432" s="5"/>
      <c r="DO432" s="5"/>
      <c r="DP432" s="5"/>
      <c r="DQ432" s="5"/>
      <c r="DR432" s="5"/>
      <c r="DS432" s="5"/>
      <c r="DT432" s="5"/>
      <c r="DU432" s="5"/>
      <c r="DV432" s="5"/>
      <c r="DW432" s="5"/>
      <c r="DX432" s="5"/>
      <c r="DY432" s="5"/>
      <c r="DZ432" s="5"/>
      <c r="EA432" s="5"/>
      <c r="EB432" s="5"/>
      <c r="EC432" s="5"/>
      <c r="ED432" s="5"/>
      <c r="EE432" s="5"/>
      <c r="EF432" s="5"/>
      <c r="EG432" s="5"/>
      <c r="EH432" s="5"/>
      <c r="EI432" s="5"/>
      <c r="EJ432" s="5"/>
      <c r="EK432" s="5"/>
      <c r="EL432" s="5"/>
      <c r="EM432" s="5"/>
      <c r="EN432" s="5"/>
      <c r="EO432" s="5"/>
      <c r="EP432" s="5"/>
      <c r="EQ432" s="5"/>
      <c r="ER432" s="5"/>
      <c r="ES432" s="5"/>
      <c r="ET432" s="5"/>
      <c r="EU432" s="5"/>
      <c r="EV432" s="5"/>
      <c r="EW432" s="5"/>
      <c r="EX432" s="5"/>
      <c r="EY432" s="5"/>
      <c r="EZ432" s="5"/>
      <c r="FA432" s="5"/>
      <c r="FB432" s="5"/>
      <c r="FC432" s="5"/>
      <c r="FD432" s="5"/>
      <c r="FE432" s="5"/>
      <c r="FF432" s="5"/>
      <c r="FG432" s="5"/>
      <c r="FH432" s="5"/>
      <c r="FI432" s="5"/>
      <c r="FJ432" s="5"/>
      <c r="FK432" s="5"/>
      <c r="FL432" s="5"/>
      <c r="FM432" s="5"/>
      <c r="FN432" s="5"/>
      <c r="FO432" s="5"/>
      <c r="FP432" s="5"/>
      <c r="FQ432" s="5"/>
      <c r="FR432" s="5"/>
      <c r="FS432" s="5"/>
      <c r="FT432" s="5"/>
      <c r="FU432" s="5"/>
      <c r="FV432" s="5"/>
      <c r="FW432" s="5"/>
      <c r="FX432" s="5"/>
      <c r="FY432" s="5"/>
      <c r="FZ432" s="5"/>
      <c r="GA432" s="5"/>
      <c r="GB432" s="5"/>
      <c r="GC432" s="5"/>
      <c r="GD432" s="5"/>
      <c r="GE432" s="5"/>
      <c r="GF432" s="5"/>
      <c r="GG432" s="5"/>
      <c r="GH432" s="5"/>
      <c r="GI432" s="5"/>
      <c r="GJ432" s="5"/>
      <c r="GK432" s="5"/>
      <c r="GL432" s="5"/>
      <c r="GM432" s="5"/>
      <c r="GN432" s="5"/>
      <c r="GO432" s="5"/>
      <c r="GP432" s="5"/>
      <c r="GQ432" s="5"/>
      <c r="GR432" s="5"/>
      <c r="GS432" s="5"/>
      <c r="GT432" s="5"/>
      <c r="GU432" s="5"/>
      <c r="GV432" s="5"/>
      <c r="GW432" s="5"/>
      <c r="GX432" s="5"/>
      <c r="GY432" s="5"/>
      <c r="GZ432" s="5"/>
      <c r="HA432" s="5"/>
      <c r="HB432" s="5"/>
      <c r="HC432" s="5"/>
      <c r="HD432" s="5"/>
      <c r="HE432" s="5"/>
      <c r="HF432" s="5"/>
      <c r="HG432" s="5"/>
      <c r="HH432" s="5"/>
      <c r="HI432" s="5"/>
      <c r="HJ432" s="5"/>
      <c r="HK432" s="5"/>
      <c r="HL432" s="5"/>
      <c r="HM432" s="5"/>
      <c r="HN432" s="5"/>
      <c r="HO432" s="5"/>
      <c r="HP432" s="5"/>
      <c r="HQ432" s="5"/>
      <c r="HR432" s="5"/>
      <c r="HS432" s="5"/>
      <c r="HT432" s="5"/>
      <c r="HU432" s="5"/>
      <c r="HV432" s="5"/>
      <c r="HW432" s="5"/>
      <c r="HX432" s="5"/>
      <c r="HY432" s="5"/>
      <c r="HZ432" s="5"/>
      <c r="IA432" s="5"/>
      <c r="IB432" s="5"/>
      <c r="IC432" s="5"/>
      <c r="ID432" s="5"/>
      <c r="IE432" s="5"/>
      <c r="IF432" s="5"/>
      <c r="IG432" s="5"/>
      <c r="IH432" s="5"/>
      <c r="II432" s="5"/>
      <c r="IJ432" s="5"/>
      <c r="IK432" s="5"/>
      <c r="IL432" s="5"/>
      <c r="IM432" s="5"/>
      <c r="IN432" s="5"/>
      <c r="IO432" s="5"/>
      <c r="IP432" s="5"/>
      <c r="IQ432" s="5"/>
      <c r="IR432" s="5"/>
      <c r="IS432" s="5"/>
      <c r="IT432" s="5"/>
      <c r="IU432" s="5"/>
      <c r="IV432" s="5"/>
      <c r="IW432" s="5"/>
      <c r="IX432" s="5"/>
      <c r="IY432" s="5"/>
      <c r="IZ432" s="5"/>
      <c r="JA432" s="5"/>
      <c r="JB432" s="5"/>
      <c r="JC432" s="5"/>
      <c r="JD432" s="5"/>
      <c r="JE432" s="5"/>
      <c r="JF432" s="5"/>
      <c r="JG432" s="5"/>
      <c r="JH432" s="5"/>
      <c r="JI432" s="5"/>
      <c r="JJ432" s="5"/>
      <c r="JK432" s="5"/>
      <c r="JL432" s="5"/>
      <c r="JM432" s="5"/>
      <c r="JN432" s="5"/>
      <c r="JO432" s="5"/>
      <c r="JP432" s="5"/>
      <c r="JQ432" s="5"/>
      <c r="JR432" s="5"/>
      <c r="JS432" s="5"/>
      <c r="JT432" s="5"/>
      <c r="JU432" s="5"/>
      <c r="JV432" s="5"/>
      <c r="JW432" s="5"/>
      <c r="JX432" s="5"/>
      <c r="JY432" s="5"/>
      <c r="JZ432" s="5"/>
      <c r="KA432" s="5"/>
      <c r="KB432" s="5"/>
      <c r="KC432" s="5"/>
      <c r="KD432" s="5"/>
      <c r="KE432" s="5"/>
      <c r="KF432" s="5"/>
      <c r="KG432" s="5"/>
      <c r="KH432" s="5"/>
      <c r="KI432" s="5"/>
      <c r="KJ432" s="5"/>
      <c r="KK432" s="5"/>
      <c r="KL432" s="5"/>
      <c r="KM432" s="5"/>
      <c r="KN432" s="5"/>
    </row>
    <row r="433" spans="1:300" ht="12.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5"/>
      <c r="DB433" s="5"/>
      <c r="DC433" s="5"/>
      <c r="DD433" s="5"/>
      <c r="DE433" s="5"/>
      <c r="DF433" s="5"/>
      <c r="DG433" s="5"/>
      <c r="DH433" s="5"/>
      <c r="DI433" s="5"/>
      <c r="DJ433" s="5"/>
      <c r="DK433" s="5"/>
      <c r="DL433" s="5"/>
      <c r="DM433" s="5"/>
      <c r="DN433" s="5"/>
      <c r="DO433" s="5"/>
      <c r="DP433" s="5"/>
      <c r="DQ433" s="5"/>
      <c r="DR433" s="5"/>
      <c r="DS433" s="5"/>
      <c r="DT433" s="5"/>
      <c r="DU433" s="5"/>
      <c r="DV433" s="5"/>
      <c r="DW433" s="5"/>
      <c r="DX433" s="5"/>
      <c r="DY433" s="5"/>
      <c r="DZ433" s="5"/>
      <c r="EA433" s="5"/>
      <c r="EB433" s="5"/>
      <c r="EC433" s="5"/>
      <c r="ED433" s="5"/>
      <c r="EE433" s="5"/>
      <c r="EF433" s="5"/>
      <c r="EG433" s="5"/>
      <c r="EH433" s="5"/>
      <c r="EI433" s="5"/>
      <c r="EJ433" s="5"/>
      <c r="EK433" s="5"/>
      <c r="EL433" s="5"/>
      <c r="EM433" s="5"/>
      <c r="EN433" s="5"/>
      <c r="EO433" s="5"/>
      <c r="EP433" s="5"/>
      <c r="EQ433" s="5"/>
      <c r="ER433" s="5"/>
      <c r="ES433" s="5"/>
      <c r="ET433" s="5"/>
      <c r="EU433" s="5"/>
      <c r="EV433" s="5"/>
      <c r="EW433" s="5"/>
      <c r="EX433" s="5"/>
      <c r="EY433" s="5"/>
      <c r="EZ433" s="5"/>
      <c r="FA433" s="5"/>
      <c r="FB433" s="5"/>
      <c r="FC433" s="5"/>
      <c r="FD433" s="5"/>
      <c r="FE433" s="5"/>
      <c r="FF433" s="5"/>
      <c r="FG433" s="5"/>
      <c r="FH433" s="5"/>
      <c r="FI433" s="5"/>
      <c r="FJ433" s="5"/>
      <c r="FK433" s="5"/>
      <c r="FL433" s="5"/>
      <c r="FM433" s="5"/>
      <c r="FN433" s="5"/>
      <c r="FO433" s="5"/>
      <c r="FP433" s="5"/>
      <c r="FQ433" s="5"/>
      <c r="FR433" s="5"/>
      <c r="FS433" s="5"/>
      <c r="FT433" s="5"/>
      <c r="FU433" s="5"/>
      <c r="FV433" s="5"/>
      <c r="FW433" s="5"/>
      <c r="FX433" s="5"/>
      <c r="FY433" s="5"/>
      <c r="FZ433" s="5"/>
      <c r="GA433" s="5"/>
      <c r="GB433" s="5"/>
      <c r="GC433" s="5"/>
      <c r="GD433" s="5"/>
      <c r="GE433" s="5"/>
      <c r="GF433" s="5"/>
      <c r="GG433" s="5"/>
      <c r="GH433" s="5"/>
      <c r="GI433" s="5"/>
      <c r="GJ433" s="5"/>
      <c r="GK433" s="5"/>
      <c r="GL433" s="5"/>
      <c r="GM433" s="5"/>
      <c r="GN433" s="5"/>
      <c r="GO433" s="5"/>
      <c r="GP433" s="5"/>
      <c r="GQ433" s="5"/>
      <c r="GR433" s="5"/>
      <c r="GS433" s="5"/>
      <c r="GT433" s="5"/>
      <c r="GU433" s="5"/>
      <c r="GV433" s="5"/>
      <c r="GW433" s="5"/>
      <c r="GX433" s="5"/>
      <c r="GY433" s="5"/>
      <c r="GZ433" s="5"/>
      <c r="HA433" s="5"/>
      <c r="HB433" s="5"/>
      <c r="HC433" s="5"/>
      <c r="HD433" s="5"/>
      <c r="HE433" s="5"/>
      <c r="HF433" s="5"/>
      <c r="HG433" s="5"/>
      <c r="HH433" s="5"/>
      <c r="HI433" s="5"/>
      <c r="HJ433" s="5"/>
      <c r="HK433" s="5"/>
      <c r="HL433" s="5"/>
      <c r="HM433" s="5"/>
      <c r="HN433" s="5"/>
      <c r="HO433" s="5"/>
      <c r="HP433" s="5"/>
      <c r="HQ433" s="5"/>
      <c r="HR433" s="5"/>
      <c r="HS433" s="5"/>
      <c r="HT433" s="5"/>
      <c r="HU433" s="5"/>
      <c r="HV433" s="5"/>
      <c r="HW433" s="5"/>
      <c r="HX433" s="5"/>
      <c r="HY433" s="5"/>
      <c r="HZ433" s="5"/>
      <c r="IA433" s="5"/>
      <c r="IB433" s="5"/>
      <c r="IC433" s="5"/>
      <c r="ID433" s="5"/>
      <c r="IE433" s="5"/>
      <c r="IF433" s="5"/>
      <c r="IG433" s="5"/>
      <c r="IH433" s="5"/>
      <c r="II433" s="5"/>
      <c r="IJ433" s="5"/>
      <c r="IK433" s="5"/>
      <c r="IL433" s="5"/>
      <c r="IM433" s="5"/>
      <c r="IN433" s="5"/>
      <c r="IO433" s="5"/>
      <c r="IP433" s="5"/>
      <c r="IQ433" s="5"/>
      <c r="IR433" s="5"/>
      <c r="IS433" s="5"/>
      <c r="IT433" s="5"/>
      <c r="IU433" s="5"/>
      <c r="IV433" s="5"/>
      <c r="IW433" s="5"/>
      <c r="IX433" s="5"/>
      <c r="IY433" s="5"/>
      <c r="IZ433" s="5"/>
      <c r="JA433" s="5"/>
      <c r="JB433" s="5"/>
      <c r="JC433" s="5"/>
      <c r="JD433" s="5"/>
      <c r="JE433" s="5"/>
      <c r="JF433" s="5"/>
      <c r="JG433" s="5"/>
      <c r="JH433" s="5"/>
      <c r="JI433" s="5"/>
      <c r="JJ433" s="5"/>
      <c r="JK433" s="5"/>
      <c r="JL433" s="5"/>
      <c r="JM433" s="5"/>
      <c r="JN433" s="5"/>
      <c r="JO433" s="5"/>
      <c r="JP433" s="5"/>
      <c r="JQ433" s="5"/>
      <c r="JR433" s="5"/>
      <c r="JS433" s="5"/>
      <c r="JT433" s="5"/>
      <c r="JU433" s="5"/>
      <c r="JV433" s="5"/>
      <c r="JW433" s="5"/>
      <c r="JX433" s="5"/>
      <c r="JY433" s="5"/>
      <c r="JZ433" s="5"/>
      <c r="KA433" s="5"/>
      <c r="KB433" s="5"/>
      <c r="KC433" s="5"/>
      <c r="KD433" s="5"/>
      <c r="KE433" s="5"/>
      <c r="KF433" s="5"/>
      <c r="KG433" s="5"/>
      <c r="KH433" s="5"/>
      <c r="KI433" s="5"/>
      <c r="KJ433" s="5"/>
      <c r="KK433" s="5"/>
      <c r="KL433" s="5"/>
      <c r="KM433" s="5"/>
      <c r="KN433" s="5"/>
    </row>
    <row r="434" spans="1:300" ht="12.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  <c r="DB434" s="5"/>
      <c r="DC434" s="5"/>
      <c r="DD434" s="5"/>
      <c r="DE434" s="5"/>
      <c r="DF434" s="5"/>
      <c r="DG434" s="5"/>
      <c r="DH434" s="5"/>
      <c r="DI434" s="5"/>
      <c r="DJ434" s="5"/>
      <c r="DK434" s="5"/>
      <c r="DL434" s="5"/>
      <c r="DM434" s="5"/>
      <c r="DN434" s="5"/>
      <c r="DO434" s="5"/>
      <c r="DP434" s="5"/>
      <c r="DQ434" s="5"/>
      <c r="DR434" s="5"/>
      <c r="DS434" s="5"/>
      <c r="DT434" s="5"/>
      <c r="DU434" s="5"/>
      <c r="DV434" s="5"/>
      <c r="DW434" s="5"/>
      <c r="DX434" s="5"/>
      <c r="DY434" s="5"/>
      <c r="DZ434" s="5"/>
      <c r="EA434" s="5"/>
      <c r="EB434" s="5"/>
      <c r="EC434" s="5"/>
      <c r="ED434" s="5"/>
      <c r="EE434" s="5"/>
      <c r="EF434" s="5"/>
      <c r="EG434" s="5"/>
      <c r="EH434" s="5"/>
      <c r="EI434" s="5"/>
      <c r="EJ434" s="5"/>
      <c r="EK434" s="5"/>
      <c r="EL434" s="5"/>
      <c r="EM434" s="5"/>
      <c r="EN434" s="5"/>
      <c r="EO434" s="5"/>
      <c r="EP434" s="5"/>
      <c r="EQ434" s="5"/>
      <c r="ER434" s="5"/>
      <c r="ES434" s="5"/>
      <c r="ET434" s="5"/>
      <c r="EU434" s="5"/>
      <c r="EV434" s="5"/>
      <c r="EW434" s="5"/>
      <c r="EX434" s="5"/>
      <c r="EY434" s="5"/>
      <c r="EZ434" s="5"/>
      <c r="FA434" s="5"/>
      <c r="FB434" s="5"/>
      <c r="FC434" s="5"/>
      <c r="FD434" s="5"/>
      <c r="FE434" s="5"/>
      <c r="FF434" s="5"/>
      <c r="FG434" s="5"/>
      <c r="FH434" s="5"/>
      <c r="FI434" s="5"/>
      <c r="FJ434" s="5"/>
      <c r="FK434" s="5"/>
      <c r="FL434" s="5"/>
      <c r="FM434" s="5"/>
      <c r="FN434" s="5"/>
      <c r="FO434" s="5"/>
      <c r="FP434" s="5"/>
      <c r="FQ434" s="5"/>
      <c r="FR434" s="5"/>
      <c r="FS434" s="5"/>
      <c r="FT434" s="5"/>
      <c r="FU434" s="5"/>
      <c r="FV434" s="5"/>
      <c r="FW434" s="5"/>
      <c r="FX434" s="5"/>
      <c r="FY434" s="5"/>
      <c r="FZ434" s="5"/>
      <c r="GA434" s="5"/>
      <c r="GB434" s="5"/>
      <c r="GC434" s="5"/>
      <c r="GD434" s="5"/>
      <c r="GE434" s="5"/>
      <c r="GF434" s="5"/>
      <c r="GG434" s="5"/>
      <c r="GH434" s="5"/>
      <c r="GI434" s="5"/>
      <c r="GJ434" s="5"/>
      <c r="GK434" s="5"/>
      <c r="GL434" s="5"/>
      <c r="GM434" s="5"/>
      <c r="GN434" s="5"/>
      <c r="GO434" s="5"/>
      <c r="GP434" s="5"/>
      <c r="GQ434" s="5"/>
      <c r="GR434" s="5"/>
      <c r="GS434" s="5"/>
      <c r="GT434" s="5"/>
      <c r="GU434" s="5"/>
      <c r="GV434" s="5"/>
      <c r="GW434" s="5"/>
      <c r="GX434" s="5"/>
      <c r="GY434" s="5"/>
      <c r="GZ434" s="5"/>
      <c r="HA434" s="5"/>
      <c r="HB434" s="5"/>
      <c r="HC434" s="5"/>
      <c r="HD434" s="5"/>
      <c r="HE434" s="5"/>
      <c r="HF434" s="5"/>
      <c r="HG434" s="5"/>
      <c r="HH434" s="5"/>
      <c r="HI434" s="5"/>
      <c r="HJ434" s="5"/>
      <c r="HK434" s="5"/>
      <c r="HL434" s="5"/>
      <c r="HM434" s="5"/>
      <c r="HN434" s="5"/>
      <c r="HO434" s="5"/>
      <c r="HP434" s="5"/>
      <c r="HQ434" s="5"/>
      <c r="HR434" s="5"/>
      <c r="HS434" s="5"/>
      <c r="HT434" s="5"/>
      <c r="HU434" s="5"/>
      <c r="HV434" s="5"/>
      <c r="HW434" s="5"/>
      <c r="HX434" s="5"/>
      <c r="HY434" s="5"/>
      <c r="HZ434" s="5"/>
      <c r="IA434" s="5"/>
      <c r="IB434" s="5"/>
      <c r="IC434" s="5"/>
      <c r="ID434" s="5"/>
      <c r="IE434" s="5"/>
      <c r="IF434" s="5"/>
      <c r="IG434" s="5"/>
      <c r="IH434" s="5"/>
      <c r="II434" s="5"/>
      <c r="IJ434" s="5"/>
      <c r="IK434" s="5"/>
      <c r="IL434" s="5"/>
      <c r="IM434" s="5"/>
      <c r="IN434" s="5"/>
      <c r="IO434" s="5"/>
      <c r="IP434" s="5"/>
      <c r="IQ434" s="5"/>
      <c r="IR434" s="5"/>
      <c r="IS434" s="5"/>
      <c r="IT434" s="5"/>
      <c r="IU434" s="5"/>
      <c r="IV434" s="5"/>
      <c r="IW434" s="5"/>
      <c r="IX434" s="5"/>
      <c r="IY434" s="5"/>
      <c r="IZ434" s="5"/>
      <c r="JA434" s="5"/>
      <c r="JB434" s="5"/>
      <c r="JC434" s="5"/>
      <c r="JD434" s="5"/>
      <c r="JE434" s="5"/>
      <c r="JF434" s="5"/>
      <c r="JG434" s="5"/>
      <c r="JH434" s="5"/>
      <c r="JI434" s="5"/>
      <c r="JJ434" s="5"/>
      <c r="JK434" s="5"/>
      <c r="JL434" s="5"/>
      <c r="JM434" s="5"/>
      <c r="JN434" s="5"/>
      <c r="JO434" s="5"/>
      <c r="JP434" s="5"/>
      <c r="JQ434" s="5"/>
      <c r="JR434" s="5"/>
      <c r="JS434" s="5"/>
      <c r="JT434" s="5"/>
      <c r="JU434" s="5"/>
      <c r="JV434" s="5"/>
      <c r="JW434" s="5"/>
      <c r="JX434" s="5"/>
      <c r="JY434" s="5"/>
      <c r="JZ434" s="5"/>
      <c r="KA434" s="5"/>
      <c r="KB434" s="5"/>
      <c r="KC434" s="5"/>
      <c r="KD434" s="5"/>
      <c r="KE434" s="5"/>
      <c r="KF434" s="5"/>
      <c r="KG434" s="5"/>
      <c r="KH434" s="5"/>
      <c r="KI434" s="5"/>
      <c r="KJ434" s="5"/>
      <c r="KK434" s="5"/>
      <c r="KL434" s="5"/>
      <c r="KM434" s="5"/>
      <c r="KN434" s="5"/>
    </row>
    <row r="435" spans="1:300" ht="12.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5"/>
      <c r="DB435" s="5"/>
      <c r="DC435" s="5"/>
      <c r="DD435" s="5"/>
      <c r="DE435" s="5"/>
      <c r="DF435" s="5"/>
      <c r="DG435" s="5"/>
      <c r="DH435" s="5"/>
      <c r="DI435" s="5"/>
      <c r="DJ435" s="5"/>
      <c r="DK435" s="5"/>
      <c r="DL435" s="5"/>
      <c r="DM435" s="5"/>
      <c r="DN435" s="5"/>
      <c r="DO435" s="5"/>
      <c r="DP435" s="5"/>
      <c r="DQ435" s="5"/>
      <c r="DR435" s="5"/>
      <c r="DS435" s="5"/>
      <c r="DT435" s="5"/>
      <c r="DU435" s="5"/>
      <c r="DV435" s="5"/>
      <c r="DW435" s="5"/>
      <c r="DX435" s="5"/>
      <c r="DY435" s="5"/>
      <c r="DZ435" s="5"/>
      <c r="EA435" s="5"/>
      <c r="EB435" s="5"/>
      <c r="EC435" s="5"/>
      <c r="ED435" s="5"/>
      <c r="EE435" s="5"/>
      <c r="EF435" s="5"/>
      <c r="EG435" s="5"/>
      <c r="EH435" s="5"/>
      <c r="EI435" s="5"/>
      <c r="EJ435" s="5"/>
      <c r="EK435" s="5"/>
      <c r="EL435" s="5"/>
      <c r="EM435" s="5"/>
      <c r="EN435" s="5"/>
      <c r="EO435" s="5"/>
      <c r="EP435" s="5"/>
      <c r="EQ435" s="5"/>
      <c r="ER435" s="5"/>
      <c r="ES435" s="5"/>
      <c r="ET435" s="5"/>
      <c r="EU435" s="5"/>
      <c r="EV435" s="5"/>
      <c r="EW435" s="5"/>
      <c r="EX435" s="5"/>
      <c r="EY435" s="5"/>
      <c r="EZ435" s="5"/>
      <c r="FA435" s="5"/>
      <c r="FB435" s="5"/>
      <c r="FC435" s="5"/>
      <c r="FD435" s="5"/>
      <c r="FE435" s="5"/>
      <c r="FF435" s="5"/>
      <c r="FG435" s="5"/>
      <c r="FH435" s="5"/>
      <c r="FI435" s="5"/>
      <c r="FJ435" s="5"/>
      <c r="FK435" s="5"/>
      <c r="FL435" s="5"/>
      <c r="FM435" s="5"/>
      <c r="FN435" s="5"/>
      <c r="FO435" s="5"/>
      <c r="FP435" s="5"/>
      <c r="FQ435" s="5"/>
      <c r="FR435" s="5"/>
      <c r="FS435" s="5"/>
      <c r="FT435" s="5"/>
      <c r="FU435" s="5"/>
      <c r="FV435" s="5"/>
      <c r="FW435" s="5"/>
      <c r="FX435" s="5"/>
      <c r="FY435" s="5"/>
      <c r="FZ435" s="5"/>
      <c r="GA435" s="5"/>
      <c r="GB435" s="5"/>
      <c r="GC435" s="5"/>
      <c r="GD435" s="5"/>
      <c r="GE435" s="5"/>
      <c r="GF435" s="5"/>
      <c r="GG435" s="5"/>
      <c r="GH435" s="5"/>
      <c r="GI435" s="5"/>
      <c r="GJ435" s="5"/>
      <c r="GK435" s="5"/>
      <c r="GL435" s="5"/>
      <c r="GM435" s="5"/>
      <c r="GN435" s="5"/>
      <c r="GO435" s="5"/>
      <c r="GP435" s="5"/>
      <c r="GQ435" s="5"/>
      <c r="GR435" s="5"/>
      <c r="GS435" s="5"/>
      <c r="GT435" s="5"/>
      <c r="GU435" s="5"/>
      <c r="GV435" s="5"/>
      <c r="GW435" s="5"/>
      <c r="GX435" s="5"/>
      <c r="GY435" s="5"/>
      <c r="GZ435" s="5"/>
      <c r="HA435" s="5"/>
      <c r="HB435" s="5"/>
      <c r="HC435" s="5"/>
      <c r="HD435" s="5"/>
      <c r="HE435" s="5"/>
      <c r="HF435" s="5"/>
      <c r="HG435" s="5"/>
      <c r="HH435" s="5"/>
      <c r="HI435" s="5"/>
      <c r="HJ435" s="5"/>
      <c r="HK435" s="5"/>
      <c r="HL435" s="5"/>
      <c r="HM435" s="5"/>
      <c r="HN435" s="5"/>
      <c r="HO435" s="5"/>
      <c r="HP435" s="5"/>
      <c r="HQ435" s="5"/>
      <c r="HR435" s="5"/>
      <c r="HS435" s="5"/>
      <c r="HT435" s="5"/>
      <c r="HU435" s="5"/>
      <c r="HV435" s="5"/>
      <c r="HW435" s="5"/>
      <c r="HX435" s="5"/>
      <c r="HY435" s="5"/>
      <c r="HZ435" s="5"/>
      <c r="IA435" s="5"/>
      <c r="IB435" s="5"/>
      <c r="IC435" s="5"/>
      <c r="ID435" s="5"/>
      <c r="IE435" s="5"/>
      <c r="IF435" s="5"/>
      <c r="IG435" s="5"/>
      <c r="IH435" s="5"/>
      <c r="II435" s="5"/>
      <c r="IJ435" s="5"/>
      <c r="IK435" s="5"/>
      <c r="IL435" s="5"/>
      <c r="IM435" s="5"/>
      <c r="IN435" s="5"/>
      <c r="IO435" s="5"/>
      <c r="IP435" s="5"/>
      <c r="IQ435" s="5"/>
      <c r="IR435" s="5"/>
      <c r="IS435" s="5"/>
      <c r="IT435" s="5"/>
      <c r="IU435" s="5"/>
      <c r="IV435" s="5"/>
      <c r="IW435" s="5"/>
      <c r="IX435" s="5"/>
      <c r="IY435" s="5"/>
      <c r="IZ435" s="5"/>
      <c r="JA435" s="5"/>
      <c r="JB435" s="5"/>
      <c r="JC435" s="5"/>
      <c r="JD435" s="5"/>
      <c r="JE435" s="5"/>
      <c r="JF435" s="5"/>
      <c r="JG435" s="5"/>
      <c r="JH435" s="5"/>
      <c r="JI435" s="5"/>
      <c r="JJ435" s="5"/>
      <c r="JK435" s="5"/>
      <c r="JL435" s="5"/>
      <c r="JM435" s="5"/>
      <c r="JN435" s="5"/>
      <c r="JO435" s="5"/>
      <c r="JP435" s="5"/>
      <c r="JQ435" s="5"/>
      <c r="JR435" s="5"/>
      <c r="JS435" s="5"/>
      <c r="JT435" s="5"/>
      <c r="JU435" s="5"/>
      <c r="JV435" s="5"/>
      <c r="JW435" s="5"/>
      <c r="JX435" s="5"/>
      <c r="JY435" s="5"/>
      <c r="JZ435" s="5"/>
      <c r="KA435" s="5"/>
      <c r="KB435" s="5"/>
      <c r="KC435" s="5"/>
      <c r="KD435" s="5"/>
      <c r="KE435" s="5"/>
      <c r="KF435" s="5"/>
      <c r="KG435" s="5"/>
      <c r="KH435" s="5"/>
      <c r="KI435" s="5"/>
      <c r="KJ435" s="5"/>
      <c r="KK435" s="5"/>
      <c r="KL435" s="5"/>
      <c r="KM435" s="5"/>
      <c r="KN435" s="5"/>
    </row>
    <row r="436" spans="1:300" ht="12.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5"/>
      <c r="DM436" s="5"/>
      <c r="DN436" s="5"/>
      <c r="DO436" s="5"/>
      <c r="DP436" s="5"/>
      <c r="DQ436" s="5"/>
      <c r="DR436" s="5"/>
      <c r="DS436" s="5"/>
      <c r="DT436" s="5"/>
      <c r="DU436" s="5"/>
      <c r="DV436" s="5"/>
      <c r="DW436" s="5"/>
      <c r="DX436" s="5"/>
      <c r="DY436" s="5"/>
      <c r="DZ436" s="5"/>
      <c r="EA436" s="5"/>
      <c r="EB436" s="5"/>
      <c r="EC436" s="5"/>
      <c r="ED436" s="5"/>
      <c r="EE436" s="5"/>
      <c r="EF436" s="5"/>
      <c r="EG436" s="5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5"/>
      <c r="FB436" s="5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5"/>
      <c r="FV436" s="5"/>
      <c r="FW436" s="5"/>
      <c r="FX436" s="5"/>
      <c r="FY436" s="5"/>
      <c r="FZ436" s="5"/>
      <c r="GA436" s="5"/>
      <c r="GB436" s="5"/>
      <c r="GC436" s="5"/>
      <c r="GD436" s="5"/>
      <c r="GE436" s="5"/>
      <c r="GF436" s="5"/>
      <c r="GG436" s="5"/>
      <c r="GH436" s="5"/>
      <c r="GI436" s="5"/>
      <c r="GJ436" s="5"/>
      <c r="GK436" s="5"/>
      <c r="GL436" s="5"/>
      <c r="GM436" s="5"/>
      <c r="GN436" s="5"/>
      <c r="GO436" s="5"/>
      <c r="GP436" s="5"/>
      <c r="GQ436" s="5"/>
      <c r="GR436" s="5"/>
      <c r="GS436" s="5"/>
      <c r="GT436" s="5"/>
      <c r="GU436" s="5"/>
      <c r="GV436" s="5"/>
      <c r="GW436" s="5"/>
      <c r="GX436" s="5"/>
      <c r="GY436" s="5"/>
      <c r="GZ436" s="5"/>
      <c r="HA436" s="5"/>
      <c r="HB436" s="5"/>
      <c r="HC436" s="5"/>
      <c r="HD436" s="5"/>
      <c r="HE436" s="5"/>
      <c r="HF436" s="5"/>
      <c r="HG436" s="5"/>
      <c r="HH436" s="5"/>
      <c r="HI436" s="5"/>
      <c r="HJ436" s="5"/>
      <c r="HK436" s="5"/>
      <c r="HL436" s="5"/>
      <c r="HM436" s="5"/>
      <c r="HN436" s="5"/>
      <c r="HO436" s="5"/>
      <c r="HP436" s="5"/>
      <c r="HQ436" s="5"/>
      <c r="HR436" s="5"/>
      <c r="HS436" s="5"/>
      <c r="HT436" s="5"/>
      <c r="HU436" s="5"/>
      <c r="HV436" s="5"/>
      <c r="HW436" s="5"/>
      <c r="HX436" s="5"/>
      <c r="HY436" s="5"/>
      <c r="HZ436" s="5"/>
      <c r="IA436" s="5"/>
      <c r="IB436" s="5"/>
      <c r="IC436" s="5"/>
      <c r="ID436" s="5"/>
      <c r="IE436" s="5"/>
      <c r="IF436" s="5"/>
      <c r="IG436" s="5"/>
      <c r="IH436" s="5"/>
      <c r="II436" s="5"/>
      <c r="IJ436" s="5"/>
      <c r="IK436" s="5"/>
      <c r="IL436" s="5"/>
      <c r="IM436" s="5"/>
      <c r="IN436" s="5"/>
      <c r="IO436" s="5"/>
      <c r="IP436" s="5"/>
      <c r="IQ436" s="5"/>
      <c r="IR436" s="5"/>
      <c r="IS436" s="5"/>
      <c r="IT436" s="5"/>
      <c r="IU436" s="5"/>
      <c r="IV436" s="5"/>
      <c r="IW436" s="5"/>
      <c r="IX436" s="5"/>
      <c r="IY436" s="5"/>
      <c r="IZ436" s="5"/>
      <c r="JA436" s="5"/>
      <c r="JB436" s="5"/>
      <c r="JC436" s="5"/>
      <c r="JD436" s="5"/>
      <c r="JE436" s="5"/>
      <c r="JF436" s="5"/>
      <c r="JG436" s="5"/>
      <c r="JH436" s="5"/>
      <c r="JI436" s="5"/>
      <c r="JJ436" s="5"/>
      <c r="JK436" s="5"/>
      <c r="JL436" s="5"/>
      <c r="JM436" s="5"/>
      <c r="JN436" s="5"/>
      <c r="JO436" s="5"/>
      <c r="JP436" s="5"/>
      <c r="JQ436" s="5"/>
      <c r="JR436" s="5"/>
      <c r="JS436" s="5"/>
      <c r="JT436" s="5"/>
      <c r="JU436" s="5"/>
      <c r="JV436" s="5"/>
      <c r="JW436" s="5"/>
      <c r="JX436" s="5"/>
      <c r="JY436" s="5"/>
      <c r="JZ436" s="5"/>
      <c r="KA436" s="5"/>
      <c r="KB436" s="5"/>
      <c r="KC436" s="5"/>
      <c r="KD436" s="5"/>
      <c r="KE436" s="5"/>
      <c r="KF436" s="5"/>
      <c r="KG436" s="5"/>
      <c r="KH436" s="5"/>
      <c r="KI436" s="5"/>
      <c r="KJ436" s="5"/>
      <c r="KK436" s="5"/>
      <c r="KL436" s="5"/>
      <c r="KM436" s="5"/>
      <c r="KN436" s="5"/>
    </row>
    <row r="437" spans="1:300" ht="12.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  <c r="CY437" s="5"/>
      <c r="CZ437" s="5"/>
      <c r="DA437" s="5"/>
      <c r="DB437" s="5"/>
      <c r="DC437" s="5"/>
      <c r="DD437" s="5"/>
      <c r="DE437" s="5"/>
      <c r="DF437" s="5"/>
      <c r="DG437" s="5"/>
      <c r="DH437" s="5"/>
      <c r="DI437" s="5"/>
      <c r="DJ437" s="5"/>
      <c r="DK437" s="5"/>
      <c r="DL437" s="5"/>
      <c r="DM437" s="5"/>
      <c r="DN437" s="5"/>
      <c r="DO437" s="5"/>
      <c r="DP437" s="5"/>
      <c r="DQ437" s="5"/>
      <c r="DR437" s="5"/>
      <c r="DS437" s="5"/>
      <c r="DT437" s="5"/>
      <c r="DU437" s="5"/>
      <c r="DV437" s="5"/>
      <c r="DW437" s="5"/>
      <c r="DX437" s="5"/>
      <c r="DY437" s="5"/>
      <c r="DZ437" s="5"/>
      <c r="EA437" s="5"/>
      <c r="EB437" s="5"/>
      <c r="EC437" s="5"/>
      <c r="ED437" s="5"/>
      <c r="EE437" s="5"/>
      <c r="EF437" s="5"/>
      <c r="EG437" s="5"/>
      <c r="EH437" s="5"/>
      <c r="EI437" s="5"/>
      <c r="EJ437" s="5"/>
      <c r="EK437" s="5"/>
      <c r="EL437" s="5"/>
      <c r="EM437" s="5"/>
      <c r="EN437" s="5"/>
      <c r="EO437" s="5"/>
      <c r="EP437" s="5"/>
      <c r="EQ437" s="5"/>
      <c r="ER437" s="5"/>
      <c r="ES437" s="5"/>
      <c r="ET437" s="5"/>
      <c r="EU437" s="5"/>
      <c r="EV437" s="5"/>
      <c r="EW437" s="5"/>
      <c r="EX437" s="5"/>
      <c r="EY437" s="5"/>
      <c r="EZ437" s="5"/>
      <c r="FA437" s="5"/>
      <c r="FB437" s="5"/>
      <c r="FC437" s="5"/>
      <c r="FD437" s="5"/>
      <c r="FE437" s="5"/>
      <c r="FF437" s="5"/>
      <c r="FG437" s="5"/>
      <c r="FH437" s="5"/>
      <c r="FI437" s="5"/>
      <c r="FJ437" s="5"/>
      <c r="FK437" s="5"/>
      <c r="FL437" s="5"/>
      <c r="FM437" s="5"/>
      <c r="FN437" s="5"/>
      <c r="FO437" s="5"/>
      <c r="FP437" s="5"/>
      <c r="FQ437" s="5"/>
      <c r="FR437" s="5"/>
      <c r="FS437" s="5"/>
      <c r="FT437" s="5"/>
      <c r="FU437" s="5"/>
      <c r="FV437" s="5"/>
      <c r="FW437" s="5"/>
      <c r="FX437" s="5"/>
      <c r="FY437" s="5"/>
      <c r="FZ437" s="5"/>
      <c r="GA437" s="5"/>
      <c r="GB437" s="5"/>
      <c r="GC437" s="5"/>
      <c r="GD437" s="5"/>
      <c r="GE437" s="5"/>
      <c r="GF437" s="5"/>
      <c r="GG437" s="5"/>
      <c r="GH437" s="5"/>
      <c r="GI437" s="5"/>
      <c r="GJ437" s="5"/>
      <c r="GK437" s="5"/>
      <c r="GL437" s="5"/>
      <c r="GM437" s="5"/>
      <c r="GN437" s="5"/>
      <c r="GO437" s="5"/>
      <c r="GP437" s="5"/>
      <c r="GQ437" s="5"/>
      <c r="GR437" s="5"/>
      <c r="GS437" s="5"/>
      <c r="GT437" s="5"/>
      <c r="GU437" s="5"/>
      <c r="GV437" s="5"/>
      <c r="GW437" s="5"/>
      <c r="GX437" s="5"/>
      <c r="GY437" s="5"/>
      <c r="GZ437" s="5"/>
      <c r="HA437" s="5"/>
      <c r="HB437" s="5"/>
      <c r="HC437" s="5"/>
      <c r="HD437" s="5"/>
      <c r="HE437" s="5"/>
      <c r="HF437" s="5"/>
      <c r="HG437" s="5"/>
      <c r="HH437" s="5"/>
      <c r="HI437" s="5"/>
      <c r="HJ437" s="5"/>
      <c r="HK437" s="5"/>
      <c r="HL437" s="5"/>
      <c r="HM437" s="5"/>
      <c r="HN437" s="5"/>
      <c r="HO437" s="5"/>
      <c r="HP437" s="5"/>
      <c r="HQ437" s="5"/>
      <c r="HR437" s="5"/>
      <c r="HS437" s="5"/>
      <c r="HT437" s="5"/>
      <c r="HU437" s="5"/>
      <c r="HV437" s="5"/>
      <c r="HW437" s="5"/>
      <c r="HX437" s="5"/>
      <c r="HY437" s="5"/>
      <c r="HZ437" s="5"/>
      <c r="IA437" s="5"/>
      <c r="IB437" s="5"/>
      <c r="IC437" s="5"/>
      <c r="ID437" s="5"/>
      <c r="IE437" s="5"/>
      <c r="IF437" s="5"/>
      <c r="IG437" s="5"/>
      <c r="IH437" s="5"/>
      <c r="II437" s="5"/>
      <c r="IJ437" s="5"/>
      <c r="IK437" s="5"/>
      <c r="IL437" s="5"/>
      <c r="IM437" s="5"/>
      <c r="IN437" s="5"/>
      <c r="IO437" s="5"/>
      <c r="IP437" s="5"/>
      <c r="IQ437" s="5"/>
      <c r="IR437" s="5"/>
      <c r="IS437" s="5"/>
      <c r="IT437" s="5"/>
      <c r="IU437" s="5"/>
      <c r="IV437" s="5"/>
      <c r="IW437" s="5"/>
      <c r="IX437" s="5"/>
      <c r="IY437" s="5"/>
      <c r="IZ437" s="5"/>
      <c r="JA437" s="5"/>
      <c r="JB437" s="5"/>
      <c r="JC437" s="5"/>
      <c r="JD437" s="5"/>
      <c r="JE437" s="5"/>
      <c r="JF437" s="5"/>
      <c r="JG437" s="5"/>
      <c r="JH437" s="5"/>
      <c r="JI437" s="5"/>
      <c r="JJ437" s="5"/>
      <c r="JK437" s="5"/>
      <c r="JL437" s="5"/>
      <c r="JM437" s="5"/>
      <c r="JN437" s="5"/>
      <c r="JO437" s="5"/>
      <c r="JP437" s="5"/>
      <c r="JQ437" s="5"/>
      <c r="JR437" s="5"/>
      <c r="JS437" s="5"/>
      <c r="JT437" s="5"/>
      <c r="JU437" s="5"/>
      <c r="JV437" s="5"/>
      <c r="JW437" s="5"/>
      <c r="JX437" s="5"/>
      <c r="JY437" s="5"/>
      <c r="JZ437" s="5"/>
      <c r="KA437" s="5"/>
      <c r="KB437" s="5"/>
      <c r="KC437" s="5"/>
      <c r="KD437" s="5"/>
      <c r="KE437" s="5"/>
      <c r="KF437" s="5"/>
      <c r="KG437" s="5"/>
      <c r="KH437" s="5"/>
      <c r="KI437" s="5"/>
      <c r="KJ437" s="5"/>
      <c r="KK437" s="5"/>
      <c r="KL437" s="5"/>
      <c r="KM437" s="5"/>
      <c r="KN437" s="5"/>
    </row>
    <row r="438" spans="1:300" ht="12.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  <c r="CY438" s="5"/>
      <c r="CZ438" s="5"/>
      <c r="DA438" s="5"/>
      <c r="DB438" s="5"/>
      <c r="DC438" s="5"/>
      <c r="DD438" s="5"/>
      <c r="DE438" s="5"/>
      <c r="DF438" s="5"/>
      <c r="DG438" s="5"/>
      <c r="DH438" s="5"/>
      <c r="DI438" s="5"/>
      <c r="DJ438" s="5"/>
      <c r="DK438" s="5"/>
      <c r="DL438" s="5"/>
      <c r="DM438" s="5"/>
      <c r="DN438" s="5"/>
      <c r="DO438" s="5"/>
      <c r="DP438" s="5"/>
      <c r="DQ438" s="5"/>
      <c r="DR438" s="5"/>
      <c r="DS438" s="5"/>
      <c r="DT438" s="5"/>
      <c r="DU438" s="5"/>
      <c r="DV438" s="5"/>
      <c r="DW438" s="5"/>
      <c r="DX438" s="5"/>
      <c r="DY438" s="5"/>
      <c r="DZ438" s="5"/>
      <c r="EA438" s="5"/>
      <c r="EB438" s="5"/>
      <c r="EC438" s="5"/>
      <c r="ED438" s="5"/>
      <c r="EE438" s="5"/>
      <c r="EF438" s="5"/>
      <c r="EG438" s="5"/>
      <c r="EH438" s="5"/>
      <c r="EI438" s="5"/>
      <c r="EJ438" s="5"/>
      <c r="EK438" s="5"/>
      <c r="EL438" s="5"/>
      <c r="EM438" s="5"/>
      <c r="EN438" s="5"/>
      <c r="EO438" s="5"/>
      <c r="EP438" s="5"/>
      <c r="EQ438" s="5"/>
      <c r="ER438" s="5"/>
      <c r="ES438" s="5"/>
      <c r="ET438" s="5"/>
      <c r="EU438" s="5"/>
      <c r="EV438" s="5"/>
      <c r="EW438" s="5"/>
      <c r="EX438" s="5"/>
      <c r="EY438" s="5"/>
      <c r="EZ438" s="5"/>
      <c r="FA438" s="5"/>
      <c r="FB438" s="5"/>
      <c r="FC438" s="5"/>
      <c r="FD438" s="5"/>
      <c r="FE438" s="5"/>
      <c r="FF438" s="5"/>
      <c r="FG438" s="5"/>
      <c r="FH438" s="5"/>
      <c r="FI438" s="5"/>
      <c r="FJ438" s="5"/>
      <c r="FK438" s="5"/>
      <c r="FL438" s="5"/>
      <c r="FM438" s="5"/>
      <c r="FN438" s="5"/>
      <c r="FO438" s="5"/>
      <c r="FP438" s="5"/>
      <c r="FQ438" s="5"/>
      <c r="FR438" s="5"/>
      <c r="FS438" s="5"/>
      <c r="FT438" s="5"/>
      <c r="FU438" s="5"/>
      <c r="FV438" s="5"/>
      <c r="FW438" s="5"/>
      <c r="FX438" s="5"/>
      <c r="FY438" s="5"/>
      <c r="FZ438" s="5"/>
      <c r="GA438" s="5"/>
      <c r="GB438" s="5"/>
      <c r="GC438" s="5"/>
      <c r="GD438" s="5"/>
      <c r="GE438" s="5"/>
      <c r="GF438" s="5"/>
      <c r="GG438" s="5"/>
      <c r="GH438" s="5"/>
      <c r="GI438" s="5"/>
      <c r="GJ438" s="5"/>
      <c r="GK438" s="5"/>
      <c r="GL438" s="5"/>
      <c r="GM438" s="5"/>
      <c r="GN438" s="5"/>
      <c r="GO438" s="5"/>
      <c r="GP438" s="5"/>
      <c r="GQ438" s="5"/>
      <c r="GR438" s="5"/>
      <c r="GS438" s="5"/>
      <c r="GT438" s="5"/>
      <c r="GU438" s="5"/>
      <c r="GV438" s="5"/>
      <c r="GW438" s="5"/>
      <c r="GX438" s="5"/>
      <c r="GY438" s="5"/>
      <c r="GZ438" s="5"/>
      <c r="HA438" s="5"/>
      <c r="HB438" s="5"/>
      <c r="HC438" s="5"/>
      <c r="HD438" s="5"/>
      <c r="HE438" s="5"/>
      <c r="HF438" s="5"/>
      <c r="HG438" s="5"/>
      <c r="HH438" s="5"/>
      <c r="HI438" s="5"/>
      <c r="HJ438" s="5"/>
      <c r="HK438" s="5"/>
      <c r="HL438" s="5"/>
      <c r="HM438" s="5"/>
      <c r="HN438" s="5"/>
      <c r="HO438" s="5"/>
      <c r="HP438" s="5"/>
      <c r="HQ438" s="5"/>
      <c r="HR438" s="5"/>
      <c r="HS438" s="5"/>
      <c r="HT438" s="5"/>
      <c r="HU438" s="5"/>
      <c r="HV438" s="5"/>
      <c r="HW438" s="5"/>
      <c r="HX438" s="5"/>
      <c r="HY438" s="5"/>
      <c r="HZ438" s="5"/>
      <c r="IA438" s="5"/>
      <c r="IB438" s="5"/>
      <c r="IC438" s="5"/>
      <c r="ID438" s="5"/>
      <c r="IE438" s="5"/>
      <c r="IF438" s="5"/>
      <c r="IG438" s="5"/>
      <c r="IH438" s="5"/>
      <c r="II438" s="5"/>
      <c r="IJ438" s="5"/>
      <c r="IK438" s="5"/>
      <c r="IL438" s="5"/>
      <c r="IM438" s="5"/>
      <c r="IN438" s="5"/>
      <c r="IO438" s="5"/>
      <c r="IP438" s="5"/>
      <c r="IQ438" s="5"/>
      <c r="IR438" s="5"/>
      <c r="IS438" s="5"/>
      <c r="IT438" s="5"/>
      <c r="IU438" s="5"/>
      <c r="IV438" s="5"/>
      <c r="IW438" s="5"/>
      <c r="IX438" s="5"/>
      <c r="IY438" s="5"/>
      <c r="IZ438" s="5"/>
      <c r="JA438" s="5"/>
      <c r="JB438" s="5"/>
      <c r="JC438" s="5"/>
      <c r="JD438" s="5"/>
      <c r="JE438" s="5"/>
      <c r="JF438" s="5"/>
      <c r="JG438" s="5"/>
      <c r="JH438" s="5"/>
      <c r="JI438" s="5"/>
      <c r="JJ438" s="5"/>
      <c r="JK438" s="5"/>
      <c r="JL438" s="5"/>
      <c r="JM438" s="5"/>
      <c r="JN438" s="5"/>
      <c r="JO438" s="5"/>
      <c r="JP438" s="5"/>
      <c r="JQ438" s="5"/>
      <c r="JR438" s="5"/>
      <c r="JS438" s="5"/>
      <c r="JT438" s="5"/>
      <c r="JU438" s="5"/>
      <c r="JV438" s="5"/>
      <c r="JW438" s="5"/>
      <c r="JX438" s="5"/>
      <c r="JY438" s="5"/>
      <c r="JZ438" s="5"/>
      <c r="KA438" s="5"/>
      <c r="KB438" s="5"/>
      <c r="KC438" s="5"/>
      <c r="KD438" s="5"/>
      <c r="KE438" s="5"/>
      <c r="KF438" s="5"/>
      <c r="KG438" s="5"/>
      <c r="KH438" s="5"/>
      <c r="KI438" s="5"/>
      <c r="KJ438" s="5"/>
      <c r="KK438" s="5"/>
      <c r="KL438" s="5"/>
      <c r="KM438" s="5"/>
      <c r="KN438" s="5"/>
    </row>
    <row r="439" spans="1:300" ht="12.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  <c r="CY439" s="5"/>
      <c r="CZ439" s="5"/>
      <c r="DA439" s="5"/>
      <c r="DB439" s="5"/>
      <c r="DC439" s="5"/>
      <c r="DD439" s="5"/>
      <c r="DE439" s="5"/>
      <c r="DF439" s="5"/>
      <c r="DG439" s="5"/>
      <c r="DH439" s="5"/>
      <c r="DI439" s="5"/>
      <c r="DJ439" s="5"/>
      <c r="DK439" s="5"/>
      <c r="DL439" s="5"/>
      <c r="DM439" s="5"/>
      <c r="DN439" s="5"/>
      <c r="DO439" s="5"/>
      <c r="DP439" s="5"/>
      <c r="DQ439" s="5"/>
      <c r="DR439" s="5"/>
      <c r="DS439" s="5"/>
      <c r="DT439" s="5"/>
      <c r="DU439" s="5"/>
      <c r="DV439" s="5"/>
      <c r="DW439" s="5"/>
      <c r="DX439" s="5"/>
      <c r="DY439" s="5"/>
      <c r="DZ439" s="5"/>
      <c r="EA439" s="5"/>
      <c r="EB439" s="5"/>
      <c r="EC439" s="5"/>
      <c r="ED439" s="5"/>
      <c r="EE439" s="5"/>
      <c r="EF439" s="5"/>
      <c r="EG439" s="5"/>
      <c r="EH439" s="5"/>
      <c r="EI439" s="5"/>
      <c r="EJ439" s="5"/>
      <c r="EK439" s="5"/>
      <c r="EL439" s="5"/>
      <c r="EM439" s="5"/>
      <c r="EN439" s="5"/>
      <c r="EO439" s="5"/>
      <c r="EP439" s="5"/>
      <c r="EQ439" s="5"/>
      <c r="ER439" s="5"/>
      <c r="ES439" s="5"/>
      <c r="ET439" s="5"/>
      <c r="EU439" s="5"/>
      <c r="EV439" s="5"/>
      <c r="EW439" s="5"/>
      <c r="EX439" s="5"/>
      <c r="EY439" s="5"/>
      <c r="EZ439" s="5"/>
      <c r="FA439" s="5"/>
      <c r="FB439" s="5"/>
      <c r="FC439" s="5"/>
      <c r="FD439" s="5"/>
      <c r="FE439" s="5"/>
      <c r="FF439" s="5"/>
      <c r="FG439" s="5"/>
      <c r="FH439" s="5"/>
      <c r="FI439" s="5"/>
      <c r="FJ439" s="5"/>
      <c r="FK439" s="5"/>
      <c r="FL439" s="5"/>
      <c r="FM439" s="5"/>
      <c r="FN439" s="5"/>
      <c r="FO439" s="5"/>
      <c r="FP439" s="5"/>
      <c r="FQ439" s="5"/>
      <c r="FR439" s="5"/>
      <c r="FS439" s="5"/>
      <c r="FT439" s="5"/>
      <c r="FU439" s="5"/>
      <c r="FV439" s="5"/>
      <c r="FW439" s="5"/>
      <c r="FX439" s="5"/>
      <c r="FY439" s="5"/>
      <c r="FZ439" s="5"/>
      <c r="GA439" s="5"/>
      <c r="GB439" s="5"/>
      <c r="GC439" s="5"/>
      <c r="GD439" s="5"/>
      <c r="GE439" s="5"/>
      <c r="GF439" s="5"/>
      <c r="GG439" s="5"/>
      <c r="GH439" s="5"/>
      <c r="GI439" s="5"/>
      <c r="GJ439" s="5"/>
      <c r="GK439" s="5"/>
      <c r="GL439" s="5"/>
      <c r="GM439" s="5"/>
      <c r="GN439" s="5"/>
      <c r="GO439" s="5"/>
      <c r="GP439" s="5"/>
      <c r="GQ439" s="5"/>
      <c r="GR439" s="5"/>
      <c r="GS439" s="5"/>
      <c r="GT439" s="5"/>
      <c r="GU439" s="5"/>
      <c r="GV439" s="5"/>
      <c r="GW439" s="5"/>
      <c r="GX439" s="5"/>
      <c r="GY439" s="5"/>
      <c r="GZ439" s="5"/>
      <c r="HA439" s="5"/>
      <c r="HB439" s="5"/>
      <c r="HC439" s="5"/>
      <c r="HD439" s="5"/>
      <c r="HE439" s="5"/>
      <c r="HF439" s="5"/>
      <c r="HG439" s="5"/>
      <c r="HH439" s="5"/>
      <c r="HI439" s="5"/>
      <c r="HJ439" s="5"/>
      <c r="HK439" s="5"/>
      <c r="HL439" s="5"/>
      <c r="HM439" s="5"/>
      <c r="HN439" s="5"/>
      <c r="HO439" s="5"/>
      <c r="HP439" s="5"/>
      <c r="HQ439" s="5"/>
      <c r="HR439" s="5"/>
      <c r="HS439" s="5"/>
      <c r="HT439" s="5"/>
      <c r="HU439" s="5"/>
      <c r="HV439" s="5"/>
      <c r="HW439" s="5"/>
      <c r="HX439" s="5"/>
      <c r="HY439" s="5"/>
      <c r="HZ439" s="5"/>
      <c r="IA439" s="5"/>
      <c r="IB439" s="5"/>
      <c r="IC439" s="5"/>
      <c r="ID439" s="5"/>
      <c r="IE439" s="5"/>
      <c r="IF439" s="5"/>
      <c r="IG439" s="5"/>
      <c r="IH439" s="5"/>
      <c r="II439" s="5"/>
      <c r="IJ439" s="5"/>
      <c r="IK439" s="5"/>
      <c r="IL439" s="5"/>
      <c r="IM439" s="5"/>
      <c r="IN439" s="5"/>
      <c r="IO439" s="5"/>
      <c r="IP439" s="5"/>
      <c r="IQ439" s="5"/>
      <c r="IR439" s="5"/>
      <c r="IS439" s="5"/>
      <c r="IT439" s="5"/>
      <c r="IU439" s="5"/>
      <c r="IV439" s="5"/>
      <c r="IW439" s="5"/>
      <c r="IX439" s="5"/>
      <c r="IY439" s="5"/>
      <c r="IZ439" s="5"/>
      <c r="JA439" s="5"/>
      <c r="JB439" s="5"/>
      <c r="JC439" s="5"/>
      <c r="JD439" s="5"/>
      <c r="JE439" s="5"/>
      <c r="JF439" s="5"/>
      <c r="JG439" s="5"/>
      <c r="JH439" s="5"/>
      <c r="JI439" s="5"/>
      <c r="JJ439" s="5"/>
      <c r="JK439" s="5"/>
      <c r="JL439" s="5"/>
      <c r="JM439" s="5"/>
      <c r="JN439" s="5"/>
      <c r="JO439" s="5"/>
      <c r="JP439" s="5"/>
      <c r="JQ439" s="5"/>
      <c r="JR439" s="5"/>
      <c r="JS439" s="5"/>
      <c r="JT439" s="5"/>
      <c r="JU439" s="5"/>
      <c r="JV439" s="5"/>
      <c r="JW439" s="5"/>
      <c r="JX439" s="5"/>
      <c r="JY439" s="5"/>
      <c r="JZ439" s="5"/>
      <c r="KA439" s="5"/>
      <c r="KB439" s="5"/>
      <c r="KC439" s="5"/>
      <c r="KD439" s="5"/>
      <c r="KE439" s="5"/>
      <c r="KF439" s="5"/>
      <c r="KG439" s="5"/>
      <c r="KH439" s="5"/>
      <c r="KI439" s="5"/>
      <c r="KJ439" s="5"/>
      <c r="KK439" s="5"/>
      <c r="KL439" s="5"/>
      <c r="KM439" s="5"/>
      <c r="KN439" s="5"/>
    </row>
    <row r="440" spans="1:300" ht="12.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  <c r="CY440" s="5"/>
      <c r="CZ440" s="5"/>
      <c r="DA440" s="5"/>
      <c r="DB440" s="5"/>
      <c r="DC440" s="5"/>
      <c r="DD440" s="5"/>
      <c r="DE440" s="5"/>
      <c r="DF440" s="5"/>
      <c r="DG440" s="5"/>
      <c r="DH440" s="5"/>
      <c r="DI440" s="5"/>
      <c r="DJ440" s="5"/>
      <c r="DK440" s="5"/>
      <c r="DL440" s="5"/>
      <c r="DM440" s="5"/>
      <c r="DN440" s="5"/>
      <c r="DO440" s="5"/>
      <c r="DP440" s="5"/>
      <c r="DQ440" s="5"/>
      <c r="DR440" s="5"/>
      <c r="DS440" s="5"/>
      <c r="DT440" s="5"/>
      <c r="DU440" s="5"/>
      <c r="DV440" s="5"/>
      <c r="DW440" s="5"/>
      <c r="DX440" s="5"/>
      <c r="DY440" s="5"/>
      <c r="DZ440" s="5"/>
      <c r="EA440" s="5"/>
      <c r="EB440" s="5"/>
      <c r="EC440" s="5"/>
      <c r="ED440" s="5"/>
      <c r="EE440" s="5"/>
      <c r="EF440" s="5"/>
      <c r="EG440" s="5"/>
      <c r="EH440" s="5"/>
      <c r="EI440" s="5"/>
      <c r="EJ440" s="5"/>
      <c r="EK440" s="5"/>
      <c r="EL440" s="5"/>
      <c r="EM440" s="5"/>
      <c r="EN440" s="5"/>
      <c r="EO440" s="5"/>
      <c r="EP440" s="5"/>
      <c r="EQ440" s="5"/>
      <c r="ER440" s="5"/>
      <c r="ES440" s="5"/>
      <c r="ET440" s="5"/>
      <c r="EU440" s="5"/>
      <c r="EV440" s="5"/>
      <c r="EW440" s="5"/>
      <c r="EX440" s="5"/>
      <c r="EY440" s="5"/>
      <c r="EZ440" s="5"/>
      <c r="FA440" s="5"/>
      <c r="FB440" s="5"/>
      <c r="FC440" s="5"/>
      <c r="FD440" s="5"/>
      <c r="FE440" s="5"/>
      <c r="FF440" s="5"/>
      <c r="FG440" s="5"/>
      <c r="FH440" s="5"/>
      <c r="FI440" s="5"/>
      <c r="FJ440" s="5"/>
      <c r="FK440" s="5"/>
      <c r="FL440" s="5"/>
      <c r="FM440" s="5"/>
      <c r="FN440" s="5"/>
      <c r="FO440" s="5"/>
      <c r="FP440" s="5"/>
      <c r="FQ440" s="5"/>
      <c r="FR440" s="5"/>
      <c r="FS440" s="5"/>
      <c r="FT440" s="5"/>
      <c r="FU440" s="5"/>
      <c r="FV440" s="5"/>
      <c r="FW440" s="5"/>
      <c r="FX440" s="5"/>
      <c r="FY440" s="5"/>
      <c r="FZ440" s="5"/>
      <c r="GA440" s="5"/>
      <c r="GB440" s="5"/>
      <c r="GC440" s="5"/>
      <c r="GD440" s="5"/>
      <c r="GE440" s="5"/>
      <c r="GF440" s="5"/>
      <c r="GG440" s="5"/>
      <c r="GH440" s="5"/>
      <c r="GI440" s="5"/>
      <c r="GJ440" s="5"/>
      <c r="GK440" s="5"/>
      <c r="GL440" s="5"/>
      <c r="GM440" s="5"/>
      <c r="GN440" s="5"/>
      <c r="GO440" s="5"/>
      <c r="GP440" s="5"/>
      <c r="GQ440" s="5"/>
      <c r="GR440" s="5"/>
      <c r="GS440" s="5"/>
      <c r="GT440" s="5"/>
      <c r="GU440" s="5"/>
      <c r="GV440" s="5"/>
      <c r="GW440" s="5"/>
      <c r="GX440" s="5"/>
      <c r="GY440" s="5"/>
      <c r="GZ440" s="5"/>
      <c r="HA440" s="5"/>
      <c r="HB440" s="5"/>
      <c r="HC440" s="5"/>
      <c r="HD440" s="5"/>
      <c r="HE440" s="5"/>
      <c r="HF440" s="5"/>
      <c r="HG440" s="5"/>
      <c r="HH440" s="5"/>
      <c r="HI440" s="5"/>
      <c r="HJ440" s="5"/>
      <c r="HK440" s="5"/>
      <c r="HL440" s="5"/>
      <c r="HM440" s="5"/>
      <c r="HN440" s="5"/>
      <c r="HO440" s="5"/>
      <c r="HP440" s="5"/>
      <c r="HQ440" s="5"/>
      <c r="HR440" s="5"/>
      <c r="HS440" s="5"/>
      <c r="HT440" s="5"/>
      <c r="HU440" s="5"/>
      <c r="HV440" s="5"/>
      <c r="HW440" s="5"/>
      <c r="HX440" s="5"/>
      <c r="HY440" s="5"/>
      <c r="HZ440" s="5"/>
      <c r="IA440" s="5"/>
      <c r="IB440" s="5"/>
      <c r="IC440" s="5"/>
      <c r="ID440" s="5"/>
      <c r="IE440" s="5"/>
      <c r="IF440" s="5"/>
      <c r="IG440" s="5"/>
      <c r="IH440" s="5"/>
      <c r="II440" s="5"/>
      <c r="IJ440" s="5"/>
      <c r="IK440" s="5"/>
      <c r="IL440" s="5"/>
      <c r="IM440" s="5"/>
      <c r="IN440" s="5"/>
      <c r="IO440" s="5"/>
      <c r="IP440" s="5"/>
      <c r="IQ440" s="5"/>
      <c r="IR440" s="5"/>
      <c r="IS440" s="5"/>
      <c r="IT440" s="5"/>
      <c r="IU440" s="5"/>
      <c r="IV440" s="5"/>
      <c r="IW440" s="5"/>
      <c r="IX440" s="5"/>
      <c r="IY440" s="5"/>
      <c r="IZ440" s="5"/>
      <c r="JA440" s="5"/>
      <c r="JB440" s="5"/>
      <c r="JC440" s="5"/>
      <c r="JD440" s="5"/>
      <c r="JE440" s="5"/>
      <c r="JF440" s="5"/>
      <c r="JG440" s="5"/>
      <c r="JH440" s="5"/>
      <c r="JI440" s="5"/>
      <c r="JJ440" s="5"/>
      <c r="JK440" s="5"/>
      <c r="JL440" s="5"/>
      <c r="JM440" s="5"/>
      <c r="JN440" s="5"/>
      <c r="JO440" s="5"/>
      <c r="JP440" s="5"/>
      <c r="JQ440" s="5"/>
      <c r="JR440" s="5"/>
      <c r="JS440" s="5"/>
      <c r="JT440" s="5"/>
      <c r="JU440" s="5"/>
      <c r="JV440" s="5"/>
      <c r="JW440" s="5"/>
      <c r="JX440" s="5"/>
      <c r="JY440" s="5"/>
      <c r="JZ440" s="5"/>
      <c r="KA440" s="5"/>
      <c r="KB440" s="5"/>
      <c r="KC440" s="5"/>
      <c r="KD440" s="5"/>
      <c r="KE440" s="5"/>
      <c r="KF440" s="5"/>
      <c r="KG440" s="5"/>
      <c r="KH440" s="5"/>
      <c r="KI440" s="5"/>
      <c r="KJ440" s="5"/>
      <c r="KK440" s="5"/>
      <c r="KL440" s="5"/>
      <c r="KM440" s="5"/>
      <c r="KN440" s="5"/>
    </row>
    <row r="441" spans="1:300" ht="12.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  <c r="CY441" s="5"/>
      <c r="CZ441" s="5"/>
      <c r="DA441" s="5"/>
      <c r="DB441" s="5"/>
      <c r="DC441" s="5"/>
      <c r="DD441" s="5"/>
      <c r="DE441" s="5"/>
      <c r="DF441" s="5"/>
      <c r="DG441" s="5"/>
      <c r="DH441" s="5"/>
      <c r="DI441" s="5"/>
      <c r="DJ441" s="5"/>
      <c r="DK441" s="5"/>
      <c r="DL441" s="5"/>
      <c r="DM441" s="5"/>
      <c r="DN441" s="5"/>
      <c r="DO441" s="5"/>
      <c r="DP441" s="5"/>
      <c r="DQ441" s="5"/>
      <c r="DR441" s="5"/>
      <c r="DS441" s="5"/>
      <c r="DT441" s="5"/>
      <c r="DU441" s="5"/>
      <c r="DV441" s="5"/>
      <c r="DW441" s="5"/>
      <c r="DX441" s="5"/>
      <c r="DY441" s="5"/>
      <c r="DZ441" s="5"/>
      <c r="EA441" s="5"/>
      <c r="EB441" s="5"/>
      <c r="EC441" s="5"/>
      <c r="ED441" s="5"/>
      <c r="EE441" s="5"/>
      <c r="EF441" s="5"/>
      <c r="EG441" s="5"/>
      <c r="EH441" s="5"/>
      <c r="EI441" s="5"/>
      <c r="EJ441" s="5"/>
      <c r="EK441" s="5"/>
      <c r="EL441" s="5"/>
      <c r="EM441" s="5"/>
      <c r="EN441" s="5"/>
      <c r="EO441" s="5"/>
      <c r="EP441" s="5"/>
      <c r="EQ441" s="5"/>
      <c r="ER441" s="5"/>
      <c r="ES441" s="5"/>
      <c r="ET441" s="5"/>
      <c r="EU441" s="5"/>
      <c r="EV441" s="5"/>
      <c r="EW441" s="5"/>
      <c r="EX441" s="5"/>
      <c r="EY441" s="5"/>
      <c r="EZ441" s="5"/>
      <c r="FA441" s="5"/>
      <c r="FB441" s="5"/>
      <c r="FC441" s="5"/>
      <c r="FD441" s="5"/>
      <c r="FE441" s="5"/>
      <c r="FF441" s="5"/>
      <c r="FG441" s="5"/>
      <c r="FH441" s="5"/>
      <c r="FI441" s="5"/>
      <c r="FJ441" s="5"/>
      <c r="FK441" s="5"/>
      <c r="FL441" s="5"/>
      <c r="FM441" s="5"/>
      <c r="FN441" s="5"/>
      <c r="FO441" s="5"/>
      <c r="FP441" s="5"/>
      <c r="FQ441" s="5"/>
      <c r="FR441" s="5"/>
      <c r="FS441" s="5"/>
      <c r="FT441" s="5"/>
      <c r="FU441" s="5"/>
      <c r="FV441" s="5"/>
      <c r="FW441" s="5"/>
      <c r="FX441" s="5"/>
      <c r="FY441" s="5"/>
      <c r="FZ441" s="5"/>
      <c r="GA441" s="5"/>
      <c r="GB441" s="5"/>
      <c r="GC441" s="5"/>
      <c r="GD441" s="5"/>
      <c r="GE441" s="5"/>
      <c r="GF441" s="5"/>
      <c r="GG441" s="5"/>
      <c r="GH441" s="5"/>
      <c r="GI441" s="5"/>
      <c r="GJ441" s="5"/>
      <c r="GK441" s="5"/>
      <c r="GL441" s="5"/>
      <c r="GM441" s="5"/>
      <c r="GN441" s="5"/>
      <c r="GO441" s="5"/>
      <c r="GP441" s="5"/>
      <c r="GQ441" s="5"/>
      <c r="GR441" s="5"/>
      <c r="GS441" s="5"/>
      <c r="GT441" s="5"/>
      <c r="GU441" s="5"/>
      <c r="GV441" s="5"/>
      <c r="GW441" s="5"/>
      <c r="GX441" s="5"/>
      <c r="GY441" s="5"/>
      <c r="GZ441" s="5"/>
      <c r="HA441" s="5"/>
      <c r="HB441" s="5"/>
      <c r="HC441" s="5"/>
      <c r="HD441" s="5"/>
      <c r="HE441" s="5"/>
      <c r="HF441" s="5"/>
      <c r="HG441" s="5"/>
      <c r="HH441" s="5"/>
      <c r="HI441" s="5"/>
      <c r="HJ441" s="5"/>
      <c r="HK441" s="5"/>
      <c r="HL441" s="5"/>
      <c r="HM441" s="5"/>
      <c r="HN441" s="5"/>
      <c r="HO441" s="5"/>
      <c r="HP441" s="5"/>
      <c r="HQ441" s="5"/>
      <c r="HR441" s="5"/>
      <c r="HS441" s="5"/>
      <c r="HT441" s="5"/>
      <c r="HU441" s="5"/>
      <c r="HV441" s="5"/>
      <c r="HW441" s="5"/>
      <c r="HX441" s="5"/>
      <c r="HY441" s="5"/>
      <c r="HZ441" s="5"/>
      <c r="IA441" s="5"/>
      <c r="IB441" s="5"/>
      <c r="IC441" s="5"/>
      <c r="ID441" s="5"/>
      <c r="IE441" s="5"/>
      <c r="IF441" s="5"/>
      <c r="IG441" s="5"/>
      <c r="IH441" s="5"/>
      <c r="II441" s="5"/>
      <c r="IJ441" s="5"/>
      <c r="IK441" s="5"/>
      <c r="IL441" s="5"/>
      <c r="IM441" s="5"/>
      <c r="IN441" s="5"/>
      <c r="IO441" s="5"/>
      <c r="IP441" s="5"/>
      <c r="IQ441" s="5"/>
      <c r="IR441" s="5"/>
      <c r="IS441" s="5"/>
      <c r="IT441" s="5"/>
      <c r="IU441" s="5"/>
      <c r="IV441" s="5"/>
      <c r="IW441" s="5"/>
      <c r="IX441" s="5"/>
      <c r="IY441" s="5"/>
      <c r="IZ441" s="5"/>
      <c r="JA441" s="5"/>
      <c r="JB441" s="5"/>
      <c r="JC441" s="5"/>
      <c r="JD441" s="5"/>
      <c r="JE441" s="5"/>
      <c r="JF441" s="5"/>
      <c r="JG441" s="5"/>
      <c r="JH441" s="5"/>
      <c r="JI441" s="5"/>
      <c r="JJ441" s="5"/>
      <c r="JK441" s="5"/>
      <c r="JL441" s="5"/>
      <c r="JM441" s="5"/>
      <c r="JN441" s="5"/>
      <c r="JO441" s="5"/>
      <c r="JP441" s="5"/>
      <c r="JQ441" s="5"/>
      <c r="JR441" s="5"/>
      <c r="JS441" s="5"/>
      <c r="JT441" s="5"/>
      <c r="JU441" s="5"/>
      <c r="JV441" s="5"/>
      <c r="JW441" s="5"/>
      <c r="JX441" s="5"/>
      <c r="JY441" s="5"/>
      <c r="JZ441" s="5"/>
      <c r="KA441" s="5"/>
      <c r="KB441" s="5"/>
      <c r="KC441" s="5"/>
      <c r="KD441" s="5"/>
      <c r="KE441" s="5"/>
      <c r="KF441" s="5"/>
      <c r="KG441" s="5"/>
      <c r="KH441" s="5"/>
      <c r="KI441" s="5"/>
      <c r="KJ441" s="5"/>
      <c r="KK441" s="5"/>
      <c r="KL441" s="5"/>
      <c r="KM441" s="5"/>
      <c r="KN441" s="5"/>
    </row>
    <row r="442" spans="1:300" ht="12.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  <c r="CY442" s="5"/>
      <c r="CZ442" s="5"/>
      <c r="DA442" s="5"/>
      <c r="DB442" s="5"/>
      <c r="DC442" s="5"/>
      <c r="DD442" s="5"/>
      <c r="DE442" s="5"/>
      <c r="DF442" s="5"/>
      <c r="DG442" s="5"/>
      <c r="DH442" s="5"/>
      <c r="DI442" s="5"/>
      <c r="DJ442" s="5"/>
      <c r="DK442" s="5"/>
      <c r="DL442" s="5"/>
      <c r="DM442" s="5"/>
      <c r="DN442" s="5"/>
      <c r="DO442" s="5"/>
      <c r="DP442" s="5"/>
      <c r="DQ442" s="5"/>
      <c r="DR442" s="5"/>
      <c r="DS442" s="5"/>
      <c r="DT442" s="5"/>
      <c r="DU442" s="5"/>
      <c r="DV442" s="5"/>
      <c r="DW442" s="5"/>
      <c r="DX442" s="5"/>
      <c r="DY442" s="5"/>
      <c r="DZ442" s="5"/>
      <c r="EA442" s="5"/>
      <c r="EB442" s="5"/>
      <c r="EC442" s="5"/>
      <c r="ED442" s="5"/>
      <c r="EE442" s="5"/>
      <c r="EF442" s="5"/>
      <c r="EG442" s="5"/>
      <c r="EH442" s="5"/>
      <c r="EI442" s="5"/>
      <c r="EJ442" s="5"/>
      <c r="EK442" s="5"/>
      <c r="EL442" s="5"/>
      <c r="EM442" s="5"/>
      <c r="EN442" s="5"/>
      <c r="EO442" s="5"/>
      <c r="EP442" s="5"/>
      <c r="EQ442" s="5"/>
      <c r="ER442" s="5"/>
      <c r="ES442" s="5"/>
      <c r="ET442" s="5"/>
      <c r="EU442" s="5"/>
      <c r="EV442" s="5"/>
      <c r="EW442" s="5"/>
      <c r="EX442" s="5"/>
      <c r="EY442" s="5"/>
      <c r="EZ442" s="5"/>
      <c r="FA442" s="5"/>
      <c r="FB442" s="5"/>
      <c r="FC442" s="5"/>
      <c r="FD442" s="5"/>
      <c r="FE442" s="5"/>
      <c r="FF442" s="5"/>
      <c r="FG442" s="5"/>
      <c r="FH442" s="5"/>
      <c r="FI442" s="5"/>
      <c r="FJ442" s="5"/>
      <c r="FK442" s="5"/>
      <c r="FL442" s="5"/>
      <c r="FM442" s="5"/>
      <c r="FN442" s="5"/>
      <c r="FO442" s="5"/>
      <c r="FP442" s="5"/>
      <c r="FQ442" s="5"/>
      <c r="FR442" s="5"/>
      <c r="FS442" s="5"/>
      <c r="FT442" s="5"/>
      <c r="FU442" s="5"/>
      <c r="FV442" s="5"/>
      <c r="FW442" s="5"/>
      <c r="FX442" s="5"/>
      <c r="FY442" s="5"/>
      <c r="FZ442" s="5"/>
      <c r="GA442" s="5"/>
      <c r="GB442" s="5"/>
      <c r="GC442" s="5"/>
      <c r="GD442" s="5"/>
      <c r="GE442" s="5"/>
      <c r="GF442" s="5"/>
      <c r="GG442" s="5"/>
      <c r="GH442" s="5"/>
      <c r="GI442" s="5"/>
      <c r="GJ442" s="5"/>
      <c r="GK442" s="5"/>
      <c r="GL442" s="5"/>
      <c r="GM442" s="5"/>
      <c r="GN442" s="5"/>
      <c r="GO442" s="5"/>
      <c r="GP442" s="5"/>
      <c r="GQ442" s="5"/>
      <c r="GR442" s="5"/>
      <c r="GS442" s="5"/>
      <c r="GT442" s="5"/>
      <c r="GU442" s="5"/>
      <c r="GV442" s="5"/>
      <c r="GW442" s="5"/>
      <c r="GX442" s="5"/>
      <c r="GY442" s="5"/>
      <c r="GZ442" s="5"/>
      <c r="HA442" s="5"/>
      <c r="HB442" s="5"/>
      <c r="HC442" s="5"/>
      <c r="HD442" s="5"/>
      <c r="HE442" s="5"/>
      <c r="HF442" s="5"/>
      <c r="HG442" s="5"/>
      <c r="HH442" s="5"/>
      <c r="HI442" s="5"/>
      <c r="HJ442" s="5"/>
      <c r="HK442" s="5"/>
      <c r="HL442" s="5"/>
      <c r="HM442" s="5"/>
      <c r="HN442" s="5"/>
      <c r="HO442" s="5"/>
      <c r="HP442" s="5"/>
      <c r="HQ442" s="5"/>
      <c r="HR442" s="5"/>
      <c r="HS442" s="5"/>
      <c r="HT442" s="5"/>
      <c r="HU442" s="5"/>
      <c r="HV442" s="5"/>
      <c r="HW442" s="5"/>
      <c r="HX442" s="5"/>
      <c r="HY442" s="5"/>
      <c r="HZ442" s="5"/>
      <c r="IA442" s="5"/>
      <c r="IB442" s="5"/>
      <c r="IC442" s="5"/>
      <c r="ID442" s="5"/>
      <c r="IE442" s="5"/>
      <c r="IF442" s="5"/>
      <c r="IG442" s="5"/>
      <c r="IH442" s="5"/>
      <c r="II442" s="5"/>
      <c r="IJ442" s="5"/>
      <c r="IK442" s="5"/>
      <c r="IL442" s="5"/>
      <c r="IM442" s="5"/>
      <c r="IN442" s="5"/>
      <c r="IO442" s="5"/>
      <c r="IP442" s="5"/>
      <c r="IQ442" s="5"/>
      <c r="IR442" s="5"/>
      <c r="IS442" s="5"/>
      <c r="IT442" s="5"/>
      <c r="IU442" s="5"/>
      <c r="IV442" s="5"/>
      <c r="IW442" s="5"/>
      <c r="IX442" s="5"/>
      <c r="IY442" s="5"/>
      <c r="IZ442" s="5"/>
      <c r="JA442" s="5"/>
      <c r="JB442" s="5"/>
      <c r="JC442" s="5"/>
      <c r="JD442" s="5"/>
      <c r="JE442" s="5"/>
      <c r="JF442" s="5"/>
      <c r="JG442" s="5"/>
      <c r="JH442" s="5"/>
      <c r="JI442" s="5"/>
      <c r="JJ442" s="5"/>
      <c r="JK442" s="5"/>
      <c r="JL442" s="5"/>
      <c r="JM442" s="5"/>
      <c r="JN442" s="5"/>
      <c r="JO442" s="5"/>
      <c r="JP442" s="5"/>
      <c r="JQ442" s="5"/>
      <c r="JR442" s="5"/>
      <c r="JS442" s="5"/>
      <c r="JT442" s="5"/>
      <c r="JU442" s="5"/>
      <c r="JV442" s="5"/>
      <c r="JW442" s="5"/>
      <c r="JX442" s="5"/>
      <c r="JY442" s="5"/>
      <c r="JZ442" s="5"/>
      <c r="KA442" s="5"/>
      <c r="KB442" s="5"/>
      <c r="KC442" s="5"/>
      <c r="KD442" s="5"/>
      <c r="KE442" s="5"/>
      <c r="KF442" s="5"/>
      <c r="KG442" s="5"/>
      <c r="KH442" s="5"/>
      <c r="KI442" s="5"/>
      <c r="KJ442" s="5"/>
      <c r="KK442" s="5"/>
      <c r="KL442" s="5"/>
      <c r="KM442" s="5"/>
      <c r="KN442" s="5"/>
    </row>
    <row r="443" spans="1:300" ht="12.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  <c r="CY443" s="5"/>
      <c r="CZ443" s="5"/>
      <c r="DA443" s="5"/>
      <c r="DB443" s="5"/>
      <c r="DC443" s="5"/>
      <c r="DD443" s="5"/>
      <c r="DE443" s="5"/>
      <c r="DF443" s="5"/>
      <c r="DG443" s="5"/>
      <c r="DH443" s="5"/>
      <c r="DI443" s="5"/>
      <c r="DJ443" s="5"/>
      <c r="DK443" s="5"/>
      <c r="DL443" s="5"/>
      <c r="DM443" s="5"/>
      <c r="DN443" s="5"/>
      <c r="DO443" s="5"/>
      <c r="DP443" s="5"/>
      <c r="DQ443" s="5"/>
      <c r="DR443" s="5"/>
      <c r="DS443" s="5"/>
      <c r="DT443" s="5"/>
      <c r="DU443" s="5"/>
      <c r="DV443" s="5"/>
      <c r="DW443" s="5"/>
      <c r="DX443" s="5"/>
      <c r="DY443" s="5"/>
      <c r="DZ443" s="5"/>
      <c r="EA443" s="5"/>
      <c r="EB443" s="5"/>
      <c r="EC443" s="5"/>
      <c r="ED443" s="5"/>
      <c r="EE443" s="5"/>
      <c r="EF443" s="5"/>
      <c r="EG443" s="5"/>
      <c r="EH443" s="5"/>
      <c r="EI443" s="5"/>
      <c r="EJ443" s="5"/>
      <c r="EK443" s="5"/>
      <c r="EL443" s="5"/>
      <c r="EM443" s="5"/>
      <c r="EN443" s="5"/>
      <c r="EO443" s="5"/>
      <c r="EP443" s="5"/>
      <c r="EQ443" s="5"/>
      <c r="ER443" s="5"/>
      <c r="ES443" s="5"/>
      <c r="ET443" s="5"/>
      <c r="EU443" s="5"/>
      <c r="EV443" s="5"/>
      <c r="EW443" s="5"/>
      <c r="EX443" s="5"/>
      <c r="EY443" s="5"/>
      <c r="EZ443" s="5"/>
      <c r="FA443" s="5"/>
      <c r="FB443" s="5"/>
      <c r="FC443" s="5"/>
      <c r="FD443" s="5"/>
      <c r="FE443" s="5"/>
      <c r="FF443" s="5"/>
      <c r="FG443" s="5"/>
      <c r="FH443" s="5"/>
      <c r="FI443" s="5"/>
      <c r="FJ443" s="5"/>
      <c r="FK443" s="5"/>
      <c r="FL443" s="5"/>
      <c r="FM443" s="5"/>
      <c r="FN443" s="5"/>
      <c r="FO443" s="5"/>
      <c r="FP443" s="5"/>
      <c r="FQ443" s="5"/>
      <c r="FR443" s="5"/>
      <c r="FS443" s="5"/>
      <c r="FT443" s="5"/>
      <c r="FU443" s="5"/>
      <c r="FV443" s="5"/>
      <c r="FW443" s="5"/>
      <c r="FX443" s="5"/>
      <c r="FY443" s="5"/>
      <c r="FZ443" s="5"/>
      <c r="GA443" s="5"/>
      <c r="GB443" s="5"/>
      <c r="GC443" s="5"/>
      <c r="GD443" s="5"/>
      <c r="GE443" s="5"/>
      <c r="GF443" s="5"/>
      <c r="GG443" s="5"/>
      <c r="GH443" s="5"/>
      <c r="GI443" s="5"/>
      <c r="GJ443" s="5"/>
      <c r="GK443" s="5"/>
      <c r="GL443" s="5"/>
      <c r="GM443" s="5"/>
      <c r="GN443" s="5"/>
      <c r="GO443" s="5"/>
      <c r="GP443" s="5"/>
      <c r="GQ443" s="5"/>
      <c r="GR443" s="5"/>
      <c r="GS443" s="5"/>
      <c r="GT443" s="5"/>
      <c r="GU443" s="5"/>
      <c r="GV443" s="5"/>
      <c r="GW443" s="5"/>
      <c r="GX443" s="5"/>
      <c r="GY443" s="5"/>
      <c r="GZ443" s="5"/>
      <c r="HA443" s="5"/>
      <c r="HB443" s="5"/>
      <c r="HC443" s="5"/>
      <c r="HD443" s="5"/>
      <c r="HE443" s="5"/>
      <c r="HF443" s="5"/>
      <c r="HG443" s="5"/>
      <c r="HH443" s="5"/>
      <c r="HI443" s="5"/>
      <c r="HJ443" s="5"/>
      <c r="HK443" s="5"/>
      <c r="HL443" s="5"/>
      <c r="HM443" s="5"/>
      <c r="HN443" s="5"/>
      <c r="HO443" s="5"/>
      <c r="HP443" s="5"/>
      <c r="HQ443" s="5"/>
      <c r="HR443" s="5"/>
      <c r="HS443" s="5"/>
      <c r="HT443" s="5"/>
      <c r="HU443" s="5"/>
      <c r="HV443" s="5"/>
      <c r="HW443" s="5"/>
      <c r="HX443" s="5"/>
      <c r="HY443" s="5"/>
      <c r="HZ443" s="5"/>
      <c r="IA443" s="5"/>
      <c r="IB443" s="5"/>
      <c r="IC443" s="5"/>
      <c r="ID443" s="5"/>
      <c r="IE443" s="5"/>
      <c r="IF443" s="5"/>
      <c r="IG443" s="5"/>
      <c r="IH443" s="5"/>
      <c r="II443" s="5"/>
      <c r="IJ443" s="5"/>
      <c r="IK443" s="5"/>
      <c r="IL443" s="5"/>
      <c r="IM443" s="5"/>
      <c r="IN443" s="5"/>
      <c r="IO443" s="5"/>
      <c r="IP443" s="5"/>
      <c r="IQ443" s="5"/>
      <c r="IR443" s="5"/>
      <c r="IS443" s="5"/>
      <c r="IT443" s="5"/>
      <c r="IU443" s="5"/>
      <c r="IV443" s="5"/>
      <c r="IW443" s="5"/>
      <c r="IX443" s="5"/>
      <c r="IY443" s="5"/>
      <c r="IZ443" s="5"/>
      <c r="JA443" s="5"/>
      <c r="JB443" s="5"/>
      <c r="JC443" s="5"/>
      <c r="JD443" s="5"/>
      <c r="JE443" s="5"/>
      <c r="JF443" s="5"/>
      <c r="JG443" s="5"/>
      <c r="JH443" s="5"/>
      <c r="JI443" s="5"/>
      <c r="JJ443" s="5"/>
      <c r="JK443" s="5"/>
      <c r="JL443" s="5"/>
      <c r="JM443" s="5"/>
      <c r="JN443" s="5"/>
      <c r="JO443" s="5"/>
      <c r="JP443" s="5"/>
      <c r="JQ443" s="5"/>
      <c r="JR443" s="5"/>
      <c r="JS443" s="5"/>
      <c r="JT443" s="5"/>
      <c r="JU443" s="5"/>
      <c r="JV443" s="5"/>
      <c r="JW443" s="5"/>
      <c r="JX443" s="5"/>
      <c r="JY443" s="5"/>
      <c r="JZ443" s="5"/>
      <c r="KA443" s="5"/>
      <c r="KB443" s="5"/>
      <c r="KC443" s="5"/>
      <c r="KD443" s="5"/>
      <c r="KE443" s="5"/>
      <c r="KF443" s="5"/>
      <c r="KG443" s="5"/>
      <c r="KH443" s="5"/>
      <c r="KI443" s="5"/>
      <c r="KJ443" s="5"/>
      <c r="KK443" s="5"/>
      <c r="KL443" s="5"/>
      <c r="KM443" s="5"/>
      <c r="KN443" s="5"/>
    </row>
    <row r="444" spans="1:300" ht="12.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CZ444" s="5"/>
      <c r="DA444" s="5"/>
      <c r="DB444" s="5"/>
      <c r="DC444" s="5"/>
      <c r="DD444" s="5"/>
      <c r="DE444" s="5"/>
      <c r="DF444" s="5"/>
      <c r="DG444" s="5"/>
      <c r="DH444" s="5"/>
      <c r="DI444" s="5"/>
      <c r="DJ444" s="5"/>
      <c r="DK444" s="5"/>
      <c r="DL444" s="5"/>
      <c r="DM444" s="5"/>
      <c r="DN444" s="5"/>
      <c r="DO444" s="5"/>
      <c r="DP444" s="5"/>
      <c r="DQ444" s="5"/>
      <c r="DR444" s="5"/>
      <c r="DS444" s="5"/>
      <c r="DT444" s="5"/>
      <c r="DU444" s="5"/>
      <c r="DV444" s="5"/>
      <c r="DW444" s="5"/>
      <c r="DX444" s="5"/>
      <c r="DY444" s="5"/>
      <c r="DZ444" s="5"/>
      <c r="EA444" s="5"/>
      <c r="EB444" s="5"/>
      <c r="EC444" s="5"/>
      <c r="ED444" s="5"/>
      <c r="EE444" s="5"/>
      <c r="EF444" s="5"/>
      <c r="EG444" s="5"/>
      <c r="EH444" s="5"/>
      <c r="EI444" s="5"/>
      <c r="EJ444" s="5"/>
      <c r="EK444" s="5"/>
      <c r="EL444" s="5"/>
      <c r="EM444" s="5"/>
      <c r="EN444" s="5"/>
      <c r="EO444" s="5"/>
      <c r="EP444" s="5"/>
      <c r="EQ444" s="5"/>
      <c r="ER444" s="5"/>
      <c r="ES444" s="5"/>
      <c r="ET444" s="5"/>
      <c r="EU444" s="5"/>
      <c r="EV444" s="5"/>
      <c r="EW444" s="5"/>
      <c r="EX444" s="5"/>
      <c r="EY444" s="5"/>
      <c r="EZ444" s="5"/>
      <c r="FA444" s="5"/>
      <c r="FB444" s="5"/>
      <c r="FC444" s="5"/>
      <c r="FD444" s="5"/>
      <c r="FE444" s="5"/>
      <c r="FF444" s="5"/>
      <c r="FG444" s="5"/>
      <c r="FH444" s="5"/>
      <c r="FI444" s="5"/>
      <c r="FJ444" s="5"/>
      <c r="FK444" s="5"/>
      <c r="FL444" s="5"/>
      <c r="FM444" s="5"/>
      <c r="FN444" s="5"/>
      <c r="FO444" s="5"/>
      <c r="FP444" s="5"/>
      <c r="FQ444" s="5"/>
      <c r="FR444" s="5"/>
      <c r="FS444" s="5"/>
      <c r="FT444" s="5"/>
      <c r="FU444" s="5"/>
      <c r="FV444" s="5"/>
      <c r="FW444" s="5"/>
      <c r="FX444" s="5"/>
      <c r="FY444" s="5"/>
      <c r="FZ444" s="5"/>
      <c r="GA444" s="5"/>
      <c r="GB444" s="5"/>
      <c r="GC444" s="5"/>
      <c r="GD444" s="5"/>
      <c r="GE444" s="5"/>
      <c r="GF444" s="5"/>
      <c r="GG444" s="5"/>
      <c r="GH444" s="5"/>
      <c r="GI444" s="5"/>
      <c r="GJ444" s="5"/>
      <c r="GK444" s="5"/>
      <c r="GL444" s="5"/>
      <c r="GM444" s="5"/>
      <c r="GN444" s="5"/>
      <c r="GO444" s="5"/>
      <c r="GP444" s="5"/>
      <c r="GQ444" s="5"/>
      <c r="GR444" s="5"/>
      <c r="GS444" s="5"/>
      <c r="GT444" s="5"/>
      <c r="GU444" s="5"/>
      <c r="GV444" s="5"/>
      <c r="GW444" s="5"/>
      <c r="GX444" s="5"/>
      <c r="GY444" s="5"/>
      <c r="GZ444" s="5"/>
      <c r="HA444" s="5"/>
      <c r="HB444" s="5"/>
      <c r="HC444" s="5"/>
      <c r="HD444" s="5"/>
      <c r="HE444" s="5"/>
      <c r="HF444" s="5"/>
      <c r="HG444" s="5"/>
      <c r="HH444" s="5"/>
      <c r="HI444" s="5"/>
      <c r="HJ444" s="5"/>
      <c r="HK444" s="5"/>
      <c r="HL444" s="5"/>
      <c r="HM444" s="5"/>
      <c r="HN444" s="5"/>
      <c r="HO444" s="5"/>
      <c r="HP444" s="5"/>
      <c r="HQ444" s="5"/>
      <c r="HR444" s="5"/>
      <c r="HS444" s="5"/>
      <c r="HT444" s="5"/>
      <c r="HU444" s="5"/>
      <c r="HV444" s="5"/>
      <c r="HW444" s="5"/>
      <c r="HX444" s="5"/>
      <c r="HY444" s="5"/>
      <c r="HZ444" s="5"/>
      <c r="IA444" s="5"/>
      <c r="IB444" s="5"/>
      <c r="IC444" s="5"/>
      <c r="ID444" s="5"/>
      <c r="IE444" s="5"/>
      <c r="IF444" s="5"/>
      <c r="IG444" s="5"/>
      <c r="IH444" s="5"/>
      <c r="II444" s="5"/>
      <c r="IJ444" s="5"/>
      <c r="IK444" s="5"/>
      <c r="IL444" s="5"/>
      <c r="IM444" s="5"/>
      <c r="IN444" s="5"/>
      <c r="IO444" s="5"/>
      <c r="IP444" s="5"/>
      <c r="IQ444" s="5"/>
      <c r="IR444" s="5"/>
      <c r="IS444" s="5"/>
      <c r="IT444" s="5"/>
      <c r="IU444" s="5"/>
      <c r="IV444" s="5"/>
      <c r="IW444" s="5"/>
      <c r="IX444" s="5"/>
      <c r="IY444" s="5"/>
      <c r="IZ444" s="5"/>
      <c r="JA444" s="5"/>
      <c r="JB444" s="5"/>
      <c r="JC444" s="5"/>
      <c r="JD444" s="5"/>
      <c r="JE444" s="5"/>
      <c r="JF444" s="5"/>
      <c r="JG444" s="5"/>
      <c r="JH444" s="5"/>
      <c r="JI444" s="5"/>
      <c r="JJ444" s="5"/>
      <c r="JK444" s="5"/>
      <c r="JL444" s="5"/>
      <c r="JM444" s="5"/>
      <c r="JN444" s="5"/>
      <c r="JO444" s="5"/>
      <c r="JP444" s="5"/>
      <c r="JQ444" s="5"/>
      <c r="JR444" s="5"/>
      <c r="JS444" s="5"/>
      <c r="JT444" s="5"/>
      <c r="JU444" s="5"/>
      <c r="JV444" s="5"/>
      <c r="JW444" s="5"/>
      <c r="JX444" s="5"/>
      <c r="JY444" s="5"/>
      <c r="JZ444" s="5"/>
      <c r="KA444" s="5"/>
      <c r="KB444" s="5"/>
      <c r="KC444" s="5"/>
      <c r="KD444" s="5"/>
      <c r="KE444" s="5"/>
      <c r="KF444" s="5"/>
      <c r="KG444" s="5"/>
      <c r="KH444" s="5"/>
      <c r="KI444" s="5"/>
      <c r="KJ444" s="5"/>
      <c r="KK444" s="5"/>
      <c r="KL444" s="5"/>
      <c r="KM444" s="5"/>
      <c r="KN444" s="5"/>
    </row>
    <row r="445" spans="1:300" ht="12.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  <c r="CY445" s="5"/>
      <c r="CZ445" s="5"/>
      <c r="DA445" s="5"/>
      <c r="DB445" s="5"/>
      <c r="DC445" s="5"/>
      <c r="DD445" s="5"/>
      <c r="DE445" s="5"/>
      <c r="DF445" s="5"/>
      <c r="DG445" s="5"/>
      <c r="DH445" s="5"/>
      <c r="DI445" s="5"/>
      <c r="DJ445" s="5"/>
      <c r="DK445" s="5"/>
      <c r="DL445" s="5"/>
      <c r="DM445" s="5"/>
      <c r="DN445" s="5"/>
      <c r="DO445" s="5"/>
      <c r="DP445" s="5"/>
      <c r="DQ445" s="5"/>
      <c r="DR445" s="5"/>
      <c r="DS445" s="5"/>
      <c r="DT445" s="5"/>
      <c r="DU445" s="5"/>
      <c r="DV445" s="5"/>
      <c r="DW445" s="5"/>
      <c r="DX445" s="5"/>
      <c r="DY445" s="5"/>
      <c r="DZ445" s="5"/>
      <c r="EA445" s="5"/>
      <c r="EB445" s="5"/>
      <c r="EC445" s="5"/>
      <c r="ED445" s="5"/>
      <c r="EE445" s="5"/>
      <c r="EF445" s="5"/>
      <c r="EG445" s="5"/>
      <c r="EH445" s="5"/>
      <c r="EI445" s="5"/>
      <c r="EJ445" s="5"/>
      <c r="EK445" s="5"/>
      <c r="EL445" s="5"/>
      <c r="EM445" s="5"/>
      <c r="EN445" s="5"/>
      <c r="EO445" s="5"/>
      <c r="EP445" s="5"/>
      <c r="EQ445" s="5"/>
      <c r="ER445" s="5"/>
      <c r="ES445" s="5"/>
      <c r="ET445" s="5"/>
      <c r="EU445" s="5"/>
      <c r="EV445" s="5"/>
      <c r="EW445" s="5"/>
      <c r="EX445" s="5"/>
      <c r="EY445" s="5"/>
      <c r="EZ445" s="5"/>
      <c r="FA445" s="5"/>
      <c r="FB445" s="5"/>
      <c r="FC445" s="5"/>
      <c r="FD445" s="5"/>
      <c r="FE445" s="5"/>
      <c r="FF445" s="5"/>
      <c r="FG445" s="5"/>
      <c r="FH445" s="5"/>
      <c r="FI445" s="5"/>
      <c r="FJ445" s="5"/>
      <c r="FK445" s="5"/>
      <c r="FL445" s="5"/>
      <c r="FM445" s="5"/>
      <c r="FN445" s="5"/>
      <c r="FO445" s="5"/>
      <c r="FP445" s="5"/>
      <c r="FQ445" s="5"/>
      <c r="FR445" s="5"/>
      <c r="FS445" s="5"/>
      <c r="FT445" s="5"/>
      <c r="FU445" s="5"/>
      <c r="FV445" s="5"/>
      <c r="FW445" s="5"/>
      <c r="FX445" s="5"/>
      <c r="FY445" s="5"/>
      <c r="FZ445" s="5"/>
      <c r="GA445" s="5"/>
      <c r="GB445" s="5"/>
      <c r="GC445" s="5"/>
      <c r="GD445" s="5"/>
      <c r="GE445" s="5"/>
      <c r="GF445" s="5"/>
      <c r="GG445" s="5"/>
      <c r="GH445" s="5"/>
      <c r="GI445" s="5"/>
      <c r="GJ445" s="5"/>
      <c r="GK445" s="5"/>
      <c r="GL445" s="5"/>
      <c r="GM445" s="5"/>
      <c r="GN445" s="5"/>
      <c r="GO445" s="5"/>
      <c r="GP445" s="5"/>
      <c r="GQ445" s="5"/>
      <c r="GR445" s="5"/>
      <c r="GS445" s="5"/>
      <c r="GT445" s="5"/>
      <c r="GU445" s="5"/>
      <c r="GV445" s="5"/>
      <c r="GW445" s="5"/>
      <c r="GX445" s="5"/>
      <c r="GY445" s="5"/>
      <c r="GZ445" s="5"/>
      <c r="HA445" s="5"/>
      <c r="HB445" s="5"/>
      <c r="HC445" s="5"/>
      <c r="HD445" s="5"/>
      <c r="HE445" s="5"/>
      <c r="HF445" s="5"/>
      <c r="HG445" s="5"/>
      <c r="HH445" s="5"/>
      <c r="HI445" s="5"/>
      <c r="HJ445" s="5"/>
      <c r="HK445" s="5"/>
      <c r="HL445" s="5"/>
      <c r="HM445" s="5"/>
      <c r="HN445" s="5"/>
      <c r="HO445" s="5"/>
      <c r="HP445" s="5"/>
      <c r="HQ445" s="5"/>
      <c r="HR445" s="5"/>
      <c r="HS445" s="5"/>
      <c r="HT445" s="5"/>
      <c r="HU445" s="5"/>
      <c r="HV445" s="5"/>
      <c r="HW445" s="5"/>
      <c r="HX445" s="5"/>
      <c r="HY445" s="5"/>
      <c r="HZ445" s="5"/>
      <c r="IA445" s="5"/>
      <c r="IB445" s="5"/>
      <c r="IC445" s="5"/>
      <c r="ID445" s="5"/>
      <c r="IE445" s="5"/>
      <c r="IF445" s="5"/>
      <c r="IG445" s="5"/>
      <c r="IH445" s="5"/>
      <c r="II445" s="5"/>
      <c r="IJ445" s="5"/>
      <c r="IK445" s="5"/>
      <c r="IL445" s="5"/>
      <c r="IM445" s="5"/>
      <c r="IN445" s="5"/>
      <c r="IO445" s="5"/>
      <c r="IP445" s="5"/>
      <c r="IQ445" s="5"/>
      <c r="IR445" s="5"/>
      <c r="IS445" s="5"/>
      <c r="IT445" s="5"/>
      <c r="IU445" s="5"/>
      <c r="IV445" s="5"/>
      <c r="IW445" s="5"/>
      <c r="IX445" s="5"/>
      <c r="IY445" s="5"/>
      <c r="IZ445" s="5"/>
      <c r="JA445" s="5"/>
      <c r="JB445" s="5"/>
      <c r="JC445" s="5"/>
      <c r="JD445" s="5"/>
      <c r="JE445" s="5"/>
      <c r="JF445" s="5"/>
      <c r="JG445" s="5"/>
      <c r="JH445" s="5"/>
      <c r="JI445" s="5"/>
      <c r="JJ445" s="5"/>
      <c r="JK445" s="5"/>
      <c r="JL445" s="5"/>
      <c r="JM445" s="5"/>
      <c r="JN445" s="5"/>
      <c r="JO445" s="5"/>
      <c r="JP445" s="5"/>
      <c r="JQ445" s="5"/>
      <c r="JR445" s="5"/>
      <c r="JS445" s="5"/>
      <c r="JT445" s="5"/>
      <c r="JU445" s="5"/>
      <c r="JV445" s="5"/>
      <c r="JW445" s="5"/>
      <c r="JX445" s="5"/>
      <c r="JY445" s="5"/>
      <c r="JZ445" s="5"/>
      <c r="KA445" s="5"/>
      <c r="KB445" s="5"/>
      <c r="KC445" s="5"/>
      <c r="KD445" s="5"/>
      <c r="KE445" s="5"/>
      <c r="KF445" s="5"/>
      <c r="KG445" s="5"/>
      <c r="KH445" s="5"/>
      <c r="KI445" s="5"/>
      <c r="KJ445" s="5"/>
      <c r="KK445" s="5"/>
      <c r="KL445" s="5"/>
      <c r="KM445" s="5"/>
      <c r="KN445" s="5"/>
    </row>
    <row r="446" spans="1:300" ht="12.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  <c r="DB446" s="5"/>
      <c r="DC446" s="5"/>
      <c r="DD446" s="5"/>
      <c r="DE446" s="5"/>
      <c r="DF446" s="5"/>
      <c r="DG446" s="5"/>
      <c r="DH446" s="5"/>
      <c r="DI446" s="5"/>
      <c r="DJ446" s="5"/>
      <c r="DK446" s="5"/>
      <c r="DL446" s="5"/>
      <c r="DM446" s="5"/>
      <c r="DN446" s="5"/>
      <c r="DO446" s="5"/>
      <c r="DP446" s="5"/>
      <c r="DQ446" s="5"/>
      <c r="DR446" s="5"/>
      <c r="DS446" s="5"/>
      <c r="DT446" s="5"/>
      <c r="DU446" s="5"/>
      <c r="DV446" s="5"/>
      <c r="DW446" s="5"/>
      <c r="DX446" s="5"/>
      <c r="DY446" s="5"/>
      <c r="DZ446" s="5"/>
      <c r="EA446" s="5"/>
      <c r="EB446" s="5"/>
      <c r="EC446" s="5"/>
      <c r="ED446" s="5"/>
      <c r="EE446" s="5"/>
      <c r="EF446" s="5"/>
      <c r="EG446" s="5"/>
      <c r="EH446" s="5"/>
      <c r="EI446" s="5"/>
      <c r="EJ446" s="5"/>
      <c r="EK446" s="5"/>
      <c r="EL446" s="5"/>
      <c r="EM446" s="5"/>
      <c r="EN446" s="5"/>
      <c r="EO446" s="5"/>
      <c r="EP446" s="5"/>
      <c r="EQ446" s="5"/>
      <c r="ER446" s="5"/>
      <c r="ES446" s="5"/>
      <c r="ET446" s="5"/>
      <c r="EU446" s="5"/>
      <c r="EV446" s="5"/>
      <c r="EW446" s="5"/>
      <c r="EX446" s="5"/>
      <c r="EY446" s="5"/>
      <c r="EZ446" s="5"/>
      <c r="FA446" s="5"/>
      <c r="FB446" s="5"/>
      <c r="FC446" s="5"/>
      <c r="FD446" s="5"/>
      <c r="FE446" s="5"/>
      <c r="FF446" s="5"/>
      <c r="FG446" s="5"/>
      <c r="FH446" s="5"/>
      <c r="FI446" s="5"/>
      <c r="FJ446" s="5"/>
      <c r="FK446" s="5"/>
      <c r="FL446" s="5"/>
      <c r="FM446" s="5"/>
      <c r="FN446" s="5"/>
      <c r="FO446" s="5"/>
      <c r="FP446" s="5"/>
      <c r="FQ446" s="5"/>
      <c r="FR446" s="5"/>
      <c r="FS446" s="5"/>
      <c r="FT446" s="5"/>
      <c r="FU446" s="5"/>
      <c r="FV446" s="5"/>
      <c r="FW446" s="5"/>
      <c r="FX446" s="5"/>
      <c r="FY446" s="5"/>
      <c r="FZ446" s="5"/>
      <c r="GA446" s="5"/>
      <c r="GB446" s="5"/>
      <c r="GC446" s="5"/>
      <c r="GD446" s="5"/>
      <c r="GE446" s="5"/>
      <c r="GF446" s="5"/>
      <c r="GG446" s="5"/>
      <c r="GH446" s="5"/>
      <c r="GI446" s="5"/>
      <c r="GJ446" s="5"/>
      <c r="GK446" s="5"/>
      <c r="GL446" s="5"/>
      <c r="GM446" s="5"/>
      <c r="GN446" s="5"/>
      <c r="GO446" s="5"/>
      <c r="GP446" s="5"/>
      <c r="GQ446" s="5"/>
      <c r="GR446" s="5"/>
      <c r="GS446" s="5"/>
      <c r="GT446" s="5"/>
      <c r="GU446" s="5"/>
      <c r="GV446" s="5"/>
      <c r="GW446" s="5"/>
      <c r="GX446" s="5"/>
      <c r="GY446" s="5"/>
      <c r="GZ446" s="5"/>
      <c r="HA446" s="5"/>
      <c r="HB446" s="5"/>
      <c r="HC446" s="5"/>
      <c r="HD446" s="5"/>
      <c r="HE446" s="5"/>
      <c r="HF446" s="5"/>
      <c r="HG446" s="5"/>
      <c r="HH446" s="5"/>
      <c r="HI446" s="5"/>
      <c r="HJ446" s="5"/>
      <c r="HK446" s="5"/>
      <c r="HL446" s="5"/>
      <c r="HM446" s="5"/>
      <c r="HN446" s="5"/>
      <c r="HO446" s="5"/>
      <c r="HP446" s="5"/>
      <c r="HQ446" s="5"/>
      <c r="HR446" s="5"/>
      <c r="HS446" s="5"/>
      <c r="HT446" s="5"/>
      <c r="HU446" s="5"/>
      <c r="HV446" s="5"/>
      <c r="HW446" s="5"/>
      <c r="HX446" s="5"/>
      <c r="HY446" s="5"/>
      <c r="HZ446" s="5"/>
      <c r="IA446" s="5"/>
      <c r="IB446" s="5"/>
      <c r="IC446" s="5"/>
      <c r="ID446" s="5"/>
      <c r="IE446" s="5"/>
      <c r="IF446" s="5"/>
      <c r="IG446" s="5"/>
      <c r="IH446" s="5"/>
      <c r="II446" s="5"/>
      <c r="IJ446" s="5"/>
      <c r="IK446" s="5"/>
      <c r="IL446" s="5"/>
      <c r="IM446" s="5"/>
      <c r="IN446" s="5"/>
      <c r="IO446" s="5"/>
      <c r="IP446" s="5"/>
      <c r="IQ446" s="5"/>
      <c r="IR446" s="5"/>
      <c r="IS446" s="5"/>
      <c r="IT446" s="5"/>
      <c r="IU446" s="5"/>
      <c r="IV446" s="5"/>
      <c r="IW446" s="5"/>
      <c r="IX446" s="5"/>
      <c r="IY446" s="5"/>
      <c r="IZ446" s="5"/>
      <c r="JA446" s="5"/>
      <c r="JB446" s="5"/>
      <c r="JC446" s="5"/>
      <c r="JD446" s="5"/>
      <c r="JE446" s="5"/>
      <c r="JF446" s="5"/>
      <c r="JG446" s="5"/>
      <c r="JH446" s="5"/>
      <c r="JI446" s="5"/>
      <c r="JJ446" s="5"/>
      <c r="JK446" s="5"/>
      <c r="JL446" s="5"/>
      <c r="JM446" s="5"/>
      <c r="JN446" s="5"/>
      <c r="JO446" s="5"/>
      <c r="JP446" s="5"/>
      <c r="JQ446" s="5"/>
      <c r="JR446" s="5"/>
      <c r="JS446" s="5"/>
      <c r="JT446" s="5"/>
      <c r="JU446" s="5"/>
      <c r="JV446" s="5"/>
      <c r="JW446" s="5"/>
      <c r="JX446" s="5"/>
      <c r="JY446" s="5"/>
      <c r="JZ446" s="5"/>
      <c r="KA446" s="5"/>
      <c r="KB446" s="5"/>
      <c r="KC446" s="5"/>
      <c r="KD446" s="5"/>
      <c r="KE446" s="5"/>
      <c r="KF446" s="5"/>
      <c r="KG446" s="5"/>
      <c r="KH446" s="5"/>
      <c r="KI446" s="5"/>
      <c r="KJ446" s="5"/>
      <c r="KK446" s="5"/>
      <c r="KL446" s="5"/>
      <c r="KM446" s="5"/>
      <c r="KN446" s="5"/>
    </row>
    <row r="447" spans="1:300" ht="12.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  <c r="CZ447" s="5"/>
      <c r="DA447" s="5"/>
      <c r="DB447" s="5"/>
      <c r="DC447" s="5"/>
      <c r="DD447" s="5"/>
      <c r="DE447" s="5"/>
      <c r="DF447" s="5"/>
      <c r="DG447" s="5"/>
      <c r="DH447" s="5"/>
      <c r="DI447" s="5"/>
      <c r="DJ447" s="5"/>
      <c r="DK447" s="5"/>
      <c r="DL447" s="5"/>
      <c r="DM447" s="5"/>
      <c r="DN447" s="5"/>
      <c r="DO447" s="5"/>
      <c r="DP447" s="5"/>
      <c r="DQ447" s="5"/>
      <c r="DR447" s="5"/>
      <c r="DS447" s="5"/>
      <c r="DT447" s="5"/>
      <c r="DU447" s="5"/>
      <c r="DV447" s="5"/>
      <c r="DW447" s="5"/>
      <c r="DX447" s="5"/>
      <c r="DY447" s="5"/>
      <c r="DZ447" s="5"/>
      <c r="EA447" s="5"/>
      <c r="EB447" s="5"/>
      <c r="EC447" s="5"/>
      <c r="ED447" s="5"/>
      <c r="EE447" s="5"/>
      <c r="EF447" s="5"/>
      <c r="EG447" s="5"/>
      <c r="EH447" s="5"/>
      <c r="EI447" s="5"/>
      <c r="EJ447" s="5"/>
      <c r="EK447" s="5"/>
      <c r="EL447" s="5"/>
      <c r="EM447" s="5"/>
      <c r="EN447" s="5"/>
      <c r="EO447" s="5"/>
      <c r="EP447" s="5"/>
      <c r="EQ447" s="5"/>
      <c r="ER447" s="5"/>
      <c r="ES447" s="5"/>
      <c r="ET447" s="5"/>
      <c r="EU447" s="5"/>
      <c r="EV447" s="5"/>
      <c r="EW447" s="5"/>
      <c r="EX447" s="5"/>
      <c r="EY447" s="5"/>
      <c r="EZ447" s="5"/>
      <c r="FA447" s="5"/>
      <c r="FB447" s="5"/>
      <c r="FC447" s="5"/>
      <c r="FD447" s="5"/>
      <c r="FE447" s="5"/>
      <c r="FF447" s="5"/>
      <c r="FG447" s="5"/>
      <c r="FH447" s="5"/>
      <c r="FI447" s="5"/>
      <c r="FJ447" s="5"/>
      <c r="FK447" s="5"/>
      <c r="FL447" s="5"/>
      <c r="FM447" s="5"/>
      <c r="FN447" s="5"/>
      <c r="FO447" s="5"/>
      <c r="FP447" s="5"/>
      <c r="FQ447" s="5"/>
      <c r="FR447" s="5"/>
      <c r="FS447" s="5"/>
      <c r="FT447" s="5"/>
      <c r="FU447" s="5"/>
      <c r="FV447" s="5"/>
      <c r="FW447" s="5"/>
      <c r="FX447" s="5"/>
      <c r="FY447" s="5"/>
      <c r="FZ447" s="5"/>
      <c r="GA447" s="5"/>
      <c r="GB447" s="5"/>
      <c r="GC447" s="5"/>
      <c r="GD447" s="5"/>
      <c r="GE447" s="5"/>
      <c r="GF447" s="5"/>
      <c r="GG447" s="5"/>
      <c r="GH447" s="5"/>
      <c r="GI447" s="5"/>
      <c r="GJ447" s="5"/>
      <c r="GK447" s="5"/>
      <c r="GL447" s="5"/>
      <c r="GM447" s="5"/>
      <c r="GN447" s="5"/>
      <c r="GO447" s="5"/>
      <c r="GP447" s="5"/>
      <c r="GQ447" s="5"/>
      <c r="GR447" s="5"/>
      <c r="GS447" s="5"/>
      <c r="GT447" s="5"/>
      <c r="GU447" s="5"/>
      <c r="GV447" s="5"/>
      <c r="GW447" s="5"/>
      <c r="GX447" s="5"/>
      <c r="GY447" s="5"/>
      <c r="GZ447" s="5"/>
      <c r="HA447" s="5"/>
      <c r="HB447" s="5"/>
      <c r="HC447" s="5"/>
      <c r="HD447" s="5"/>
      <c r="HE447" s="5"/>
      <c r="HF447" s="5"/>
      <c r="HG447" s="5"/>
      <c r="HH447" s="5"/>
      <c r="HI447" s="5"/>
      <c r="HJ447" s="5"/>
      <c r="HK447" s="5"/>
      <c r="HL447" s="5"/>
      <c r="HM447" s="5"/>
      <c r="HN447" s="5"/>
      <c r="HO447" s="5"/>
      <c r="HP447" s="5"/>
      <c r="HQ447" s="5"/>
      <c r="HR447" s="5"/>
      <c r="HS447" s="5"/>
      <c r="HT447" s="5"/>
      <c r="HU447" s="5"/>
      <c r="HV447" s="5"/>
      <c r="HW447" s="5"/>
      <c r="HX447" s="5"/>
      <c r="HY447" s="5"/>
      <c r="HZ447" s="5"/>
      <c r="IA447" s="5"/>
      <c r="IB447" s="5"/>
      <c r="IC447" s="5"/>
      <c r="ID447" s="5"/>
      <c r="IE447" s="5"/>
      <c r="IF447" s="5"/>
      <c r="IG447" s="5"/>
      <c r="IH447" s="5"/>
      <c r="II447" s="5"/>
      <c r="IJ447" s="5"/>
      <c r="IK447" s="5"/>
      <c r="IL447" s="5"/>
      <c r="IM447" s="5"/>
      <c r="IN447" s="5"/>
      <c r="IO447" s="5"/>
      <c r="IP447" s="5"/>
      <c r="IQ447" s="5"/>
      <c r="IR447" s="5"/>
      <c r="IS447" s="5"/>
      <c r="IT447" s="5"/>
      <c r="IU447" s="5"/>
      <c r="IV447" s="5"/>
      <c r="IW447" s="5"/>
      <c r="IX447" s="5"/>
      <c r="IY447" s="5"/>
      <c r="IZ447" s="5"/>
      <c r="JA447" s="5"/>
      <c r="JB447" s="5"/>
      <c r="JC447" s="5"/>
      <c r="JD447" s="5"/>
      <c r="JE447" s="5"/>
      <c r="JF447" s="5"/>
      <c r="JG447" s="5"/>
      <c r="JH447" s="5"/>
      <c r="JI447" s="5"/>
      <c r="JJ447" s="5"/>
      <c r="JK447" s="5"/>
      <c r="JL447" s="5"/>
      <c r="JM447" s="5"/>
      <c r="JN447" s="5"/>
      <c r="JO447" s="5"/>
      <c r="JP447" s="5"/>
      <c r="JQ447" s="5"/>
      <c r="JR447" s="5"/>
      <c r="JS447" s="5"/>
      <c r="JT447" s="5"/>
      <c r="JU447" s="5"/>
      <c r="JV447" s="5"/>
      <c r="JW447" s="5"/>
      <c r="JX447" s="5"/>
      <c r="JY447" s="5"/>
      <c r="JZ447" s="5"/>
      <c r="KA447" s="5"/>
      <c r="KB447" s="5"/>
      <c r="KC447" s="5"/>
      <c r="KD447" s="5"/>
      <c r="KE447" s="5"/>
      <c r="KF447" s="5"/>
      <c r="KG447" s="5"/>
      <c r="KH447" s="5"/>
      <c r="KI447" s="5"/>
      <c r="KJ447" s="5"/>
      <c r="KK447" s="5"/>
      <c r="KL447" s="5"/>
      <c r="KM447" s="5"/>
      <c r="KN447" s="5"/>
    </row>
    <row r="448" spans="1:300" ht="12.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  <c r="CY448" s="5"/>
      <c r="CZ448" s="5"/>
      <c r="DA448" s="5"/>
      <c r="DB448" s="5"/>
      <c r="DC448" s="5"/>
      <c r="DD448" s="5"/>
      <c r="DE448" s="5"/>
      <c r="DF448" s="5"/>
      <c r="DG448" s="5"/>
      <c r="DH448" s="5"/>
      <c r="DI448" s="5"/>
      <c r="DJ448" s="5"/>
      <c r="DK448" s="5"/>
      <c r="DL448" s="5"/>
      <c r="DM448" s="5"/>
      <c r="DN448" s="5"/>
      <c r="DO448" s="5"/>
      <c r="DP448" s="5"/>
      <c r="DQ448" s="5"/>
      <c r="DR448" s="5"/>
      <c r="DS448" s="5"/>
      <c r="DT448" s="5"/>
      <c r="DU448" s="5"/>
      <c r="DV448" s="5"/>
      <c r="DW448" s="5"/>
      <c r="DX448" s="5"/>
      <c r="DY448" s="5"/>
      <c r="DZ448" s="5"/>
      <c r="EA448" s="5"/>
      <c r="EB448" s="5"/>
      <c r="EC448" s="5"/>
      <c r="ED448" s="5"/>
      <c r="EE448" s="5"/>
      <c r="EF448" s="5"/>
      <c r="EG448" s="5"/>
      <c r="EH448" s="5"/>
      <c r="EI448" s="5"/>
      <c r="EJ448" s="5"/>
      <c r="EK448" s="5"/>
      <c r="EL448" s="5"/>
      <c r="EM448" s="5"/>
      <c r="EN448" s="5"/>
      <c r="EO448" s="5"/>
      <c r="EP448" s="5"/>
      <c r="EQ448" s="5"/>
      <c r="ER448" s="5"/>
      <c r="ES448" s="5"/>
      <c r="ET448" s="5"/>
      <c r="EU448" s="5"/>
      <c r="EV448" s="5"/>
      <c r="EW448" s="5"/>
      <c r="EX448" s="5"/>
      <c r="EY448" s="5"/>
      <c r="EZ448" s="5"/>
      <c r="FA448" s="5"/>
      <c r="FB448" s="5"/>
      <c r="FC448" s="5"/>
      <c r="FD448" s="5"/>
      <c r="FE448" s="5"/>
      <c r="FF448" s="5"/>
      <c r="FG448" s="5"/>
      <c r="FH448" s="5"/>
      <c r="FI448" s="5"/>
      <c r="FJ448" s="5"/>
      <c r="FK448" s="5"/>
      <c r="FL448" s="5"/>
      <c r="FM448" s="5"/>
      <c r="FN448" s="5"/>
      <c r="FO448" s="5"/>
      <c r="FP448" s="5"/>
      <c r="FQ448" s="5"/>
      <c r="FR448" s="5"/>
      <c r="FS448" s="5"/>
      <c r="FT448" s="5"/>
      <c r="FU448" s="5"/>
      <c r="FV448" s="5"/>
      <c r="FW448" s="5"/>
      <c r="FX448" s="5"/>
      <c r="FY448" s="5"/>
      <c r="FZ448" s="5"/>
      <c r="GA448" s="5"/>
      <c r="GB448" s="5"/>
      <c r="GC448" s="5"/>
      <c r="GD448" s="5"/>
      <c r="GE448" s="5"/>
      <c r="GF448" s="5"/>
      <c r="GG448" s="5"/>
      <c r="GH448" s="5"/>
      <c r="GI448" s="5"/>
      <c r="GJ448" s="5"/>
      <c r="GK448" s="5"/>
      <c r="GL448" s="5"/>
      <c r="GM448" s="5"/>
      <c r="GN448" s="5"/>
      <c r="GO448" s="5"/>
      <c r="GP448" s="5"/>
      <c r="GQ448" s="5"/>
      <c r="GR448" s="5"/>
      <c r="GS448" s="5"/>
      <c r="GT448" s="5"/>
      <c r="GU448" s="5"/>
      <c r="GV448" s="5"/>
      <c r="GW448" s="5"/>
      <c r="GX448" s="5"/>
      <c r="GY448" s="5"/>
      <c r="GZ448" s="5"/>
      <c r="HA448" s="5"/>
      <c r="HB448" s="5"/>
      <c r="HC448" s="5"/>
      <c r="HD448" s="5"/>
      <c r="HE448" s="5"/>
      <c r="HF448" s="5"/>
      <c r="HG448" s="5"/>
      <c r="HH448" s="5"/>
      <c r="HI448" s="5"/>
      <c r="HJ448" s="5"/>
      <c r="HK448" s="5"/>
      <c r="HL448" s="5"/>
      <c r="HM448" s="5"/>
      <c r="HN448" s="5"/>
      <c r="HO448" s="5"/>
      <c r="HP448" s="5"/>
      <c r="HQ448" s="5"/>
      <c r="HR448" s="5"/>
      <c r="HS448" s="5"/>
      <c r="HT448" s="5"/>
      <c r="HU448" s="5"/>
      <c r="HV448" s="5"/>
      <c r="HW448" s="5"/>
      <c r="HX448" s="5"/>
      <c r="HY448" s="5"/>
      <c r="HZ448" s="5"/>
      <c r="IA448" s="5"/>
      <c r="IB448" s="5"/>
      <c r="IC448" s="5"/>
      <c r="ID448" s="5"/>
      <c r="IE448" s="5"/>
      <c r="IF448" s="5"/>
      <c r="IG448" s="5"/>
      <c r="IH448" s="5"/>
      <c r="II448" s="5"/>
      <c r="IJ448" s="5"/>
      <c r="IK448" s="5"/>
      <c r="IL448" s="5"/>
      <c r="IM448" s="5"/>
      <c r="IN448" s="5"/>
      <c r="IO448" s="5"/>
      <c r="IP448" s="5"/>
      <c r="IQ448" s="5"/>
      <c r="IR448" s="5"/>
      <c r="IS448" s="5"/>
      <c r="IT448" s="5"/>
      <c r="IU448" s="5"/>
      <c r="IV448" s="5"/>
      <c r="IW448" s="5"/>
      <c r="IX448" s="5"/>
      <c r="IY448" s="5"/>
      <c r="IZ448" s="5"/>
      <c r="JA448" s="5"/>
      <c r="JB448" s="5"/>
      <c r="JC448" s="5"/>
      <c r="JD448" s="5"/>
      <c r="JE448" s="5"/>
      <c r="JF448" s="5"/>
      <c r="JG448" s="5"/>
      <c r="JH448" s="5"/>
      <c r="JI448" s="5"/>
      <c r="JJ448" s="5"/>
      <c r="JK448" s="5"/>
      <c r="JL448" s="5"/>
      <c r="JM448" s="5"/>
      <c r="JN448" s="5"/>
      <c r="JO448" s="5"/>
      <c r="JP448" s="5"/>
      <c r="JQ448" s="5"/>
      <c r="JR448" s="5"/>
      <c r="JS448" s="5"/>
      <c r="JT448" s="5"/>
      <c r="JU448" s="5"/>
      <c r="JV448" s="5"/>
      <c r="JW448" s="5"/>
      <c r="JX448" s="5"/>
      <c r="JY448" s="5"/>
      <c r="JZ448" s="5"/>
      <c r="KA448" s="5"/>
      <c r="KB448" s="5"/>
      <c r="KC448" s="5"/>
      <c r="KD448" s="5"/>
      <c r="KE448" s="5"/>
      <c r="KF448" s="5"/>
      <c r="KG448" s="5"/>
      <c r="KH448" s="5"/>
      <c r="KI448" s="5"/>
      <c r="KJ448" s="5"/>
      <c r="KK448" s="5"/>
      <c r="KL448" s="5"/>
      <c r="KM448" s="5"/>
      <c r="KN448" s="5"/>
    </row>
    <row r="449" spans="1:300" ht="12.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CZ449" s="5"/>
      <c r="DA449" s="5"/>
      <c r="DB449" s="5"/>
      <c r="DC449" s="5"/>
      <c r="DD449" s="5"/>
      <c r="DE449" s="5"/>
      <c r="DF449" s="5"/>
      <c r="DG449" s="5"/>
      <c r="DH449" s="5"/>
      <c r="DI449" s="5"/>
      <c r="DJ449" s="5"/>
      <c r="DK449" s="5"/>
      <c r="DL449" s="5"/>
      <c r="DM449" s="5"/>
      <c r="DN449" s="5"/>
      <c r="DO449" s="5"/>
      <c r="DP449" s="5"/>
      <c r="DQ449" s="5"/>
      <c r="DR449" s="5"/>
      <c r="DS449" s="5"/>
      <c r="DT449" s="5"/>
      <c r="DU449" s="5"/>
      <c r="DV449" s="5"/>
      <c r="DW449" s="5"/>
      <c r="DX449" s="5"/>
      <c r="DY449" s="5"/>
      <c r="DZ449" s="5"/>
      <c r="EA449" s="5"/>
      <c r="EB449" s="5"/>
      <c r="EC449" s="5"/>
      <c r="ED449" s="5"/>
      <c r="EE449" s="5"/>
      <c r="EF449" s="5"/>
      <c r="EG449" s="5"/>
      <c r="EH449" s="5"/>
      <c r="EI449" s="5"/>
      <c r="EJ449" s="5"/>
      <c r="EK449" s="5"/>
      <c r="EL449" s="5"/>
      <c r="EM449" s="5"/>
      <c r="EN449" s="5"/>
      <c r="EO449" s="5"/>
      <c r="EP449" s="5"/>
      <c r="EQ449" s="5"/>
      <c r="ER449" s="5"/>
      <c r="ES449" s="5"/>
      <c r="ET449" s="5"/>
      <c r="EU449" s="5"/>
      <c r="EV449" s="5"/>
      <c r="EW449" s="5"/>
      <c r="EX449" s="5"/>
      <c r="EY449" s="5"/>
      <c r="EZ449" s="5"/>
      <c r="FA449" s="5"/>
      <c r="FB449" s="5"/>
      <c r="FC449" s="5"/>
      <c r="FD449" s="5"/>
      <c r="FE449" s="5"/>
      <c r="FF449" s="5"/>
      <c r="FG449" s="5"/>
      <c r="FH449" s="5"/>
      <c r="FI449" s="5"/>
      <c r="FJ449" s="5"/>
      <c r="FK449" s="5"/>
      <c r="FL449" s="5"/>
      <c r="FM449" s="5"/>
      <c r="FN449" s="5"/>
      <c r="FO449" s="5"/>
      <c r="FP449" s="5"/>
      <c r="FQ449" s="5"/>
      <c r="FR449" s="5"/>
      <c r="FS449" s="5"/>
      <c r="FT449" s="5"/>
      <c r="FU449" s="5"/>
      <c r="FV449" s="5"/>
      <c r="FW449" s="5"/>
      <c r="FX449" s="5"/>
      <c r="FY449" s="5"/>
      <c r="FZ449" s="5"/>
      <c r="GA449" s="5"/>
      <c r="GB449" s="5"/>
      <c r="GC449" s="5"/>
      <c r="GD449" s="5"/>
      <c r="GE449" s="5"/>
      <c r="GF449" s="5"/>
      <c r="GG449" s="5"/>
      <c r="GH449" s="5"/>
      <c r="GI449" s="5"/>
      <c r="GJ449" s="5"/>
      <c r="GK449" s="5"/>
      <c r="GL449" s="5"/>
      <c r="GM449" s="5"/>
      <c r="GN449" s="5"/>
      <c r="GO449" s="5"/>
      <c r="GP449" s="5"/>
      <c r="GQ449" s="5"/>
      <c r="GR449" s="5"/>
      <c r="GS449" s="5"/>
      <c r="GT449" s="5"/>
      <c r="GU449" s="5"/>
      <c r="GV449" s="5"/>
      <c r="GW449" s="5"/>
      <c r="GX449" s="5"/>
      <c r="GY449" s="5"/>
      <c r="GZ449" s="5"/>
      <c r="HA449" s="5"/>
      <c r="HB449" s="5"/>
      <c r="HC449" s="5"/>
      <c r="HD449" s="5"/>
      <c r="HE449" s="5"/>
      <c r="HF449" s="5"/>
      <c r="HG449" s="5"/>
      <c r="HH449" s="5"/>
      <c r="HI449" s="5"/>
      <c r="HJ449" s="5"/>
      <c r="HK449" s="5"/>
      <c r="HL449" s="5"/>
      <c r="HM449" s="5"/>
      <c r="HN449" s="5"/>
      <c r="HO449" s="5"/>
      <c r="HP449" s="5"/>
      <c r="HQ449" s="5"/>
      <c r="HR449" s="5"/>
      <c r="HS449" s="5"/>
      <c r="HT449" s="5"/>
      <c r="HU449" s="5"/>
      <c r="HV449" s="5"/>
      <c r="HW449" s="5"/>
      <c r="HX449" s="5"/>
      <c r="HY449" s="5"/>
      <c r="HZ449" s="5"/>
      <c r="IA449" s="5"/>
      <c r="IB449" s="5"/>
      <c r="IC449" s="5"/>
      <c r="ID449" s="5"/>
      <c r="IE449" s="5"/>
      <c r="IF449" s="5"/>
      <c r="IG449" s="5"/>
      <c r="IH449" s="5"/>
      <c r="II449" s="5"/>
      <c r="IJ449" s="5"/>
      <c r="IK449" s="5"/>
      <c r="IL449" s="5"/>
      <c r="IM449" s="5"/>
      <c r="IN449" s="5"/>
      <c r="IO449" s="5"/>
      <c r="IP449" s="5"/>
      <c r="IQ449" s="5"/>
      <c r="IR449" s="5"/>
      <c r="IS449" s="5"/>
      <c r="IT449" s="5"/>
      <c r="IU449" s="5"/>
      <c r="IV449" s="5"/>
      <c r="IW449" s="5"/>
      <c r="IX449" s="5"/>
      <c r="IY449" s="5"/>
      <c r="IZ449" s="5"/>
      <c r="JA449" s="5"/>
      <c r="JB449" s="5"/>
      <c r="JC449" s="5"/>
      <c r="JD449" s="5"/>
      <c r="JE449" s="5"/>
      <c r="JF449" s="5"/>
      <c r="JG449" s="5"/>
      <c r="JH449" s="5"/>
      <c r="JI449" s="5"/>
      <c r="JJ449" s="5"/>
      <c r="JK449" s="5"/>
      <c r="JL449" s="5"/>
      <c r="JM449" s="5"/>
      <c r="JN449" s="5"/>
      <c r="JO449" s="5"/>
      <c r="JP449" s="5"/>
      <c r="JQ449" s="5"/>
      <c r="JR449" s="5"/>
      <c r="JS449" s="5"/>
      <c r="JT449" s="5"/>
      <c r="JU449" s="5"/>
      <c r="JV449" s="5"/>
      <c r="JW449" s="5"/>
      <c r="JX449" s="5"/>
      <c r="JY449" s="5"/>
      <c r="JZ449" s="5"/>
      <c r="KA449" s="5"/>
      <c r="KB449" s="5"/>
      <c r="KC449" s="5"/>
      <c r="KD449" s="5"/>
      <c r="KE449" s="5"/>
      <c r="KF449" s="5"/>
      <c r="KG449" s="5"/>
      <c r="KH449" s="5"/>
      <c r="KI449" s="5"/>
      <c r="KJ449" s="5"/>
      <c r="KK449" s="5"/>
      <c r="KL449" s="5"/>
      <c r="KM449" s="5"/>
      <c r="KN449" s="5"/>
    </row>
    <row r="450" spans="1:300" ht="12.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  <c r="CY450" s="5"/>
      <c r="CZ450" s="5"/>
      <c r="DA450" s="5"/>
      <c r="DB450" s="5"/>
      <c r="DC450" s="5"/>
      <c r="DD450" s="5"/>
      <c r="DE450" s="5"/>
      <c r="DF450" s="5"/>
      <c r="DG450" s="5"/>
      <c r="DH450" s="5"/>
      <c r="DI450" s="5"/>
      <c r="DJ450" s="5"/>
      <c r="DK450" s="5"/>
      <c r="DL450" s="5"/>
      <c r="DM450" s="5"/>
      <c r="DN450" s="5"/>
      <c r="DO450" s="5"/>
      <c r="DP450" s="5"/>
      <c r="DQ450" s="5"/>
      <c r="DR450" s="5"/>
      <c r="DS450" s="5"/>
      <c r="DT450" s="5"/>
      <c r="DU450" s="5"/>
      <c r="DV450" s="5"/>
      <c r="DW450" s="5"/>
      <c r="DX450" s="5"/>
      <c r="DY450" s="5"/>
      <c r="DZ450" s="5"/>
      <c r="EA450" s="5"/>
      <c r="EB450" s="5"/>
      <c r="EC450" s="5"/>
      <c r="ED450" s="5"/>
      <c r="EE450" s="5"/>
      <c r="EF450" s="5"/>
      <c r="EG450" s="5"/>
      <c r="EH450" s="5"/>
      <c r="EI450" s="5"/>
      <c r="EJ450" s="5"/>
      <c r="EK450" s="5"/>
      <c r="EL450" s="5"/>
      <c r="EM450" s="5"/>
      <c r="EN450" s="5"/>
      <c r="EO450" s="5"/>
      <c r="EP450" s="5"/>
      <c r="EQ450" s="5"/>
      <c r="ER450" s="5"/>
      <c r="ES450" s="5"/>
      <c r="ET450" s="5"/>
      <c r="EU450" s="5"/>
      <c r="EV450" s="5"/>
      <c r="EW450" s="5"/>
      <c r="EX450" s="5"/>
      <c r="EY450" s="5"/>
      <c r="EZ450" s="5"/>
      <c r="FA450" s="5"/>
      <c r="FB450" s="5"/>
      <c r="FC450" s="5"/>
      <c r="FD450" s="5"/>
      <c r="FE450" s="5"/>
      <c r="FF450" s="5"/>
      <c r="FG450" s="5"/>
      <c r="FH450" s="5"/>
      <c r="FI450" s="5"/>
      <c r="FJ450" s="5"/>
      <c r="FK450" s="5"/>
      <c r="FL450" s="5"/>
      <c r="FM450" s="5"/>
      <c r="FN450" s="5"/>
      <c r="FO450" s="5"/>
      <c r="FP450" s="5"/>
      <c r="FQ450" s="5"/>
      <c r="FR450" s="5"/>
      <c r="FS450" s="5"/>
      <c r="FT450" s="5"/>
      <c r="FU450" s="5"/>
      <c r="FV450" s="5"/>
      <c r="FW450" s="5"/>
      <c r="FX450" s="5"/>
      <c r="FY450" s="5"/>
      <c r="FZ450" s="5"/>
      <c r="GA450" s="5"/>
      <c r="GB450" s="5"/>
      <c r="GC450" s="5"/>
      <c r="GD450" s="5"/>
      <c r="GE450" s="5"/>
      <c r="GF450" s="5"/>
      <c r="GG450" s="5"/>
      <c r="GH450" s="5"/>
      <c r="GI450" s="5"/>
      <c r="GJ450" s="5"/>
      <c r="GK450" s="5"/>
      <c r="GL450" s="5"/>
      <c r="GM450" s="5"/>
      <c r="GN450" s="5"/>
      <c r="GO450" s="5"/>
      <c r="GP450" s="5"/>
      <c r="GQ450" s="5"/>
      <c r="GR450" s="5"/>
      <c r="GS450" s="5"/>
      <c r="GT450" s="5"/>
      <c r="GU450" s="5"/>
      <c r="GV450" s="5"/>
      <c r="GW450" s="5"/>
      <c r="GX450" s="5"/>
      <c r="GY450" s="5"/>
      <c r="GZ450" s="5"/>
      <c r="HA450" s="5"/>
      <c r="HB450" s="5"/>
      <c r="HC450" s="5"/>
      <c r="HD450" s="5"/>
      <c r="HE450" s="5"/>
      <c r="HF450" s="5"/>
      <c r="HG450" s="5"/>
      <c r="HH450" s="5"/>
      <c r="HI450" s="5"/>
      <c r="HJ450" s="5"/>
      <c r="HK450" s="5"/>
      <c r="HL450" s="5"/>
      <c r="HM450" s="5"/>
      <c r="HN450" s="5"/>
      <c r="HO450" s="5"/>
      <c r="HP450" s="5"/>
      <c r="HQ450" s="5"/>
      <c r="HR450" s="5"/>
      <c r="HS450" s="5"/>
      <c r="HT450" s="5"/>
      <c r="HU450" s="5"/>
      <c r="HV450" s="5"/>
      <c r="HW450" s="5"/>
      <c r="HX450" s="5"/>
      <c r="HY450" s="5"/>
      <c r="HZ450" s="5"/>
      <c r="IA450" s="5"/>
      <c r="IB450" s="5"/>
      <c r="IC450" s="5"/>
      <c r="ID450" s="5"/>
      <c r="IE450" s="5"/>
      <c r="IF450" s="5"/>
      <c r="IG450" s="5"/>
      <c r="IH450" s="5"/>
      <c r="II450" s="5"/>
      <c r="IJ450" s="5"/>
      <c r="IK450" s="5"/>
      <c r="IL450" s="5"/>
      <c r="IM450" s="5"/>
      <c r="IN450" s="5"/>
      <c r="IO450" s="5"/>
      <c r="IP450" s="5"/>
      <c r="IQ450" s="5"/>
      <c r="IR450" s="5"/>
      <c r="IS450" s="5"/>
      <c r="IT450" s="5"/>
      <c r="IU450" s="5"/>
      <c r="IV450" s="5"/>
      <c r="IW450" s="5"/>
      <c r="IX450" s="5"/>
      <c r="IY450" s="5"/>
      <c r="IZ450" s="5"/>
      <c r="JA450" s="5"/>
      <c r="JB450" s="5"/>
      <c r="JC450" s="5"/>
      <c r="JD450" s="5"/>
      <c r="JE450" s="5"/>
      <c r="JF450" s="5"/>
      <c r="JG450" s="5"/>
      <c r="JH450" s="5"/>
      <c r="JI450" s="5"/>
      <c r="JJ450" s="5"/>
      <c r="JK450" s="5"/>
      <c r="JL450" s="5"/>
      <c r="JM450" s="5"/>
      <c r="JN450" s="5"/>
      <c r="JO450" s="5"/>
      <c r="JP450" s="5"/>
      <c r="JQ450" s="5"/>
      <c r="JR450" s="5"/>
      <c r="JS450" s="5"/>
      <c r="JT450" s="5"/>
      <c r="JU450" s="5"/>
      <c r="JV450" s="5"/>
      <c r="JW450" s="5"/>
      <c r="JX450" s="5"/>
      <c r="JY450" s="5"/>
      <c r="JZ450" s="5"/>
      <c r="KA450" s="5"/>
      <c r="KB450" s="5"/>
      <c r="KC450" s="5"/>
      <c r="KD450" s="5"/>
      <c r="KE450" s="5"/>
      <c r="KF450" s="5"/>
      <c r="KG450" s="5"/>
      <c r="KH450" s="5"/>
      <c r="KI450" s="5"/>
      <c r="KJ450" s="5"/>
      <c r="KK450" s="5"/>
      <c r="KL450" s="5"/>
      <c r="KM450" s="5"/>
      <c r="KN450" s="5"/>
    </row>
    <row r="451" spans="1:300" ht="12.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  <c r="CY451" s="5"/>
      <c r="CZ451" s="5"/>
      <c r="DA451" s="5"/>
      <c r="DB451" s="5"/>
      <c r="DC451" s="5"/>
      <c r="DD451" s="5"/>
      <c r="DE451" s="5"/>
      <c r="DF451" s="5"/>
      <c r="DG451" s="5"/>
      <c r="DH451" s="5"/>
      <c r="DI451" s="5"/>
      <c r="DJ451" s="5"/>
      <c r="DK451" s="5"/>
      <c r="DL451" s="5"/>
      <c r="DM451" s="5"/>
      <c r="DN451" s="5"/>
      <c r="DO451" s="5"/>
      <c r="DP451" s="5"/>
      <c r="DQ451" s="5"/>
      <c r="DR451" s="5"/>
      <c r="DS451" s="5"/>
      <c r="DT451" s="5"/>
      <c r="DU451" s="5"/>
      <c r="DV451" s="5"/>
      <c r="DW451" s="5"/>
      <c r="DX451" s="5"/>
      <c r="DY451" s="5"/>
      <c r="DZ451" s="5"/>
      <c r="EA451" s="5"/>
      <c r="EB451" s="5"/>
      <c r="EC451" s="5"/>
      <c r="ED451" s="5"/>
      <c r="EE451" s="5"/>
      <c r="EF451" s="5"/>
      <c r="EG451" s="5"/>
      <c r="EH451" s="5"/>
      <c r="EI451" s="5"/>
      <c r="EJ451" s="5"/>
      <c r="EK451" s="5"/>
      <c r="EL451" s="5"/>
      <c r="EM451" s="5"/>
      <c r="EN451" s="5"/>
      <c r="EO451" s="5"/>
      <c r="EP451" s="5"/>
      <c r="EQ451" s="5"/>
      <c r="ER451" s="5"/>
      <c r="ES451" s="5"/>
      <c r="ET451" s="5"/>
      <c r="EU451" s="5"/>
      <c r="EV451" s="5"/>
      <c r="EW451" s="5"/>
      <c r="EX451" s="5"/>
      <c r="EY451" s="5"/>
      <c r="EZ451" s="5"/>
      <c r="FA451" s="5"/>
      <c r="FB451" s="5"/>
      <c r="FC451" s="5"/>
      <c r="FD451" s="5"/>
      <c r="FE451" s="5"/>
      <c r="FF451" s="5"/>
      <c r="FG451" s="5"/>
      <c r="FH451" s="5"/>
      <c r="FI451" s="5"/>
      <c r="FJ451" s="5"/>
      <c r="FK451" s="5"/>
      <c r="FL451" s="5"/>
      <c r="FM451" s="5"/>
      <c r="FN451" s="5"/>
      <c r="FO451" s="5"/>
      <c r="FP451" s="5"/>
      <c r="FQ451" s="5"/>
      <c r="FR451" s="5"/>
      <c r="FS451" s="5"/>
      <c r="FT451" s="5"/>
      <c r="FU451" s="5"/>
      <c r="FV451" s="5"/>
      <c r="FW451" s="5"/>
      <c r="FX451" s="5"/>
      <c r="FY451" s="5"/>
      <c r="FZ451" s="5"/>
      <c r="GA451" s="5"/>
      <c r="GB451" s="5"/>
      <c r="GC451" s="5"/>
      <c r="GD451" s="5"/>
      <c r="GE451" s="5"/>
      <c r="GF451" s="5"/>
      <c r="GG451" s="5"/>
      <c r="GH451" s="5"/>
      <c r="GI451" s="5"/>
      <c r="GJ451" s="5"/>
      <c r="GK451" s="5"/>
      <c r="GL451" s="5"/>
      <c r="GM451" s="5"/>
      <c r="GN451" s="5"/>
      <c r="GO451" s="5"/>
      <c r="GP451" s="5"/>
      <c r="GQ451" s="5"/>
      <c r="GR451" s="5"/>
      <c r="GS451" s="5"/>
      <c r="GT451" s="5"/>
      <c r="GU451" s="5"/>
      <c r="GV451" s="5"/>
      <c r="GW451" s="5"/>
      <c r="GX451" s="5"/>
      <c r="GY451" s="5"/>
      <c r="GZ451" s="5"/>
      <c r="HA451" s="5"/>
      <c r="HB451" s="5"/>
      <c r="HC451" s="5"/>
      <c r="HD451" s="5"/>
      <c r="HE451" s="5"/>
      <c r="HF451" s="5"/>
      <c r="HG451" s="5"/>
      <c r="HH451" s="5"/>
      <c r="HI451" s="5"/>
      <c r="HJ451" s="5"/>
      <c r="HK451" s="5"/>
      <c r="HL451" s="5"/>
      <c r="HM451" s="5"/>
      <c r="HN451" s="5"/>
      <c r="HO451" s="5"/>
      <c r="HP451" s="5"/>
      <c r="HQ451" s="5"/>
      <c r="HR451" s="5"/>
      <c r="HS451" s="5"/>
      <c r="HT451" s="5"/>
      <c r="HU451" s="5"/>
      <c r="HV451" s="5"/>
      <c r="HW451" s="5"/>
      <c r="HX451" s="5"/>
      <c r="HY451" s="5"/>
      <c r="HZ451" s="5"/>
      <c r="IA451" s="5"/>
      <c r="IB451" s="5"/>
      <c r="IC451" s="5"/>
      <c r="ID451" s="5"/>
      <c r="IE451" s="5"/>
      <c r="IF451" s="5"/>
      <c r="IG451" s="5"/>
      <c r="IH451" s="5"/>
      <c r="II451" s="5"/>
      <c r="IJ451" s="5"/>
      <c r="IK451" s="5"/>
      <c r="IL451" s="5"/>
      <c r="IM451" s="5"/>
      <c r="IN451" s="5"/>
      <c r="IO451" s="5"/>
      <c r="IP451" s="5"/>
      <c r="IQ451" s="5"/>
      <c r="IR451" s="5"/>
      <c r="IS451" s="5"/>
      <c r="IT451" s="5"/>
      <c r="IU451" s="5"/>
      <c r="IV451" s="5"/>
      <c r="IW451" s="5"/>
      <c r="IX451" s="5"/>
      <c r="IY451" s="5"/>
      <c r="IZ451" s="5"/>
      <c r="JA451" s="5"/>
      <c r="JB451" s="5"/>
      <c r="JC451" s="5"/>
      <c r="JD451" s="5"/>
      <c r="JE451" s="5"/>
      <c r="JF451" s="5"/>
      <c r="JG451" s="5"/>
      <c r="JH451" s="5"/>
      <c r="JI451" s="5"/>
      <c r="JJ451" s="5"/>
      <c r="JK451" s="5"/>
      <c r="JL451" s="5"/>
      <c r="JM451" s="5"/>
      <c r="JN451" s="5"/>
      <c r="JO451" s="5"/>
      <c r="JP451" s="5"/>
      <c r="JQ451" s="5"/>
      <c r="JR451" s="5"/>
      <c r="JS451" s="5"/>
      <c r="JT451" s="5"/>
      <c r="JU451" s="5"/>
      <c r="JV451" s="5"/>
      <c r="JW451" s="5"/>
      <c r="JX451" s="5"/>
      <c r="JY451" s="5"/>
      <c r="JZ451" s="5"/>
      <c r="KA451" s="5"/>
      <c r="KB451" s="5"/>
      <c r="KC451" s="5"/>
      <c r="KD451" s="5"/>
      <c r="KE451" s="5"/>
      <c r="KF451" s="5"/>
      <c r="KG451" s="5"/>
      <c r="KH451" s="5"/>
      <c r="KI451" s="5"/>
      <c r="KJ451" s="5"/>
      <c r="KK451" s="5"/>
      <c r="KL451" s="5"/>
      <c r="KM451" s="5"/>
      <c r="KN451" s="5"/>
    </row>
    <row r="452" spans="1:300" ht="12.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CZ452" s="5"/>
      <c r="DA452" s="5"/>
      <c r="DB452" s="5"/>
      <c r="DC452" s="5"/>
      <c r="DD452" s="5"/>
      <c r="DE452" s="5"/>
      <c r="DF452" s="5"/>
      <c r="DG452" s="5"/>
      <c r="DH452" s="5"/>
      <c r="DI452" s="5"/>
      <c r="DJ452" s="5"/>
      <c r="DK452" s="5"/>
      <c r="DL452" s="5"/>
      <c r="DM452" s="5"/>
      <c r="DN452" s="5"/>
      <c r="DO452" s="5"/>
      <c r="DP452" s="5"/>
      <c r="DQ452" s="5"/>
      <c r="DR452" s="5"/>
      <c r="DS452" s="5"/>
      <c r="DT452" s="5"/>
      <c r="DU452" s="5"/>
      <c r="DV452" s="5"/>
      <c r="DW452" s="5"/>
      <c r="DX452" s="5"/>
      <c r="DY452" s="5"/>
      <c r="DZ452" s="5"/>
      <c r="EA452" s="5"/>
      <c r="EB452" s="5"/>
      <c r="EC452" s="5"/>
      <c r="ED452" s="5"/>
      <c r="EE452" s="5"/>
      <c r="EF452" s="5"/>
      <c r="EG452" s="5"/>
      <c r="EH452" s="5"/>
      <c r="EI452" s="5"/>
      <c r="EJ452" s="5"/>
      <c r="EK452" s="5"/>
      <c r="EL452" s="5"/>
      <c r="EM452" s="5"/>
      <c r="EN452" s="5"/>
      <c r="EO452" s="5"/>
      <c r="EP452" s="5"/>
      <c r="EQ452" s="5"/>
      <c r="ER452" s="5"/>
      <c r="ES452" s="5"/>
      <c r="ET452" s="5"/>
      <c r="EU452" s="5"/>
      <c r="EV452" s="5"/>
      <c r="EW452" s="5"/>
      <c r="EX452" s="5"/>
      <c r="EY452" s="5"/>
      <c r="EZ452" s="5"/>
      <c r="FA452" s="5"/>
      <c r="FB452" s="5"/>
      <c r="FC452" s="5"/>
      <c r="FD452" s="5"/>
      <c r="FE452" s="5"/>
      <c r="FF452" s="5"/>
      <c r="FG452" s="5"/>
      <c r="FH452" s="5"/>
      <c r="FI452" s="5"/>
      <c r="FJ452" s="5"/>
      <c r="FK452" s="5"/>
      <c r="FL452" s="5"/>
      <c r="FM452" s="5"/>
      <c r="FN452" s="5"/>
      <c r="FO452" s="5"/>
      <c r="FP452" s="5"/>
      <c r="FQ452" s="5"/>
      <c r="FR452" s="5"/>
      <c r="FS452" s="5"/>
      <c r="FT452" s="5"/>
      <c r="FU452" s="5"/>
      <c r="FV452" s="5"/>
      <c r="FW452" s="5"/>
      <c r="FX452" s="5"/>
      <c r="FY452" s="5"/>
      <c r="FZ452" s="5"/>
      <c r="GA452" s="5"/>
      <c r="GB452" s="5"/>
      <c r="GC452" s="5"/>
      <c r="GD452" s="5"/>
      <c r="GE452" s="5"/>
      <c r="GF452" s="5"/>
      <c r="GG452" s="5"/>
      <c r="GH452" s="5"/>
      <c r="GI452" s="5"/>
      <c r="GJ452" s="5"/>
      <c r="GK452" s="5"/>
      <c r="GL452" s="5"/>
      <c r="GM452" s="5"/>
      <c r="GN452" s="5"/>
      <c r="GO452" s="5"/>
      <c r="GP452" s="5"/>
      <c r="GQ452" s="5"/>
      <c r="GR452" s="5"/>
      <c r="GS452" s="5"/>
      <c r="GT452" s="5"/>
      <c r="GU452" s="5"/>
      <c r="GV452" s="5"/>
      <c r="GW452" s="5"/>
      <c r="GX452" s="5"/>
      <c r="GY452" s="5"/>
      <c r="GZ452" s="5"/>
      <c r="HA452" s="5"/>
      <c r="HB452" s="5"/>
      <c r="HC452" s="5"/>
      <c r="HD452" s="5"/>
      <c r="HE452" s="5"/>
      <c r="HF452" s="5"/>
      <c r="HG452" s="5"/>
      <c r="HH452" s="5"/>
      <c r="HI452" s="5"/>
      <c r="HJ452" s="5"/>
      <c r="HK452" s="5"/>
      <c r="HL452" s="5"/>
      <c r="HM452" s="5"/>
      <c r="HN452" s="5"/>
      <c r="HO452" s="5"/>
      <c r="HP452" s="5"/>
      <c r="HQ452" s="5"/>
      <c r="HR452" s="5"/>
      <c r="HS452" s="5"/>
      <c r="HT452" s="5"/>
      <c r="HU452" s="5"/>
      <c r="HV452" s="5"/>
      <c r="HW452" s="5"/>
      <c r="HX452" s="5"/>
      <c r="HY452" s="5"/>
      <c r="HZ452" s="5"/>
      <c r="IA452" s="5"/>
      <c r="IB452" s="5"/>
      <c r="IC452" s="5"/>
      <c r="ID452" s="5"/>
      <c r="IE452" s="5"/>
      <c r="IF452" s="5"/>
      <c r="IG452" s="5"/>
      <c r="IH452" s="5"/>
      <c r="II452" s="5"/>
      <c r="IJ452" s="5"/>
      <c r="IK452" s="5"/>
      <c r="IL452" s="5"/>
      <c r="IM452" s="5"/>
      <c r="IN452" s="5"/>
      <c r="IO452" s="5"/>
      <c r="IP452" s="5"/>
      <c r="IQ452" s="5"/>
      <c r="IR452" s="5"/>
      <c r="IS452" s="5"/>
      <c r="IT452" s="5"/>
      <c r="IU452" s="5"/>
      <c r="IV452" s="5"/>
      <c r="IW452" s="5"/>
      <c r="IX452" s="5"/>
      <c r="IY452" s="5"/>
      <c r="IZ452" s="5"/>
      <c r="JA452" s="5"/>
      <c r="JB452" s="5"/>
      <c r="JC452" s="5"/>
      <c r="JD452" s="5"/>
      <c r="JE452" s="5"/>
      <c r="JF452" s="5"/>
      <c r="JG452" s="5"/>
      <c r="JH452" s="5"/>
      <c r="JI452" s="5"/>
      <c r="JJ452" s="5"/>
      <c r="JK452" s="5"/>
      <c r="JL452" s="5"/>
      <c r="JM452" s="5"/>
      <c r="JN452" s="5"/>
      <c r="JO452" s="5"/>
      <c r="JP452" s="5"/>
      <c r="JQ452" s="5"/>
      <c r="JR452" s="5"/>
      <c r="JS452" s="5"/>
      <c r="JT452" s="5"/>
      <c r="JU452" s="5"/>
      <c r="JV452" s="5"/>
      <c r="JW452" s="5"/>
      <c r="JX452" s="5"/>
      <c r="JY452" s="5"/>
      <c r="JZ452" s="5"/>
      <c r="KA452" s="5"/>
      <c r="KB452" s="5"/>
      <c r="KC452" s="5"/>
      <c r="KD452" s="5"/>
      <c r="KE452" s="5"/>
      <c r="KF452" s="5"/>
      <c r="KG452" s="5"/>
      <c r="KH452" s="5"/>
      <c r="KI452" s="5"/>
      <c r="KJ452" s="5"/>
      <c r="KK452" s="5"/>
      <c r="KL452" s="5"/>
      <c r="KM452" s="5"/>
      <c r="KN452" s="5"/>
    </row>
    <row r="453" spans="1:300" ht="12.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  <c r="CZ453" s="5"/>
      <c r="DA453" s="5"/>
      <c r="DB453" s="5"/>
      <c r="DC453" s="5"/>
      <c r="DD453" s="5"/>
      <c r="DE453" s="5"/>
      <c r="DF453" s="5"/>
      <c r="DG453" s="5"/>
      <c r="DH453" s="5"/>
      <c r="DI453" s="5"/>
      <c r="DJ453" s="5"/>
      <c r="DK453" s="5"/>
      <c r="DL453" s="5"/>
      <c r="DM453" s="5"/>
      <c r="DN453" s="5"/>
      <c r="DO453" s="5"/>
      <c r="DP453" s="5"/>
      <c r="DQ453" s="5"/>
      <c r="DR453" s="5"/>
      <c r="DS453" s="5"/>
      <c r="DT453" s="5"/>
      <c r="DU453" s="5"/>
      <c r="DV453" s="5"/>
      <c r="DW453" s="5"/>
      <c r="DX453" s="5"/>
      <c r="DY453" s="5"/>
      <c r="DZ453" s="5"/>
      <c r="EA453" s="5"/>
      <c r="EB453" s="5"/>
      <c r="EC453" s="5"/>
      <c r="ED453" s="5"/>
      <c r="EE453" s="5"/>
      <c r="EF453" s="5"/>
      <c r="EG453" s="5"/>
      <c r="EH453" s="5"/>
      <c r="EI453" s="5"/>
      <c r="EJ453" s="5"/>
      <c r="EK453" s="5"/>
      <c r="EL453" s="5"/>
      <c r="EM453" s="5"/>
      <c r="EN453" s="5"/>
      <c r="EO453" s="5"/>
      <c r="EP453" s="5"/>
      <c r="EQ453" s="5"/>
      <c r="ER453" s="5"/>
      <c r="ES453" s="5"/>
      <c r="ET453" s="5"/>
      <c r="EU453" s="5"/>
      <c r="EV453" s="5"/>
      <c r="EW453" s="5"/>
      <c r="EX453" s="5"/>
      <c r="EY453" s="5"/>
      <c r="EZ453" s="5"/>
      <c r="FA453" s="5"/>
      <c r="FB453" s="5"/>
      <c r="FC453" s="5"/>
      <c r="FD453" s="5"/>
      <c r="FE453" s="5"/>
      <c r="FF453" s="5"/>
      <c r="FG453" s="5"/>
      <c r="FH453" s="5"/>
      <c r="FI453" s="5"/>
      <c r="FJ453" s="5"/>
      <c r="FK453" s="5"/>
      <c r="FL453" s="5"/>
      <c r="FM453" s="5"/>
      <c r="FN453" s="5"/>
      <c r="FO453" s="5"/>
      <c r="FP453" s="5"/>
      <c r="FQ453" s="5"/>
      <c r="FR453" s="5"/>
      <c r="FS453" s="5"/>
      <c r="FT453" s="5"/>
      <c r="FU453" s="5"/>
      <c r="FV453" s="5"/>
      <c r="FW453" s="5"/>
      <c r="FX453" s="5"/>
      <c r="FY453" s="5"/>
      <c r="FZ453" s="5"/>
      <c r="GA453" s="5"/>
      <c r="GB453" s="5"/>
      <c r="GC453" s="5"/>
      <c r="GD453" s="5"/>
      <c r="GE453" s="5"/>
      <c r="GF453" s="5"/>
      <c r="GG453" s="5"/>
      <c r="GH453" s="5"/>
      <c r="GI453" s="5"/>
      <c r="GJ453" s="5"/>
      <c r="GK453" s="5"/>
      <c r="GL453" s="5"/>
      <c r="GM453" s="5"/>
      <c r="GN453" s="5"/>
      <c r="GO453" s="5"/>
      <c r="GP453" s="5"/>
      <c r="GQ453" s="5"/>
      <c r="GR453" s="5"/>
      <c r="GS453" s="5"/>
      <c r="GT453" s="5"/>
      <c r="GU453" s="5"/>
      <c r="GV453" s="5"/>
      <c r="GW453" s="5"/>
      <c r="GX453" s="5"/>
      <c r="GY453" s="5"/>
      <c r="GZ453" s="5"/>
      <c r="HA453" s="5"/>
      <c r="HB453" s="5"/>
      <c r="HC453" s="5"/>
      <c r="HD453" s="5"/>
      <c r="HE453" s="5"/>
      <c r="HF453" s="5"/>
      <c r="HG453" s="5"/>
      <c r="HH453" s="5"/>
      <c r="HI453" s="5"/>
      <c r="HJ453" s="5"/>
      <c r="HK453" s="5"/>
      <c r="HL453" s="5"/>
      <c r="HM453" s="5"/>
      <c r="HN453" s="5"/>
      <c r="HO453" s="5"/>
      <c r="HP453" s="5"/>
      <c r="HQ453" s="5"/>
      <c r="HR453" s="5"/>
      <c r="HS453" s="5"/>
      <c r="HT453" s="5"/>
      <c r="HU453" s="5"/>
      <c r="HV453" s="5"/>
      <c r="HW453" s="5"/>
      <c r="HX453" s="5"/>
      <c r="HY453" s="5"/>
      <c r="HZ453" s="5"/>
      <c r="IA453" s="5"/>
      <c r="IB453" s="5"/>
      <c r="IC453" s="5"/>
      <c r="ID453" s="5"/>
      <c r="IE453" s="5"/>
      <c r="IF453" s="5"/>
      <c r="IG453" s="5"/>
      <c r="IH453" s="5"/>
      <c r="II453" s="5"/>
      <c r="IJ453" s="5"/>
      <c r="IK453" s="5"/>
      <c r="IL453" s="5"/>
      <c r="IM453" s="5"/>
      <c r="IN453" s="5"/>
      <c r="IO453" s="5"/>
      <c r="IP453" s="5"/>
      <c r="IQ453" s="5"/>
      <c r="IR453" s="5"/>
      <c r="IS453" s="5"/>
      <c r="IT453" s="5"/>
      <c r="IU453" s="5"/>
      <c r="IV453" s="5"/>
      <c r="IW453" s="5"/>
      <c r="IX453" s="5"/>
      <c r="IY453" s="5"/>
      <c r="IZ453" s="5"/>
      <c r="JA453" s="5"/>
      <c r="JB453" s="5"/>
      <c r="JC453" s="5"/>
      <c r="JD453" s="5"/>
      <c r="JE453" s="5"/>
      <c r="JF453" s="5"/>
      <c r="JG453" s="5"/>
      <c r="JH453" s="5"/>
      <c r="JI453" s="5"/>
      <c r="JJ453" s="5"/>
      <c r="JK453" s="5"/>
      <c r="JL453" s="5"/>
      <c r="JM453" s="5"/>
      <c r="JN453" s="5"/>
      <c r="JO453" s="5"/>
      <c r="JP453" s="5"/>
      <c r="JQ453" s="5"/>
      <c r="JR453" s="5"/>
      <c r="JS453" s="5"/>
      <c r="JT453" s="5"/>
      <c r="JU453" s="5"/>
      <c r="JV453" s="5"/>
      <c r="JW453" s="5"/>
      <c r="JX453" s="5"/>
      <c r="JY453" s="5"/>
      <c r="JZ453" s="5"/>
      <c r="KA453" s="5"/>
      <c r="KB453" s="5"/>
      <c r="KC453" s="5"/>
      <c r="KD453" s="5"/>
      <c r="KE453" s="5"/>
      <c r="KF453" s="5"/>
      <c r="KG453" s="5"/>
      <c r="KH453" s="5"/>
      <c r="KI453" s="5"/>
      <c r="KJ453" s="5"/>
      <c r="KK453" s="5"/>
      <c r="KL453" s="5"/>
      <c r="KM453" s="5"/>
      <c r="KN453" s="5"/>
    </row>
    <row r="454" spans="1:300" ht="12.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  <c r="CY454" s="5"/>
      <c r="CZ454" s="5"/>
      <c r="DA454" s="5"/>
      <c r="DB454" s="5"/>
      <c r="DC454" s="5"/>
      <c r="DD454" s="5"/>
      <c r="DE454" s="5"/>
      <c r="DF454" s="5"/>
      <c r="DG454" s="5"/>
      <c r="DH454" s="5"/>
      <c r="DI454" s="5"/>
      <c r="DJ454" s="5"/>
      <c r="DK454" s="5"/>
      <c r="DL454" s="5"/>
      <c r="DM454" s="5"/>
      <c r="DN454" s="5"/>
      <c r="DO454" s="5"/>
      <c r="DP454" s="5"/>
      <c r="DQ454" s="5"/>
      <c r="DR454" s="5"/>
      <c r="DS454" s="5"/>
      <c r="DT454" s="5"/>
      <c r="DU454" s="5"/>
      <c r="DV454" s="5"/>
      <c r="DW454" s="5"/>
      <c r="DX454" s="5"/>
      <c r="DY454" s="5"/>
      <c r="DZ454" s="5"/>
      <c r="EA454" s="5"/>
      <c r="EB454" s="5"/>
      <c r="EC454" s="5"/>
      <c r="ED454" s="5"/>
      <c r="EE454" s="5"/>
      <c r="EF454" s="5"/>
      <c r="EG454" s="5"/>
      <c r="EH454" s="5"/>
      <c r="EI454" s="5"/>
      <c r="EJ454" s="5"/>
      <c r="EK454" s="5"/>
      <c r="EL454" s="5"/>
      <c r="EM454" s="5"/>
      <c r="EN454" s="5"/>
      <c r="EO454" s="5"/>
      <c r="EP454" s="5"/>
      <c r="EQ454" s="5"/>
      <c r="ER454" s="5"/>
      <c r="ES454" s="5"/>
      <c r="ET454" s="5"/>
      <c r="EU454" s="5"/>
      <c r="EV454" s="5"/>
      <c r="EW454" s="5"/>
      <c r="EX454" s="5"/>
      <c r="EY454" s="5"/>
      <c r="EZ454" s="5"/>
      <c r="FA454" s="5"/>
      <c r="FB454" s="5"/>
      <c r="FC454" s="5"/>
      <c r="FD454" s="5"/>
      <c r="FE454" s="5"/>
      <c r="FF454" s="5"/>
      <c r="FG454" s="5"/>
      <c r="FH454" s="5"/>
      <c r="FI454" s="5"/>
      <c r="FJ454" s="5"/>
      <c r="FK454" s="5"/>
      <c r="FL454" s="5"/>
      <c r="FM454" s="5"/>
      <c r="FN454" s="5"/>
      <c r="FO454" s="5"/>
      <c r="FP454" s="5"/>
      <c r="FQ454" s="5"/>
      <c r="FR454" s="5"/>
      <c r="FS454" s="5"/>
      <c r="FT454" s="5"/>
      <c r="FU454" s="5"/>
      <c r="FV454" s="5"/>
      <c r="FW454" s="5"/>
      <c r="FX454" s="5"/>
      <c r="FY454" s="5"/>
      <c r="FZ454" s="5"/>
      <c r="GA454" s="5"/>
      <c r="GB454" s="5"/>
      <c r="GC454" s="5"/>
      <c r="GD454" s="5"/>
      <c r="GE454" s="5"/>
      <c r="GF454" s="5"/>
      <c r="GG454" s="5"/>
      <c r="GH454" s="5"/>
      <c r="GI454" s="5"/>
      <c r="GJ454" s="5"/>
      <c r="GK454" s="5"/>
      <c r="GL454" s="5"/>
      <c r="GM454" s="5"/>
      <c r="GN454" s="5"/>
      <c r="GO454" s="5"/>
      <c r="GP454" s="5"/>
      <c r="GQ454" s="5"/>
      <c r="GR454" s="5"/>
      <c r="GS454" s="5"/>
      <c r="GT454" s="5"/>
      <c r="GU454" s="5"/>
      <c r="GV454" s="5"/>
      <c r="GW454" s="5"/>
      <c r="GX454" s="5"/>
      <c r="GY454" s="5"/>
      <c r="GZ454" s="5"/>
      <c r="HA454" s="5"/>
      <c r="HB454" s="5"/>
      <c r="HC454" s="5"/>
      <c r="HD454" s="5"/>
      <c r="HE454" s="5"/>
      <c r="HF454" s="5"/>
      <c r="HG454" s="5"/>
      <c r="HH454" s="5"/>
      <c r="HI454" s="5"/>
      <c r="HJ454" s="5"/>
      <c r="HK454" s="5"/>
      <c r="HL454" s="5"/>
      <c r="HM454" s="5"/>
      <c r="HN454" s="5"/>
      <c r="HO454" s="5"/>
      <c r="HP454" s="5"/>
      <c r="HQ454" s="5"/>
      <c r="HR454" s="5"/>
      <c r="HS454" s="5"/>
      <c r="HT454" s="5"/>
      <c r="HU454" s="5"/>
      <c r="HV454" s="5"/>
      <c r="HW454" s="5"/>
      <c r="HX454" s="5"/>
      <c r="HY454" s="5"/>
      <c r="HZ454" s="5"/>
      <c r="IA454" s="5"/>
      <c r="IB454" s="5"/>
      <c r="IC454" s="5"/>
      <c r="ID454" s="5"/>
      <c r="IE454" s="5"/>
      <c r="IF454" s="5"/>
      <c r="IG454" s="5"/>
      <c r="IH454" s="5"/>
      <c r="II454" s="5"/>
      <c r="IJ454" s="5"/>
      <c r="IK454" s="5"/>
      <c r="IL454" s="5"/>
      <c r="IM454" s="5"/>
      <c r="IN454" s="5"/>
      <c r="IO454" s="5"/>
      <c r="IP454" s="5"/>
      <c r="IQ454" s="5"/>
      <c r="IR454" s="5"/>
      <c r="IS454" s="5"/>
      <c r="IT454" s="5"/>
      <c r="IU454" s="5"/>
      <c r="IV454" s="5"/>
      <c r="IW454" s="5"/>
      <c r="IX454" s="5"/>
      <c r="IY454" s="5"/>
      <c r="IZ454" s="5"/>
      <c r="JA454" s="5"/>
      <c r="JB454" s="5"/>
      <c r="JC454" s="5"/>
      <c r="JD454" s="5"/>
      <c r="JE454" s="5"/>
      <c r="JF454" s="5"/>
      <c r="JG454" s="5"/>
      <c r="JH454" s="5"/>
      <c r="JI454" s="5"/>
      <c r="JJ454" s="5"/>
      <c r="JK454" s="5"/>
      <c r="JL454" s="5"/>
      <c r="JM454" s="5"/>
      <c r="JN454" s="5"/>
      <c r="JO454" s="5"/>
      <c r="JP454" s="5"/>
      <c r="JQ454" s="5"/>
      <c r="JR454" s="5"/>
      <c r="JS454" s="5"/>
      <c r="JT454" s="5"/>
      <c r="JU454" s="5"/>
      <c r="JV454" s="5"/>
      <c r="JW454" s="5"/>
      <c r="JX454" s="5"/>
      <c r="JY454" s="5"/>
      <c r="JZ454" s="5"/>
      <c r="KA454" s="5"/>
      <c r="KB454" s="5"/>
      <c r="KC454" s="5"/>
      <c r="KD454" s="5"/>
      <c r="KE454" s="5"/>
      <c r="KF454" s="5"/>
      <c r="KG454" s="5"/>
      <c r="KH454" s="5"/>
      <c r="KI454" s="5"/>
      <c r="KJ454" s="5"/>
      <c r="KK454" s="5"/>
      <c r="KL454" s="5"/>
      <c r="KM454" s="5"/>
      <c r="KN454" s="5"/>
    </row>
    <row r="455" spans="1:300" ht="12.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  <c r="CY455" s="5"/>
      <c r="CZ455" s="5"/>
      <c r="DA455" s="5"/>
      <c r="DB455" s="5"/>
      <c r="DC455" s="5"/>
      <c r="DD455" s="5"/>
      <c r="DE455" s="5"/>
      <c r="DF455" s="5"/>
      <c r="DG455" s="5"/>
      <c r="DH455" s="5"/>
      <c r="DI455" s="5"/>
      <c r="DJ455" s="5"/>
      <c r="DK455" s="5"/>
      <c r="DL455" s="5"/>
      <c r="DM455" s="5"/>
      <c r="DN455" s="5"/>
      <c r="DO455" s="5"/>
      <c r="DP455" s="5"/>
      <c r="DQ455" s="5"/>
      <c r="DR455" s="5"/>
      <c r="DS455" s="5"/>
      <c r="DT455" s="5"/>
      <c r="DU455" s="5"/>
      <c r="DV455" s="5"/>
      <c r="DW455" s="5"/>
      <c r="DX455" s="5"/>
      <c r="DY455" s="5"/>
      <c r="DZ455" s="5"/>
      <c r="EA455" s="5"/>
      <c r="EB455" s="5"/>
      <c r="EC455" s="5"/>
      <c r="ED455" s="5"/>
      <c r="EE455" s="5"/>
      <c r="EF455" s="5"/>
      <c r="EG455" s="5"/>
      <c r="EH455" s="5"/>
      <c r="EI455" s="5"/>
      <c r="EJ455" s="5"/>
      <c r="EK455" s="5"/>
      <c r="EL455" s="5"/>
      <c r="EM455" s="5"/>
      <c r="EN455" s="5"/>
      <c r="EO455" s="5"/>
      <c r="EP455" s="5"/>
      <c r="EQ455" s="5"/>
      <c r="ER455" s="5"/>
      <c r="ES455" s="5"/>
      <c r="ET455" s="5"/>
      <c r="EU455" s="5"/>
      <c r="EV455" s="5"/>
      <c r="EW455" s="5"/>
      <c r="EX455" s="5"/>
      <c r="EY455" s="5"/>
      <c r="EZ455" s="5"/>
      <c r="FA455" s="5"/>
      <c r="FB455" s="5"/>
      <c r="FC455" s="5"/>
      <c r="FD455" s="5"/>
      <c r="FE455" s="5"/>
      <c r="FF455" s="5"/>
      <c r="FG455" s="5"/>
      <c r="FH455" s="5"/>
      <c r="FI455" s="5"/>
      <c r="FJ455" s="5"/>
      <c r="FK455" s="5"/>
      <c r="FL455" s="5"/>
      <c r="FM455" s="5"/>
      <c r="FN455" s="5"/>
      <c r="FO455" s="5"/>
      <c r="FP455" s="5"/>
      <c r="FQ455" s="5"/>
      <c r="FR455" s="5"/>
      <c r="FS455" s="5"/>
      <c r="FT455" s="5"/>
      <c r="FU455" s="5"/>
      <c r="FV455" s="5"/>
      <c r="FW455" s="5"/>
      <c r="FX455" s="5"/>
      <c r="FY455" s="5"/>
      <c r="FZ455" s="5"/>
      <c r="GA455" s="5"/>
      <c r="GB455" s="5"/>
      <c r="GC455" s="5"/>
      <c r="GD455" s="5"/>
      <c r="GE455" s="5"/>
      <c r="GF455" s="5"/>
      <c r="GG455" s="5"/>
      <c r="GH455" s="5"/>
      <c r="GI455" s="5"/>
      <c r="GJ455" s="5"/>
      <c r="GK455" s="5"/>
      <c r="GL455" s="5"/>
      <c r="GM455" s="5"/>
      <c r="GN455" s="5"/>
      <c r="GO455" s="5"/>
      <c r="GP455" s="5"/>
      <c r="GQ455" s="5"/>
      <c r="GR455" s="5"/>
      <c r="GS455" s="5"/>
      <c r="GT455" s="5"/>
      <c r="GU455" s="5"/>
      <c r="GV455" s="5"/>
      <c r="GW455" s="5"/>
      <c r="GX455" s="5"/>
      <c r="GY455" s="5"/>
      <c r="GZ455" s="5"/>
      <c r="HA455" s="5"/>
      <c r="HB455" s="5"/>
      <c r="HC455" s="5"/>
      <c r="HD455" s="5"/>
      <c r="HE455" s="5"/>
      <c r="HF455" s="5"/>
      <c r="HG455" s="5"/>
      <c r="HH455" s="5"/>
      <c r="HI455" s="5"/>
      <c r="HJ455" s="5"/>
      <c r="HK455" s="5"/>
      <c r="HL455" s="5"/>
      <c r="HM455" s="5"/>
      <c r="HN455" s="5"/>
      <c r="HO455" s="5"/>
      <c r="HP455" s="5"/>
      <c r="HQ455" s="5"/>
      <c r="HR455" s="5"/>
      <c r="HS455" s="5"/>
      <c r="HT455" s="5"/>
      <c r="HU455" s="5"/>
      <c r="HV455" s="5"/>
      <c r="HW455" s="5"/>
      <c r="HX455" s="5"/>
      <c r="HY455" s="5"/>
      <c r="HZ455" s="5"/>
      <c r="IA455" s="5"/>
      <c r="IB455" s="5"/>
      <c r="IC455" s="5"/>
      <c r="ID455" s="5"/>
      <c r="IE455" s="5"/>
      <c r="IF455" s="5"/>
      <c r="IG455" s="5"/>
      <c r="IH455" s="5"/>
      <c r="II455" s="5"/>
      <c r="IJ455" s="5"/>
      <c r="IK455" s="5"/>
      <c r="IL455" s="5"/>
      <c r="IM455" s="5"/>
      <c r="IN455" s="5"/>
      <c r="IO455" s="5"/>
      <c r="IP455" s="5"/>
      <c r="IQ455" s="5"/>
      <c r="IR455" s="5"/>
      <c r="IS455" s="5"/>
      <c r="IT455" s="5"/>
      <c r="IU455" s="5"/>
      <c r="IV455" s="5"/>
      <c r="IW455" s="5"/>
      <c r="IX455" s="5"/>
      <c r="IY455" s="5"/>
      <c r="IZ455" s="5"/>
      <c r="JA455" s="5"/>
      <c r="JB455" s="5"/>
      <c r="JC455" s="5"/>
      <c r="JD455" s="5"/>
      <c r="JE455" s="5"/>
      <c r="JF455" s="5"/>
      <c r="JG455" s="5"/>
      <c r="JH455" s="5"/>
      <c r="JI455" s="5"/>
      <c r="JJ455" s="5"/>
      <c r="JK455" s="5"/>
      <c r="JL455" s="5"/>
      <c r="JM455" s="5"/>
      <c r="JN455" s="5"/>
      <c r="JO455" s="5"/>
      <c r="JP455" s="5"/>
      <c r="JQ455" s="5"/>
      <c r="JR455" s="5"/>
      <c r="JS455" s="5"/>
      <c r="JT455" s="5"/>
      <c r="JU455" s="5"/>
      <c r="JV455" s="5"/>
      <c r="JW455" s="5"/>
      <c r="JX455" s="5"/>
      <c r="JY455" s="5"/>
      <c r="JZ455" s="5"/>
      <c r="KA455" s="5"/>
      <c r="KB455" s="5"/>
      <c r="KC455" s="5"/>
      <c r="KD455" s="5"/>
      <c r="KE455" s="5"/>
      <c r="KF455" s="5"/>
      <c r="KG455" s="5"/>
      <c r="KH455" s="5"/>
      <c r="KI455" s="5"/>
      <c r="KJ455" s="5"/>
      <c r="KK455" s="5"/>
      <c r="KL455" s="5"/>
      <c r="KM455" s="5"/>
      <c r="KN455" s="5"/>
    </row>
    <row r="456" spans="1:300" ht="12.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CZ456" s="5"/>
      <c r="DA456" s="5"/>
      <c r="DB456" s="5"/>
      <c r="DC456" s="5"/>
      <c r="DD456" s="5"/>
      <c r="DE456" s="5"/>
      <c r="DF456" s="5"/>
      <c r="DG456" s="5"/>
      <c r="DH456" s="5"/>
      <c r="DI456" s="5"/>
      <c r="DJ456" s="5"/>
      <c r="DK456" s="5"/>
      <c r="DL456" s="5"/>
      <c r="DM456" s="5"/>
      <c r="DN456" s="5"/>
      <c r="DO456" s="5"/>
      <c r="DP456" s="5"/>
      <c r="DQ456" s="5"/>
      <c r="DR456" s="5"/>
      <c r="DS456" s="5"/>
      <c r="DT456" s="5"/>
      <c r="DU456" s="5"/>
      <c r="DV456" s="5"/>
      <c r="DW456" s="5"/>
      <c r="DX456" s="5"/>
      <c r="DY456" s="5"/>
      <c r="DZ456" s="5"/>
      <c r="EA456" s="5"/>
      <c r="EB456" s="5"/>
      <c r="EC456" s="5"/>
      <c r="ED456" s="5"/>
      <c r="EE456" s="5"/>
      <c r="EF456" s="5"/>
      <c r="EG456" s="5"/>
      <c r="EH456" s="5"/>
      <c r="EI456" s="5"/>
      <c r="EJ456" s="5"/>
      <c r="EK456" s="5"/>
      <c r="EL456" s="5"/>
      <c r="EM456" s="5"/>
      <c r="EN456" s="5"/>
      <c r="EO456" s="5"/>
      <c r="EP456" s="5"/>
      <c r="EQ456" s="5"/>
      <c r="ER456" s="5"/>
      <c r="ES456" s="5"/>
      <c r="ET456" s="5"/>
      <c r="EU456" s="5"/>
      <c r="EV456" s="5"/>
      <c r="EW456" s="5"/>
      <c r="EX456" s="5"/>
      <c r="EY456" s="5"/>
      <c r="EZ456" s="5"/>
      <c r="FA456" s="5"/>
      <c r="FB456" s="5"/>
      <c r="FC456" s="5"/>
      <c r="FD456" s="5"/>
      <c r="FE456" s="5"/>
      <c r="FF456" s="5"/>
      <c r="FG456" s="5"/>
      <c r="FH456" s="5"/>
      <c r="FI456" s="5"/>
      <c r="FJ456" s="5"/>
      <c r="FK456" s="5"/>
      <c r="FL456" s="5"/>
      <c r="FM456" s="5"/>
      <c r="FN456" s="5"/>
      <c r="FO456" s="5"/>
      <c r="FP456" s="5"/>
      <c r="FQ456" s="5"/>
      <c r="FR456" s="5"/>
      <c r="FS456" s="5"/>
      <c r="FT456" s="5"/>
      <c r="FU456" s="5"/>
      <c r="FV456" s="5"/>
      <c r="FW456" s="5"/>
      <c r="FX456" s="5"/>
      <c r="FY456" s="5"/>
      <c r="FZ456" s="5"/>
      <c r="GA456" s="5"/>
      <c r="GB456" s="5"/>
      <c r="GC456" s="5"/>
      <c r="GD456" s="5"/>
      <c r="GE456" s="5"/>
      <c r="GF456" s="5"/>
      <c r="GG456" s="5"/>
      <c r="GH456" s="5"/>
      <c r="GI456" s="5"/>
      <c r="GJ456" s="5"/>
      <c r="GK456" s="5"/>
      <c r="GL456" s="5"/>
      <c r="GM456" s="5"/>
      <c r="GN456" s="5"/>
      <c r="GO456" s="5"/>
      <c r="GP456" s="5"/>
      <c r="GQ456" s="5"/>
      <c r="GR456" s="5"/>
      <c r="GS456" s="5"/>
      <c r="GT456" s="5"/>
      <c r="GU456" s="5"/>
      <c r="GV456" s="5"/>
      <c r="GW456" s="5"/>
      <c r="GX456" s="5"/>
      <c r="GY456" s="5"/>
      <c r="GZ456" s="5"/>
      <c r="HA456" s="5"/>
      <c r="HB456" s="5"/>
      <c r="HC456" s="5"/>
      <c r="HD456" s="5"/>
      <c r="HE456" s="5"/>
      <c r="HF456" s="5"/>
      <c r="HG456" s="5"/>
      <c r="HH456" s="5"/>
      <c r="HI456" s="5"/>
      <c r="HJ456" s="5"/>
      <c r="HK456" s="5"/>
      <c r="HL456" s="5"/>
      <c r="HM456" s="5"/>
      <c r="HN456" s="5"/>
      <c r="HO456" s="5"/>
      <c r="HP456" s="5"/>
      <c r="HQ456" s="5"/>
      <c r="HR456" s="5"/>
      <c r="HS456" s="5"/>
      <c r="HT456" s="5"/>
      <c r="HU456" s="5"/>
      <c r="HV456" s="5"/>
      <c r="HW456" s="5"/>
      <c r="HX456" s="5"/>
      <c r="HY456" s="5"/>
      <c r="HZ456" s="5"/>
      <c r="IA456" s="5"/>
      <c r="IB456" s="5"/>
      <c r="IC456" s="5"/>
      <c r="ID456" s="5"/>
      <c r="IE456" s="5"/>
      <c r="IF456" s="5"/>
      <c r="IG456" s="5"/>
      <c r="IH456" s="5"/>
      <c r="II456" s="5"/>
      <c r="IJ456" s="5"/>
      <c r="IK456" s="5"/>
      <c r="IL456" s="5"/>
      <c r="IM456" s="5"/>
      <c r="IN456" s="5"/>
      <c r="IO456" s="5"/>
      <c r="IP456" s="5"/>
      <c r="IQ456" s="5"/>
      <c r="IR456" s="5"/>
      <c r="IS456" s="5"/>
      <c r="IT456" s="5"/>
      <c r="IU456" s="5"/>
      <c r="IV456" s="5"/>
      <c r="IW456" s="5"/>
      <c r="IX456" s="5"/>
      <c r="IY456" s="5"/>
      <c r="IZ456" s="5"/>
      <c r="JA456" s="5"/>
      <c r="JB456" s="5"/>
      <c r="JC456" s="5"/>
      <c r="JD456" s="5"/>
      <c r="JE456" s="5"/>
      <c r="JF456" s="5"/>
      <c r="JG456" s="5"/>
      <c r="JH456" s="5"/>
      <c r="JI456" s="5"/>
      <c r="JJ456" s="5"/>
      <c r="JK456" s="5"/>
      <c r="JL456" s="5"/>
      <c r="JM456" s="5"/>
      <c r="JN456" s="5"/>
      <c r="JO456" s="5"/>
      <c r="JP456" s="5"/>
      <c r="JQ456" s="5"/>
      <c r="JR456" s="5"/>
      <c r="JS456" s="5"/>
      <c r="JT456" s="5"/>
      <c r="JU456" s="5"/>
      <c r="JV456" s="5"/>
      <c r="JW456" s="5"/>
      <c r="JX456" s="5"/>
      <c r="JY456" s="5"/>
      <c r="JZ456" s="5"/>
      <c r="KA456" s="5"/>
      <c r="KB456" s="5"/>
      <c r="KC456" s="5"/>
      <c r="KD456" s="5"/>
      <c r="KE456" s="5"/>
      <c r="KF456" s="5"/>
      <c r="KG456" s="5"/>
      <c r="KH456" s="5"/>
      <c r="KI456" s="5"/>
      <c r="KJ456" s="5"/>
      <c r="KK456" s="5"/>
      <c r="KL456" s="5"/>
      <c r="KM456" s="5"/>
      <c r="KN456" s="5"/>
    </row>
    <row r="457" spans="1:300" ht="12.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  <c r="CZ457" s="5"/>
      <c r="DA457" s="5"/>
      <c r="DB457" s="5"/>
      <c r="DC457" s="5"/>
      <c r="DD457" s="5"/>
      <c r="DE457" s="5"/>
      <c r="DF457" s="5"/>
      <c r="DG457" s="5"/>
      <c r="DH457" s="5"/>
      <c r="DI457" s="5"/>
      <c r="DJ457" s="5"/>
      <c r="DK457" s="5"/>
      <c r="DL457" s="5"/>
      <c r="DM457" s="5"/>
      <c r="DN457" s="5"/>
      <c r="DO457" s="5"/>
      <c r="DP457" s="5"/>
      <c r="DQ457" s="5"/>
      <c r="DR457" s="5"/>
      <c r="DS457" s="5"/>
      <c r="DT457" s="5"/>
      <c r="DU457" s="5"/>
      <c r="DV457" s="5"/>
      <c r="DW457" s="5"/>
      <c r="DX457" s="5"/>
      <c r="DY457" s="5"/>
      <c r="DZ457" s="5"/>
      <c r="EA457" s="5"/>
      <c r="EB457" s="5"/>
      <c r="EC457" s="5"/>
      <c r="ED457" s="5"/>
      <c r="EE457" s="5"/>
      <c r="EF457" s="5"/>
      <c r="EG457" s="5"/>
      <c r="EH457" s="5"/>
      <c r="EI457" s="5"/>
      <c r="EJ457" s="5"/>
      <c r="EK457" s="5"/>
      <c r="EL457" s="5"/>
      <c r="EM457" s="5"/>
      <c r="EN457" s="5"/>
      <c r="EO457" s="5"/>
      <c r="EP457" s="5"/>
      <c r="EQ457" s="5"/>
      <c r="ER457" s="5"/>
      <c r="ES457" s="5"/>
      <c r="ET457" s="5"/>
      <c r="EU457" s="5"/>
      <c r="EV457" s="5"/>
      <c r="EW457" s="5"/>
      <c r="EX457" s="5"/>
      <c r="EY457" s="5"/>
      <c r="EZ457" s="5"/>
      <c r="FA457" s="5"/>
      <c r="FB457" s="5"/>
      <c r="FC457" s="5"/>
      <c r="FD457" s="5"/>
      <c r="FE457" s="5"/>
      <c r="FF457" s="5"/>
      <c r="FG457" s="5"/>
      <c r="FH457" s="5"/>
      <c r="FI457" s="5"/>
      <c r="FJ457" s="5"/>
      <c r="FK457" s="5"/>
      <c r="FL457" s="5"/>
      <c r="FM457" s="5"/>
      <c r="FN457" s="5"/>
      <c r="FO457" s="5"/>
      <c r="FP457" s="5"/>
      <c r="FQ457" s="5"/>
      <c r="FR457" s="5"/>
      <c r="FS457" s="5"/>
      <c r="FT457" s="5"/>
      <c r="FU457" s="5"/>
      <c r="FV457" s="5"/>
      <c r="FW457" s="5"/>
      <c r="FX457" s="5"/>
      <c r="FY457" s="5"/>
      <c r="FZ457" s="5"/>
      <c r="GA457" s="5"/>
      <c r="GB457" s="5"/>
      <c r="GC457" s="5"/>
      <c r="GD457" s="5"/>
      <c r="GE457" s="5"/>
      <c r="GF457" s="5"/>
      <c r="GG457" s="5"/>
      <c r="GH457" s="5"/>
      <c r="GI457" s="5"/>
      <c r="GJ457" s="5"/>
      <c r="GK457" s="5"/>
      <c r="GL457" s="5"/>
      <c r="GM457" s="5"/>
      <c r="GN457" s="5"/>
      <c r="GO457" s="5"/>
      <c r="GP457" s="5"/>
      <c r="GQ457" s="5"/>
      <c r="GR457" s="5"/>
      <c r="GS457" s="5"/>
      <c r="GT457" s="5"/>
      <c r="GU457" s="5"/>
      <c r="GV457" s="5"/>
      <c r="GW457" s="5"/>
      <c r="GX457" s="5"/>
      <c r="GY457" s="5"/>
      <c r="GZ457" s="5"/>
      <c r="HA457" s="5"/>
      <c r="HB457" s="5"/>
      <c r="HC457" s="5"/>
      <c r="HD457" s="5"/>
      <c r="HE457" s="5"/>
      <c r="HF457" s="5"/>
      <c r="HG457" s="5"/>
      <c r="HH457" s="5"/>
      <c r="HI457" s="5"/>
      <c r="HJ457" s="5"/>
      <c r="HK457" s="5"/>
      <c r="HL457" s="5"/>
      <c r="HM457" s="5"/>
      <c r="HN457" s="5"/>
      <c r="HO457" s="5"/>
      <c r="HP457" s="5"/>
      <c r="HQ457" s="5"/>
      <c r="HR457" s="5"/>
      <c r="HS457" s="5"/>
      <c r="HT457" s="5"/>
      <c r="HU457" s="5"/>
      <c r="HV457" s="5"/>
      <c r="HW457" s="5"/>
      <c r="HX457" s="5"/>
      <c r="HY457" s="5"/>
      <c r="HZ457" s="5"/>
      <c r="IA457" s="5"/>
      <c r="IB457" s="5"/>
      <c r="IC457" s="5"/>
      <c r="ID457" s="5"/>
      <c r="IE457" s="5"/>
      <c r="IF457" s="5"/>
      <c r="IG457" s="5"/>
      <c r="IH457" s="5"/>
      <c r="II457" s="5"/>
      <c r="IJ457" s="5"/>
      <c r="IK457" s="5"/>
      <c r="IL457" s="5"/>
      <c r="IM457" s="5"/>
      <c r="IN457" s="5"/>
      <c r="IO457" s="5"/>
      <c r="IP457" s="5"/>
      <c r="IQ457" s="5"/>
      <c r="IR457" s="5"/>
      <c r="IS457" s="5"/>
      <c r="IT457" s="5"/>
      <c r="IU457" s="5"/>
      <c r="IV457" s="5"/>
      <c r="IW457" s="5"/>
      <c r="IX457" s="5"/>
      <c r="IY457" s="5"/>
      <c r="IZ457" s="5"/>
      <c r="JA457" s="5"/>
      <c r="JB457" s="5"/>
      <c r="JC457" s="5"/>
      <c r="JD457" s="5"/>
      <c r="JE457" s="5"/>
      <c r="JF457" s="5"/>
      <c r="JG457" s="5"/>
      <c r="JH457" s="5"/>
      <c r="JI457" s="5"/>
      <c r="JJ457" s="5"/>
      <c r="JK457" s="5"/>
      <c r="JL457" s="5"/>
      <c r="JM457" s="5"/>
      <c r="JN457" s="5"/>
      <c r="JO457" s="5"/>
      <c r="JP457" s="5"/>
      <c r="JQ457" s="5"/>
      <c r="JR457" s="5"/>
      <c r="JS457" s="5"/>
      <c r="JT457" s="5"/>
      <c r="JU457" s="5"/>
      <c r="JV457" s="5"/>
      <c r="JW457" s="5"/>
      <c r="JX457" s="5"/>
      <c r="JY457" s="5"/>
      <c r="JZ457" s="5"/>
      <c r="KA457" s="5"/>
      <c r="KB457" s="5"/>
      <c r="KC457" s="5"/>
      <c r="KD457" s="5"/>
      <c r="KE457" s="5"/>
      <c r="KF457" s="5"/>
      <c r="KG457" s="5"/>
      <c r="KH457" s="5"/>
      <c r="KI457" s="5"/>
      <c r="KJ457" s="5"/>
      <c r="KK457" s="5"/>
      <c r="KL457" s="5"/>
      <c r="KM457" s="5"/>
      <c r="KN457" s="5"/>
    </row>
    <row r="458" spans="1:300" ht="12.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  <c r="CY458" s="5"/>
      <c r="CZ458" s="5"/>
      <c r="DA458" s="5"/>
      <c r="DB458" s="5"/>
      <c r="DC458" s="5"/>
      <c r="DD458" s="5"/>
      <c r="DE458" s="5"/>
      <c r="DF458" s="5"/>
      <c r="DG458" s="5"/>
      <c r="DH458" s="5"/>
      <c r="DI458" s="5"/>
      <c r="DJ458" s="5"/>
      <c r="DK458" s="5"/>
      <c r="DL458" s="5"/>
      <c r="DM458" s="5"/>
      <c r="DN458" s="5"/>
      <c r="DO458" s="5"/>
      <c r="DP458" s="5"/>
      <c r="DQ458" s="5"/>
      <c r="DR458" s="5"/>
      <c r="DS458" s="5"/>
      <c r="DT458" s="5"/>
      <c r="DU458" s="5"/>
      <c r="DV458" s="5"/>
      <c r="DW458" s="5"/>
      <c r="DX458" s="5"/>
      <c r="DY458" s="5"/>
      <c r="DZ458" s="5"/>
      <c r="EA458" s="5"/>
      <c r="EB458" s="5"/>
      <c r="EC458" s="5"/>
      <c r="ED458" s="5"/>
      <c r="EE458" s="5"/>
      <c r="EF458" s="5"/>
      <c r="EG458" s="5"/>
      <c r="EH458" s="5"/>
      <c r="EI458" s="5"/>
      <c r="EJ458" s="5"/>
      <c r="EK458" s="5"/>
      <c r="EL458" s="5"/>
      <c r="EM458" s="5"/>
      <c r="EN458" s="5"/>
      <c r="EO458" s="5"/>
      <c r="EP458" s="5"/>
      <c r="EQ458" s="5"/>
      <c r="ER458" s="5"/>
      <c r="ES458" s="5"/>
      <c r="ET458" s="5"/>
      <c r="EU458" s="5"/>
      <c r="EV458" s="5"/>
      <c r="EW458" s="5"/>
      <c r="EX458" s="5"/>
      <c r="EY458" s="5"/>
      <c r="EZ458" s="5"/>
      <c r="FA458" s="5"/>
      <c r="FB458" s="5"/>
      <c r="FC458" s="5"/>
      <c r="FD458" s="5"/>
      <c r="FE458" s="5"/>
      <c r="FF458" s="5"/>
      <c r="FG458" s="5"/>
      <c r="FH458" s="5"/>
      <c r="FI458" s="5"/>
      <c r="FJ458" s="5"/>
      <c r="FK458" s="5"/>
      <c r="FL458" s="5"/>
      <c r="FM458" s="5"/>
      <c r="FN458" s="5"/>
      <c r="FO458" s="5"/>
      <c r="FP458" s="5"/>
      <c r="FQ458" s="5"/>
      <c r="FR458" s="5"/>
      <c r="FS458" s="5"/>
      <c r="FT458" s="5"/>
      <c r="FU458" s="5"/>
      <c r="FV458" s="5"/>
      <c r="FW458" s="5"/>
      <c r="FX458" s="5"/>
      <c r="FY458" s="5"/>
      <c r="FZ458" s="5"/>
      <c r="GA458" s="5"/>
      <c r="GB458" s="5"/>
      <c r="GC458" s="5"/>
      <c r="GD458" s="5"/>
      <c r="GE458" s="5"/>
      <c r="GF458" s="5"/>
      <c r="GG458" s="5"/>
      <c r="GH458" s="5"/>
      <c r="GI458" s="5"/>
      <c r="GJ458" s="5"/>
      <c r="GK458" s="5"/>
      <c r="GL458" s="5"/>
      <c r="GM458" s="5"/>
      <c r="GN458" s="5"/>
      <c r="GO458" s="5"/>
      <c r="GP458" s="5"/>
      <c r="GQ458" s="5"/>
      <c r="GR458" s="5"/>
      <c r="GS458" s="5"/>
      <c r="GT458" s="5"/>
      <c r="GU458" s="5"/>
      <c r="GV458" s="5"/>
      <c r="GW458" s="5"/>
      <c r="GX458" s="5"/>
      <c r="GY458" s="5"/>
      <c r="GZ458" s="5"/>
      <c r="HA458" s="5"/>
      <c r="HB458" s="5"/>
      <c r="HC458" s="5"/>
      <c r="HD458" s="5"/>
      <c r="HE458" s="5"/>
      <c r="HF458" s="5"/>
      <c r="HG458" s="5"/>
      <c r="HH458" s="5"/>
      <c r="HI458" s="5"/>
      <c r="HJ458" s="5"/>
      <c r="HK458" s="5"/>
      <c r="HL458" s="5"/>
      <c r="HM458" s="5"/>
      <c r="HN458" s="5"/>
      <c r="HO458" s="5"/>
      <c r="HP458" s="5"/>
      <c r="HQ458" s="5"/>
      <c r="HR458" s="5"/>
      <c r="HS458" s="5"/>
      <c r="HT458" s="5"/>
      <c r="HU458" s="5"/>
      <c r="HV458" s="5"/>
      <c r="HW458" s="5"/>
      <c r="HX458" s="5"/>
      <c r="HY458" s="5"/>
      <c r="HZ458" s="5"/>
      <c r="IA458" s="5"/>
      <c r="IB458" s="5"/>
      <c r="IC458" s="5"/>
      <c r="ID458" s="5"/>
      <c r="IE458" s="5"/>
      <c r="IF458" s="5"/>
      <c r="IG458" s="5"/>
      <c r="IH458" s="5"/>
      <c r="II458" s="5"/>
      <c r="IJ458" s="5"/>
      <c r="IK458" s="5"/>
      <c r="IL458" s="5"/>
      <c r="IM458" s="5"/>
      <c r="IN458" s="5"/>
      <c r="IO458" s="5"/>
      <c r="IP458" s="5"/>
      <c r="IQ458" s="5"/>
      <c r="IR458" s="5"/>
      <c r="IS458" s="5"/>
      <c r="IT458" s="5"/>
      <c r="IU458" s="5"/>
      <c r="IV458" s="5"/>
      <c r="IW458" s="5"/>
      <c r="IX458" s="5"/>
      <c r="IY458" s="5"/>
      <c r="IZ458" s="5"/>
      <c r="JA458" s="5"/>
      <c r="JB458" s="5"/>
      <c r="JC458" s="5"/>
      <c r="JD458" s="5"/>
      <c r="JE458" s="5"/>
      <c r="JF458" s="5"/>
      <c r="JG458" s="5"/>
      <c r="JH458" s="5"/>
      <c r="JI458" s="5"/>
      <c r="JJ458" s="5"/>
      <c r="JK458" s="5"/>
      <c r="JL458" s="5"/>
      <c r="JM458" s="5"/>
      <c r="JN458" s="5"/>
      <c r="JO458" s="5"/>
      <c r="JP458" s="5"/>
      <c r="JQ458" s="5"/>
      <c r="JR458" s="5"/>
      <c r="JS458" s="5"/>
      <c r="JT458" s="5"/>
      <c r="JU458" s="5"/>
      <c r="JV458" s="5"/>
      <c r="JW458" s="5"/>
      <c r="JX458" s="5"/>
      <c r="JY458" s="5"/>
      <c r="JZ458" s="5"/>
      <c r="KA458" s="5"/>
      <c r="KB458" s="5"/>
      <c r="KC458" s="5"/>
      <c r="KD458" s="5"/>
      <c r="KE458" s="5"/>
      <c r="KF458" s="5"/>
      <c r="KG458" s="5"/>
      <c r="KH458" s="5"/>
      <c r="KI458" s="5"/>
      <c r="KJ458" s="5"/>
      <c r="KK458" s="5"/>
      <c r="KL458" s="5"/>
      <c r="KM458" s="5"/>
      <c r="KN458" s="5"/>
    </row>
    <row r="459" spans="1:300" ht="12.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CZ459" s="5"/>
      <c r="DA459" s="5"/>
      <c r="DB459" s="5"/>
      <c r="DC459" s="5"/>
      <c r="DD459" s="5"/>
      <c r="DE459" s="5"/>
      <c r="DF459" s="5"/>
      <c r="DG459" s="5"/>
      <c r="DH459" s="5"/>
      <c r="DI459" s="5"/>
      <c r="DJ459" s="5"/>
      <c r="DK459" s="5"/>
      <c r="DL459" s="5"/>
      <c r="DM459" s="5"/>
      <c r="DN459" s="5"/>
      <c r="DO459" s="5"/>
      <c r="DP459" s="5"/>
      <c r="DQ459" s="5"/>
      <c r="DR459" s="5"/>
      <c r="DS459" s="5"/>
      <c r="DT459" s="5"/>
      <c r="DU459" s="5"/>
      <c r="DV459" s="5"/>
      <c r="DW459" s="5"/>
      <c r="DX459" s="5"/>
      <c r="DY459" s="5"/>
      <c r="DZ459" s="5"/>
      <c r="EA459" s="5"/>
      <c r="EB459" s="5"/>
      <c r="EC459" s="5"/>
      <c r="ED459" s="5"/>
      <c r="EE459" s="5"/>
      <c r="EF459" s="5"/>
      <c r="EG459" s="5"/>
      <c r="EH459" s="5"/>
      <c r="EI459" s="5"/>
      <c r="EJ459" s="5"/>
      <c r="EK459" s="5"/>
      <c r="EL459" s="5"/>
      <c r="EM459" s="5"/>
      <c r="EN459" s="5"/>
      <c r="EO459" s="5"/>
      <c r="EP459" s="5"/>
      <c r="EQ459" s="5"/>
      <c r="ER459" s="5"/>
      <c r="ES459" s="5"/>
      <c r="ET459" s="5"/>
      <c r="EU459" s="5"/>
      <c r="EV459" s="5"/>
      <c r="EW459" s="5"/>
      <c r="EX459" s="5"/>
      <c r="EY459" s="5"/>
      <c r="EZ459" s="5"/>
      <c r="FA459" s="5"/>
      <c r="FB459" s="5"/>
      <c r="FC459" s="5"/>
      <c r="FD459" s="5"/>
      <c r="FE459" s="5"/>
      <c r="FF459" s="5"/>
      <c r="FG459" s="5"/>
      <c r="FH459" s="5"/>
      <c r="FI459" s="5"/>
      <c r="FJ459" s="5"/>
      <c r="FK459" s="5"/>
      <c r="FL459" s="5"/>
      <c r="FM459" s="5"/>
      <c r="FN459" s="5"/>
      <c r="FO459" s="5"/>
      <c r="FP459" s="5"/>
      <c r="FQ459" s="5"/>
      <c r="FR459" s="5"/>
      <c r="FS459" s="5"/>
      <c r="FT459" s="5"/>
      <c r="FU459" s="5"/>
      <c r="FV459" s="5"/>
      <c r="FW459" s="5"/>
      <c r="FX459" s="5"/>
      <c r="FY459" s="5"/>
      <c r="FZ459" s="5"/>
      <c r="GA459" s="5"/>
      <c r="GB459" s="5"/>
      <c r="GC459" s="5"/>
      <c r="GD459" s="5"/>
      <c r="GE459" s="5"/>
      <c r="GF459" s="5"/>
      <c r="GG459" s="5"/>
      <c r="GH459" s="5"/>
      <c r="GI459" s="5"/>
      <c r="GJ459" s="5"/>
      <c r="GK459" s="5"/>
      <c r="GL459" s="5"/>
      <c r="GM459" s="5"/>
      <c r="GN459" s="5"/>
      <c r="GO459" s="5"/>
      <c r="GP459" s="5"/>
      <c r="GQ459" s="5"/>
      <c r="GR459" s="5"/>
      <c r="GS459" s="5"/>
      <c r="GT459" s="5"/>
      <c r="GU459" s="5"/>
      <c r="GV459" s="5"/>
      <c r="GW459" s="5"/>
      <c r="GX459" s="5"/>
      <c r="GY459" s="5"/>
      <c r="GZ459" s="5"/>
      <c r="HA459" s="5"/>
      <c r="HB459" s="5"/>
      <c r="HC459" s="5"/>
      <c r="HD459" s="5"/>
      <c r="HE459" s="5"/>
      <c r="HF459" s="5"/>
      <c r="HG459" s="5"/>
      <c r="HH459" s="5"/>
      <c r="HI459" s="5"/>
      <c r="HJ459" s="5"/>
      <c r="HK459" s="5"/>
      <c r="HL459" s="5"/>
      <c r="HM459" s="5"/>
      <c r="HN459" s="5"/>
      <c r="HO459" s="5"/>
      <c r="HP459" s="5"/>
      <c r="HQ459" s="5"/>
      <c r="HR459" s="5"/>
      <c r="HS459" s="5"/>
      <c r="HT459" s="5"/>
      <c r="HU459" s="5"/>
      <c r="HV459" s="5"/>
      <c r="HW459" s="5"/>
      <c r="HX459" s="5"/>
      <c r="HY459" s="5"/>
      <c r="HZ459" s="5"/>
      <c r="IA459" s="5"/>
      <c r="IB459" s="5"/>
      <c r="IC459" s="5"/>
      <c r="ID459" s="5"/>
      <c r="IE459" s="5"/>
      <c r="IF459" s="5"/>
      <c r="IG459" s="5"/>
      <c r="IH459" s="5"/>
      <c r="II459" s="5"/>
      <c r="IJ459" s="5"/>
      <c r="IK459" s="5"/>
      <c r="IL459" s="5"/>
      <c r="IM459" s="5"/>
      <c r="IN459" s="5"/>
      <c r="IO459" s="5"/>
      <c r="IP459" s="5"/>
      <c r="IQ459" s="5"/>
      <c r="IR459" s="5"/>
      <c r="IS459" s="5"/>
      <c r="IT459" s="5"/>
      <c r="IU459" s="5"/>
      <c r="IV459" s="5"/>
      <c r="IW459" s="5"/>
      <c r="IX459" s="5"/>
      <c r="IY459" s="5"/>
      <c r="IZ459" s="5"/>
      <c r="JA459" s="5"/>
      <c r="JB459" s="5"/>
      <c r="JC459" s="5"/>
      <c r="JD459" s="5"/>
      <c r="JE459" s="5"/>
      <c r="JF459" s="5"/>
      <c r="JG459" s="5"/>
      <c r="JH459" s="5"/>
      <c r="JI459" s="5"/>
      <c r="JJ459" s="5"/>
      <c r="JK459" s="5"/>
      <c r="JL459" s="5"/>
      <c r="JM459" s="5"/>
      <c r="JN459" s="5"/>
      <c r="JO459" s="5"/>
      <c r="JP459" s="5"/>
      <c r="JQ459" s="5"/>
      <c r="JR459" s="5"/>
      <c r="JS459" s="5"/>
      <c r="JT459" s="5"/>
      <c r="JU459" s="5"/>
      <c r="JV459" s="5"/>
      <c r="JW459" s="5"/>
      <c r="JX459" s="5"/>
      <c r="JY459" s="5"/>
      <c r="JZ459" s="5"/>
      <c r="KA459" s="5"/>
      <c r="KB459" s="5"/>
      <c r="KC459" s="5"/>
      <c r="KD459" s="5"/>
      <c r="KE459" s="5"/>
      <c r="KF459" s="5"/>
      <c r="KG459" s="5"/>
      <c r="KH459" s="5"/>
      <c r="KI459" s="5"/>
      <c r="KJ459" s="5"/>
      <c r="KK459" s="5"/>
      <c r="KL459" s="5"/>
      <c r="KM459" s="5"/>
      <c r="KN459" s="5"/>
    </row>
    <row r="460" spans="1:300" ht="12.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  <c r="CY460" s="5"/>
      <c r="CZ460" s="5"/>
      <c r="DA460" s="5"/>
      <c r="DB460" s="5"/>
      <c r="DC460" s="5"/>
      <c r="DD460" s="5"/>
      <c r="DE460" s="5"/>
      <c r="DF460" s="5"/>
      <c r="DG460" s="5"/>
      <c r="DH460" s="5"/>
      <c r="DI460" s="5"/>
      <c r="DJ460" s="5"/>
      <c r="DK460" s="5"/>
      <c r="DL460" s="5"/>
      <c r="DM460" s="5"/>
      <c r="DN460" s="5"/>
      <c r="DO460" s="5"/>
      <c r="DP460" s="5"/>
      <c r="DQ460" s="5"/>
      <c r="DR460" s="5"/>
      <c r="DS460" s="5"/>
      <c r="DT460" s="5"/>
      <c r="DU460" s="5"/>
      <c r="DV460" s="5"/>
      <c r="DW460" s="5"/>
      <c r="DX460" s="5"/>
      <c r="DY460" s="5"/>
      <c r="DZ460" s="5"/>
      <c r="EA460" s="5"/>
      <c r="EB460" s="5"/>
      <c r="EC460" s="5"/>
      <c r="ED460" s="5"/>
      <c r="EE460" s="5"/>
      <c r="EF460" s="5"/>
      <c r="EG460" s="5"/>
      <c r="EH460" s="5"/>
      <c r="EI460" s="5"/>
      <c r="EJ460" s="5"/>
      <c r="EK460" s="5"/>
      <c r="EL460" s="5"/>
      <c r="EM460" s="5"/>
      <c r="EN460" s="5"/>
      <c r="EO460" s="5"/>
      <c r="EP460" s="5"/>
      <c r="EQ460" s="5"/>
      <c r="ER460" s="5"/>
      <c r="ES460" s="5"/>
      <c r="ET460" s="5"/>
      <c r="EU460" s="5"/>
      <c r="EV460" s="5"/>
      <c r="EW460" s="5"/>
      <c r="EX460" s="5"/>
      <c r="EY460" s="5"/>
      <c r="EZ460" s="5"/>
      <c r="FA460" s="5"/>
      <c r="FB460" s="5"/>
      <c r="FC460" s="5"/>
      <c r="FD460" s="5"/>
      <c r="FE460" s="5"/>
      <c r="FF460" s="5"/>
      <c r="FG460" s="5"/>
      <c r="FH460" s="5"/>
      <c r="FI460" s="5"/>
      <c r="FJ460" s="5"/>
      <c r="FK460" s="5"/>
      <c r="FL460" s="5"/>
      <c r="FM460" s="5"/>
      <c r="FN460" s="5"/>
      <c r="FO460" s="5"/>
      <c r="FP460" s="5"/>
      <c r="FQ460" s="5"/>
      <c r="FR460" s="5"/>
      <c r="FS460" s="5"/>
      <c r="FT460" s="5"/>
      <c r="FU460" s="5"/>
      <c r="FV460" s="5"/>
      <c r="FW460" s="5"/>
      <c r="FX460" s="5"/>
      <c r="FY460" s="5"/>
      <c r="FZ460" s="5"/>
      <c r="GA460" s="5"/>
      <c r="GB460" s="5"/>
      <c r="GC460" s="5"/>
      <c r="GD460" s="5"/>
      <c r="GE460" s="5"/>
      <c r="GF460" s="5"/>
      <c r="GG460" s="5"/>
      <c r="GH460" s="5"/>
      <c r="GI460" s="5"/>
      <c r="GJ460" s="5"/>
      <c r="GK460" s="5"/>
      <c r="GL460" s="5"/>
      <c r="GM460" s="5"/>
      <c r="GN460" s="5"/>
      <c r="GO460" s="5"/>
      <c r="GP460" s="5"/>
      <c r="GQ460" s="5"/>
      <c r="GR460" s="5"/>
      <c r="GS460" s="5"/>
      <c r="GT460" s="5"/>
      <c r="GU460" s="5"/>
      <c r="GV460" s="5"/>
      <c r="GW460" s="5"/>
      <c r="GX460" s="5"/>
      <c r="GY460" s="5"/>
      <c r="GZ460" s="5"/>
      <c r="HA460" s="5"/>
      <c r="HB460" s="5"/>
      <c r="HC460" s="5"/>
      <c r="HD460" s="5"/>
      <c r="HE460" s="5"/>
      <c r="HF460" s="5"/>
      <c r="HG460" s="5"/>
      <c r="HH460" s="5"/>
      <c r="HI460" s="5"/>
      <c r="HJ460" s="5"/>
      <c r="HK460" s="5"/>
      <c r="HL460" s="5"/>
      <c r="HM460" s="5"/>
      <c r="HN460" s="5"/>
      <c r="HO460" s="5"/>
      <c r="HP460" s="5"/>
      <c r="HQ460" s="5"/>
      <c r="HR460" s="5"/>
      <c r="HS460" s="5"/>
      <c r="HT460" s="5"/>
      <c r="HU460" s="5"/>
      <c r="HV460" s="5"/>
      <c r="HW460" s="5"/>
      <c r="HX460" s="5"/>
      <c r="HY460" s="5"/>
      <c r="HZ460" s="5"/>
      <c r="IA460" s="5"/>
      <c r="IB460" s="5"/>
      <c r="IC460" s="5"/>
      <c r="ID460" s="5"/>
      <c r="IE460" s="5"/>
      <c r="IF460" s="5"/>
      <c r="IG460" s="5"/>
      <c r="IH460" s="5"/>
      <c r="II460" s="5"/>
      <c r="IJ460" s="5"/>
      <c r="IK460" s="5"/>
      <c r="IL460" s="5"/>
      <c r="IM460" s="5"/>
      <c r="IN460" s="5"/>
      <c r="IO460" s="5"/>
      <c r="IP460" s="5"/>
      <c r="IQ460" s="5"/>
      <c r="IR460" s="5"/>
      <c r="IS460" s="5"/>
      <c r="IT460" s="5"/>
      <c r="IU460" s="5"/>
      <c r="IV460" s="5"/>
      <c r="IW460" s="5"/>
      <c r="IX460" s="5"/>
      <c r="IY460" s="5"/>
      <c r="IZ460" s="5"/>
      <c r="JA460" s="5"/>
      <c r="JB460" s="5"/>
      <c r="JC460" s="5"/>
      <c r="JD460" s="5"/>
      <c r="JE460" s="5"/>
      <c r="JF460" s="5"/>
      <c r="JG460" s="5"/>
      <c r="JH460" s="5"/>
      <c r="JI460" s="5"/>
      <c r="JJ460" s="5"/>
      <c r="JK460" s="5"/>
      <c r="JL460" s="5"/>
      <c r="JM460" s="5"/>
      <c r="JN460" s="5"/>
      <c r="JO460" s="5"/>
      <c r="JP460" s="5"/>
      <c r="JQ460" s="5"/>
      <c r="JR460" s="5"/>
      <c r="JS460" s="5"/>
      <c r="JT460" s="5"/>
      <c r="JU460" s="5"/>
      <c r="JV460" s="5"/>
      <c r="JW460" s="5"/>
      <c r="JX460" s="5"/>
      <c r="JY460" s="5"/>
      <c r="JZ460" s="5"/>
      <c r="KA460" s="5"/>
      <c r="KB460" s="5"/>
      <c r="KC460" s="5"/>
      <c r="KD460" s="5"/>
      <c r="KE460" s="5"/>
      <c r="KF460" s="5"/>
      <c r="KG460" s="5"/>
      <c r="KH460" s="5"/>
      <c r="KI460" s="5"/>
      <c r="KJ460" s="5"/>
      <c r="KK460" s="5"/>
      <c r="KL460" s="5"/>
      <c r="KM460" s="5"/>
      <c r="KN460" s="5"/>
    </row>
    <row r="461" spans="1:300" ht="12.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  <c r="CY461" s="5"/>
      <c r="CZ461" s="5"/>
      <c r="DA461" s="5"/>
      <c r="DB461" s="5"/>
      <c r="DC461" s="5"/>
      <c r="DD461" s="5"/>
      <c r="DE461" s="5"/>
      <c r="DF461" s="5"/>
      <c r="DG461" s="5"/>
      <c r="DH461" s="5"/>
      <c r="DI461" s="5"/>
      <c r="DJ461" s="5"/>
      <c r="DK461" s="5"/>
      <c r="DL461" s="5"/>
      <c r="DM461" s="5"/>
      <c r="DN461" s="5"/>
      <c r="DO461" s="5"/>
      <c r="DP461" s="5"/>
      <c r="DQ461" s="5"/>
      <c r="DR461" s="5"/>
      <c r="DS461" s="5"/>
      <c r="DT461" s="5"/>
      <c r="DU461" s="5"/>
      <c r="DV461" s="5"/>
      <c r="DW461" s="5"/>
      <c r="DX461" s="5"/>
      <c r="DY461" s="5"/>
      <c r="DZ461" s="5"/>
      <c r="EA461" s="5"/>
      <c r="EB461" s="5"/>
      <c r="EC461" s="5"/>
      <c r="ED461" s="5"/>
      <c r="EE461" s="5"/>
      <c r="EF461" s="5"/>
      <c r="EG461" s="5"/>
      <c r="EH461" s="5"/>
      <c r="EI461" s="5"/>
      <c r="EJ461" s="5"/>
      <c r="EK461" s="5"/>
      <c r="EL461" s="5"/>
      <c r="EM461" s="5"/>
      <c r="EN461" s="5"/>
      <c r="EO461" s="5"/>
      <c r="EP461" s="5"/>
      <c r="EQ461" s="5"/>
      <c r="ER461" s="5"/>
      <c r="ES461" s="5"/>
      <c r="ET461" s="5"/>
      <c r="EU461" s="5"/>
      <c r="EV461" s="5"/>
      <c r="EW461" s="5"/>
      <c r="EX461" s="5"/>
      <c r="EY461" s="5"/>
      <c r="EZ461" s="5"/>
      <c r="FA461" s="5"/>
      <c r="FB461" s="5"/>
      <c r="FC461" s="5"/>
      <c r="FD461" s="5"/>
      <c r="FE461" s="5"/>
      <c r="FF461" s="5"/>
      <c r="FG461" s="5"/>
      <c r="FH461" s="5"/>
      <c r="FI461" s="5"/>
      <c r="FJ461" s="5"/>
      <c r="FK461" s="5"/>
      <c r="FL461" s="5"/>
      <c r="FM461" s="5"/>
      <c r="FN461" s="5"/>
      <c r="FO461" s="5"/>
      <c r="FP461" s="5"/>
      <c r="FQ461" s="5"/>
      <c r="FR461" s="5"/>
      <c r="FS461" s="5"/>
      <c r="FT461" s="5"/>
      <c r="FU461" s="5"/>
      <c r="FV461" s="5"/>
      <c r="FW461" s="5"/>
      <c r="FX461" s="5"/>
      <c r="FY461" s="5"/>
      <c r="FZ461" s="5"/>
      <c r="GA461" s="5"/>
      <c r="GB461" s="5"/>
      <c r="GC461" s="5"/>
      <c r="GD461" s="5"/>
      <c r="GE461" s="5"/>
      <c r="GF461" s="5"/>
      <c r="GG461" s="5"/>
      <c r="GH461" s="5"/>
      <c r="GI461" s="5"/>
      <c r="GJ461" s="5"/>
      <c r="GK461" s="5"/>
      <c r="GL461" s="5"/>
      <c r="GM461" s="5"/>
      <c r="GN461" s="5"/>
      <c r="GO461" s="5"/>
      <c r="GP461" s="5"/>
      <c r="GQ461" s="5"/>
      <c r="GR461" s="5"/>
      <c r="GS461" s="5"/>
      <c r="GT461" s="5"/>
      <c r="GU461" s="5"/>
      <c r="GV461" s="5"/>
      <c r="GW461" s="5"/>
      <c r="GX461" s="5"/>
      <c r="GY461" s="5"/>
      <c r="GZ461" s="5"/>
      <c r="HA461" s="5"/>
      <c r="HB461" s="5"/>
      <c r="HC461" s="5"/>
      <c r="HD461" s="5"/>
      <c r="HE461" s="5"/>
      <c r="HF461" s="5"/>
      <c r="HG461" s="5"/>
      <c r="HH461" s="5"/>
      <c r="HI461" s="5"/>
      <c r="HJ461" s="5"/>
      <c r="HK461" s="5"/>
      <c r="HL461" s="5"/>
      <c r="HM461" s="5"/>
      <c r="HN461" s="5"/>
      <c r="HO461" s="5"/>
      <c r="HP461" s="5"/>
      <c r="HQ461" s="5"/>
      <c r="HR461" s="5"/>
      <c r="HS461" s="5"/>
      <c r="HT461" s="5"/>
      <c r="HU461" s="5"/>
      <c r="HV461" s="5"/>
      <c r="HW461" s="5"/>
      <c r="HX461" s="5"/>
      <c r="HY461" s="5"/>
      <c r="HZ461" s="5"/>
      <c r="IA461" s="5"/>
      <c r="IB461" s="5"/>
      <c r="IC461" s="5"/>
      <c r="ID461" s="5"/>
      <c r="IE461" s="5"/>
      <c r="IF461" s="5"/>
      <c r="IG461" s="5"/>
      <c r="IH461" s="5"/>
      <c r="II461" s="5"/>
      <c r="IJ461" s="5"/>
      <c r="IK461" s="5"/>
      <c r="IL461" s="5"/>
      <c r="IM461" s="5"/>
      <c r="IN461" s="5"/>
      <c r="IO461" s="5"/>
      <c r="IP461" s="5"/>
      <c r="IQ461" s="5"/>
      <c r="IR461" s="5"/>
      <c r="IS461" s="5"/>
      <c r="IT461" s="5"/>
      <c r="IU461" s="5"/>
      <c r="IV461" s="5"/>
      <c r="IW461" s="5"/>
      <c r="IX461" s="5"/>
      <c r="IY461" s="5"/>
      <c r="IZ461" s="5"/>
      <c r="JA461" s="5"/>
      <c r="JB461" s="5"/>
      <c r="JC461" s="5"/>
      <c r="JD461" s="5"/>
      <c r="JE461" s="5"/>
      <c r="JF461" s="5"/>
      <c r="JG461" s="5"/>
      <c r="JH461" s="5"/>
      <c r="JI461" s="5"/>
      <c r="JJ461" s="5"/>
      <c r="JK461" s="5"/>
      <c r="JL461" s="5"/>
      <c r="JM461" s="5"/>
      <c r="JN461" s="5"/>
      <c r="JO461" s="5"/>
      <c r="JP461" s="5"/>
      <c r="JQ461" s="5"/>
      <c r="JR461" s="5"/>
      <c r="JS461" s="5"/>
      <c r="JT461" s="5"/>
      <c r="JU461" s="5"/>
      <c r="JV461" s="5"/>
      <c r="JW461" s="5"/>
      <c r="JX461" s="5"/>
      <c r="JY461" s="5"/>
      <c r="JZ461" s="5"/>
      <c r="KA461" s="5"/>
      <c r="KB461" s="5"/>
      <c r="KC461" s="5"/>
      <c r="KD461" s="5"/>
      <c r="KE461" s="5"/>
      <c r="KF461" s="5"/>
      <c r="KG461" s="5"/>
      <c r="KH461" s="5"/>
      <c r="KI461" s="5"/>
      <c r="KJ461" s="5"/>
      <c r="KK461" s="5"/>
      <c r="KL461" s="5"/>
      <c r="KM461" s="5"/>
      <c r="KN461" s="5"/>
    </row>
    <row r="462" spans="1:300" ht="12.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  <c r="CY462" s="5"/>
      <c r="CZ462" s="5"/>
      <c r="DA462" s="5"/>
      <c r="DB462" s="5"/>
      <c r="DC462" s="5"/>
      <c r="DD462" s="5"/>
      <c r="DE462" s="5"/>
      <c r="DF462" s="5"/>
      <c r="DG462" s="5"/>
      <c r="DH462" s="5"/>
      <c r="DI462" s="5"/>
      <c r="DJ462" s="5"/>
      <c r="DK462" s="5"/>
      <c r="DL462" s="5"/>
      <c r="DM462" s="5"/>
      <c r="DN462" s="5"/>
      <c r="DO462" s="5"/>
      <c r="DP462" s="5"/>
      <c r="DQ462" s="5"/>
      <c r="DR462" s="5"/>
      <c r="DS462" s="5"/>
      <c r="DT462" s="5"/>
      <c r="DU462" s="5"/>
      <c r="DV462" s="5"/>
      <c r="DW462" s="5"/>
      <c r="DX462" s="5"/>
      <c r="DY462" s="5"/>
      <c r="DZ462" s="5"/>
      <c r="EA462" s="5"/>
      <c r="EB462" s="5"/>
      <c r="EC462" s="5"/>
      <c r="ED462" s="5"/>
      <c r="EE462" s="5"/>
      <c r="EF462" s="5"/>
      <c r="EG462" s="5"/>
      <c r="EH462" s="5"/>
      <c r="EI462" s="5"/>
      <c r="EJ462" s="5"/>
      <c r="EK462" s="5"/>
      <c r="EL462" s="5"/>
      <c r="EM462" s="5"/>
      <c r="EN462" s="5"/>
      <c r="EO462" s="5"/>
      <c r="EP462" s="5"/>
      <c r="EQ462" s="5"/>
      <c r="ER462" s="5"/>
      <c r="ES462" s="5"/>
      <c r="ET462" s="5"/>
      <c r="EU462" s="5"/>
      <c r="EV462" s="5"/>
      <c r="EW462" s="5"/>
      <c r="EX462" s="5"/>
      <c r="EY462" s="5"/>
      <c r="EZ462" s="5"/>
      <c r="FA462" s="5"/>
      <c r="FB462" s="5"/>
      <c r="FC462" s="5"/>
      <c r="FD462" s="5"/>
      <c r="FE462" s="5"/>
      <c r="FF462" s="5"/>
      <c r="FG462" s="5"/>
      <c r="FH462" s="5"/>
      <c r="FI462" s="5"/>
      <c r="FJ462" s="5"/>
      <c r="FK462" s="5"/>
      <c r="FL462" s="5"/>
      <c r="FM462" s="5"/>
      <c r="FN462" s="5"/>
      <c r="FO462" s="5"/>
      <c r="FP462" s="5"/>
      <c r="FQ462" s="5"/>
      <c r="FR462" s="5"/>
      <c r="FS462" s="5"/>
      <c r="FT462" s="5"/>
      <c r="FU462" s="5"/>
      <c r="FV462" s="5"/>
      <c r="FW462" s="5"/>
      <c r="FX462" s="5"/>
      <c r="FY462" s="5"/>
      <c r="FZ462" s="5"/>
      <c r="GA462" s="5"/>
      <c r="GB462" s="5"/>
      <c r="GC462" s="5"/>
      <c r="GD462" s="5"/>
      <c r="GE462" s="5"/>
      <c r="GF462" s="5"/>
      <c r="GG462" s="5"/>
      <c r="GH462" s="5"/>
      <c r="GI462" s="5"/>
      <c r="GJ462" s="5"/>
      <c r="GK462" s="5"/>
      <c r="GL462" s="5"/>
      <c r="GM462" s="5"/>
      <c r="GN462" s="5"/>
      <c r="GO462" s="5"/>
      <c r="GP462" s="5"/>
      <c r="GQ462" s="5"/>
      <c r="GR462" s="5"/>
      <c r="GS462" s="5"/>
      <c r="GT462" s="5"/>
      <c r="GU462" s="5"/>
      <c r="GV462" s="5"/>
      <c r="GW462" s="5"/>
      <c r="GX462" s="5"/>
      <c r="GY462" s="5"/>
      <c r="GZ462" s="5"/>
      <c r="HA462" s="5"/>
      <c r="HB462" s="5"/>
      <c r="HC462" s="5"/>
      <c r="HD462" s="5"/>
      <c r="HE462" s="5"/>
      <c r="HF462" s="5"/>
      <c r="HG462" s="5"/>
      <c r="HH462" s="5"/>
      <c r="HI462" s="5"/>
      <c r="HJ462" s="5"/>
      <c r="HK462" s="5"/>
      <c r="HL462" s="5"/>
      <c r="HM462" s="5"/>
      <c r="HN462" s="5"/>
      <c r="HO462" s="5"/>
      <c r="HP462" s="5"/>
      <c r="HQ462" s="5"/>
      <c r="HR462" s="5"/>
      <c r="HS462" s="5"/>
      <c r="HT462" s="5"/>
      <c r="HU462" s="5"/>
      <c r="HV462" s="5"/>
      <c r="HW462" s="5"/>
      <c r="HX462" s="5"/>
      <c r="HY462" s="5"/>
      <c r="HZ462" s="5"/>
      <c r="IA462" s="5"/>
      <c r="IB462" s="5"/>
      <c r="IC462" s="5"/>
      <c r="ID462" s="5"/>
      <c r="IE462" s="5"/>
      <c r="IF462" s="5"/>
      <c r="IG462" s="5"/>
      <c r="IH462" s="5"/>
      <c r="II462" s="5"/>
      <c r="IJ462" s="5"/>
      <c r="IK462" s="5"/>
      <c r="IL462" s="5"/>
      <c r="IM462" s="5"/>
      <c r="IN462" s="5"/>
      <c r="IO462" s="5"/>
      <c r="IP462" s="5"/>
      <c r="IQ462" s="5"/>
      <c r="IR462" s="5"/>
      <c r="IS462" s="5"/>
      <c r="IT462" s="5"/>
      <c r="IU462" s="5"/>
      <c r="IV462" s="5"/>
      <c r="IW462" s="5"/>
      <c r="IX462" s="5"/>
      <c r="IY462" s="5"/>
      <c r="IZ462" s="5"/>
      <c r="JA462" s="5"/>
      <c r="JB462" s="5"/>
      <c r="JC462" s="5"/>
      <c r="JD462" s="5"/>
      <c r="JE462" s="5"/>
      <c r="JF462" s="5"/>
      <c r="JG462" s="5"/>
      <c r="JH462" s="5"/>
      <c r="JI462" s="5"/>
      <c r="JJ462" s="5"/>
      <c r="JK462" s="5"/>
      <c r="JL462" s="5"/>
      <c r="JM462" s="5"/>
      <c r="JN462" s="5"/>
      <c r="JO462" s="5"/>
      <c r="JP462" s="5"/>
      <c r="JQ462" s="5"/>
      <c r="JR462" s="5"/>
      <c r="JS462" s="5"/>
      <c r="JT462" s="5"/>
      <c r="JU462" s="5"/>
      <c r="JV462" s="5"/>
      <c r="JW462" s="5"/>
      <c r="JX462" s="5"/>
      <c r="JY462" s="5"/>
      <c r="JZ462" s="5"/>
      <c r="KA462" s="5"/>
      <c r="KB462" s="5"/>
      <c r="KC462" s="5"/>
      <c r="KD462" s="5"/>
      <c r="KE462" s="5"/>
      <c r="KF462" s="5"/>
      <c r="KG462" s="5"/>
      <c r="KH462" s="5"/>
      <c r="KI462" s="5"/>
      <c r="KJ462" s="5"/>
      <c r="KK462" s="5"/>
      <c r="KL462" s="5"/>
      <c r="KM462" s="5"/>
      <c r="KN462" s="5"/>
    </row>
    <row r="463" spans="1:300" ht="12.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  <c r="CY463" s="5"/>
      <c r="CZ463" s="5"/>
      <c r="DA463" s="5"/>
      <c r="DB463" s="5"/>
      <c r="DC463" s="5"/>
      <c r="DD463" s="5"/>
      <c r="DE463" s="5"/>
      <c r="DF463" s="5"/>
      <c r="DG463" s="5"/>
      <c r="DH463" s="5"/>
      <c r="DI463" s="5"/>
      <c r="DJ463" s="5"/>
      <c r="DK463" s="5"/>
      <c r="DL463" s="5"/>
      <c r="DM463" s="5"/>
      <c r="DN463" s="5"/>
      <c r="DO463" s="5"/>
      <c r="DP463" s="5"/>
      <c r="DQ463" s="5"/>
      <c r="DR463" s="5"/>
      <c r="DS463" s="5"/>
      <c r="DT463" s="5"/>
      <c r="DU463" s="5"/>
      <c r="DV463" s="5"/>
      <c r="DW463" s="5"/>
      <c r="DX463" s="5"/>
      <c r="DY463" s="5"/>
      <c r="DZ463" s="5"/>
      <c r="EA463" s="5"/>
      <c r="EB463" s="5"/>
      <c r="EC463" s="5"/>
      <c r="ED463" s="5"/>
      <c r="EE463" s="5"/>
      <c r="EF463" s="5"/>
      <c r="EG463" s="5"/>
      <c r="EH463" s="5"/>
      <c r="EI463" s="5"/>
      <c r="EJ463" s="5"/>
      <c r="EK463" s="5"/>
      <c r="EL463" s="5"/>
      <c r="EM463" s="5"/>
      <c r="EN463" s="5"/>
      <c r="EO463" s="5"/>
      <c r="EP463" s="5"/>
      <c r="EQ463" s="5"/>
      <c r="ER463" s="5"/>
      <c r="ES463" s="5"/>
      <c r="ET463" s="5"/>
      <c r="EU463" s="5"/>
      <c r="EV463" s="5"/>
      <c r="EW463" s="5"/>
      <c r="EX463" s="5"/>
      <c r="EY463" s="5"/>
      <c r="EZ463" s="5"/>
      <c r="FA463" s="5"/>
      <c r="FB463" s="5"/>
      <c r="FC463" s="5"/>
      <c r="FD463" s="5"/>
      <c r="FE463" s="5"/>
      <c r="FF463" s="5"/>
      <c r="FG463" s="5"/>
      <c r="FH463" s="5"/>
      <c r="FI463" s="5"/>
      <c r="FJ463" s="5"/>
      <c r="FK463" s="5"/>
      <c r="FL463" s="5"/>
      <c r="FM463" s="5"/>
      <c r="FN463" s="5"/>
      <c r="FO463" s="5"/>
      <c r="FP463" s="5"/>
      <c r="FQ463" s="5"/>
      <c r="FR463" s="5"/>
      <c r="FS463" s="5"/>
      <c r="FT463" s="5"/>
      <c r="FU463" s="5"/>
      <c r="FV463" s="5"/>
      <c r="FW463" s="5"/>
      <c r="FX463" s="5"/>
      <c r="FY463" s="5"/>
      <c r="FZ463" s="5"/>
      <c r="GA463" s="5"/>
      <c r="GB463" s="5"/>
      <c r="GC463" s="5"/>
      <c r="GD463" s="5"/>
      <c r="GE463" s="5"/>
      <c r="GF463" s="5"/>
      <c r="GG463" s="5"/>
      <c r="GH463" s="5"/>
      <c r="GI463" s="5"/>
      <c r="GJ463" s="5"/>
      <c r="GK463" s="5"/>
      <c r="GL463" s="5"/>
      <c r="GM463" s="5"/>
      <c r="GN463" s="5"/>
      <c r="GO463" s="5"/>
      <c r="GP463" s="5"/>
      <c r="GQ463" s="5"/>
      <c r="GR463" s="5"/>
      <c r="GS463" s="5"/>
      <c r="GT463" s="5"/>
      <c r="GU463" s="5"/>
      <c r="GV463" s="5"/>
      <c r="GW463" s="5"/>
      <c r="GX463" s="5"/>
      <c r="GY463" s="5"/>
      <c r="GZ463" s="5"/>
      <c r="HA463" s="5"/>
      <c r="HB463" s="5"/>
      <c r="HC463" s="5"/>
      <c r="HD463" s="5"/>
      <c r="HE463" s="5"/>
      <c r="HF463" s="5"/>
      <c r="HG463" s="5"/>
      <c r="HH463" s="5"/>
      <c r="HI463" s="5"/>
      <c r="HJ463" s="5"/>
      <c r="HK463" s="5"/>
      <c r="HL463" s="5"/>
      <c r="HM463" s="5"/>
      <c r="HN463" s="5"/>
      <c r="HO463" s="5"/>
      <c r="HP463" s="5"/>
      <c r="HQ463" s="5"/>
      <c r="HR463" s="5"/>
      <c r="HS463" s="5"/>
      <c r="HT463" s="5"/>
      <c r="HU463" s="5"/>
      <c r="HV463" s="5"/>
      <c r="HW463" s="5"/>
      <c r="HX463" s="5"/>
      <c r="HY463" s="5"/>
      <c r="HZ463" s="5"/>
      <c r="IA463" s="5"/>
      <c r="IB463" s="5"/>
      <c r="IC463" s="5"/>
      <c r="ID463" s="5"/>
      <c r="IE463" s="5"/>
      <c r="IF463" s="5"/>
      <c r="IG463" s="5"/>
      <c r="IH463" s="5"/>
      <c r="II463" s="5"/>
      <c r="IJ463" s="5"/>
      <c r="IK463" s="5"/>
      <c r="IL463" s="5"/>
      <c r="IM463" s="5"/>
      <c r="IN463" s="5"/>
      <c r="IO463" s="5"/>
      <c r="IP463" s="5"/>
      <c r="IQ463" s="5"/>
      <c r="IR463" s="5"/>
      <c r="IS463" s="5"/>
      <c r="IT463" s="5"/>
      <c r="IU463" s="5"/>
      <c r="IV463" s="5"/>
      <c r="IW463" s="5"/>
      <c r="IX463" s="5"/>
      <c r="IY463" s="5"/>
      <c r="IZ463" s="5"/>
      <c r="JA463" s="5"/>
      <c r="JB463" s="5"/>
      <c r="JC463" s="5"/>
      <c r="JD463" s="5"/>
      <c r="JE463" s="5"/>
      <c r="JF463" s="5"/>
      <c r="JG463" s="5"/>
      <c r="JH463" s="5"/>
      <c r="JI463" s="5"/>
      <c r="JJ463" s="5"/>
      <c r="JK463" s="5"/>
      <c r="JL463" s="5"/>
      <c r="JM463" s="5"/>
      <c r="JN463" s="5"/>
      <c r="JO463" s="5"/>
      <c r="JP463" s="5"/>
      <c r="JQ463" s="5"/>
      <c r="JR463" s="5"/>
      <c r="JS463" s="5"/>
      <c r="JT463" s="5"/>
      <c r="JU463" s="5"/>
      <c r="JV463" s="5"/>
      <c r="JW463" s="5"/>
      <c r="JX463" s="5"/>
      <c r="JY463" s="5"/>
      <c r="JZ463" s="5"/>
      <c r="KA463" s="5"/>
      <c r="KB463" s="5"/>
      <c r="KC463" s="5"/>
      <c r="KD463" s="5"/>
      <c r="KE463" s="5"/>
      <c r="KF463" s="5"/>
      <c r="KG463" s="5"/>
      <c r="KH463" s="5"/>
      <c r="KI463" s="5"/>
      <c r="KJ463" s="5"/>
      <c r="KK463" s="5"/>
      <c r="KL463" s="5"/>
      <c r="KM463" s="5"/>
      <c r="KN463" s="5"/>
    </row>
    <row r="464" spans="1:300" ht="12.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  <c r="CY464" s="5"/>
      <c r="CZ464" s="5"/>
      <c r="DA464" s="5"/>
      <c r="DB464" s="5"/>
      <c r="DC464" s="5"/>
      <c r="DD464" s="5"/>
      <c r="DE464" s="5"/>
      <c r="DF464" s="5"/>
      <c r="DG464" s="5"/>
      <c r="DH464" s="5"/>
      <c r="DI464" s="5"/>
      <c r="DJ464" s="5"/>
      <c r="DK464" s="5"/>
      <c r="DL464" s="5"/>
      <c r="DM464" s="5"/>
      <c r="DN464" s="5"/>
      <c r="DO464" s="5"/>
      <c r="DP464" s="5"/>
      <c r="DQ464" s="5"/>
      <c r="DR464" s="5"/>
      <c r="DS464" s="5"/>
      <c r="DT464" s="5"/>
      <c r="DU464" s="5"/>
      <c r="DV464" s="5"/>
      <c r="DW464" s="5"/>
      <c r="DX464" s="5"/>
      <c r="DY464" s="5"/>
      <c r="DZ464" s="5"/>
      <c r="EA464" s="5"/>
      <c r="EB464" s="5"/>
      <c r="EC464" s="5"/>
      <c r="ED464" s="5"/>
      <c r="EE464" s="5"/>
      <c r="EF464" s="5"/>
      <c r="EG464" s="5"/>
      <c r="EH464" s="5"/>
      <c r="EI464" s="5"/>
      <c r="EJ464" s="5"/>
      <c r="EK464" s="5"/>
      <c r="EL464" s="5"/>
      <c r="EM464" s="5"/>
      <c r="EN464" s="5"/>
      <c r="EO464" s="5"/>
      <c r="EP464" s="5"/>
      <c r="EQ464" s="5"/>
      <c r="ER464" s="5"/>
      <c r="ES464" s="5"/>
      <c r="ET464" s="5"/>
      <c r="EU464" s="5"/>
      <c r="EV464" s="5"/>
      <c r="EW464" s="5"/>
      <c r="EX464" s="5"/>
      <c r="EY464" s="5"/>
      <c r="EZ464" s="5"/>
      <c r="FA464" s="5"/>
      <c r="FB464" s="5"/>
      <c r="FC464" s="5"/>
      <c r="FD464" s="5"/>
      <c r="FE464" s="5"/>
      <c r="FF464" s="5"/>
      <c r="FG464" s="5"/>
      <c r="FH464" s="5"/>
      <c r="FI464" s="5"/>
      <c r="FJ464" s="5"/>
      <c r="FK464" s="5"/>
      <c r="FL464" s="5"/>
      <c r="FM464" s="5"/>
      <c r="FN464" s="5"/>
      <c r="FO464" s="5"/>
      <c r="FP464" s="5"/>
      <c r="FQ464" s="5"/>
      <c r="FR464" s="5"/>
      <c r="FS464" s="5"/>
      <c r="FT464" s="5"/>
      <c r="FU464" s="5"/>
      <c r="FV464" s="5"/>
      <c r="FW464" s="5"/>
      <c r="FX464" s="5"/>
      <c r="FY464" s="5"/>
      <c r="FZ464" s="5"/>
      <c r="GA464" s="5"/>
      <c r="GB464" s="5"/>
      <c r="GC464" s="5"/>
      <c r="GD464" s="5"/>
      <c r="GE464" s="5"/>
      <c r="GF464" s="5"/>
      <c r="GG464" s="5"/>
      <c r="GH464" s="5"/>
      <c r="GI464" s="5"/>
      <c r="GJ464" s="5"/>
      <c r="GK464" s="5"/>
      <c r="GL464" s="5"/>
      <c r="GM464" s="5"/>
      <c r="GN464" s="5"/>
      <c r="GO464" s="5"/>
      <c r="GP464" s="5"/>
      <c r="GQ464" s="5"/>
      <c r="GR464" s="5"/>
      <c r="GS464" s="5"/>
      <c r="GT464" s="5"/>
      <c r="GU464" s="5"/>
      <c r="GV464" s="5"/>
      <c r="GW464" s="5"/>
      <c r="GX464" s="5"/>
      <c r="GY464" s="5"/>
      <c r="GZ464" s="5"/>
      <c r="HA464" s="5"/>
      <c r="HB464" s="5"/>
      <c r="HC464" s="5"/>
      <c r="HD464" s="5"/>
      <c r="HE464" s="5"/>
      <c r="HF464" s="5"/>
      <c r="HG464" s="5"/>
      <c r="HH464" s="5"/>
      <c r="HI464" s="5"/>
      <c r="HJ464" s="5"/>
      <c r="HK464" s="5"/>
      <c r="HL464" s="5"/>
      <c r="HM464" s="5"/>
      <c r="HN464" s="5"/>
      <c r="HO464" s="5"/>
      <c r="HP464" s="5"/>
      <c r="HQ464" s="5"/>
      <c r="HR464" s="5"/>
      <c r="HS464" s="5"/>
      <c r="HT464" s="5"/>
      <c r="HU464" s="5"/>
      <c r="HV464" s="5"/>
      <c r="HW464" s="5"/>
      <c r="HX464" s="5"/>
      <c r="HY464" s="5"/>
      <c r="HZ464" s="5"/>
      <c r="IA464" s="5"/>
      <c r="IB464" s="5"/>
      <c r="IC464" s="5"/>
      <c r="ID464" s="5"/>
      <c r="IE464" s="5"/>
      <c r="IF464" s="5"/>
      <c r="IG464" s="5"/>
      <c r="IH464" s="5"/>
      <c r="II464" s="5"/>
      <c r="IJ464" s="5"/>
      <c r="IK464" s="5"/>
      <c r="IL464" s="5"/>
      <c r="IM464" s="5"/>
      <c r="IN464" s="5"/>
      <c r="IO464" s="5"/>
      <c r="IP464" s="5"/>
      <c r="IQ464" s="5"/>
      <c r="IR464" s="5"/>
      <c r="IS464" s="5"/>
      <c r="IT464" s="5"/>
      <c r="IU464" s="5"/>
      <c r="IV464" s="5"/>
      <c r="IW464" s="5"/>
      <c r="IX464" s="5"/>
      <c r="IY464" s="5"/>
      <c r="IZ464" s="5"/>
      <c r="JA464" s="5"/>
      <c r="JB464" s="5"/>
      <c r="JC464" s="5"/>
      <c r="JD464" s="5"/>
      <c r="JE464" s="5"/>
      <c r="JF464" s="5"/>
      <c r="JG464" s="5"/>
      <c r="JH464" s="5"/>
      <c r="JI464" s="5"/>
      <c r="JJ464" s="5"/>
      <c r="JK464" s="5"/>
      <c r="JL464" s="5"/>
      <c r="JM464" s="5"/>
      <c r="JN464" s="5"/>
      <c r="JO464" s="5"/>
      <c r="JP464" s="5"/>
      <c r="JQ464" s="5"/>
      <c r="JR464" s="5"/>
      <c r="JS464" s="5"/>
      <c r="JT464" s="5"/>
      <c r="JU464" s="5"/>
      <c r="JV464" s="5"/>
      <c r="JW464" s="5"/>
      <c r="JX464" s="5"/>
      <c r="JY464" s="5"/>
      <c r="JZ464" s="5"/>
      <c r="KA464" s="5"/>
      <c r="KB464" s="5"/>
      <c r="KC464" s="5"/>
      <c r="KD464" s="5"/>
      <c r="KE464" s="5"/>
      <c r="KF464" s="5"/>
      <c r="KG464" s="5"/>
      <c r="KH464" s="5"/>
      <c r="KI464" s="5"/>
      <c r="KJ464" s="5"/>
      <c r="KK464" s="5"/>
      <c r="KL464" s="5"/>
      <c r="KM464" s="5"/>
      <c r="KN464" s="5"/>
    </row>
    <row r="465" spans="1:300" ht="12.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  <c r="CY465" s="5"/>
      <c r="CZ465" s="5"/>
      <c r="DA465" s="5"/>
      <c r="DB465" s="5"/>
      <c r="DC465" s="5"/>
      <c r="DD465" s="5"/>
      <c r="DE465" s="5"/>
      <c r="DF465" s="5"/>
      <c r="DG465" s="5"/>
      <c r="DH465" s="5"/>
      <c r="DI465" s="5"/>
      <c r="DJ465" s="5"/>
      <c r="DK465" s="5"/>
      <c r="DL465" s="5"/>
      <c r="DM465" s="5"/>
      <c r="DN465" s="5"/>
      <c r="DO465" s="5"/>
      <c r="DP465" s="5"/>
      <c r="DQ465" s="5"/>
      <c r="DR465" s="5"/>
      <c r="DS465" s="5"/>
      <c r="DT465" s="5"/>
      <c r="DU465" s="5"/>
      <c r="DV465" s="5"/>
      <c r="DW465" s="5"/>
      <c r="DX465" s="5"/>
      <c r="DY465" s="5"/>
      <c r="DZ465" s="5"/>
      <c r="EA465" s="5"/>
      <c r="EB465" s="5"/>
      <c r="EC465" s="5"/>
      <c r="ED465" s="5"/>
      <c r="EE465" s="5"/>
      <c r="EF465" s="5"/>
      <c r="EG465" s="5"/>
      <c r="EH465" s="5"/>
      <c r="EI465" s="5"/>
      <c r="EJ465" s="5"/>
      <c r="EK465" s="5"/>
      <c r="EL465" s="5"/>
      <c r="EM465" s="5"/>
      <c r="EN465" s="5"/>
      <c r="EO465" s="5"/>
      <c r="EP465" s="5"/>
      <c r="EQ465" s="5"/>
      <c r="ER465" s="5"/>
      <c r="ES465" s="5"/>
      <c r="ET465" s="5"/>
      <c r="EU465" s="5"/>
      <c r="EV465" s="5"/>
      <c r="EW465" s="5"/>
      <c r="EX465" s="5"/>
      <c r="EY465" s="5"/>
      <c r="EZ465" s="5"/>
      <c r="FA465" s="5"/>
      <c r="FB465" s="5"/>
      <c r="FC465" s="5"/>
      <c r="FD465" s="5"/>
      <c r="FE465" s="5"/>
      <c r="FF465" s="5"/>
      <c r="FG465" s="5"/>
      <c r="FH465" s="5"/>
      <c r="FI465" s="5"/>
      <c r="FJ465" s="5"/>
      <c r="FK465" s="5"/>
      <c r="FL465" s="5"/>
      <c r="FM465" s="5"/>
      <c r="FN465" s="5"/>
      <c r="FO465" s="5"/>
      <c r="FP465" s="5"/>
      <c r="FQ465" s="5"/>
      <c r="FR465" s="5"/>
      <c r="FS465" s="5"/>
      <c r="FT465" s="5"/>
      <c r="FU465" s="5"/>
      <c r="FV465" s="5"/>
      <c r="FW465" s="5"/>
      <c r="FX465" s="5"/>
      <c r="FY465" s="5"/>
      <c r="FZ465" s="5"/>
      <c r="GA465" s="5"/>
      <c r="GB465" s="5"/>
      <c r="GC465" s="5"/>
      <c r="GD465" s="5"/>
      <c r="GE465" s="5"/>
      <c r="GF465" s="5"/>
      <c r="GG465" s="5"/>
      <c r="GH465" s="5"/>
      <c r="GI465" s="5"/>
      <c r="GJ465" s="5"/>
      <c r="GK465" s="5"/>
      <c r="GL465" s="5"/>
      <c r="GM465" s="5"/>
      <c r="GN465" s="5"/>
      <c r="GO465" s="5"/>
      <c r="GP465" s="5"/>
      <c r="GQ465" s="5"/>
      <c r="GR465" s="5"/>
      <c r="GS465" s="5"/>
      <c r="GT465" s="5"/>
      <c r="GU465" s="5"/>
      <c r="GV465" s="5"/>
      <c r="GW465" s="5"/>
      <c r="GX465" s="5"/>
      <c r="GY465" s="5"/>
      <c r="GZ465" s="5"/>
      <c r="HA465" s="5"/>
      <c r="HB465" s="5"/>
      <c r="HC465" s="5"/>
      <c r="HD465" s="5"/>
      <c r="HE465" s="5"/>
      <c r="HF465" s="5"/>
      <c r="HG465" s="5"/>
      <c r="HH465" s="5"/>
      <c r="HI465" s="5"/>
      <c r="HJ465" s="5"/>
      <c r="HK465" s="5"/>
      <c r="HL465" s="5"/>
      <c r="HM465" s="5"/>
      <c r="HN465" s="5"/>
      <c r="HO465" s="5"/>
      <c r="HP465" s="5"/>
      <c r="HQ465" s="5"/>
      <c r="HR465" s="5"/>
      <c r="HS465" s="5"/>
      <c r="HT465" s="5"/>
      <c r="HU465" s="5"/>
      <c r="HV465" s="5"/>
      <c r="HW465" s="5"/>
      <c r="HX465" s="5"/>
      <c r="HY465" s="5"/>
      <c r="HZ465" s="5"/>
      <c r="IA465" s="5"/>
      <c r="IB465" s="5"/>
      <c r="IC465" s="5"/>
      <c r="ID465" s="5"/>
      <c r="IE465" s="5"/>
      <c r="IF465" s="5"/>
      <c r="IG465" s="5"/>
      <c r="IH465" s="5"/>
      <c r="II465" s="5"/>
      <c r="IJ465" s="5"/>
      <c r="IK465" s="5"/>
      <c r="IL465" s="5"/>
      <c r="IM465" s="5"/>
      <c r="IN465" s="5"/>
      <c r="IO465" s="5"/>
      <c r="IP465" s="5"/>
      <c r="IQ465" s="5"/>
      <c r="IR465" s="5"/>
      <c r="IS465" s="5"/>
      <c r="IT465" s="5"/>
      <c r="IU465" s="5"/>
      <c r="IV465" s="5"/>
      <c r="IW465" s="5"/>
      <c r="IX465" s="5"/>
      <c r="IY465" s="5"/>
      <c r="IZ465" s="5"/>
      <c r="JA465" s="5"/>
      <c r="JB465" s="5"/>
      <c r="JC465" s="5"/>
      <c r="JD465" s="5"/>
      <c r="JE465" s="5"/>
      <c r="JF465" s="5"/>
      <c r="JG465" s="5"/>
      <c r="JH465" s="5"/>
      <c r="JI465" s="5"/>
      <c r="JJ465" s="5"/>
      <c r="JK465" s="5"/>
      <c r="JL465" s="5"/>
      <c r="JM465" s="5"/>
      <c r="JN465" s="5"/>
      <c r="JO465" s="5"/>
      <c r="JP465" s="5"/>
      <c r="JQ465" s="5"/>
      <c r="JR465" s="5"/>
      <c r="JS465" s="5"/>
      <c r="JT465" s="5"/>
      <c r="JU465" s="5"/>
      <c r="JV465" s="5"/>
      <c r="JW465" s="5"/>
      <c r="JX465" s="5"/>
      <c r="JY465" s="5"/>
      <c r="JZ465" s="5"/>
      <c r="KA465" s="5"/>
      <c r="KB465" s="5"/>
      <c r="KC465" s="5"/>
      <c r="KD465" s="5"/>
      <c r="KE465" s="5"/>
      <c r="KF465" s="5"/>
      <c r="KG465" s="5"/>
      <c r="KH465" s="5"/>
      <c r="KI465" s="5"/>
      <c r="KJ465" s="5"/>
      <c r="KK465" s="5"/>
      <c r="KL465" s="5"/>
      <c r="KM465" s="5"/>
      <c r="KN465" s="5"/>
    </row>
    <row r="466" spans="1:300" ht="12.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  <c r="CY466" s="5"/>
      <c r="CZ466" s="5"/>
      <c r="DA466" s="5"/>
      <c r="DB466" s="5"/>
      <c r="DC466" s="5"/>
      <c r="DD466" s="5"/>
      <c r="DE466" s="5"/>
      <c r="DF466" s="5"/>
      <c r="DG466" s="5"/>
      <c r="DH466" s="5"/>
      <c r="DI466" s="5"/>
      <c r="DJ466" s="5"/>
      <c r="DK466" s="5"/>
      <c r="DL466" s="5"/>
      <c r="DM466" s="5"/>
      <c r="DN466" s="5"/>
      <c r="DO466" s="5"/>
      <c r="DP466" s="5"/>
      <c r="DQ466" s="5"/>
      <c r="DR466" s="5"/>
      <c r="DS466" s="5"/>
      <c r="DT466" s="5"/>
      <c r="DU466" s="5"/>
      <c r="DV466" s="5"/>
      <c r="DW466" s="5"/>
      <c r="DX466" s="5"/>
      <c r="DY466" s="5"/>
      <c r="DZ466" s="5"/>
      <c r="EA466" s="5"/>
      <c r="EB466" s="5"/>
      <c r="EC466" s="5"/>
      <c r="ED466" s="5"/>
      <c r="EE466" s="5"/>
      <c r="EF466" s="5"/>
      <c r="EG466" s="5"/>
      <c r="EH466" s="5"/>
      <c r="EI466" s="5"/>
      <c r="EJ466" s="5"/>
      <c r="EK466" s="5"/>
      <c r="EL466" s="5"/>
      <c r="EM466" s="5"/>
      <c r="EN466" s="5"/>
      <c r="EO466" s="5"/>
      <c r="EP466" s="5"/>
      <c r="EQ466" s="5"/>
      <c r="ER466" s="5"/>
      <c r="ES466" s="5"/>
      <c r="ET466" s="5"/>
      <c r="EU466" s="5"/>
      <c r="EV466" s="5"/>
      <c r="EW466" s="5"/>
      <c r="EX466" s="5"/>
      <c r="EY466" s="5"/>
      <c r="EZ466" s="5"/>
      <c r="FA466" s="5"/>
      <c r="FB466" s="5"/>
      <c r="FC466" s="5"/>
      <c r="FD466" s="5"/>
      <c r="FE466" s="5"/>
      <c r="FF466" s="5"/>
      <c r="FG466" s="5"/>
      <c r="FH466" s="5"/>
      <c r="FI466" s="5"/>
      <c r="FJ466" s="5"/>
      <c r="FK466" s="5"/>
      <c r="FL466" s="5"/>
      <c r="FM466" s="5"/>
      <c r="FN466" s="5"/>
      <c r="FO466" s="5"/>
      <c r="FP466" s="5"/>
      <c r="FQ466" s="5"/>
      <c r="FR466" s="5"/>
      <c r="FS466" s="5"/>
      <c r="FT466" s="5"/>
      <c r="FU466" s="5"/>
      <c r="FV466" s="5"/>
      <c r="FW466" s="5"/>
      <c r="FX466" s="5"/>
      <c r="FY466" s="5"/>
      <c r="FZ466" s="5"/>
      <c r="GA466" s="5"/>
      <c r="GB466" s="5"/>
      <c r="GC466" s="5"/>
      <c r="GD466" s="5"/>
      <c r="GE466" s="5"/>
      <c r="GF466" s="5"/>
      <c r="GG466" s="5"/>
      <c r="GH466" s="5"/>
      <c r="GI466" s="5"/>
      <c r="GJ466" s="5"/>
      <c r="GK466" s="5"/>
      <c r="GL466" s="5"/>
      <c r="GM466" s="5"/>
      <c r="GN466" s="5"/>
      <c r="GO466" s="5"/>
      <c r="GP466" s="5"/>
      <c r="GQ466" s="5"/>
      <c r="GR466" s="5"/>
      <c r="GS466" s="5"/>
      <c r="GT466" s="5"/>
      <c r="GU466" s="5"/>
      <c r="GV466" s="5"/>
      <c r="GW466" s="5"/>
      <c r="GX466" s="5"/>
      <c r="GY466" s="5"/>
      <c r="GZ466" s="5"/>
      <c r="HA466" s="5"/>
      <c r="HB466" s="5"/>
      <c r="HC466" s="5"/>
      <c r="HD466" s="5"/>
      <c r="HE466" s="5"/>
      <c r="HF466" s="5"/>
      <c r="HG466" s="5"/>
      <c r="HH466" s="5"/>
      <c r="HI466" s="5"/>
      <c r="HJ466" s="5"/>
      <c r="HK466" s="5"/>
      <c r="HL466" s="5"/>
      <c r="HM466" s="5"/>
      <c r="HN466" s="5"/>
      <c r="HO466" s="5"/>
      <c r="HP466" s="5"/>
      <c r="HQ466" s="5"/>
      <c r="HR466" s="5"/>
      <c r="HS466" s="5"/>
      <c r="HT466" s="5"/>
      <c r="HU466" s="5"/>
      <c r="HV466" s="5"/>
      <c r="HW466" s="5"/>
      <c r="HX466" s="5"/>
      <c r="HY466" s="5"/>
      <c r="HZ466" s="5"/>
      <c r="IA466" s="5"/>
      <c r="IB466" s="5"/>
      <c r="IC466" s="5"/>
      <c r="ID466" s="5"/>
      <c r="IE466" s="5"/>
      <c r="IF466" s="5"/>
      <c r="IG466" s="5"/>
      <c r="IH466" s="5"/>
      <c r="II466" s="5"/>
      <c r="IJ466" s="5"/>
      <c r="IK466" s="5"/>
      <c r="IL466" s="5"/>
      <c r="IM466" s="5"/>
      <c r="IN466" s="5"/>
      <c r="IO466" s="5"/>
      <c r="IP466" s="5"/>
      <c r="IQ466" s="5"/>
      <c r="IR466" s="5"/>
      <c r="IS466" s="5"/>
      <c r="IT466" s="5"/>
      <c r="IU466" s="5"/>
      <c r="IV466" s="5"/>
      <c r="IW466" s="5"/>
      <c r="IX466" s="5"/>
      <c r="IY466" s="5"/>
      <c r="IZ466" s="5"/>
      <c r="JA466" s="5"/>
      <c r="JB466" s="5"/>
      <c r="JC466" s="5"/>
      <c r="JD466" s="5"/>
      <c r="JE466" s="5"/>
      <c r="JF466" s="5"/>
      <c r="JG466" s="5"/>
      <c r="JH466" s="5"/>
      <c r="JI466" s="5"/>
      <c r="JJ466" s="5"/>
      <c r="JK466" s="5"/>
      <c r="JL466" s="5"/>
      <c r="JM466" s="5"/>
      <c r="JN466" s="5"/>
      <c r="JO466" s="5"/>
      <c r="JP466" s="5"/>
      <c r="JQ466" s="5"/>
      <c r="JR466" s="5"/>
      <c r="JS466" s="5"/>
      <c r="JT466" s="5"/>
      <c r="JU466" s="5"/>
      <c r="JV466" s="5"/>
      <c r="JW466" s="5"/>
      <c r="JX466" s="5"/>
      <c r="JY466" s="5"/>
      <c r="JZ466" s="5"/>
      <c r="KA466" s="5"/>
      <c r="KB466" s="5"/>
      <c r="KC466" s="5"/>
      <c r="KD466" s="5"/>
      <c r="KE466" s="5"/>
      <c r="KF466" s="5"/>
      <c r="KG466" s="5"/>
      <c r="KH466" s="5"/>
      <c r="KI466" s="5"/>
      <c r="KJ466" s="5"/>
      <c r="KK466" s="5"/>
      <c r="KL466" s="5"/>
      <c r="KM466" s="5"/>
      <c r="KN466" s="5"/>
    </row>
    <row r="467" spans="1:300" ht="12.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  <c r="CY467" s="5"/>
      <c r="CZ467" s="5"/>
      <c r="DA467" s="5"/>
      <c r="DB467" s="5"/>
      <c r="DC467" s="5"/>
      <c r="DD467" s="5"/>
      <c r="DE467" s="5"/>
      <c r="DF467" s="5"/>
      <c r="DG467" s="5"/>
      <c r="DH467" s="5"/>
      <c r="DI467" s="5"/>
      <c r="DJ467" s="5"/>
      <c r="DK467" s="5"/>
      <c r="DL467" s="5"/>
      <c r="DM467" s="5"/>
      <c r="DN467" s="5"/>
      <c r="DO467" s="5"/>
      <c r="DP467" s="5"/>
      <c r="DQ467" s="5"/>
      <c r="DR467" s="5"/>
      <c r="DS467" s="5"/>
      <c r="DT467" s="5"/>
      <c r="DU467" s="5"/>
      <c r="DV467" s="5"/>
      <c r="DW467" s="5"/>
      <c r="DX467" s="5"/>
      <c r="DY467" s="5"/>
      <c r="DZ467" s="5"/>
      <c r="EA467" s="5"/>
      <c r="EB467" s="5"/>
      <c r="EC467" s="5"/>
      <c r="ED467" s="5"/>
      <c r="EE467" s="5"/>
      <c r="EF467" s="5"/>
      <c r="EG467" s="5"/>
      <c r="EH467" s="5"/>
      <c r="EI467" s="5"/>
      <c r="EJ467" s="5"/>
      <c r="EK467" s="5"/>
      <c r="EL467" s="5"/>
      <c r="EM467" s="5"/>
      <c r="EN467" s="5"/>
      <c r="EO467" s="5"/>
      <c r="EP467" s="5"/>
      <c r="EQ467" s="5"/>
      <c r="ER467" s="5"/>
      <c r="ES467" s="5"/>
      <c r="ET467" s="5"/>
      <c r="EU467" s="5"/>
      <c r="EV467" s="5"/>
      <c r="EW467" s="5"/>
      <c r="EX467" s="5"/>
      <c r="EY467" s="5"/>
      <c r="EZ467" s="5"/>
      <c r="FA467" s="5"/>
      <c r="FB467" s="5"/>
      <c r="FC467" s="5"/>
      <c r="FD467" s="5"/>
      <c r="FE467" s="5"/>
      <c r="FF467" s="5"/>
      <c r="FG467" s="5"/>
      <c r="FH467" s="5"/>
      <c r="FI467" s="5"/>
      <c r="FJ467" s="5"/>
      <c r="FK467" s="5"/>
      <c r="FL467" s="5"/>
      <c r="FM467" s="5"/>
      <c r="FN467" s="5"/>
      <c r="FO467" s="5"/>
      <c r="FP467" s="5"/>
      <c r="FQ467" s="5"/>
      <c r="FR467" s="5"/>
      <c r="FS467" s="5"/>
      <c r="FT467" s="5"/>
      <c r="FU467" s="5"/>
      <c r="FV467" s="5"/>
      <c r="FW467" s="5"/>
      <c r="FX467" s="5"/>
      <c r="FY467" s="5"/>
      <c r="FZ467" s="5"/>
      <c r="GA467" s="5"/>
      <c r="GB467" s="5"/>
      <c r="GC467" s="5"/>
      <c r="GD467" s="5"/>
      <c r="GE467" s="5"/>
      <c r="GF467" s="5"/>
      <c r="GG467" s="5"/>
      <c r="GH467" s="5"/>
      <c r="GI467" s="5"/>
      <c r="GJ467" s="5"/>
      <c r="GK467" s="5"/>
      <c r="GL467" s="5"/>
      <c r="GM467" s="5"/>
      <c r="GN467" s="5"/>
      <c r="GO467" s="5"/>
      <c r="GP467" s="5"/>
      <c r="GQ467" s="5"/>
      <c r="GR467" s="5"/>
      <c r="GS467" s="5"/>
      <c r="GT467" s="5"/>
      <c r="GU467" s="5"/>
      <c r="GV467" s="5"/>
      <c r="GW467" s="5"/>
      <c r="GX467" s="5"/>
      <c r="GY467" s="5"/>
      <c r="GZ467" s="5"/>
      <c r="HA467" s="5"/>
      <c r="HB467" s="5"/>
      <c r="HC467" s="5"/>
      <c r="HD467" s="5"/>
      <c r="HE467" s="5"/>
      <c r="HF467" s="5"/>
      <c r="HG467" s="5"/>
      <c r="HH467" s="5"/>
      <c r="HI467" s="5"/>
      <c r="HJ467" s="5"/>
      <c r="HK467" s="5"/>
      <c r="HL467" s="5"/>
      <c r="HM467" s="5"/>
      <c r="HN467" s="5"/>
      <c r="HO467" s="5"/>
      <c r="HP467" s="5"/>
      <c r="HQ467" s="5"/>
      <c r="HR467" s="5"/>
      <c r="HS467" s="5"/>
      <c r="HT467" s="5"/>
      <c r="HU467" s="5"/>
      <c r="HV467" s="5"/>
      <c r="HW467" s="5"/>
      <c r="HX467" s="5"/>
      <c r="HY467" s="5"/>
      <c r="HZ467" s="5"/>
      <c r="IA467" s="5"/>
      <c r="IB467" s="5"/>
      <c r="IC467" s="5"/>
      <c r="ID467" s="5"/>
      <c r="IE467" s="5"/>
      <c r="IF467" s="5"/>
      <c r="IG467" s="5"/>
      <c r="IH467" s="5"/>
      <c r="II467" s="5"/>
      <c r="IJ467" s="5"/>
      <c r="IK467" s="5"/>
      <c r="IL467" s="5"/>
      <c r="IM467" s="5"/>
      <c r="IN467" s="5"/>
      <c r="IO467" s="5"/>
      <c r="IP467" s="5"/>
      <c r="IQ467" s="5"/>
      <c r="IR467" s="5"/>
      <c r="IS467" s="5"/>
      <c r="IT467" s="5"/>
      <c r="IU467" s="5"/>
      <c r="IV467" s="5"/>
      <c r="IW467" s="5"/>
      <c r="IX467" s="5"/>
      <c r="IY467" s="5"/>
      <c r="IZ467" s="5"/>
      <c r="JA467" s="5"/>
      <c r="JB467" s="5"/>
      <c r="JC467" s="5"/>
      <c r="JD467" s="5"/>
      <c r="JE467" s="5"/>
      <c r="JF467" s="5"/>
      <c r="JG467" s="5"/>
      <c r="JH467" s="5"/>
      <c r="JI467" s="5"/>
      <c r="JJ467" s="5"/>
      <c r="JK467" s="5"/>
      <c r="JL467" s="5"/>
      <c r="JM467" s="5"/>
      <c r="JN467" s="5"/>
      <c r="JO467" s="5"/>
      <c r="JP467" s="5"/>
      <c r="JQ467" s="5"/>
      <c r="JR467" s="5"/>
      <c r="JS467" s="5"/>
      <c r="JT467" s="5"/>
      <c r="JU467" s="5"/>
      <c r="JV467" s="5"/>
      <c r="JW467" s="5"/>
      <c r="JX467" s="5"/>
      <c r="JY467" s="5"/>
      <c r="JZ467" s="5"/>
      <c r="KA467" s="5"/>
      <c r="KB467" s="5"/>
      <c r="KC467" s="5"/>
      <c r="KD467" s="5"/>
      <c r="KE467" s="5"/>
      <c r="KF467" s="5"/>
      <c r="KG467" s="5"/>
      <c r="KH467" s="5"/>
      <c r="KI467" s="5"/>
      <c r="KJ467" s="5"/>
      <c r="KK467" s="5"/>
      <c r="KL467" s="5"/>
      <c r="KM467" s="5"/>
      <c r="KN467" s="5"/>
    </row>
    <row r="468" spans="1:300" ht="12.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  <c r="CY468" s="5"/>
      <c r="CZ468" s="5"/>
      <c r="DA468" s="5"/>
      <c r="DB468" s="5"/>
      <c r="DC468" s="5"/>
      <c r="DD468" s="5"/>
      <c r="DE468" s="5"/>
      <c r="DF468" s="5"/>
      <c r="DG468" s="5"/>
      <c r="DH468" s="5"/>
      <c r="DI468" s="5"/>
      <c r="DJ468" s="5"/>
      <c r="DK468" s="5"/>
      <c r="DL468" s="5"/>
      <c r="DM468" s="5"/>
      <c r="DN468" s="5"/>
      <c r="DO468" s="5"/>
      <c r="DP468" s="5"/>
      <c r="DQ468" s="5"/>
      <c r="DR468" s="5"/>
      <c r="DS468" s="5"/>
      <c r="DT468" s="5"/>
      <c r="DU468" s="5"/>
      <c r="DV468" s="5"/>
      <c r="DW468" s="5"/>
      <c r="DX468" s="5"/>
      <c r="DY468" s="5"/>
      <c r="DZ468" s="5"/>
      <c r="EA468" s="5"/>
      <c r="EB468" s="5"/>
      <c r="EC468" s="5"/>
      <c r="ED468" s="5"/>
      <c r="EE468" s="5"/>
      <c r="EF468" s="5"/>
      <c r="EG468" s="5"/>
      <c r="EH468" s="5"/>
      <c r="EI468" s="5"/>
      <c r="EJ468" s="5"/>
      <c r="EK468" s="5"/>
      <c r="EL468" s="5"/>
      <c r="EM468" s="5"/>
      <c r="EN468" s="5"/>
      <c r="EO468" s="5"/>
      <c r="EP468" s="5"/>
      <c r="EQ468" s="5"/>
      <c r="ER468" s="5"/>
      <c r="ES468" s="5"/>
      <c r="ET468" s="5"/>
      <c r="EU468" s="5"/>
      <c r="EV468" s="5"/>
      <c r="EW468" s="5"/>
      <c r="EX468" s="5"/>
      <c r="EY468" s="5"/>
      <c r="EZ468" s="5"/>
      <c r="FA468" s="5"/>
      <c r="FB468" s="5"/>
      <c r="FC468" s="5"/>
      <c r="FD468" s="5"/>
      <c r="FE468" s="5"/>
      <c r="FF468" s="5"/>
      <c r="FG468" s="5"/>
      <c r="FH468" s="5"/>
      <c r="FI468" s="5"/>
      <c r="FJ468" s="5"/>
      <c r="FK468" s="5"/>
      <c r="FL468" s="5"/>
      <c r="FM468" s="5"/>
      <c r="FN468" s="5"/>
      <c r="FO468" s="5"/>
      <c r="FP468" s="5"/>
      <c r="FQ468" s="5"/>
      <c r="FR468" s="5"/>
      <c r="FS468" s="5"/>
      <c r="FT468" s="5"/>
      <c r="FU468" s="5"/>
      <c r="FV468" s="5"/>
      <c r="FW468" s="5"/>
      <c r="FX468" s="5"/>
      <c r="FY468" s="5"/>
      <c r="FZ468" s="5"/>
      <c r="GA468" s="5"/>
      <c r="GB468" s="5"/>
      <c r="GC468" s="5"/>
      <c r="GD468" s="5"/>
      <c r="GE468" s="5"/>
      <c r="GF468" s="5"/>
      <c r="GG468" s="5"/>
      <c r="GH468" s="5"/>
      <c r="GI468" s="5"/>
      <c r="GJ468" s="5"/>
      <c r="GK468" s="5"/>
      <c r="GL468" s="5"/>
      <c r="GM468" s="5"/>
      <c r="GN468" s="5"/>
      <c r="GO468" s="5"/>
      <c r="GP468" s="5"/>
      <c r="GQ468" s="5"/>
      <c r="GR468" s="5"/>
      <c r="GS468" s="5"/>
      <c r="GT468" s="5"/>
      <c r="GU468" s="5"/>
      <c r="GV468" s="5"/>
      <c r="GW468" s="5"/>
      <c r="GX468" s="5"/>
      <c r="GY468" s="5"/>
      <c r="GZ468" s="5"/>
      <c r="HA468" s="5"/>
      <c r="HB468" s="5"/>
      <c r="HC468" s="5"/>
      <c r="HD468" s="5"/>
      <c r="HE468" s="5"/>
      <c r="HF468" s="5"/>
      <c r="HG468" s="5"/>
      <c r="HH468" s="5"/>
      <c r="HI468" s="5"/>
      <c r="HJ468" s="5"/>
      <c r="HK468" s="5"/>
      <c r="HL468" s="5"/>
      <c r="HM468" s="5"/>
      <c r="HN468" s="5"/>
      <c r="HO468" s="5"/>
      <c r="HP468" s="5"/>
      <c r="HQ468" s="5"/>
      <c r="HR468" s="5"/>
      <c r="HS468" s="5"/>
      <c r="HT468" s="5"/>
      <c r="HU468" s="5"/>
      <c r="HV468" s="5"/>
      <c r="HW468" s="5"/>
      <c r="HX468" s="5"/>
      <c r="HY468" s="5"/>
      <c r="HZ468" s="5"/>
      <c r="IA468" s="5"/>
      <c r="IB468" s="5"/>
      <c r="IC468" s="5"/>
      <c r="ID468" s="5"/>
      <c r="IE468" s="5"/>
      <c r="IF468" s="5"/>
      <c r="IG468" s="5"/>
      <c r="IH468" s="5"/>
      <c r="II468" s="5"/>
      <c r="IJ468" s="5"/>
      <c r="IK468" s="5"/>
      <c r="IL468" s="5"/>
      <c r="IM468" s="5"/>
      <c r="IN468" s="5"/>
      <c r="IO468" s="5"/>
      <c r="IP468" s="5"/>
      <c r="IQ468" s="5"/>
      <c r="IR468" s="5"/>
      <c r="IS468" s="5"/>
      <c r="IT468" s="5"/>
      <c r="IU468" s="5"/>
      <c r="IV468" s="5"/>
      <c r="IW468" s="5"/>
      <c r="IX468" s="5"/>
      <c r="IY468" s="5"/>
      <c r="IZ468" s="5"/>
      <c r="JA468" s="5"/>
      <c r="JB468" s="5"/>
      <c r="JC468" s="5"/>
      <c r="JD468" s="5"/>
      <c r="JE468" s="5"/>
      <c r="JF468" s="5"/>
      <c r="JG468" s="5"/>
      <c r="JH468" s="5"/>
      <c r="JI468" s="5"/>
      <c r="JJ468" s="5"/>
      <c r="JK468" s="5"/>
      <c r="JL468" s="5"/>
      <c r="JM468" s="5"/>
      <c r="JN468" s="5"/>
      <c r="JO468" s="5"/>
      <c r="JP468" s="5"/>
      <c r="JQ468" s="5"/>
      <c r="JR468" s="5"/>
      <c r="JS468" s="5"/>
      <c r="JT468" s="5"/>
      <c r="JU468" s="5"/>
      <c r="JV468" s="5"/>
      <c r="JW468" s="5"/>
      <c r="JX468" s="5"/>
      <c r="JY468" s="5"/>
      <c r="JZ468" s="5"/>
      <c r="KA468" s="5"/>
      <c r="KB468" s="5"/>
      <c r="KC468" s="5"/>
      <c r="KD468" s="5"/>
      <c r="KE468" s="5"/>
      <c r="KF468" s="5"/>
      <c r="KG468" s="5"/>
      <c r="KH468" s="5"/>
      <c r="KI468" s="5"/>
      <c r="KJ468" s="5"/>
      <c r="KK468" s="5"/>
      <c r="KL468" s="5"/>
      <c r="KM468" s="5"/>
      <c r="KN468" s="5"/>
    </row>
    <row r="469" spans="1:300" ht="12.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  <c r="CY469" s="5"/>
      <c r="CZ469" s="5"/>
      <c r="DA469" s="5"/>
      <c r="DB469" s="5"/>
      <c r="DC469" s="5"/>
      <c r="DD469" s="5"/>
      <c r="DE469" s="5"/>
      <c r="DF469" s="5"/>
      <c r="DG469" s="5"/>
      <c r="DH469" s="5"/>
      <c r="DI469" s="5"/>
      <c r="DJ469" s="5"/>
      <c r="DK469" s="5"/>
      <c r="DL469" s="5"/>
      <c r="DM469" s="5"/>
      <c r="DN469" s="5"/>
      <c r="DO469" s="5"/>
      <c r="DP469" s="5"/>
      <c r="DQ469" s="5"/>
      <c r="DR469" s="5"/>
      <c r="DS469" s="5"/>
      <c r="DT469" s="5"/>
      <c r="DU469" s="5"/>
      <c r="DV469" s="5"/>
      <c r="DW469" s="5"/>
      <c r="DX469" s="5"/>
      <c r="DY469" s="5"/>
      <c r="DZ469" s="5"/>
      <c r="EA469" s="5"/>
      <c r="EB469" s="5"/>
      <c r="EC469" s="5"/>
      <c r="ED469" s="5"/>
      <c r="EE469" s="5"/>
      <c r="EF469" s="5"/>
      <c r="EG469" s="5"/>
      <c r="EH469" s="5"/>
      <c r="EI469" s="5"/>
      <c r="EJ469" s="5"/>
      <c r="EK469" s="5"/>
      <c r="EL469" s="5"/>
      <c r="EM469" s="5"/>
      <c r="EN469" s="5"/>
      <c r="EO469" s="5"/>
      <c r="EP469" s="5"/>
      <c r="EQ469" s="5"/>
      <c r="ER469" s="5"/>
      <c r="ES469" s="5"/>
      <c r="ET469" s="5"/>
      <c r="EU469" s="5"/>
      <c r="EV469" s="5"/>
      <c r="EW469" s="5"/>
      <c r="EX469" s="5"/>
      <c r="EY469" s="5"/>
      <c r="EZ469" s="5"/>
      <c r="FA469" s="5"/>
      <c r="FB469" s="5"/>
      <c r="FC469" s="5"/>
      <c r="FD469" s="5"/>
      <c r="FE469" s="5"/>
      <c r="FF469" s="5"/>
      <c r="FG469" s="5"/>
      <c r="FH469" s="5"/>
      <c r="FI469" s="5"/>
      <c r="FJ469" s="5"/>
      <c r="FK469" s="5"/>
      <c r="FL469" s="5"/>
      <c r="FM469" s="5"/>
      <c r="FN469" s="5"/>
      <c r="FO469" s="5"/>
      <c r="FP469" s="5"/>
      <c r="FQ469" s="5"/>
      <c r="FR469" s="5"/>
      <c r="FS469" s="5"/>
      <c r="FT469" s="5"/>
      <c r="FU469" s="5"/>
      <c r="FV469" s="5"/>
      <c r="FW469" s="5"/>
      <c r="FX469" s="5"/>
      <c r="FY469" s="5"/>
      <c r="FZ469" s="5"/>
      <c r="GA469" s="5"/>
      <c r="GB469" s="5"/>
      <c r="GC469" s="5"/>
      <c r="GD469" s="5"/>
      <c r="GE469" s="5"/>
      <c r="GF469" s="5"/>
      <c r="GG469" s="5"/>
      <c r="GH469" s="5"/>
      <c r="GI469" s="5"/>
      <c r="GJ469" s="5"/>
      <c r="GK469" s="5"/>
      <c r="GL469" s="5"/>
      <c r="GM469" s="5"/>
      <c r="GN469" s="5"/>
      <c r="GO469" s="5"/>
      <c r="GP469" s="5"/>
      <c r="GQ469" s="5"/>
      <c r="GR469" s="5"/>
      <c r="GS469" s="5"/>
      <c r="GT469" s="5"/>
      <c r="GU469" s="5"/>
      <c r="GV469" s="5"/>
      <c r="GW469" s="5"/>
      <c r="GX469" s="5"/>
      <c r="GY469" s="5"/>
      <c r="GZ469" s="5"/>
      <c r="HA469" s="5"/>
      <c r="HB469" s="5"/>
      <c r="HC469" s="5"/>
      <c r="HD469" s="5"/>
      <c r="HE469" s="5"/>
      <c r="HF469" s="5"/>
      <c r="HG469" s="5"/>
      <c r="HH469" s="5"/>
      <c r="HI469" s="5"/>
      <c r="HJ469" s="5"/>
      <c r="HK469" s="5"/>
      <c r="HL469" s="5"/>
      <c r="HM469" s="5"/>
      <c r="HN469" s="5"/>
      <c r="HO469" s="5"/>
      <c r="HP469" s="5"/>
      <c r="HQ469" s="5"/>
      <c r="HR469" s="5"/>
      <c r="HS469" s="5"/>
      <c r="HT469" s="5"/>
      <c r="HU469" s="5"/>
      <c r="HV469" s="5"/>
      <c r="HW469" s="5"/>
      <c r="HX469" s="5"/>
      <c r="HY469" s="5"/>
      <c r="HZ469" s="5"/>
      <c r="IA469" s="5"/>
      <c r="IB469" s="5"/>
      <c r="IC469" s="5"/>
      <c r="ID469" s="5"/>
      <c r="IE469" s="5"/>
      <c r="IF469" s="5"/>
      <c r="IG469" s="5"/>
      <c r="IH469" s="5"/>
      <c r="II469" s="5"/>
      <c r="IJ469" s="5"/>
      <c r="IK469" s="5"/>
      <c r="IL469" s="5"/>
      <c r="IM469" s="5"/>
      <c r="IN469" s="5"/>
      <c r="IO469" s="5"/>
      <c r="IP469" s="5"/>
      <c r="IQ469" s="5"/>
      <c r="IR469" s="5"/>
      <c r="IS469" s="5"/>
      <c r="IT469" s="5"/>
      <c r="IU469" s="5"/>
      <c r="IV469" s="5"/>
      <c r="IW469" s="5"/>
      <c r="IX469" s="5"/>
      <c r="IY469" s="5"/>
      <c r="IZ469" s="5"/>
      <c r="JA469" s="5"/>
      <c r="JB469" s="5"/>
      <c r="JC469" s="5"/>
      <c r="JD469" s="5"/>
      <c r="JE469" s="5"/>
      <c r="JF469" s="5"/>
      <c r="JG469" s="5"/>
      <c r="JH469" s="5"/>
      <c r="JI469" s="5"/>
      <c r="JJ469" s="5"/>
      <c r="JK469" s="5"/>
      <c r="JL469" s="5"/>
      <c r="JM469" s="5"/>
      <c r="JN469" s="5"/>
      <c r="JO469" s="5"/>
      <c r="JP469" s="5"/>
      <c r="JQ469" s="5"/>
      <c r="JR469" s="5"/>
      <c r="JS469" s="5"/>
      <c r="JT469" s="5"/>
      <c r="JU469" s="5"/>
      <c r="JV469" s="5"/>
      <c r="JW469" s="5"/>
      <c r="JX469" s="5"/>
      <c r="JY469" s="5"/>
      <c r="JZ469" s="5"/>
      <c r="KA469" s="5"/>
      <c r="KB469" s="5"/>
      <c r="KC469" s="5"/>
      <c r="KD469" s="5"/>
      <c r="KE469" s="5"/>
      <c r="KF469" s="5"/>
      <c r="KG469" s="5"/>
      <c r="KH469" s="5"/>
      <c r="KI469" s="5"/>
      <c r="KJ469" s="5"/>
      <c r="KK469" s="5"/>
      <c r="KL469" s="5"/>
      <c r="KM469" s="5"/>
      <c r="KN469" s="5"/>
    </row>
    <row r="470" spans="1:300" ht="12.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  <c r="CY470" s="5"/>
      <c r="CZ470" s="5"/>
      <c r="DA470" s="5"/>
      <c r="DB470" s="5"/>
      <c r="DC470" s="5"/>
      <c r="DD470" s="5"/>
      <c r="DE470" s="5"/>
      <c r="DF470" s="5"/>
      <c r="DG470" s="5"/>
      <c r="DH470" s="5"/>
      <c r="DI470" s="5"/>
      <c r="DJ470" s="5"/>
      <c r="DK470" s="5"/>
      <c r="DL470" s="5"/>
      <c r="DM470" s="5"/>
      <c r="DN470" s="5"/>
      <c r="DO470" s="5"/>
      <c r="DP470" s="5"/>
      <c r="DQ470" s="5"/>
      <c r="DR470" s="5"/>
      <c r="DS470" s="5"/>
      <c r="DT470" s="5"/>
      <c r="DU470" s="5"/>
      <c r="DV470" s="5"/>
      <c r="DW470" s="5"/>
      <c r="DX470" s="5"/>
      <c r="DY470" s="5"/>
      <c r="DZ470" s="5"/>
      <c r="EA470" s="5"/>
      <c r="EB470" s="5"/>
      <c r="EC470" s="5"/>
      <c r="ED470" s="5"/>
      <c r="EE470" s="5"/>
      <c r="EF470" s="5"/>
      <c r="EG470" s="5"/>
      <c r="EH470" s="5"/>
      <c r="EI470" s="5"/>
      <c r="EJ470" s="5"/>
      <c r="EK470" s="5"/>
      <c r="EL470" s="5"/>
      <c r="EM470" s="5"/>
      <c r="EN470" s="5"/>
      <c r="EO470" s="5"/>
      <c r="EP470" s="5"/>
      <c r="EQ470" s="5"/>
      <c r="ER470" s="5"/>
      <c r="ES470" s="5"/>
      <c r="ET470" s="5"/>
      <c r="EU470" s="5"/>
      <c r="EV470" s="5"/>
      <c r="EW470" s="5"/>
      <c r="EX470" s="5"/>
      <c r="EY470" s="5"/>
      <c r="EZ470" s="5"/>
      <c r="FA470" s="5"/>
      <c r="FB470" s="5"/>
      <c r="FC470" s="5"/>
      <c r="FD470" s="5"/>
      <c r="FE470" s="5"/>
      <c r="FF470" s="5"/>
      <c r="FG470" s="5"/>
      <c r="FH470" s="5"/>
      <c r="FI470" s="5"/>
      <c r="FJ470" s="5"/>
      <c r="FK470" s="5"/>
      <c r="FL470" s="5"/>
      <c r="FM470" s="5"/>
      <c r="FN470" s="5"/>
      <c r="FO470" s="5"/>
      <c r="FP470" s="5"/>
      <c r="FQ470" s="5"/>
      <c r="FR470" s="5"/>
      <c r="FS470" s="5"/>
      <c r="FT470" s="5"/>
      <c r="FU470" s="5"/>
      <c r="FV470" s="5"/>
      <c r="FW470" s="5"/>
      <c r="FX470" s="5"/>
      <c r="FY470" s="5"/>
      <c r="FZ470" s="5"/>
      <c r="GA470" s="5"/>
      <c r="GB470" s="5"/>
      <c r="GC470" s="5"/>
      <c r="GD470" s="5"/>
      <c r="GE470" s="5"/>
      <c r="GF470" s="5"/>
      <c r="GG470" s="5"/>
      <c r="GH470" s="5"/>
      <c r="GI470" s="5"/>
      <c r="GJ470" s="5"/>
      <c r="GK470" s="5"/>
      <c r="GL470" s="5"/>
      <c r="GM470" s="5"/>
      <c r="GN470" s="5"/>
      <c r="GO470" s="5"/>
      <c r="GP470" s="5"/>
      <c r="GQ470" s="5"/>
      <c r="GR470" s="5"/>
      <c r="GS470" s="5"/>
      <c r="GT470" s="5"/>
      <c r="GU470" s="5"/>
      <c r="GV470" s="5"/>
      <c r="GW470" s="5"/>
      <c r="GX470" s="5"/>
      <c r="GY470" s="5"/>
      <c r="GZ470" s="5"/>
      <c r="HA470" s="5"/>
      <c r="HB470" s="5"/>
      <c r="HC470" s="5"/>
      <c r="HD470" s="5"/>
      <c r="HE470" s="5"/>
      <c r="HF470" s="5"/>
      <c r="HG470" s="5"/>
      <c r="HH470" s="5"/>
      <c r="HI470" s="5"/>
      <c r="HJ470" s="5"/>
      <c r="HK470" s="5"/>
      <c r="HL470" s="5"/>
      <c r="HM470" s="5"/>
      <c r="HN470" s="5"/>
      <c r="HO470" s="5"/>
      <c r="HP470" s="5"/>
      <c r="HQ470" s="5"/>
      <c r="HR470" s="5"/>
      <c r="HS470" s="5"/>
      <c r="HT470" s="5"/>
      <c r="HU470" s="5"/>
      <c r="HV470" s="5"/>
      <c r="HW470" s="5"/>
      <c r="HX470" s="5"/>
      <c r="HY470" s="5"/>
      <c r="HZ470" s="5"/>
      <c r="IA470" s="5"/>
      <c r="IB470" s="5"/>
      <c r="IC470" s="5"/>
      <c r="ID470" s="5"/>
      <c r="IE470" s="5"/>
      <c r="IF470" s="5"/>
      <c r="IG470" s="5"/>
      <c r="IH470" s="5"/>
      <c r="II470" s="5"/>
      <c r="IJ470" s="5"/>
      <c r="IK470" s="5"/>
      <c r="IL470" s="5"/>
      <c r="IM470" s="5"/>
      <c r="IN470" s="5"/>
      <c r="IO470" s="5"/>
      <c r="IP470" s="5"/>
      <c r="IQ470" s="5"/>
      <c r="IR470" s="5"/>
      <c r="IS470" s="5"/>
      <c r="IT470" s="5"/>
      <c r="IU470" s="5"/>
      <c r="IV470" s="5"/>
      <c r="IW470" s="5"/>
      <c r="IX470" s="5"/>
      <c r="IY470" s="5"/>
      <c r="IZ470" s="5"/>
      <c r="JA470" s="5"/>
      <c r="JB470" s="5"/>
      <c r="JC470" s="5"/>
      <c r="JD470" s="5"/>
      <c r="JE470" s="5"/>
      <c r="JF470" s="5"/>
      <c r="JG470" s="5"/>
      <c r="JH470" s="5"/>
      <c r="JI470" s="5"/>
      <c r="JJ470" s="5"/>
      <c r="JK470" s="5"/>
      <c r="JL470" s="5"/>
      <c r="JM470" s="5"/>
      <c r="JN470" s="5"/>
      <c r="JO470" s="5"/>
      <c r="JP470" s="5"/>
      <c r="JQ470" s="5"/>
      <c r="JR470" s="5"/>
      <c r="JS470" s="5"/>
      <c r="JT470" s="5"/>
      <c r="JU470" s="5"/>
      <c r="JV470" s="5"/>
      <c r="JW470" s="5"/>
      <c r="JX470" s="5"/>
      <c r="JY470" s="5"/>
      <c r="JZ470" s="5"/>
      <c r="KA470" s="5"/>
      <c r="KB470" s="5"/>
      <c r="KC470" s="5"/>
      <c r="KD470" s="5"/>
      <c r="KE470" s="5"/>
      <c r="KF470" s="5"/>
      <c r="KG470" s="5"/>
      <c r="KH470" s="5"/>
      <c r="KI470" s="5"/>
      <c r="KJ470" s="5"/>
      <c r="KK470" s="5"/>
      <c r="KL470" s="5"/>
      <c r="KM470" s="5"/>
      <c r="KN470" s="5"/>
    </row>
    <row r="471" spans="1:300" ht="12.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  <c r="CY471" s="5"/>
      <c r="CZ471" s="5"/>
      <c r="DA471" s="5"/>
      <c r="DB471" s="5"/>
      <c r="DC471" s="5"/>
      <c r="DD471" s="5"/>
      <c r="DE471" s="5"/>
      <c r="DF471" s="5"/>
      <c r="DG471" s="5"/>
      <c r="DH471" s="5"/>
      <c r="DI471" s="5"/>
      <c r="DJ471" s="5"/>
      <c r="DK471" s="5"/>
      <c r="DL471" s="5"/>
      <c r="DM471" s="5"/>
      <c r="DN471" s="5"/>
      <c r="DO471" s="5"/>
      <c r="DP471" s="5"/>
      <c r="DQ471" s="5"/>
      <c r="DR471" s="5"/>
      <c r="DS471" s="5"/>
      <c r="DT471" s="5"/>
      <c r="DU471" s="5"/>
      <c r="DV471" s="5"/>
      <c r="DW471" s="5"/>
      <c r="DX471" s="5"/>
      <c r="DY471" s="5"/>
      <c r="DZ471" s="5"/>
      <c r="EA471" s="5"/>
      <c r="EB471" s="5"/>
      <c r="EC471" s="5"/>
      <c r="ED471" s="5"/>
      <c r="EE471" s="5"/>
      <c r="EF471" s="5"/>
      <c r="EG471" s="5"/>
      <c r="EH471" s="5"/>
      <c r="EI471" s="5"/>
      <c r="EJ471" s="5"/>
      <c r="EK471" s="5"/>
      <c r="EL471" s="5"/>
      <c r="EM471" s="5"/>
      <c r="EN471" s="5"/>
      <c r="EO471" s="5"/>
      <c r="EP471" s="5"/>
      <c r="EQ471" s="5"/>
      <c r="ER471" s="5"/>
      <c r="ES471" s="5"/>
      <c r="ET471" s="5"/>
      <c r="EU471" s="5"/>
      <c r="EV471" s="5"/>
      <c r="EW471" s="5"/>
      <c r="EX471" s="5"/>
      <c r="EY471" s="5"/>
      <c r="EZ471" s="5"/>
      <c r="FA471" s="5"/>
      <c r="FB471" s="5"/>
      <c r="FC471" s="5"/>
      <c r="FD471" s="5"/>
      <c r="FE471" s="5"/>
      <c r="FF471" s="5"/>
      <c r="FG471" s="5"/>
      <c r="FH471" s="5"/>
      <c r="FI471" s="5"/>
      <c r="FJ471" s="5"/>
      <c r="FK471" s="5"/>
      <c r="FL471" s="5"/>
      <c r="FM471" s="5"/>
      <c r="FN471" s="5"/>
      <c r="FO471" s="5"/>
      <c r="FP471" s="5"/>
      <c r="FQ471" s="5"/>
      <c r="FR471" s="5"/>
      <c r="FS471" s="5"/>
      <c r="FT471" s="5"/>
      <c r="FU471" s="5"/>
      <c r="FV471" s="5"/>
      <c r="FW471" s="5"/>
      <c r="FX471" s="5"/>
      <c r="FY471" s="5"/>
      <c r="FZ471" s="5"/>
      <c r="GA471" s="5"/>
      <c r="GB471" s="5"/>
      <c r="GC471" s="5"/>
      <c r="GD471" s="5"/>
      <c r="GE471" s="5"/>
      <c r="GF471" s="5"/>
      <c r="GG471" s="5"/>
      <c r="GH471" s="5"/>
      <c r="GI471" s="5"/>
      <c r="GJ471" s="5"/>
      <c r="GK471" s="5"/>
      <c r="GL471" s="5"/>
      <c r="GM471" s="5"/>
      <c r="GN471" s="5"/>
      <c r="GO471" s="5"/>
      <c r="GP471" s="5"/>
      <c r="GQ471" s="5"/>
      <c r="GR471" s="5"/>
      <c r="GS471" s="5"/>
      <c r="GT471" s="5"/>
      <c r="GU471" s="5"/>
      <c r="GV471" s="5"/>
      <c r="GW471" s="5"/>
      <c r="GX471" s="5"/>
      <c r="GY471" s="5"/>
      <c r="GZ471" s="5"/>
      <c r="HA471" s="5"/>
      <c r="HB471" s="5"/>
      <c r="HC471" s="5"/>
      <c r="HD471" s="5"/>
      <c r="HE471" s="5"/>
      <c r="HF471" s="5"/>
      <c r="HG471" s="5"/>
      <c r="HH471" s="5"/>
      <c r="HI471" s="5"/>
      <c r="HJ471" s="5"/>
      <c r="HK471" s="5"/>
      <c r="HL471" s="5"/>
      <c r="HM471" s="5"/>
      <c r="HN471" s="5"/>
      <c r="HO471" s="5"/>
      <c r="HP471" s="5"/>
      <c r="HQ471" s="5"/>
      <c r="HR471" s="5"/>
      <c r="HS471" s="5"/>
      <c r="HT471" s="5"/>
      <c r="HU471" s="5"/>
      <c r="HV471" s="5"/>
      <c r="HW471" s="5"/>
      <c r="HX471" s="5"/>
      <c r="HY471" s="5"/>
      <c r="HZ471" s="5"/>
      <c r="IA471" s="5"/>
      <c r="IB471" s="5"/>
      <c r="IC471" s="5"/>
      <c r="ID471" s="5"/>
      <c r="IE471" s="5"/>
      <c r="IF471" s="5"/>
      <c r="IG471" s="5"/>
      <c r="IH471" s="5"/>
      <c r="II471" s="5"/>
      <c r="IJ471" s="5"/>
      <c r="IK471" s="5"/>
      <c r="IL471" s="5"/>
      <c r="IM471" s="5"/>
      <c r="IN471" s="5"/>
      <c r="IO471" s="5"/>
      <c r="IP471" s="5"/>
      <c r="IQ471" s="5"/>
      <c r="IR471" s="5"/>
      <c r="IS471" s="5"/>
      <c r="IT471" s="5"/>
      <c r="IU471" s="5"/>
      <c r="IV471" s="5"/>
      <c r="IW471" s="5"/>
      <c r="IX471" s="5"/>
      <c r="IY471" s="5"/>
      <c r="IZ471" s="5"/>
      <c r="JA471" s="5"/>
      <c r="JB471" s="5"/>
      <c r="JC471" s="5"/>
      <c r="JD471" s="5"/>
      <c r="JE471" s="5"/>
      <c r="JF471" s="5"/>
      <c r="JG471" s="5"/>
      <c r="JH471" s="5"/>
      <c r="JI471" s="5"/>
      <c r="JJ471" s="5"/>
      <c r="JK471" s="5"/>
      <c r="JL471" s="5"/>
      <c r="JM471" s="5"/>
      <c r="JN471" s="5"/>
      <c r="JO471" s="5"/>
      <c r="JP471" s="5"/>
      <c r="JQ471" s="5"/>
      <c r="JR471" s="5"/>
      <c r="JS471" s="5"/>
      <c r="JT471" s="5"/>
      <c r="JU471" s="5"/>
      <c r="JV471" s="5"/>
      <c r="JW471" s="5"/>
      <c r="JX471" s="5"/>
      <c r="JY471" s="5"/>
      <c r="JZ471" s="5"/>
      <c r="KA471" s="5"/>
      <c r="KB471" s="5"/>
      <c r="KC471" s="5"/>
      <c r="KD471" s="5"/>
      <c r="KE471" s="5"/>
      <c r="KF471" s="5"/>
      <c r="KG471" s="5"/>
      <c r="KH471" s="5"/>
      <c r="KI471" s="5"/>
      <c r="KJ471" s="5"/>
      <c r="KK471" s="5"/>
      <c r="KL471" s="5"/>
      <c r="KM471" s="5"/>
      <c r="KN471" s="5"/>
    </row>
    <row r="472" spans="1:300" ht="12.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  <c r="CY472" s="5"/>
      <c r="CZ472" s="5"/>
      <c r="DA472" s="5"/>
      <c r="DB472" s="5"/>
      <c r="DC472" s="5"/>
      <c r="DD472" s="5"/>
      <c r="DE472" s="5"/>
      <c r="DF472" s="5"/>
      <c r="DG472" s="5"/>
      <c r="DH472" s="5"/>
      <c r="DI472" s="5"/>
      <c r="DJ472" s="5"/>
      <c r="DK472" s="5"/>
      <c r="DL472" s="5"/>
      <c r="DM472" s="5"/>
      <c r="DN472" s="5"/>
      <c r="DO472" s="5"/>
      <c r="DP472" s="5"/>
      <c r="DQ472" s="5"/>
      <c r="DR472" s="5"/>
      <c r="DS472" s="5"/>
      <c r="DT472" s="5"/>
      <c r="DU472" s="5"/>
      <c r="DV472" s="5"/>
      <c r="DW472" s="5"/>
      <c r="DX472" s="5"/>
      <c r="DY472" s="5"/>
      <c r="DZ472" s="5"/>
      <c r="EA472" s="5"/>
      <c r="EB472" s="5"/>
      <c r="EC472" s="5"/>
      <c r="ED472" s="5"/>
      <c r="EE472" s="5"/>
      <c r="EF472" s="5"/>
      <c r="EG472" s="5"/>
      <c r="EH472" s="5"/>
      <c r="EI472" s="5"/>
      <c r="EJ472" s="5"/>
      <c r="EK472" s="5"/>
      <c r="EL472" s="5"/>
      <c r="EM472" s="5"/>
      <c r="EN472" s="5"/>
      <c r="EO472" s="5"/>
      <c r="EP472" s="5"/>
      <c r="EQ472" s="5"/>
      <c r="ER472" s="5"/>
      <c r="ES472" s="5"/>
      <c r="ET472" s="5"/>
      <c r="EU472" s="5"/>
      <c r="EV472" s="5"/>
      <c r="EW472" s="5"/>
      <c r="EX472" s="5"/>
      <c r="EY472" s="5"/>
      <c r="EZ472" s="5"/>
      <c r="FA472" s="5"/>
      <c r="FB472" s="5"/>
      <c r="FC472" s="5"/>
      <c r="FD472" s="5"/>
      <c r="FE472" s="5"/>
      <c r="FF472" s="5"/>
      <c r="FG472" s="5"/>
      <c r="FH472" s="5"/>
      <c r="FI472" s="5"/>
      <c r="FJ472" s="5"/>
      <c r="FK472" s="5"/>
      <c r="FL472" s="5"/>
      <c r="FM472" s="5"/>
      <c r="FN472" s="5"/>
      <c r="FO472" s="5"/>
      <c r="FP472" s="5"/>
      <c r="FQ472" s="5"/>
      <c r="FR472" s="5"/>
      <c r="FS472" s="5"/>
      <c r="FT472" s="5"/>
      <c r="FU472" s="5"/>
      <c r="FV472" s="5"/>
      <c r="FW472" s="5"/>
      <c r="FX472" s="5"/>
      <c r="FY472" s="5"/>
      <c r="FZ472" s="5"/>
      <c r="GA472" s="5"/>
      <c r="GB472" s="5"/>
      <c r="GC472" s="5"/>
      <c r="GD472" s="5"/>
      <c r="GE472" s="5"/>
      <c r="GF472" s="5"/>
      <c r="GG472" s="5"/>
      <c r="GH472" s="5"/>
      <c r="GI472" s="5"/>
      <c r="GJ472" s="5"/>
      <c r="GK472" s="5"/>
      <c r="GL472" s="5"/>
      <c r="GM472" s="5"/>
      <c r="GN472" s="5"/>
      <c r="GO472" s="5"/>
      <c r="GP472" s="5"/>
      <c r="GQ472" s="5"/>
      <c r="GR472" s="5"/>
      <c r="GS472" s="5"/>
      <c r="GT472" s="5"/>
      <c r="GU472" s="5"/>
      <c r="GV472" s="5"/>
      <c r="GW472" s="5"/>
      <c r="GX472" s="5"/>
      <c r="GY472" s="5"/>
      <c r="GZ472" s="5"/>
      <c r="HA472" s="5"/>
      <c r="HB472" s="5"/>
      <c r="HC472" s="5"/>
      <c r="HD472" s="5"/>
      <c r="HE472" s="5"/>
      <c r="HF472" s="5"/>
      <c r="HG472" s="5"/>
      <c r="HH472" s="5"/>
      <c r="HI472" s="5"/>
      <c r="HJ472" s="5"/>
      <c r="HK472" s="5"/>
      <c r="HL472" s="5"/>
      <c r="HM472" s="5"/>
      <c r="HN472" s="5"/>
      <c r="HO472" s="5"/>
      <c r="HP472" s="5"/>
      <c r="HQ472" s="5"/>
      <c r="HR472" s="5"/>
      <c r="HS472" s="5"/>
      <c r="HT472" s="5"/>
      <c r="HU472" s="5"/>
      <c r="HV472" s="5"/>
      <c r="HW472" s="5"/>
      <c r="HX472" s="5"/>
      <c r="HY472" s="5"/>
      <c r="HZ472" s="5"/>
      <c r="IA472" s="5"/>
      <c r="IB472" s="5"/>
      <c r="IC472" s="5"/>
      <c r="ID472" s="5"/>
      <c r="IE472" s="5"/>
      <c r="IF472" s="5"/>
      <c r="IG472" s="5"/>
      <c r="IH472" s="5"/>
      <c r="II472" s="5"/>
      <c r="IJ472" s="5"/>
      <c r="IK472" s="5"/>
      <c r="IL472" s="5"/>
      <c r="IM472" s="5"/>
      <c r="IN472" s="5"/>
      <c r="IO472" s="5"/>
      <c r="IP472" s="5"/>
      <c r="IQ472" s="5"/>
      <c r="IR472" s="5"/>
      <c r="IS472" s="5"/>
      <c r="IT472" s="5"/>
      <c r="IU472" s="5"/>
      <c r="IV472" s="5"/>
      <c r="IW472" s="5"/>
      <c r="IX472" s="5"/>
      <c r="IY472" s="5"/>
      <c r="IZ472" s="5"/>
      <c r="JA472" s="5"/>
      <c r="JB472" s="5"/>
      <c r="JC472" s="5"/>
      <c r="JD472" s="5"/>
      <c r="JE472" s="5"/>
      <c r="JF472" s="5"/>
      <c r="JG472" s="5"/>
      <c r="JH472" s="5"/>
      <c r="JI472" s="5"/>
      <c r="JJ472" s="5"/>
      <c r="JK472" s="5"/>
      <c r="JL472" s="5"/>
      <c r="JM472" s="5"/>
      <c r="JN472" s="5"/>
      <c r="JO472" s="5"/>
      <c r="JP472" s="5"/>
      <c r="JQ472" s="5"/>
      <c r="JR472" s="5"/>
      <c r="JS472" s="5"/>
      <c r="JT472" s="5"/>
      <c r="JU472" s="5"/>
      <c r="JV472" s="5"/>
      <c r="JW472" s="5"/>
      <c r="JX472" s="5"/>
      <c r="JY472" s="5"/>
      <c r="JZ472" s="5"/>
      <c r="KA472" s="5"/>
      <c r="KB472" s="5"/>
      <c r="KC472" s="5"/>
      <c r="KD472" s="5"/>
      <c r="KE472" s="5"/>
      <c r="KF472" s="5"/>
      <c r="KG472" s="5"/>
      <c r="KH472" s="5"/>
      <c r="KI472" s="5"/>
      <c r="KJ472" s="5"/>
      <c r="KK472" s="5"/>
      <c r="KL472" s="5"/>
      <c r="KM472" s="5"/>
      <c r="KN472" s="5"/>
    </row>
    <row r="473" spans="1:300" ht="12.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  <c r="CY473" s="5"/>
      <c r="CZ473" s="5"/>
      <c r="DA473" s="5"/>
      <c r="DB473" s="5"/>
      <c r="DC473" s="5"/>
      <c r="DD473" s="5"/>
      <c r="DE473" s="5"/>
      <c r="DF473" s="5"/>
      <c r="DG473" s="5"/>
      <c r="DH473" s="5"/>
      <c r="DI473" s="5"/>
      <c r="DJ473" s="5"/>
      <c r="DK473" s="5"/>
      <c r="DL473" s="5"/>
      <c r="DM473" s="5"/>
      <c r="DN473" s="5"/>
      <c r="DO473" s="5"/>
      <c r="DP473" s="5"/>
      <c r="DQ473" s="5"/>
      <c r="DR473" s="5"/>
      <c r="DS473" s="5"/>
      <c r="DT473" s="5"/>
      <c r="DU473" s="5"/>
      <c r="DV473" s="5"/>
      <c r="DW473" s="5"/>
      <c r="DX473" s="5"/>
      <c r="DY473" s="5"/>
      <c r="DZ473" s="5"/>
      <c r="EA473" s="5"/>
      <c r="EB473" s="5"/>
      <c r="EC473" s="5"/>
      <c r="ED473" s="5"/>
      <c r="EE473" s="5"/>
      <c r="EF473" s="5"/>
      <c r="EG473" s="5"/>
      <c r="EH473" s="5"/>
      <c r="EI473" s="5"/>
      <c r="EJ473" s="5"/>
      <c r="EK473" s="5"/>
      <c r="EL473" s="5"/>
      <c r="EM473" s="5"/>
      <c r="EN473" s="5"/>
      <c r="EO473" s="5"/>
      <c r="EP473" s="5"/>
      <c r="EQ473" s="5"/>
      <c r="ER473" s="5"/>
      <c r="ES473" s="5"/>
      <c r="ET473" s="5"/>
      <c r="EU473" s="5"/>
      <c r="EV473" s="5"/>
      <c r="EW473" s="5"/>
      <c r="EX473" s="5"/>
      <c r="EY473" s="5"/>
      <c r="EZ473" s="5"/>
      <c r="FA473" s="5"/>
      <c r="FB473" s="5"/>
      <c r="FC473" s="5"/>
      <c r="FD473" s="5"/>
      <c r="FE473" s="5"/>
      <c r="FF473" s="5"/>
      <c r="FG473" s="5"/>
      <c r="FH473" s="5"/>
      <c r="FI473" s="5"/>
      <c r="FJ473" s="5"/>
      <c r="FK473" s="5"/>
      <c r="FL473" s="5"/>
      <c r="FM473" s="5"/>
      <c r="FN473" s="5"/>
      <c r="FO473" s="5"/>
      <c r="FP473" s="5"/>
      <c r="FQ473" s="5"/>
      <c r="FR473" s="5"/>
      <c r="FS473" s="5"/>
      <c r="FT473" s="5"/>
      <c r="FU473" s="5"/>
      <c r="FV473" s="5"/>
      <c r="FW473" s="5"/>
      <c r="FX473" s="5"/>
      <c r="FY473" s="5"/>
      <c r="FZ473" s="5"/>
      <c r="GA473" s="5"/>
      <c r="GB473" s="5"/>
      <c r="GC473" s="5"/>
      <c r="GD473" s="5"/>
      <c r="GE473" s="5"/>
      <c r="GF473" s="5"/>
      <c r="GG473" s="5"/>
      <c r="GH473" s="5"/>
      <c r="GI473" s="5"/>
      <c r="GJ473" s="5"/>
      <c r="GK473" s="5"/>
      <c r="GL473" s="5"/>
      <c r="GM473" s="5"/>
      <c r="GN473" s="5"/>
      <c r="GO473" s="5"/>
      <c r="GP473" s="5"/>
      <c r="GQ473" s="5"/>
      <c r="GR473" s="5"/>
      <c r="GS473" s="5"/>
      <c r="GT473" s="5"/>
      <c r="GU473" s="5"/>
      <c r="GV473" s="5"/>
      <c r="GW473" s="5"/>
      <c r="GX473" s="5"/>
      <c r="GY473" s="5"/>
      <c r="GZ473" s="5"/>
      <c r="HA473" s="5"/>
      <c r="HB473" s="5"/>
      <c r="HC473" s="5"/>
      <c r="HD473" s="5"/>
      <c r="HE473" s="5"/>
      <c r="HF473" s="5"/>
      <c r="HG473" s="5"/>
      <c r="HH473" s="5"/>
      <c r="HI473" s="5"/>
      <c r="HJ473" s="5"/>
      <c r="HK473" s="5"/>
      <c r="HL473" s="5"/>
      <c r="HM473" s="5"/>
      <c r="HN473" s="5"/>
      <c r="HO473" s="5"/>
      <c r="HP473" s="5"/>
      <c r="HQ473" s="5"/>
      <c r="HR473" s="5"/>
      <c r="HS473" s="5"/>
      <c r="HT473" s="5"/>
      <c r="HU473" s="5"/>
      <c r="HV473" s="5"/>
      <c r="HW473" s="5"/>
      <c r="HX473" s="5"/>
      <c r="HY473" s="5"/>
      <c r="HZ473" s="5"/>
      <c r="IA473" s="5"/>
      <c r="IB473" s="5"/>
      <c r="IC473" s="5"/>
      <c r="ID473" s="5"/>
      <c r="IE473" s="5"/>
      <c r="IF473" s="5"/>
      <c r="IG473" s="5"/>
      <c r="IH473" s="5"/>
      <c r="II473" s="5"/>
      <c r="IJ473" s="5"/>
      <c r="IK473" s="5"/>
      <c r="IL473" s="5"/>
      <c r="IM473" s="5"/>
      <c r="IN473" s="5"/>
      <c r="IO473" s="5"/>
      <c r="IP473" s="5"/>
      <c r="IQ473" s="5"/>
      <c r="IR473" s="5"/>
      <c r="IS473" s="5"/>
      <c r="IT473" s="5"/>
      <c r="IU473" s="5"/>
      <c r="IV473" s="5"/>
      <c r="IW473" s="5"/>
      <c r="IX473" s="5"/>
      <c r="IY473" s="5"/>
      <c r="IZ473" s="5"/>
      <c r="JA473" s="5"/>
      <c r="JB473" s="5"/>
      <c r="JC473" s="5"/>
      <c r="JD473" s="5"/>
      <c r="JE473" s="5"/>
      <c r="JF473" s="5"/>
      <c r="JG473" s="5"/>
      <c r="JH473" s="5"/>
      <c r="JI473" s="5"/>
      <c r="JJ473" s="5"/>
      <c r="JK473" s="5"/>
      <c r="JL473" s="5"/>
      <c r="JM473" s="5"/>
      <c r="JN473" s="5"/>
      <c r="JO473" s="5"/>
      <c r="JP473" s="5"/>
      <c r="JQ473" s="5"/>
      <c r="JR473" s="5"/>
      <c r="JS473" s="5"/>
      <c r="JT473" s="5"/>
      <c r="JU473" s="5"/>
      <c r="JV473" s="5"/>
      <c r="JW473" s="5"/>
      <c r="JX473" s="5"/>
      <c r="JY473" s="5"/>
      <c r="JZ473" s="5"/>
      <c r="KA473" s="5"/>
      <c r="KB473" s="5"/>
      <c r="KC473" s="5"/>
      <c r="KD473" s="5"/>
      <c r="KE473" s="5"/>
      <c r="KF473" s="5"/>
      <c r="KG473" s="5"/>
      <c r="KH473" s="5"/>
      <c r="KI473" s="5"/>
      <c r="KJ473" s="5"/>
      <c r="KK473" s="5"/>
      <c r="KL473" s="5"/>
      <c r="KM473" s="5"/>
      <c r="KN473" s="5"/>
    </row>
    <row r="474" spans="1:300" ht="12.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  <c r="CY474" s="5"/>
      <c r="CZ474" s="5"/>
      <c r="DA474" s="5"/>
      <c r="DB474" s="5"/>
      <c r="DC474" s="5"/>
      <c r="DD474" s="5"/>
      <c r="DE474" s="5"/>
      <c r="DF474" s="5"/>
      <c r="DG474" s="5"/>
      <c r="DH474" s="5"/>
      <c r="DI474" s="5"/>
      <c r="DJ474" s="5"/>
      <c r="DK474" s="5"/>
      <c r="DL474" s="5"/>
      <c r="DM474" s="5"/>
      <c r="DN474" s="5"/>
      <c r="DO474" s="5"/>
      <c r="DP474" s="5"/>
      <c r="DQ474" s="5"/>
      <c r="DR474" s="5"/>
      <c r="DS474" s="5"/>
      <c r="DT474" s="5"/>
      <c r="DU474" s="5"/>
      <c r="DV474" s="5"/>
      <c r="DW474" s="5"/>
      <c r="DX474" s="5"/>
      <c r="DY474" s="5"/>
      <c r="DZ474" s="5"/>
      <c r="EA474" s="5"/>
      <c r="EB474" s="5"/>
      <c r="EC474" s="5"/>
      <c r="ED474" s="5"/>
      <c r="EE474" s="5"/>
      <c r="EF474" s="5"/>
      <c r="EG474" s="5"/>
      <c r="EH474" s="5"/>
      <c r="EI474" s="5"/>
      <c r="EJ474" s="5"/>
      <c r="EK474" s="5"/>
      <c r="EL474" s="5"/>
      <c r="EM474" s="5"/>
      <c r="EN474" s="5"/>
      <c r="EO474" s="5"/>
      <c r="EP474" s="5"/>
      <c r="EQ474" s="5"/>
      <c r="ER474" s="5"/>
      <c r="ES474" s="5"/>
      <c r="ET474" s="5"/>
      <c r="EU474" s="5"/>
      <c r="EV474" s="5"/>
      <c r="EW474" s="5"/>
      <c r="EX474" s="5"/>
      <c r="EY474" s="5"/>
      <c r="EZ474" s="5"/>
      <c r="FA474" s="5"/>
      <c r="FB474" s="5"/>
      <c r="FC474" s="5"/>
      <c r="FD474" s="5"/>
      <c r="FE474" s="5"/>
      <c r="FF474" s="5"/>
      <c r="FG474" s="5"/>
      <c r="FH474" s="5"/>
      <c r="FI474" s="5"/>
      <c r="FJ474" s="5"/>
      <c r="FK474" s="5"/>
      <c r="FL474" s="5"/>
      <c r="FM474" s="5"/>
      <c r="FN474" s="5"/>
      <c r="FO474" s="5"/>
      <c r="FP474" s="5"/>
      <c r="FQ474" s="5"/>
      <c r="FR474" s="5"/>
      <c r="FS474" s="5"/>
      <c r="FT474" s="5"/>
      <c r="FU474" s="5"/>
      <c r="FV474" s="5"/>
      <c r="FW474" s="5"/>
      <c r="FX474" s="5"/>
      <c r="FY474" s="5"/>
      <c r="FZ474" s="5"/>
      <c r="GA474" s="5"/>
      <c r="GB474" s="5"/>
      <c r="GC474" s="5"/>
      <c r="GD474" s="5"/>
      <c r="GE474" s="5"/>
      <c r="GF474" s="5"/>
      <c r="GG474" s="5"/>
      <c r="GH474" s="5"/>
      <c r="GI474" s="5"/>
      <c r="GJ474" s="5"/>
      <c r="GK474" s="5"/>
      <c r="GL474" s="5"/>
      <c r="GM474" s="5"/>
      <c r="GN474" s="5"/>
      <c r="GO474" s="5"/>
      <c r="GP474" s="5"/>
      <c r="GQ474" s="5"/>
      <c r="GR474" s="5"/>
      <c r="GS474" s="5"/>
      <c r="GT474" s="5"/>
      <c r="GU474" s="5"/>
      <c r="GV474" s="5"/>
      <c r="GW474" s="5"/>
      <c r="GX474" s="5"/>
      <c r="GY474" s="5"/>
      <c r="GZ474" s="5"/>
      <c r="HA474" s="5"/>
      <c r="HB474" s="5"/>
      <c r="HC474" s="5"/>
      <c r="HD474" s="5"/>
      <c r="HE474" s="5"/>
      <c r="HF474" s="5"/>
      <c r="HG474" s="5"/>
      <c r="HH474" s="5"/>
      <c r="HI474" s="5"/>
      <c r="HJ474" s="5"/>
      <c r="HK474" s="5"/>
      <c r="HL474" s="5"/>
      <c r="HM474" s="5"/>
      <c r="HN474" s="5"/>
      <c r="HO474" s="5"/>
      <c r="HP474" s="5"/>
      <c r="HQ474" s="5"/>
      <c r="HR474" s="5"/>
      <c r="HS474" s="5"/>
      <c r="HT474" s="5"/>
      <c r="HU474" s="5"/>
      <c r="HV474" s="5"/>
      <c r="HW474" s="5"/>
      <c r="HX474" s="5"/>
      <c r="HY474" s="5"/>
      <c r="HZ474" s="5"/>
      <c r="IA474" s="5"/>
      <c r="IB474" s="5"/>
      <c r="IC474" s="5"/>
      <c r="ID474" s="5"/>
      <c r="IE474" s="5"/>
      <c r="IF474" s="5"/>
      <c r="IG474" s="5"/>
      <c r="IH474" s="5"/>
      <c r="II474" s="5"/>
      <c r="IJ474" s="5"/>
      <c r="IK474" s="5"/>
      <c r="IL474" s="5"/>
      <c r="IM474" s="5"/>
      <c r="IN474" s="5"/>
      <c r="IO474" s="5"/>
      <c r="IP474" s="5"/>
      <c r="IQ474" s="5"/>
      <c r="IR474" s="5"/>
      <c r="IS474" s="5"/>
      <c r="IT474" s="5"/>
      <c r="IU474" s="5"/>
      <c r="IV474" s="5"/>
      <c r="IW474" s="5"/>
      <c r="IX474" s="5"/>
      <c r="IY474" s="5"/>
      <c r="IZ474" s="5"/>
      <c r="JA474" s="5"/>
      <c r="JB474" s="5"/>
      <c r="JC474" s="5"/>
      <c r="JD474" s="5"/>
      <c r="JE474" s="5"/>
      <c r="JF474" s="5"/>
      <c r="JG474" s="5"/>
      <c r="JH474" s="5"/>
      <c r="JI474" s="5"/>
      <c r="JJ474" s="5"/>
      <c r="JK474" s="5"/>
      <c r="JL474" s="5"/>
      <c r="JM474" s="5"/>
      <c r="JN474" s="5"/>
      <c r="JO474" s="5"/>
      <c r="JP474" s="5"/>
      <c r="JQ474" s="5"/>
      <c r="JR474" s="5"/>
      <c r="JS474" s="5"/>
      <c r="JT474" s="5"/>
      <c r="JU474" s="5"/>
      <c r="JV474" s="5"/>
      <c r="JW474" s="5"/>
      <c r="JX474" s="5"/>
      <c r="JY474" s="5"/>
      <c r="JZ474" s="5"/>
      <c r="KA474" s="5"/>
      <c r="KB474" s="5"/>
      <c r="KC474" s="5"/>
      <c r="KD474" s="5"/>
      <c r="KE474" s="5"/>
      <c r="KF474" s="5"/>
      <c r="KG474" s="5"/>
      <c r="KH474" s="5"/>
      <c r="KI474" s="5"/>
      <c r="KJ474" s="5"/>
      <c r="KK474" s="5"/>
      <c r="KL474" s="5"/>
      <c r="KM474" s="5"/>
      <c r="KN474" s="5"/>
    </row>
    <row r="475" spans="1:300" ht="12.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  <c r="CY475" s="5"/>
      <c r="CZ475" s="5"/>
      <c r="DA475" s="5"/>
      <c r="DB475" s="5"/>
      <c r="DC475" s="5"/>
      <c r="DD475" s="5"/>
      <c r="DE475" s="5"/>
      <c r="DF475" s="5"/>
      <c r="DG475" s="5"/>
      <c r="DH475" s="5"/>
      <c r="DI475" s="5"/>
      <c r="DJ475" s="5"/>
      <c r="DK475" s="5"/>
      <c r="DL475" s="5"/>
      <c r="DM475" s="5"/>
      <c r="DN475" s="5"/>
      <c r="DO475" s="5"/>
      <c r="DP475" s="5"/>
      <c r="DQ475" s="5"/>
      <c r="DR475" s="5"/>
      <c r="DS475" s="5"/>
      <c r="DT475" s="5"/>
      <c r="DU475" s="5"/>
      <c r="DV475" s="5"/>
      <c r="DW475" s="5"/>
      <c r="DX475" s="5"/>
      <c r="DY475" s="5"/>
      <c r="DZ475" s="5"/>
      <c r="EA475" s="5"/>
      <c r="EB475" s="5"/>
      <c r="EC475" s="5"/>
      <c r="ED475" s="5"/>
      <c r="EE475" s="5"/>
      <c r="EF475" s="5"/>
      <c r="EG475" s="5"/>
      <c r="EH475" s="5"/>
      <c r="EI475" s="5"/>
      <c r="EJ475" s="5"/>
      <c r="EK475" s="5"/>
      <c r="EL475" s="5"/>
      <c r="EM475" s="5"/>
      <c r="EN475" s="5"/>
      <c r="EO475" s="5"/>
      <c r="EP475" s="5"/>
      <c r="EQ475" s="5"/>
      <c r="ER475" s="5"/>
      <c r="ES475" s="5"/>
      <c r="ET475" s="5"/>
      <c r="EU475" s="5"/>
      <c r="EV475" s="5"/>
      <c r="EW475" s="5"/>
      <c r="EX475" s="5"/>
      <c r="EY475" s="5"/>
      <c r="EZ475" s="5"/>
      <c r="FA475" s="5"/>
      <c r="FB475" s="5"/>
      <c r="FC475" s="5"/>
      <c r="FD475" s="5"/>
      <c r="FE475" s="5"/>
      <c r="FF475" s="5"/>
      <c r="FG475" s="5"/>
      <c r="FH475" s="5"/>
      <c r="FI475" s="5"/>
      <c r="FJ475" s="5"/>
      <c r="FK475" s="5"/>
      <c r="FL475" s="5"/>
      <c r="FM475" s="5"/>
      <c r="FN475" s="5"/>
      <c r="FO475" s="5"/>
      <c r="FP475" s="5"/>
      <c r="FQ475" s="5"/>
      <c r="FR475" s="5"/>
      <c r="FS475" s="5"/>
      <c r="FT475" s="5"/>
      <c r="FU475" s="5"/>
      <c r="FV475" s="5"/>
      <c r="FW475" s="5"/>
      <c r="FX475" s="5"/>
      <c r="FY475" s="5"/>
      <c r="FZ475" s="5"/>
      <c r="GA475" s="5"/>
      <c r="GB475" s="5"/>
      <c r="GC475" s="5"/>
      <c r="GD475" s="5"/>
      <c r="GE475" s="5"/>
      <c r="GF475" s="5"/>
      <c r="GG475" s="5"/>
      <c r="GH475" s="5"/>
      <c r="GI475" s="5"/>
      <c r="GJ475" s="5"/>
      <c r="GK475" s="5"/>
      <c r="GL475" s="5"/>
      <c r="GM475" s="5"/>
      <c r="GN475" s="5"/>
      <c r="GO475" s="5"/>
      <c r="GP475" s="5"/>
      <c r="GQ475" s="5"/>
      <c r="GR475" s="5"/>
      <c r="GS475" s="5"/>
      <c r="GT475" s="5"/>
      <c r="GU475" s="5"/>
      <c r="GV475" s="5"/>
      <c r="GW475" s="5"/>
      <c r="GX475" s="5"/>
      <c r="GY475" s="5"/>
      <c r="GZ475" s="5"/>
      <c r="HA475" s="5"/>
      <c r="HB475" s="5"/>
      <c r="HC475" s="5"/>
      <c r="HD475" s="5"/>
      <c r="HE475" s="5"/>
      <c r="HF475" s="5"/>
      <c r="HG475" s="5"/>
      <c r="HH475" s="5"/>
      <c r="HI475" s="5"/>
      <c r="HJ475" s="5"/>
      <c r="HK475" s="5"/>
      <c r="HL475" s="5"/>
      <c r="HM475" s="5"/>
      <c r="HN475" s="5"/>
      <c r="HO475" s="5"/>
      <c r="HP475" s="5"/>
      <c r="HQ475" s="5"/>
      <c r="HR475" s="5"/>
      <c r="HS475" s="5"/>
      <c r="HT475" s="5"/>
      <c r="HU475" s="5"/>
      <c r="HV475" s="5"/>
      <c r="HW475" s="5"/>
      <c r="HX475" s="5"/>
      <c r="HY475" s="5"/>
      <c r="HZ475" s="5"/>
      <c r="IA475" s="5"/>
      <c r="IB475" s="5"/>
      <c r="IC475" s="5"/>
      <c r="ID475" s="5"/>
      <c r="IE475" s="5"/>
      <c r="IF475" s="5"/>
      <c r="IG475" s="5"/>
      <c r="IH475" s="5"/>
      <c r="II475" s="5"/>
      <c r="IJ475" s="5"/>
      <c r="IK475" s="5"/>
      <c r="IL475" s="5"/>
      <c r="IM475" s="5"/>
      <c r="IN475" s="5"/>
      <c r="IO475" s="5"/>
      <c r="IP475" s="5"/>
      <c r="IQ475" s="5"/>
      <c r="IR475" s="5"/>
      <c r="IS475" s="5"/>
      <c r="IT475" s="5"/>
      <c r="IU475" s="5"/>
      <c r="IV475" s="5"/>
      <c r="IW475" s="5"/>
      <c r="IX475" s="5"/>
      <c r="IY475" s="5"/>
      <c r="IZ475" s="5"/>
      <c r="JA475" s="5"/>
      <c r="JB475" s="5"/>
      <c r="JC475" s="5"/>
      <c r="JD475" s="5"/>
      <c r="JE475" s="5"/>
      <c r="JF475" s="5"/>
      <c r="JG475" s="5"/>
      <c r="JH475" s="5"/>
      <c r="JI475" s="5"/>
      <c r="JJ475" s="5"/>
      <c r="JK475" s="5"/>
      <c r="JL475" s="5"/>
      <c r="JM475" s="5"/>
      <c r="JN475" s="5"/>
      <c r="JO475" s="5"/>
      <c r="JP475" s="5"/>
      <c r="JQ475" s="5"/>
      <c r="JR475" s="5"/>
      <c r="JS475" s="5"/>
      <c r="JT475" s="5"/>
      <c r="JU475" s="5"/>
      <c r="JV475" s="5"/>
      <c r="JW475" s="5"/>
      <c r="JX475" s="5"/>
      <c r="JY475" s="5"/>
      <c r="JZ475" s="5"/>
      <c r="KA475" s="5"/>
      <c r="KB475" s="5"/>
      <c r="KC475" s="5"/>
      <c r="KD475" s="5"/>
      <c r="KE475" s="5"/>
      <c r="KF475" s="5"/>
      <c r="KG475" s="5"/>
      <c r="KH475" s="5"/>
      <c r="KI475" s="5"/>
      <c r="KJ475" s="5"/>
      <c r="KK475" s="5"/>
      <c r="KL475" s="5"/>
      <c r="KM475" s="5"/>
      <c r="KN475" s="5"/>
    </row>
    <row r="476" spans="1:300" ht="12.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  <c r="DK476" s="5"/>
      <c r="DL476" s="5"/>
      <c r="DM476" s="5"/>
      <c r="DN476" s="5"/>
      <c r="DO476" s="5"/>
      <c r="DP476" s="5"/>
      <c r="DQ476" s="5"/>
      <c r="DR476" s="5"/>
      <c r="DS476" s="5"/>
      <c r="DT476" s="5"/>
      <c r="DU476" s="5"/>
      <c r="DV476" s="5"/>
      <c r="DW476" s="5"/>
      <c r="DX476" s="5"/>
      <c r="DY476" s="5"/>
      <c r="DZ476" s="5"/>
      <c r="EA476" s="5"/>
      <c r="EB476" s="5"/>
      <c r="EC476" s="5"/>
      <c r="ED476" s="5"/>
      <c r="EE476" s="5"/>
      <c r="EF476" s="5"/>
      <c r="EG476" s="5"/>
      <c r="EH476" s="5"/>
      <c r="EI476" s="5"/>
      <c r="EJ476" s="5"/>
      <c r="EK476" s="5"/>
      <c r="EL476" s="5"/>
      <c r="EM476" s="5"/>
      <c r="EN476" s="5"/>
      <c r="EO476" s="5"/>
      <c r="EP476" s="5"/>
      <c r="EQ476" s="5"/>
      <c r="ER476" s="5"/>
      <c r="ES476" s="5"/>
      <c r="ET476" s="5"/>
      <c r="EU476" s="5"/>
      <c r="EV476" s="5"/>
      <c r="EW476" s="5"/>
      <c r="EX476" s="5"/>
      <c r="EY476" s="5"/>
      <c r="EZ476" s="5"/>
      <c r="FA476" s="5"/>
      <c r="FB476" s="5"/>
      <c r="FC476" s="5"/>
      <c r="FD476" s="5"/>
      <c r="FE476" s="5"/>
      <c r="FF476" s="5"/>
      <c r="FG476" s="5"/>
      <c r="FH476" s="5"/>
      <c r="FI476" s="5"/>
      <c r="FJ476" s="5"/>
      <c r="FK476" s="5"/>
      <c r="FL476" s="5"/>
      <c r="FM476" s="5"/>
      <c r="FN476" s="5"/>
      <c r="FO476" s="5"/>
      <c r="FP476" s="5"/>
      <c r="FQ476" s="5"/>
      <c r="FR476" s="5"/>
      <c r="FS476" s="5"/>
      <c r="FT476" s="5"/>
      <c r="FU476" s="5"/>
      <c r="FV476" s="5"/>
      <c r="FW476" s="5"/>
      <c r="FX476" s="5"/>
      <c r="FY476" s="5"/>
      <c r="FZ476" s="5"/>
      <c r="GA476" s="5"/>
      <c r="GB476" s="5"/>
      <c r="GC476" s="5"/>
      <c r="GD476" s="5"/>
      <c r="GE476" s="5"/>
      <c r="GF476" s="5"/>
      <c r="GG476" s="5"/>
      <c r="GH476" s="5"/>
      <c r="GI476" s="5"/>
      <c r="GJ476" s="5"/>
      <c r="GK476" s="5"/>
      <c r="GL476" s="5"/>
      <c r="GM476" s="5"/>
      <c r="GN476" s="5"/>
      <c r="GO476" s="5"/>
      <c r="GP476" s="5"/>
      <c r="GQ476" s="5"/>
      <c r="GR476" s="5"/>
      <c r="GS476" s="5"/>
      <c r="GT476" s="5"/>
      <c r="GU476" s="5"/>
      <c r="GV476" s="5"/>
      <c r="GW476" s="5"/>
      <c r="GX476" s="5"/>
      <c r="GY476" s="5"/>
      <c r="GZ476" s="5"/>
      <c r="HA476" s="5"/>
      <c r="HB476" s="5"/>
      <c r="HC476" s="5"/>
      <c r="HD476" s="5"/>
      <c r="HE476" s="5"/>
      <c r="HF476" s="5"/>
      <c r="HG476" s="5"/>
      <c r="HH476" s="5"/>
      <c r="HI476" s="5"/>
      <c r="HJ476" s="5"/>
      <c r="HK476" s="5"/>
      <c r="HL476" s="5"/>
      <c r="HM476" s="5"/>
      <c r="HN476" s="5"/>
      <c r="HO476" s="5"/>
      <c r="HP476" s="5"/>
      <c r="HQ476" s="5"/>
      <c r="HR476" s="5"/>
      <c r="HS476" s="5"/>
      <c r="HT476" s="5"/>
      <c r="HU476" s="5"/>
      <c r="HV476" s="5"/>
      <c r="HW476" s="5"/>
      <c r="HX476" s="5"/>
      <c r="HY476" s="5"/>
      <c r="HZ476" s="5"/>
      <c r="IA476" s="5"/>
      <c r="IB476" s="5"/>
      <c r="IC476" s="5"/>
      <c r="ID476" s="5"/>
      <c r="IE476" s="5"/>
      <c r="IF476" s="5"/>
      <c r="IG476" s="5"/>
      <c r="IH476" s="5"/>
      <c r="II476" s="5"/>
      <c r="IJ476" s="5"/>
      <c r="IK476" s="5"/>
      <c r="IL476" s="5"/>
      <c r="IM476" s="5"/>
      <c r="IN476" s="5"/>
      <c r="IO476" s="5"/>
      <c r="IP476" s="5"/>
      <c r="IQ476" s="5"/>
      <c r="IR476" s="5"/>
      <c r="IS476" s="5"/>
      <c r="IT476" s="5"/>
      <c r="IU476" s="5"/>
      <c r="IV476" s="5"/>
      <c r="IW476" s="5"/>
      <c r="IX476" s="5"/>
      <c r="IY476" s="5"/>
      <c r="IZ476" s="5"/>
      <c r="JA476" s="5"/>
      <c r="JB476" s="5"/>
      <c r="JC476" s="5"/>
      <c r="JD476" s="5"/>
      <c r="JE476" s="5"/>
      <c r="JF476" s="5"/>
      <c r="JG476" s="5"/>
      <c r="JH476" s="5"/>
      <c r="JI476" s="5"/>
      <c r="JJ476" s="5"/>
      <c r="JK476" s="5"/>
      <c r="JL476" s="5"/>
      <c r="JM476" s="5"/>
      <c r="JN476" s="5"/>
      <c r="JO476" s="5"/>
      <c r="JP476" s="5"/>
      <c r="JQ476" s="5"/>
      <c r="JR476" s="5"/>
      <c r="JS476" s="5"/>
      <c r="JT476" s="5"/>
      <c r="JU476" s="5"/>
      <c r="JV476" s="5"/>
      <c r="JW476" s="5"/>
      <c r="JX476" s="5"/>
      <c r="JY476" s="5"/>
      <c r="JZ476" s="5"/>
      <c r="KA476" s="5"/>
      <c r="KB476" s="5"/>
      <c r="KC476" s="5"/>
      <c r="KD476" s="5"/>
      <c r="KE476" s="5"/>
      <c r="KF476" s="5"/>
      <c r="KG476" s="5"/>
      <c r="KH476" s="5"/>
      <c r="KI476" s="5"/>
      <c r="KJ476" s="5"/>
      <c r="KK476" s="5"/>
      <c r="KL476" s="5"/>
      <c r="KM476" s="5"/>
      <c r="KN476" s="5"/>
    </row>
    <row r="477" spans="1:300" ht="12.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  <c r="CY477" s="5"/>
      <c r="CZ477" s="5"/>
      <c r="DA477" s="5"/>
      <c r="DB477" s="5"/>
      <c r="DC477" s="5"/>
      <c r="DD477" s="5"/>
      <c r="DE477" s="5"/>
      <c r="DF477" s="5"/>
      <c r="DG477" s="5"/>
      <c r="DH477" s="5"/>
      <c r="DI477" s="5"/>
      <c r="DJ477" s="5"/>
      <c r="DK477" s="5"/>
      <c r="DL477" s="5"/>
      <c r="DM477" s="5"/>
      <c r="DN477" s="5"/>
      <c r="DO477" s="5"/>
      <c r="DP477" s="5"/>
      <c r="DQ477" s="5"/>
      <c r="DR477" s="5"/>
      <c r="DS477" s="5"/>
      <c r="DT477" s="5"/>
      <c r="DU477" s="5"/>
      <c r="DV477" s="5"/>
      <c r="DW477" s="5"/>
      <c r="DX477" s="5"/>
      <c r="DY477" s="5"/>
      <c r="DZ477" s="5"/>
      <c r="EA477" s="5"/>
      <c r="EB477" s="5"/>
      <c r="EC477" s="5"/>
      <c r="ED477" s="5"/>
      <c r="EE477" s="5"/>
      <c r="EF477" s="5"/>
      <c r="EG477" s="5"/>
      <c r="EH477" s="5"/>
      <c r="EI477" s="5"/>
      <c r="EJ477" s="5"/>
      <c r="EK477" s="5"/>
      <c r="EL477" s="5"/>
      <c r="EM477" s="5"/>
      <c r="EN477" s="5"/>
      <c r="EO477" s="5"/>
      <c r="EP477" s="5"/>
      <c r="EQ477" s="5"/>
      <c r="ER477" s="5"/>
      <c r="ES477" s="5"/>
      <c r="ET477" s="5"/>
      <c r="EU477" s="5"/>
      <c r="EV477" s="5"/>
      <c r="EW477" s="5"/>
      <c r="EX477" s="5"/>
      <c r="EY477" s="5"/>
      <c r="EZ477" s="5"/>
      <c r="FA477" s="5"/>
      <c r="FB477" s="5"/>
      <c r="FC477" s="5"/>
      <c r="FD477" s="5"/>
      <c r="FE477" s="5"/>
      <c r="FF477" s="5"/>
      <c r="FG477" s="5"/>
      <c r="FH477" s="5"/>
      <c r="FI477" s="5"/>
      <c r="FJ477" s="5"/>
      <c r="FK477" s="5"/>
      <c r="FL477" s="5"/>
      <c r="FM477" s="5"/>
      <c r="FN477" s="5"/>
      <c r="FO477" s="5"/>
      <c r="FP477" s="5"/>
      <c r="FQ477" s="5"/>
      <c r="FR477" s="5"/>
      <c r="FS477" s="5"/>
      <c r="FT477" s="5"/>
      <c r="FU477" s="5"/>
      <c r="FV477" s="5"/>
      <c r="FW477" s="5"/>
      <c r="FX477" s="5"/>
      <c r="FY477" s="5"/>
      <c r="FZ477" s="5"/>
      <c r="GA477" s="5"/>
      <c r="GB477" s="5"/>
      <c r="GC477" s="5"/>
      <c r="GD477" s="5"/>
      <c r="GE477" s="5"/>
      <c r="GF477" s="5"/>
      <c r="GG477" s="5"/>
      <c r="GH477" s="5"/>
      <c r="GI477" s="5"/>
      <c r="GJ477" s="5"/>
      <c r="GK477" s="5"/>
      <c r="GL477" s="5"/>
      <c r="GM477" s="5"/>
      <c r="GN477" s="5"/>
      <c r="GO477" s="5"/>
      <c r="GP477" s="5"/>
      <c r="GQ477" s="5"/>
      <c r="GR477" s="5"/>
      <c r="GS477" s="5"/>
      <c r="GT477" s="5"/>
      <c r="GU477" s="5"/>
      <c r="GV477" s="5"/>
      <c r="GW477" s="5"/>
      <c r="GX477" s="5"/>
      <c r="GY477" s="5"/>
      <c r="GZ477" s="5"/>
      <c r="HA477" s="5"/>
      <c r="HB477" s="5"/>
      <c r="HC477" s="5"/>
      <c r="HD477" s="5"/>
      <c r="HE477" s="5"/>
      <c r="HF477" s="5"/>
      <c r="HG477" s="5"/>
      <c r="HH477" s="5"/>
      <c r="HI477" s="5"/>
      <c r="HJ477" s="5"/>
      <c r="HK477" s="5"/>
      <c r="HL477" s="5"/>
      <c r="HM477" s="5"/>
      <c r="HN477" s="5"/>
      <c r="HO477" s="5"/>
      <c r="HP477" s="5"/>
      <c r="HQ477" s="5"/>
      <c r="HR477" s="5"/>
      <c r="HS477" s="5"/>
      <c r="HT477" s="5"/>
      <c r="HU477" s="5"/>
      <c r="HV477" s="5"/>
      <c r="HW477" s="5"/>
      <c r="HX477" s="5"/>
      <c r="HY477" s="5"/>
      <c r="HZ477" s="5"/>
      <c r="IA477" s="5"/>
      <c r="IB477" s="5"/>
      <c r="IC477" s="5"/>
      <c r="ID477" s="5"/>
      <c r="IE477" s="5"/>
      <c r="IF477" s="5"/>
      <c r="IG477" s="5"/>
      <c r="IH477" s="5"/>
      <c r="II477" s="5"/>
      <c r="IJ477" s="5"/>
      <c r="IK477" s="5"/>
      <c r="IL477" s="5"/>
      <c r="IM477" s="5"/>
      <c r="IN477" s="5"/>
      <c r="IO477" s="5"/>
      <c r="IP477" s="5"/>
      <c r="IQ477" s="5"/>
      <c r="IR477" s="5"/>
      <c r="IS477" s="5"/>
      <c r="IT477" s="5"/>
      <c r="IU477" s="5"/>
      <c r="IV477" s="5"/>
      <c r="IW477" s="5"/>
      <c r="IX477" s="5"/>
      <c r="IY477" s="5"/>
      <c r="IZ477" s="5"/>
      <c r="JA477" s="5"/>
      <c r="JB477" s="5"/>
      <c r="JC477" s="5"/>
      <c r="JD477" s="5"/>
      <c r="JE477" s="5"/>
      <c r="JF477" s="5"/>
      <c r="JG477" s="5"/>
      <c r="JH477" s="5"/>
      <c r="JI477" s="5"/>
      <c r="JJ477" s="5"/>
      <c r="JK477" s="5"/>
      <c r="JL477" s="5"/>
      <c r="JM477" s="5"/>
      <c r="JN477" s="5"/>
      <c r="JO477" s="5"/>
      <c r="JP477" s="5"/>
      <c r="JQ477" s="5"/>
      <c r="JR477" s="5"/>
      <c r="JS477" s="5"/>
      <c r="JT477" s="5"/>
      <c r="JU477" s="5"/>
      <c r="JV477" s="5"/>
      <c r="JW477" s="5"/>
      <c r="JX477" s="5"/>
      <c r="JY477" s="5"/>
      <c r="JZ477" s="5"/>
      <c r="KA477" s="5"/>
      <c r="KB477" s="5"/>
      <c r="KC477" s="5"/>
      <c r="KD477" s="5"/>
      <c r="KE477" s="5"/>
      <c r="KF477" s="5"/>
      <c r="KG477" s="5"/>
      <c r="KH477" s="5"/>
      <c r="KI477" s="5"/>
      <c r="KJ477" s="5"/>
      <c r="KK477" s="5"/>
      <c r="KL477" s="5"/>
      <c r="KM477" s="5"/>
      <c r="KN477" s="5"/>
    </row>
    <row r="478" spans="1:300" ht="12.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5"/>
      <c r="DB478" s="5"/>
      <c r="DC478" s="5"/>
      <c r="DD478" s="5"/>
      <c r="DE478" s="5"/>
      <c r="DF478" s="5"/>
      <c r="DG478" s="5"/>
      <c r="DH478" s="5"/>
      <c r="DI478" s="5"/>
      <c r="DJ478" s="5"/>
      <c r="DK478" s="5"/>
      <c r="DL478" s="5"/>
      <c r="DM478" s="5"/>
      <c r="DN478" s="5"/>
      <c r="DO478" s="5"/>
      <c r="DP478" s="5"/>
      <c r="DQ478" s="5"/>
      <c r="DR478" s="5"/>
      <c r="DS478" s="5"/>
      <c r="DT478" s="5"/>
      <c r="DU478" s="5"/>
      <c r="DV478" s="5"/>
      <c r="DW478" s="5"/>
      <c r="DX478" s="5"/>
      <c r="DY478" s="5"/>
      <c r="DZ478" s="5"/>
      <c r="EA478" s="5"/>
      <c r="EB478" s="5"/>
      <c r="EC478" s="5"/>
      <c r="ED478" s="5"/>
      <c r="EE478" s="5"/>
      <c r="EF478" s="5"/>
      <c r="EG478" s="5"/>
      <c r="EH478" s="5"/>
      <c r="EI478" s="5"/>
      <c r="EJ478" s="5"/>
      <c r="EK478" s="5"/>
      <c r="EL478" s="5"/>
      <c r="EM478" s="5"/>
      <c r="EN478" s="5"/>
      <c r="EO478" s="5"/>
      <c r="EP478" s="5"/>
      <c r="EQ478" s="5"/>
      <c r="ER478" s="5"/>
      <c r="ES478" s="5"/>
      <c r="ET478" s="5"/>
      <c r="EU478" s="5"/>
      <c r="EV478" s="5"/>
      <c r="EW478" s="5"/>
      <c r="EX478" s="5"/>
      <c r="EY478" s="5"/>
      <c r="EZ478" s="5"/>
      <c r="FA478" s="5"/>
      <c r="FB478" s="5"/>
      <c r="FC478" s="5"/>
      <c r="FD478" s="5"/>
      <c r="FE478" s="5"/>
      <c r="FF478" s="5"/>
      <c r="FG478" s="5"/>
      <c r="FH478" s="5"/>
      <c r="FI478" s="5"/>
      <c r="FJ478" s="5"/>
      <c r="FK478" s="5"/>
      <c r="FL478" s="5"/>
      <c r="FM478" s="5"/>
      <c r="FN478" s="5"/>
      <c r="FO478" s="5"/>
      <c r="FP478" s="5"/>
      <c r="FQ478" s="5"/>
      <c r="FR478" s="5"/>
      <c r="FS478" s="5"/>
      <c r="FT478" s="5"/>
      <c r="FU478" s="5"/>
      <c r="FV478" s="5"/>
      <c r="FW478" s="5"/>
      <c r="FX478" s="5"/>
      <c r="FY478" s="5"/>
      <c r="FZ478" s="5"/>
      <c r="GA478" s="5"/>
      <c r="GB478" s="5"/>
      <c r="GC478" s="5"/>
      <c r="GD478" s="5"/>
      <c r="GE478" s="5"/>
      <c r="GF478" s="5"/>
      <c r="GG478" s="5"/>
      <c r="GH478" s="5"/>
      <c r="GI478" s="5"/>
      <c r="GJ478" s="5"/>
      <c r="GK478" s="5"/>
      <c r="GL478" s="5"/>
      <c r="GM478" s="5"/>
      <c r="GN478" s="5"/>
      <c r="GO478" s="5"/>
      <c r="GP478" s="5"/>
      <c r="GQ478" s="5"/>
      <c r="GR478" s="5"/>
      <c r="GS478" s="5"/>
      <c r="GT478" s="5"/>
      <c r="GU478" s="5"/>
      <c r="GV478" s="5"/>
      <c r="GW478" s="5"/>
      <c r="GX478" s="5"/>
      <c r="GY478" s="5"/>
      <c r="GZ478" s="5"/>
      <c r="HA478" s="5"/>
      <c r="HB478" s="5"/>
      <c r="HC478" s="5"/>
      <c r="HD478" s="5"/>
      <c r="HE478" s="5"/>
      <c r="HF478" s="5"/>
      <c r="HG478" s="5"/>
      <c r="HH478" s="5"/>
      <c r="HI478" s="5"/>
      <c r="HJ478" s="5"/>
      <c r="HK478" s="5"/>
      <c r="HL478" s="5"/>
      <c r="HM478" s="5"/>
      <c r="HN478" s="5"/>
      <c r="HO478" s="5"/>
      <c r="HP478" s="5"/>
      <c r="HQ478" s="5"/>
      <c r="HR478" s="5"/>
      <c r="HS478" s="5"/>
      <c r="HT478" s="5"/>
      <c r="HU478" s="5"/>
      <c r="HV478" s="5"/>
      <c r="HW478" s="5"/>
      <c r="HX478" s="5"/>
      <c r="HY478" s="5"/>
      <c r="HZ478" s="5"/>
      <c r="IA478" s="5"/>
      <c r="IB478" s="5"/>
      <c r="IC478" s="5"/>
      <c r="ID478" s="5"/>
      <c r="IE478" s="5"/>
      <c r="IF478" s="5"/>
      <c r="IG478" s="5"/>
      <c r="IH478" s="5"/>
      <c r="II478" s="5"/>
      <c r="IJ478" s="5"/>
      <c r="IK478" s="5"/>
      <c r="IL478" s="5"/>
      <c r="IM478" s="5"/>
      <c r="IN478" s="5"/>
      <c r="IO478" s="5"/>
      <c r="IP478" s="5"/>
      <c r="IQ478" s="5"/>
      <c r="IR478" s="5"/>
      <c r="IS478" s="5"/>
      <c r="IT478" s="5"/>
      <c r="IU478" s="5"/>
      <c r="IV478" s="5"/>
      <c r="IW478" s="5"/>
      <c r="IX478" s="5"/>
      <c r="IY478" s="5"/>
      <c r="IZ478" s="5"/>
      <c r="JA478" s="5"/>
      <c r="JB478" s="5"/>
      <c r="JC478" s="5"/>
      <c r="JD478" s="5"/>
      <c r="JE478" s="5"/>
      <c r="JF478" s="5"/>
      <c r="JG478" s="5"/>
      <c r="JH478" s="5"/>
      <c r="JI478" s="5"/>
      <c r="JJ478" s="5"/>
      <c r="JK478" s="5"/>
      <c r="JL478" s="5"/>
      <c r="JM478" s="5"/>
      <c r="JN478" s="5"/>
      <c r="JO478" s="5"/>
      <c r="JP478" s="5"/>
      <c r="JQ478" s="5"/>
      <c r="JR478" s="5"/>
      <c r="JS478" s="5"/>
      <c r="JT478" s="5"/>
      <c r="JU478" s="5"/>
      <c r="JV478" s="5"/>
      <c r="JW478" s="5"/>
      <c r="JX478" s="5"/>
      <c r="JY478" s="5"/>
      <c r="JZ478" s="5"/>
      <c r="KA478" s="5"/>
      <c r="KB478" s="5"/>
      <c r="KC478" s="5"/>
      <c r="KD478" s="5"/>
      <c r="KE478" s="5"/>
      <c r="KF478" s="5"/>
      <c r="KG478" s="5"/>
      <c r="KH478" s="5"/>
      <c r="KI478" s="5"/>
      <c r="KJ478" s="5"/>
      <c r="KK478" s="5"/>
      <c r="KL478" s="5"/>
      <c r="KM478" s="5"/>
      <c r="KN478" s="5"/>
    </row>
    <row r="479" spans="1:300" ht="12.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  <c r="CY479" s="5"/>
      <c r="CZ479" s="5"/>
      <c r="DA479" s="5"/>
      <c r="DB479" s="5"/>
      <c r="DC479" s="5"/>
      <c r="DD479" s="5"/>
      <c r="DE479" s="5"/>
      <c r="DF479" s="5"/>
      <c r="DG479" s="5"/>
      <c r="DH479" s="5"/>
      <c r="DI479" s="5"/>
      <c r="DJ479" s="5"/>
      <c r="DK479" s="5"/>
      <c r="DL479" s="5"/>
      <c r="DM479" s="5"/>
      <c r="DN479" s="5"/>
      <c r="DO479" s="5"/>
      <c r="DP479" s="5"/>
      <c r="DQ479" s="5"/>
      <c r="DR479" s="5"/>
      <c r="DS479" s="5"/>
      <c r="DT479" s="5"/>
      <c r="DU479" s="5"/>
      <c r="DV479" s="5"/>
      <c r="DW479" s="5"/>
      <c r="DX479" s="5"/>
      <c r="DY479" s="5"/>
      <c r="DZ479" s="5"/>
      <c r="EA479" s="5"/>
      <c r="EB479" s="5"/>
      <c r="EC479" s="5"/>
      <c r="ED479" s="5"/>
      <c r="EE479" s="5"/>
      <c r="EF479" s="5"/>
      <c r="EG479" s="5"/>
      <c r="EH479" s="5"/>
      <c r="EI479" s="5"/>
      <c r="EJ479" s="5"/>
      <c r="EK479" s="5"/>
      <c r="EL479" s="5"/>
      <c r="EM479" s="5"/>
      <c r="EN479" s="5"/>
      <c r="EO479" s="5"/>
      <c r="EP479" s="5"/>
      <c r="EQ479" s="5"/>
      <c r="ER479" s="5"/>
      <c r="ES479" s="5"/>
      <c r="ET479" s="5"/>
      <c r="EU479" s="5"/>
      <c r="EV479" s="5"/>
      <c r="EW479" s="5"/>
      <c r="EX479" s="5"/>
      <c r="EY479" s="5"/>
      <c r="EZ479" s="5"/>
      <c r="FA479" s="5"/>
      <c r="FB479" s="5"/>
      <c r="FC479" s="5"/>
      <c r="FD479" s="5"/>
      <c r="FE479" s="5"/>
      <c r="FF479" s="5"/>
      <c r="FG479" s="5"/>
      <c r="FH479" s="5"/>
      <c r="FI479" s="5"/>
      <c r="FJ479" s="5"/>
      <c r="FK479" s="5"/>
      <c r="FL479" s="5"/>
      <c r="FM479" s="5"/>
      <c r="FN479" s="5"/>
      <c r="FO479" s="5"/>
      <c r="FP479" s="5"/>
      <c r="FQ479" s="5"/>
      <c r="FR479" s="5"/>
      <c r="FS479" s="5"/>
      <c r="FT479" s="5"/>
      <c r="FU479" s="5"/>
      <c r="FV479" s="5"/>
      <c r="FW479" s="5"/>
      <c r="FX479" s="5"/>
      <c r="FY479" s="5"/>
      <c r="FZ479" s="5"/>
      <c r="GA479" s="5"/>
      <c r="GB479" s="5"/>
      <c r="GC479" s="5"/>
      <c r="GD479" s="5"/>
      <c r="GE479" s="5"/>
      <c r="GF479" s="5"/>
      <c r="GG479" s="5"/>
      <c r="GH479" s="5"/>
      <c r="GI479" s="5"/>
      <c r="GJ479" s="5"/>
      <c r="GK479" s="5"/>
      <c r="GL479" s="5"/>
      <c r="GM479" s="5"/>
      <c r="GN479" s="5"/>
      <c r="GO479" s="5"/>
      <c r="GP479" s="5"/>
      <c r="GQ479" s="5"/>
      <c r="GR479" s="5"/>
      <c r="GS479" s="5"/>
      <c r="GT479" s="5"/>
      <c r="GU479" s="5"/>
      <c r="GV479" s="5"/>
      <c r="GW479" s="5"/>
      <c r="GX479" s="5"/>
      <c r="GY479" s="5"/>
      <c r="GZ479" s="5"/>
      <c r="HA479" s="5"/>
      <c r="HB479" s="5"/>
      <c r="HC479" s="5"/>
      <c r="HD479" s="5"/>
      <c r="HE479" s="5"/>
      <c r="HF479" s="5"/>
      <c r="HG479" s="5"/>
      <c r="HH479" s="5"/>
      <c r="HI479" s="5"/>
      <c r="HJ479" s="5"/>
      <c r="HK479" s="5"/>
      <c r="HL479" s="5"/>
      <c r="HM479" s="5"/>
      <c r="HN479" s="5"/>
      <c r="HO479" s="5"/>
      <c r="HP479" s="5"/>
      <c r="HQ479" s="5"/>
      <c r="HR479" s="5"/>
      <c r="HS479" s="5"/>
      <c r="HT479" s="5"/>
      <c r="HU479" s="5"/>
      <c r="HV479" s="5"/>
      <c r="HW479" s="5"/>
      <c r="HX479" s="5"/>
      <c r="HY479" s="5"/>
      <c r="HZ479" s="5"/>
      <c r="IA479" s="5"/>
      <c r="IB479" s="5"/>
      <c r="IC479" s="5"/>
      <c r="ID479" s="5"/>
      <c r="IE479" s="5"/>
      <c r="IF479" s="5"/>
      <c r="IG479" s="5"/>
      <c r="IH479" s="5"/>
      <c r="II479" s="5"/>
      <c r="IJ479" s="5"/>
      <c r="IK479" s="5"/>
      <c r="IL479" s="5"/>
      <c r="IM479" s="5"/>
      <c r="IN479" s="5"/>
      <c r="IO479" s="5"/>
      <c r="IP479" s="5"/>
      <c r="IQ479" s="5"/>
      <c r="IR479" s="5"/>
      <c r="IS479" s="5"/>
      <c r="IT479" s="5"/>
      <c r="IU479" s="5"/>
      <c r="IV479" s="5"/>
      <c r="IW479" s="5"/>
      <c r="IX479" s="5"/>
      <c r="IY479" s="5"/>
      <c r="IZ479" s="5"/>
      <c r="JA479" s="5"/>
      <c r="JB479" s="5"/>
      <c r="JC479" s="5"/>
      <c r="JD479" s="5"/>
      <c r="JE479" s="5"/>
      <c r="JF479" s="5"/>
      <c r="JG479" s="5"/>
      <c r="JH479" s="5"/>
      <c r="JI479" s="5"/>
      <c r="JJ479" s="5"/>
      <c r="JK479" s="5"/>
      <c r="JL479" s="5"/>
      <c r="JM479" s="5"/>
      <c r="JN479" s="5"/>
      <c r="JO479" s="5"/>
      <c r="JP479" s="5"/>
      <c r="JQ479" s="5"/>
      <c r="JR479" s="5"/>
      <c r="JS479" s="5"/>
      <c r="JT479" s="5"/>
      <c r="JU479" s="5"/>
      <c r="JV479" s="5"/>
      <c r="JW479" s="5"/>
      <c r="JX479" s="5"/>
      <c r="JY479" s="5"/>
      <c r="JZ479" s="5"/>
      <c r="KA479" s="5"/>
      <c r="KB479" s="5"/>
      <c r="KC479" s="5"/>
      <c r="KD479" s="5"/>
      <c r="KE479" s="5"/>
      <c r="KF479" s="5"/>
      <c r="KG479" s="5"/>
      <c r="KH479" s="5"/>
      <c r="KI479" s="5"/>
      <c r="KJ479" s="5"/>
      <c r="KK479" s="5"/>
      <c r="KL479" s="5"/>
      <c r="KM479" s="5"/>
      <c r="KN479" s="5"/>
    </row>
    <row r="480" spans="1:300" ht="12.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  <c r="CY480" s="5"/>
      <c r="CZ480" s="5"/>
      <c r="DA480" s="5"/>
      <c r="DB480" s="5"/>
      <c r="DC480" s="5"/>
      <c r="DD480" s="5"/>
      <c r="DE480" s="5"/>
      <c r="DF480" s="5"/>
      <c r="DG480" s="5"/>
      <c r="DH480" s="5"/>
      <c r="DI480" s="5"/>
      <c r="DJ480" s="5"/>
      <c r="DK480" s="5"/>
      <c r="DL480" s="5"/>
      <c r="DM480" s="5"/>
      <c r="DN480" s="5"/>
      <c r="DO480" s="5"/>
      <c r="DP480" s="5"/>
      <c r="DQ480" s="5"/>
      <c r="DR480" s="5"/>
      <c r="DS480" s="5"/>
      <c r="DT480" s="5"/>
      <c r="DU480" s="5"/>
      <c r="DV480" s="5"/>
      <c r="DW480" s="5"/>
      <c r="DX480" s="5"/>
      <c r="DY480" s="5"/>
      <c r="DZ480" s="5"/>
      <c r="EA480" s="5"/>
      <c r="EB480" s="5"/>
      <c r="EC480" s="5"/>
      <c r="ED480" s="5"/>
      <c r="EE480" s="5"/>
      <c r="EF480" s="5"/>
      <c r="EG480" s="5"/>
      <c r="EH480" s="5"/>
      <c r="EI480" s="5"/>
      <c r="EJ480" s="5"/>
      <c r="EK480" s="5"/>
      <c r="EL480" s="5"/>
      <c r="EM480" s="5"/>
      <c r="EN480" s="5"/>
      <c r="EO480" s="5"/>
      <c r="EP480" s="5"/>
      <c r="EQ480" s="5"/>
      <c r="ER480" s="5"/>
      <c r="ES480" s="5"/>
      <c r="ET480" s="5"/>
      <c r="EU480" s="5"/>
      <c r="EV480" s="5"/>
      <c r="EW480" s="5"/>
      <c r="EX480" s="5"/>
      <c r="EY480" s="5"/>
      <c r="EZ480" s="5"/>
      <c r="FA480" s="5"/>
      <c r="FB480" s="5"/>
      <c r="FC480" s="5"/>
      <c r="FD480" s="5"/>
      <c r="FE480" s="5"/>
      <c r="FF480" s="5"/>
      <c r="FG480" s="5"/>
      <c r="FH480" s="5"/>
      <c r="FI480" s="5"/>
      <c r="FJ480" s="5"/>
      <c r="FK480" s="5"/>
      <c r="FL480" s="5"/>
      <c r="FM480" s="5"/>
      <c r="FN480" s="5"/>
      <c r="FO480" s="5"/>
      <c r="FP480" s="5"/>
      <c r="FQ480" s="5"/>
      <c r="FR480" s="5"/>
      <c r="FS480" s="5"/>
      <c r="FT480" s="5"/>
      <c r="FU480" s="5"/>
      <c r="FV480" s="5"/>
      <c r="FW480" s="5"/>
      <c r="FX480" s="5"/>
      <c r="FY480" s="5"/>
      <c r="FZ480" s="5"/>
      <c r="GA480" s="5"/>
      <c r="GB480" s="5"/>
      <c r="GC480" s="5"/>
      <c r="GD480" s="5"/>
      <c r="GE480" s="5"/>
      <c r="GF480" s="5"/>
      <c r="GG480" s="5"/>
      <c r="GH480" s="5"/>
      <c r="GI480" s="5"/>
      <c r="GJ480" s="5"/>
      <c r="GK480" s="5"/>
      <c r="GL480" s="5"/>
      <c r="GM480" s="5"/>
      <c r="GN480" s="5"/>
      <c r="GO480" s="5"/>
      <c r="GP480" s="5"/>
      <c r="GQ480" s="5"/>
      <c r="GR480" s="5"/>
      <c r="GS480" s="5"/>
      <c r="GT480" s="5"/>
      <c r="GU480" s="5"/>
      <c r="GV480" s="5"/>
      <c r="GW480" s="5"/>
      <c r="GX480" s="5"/>
      <c r="GY480" s="5"/>
      <c r="GZ480" s="5"/>
      <c r="HA480" s="5"/>
      <c r="HB480" s="5"/>
      <c r="HC480" s="5"/>
      <c r="HD480" s="5"/>
      <c r="HE480" s="5"/>
      <c r="HF480" s="5"/>
      <c r="HG480" s="5"/>
      <c r="HH480" s="5"/>
      <c r="HI480" s="5"/>
      <c r="HJ480" s="5"/>
      <c r="HK480" s="5"/>
      <c r="HL480" s="5"/>
      <c r="HM480" s="5"/>
      <c r="HN480" s="5"/>
      <c r="HO480" s="5"/>
      <c r="HP480" s="5"/>
      <c r="HQ480" s="5"/>
      <c r="HR480" s="5"/>
      <c r="HS480" s="5"/>
      <c r="HT480" s="5"/>
      <c r="HU480" s="5"/>
      <c r="HV480" s="5"/>
      <c r="HW480" s="5"/>
      <c r="HX480" s="5"/>
      <c r="HY480" s="5"/>
      <c r="HZ480" s="5"/>
      <c r="IA480" s="5"/>
      <c r="IB480" s="5"/>
      <c r="IC480" s="5"/>
      <c r="ID480" s="5"/>
      <c r="IE480" s="5"/>
      <c r="IF480" s="5"/>
      <c r="IG480" s="5"/>
      <c r="IH480" s="5"/>
      <c r="II480" s="5"/>
      <c r="IJ480" s="5"/>
      <c r="IK480" s="5"/>
      <c r="IL480" s="5"/>
      <c r="IM480" s="5"/>
      <c r="IN480" s="5"/>
      <c r="IO480" s="5"/>
      <c r="IP480" s="5"/>
      <c r="IQ480" s="5"/>
      <c r="IR480" s="5"/>
      <c r="IS480" s="5"/>
      <c r="IT480" s="5"/>
      <c r="IU480" s="5"/>
      <c r="IV480" s="5"/>
      <c r="IW480" s="5"/>
      <c r="IX480" s="5"/>
      <c r="IY480" s="5"/>
      <c r="IZ480" s="5"/>
      <c r="JA480" s="5"/>
      <c r="JB480" s="5"/>
      <c r="JC480" s="5"/>
      <c r="JD480" s="5"/>
      <c r="JE480" s="5"/>
      <c r="JF480" s="5"/>
      <c r="JG480" s="5"/>
      <c r="JH480" s="5"/>
      <c r="JI480" s="5"/>
      <c r="JJ480" s="5"/>
      <c r="JK480" s="5"/>
      <c r="JL480" s="5"/>
      <c r="JM480" s="5"/>
      <c r="JN480" s="5"/>
      <c r="JO480" s="5"/>
      <c r="JP480" s="5"/>
      <c r="JQ480" s="5"/>
      <c r="JR480" s="5"/>
      <c r="JS480" s="5"/>
      <c r="JT480" s="5"/>
      <c r="JU480" s="5"/>
      <c r="JV480" s="5"/>
      <c r="JW480" s="5"/>
      <c r="JX480" s="5"/>
      <c r="JY480" s="5"/>
      <c r="JZ480" s="5"/>
      <c r="KA480" s="5"/>
      <c r="KB480" s="5"/>
      <c r="KC480" s="5"/>
      <c r="KD480" s="5"/>
      <c r="KE480" s="5"/>
      <c r="KF480" s="5"/>
      <c r="KG480" s="5"/>
      <c r="KH480" s="5"/>
      <c r="KI480" s="5"/>
      <c r="KJ480" s="5"/>
      <c r="KK480" s="5"/>
      <c r="KL480" s="5"/>
      <c r="KM480" s="5"/>
      <c r="KN480" s="5"/>
    </row>
    <row r="481" spans="1:300" ht="12.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  <c r="CY481" s="5"/>
      <c r="CZ481" s="5"/>
      <c r="DA481" s="5"/>
      <c r="DB481" s="5"/>
      <c r="DC481" s="5"/>
      <c r="DD481" s="5"/>
      <c r="DE481" s="5"/>
      <c r="DF481" s="5"/>
      <c r="DG481" s="5"/>
      <c r="DH481" s="5"/>
      <c r="DI481" s="5"/>
      <c r="DJ481" s="5"/>
      <c r="DK481" s="5"/>
      <c r="DL481" s="5"/>
      <c r="DM481" s="5"/>
      <c r="DN481" s="5"/>
      <c r="DO481" s="5"/>
      <c r="DP481" s="5"/>
      <c r="DQ481" s="5"/>
      <c r="DR481" s="5"/>
      <c r="DS481" s="5"/>
      <c r="DT481" s="5"/>
      <c r="DU481" s="5"/>
      <c r="DV481" s="5"/>
      <c r="DW481" s="5"/>
      <c r="DX481" s="5"/>
      <c r="DY481" s="5"/>
      <c r="DZ481" s="5"/>
      <c r="EA481" s="5"/>
      <c r="EB481" s="5"/>
      <c r="EC481" s="5"/>
      <c r="ED481" s="5"/>
      <c r="EE481" s="5"/>
      <c r="EF481" s="5"/>
      <c r="EG481" s="5"/>
      <c r="EH481" s="5"/>
      <c r="EI481" s="5"/>
      <c r="EJ481" s="5"/>
      <c r="EK481" s="5"/>
      <c r="EL481" s="5"/>
      <c r="EM481" s="5"/>
      <c r="EN481" s="5"/>
      <c r="EO481" s="5"/>
      <c r="EP481" s="5"/>
      <c r="EQ481" s="5"/>
      <c r="ER481" s="5"/>
      <c r="ES481" s="5"/>
      <c r="ET481" s="5"/>
      <c r="EU481" s="5"/>
      <c r="EV481" s="5"/>
      <c r="EW481" s="5"/>
      <c r="EX481" s="5"/>
      <c r="EY481" s="5"/>
      <c r="EZ481" s="5"/>
      <c r="FA481" s="5"/>
      <c r="FB481" s="5"/>
      <c r="FC481" s="5"/>
      <c r="FD481" s="5"/>
      <c r="FE481" s="5"/>
      <c r="FF481" s="5"/>
      <c r="FG481" s="5"/>
      <c r="FH481" s="5"/>
      <c r="FI481" s="5"/>
      <c r="FJ481" s="5"/>
      <c r="FK481" s="5"/>
      <c r="FL481" s="5"/>
      <c r="FM481" s="5"/>
      <c r="FN481" s="5"/>
      <c r="FO481" s="5"/>
      <c r="FP481" s="5"/>
      <c r="FQ481" s="5"/>
      <c r="FR481" s="5"/>
      <c r="FS481" s="5"/>
      <c r="FT481" s="5"/>
      <c r="FU481" s="5"/>
      <c r="FV481" s="5"/>
      <c r="FW481" s="5"/>
      <c r="FX481" s="5"/>
      <c r="FY481" s="5"/>
      <c r="FZ481" s="5"/>
      <c r="GA481" s="5"/>
      <c r="GB481" s="5"/>
      <c r="GC481" s="5"/>
      <c r="GD481" s="5"/>
      <c r="GE481" s="5"/>
      <c r="GF481" s="5"/>
      <c r="GG481" s="5"/>
      <c r="GH481" s="5"/>
      <c r="GI481" s="5"/>
      <c r="GJ481" s="5"/>
      <c r="GK481" s="5"/>
      <c r="GL481" s="5"/>
      <c r="GM481" s="5"/>
      <c r="GN481" s="5"/>
      <c r="GO481" s="5"/>
      <c r="GP481" s="5"/>
      <c r="GQ481" s="5"/>
      <c r="GR481" s="5"/>
      <c r="GS481" s="5"/>
      <c r="GT481" s="5"/>
      <c r="GU481" s="5"/>
      <c r="GV481" s="5"/>
      <c r="GW481" s="5"/>
      <c r="GX481" s="5"/>
      <c r="GY481" s="5"/>
      <c r="GZ481" s="5"/>
      <c r="HA481" s="5"/>
      <c r="HB481" s="5"/>
      <c r="HC481" s="5"/>
      <c r="HD481" s="5"/>
      <c r="HE481" s="5"/>
      <c r="HF481" s="5"/>
      <c r="HG481" s="5"/>
      <c r="HH481" s="5"/>
      <c r="HI481" s="5"/>
      <c r="HJ481" s="5"/>
      <c r="HK481" s="5"/>
      <c r="HL481" s="5"/>
      <c r="HM481" s="5"/>
      <c r="HN481" s="5"/>
      <c r="HO481" s="5"/>
      <c r="HP481" s="5"/>
      <c r="HQ481" s="5"/>
      <c r="HR481" s="5"/>
      <c r="HS481" s="5"/>
      <c r="HT481" s="5"/>
      <c r="HU481" s="5"/>
      <c r="HV481" s="5"/>
      <c r="HW481" s="5"/>
      <c r="HX481" s="5"/>
      <c r="HY481" s="5"/>
      <c r="HZ481" s="5"/>
      <c r="IA481" s="5"/>
      <c r="IB481" s="5"/>
      <c r="IC481" s="5"/>
      <c r="ID481" s="5"/>
      <c r="IE481" s="5"/>
      <c r="IF481" s="5"/>
      <c r="IG481" s="5"/>
      <c r="IH481" s="5"/>
      <c r="II481" s="5"/>
      <c r="IJ481" s="5"/>
      <c r="IK481" s="5"/>
      <c r="IL481" s="5"/>
      <c r="IM481" s="5"/>
      <c r="IN481" s="5"/>
      <c r="IO481" s="5"/>
      <c r="IP481" s="5"/>
      <c r="IQ481" s="5"/>
      <c r="IR481" s="5"/>
      <c r="IS481" s="5"/>
      <c r="IT481" s="5"/>
      <c r="IU481" s="5"/>
      <c r="IV481" s="5"/>
      <c r="IW481" s="5"/>
      <c r="IX481" s="5"/>
      <c r="IY481" s="5"/>
      <c r="IZ481" s="5"/>
      <c r="JA481" s="5"/>
      <c r="JB481" s="5"/>
      <c r="JC481" s="5"/>
      <c r="JD481" s="5"/>
      <c r="JE481" s="5"/>
      <c r="JF481" s="5"/>
      <c r="JG481" s="5"/>
      <c r="JH481" s="5"/>
      <c r="JI481" s="5"/>
      <c r="JJ481" s="5"/>
      <c r="JK481" s="5"/>
      <c r="JL481" s="5"/>
      <c r="JM481" s="5"/>
      <c r="JN481" s="5"/>
      <c r="JO481" s="5"/>
      <c r="JP481" s="5"/>
      <c r="JQ481" s="5"/>
      <c r="JR481" s="5"/>
      <c r="JS481" s="5"/>
      <c r="JT481" s="5"/>
      <c r="JU481" s="5"/>
      <c r="JV481" s="5"/>
      <c r="JW481" s="5"/>
      <c r="JX481" s="5"/>
      <c r="JY481" s="5"/>
      <c r="JZ481" s="5"/>
      <c r="KA481" s="5"/>
      <c r="KB481" s="5"/>
      <c r="KC481" s="5"/>
      <c r="KD481" s="5"/>
      <c r="KE481" s="5"/>
      <c r="KF481" s="5"/>
      <c r="KG481" s="5"/>
      <c r="KH481" s="5"/>
      <c r="KI481" s="5"/>
      <c r="KJ481" s="5"/>
      <c r="KK481" s="5"/>
      <c r="KL481" s="5"/>
      <c r="KM481" s="5"/>
      <c r="KN481" s="5"/>
    </row>
    <row r="482" spans="1:300" ht="12.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  <c r="CY482" s="5"/>
      <c r="CZ482" s="5"/>
      <c r="DA482" s="5"/>
      <c r="DB482" s="5"/>
      <c r="DC482" s="5"/>
      <c r="DD482" s="5"/>
      <c r="DE482" s="5"/>
      <c r="DF482" s="5"/>
      <c r="DG482" s="5"/>
      <c r="DH482" s="5"/>
      <c r="DI482" s="5"/>
      <c r="DJ482" s="5"/>
      <c r="DK482" s="5"/>
      <c r="DL482" s="5"/>
      <c r="DM482" s="5"/>
      <c r="DN482" s="5"/>
      <c r="DO482" s="5"/>
      <c r="DP482" s="5"/>
      <c r="DQ482" s="5"/>
      <c r="DR482" s="5"/>
      <c r="DS482" s="5"/>
      <c r="DT482" s="5"/>
      <c r="DU482" s="5"/>
      <c r="DV482" s="5"/>
      <c r="DW482" s="5"/>
      <c r="DX482" s="5"/>
      <c r="DY482" s="5"/>
      <c r="DZ482" s="5"/>
      <c r="EA482" s="5"/>
      <c r="EB482" s="5"/>
      <c r="EC482" s="5"/>
      <c r="ED482" s="5"/>
      <c r="EE482" s="5"/>
      <c r="EF482" s="5"/>
      <c r="EG482" s="5"/>
      <c r="EH482" s="5"/>
      <c r="EI482" s="5"/>
      <c r="EJ482" s="5"/>
      <c r="EK482" s="5"/>
      <c r="EL482" s="5"/>
      <c r="EM482" s="5"/>
      <c r="EN482" s="5"/>
      <c r="EO482" s="5"/>
      <c r="EP482" s="5"/>
      <c r="EQ482" s="5"/>
      <c r="ER482" s="5"/>
      <c r="ES482" s="5"/>
      <c r="ET482" s="5"/>
      <c r="EU482" s="5"/>
      <c r="EV482" s="5"/>
      <c r="EW482" s="5"/>
      <c r="EX482" s="5"/>
      <c r="EY482" s="5"/>
      <c r="EZ482" s="5"/>
      <c r="FA482" s="5"/>
      <c r="FB482" s="5"/>
      <c r="FC482" s="5"/>
      <c r="FD482" s="5"/>
      <c r="FE482" s="5"/>
      <c r="FF482" s="5"/>
      <c r="FG482" s="5"/>
      <c r="FH482" s="5"/>
      <c r="FI482" s="5"/>
      <c r="FJ482" s="5"/>
      <c r="FK482" s="5"/>
      <c r="FL482" s="5"/>
      <c r="FM482" s="5"/>
      <c r="FN482" s="5"/>
      <c r="FO482" s="5"/>
      <c r="FP482" s="5"/>
      <c r="FQ482" s="5"/>
      <c r="FR482" s="5"/>
      <c r="FS482" s="5"/>
      <c r="FT482" s="5"/>
      <c r="FU482" s="5"/>
      <c r="FV482" s="5"/>
      <c r="FW482" s="5"/>
      <c r="FX482" s="5"/>
      <c r="FY482" s="5"/>
      <c r="FZ482" s="5"/>
      <c r="GA482" s="5"/>
      <c r="GB482" s="5"/>
      <c r="GC482" s="5"/>
      <c r="GD482" s="5"/>
      <c r="GE482" s="5"/>
      <c r="GF482" s="5"/>
      <c r="GG482" s="5"/>
      <c r="GH482" s="5"/>
      <c r="GI482" s="5"/>
      <c r="GJ482" s="5"/>
      <c r="GK482" s="5"/>
      <c r="GL482" s="5"/>
      <c r="GM482" s="5"/>
      <c r="GN482" s="5"/>
      <c r="GO482" s="5"/>
      <c r="GP482" s="5"/>
      <c r="GQ482" s="5"/>
      <c r="GR482" s="5"/>
      <c r="GS482" s="5"/>
      <c r="GT482" s="5"/>
      <c r="GU482" s="5"/>
      <c r="GV482" s="5"/>
      <c r="GW482" s="5"/>
      <c r="GX482" s="5"/>
      <c r="GY482" s="5"/>
      <c r="GZ482" s="5"/>
      <c r="HA482" s="5"/>
      <c r="HB482" s="5"/>
      <c r="HC482" s="5"/>
      <c r="HD482" s="5"/>
      <c r="HE482" s="5"/>
      <c r="HF482" s="5"/>
      <c r="HG482" s="5"/>
      <c r="HH482" s="5"/>
      <c r="HI482" s="5"/>
      <c r="HJ482" s="5"/>
      <c r="HK482" s="5"/>
      <c r="HL482" s="5"/>
      <c r="HM482" s="5"/>
      <c r="HN482" s="5"/>
      <c r="HO482" s="5"/>
      <c r="HP482" s="5"/>
      <c r="HQ482" s="5"/>
      <c r="HR482" s="5"/>
      <c r="HS482" s="5"/>
      <c r="HT482" s="5"/>
      <c r="HU482" s="5"/>
      <c r="HV482" s="5"/>
      <c r="HW482" s="5"/>
      <c r="HX482" s="5"/>
      <c r="HY482" s="5"/>
      <c r="HZ482" s="5"/>
      <c r="IA482" s="5"/>
      <c r="IB482" s="5"/>
      <c r="IC482" s="5"/>
      <c r="ID482" s="5"/>
      <c r="IE482" s="5"/>
      <c r="IF482" s="5"/>
      <c r="IG482" s="5"/>
      <c r="IH482" s="5"/>
      <c r="II482" s="5"/>
      <c r="IJ482" s="5"/>
      <c r="IK482" s="5"/>
      <c r="IL482" s="5"/>
      <c r="IM482" s="5"/>
      <c r="IN482" s="5"/>
      <c r="IO482" s="5"/>
      <c r="IP482" s="5"/>
      <c r="IQ482" s="5"/>
      <c r="IR482" s="5"/>
      <c r="IS482" s="5"/>
      <c r="IT482" s="5"/>
      <c r="IU482" s="5"/>
      <c r="IV482" s="5"/>
      <c r="IW482" s="5"/>
      <c r="IX482" s="5"/>
      <c r="IY482" s="5"/>
      <c r="IZ482" s="5"/>
      <c r="JA482" s="5"/>
      <c r="JB482" s="5"/>
      <c r="JC482" s="5"/>
      <c r="JD482" s="5"/>
      <c r="JE482" s="5"/>
      <c r="JF482" s="5"/>
      <c r="JG482" s="5"/>
      <c r="JH482" s="5"/>
      <c r="JI482" s="5"/>
      <c r="JJ482" s="5"/>
      <c r="JK482" s="5"/>
      <c r="JL482" s="5"/>
      <c r="JM482" s="5"/>
      <c r="JN482" s="5"/>
      <c r="JO482" s="5"/>
      <c r="JP482" s="5"/>
      <c r="JQ482" s="5"/>
      <c r="JR482" s="5"/>
      <c r="JS482" s="5"/>
      <c r="JT482" s="5"/>
      <c r="JU482" s="5"/>
      <c r="JV482" s="5"/>
      <c r="JW482" s="5"/>
      <c r="JX482" s="5"/>
      <c r="JY482" s="5"/>
      <c r="JZ482" s="5"/>
      <c r="KA482" s="5"/>
      <c r="KB482" s="5"/>
      <c r="KC482" s="5"/>
      <c r="KD482" s="5"/>
      <c r="KE482" s="5"/>
      <c r="KF482" s="5"/>
      <c r="KG482" s="5"/>
      <c r="KH482" s="5"/>
      <c r="KI482" s="5"/>
      <c r="KJ482" s="5"/>
      <c r="KK482" s="5"/>
      <c r="KL482" s="5"/>
      <c r="KM482" s="5"/>
      <c r="KN482" s="5"/>
    </row>
    <row r="483" spans="1:300" ht="12.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  <c r="CY483" s="5"/>
      <c r="CZ483" s="5"/>
      <c r="DA483" s="5"/>
      <c r="DB483" s="5"/>
      <c r="DC483" s="5"/>
      <c r="DD483" s="5"/>
      <c r="DE483" s="5"/>
      <c r="DF483" s="5"/>
      <c r="DG483" s="5"/>
      <c r="DH483" s="5"/>
      <c r="DI483" s="5"/>
      <c r="DJ483" s="5"/>
      <c r="DK483" s="5"/>
      <c r="DL483" s="5"/>
      <c r="DM483" s="5"/>
      <c r="DN483" s="5"/>
      <c r="DO483" s="5"/>
      <c r="DP483" s="5"/>
      <c r="DQ483" s="5"/>
      <c r="DR483" s="5"/>
      <c r="DS483" s="5"/>
      <c r="DT483" s="5"/>
      <c r="DU483" s="5"/>
      <c r="DV483" s="5"/>
      <c r="DW483" s="5"/>
      <c r="DX483" s="5"/>
      <c r="DY483" s="5"/>
      <c r="DZ483" s="5"/>
      <c r="EA483" s="5"/>
      <c r="EB483" s="5"/>
      <c r="EC483" s="5"/>
      <c r="ED483" s="5"/>
      <c r="EE483" s="5"/>
      <c r="EF483" s="5"/>
      <c r="EG483" s="5"/>
      <c r="EH483" s="5"/>
      <c r="EI483" s="5"/>
      <c r="EJ483" s="5"/>
      <c r="EK483" s="5"/>
      <c r="EL483" s="5"/>
      <c r="EM483" s="5"/>
      <c r="EN483" s="5"/>
      <c r="EO483" s="5"/>
      <c r="EP483" s="5"/>
      <c r="EQ483" s="5"/>
      <c r="ER483" s="5"/>
      <c r="ES483" s="5"/>
      <c r="ET483" s="5"/>
      <c r="EU483" s="5"/>
      <c r="EV483" s="5"/>
      <c r="EW483" s="5"/>
      <c r="EX483" s="5"/>
      <c r="EY483" s="5"/>
      <c r="EZ483" s="5"/>
      <c r="FA483" s="5"/>
      <c r="FB483" s="5"/>
      <c r="FC483" s="5"/>
      <c r="FD483" s="5"/>
      <c r="FE483" s="5"/>
      <c r="FF483" s="5"/>
      <c r="FG483" s="5"/>
      <c r="FH483" s="5"/>
      <c r="FI483" s="5"/>
      <c r="FJ483" s="5"/>
      <c r="FK483" s="5"/>
      <c r="FL483" s="5"/>
      <c r="FM483" s="5"/>
      <c r="FN483" s="5"/>
      <c r="FO483" s="5"/>
      <c r="FP483" s="5"/>
      <c r="FQ483" s="5"/>
      <c r="FR483" s="5"/>
      <c r="FS483" s="5"/>
      <c r="FT483" s="5"/>
      <c r="FU483" s="5"/>
      <c r="FV483" s="5"/>
      <c r="FW483" s="5"/>
      <c r="FX483" s="5"/>
      <c r="FY483" s="5"/>
      <c r="FZ483" s="5"/>
      <c r="GA483" s="5"/>
      <c r="GB483" s="5"/>
      <c r="GC483" s="5"/>
      <c r="GD483" s="5"/>
      <c r="GE483" s="5"/>
      <c r="GF483" s="5"/>
      <c r="GG483" s="5"/>
      <c r="GH483" s="5"/>
      <c r="GI483" s="5"/>
      <c r="GJ483" s="5"/>
      <c r="GK483" s="5"/>
      <c r="GL483" s="5"/>
      <c r="GM483" s="5"/>
      <c r="GN483" s="5"/>
      <c r="GO483" s="5"/>
      <c r="GP483" s="5"/>
      <c r="GQ483" s="5"/>
      <c r="GR483" s="5"/>
      <c r="GS483" s="5"/>
      <c r="GT483" s="5"/>
      <c r="GU483" s="5"/>
      <c r="GV483" s="5"/>
      <c r="GW483" s="5"/>
      <c r="GX483" s="5"/>
      <c r="GY483" s="5"/>
      <c r="GZ483" s="5"/>
      <c r="HA483" s="5"/>
      <c r="HB483" s="5"/>
      <c r="HC483" s="5"/>
      <c r="HD483" s="5"/>
      <c r="HE483" s="5"/>
      <c r="HF483" s="5"/>
      <c r="HG483" s="5"/>
      <c r="HH483" s="5"/>
      <c r="HI483" s="5"/>
      <c r="HJ483" s="5"/>
      <c r="HK483" s="5"/>
      <c r="HL483" s="5"/>
      <c r="HM483" s="5"/>
      <c r="HN483" s="5"/>
      <c r="HO483" s="5"/>
      <c r="HP483" s="5"/>
      <c r="HQ483" s="5"/>
      <c r="HR483" s="5"/>
      <c r="HS483" s="5"/>
      <c r="HT483" s="5"/>
      <c r="HU483" s="5"/>
      <c r="HV483" s="5"/>
      <c r="HW483" s="5"/>
      <c r="HX483" s="5"/>
      <c r="HY483" s="5"/>
      <c r="HZ483" s="5"/>
      <c r="IA483" s="5"/>
      <c r="IB483" s="5"/>
      <c r="IC483" s="5"/>
      <c r="ID483" s="5"/>
      <c r="IE483" s="5"/>
      <c r="IF483" s="5"/>
      <c r="IG483" s="5"/>
      <c r="IH483" s="5"/>
      <c r="II483" s="5"/>
      <c r="IJ483" s="5"/>
      <c r="IK483" s="5"/>
      <c r="IL483" s="5"/>
      <c r="IM483" s="5"/>
      <c r="IN483" s="5"/>
      <c r="IO483" s="5"/>
      <c r="IP483" s="5"/>
      <c r="IQ483" s="5"/>
      <c r="IR483" s="5"/>
      <c r="IS483" s="5"/>
      <c r="IT483" s="5"/>
      <c r="IU483" s="5"/>
      <c r="IV483" s="5"/>
      <c r="IW483" s="5"/>
      <c r="IX483" s="5"/>
      <c r="IY483" s="5"/>
      <c r="IZ483" s="5"/>
      <c r="JA483" s="5"/>
      <c r="JB483" s="5"/>
      <c r="JC483" s="5"/>
      <c r="JD483" s="5"/>
      <c r="JE483" s="5"/>
      <c r="JF483" s="5"/>
      <c r="JG483" s="5"/>
      <c r="JH483" s="5"/>
      <c r="JI483" s="5"/>
      <c r="JJ483" s="5"/>
      <c r="JK483" s="5"/>
      <c r="JL483" s="5"/>
      <c r="JM483" s="5"/>
      <c r="JN483" s="5"/>
      <c r="JO483" s="5"/>
      <c r="JP483" s="5"/>
      <c r="JQ483" s="5"/>
      <c r="JR483" s="5"/>
      <c r="JS483" s="5"/>
      <c r="JT483" s="5"/>
      <c r="JU483" s="5"/>
      <c r="JV483" s="5"/>
      <c r="JW483" s="5"/>
      <c r="JX483" s="5"/>
      <c r="JY483" s="5"/>
      <c r="JZ483" s="5"/>
      <c r="KA483" s="5"/>
      <c r="KB483" s="5"/>
      <c r="KC483" s="5"/>
      <c r="KD483" s="5"/>
      <c r="KE483" s="5"/>
      <c r="KF483" s="5"/>
      <c r="KG483" s="5"/>
      <c r="KH483" s="5"/>
      <c r="KI483" s="5"/>
      <c r="KJ483" s="5"/>
      <c r="KK483" s="5"/>
      <c r="KL483" s="5"/>
      <c r="KM483" s="5"/>
      <c r="KN483" s="5"/>
    </row>
    <row r="484" spans="1:300" ht="12.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  <c r="CY484" s="5"/>
      <c r="CZ484" s="5"/>
      <c r="DA484" s="5"/>
      <c r="DB484" s="5"/>
      <c r="DC484" s="5"/>
      <c r="DD484" s="5"/>
      <c r="DE484" s="5"/>
      <c r="DF484" s="5"/>
      <c r="DG484" s="5"/>
      <c r="DH484" s="5"/>
      <c r="DI484" s="5"/>
      <c r="DJ484" s="5"/>
      <c r="DK484" s="5"/>
      <c r="DL484" s="5"/>
      <c r="DM484" s="5"/>
      <c r="DN484" s="5"/>
      <c r="DO484" s="5"/>
      <c r="DP484" s="5"/>
      <c r="DQ484" s="5"/>
      <c r="DR484" s="5"/>
      <c r="DS484" s="5"/>
      <c r="DT484" s="5"/>
      <c r="DU484" s="5"/>
      <c r="DV484" s="5"/>
      <c r="DW484" s="5"/>
      <c r="DX484" s="5"/>
      <c r="DY484" s="5"/>
      <c r="DZ484" s="5"/>
      <c r="EA484" s="5"/>
      <c r="EB484" s="5"/>
      <c r="EC484" s="5"/>
      <c r="ED484" s="5"/>
      <c r="EE484" s="5"/>
      <c r="EF484" s="5"/>
      <c r="EG484" s="5"/>
      <c r="EH484" s="5"/>
      <c r="EI484" s="5"/>
      <c r="EJ484" s="5"/>
      <c r="EK484" s="5"/>
      <c r="EL484" s="5"/>
      <c r="EM484" s="5"/>
      <c r="EN484" s="5"/>
      <c r="EO484" s="5"/>
      <c r="EP484" s="5"/>
      <c r="EQ484" s="5"/>
      <c r="ER484" s="5"/>
      <c r="ES484" s="5"/>
      <c r="ET484" s="5"/>
      <c r="EU484" s="5"/>
      <c r="EV484" s="5"/>
      <c r="EW484" s="5"/>
      <c r="EX484" s="5"/>
      <c r="EY484" s="5"/>
      <c r="EZ484" s="5"/>
      <c r="FA484" s="5"/>
      <c r="FB484" s="5"/>
      <c r="FC484" s="5"/>
      <c r="FD484" s="5"/>
      <c r="FE484" s="5"/>
      <c r="FF484" s="5"/>
      <c r="FG484" s="5"/>
      <c r="FH484" s="5"/>
      <c r="FI484" s="5"/>
      <c r="FJ484" s="5"/>
      <c r="FK484" s="5"/>
      <c r="FL484" s="5"/>
      <c r="FM484" s="5"/>
      <c r="FN484" s="5"/>
      <c r="FO484" s="5"/>
      <c r="FP484" s="5"/>
      <c r="FQ484" s="5"/>
      <c r="FR484" s="5"/>
      <c r="FS484" s="5"/>
      <c r="FT484" s="5"/>
      <c r="FU484" s="5"/>
      <c r="FV484" s="5"/>
      <c r="FW484" s="5"/>
      <c r="FX484" s="5"/>
      <c r="FY484" s="5"/>
      <c r="FZ484" s="5"/>
      <c r="GA484" s="5"/>
      <c r="GB484" s="5"/>
      <c r="GC484" s="5"/>
      <c r="GD484" s="5"/>
      <c r="GE484" s="5"/>
      <c r="GF484" s="5"/>
      <c r="GG484" s="5"/>
      <c r="GH484" s="5"/>
      <c r="GI484" s="5"/>
      <c r="GJ484" s="5"/>
      <c r="GK484" s="5"/>
      <c r="GL484" s="5"/>
      <c r="GM484" s="5"/>
      <c r="GN484" s="5"/>
      <c r="GO484" s="5"/>
      <c r="GP484" s="5"/>
      <c r="GQ484" s="5"/>
      <c r="GR484" s="5"/>
      <c r="GS484" s="5"/>
      <c r="GT484" s="5"/>
      <c r="GU484" s="5"/>
      <c r="GV484" s="5"/>
      <c r="GW484" s="5"/>
      <c r="GX484" s="5"/>
      <c r="GY484" s="5"/>
      <c r="GZ484" s="5"/>
      <c r="HA484" s="5"/>
      <c r="HB484" s="5"/>
      <c r="HC484" s="5"/>
      <c r="HD484" s="5"/>
      <c r="HE484" s="5"/>
      <c r="HF484" s="5"/>
      <c r="HG484" s="5"/>
      <c r="HH484" s="5"/>
      <c r="HI484" s="5"/>
      <c r="HJ484" s="5"/>
      <c r="HK484" s="5"/>
      <c r="HL484" s="5"/>
      <c r="HM484" s="5"/>
      <c r="HN484" s="5"/>
      <c r="HO484" s="5"/>
      <c r="HP484" s="5"/>
      <c r="HQ484" s="5"/>
      <c r="HR484" s="5"/>
      <c r="HS484" s="5"/>
      <c r="HT484" s="5"/>
      <c r="HU484" s="5"/>
      <c r="HV484" s="5"/>
      <c r="HW484" s="5"/>
      <c r="HX484" s="5"/>
      <c r="HY484" s="5"/>
      <c r="HZ484" s="5"/>
      <c r="IA484" s="5"/>
      <c r="IB484" s="5"/>
      <c r="IC484" s="5"/>
      <c r="ID484" s="5"/>
      <c r="IE484" s="5"/>
      <c r="IF484" s="5"/>
      <c r="IG484" s="5"/>
      <c r="IH484" s="5"/>
      <c r="II484" s="5"/>
      <c r="IJ484" s="5"/>
      <c r="IK484" s="5"/>
      <c r="IL484" s="5"/>
      <c r="IM484" s="5"/>
      <c r="IN484" s="5"/>
      <c r="IO484" s="5"/>
      <c r="IP484" s="5"/>
      <c r="IQ484" s="5"/>
      <c r="IR484" s="5"/>
      <c r="IS484" s="5"/>
      <c r="IT484" s="5"/>
      <c r="IU484" s="5"/>
      <c r="IV484" s="5"/>
      <c r="IW484" s="5"/>
      <c r="IX484" s="5"/>
      <c r="IY484" s="5"/>
      <c r="IZ484" s="5"/>
      <c r="JA484" s="5"/>
      <c r="JB484" s="5"/>
      <c r="JC484" s="5"/>
      <c r="JD484" s="5"/>
      <c r="JE484" s="5"/>
      <c r="JF484" s="5"/>
      <c r="JG484" s="5"/>
      <c r="JH484" s="5"/>
      <c r="JI484" s="5"/>
      <c r="JJ484" s="5"/>
      <c r="JK484" s="5"/>
      <c r="JL484" s="5"/>
      <c r="JM484" s="5"/>
      <c r="JN484" s="5"/>
      <c r="JO484" s="5"/>
      <c r="JP484" s="5"/>
      <c r="JQ484" s="5"/>
      <c r="JR484" s="5"/>
      <c r="JS484" s="5"/>
      <c r="JT484" s="5"/>
      <c r="JU484" s="5"/>
      <c r="JV484" s="5"/>
      <c r="JW484" s="5"/>
      <c r="JX484" s="5"/>
      <c r="JY484" s="5"/>
      <c r="JZ484" s="5"/>
      <c r="KA484" s="5"/>
      <c r="KB484" s="5"/>
      <c r="KC484" s="5"/>
      <c r="KD484" s="5"/>
      <c r="KE484" s="5"/>
      <c r="KF484" s="5"/>
      <c r="KG484" s="5"/>
      <c r="KH484" s="5"/>
      <c r="KI484" s="5"/>
      <c r="KJ484" s="5"/>
      <c r="KK484" s="5"/>
      <c r="KL484" s="5"/>
      <c r="KM484" s="5"/>
      <c r="KN484" s="5"/>
    </row>
    <row r="485" spans="1:300" ht="12.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  <c r="CY485" s="5"/>
      <c r="CZ485" s="5"/>
      <c r="DA485" s="5"/>
      <c r="DB485" s="5"/>
      <c r="DC485" s="5"/>
      <c r="DD485" s="5"/>
      <c r="DE485" s="5"/>
      <c r="DF485" s="5"/>
      <c r="DG485" s="5"/>
      <c r="DH485" s="5"/>
      <c r="DI485" s="5"/>
      <c r="DJ485" s="5"/>
      <c r="DK485" s="5"/>
      <c r="DL485" s="5"/>
      <c r="DM485" s="5"/>
      <c r="DN485" s="5"/>
      <c r="DO485" s="5"/>
      <c r="DP485" s="5"/>
      <c r="DQ485" s="5"/>
      <c r="DR485" s="5"/>
      <c r="DS485" s="5"/>
      <c r="DT485" s="5"/>
      <c r="DU485" s="5"/>
      <c r="DV485" s="5"/>
      <c r="DW485" s="5"/>
      <c r="DX485" s="5"/>
      <c r="DY485" s="5"/>
      <c r="DZ485" s="5"/>
      <c r="EA485" s="5"/>
      <c r="EB485" s="5"/>
      <c r="EC485" s="5"/>
      <c r="ED485" s="5"/>
      <c r="EE485" s="5"/>
      <c r="EF485" s="5"/>
      <c r="EG485" s="5"/>
      <c r="EH485" s="5"/>
      <c r="EI485" s="5"/>
      <c r="EJ485" s="5"/>
      <c r="EK485" s="5"/>
      <c r="EL485" s="5"/>
      <c r="EM485" s="5"/>
      <c r="EN485" s="5"/>
      <c r="EO485" s="5"/>
      <c r="EP485" s="5"/>
      <c r="EQ485" s="5"/>
      <c r="ER485" s="5"/>
      <c r="ES485" s="5"/>
      <c r="ET485" s="5"/>
      <c r="EU485" s="5"/>
      <c r="EV485" s="5"/>
      <c r="EW485" s="5"/>
      <c r="EX485" s="5"/>
      <c r="EY485" s="5"/>
      <c r="EZ485" s="5"/>
      <c r="FA485" s="5"/>
      <c r="FB485" s="5"/>
      <c r="FC485" s="5"/>
      <c r="FD485" s="5"/>
      <c r="FE485" s="5"/>
      <c r="FF485" s="5"/>
      <c r="FG485" s="5"/>
      <c r="FH485" s="5"/>
      <c r="FI485" s="5"/>
      <c r="FJ485" s="5"/>
      <c r="FK485" s="5"/>
      <c r="FL485" s="5"/>
      <c r="FM485" s="5"/>
      <c r="FN485" s="5"/>
      <c r="FO485" s="5"/>
      <c r="FP485" s="5"/>
      <c r="FQ485" s="5"/>
      <c r="FR485" s="5"/>
      <c r="FS485" s="5"/>
      <c r="FT485" s="5"/>
      <c r="FU485" s="5"/>
      <c r="FV485" s="5"/>
      <c r="FW485" s="5"/>
      <c r="FX485" s="5"/>
      <c r="FY485" s="5"/>
      <c r="FZ485" s="5"/>
      <c r="GA485" s="5"/>
      <c r="GB485" s="5"/>
      <c r="GC485" s="5"/>
      <c r="GD485" s="5"/>
      <c r="GE485" s="5"/>
      <c r="GF485" s="5"/>
      <c r="GG485" s="5"/>
      <c r="GH485" s="5"/>
      <c r="GI485" s="5"/>
      <c r="GJ485" s="5"/>
      <c r="GK485" s="5"/>
      <c r="GL485" s="5"/>
      <c r="GM485" s="5"/>
      <c r="GN485" s="5"/>
      <c r="GO485" s="5"/>
      <c r="GP485" s="5"/>
      <c r="GQ485" s="5"/>
      <c r="GR485" s="5"/>
      <c r="GS485" s="5"/>
      <c r="GT485" s="5"/>
      <c r="GU485" s="5"/>
      <c r="GV485" s="5"/>
      <c r="GW485" s="5"/>
      <c r="GX485" s="5"/>
      <c r="GY485" s="5"/>
      <c r="GZ485" s="5"/>
      <c r="HA485" s="5"/>
      <c r="HB485" s="5"/>
      <c r="HC485" s="5"/>
      <c r="HD485" s="5"/>
      <c r="HE485" s="5"/>
      <c r="HF485" s="5"/>
      <c r="HG485" s="5"/>
      <c r="HH485" s="5"/>
      <c r="HI485" s="5"/>
      <c r="HJ485" s="5"/>
      <c r="HK485" s="5"/>
      <c r="HL485" s="5"/>
      <c r="HM485" s="5"/>
      <c r="HN485" s="5"/>
      <c r="HO485" s="5"/>
      <c r="HP485" s="5"/>
      <c r="HQ485" s="5"/>
      <c r="HR485" s="5"/>
      <c r="HS485" s="5"/>
      <c r="HT485" s="5"/>
      <c r="HU485" s="5"/>
      <c r="HV485" s="5"/>
      <c r="HW485" s="5"/>
      <c r="HX485" s="5"/>
      <c r="HY485" s="5"/>
      <c r="HZ485" s="5"/>
      <c r="IA485" s="5"/>
      <c r="IB485" s="5"/>
      <c r="IC485" s="5"/>
      <c r="ID485" s="5"/>
      <c r="IE485" s="5"/>
      <c r="IF485" s="5"/>
      <c r="IG485" s="5"/>
      <c r="IH485" s="5"/>
      <c r="II485" s="5"/>
      <c r="IJ485" s="5"/>
      <c r="IK485" s="5"/>
      <c r="IL485" s="5"/>
      <c r="IM485" s="5"/>
      <c r="IN485" s="5"/>
      <c r="IO485" s="5"/>
      <c r="IP485" s="5"/>
      <c r="IQ485" s="5"/>
      <c r="IR485" s="5"/>
      <c r="IS485" s="5"/>
      <c r="IT485" s="5"/>
      <c r="IU485" s="5"/>
      <c r="IV485" s="5"/>
      <c r="IW485" s="5"/>
      <c r="IX485" s="5"/>
      <c r="IY485" s="5"/>
      <c r="IZ485" s="5"/>
      <c r="JA485" s="5"/>
      <c r="JB485" s="5"/>
      <c r="JC485" s="5"/>
      <c r="JD485" s="5"/>
      <c r="JE485" s="5"/>
      <c r="JF485" s="5"/>
      <c r="JG485" s="5"/>
      <c r="JH485" s="5"/>
      <c r="JI485" s="5"/>
      <c r="JJ485" s="5"/>
      <c r="JK485" s="5"/>
      <c r="JL485" s="5"/>
      <c r="JM485" s="5"/>
      <c r="JN485" s="5"/>
      <c r="JO485" s="5"/>
      <c r="JP485" s="5"/>
      <c r="JQ485" s="5"/>
      <c r="JR485" s="5"/>
      <c r="JS485" s="5"/>
      <c r="JT485" s="5"/>
      <c r="JU485" s="5"/>
      <c r="JV485" s="5"/>
      <c r="JW485" s="5"/>
      <c r="JX485" s="5"/>
      <c r="JY485" s="5"/>
      <c r="JZ485" s="5"/>
      <c r="KA485" s="5"/>
      <c r="KB485" s="5"/>
      <c r="KC485" s="5"/>
      <c r="KD485" s="5"/>
      <c r="KE485" s="5"/>
      <c r="KF485" s="5"/>
      <c r="KG485" s="5"/>
      <c r="KH485" s="5"/>
      <c r="KI485" s="5"/>
      <c r="KJ485" s="5"/>
      <c r="KK485" s="5"/>
      <c r="KL485" s="5"/>
      <c r="KM485" s="5"/>
      <c r="KN485" s="5"/>
    </row>
    <row r="486" spans="1:300" ht="12.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  <c r="CY486" s="5"/>
      <c r="CZ486" s="5"/>
      <c r="DA486" s="5"/>
      <c r="DB486" s="5"/>
      <c r="DC486" s="5"/>
      <c r="DD486" s="5"/>
      <c r="DE486" s="5"/>
      <c r="DF486" s="5"/>
      <c r="DG486" s="5"/>
      <c r="DH486" s="5"/>
      <c r="DI486" s="5"/>
      <c r="DJ486" s="5"/>
      <c r="DK486" s="5"/>
      <c r="DL486" s="5"/>
      <c r="DM486" s="5"/>
      <c r="DN486" s="5"/>
      <c r="DO486" s="5"/>
      <c r="DP486" s="5"/>
      <c r="DQ486" s="5"/>
      <c r="DR486" s="5"/>
      <c r="DS486" s="5"/>
      <c r="DT486" s="5"/>
      <c r="DU486" s="5"/>
      <c r="DV486" s="5"/>
      <c r="DW486" s="5"/>
      <c r="DX486" s="5"/>
      <c r="DY486" s="5"/>
      <c r="DZ486" s="5"/>
      <c r="EA486" s="5"/>
      <c r="EB486" s="5"/>
      <c r="EC486" s="5"/>
      <c r="ED486" s="5"/>
      <c r="EE486" s="5"/>
      <c r="EF486" s="5"/>
      <c r="EG486" s="5"/>
      <c r="EH486" s="5"/>
      <c r="EI486" s="5"/>
      <c r="EJ486" s="5"/>
      <c r="EK486" s="5"/>
      <c r="EL486" s="5"/>
      <c r="EM486" s="5"/>
      <c r="EN486" s="5"/>
      <c r="EO486" s="5"/>
      <c r="EP486" s="5"/>
      <c r="EQ486" s="5"/>
      <c r="ER486" s="5"/>
      <c r="ES486" s="5"/>
      <c r="ET486" s="5"/>
      <c r="EU486" s="5"/>
      <c r="EV486" s="5"/>
      <c r="EW486" s="5"/>
      <c r="EX486" s="5"/>
      <c r="EY486" s="5"/>
      <c r="EZ486" s="5"/>
      <c r="FA486" s="5"/>
      <c r="FB486" s="5"/>
      <c r="FC486" s="5"/>
      <c r="FD486" s="5"/>
      <c r="FE486" s="5"/>
      <c r="FF486" s="5"/>
      <c r="FG486" s="5"/>
      <c r="FH486" s="5"/>
      <c r="FI486" s="5"/>
      <c r="FJ486" s="5"/>
      <c r="FK486" s="5"/>
      <c r="FL486" s="5"/>
      <c r="FM486" s="5"/>
      <c r="FN486" s="5"/>
      <c r="FO486" s="5"/>
      <c r="FP486" s="5"/>
      <c r="FQ486" s="5"/>
      <c r="FR486" s="5"/>
      <c r="FS486" s="5"/>
      <c r="FT486" s="5"/>
      <c r="FU486" s="5"/>
      <c r="FV486" s="5"/>
      <c r="FW486" s="5"/>
      <c r="FX486" s="5"/>
      <c r="FY486" s="5"/>
      <c r="FZ486" s="5"/>
      <c r="GA486" s="5"/>
      <c r="GB486" s="5"/>
      <c r="GC486" s="5"/>
      <c r="GD486" s="5"/>
      <c r="GE486" s="5"/>
      <c r="GF486" s="5"/>
      <c r="GG486" s="5"/>
      <c r="GH486" s="5"/>
      <c r="GI486" s="5"/>
      <c r="GJ486" s="5"/>
      <c r="GK486" s="5"/>
      <c r="GL486" s="5"/>
      <c r="GM486" s="5"/>
      <c r="GN486" s="5"/>
      <c r="GO486" s="5"/>
      <c r="GP486" s="5"/>
      <c r="GQ486" s="5"/>
      <c r="GR486" s="5"/>
      <c r="GS486" s="5"/>
      <c r="GT486" s="5"/>
      <c r="GU486" s="5"/>
      <c r="GV486" s="5"/>
      <c r="GW486" s="5"/>
      <c r="GX486" s="5"/>
      <c r="GY486" s="5"/>
      <c r="GZ486" s="5"/>
      <c r="HA486" s="5"/>
      <c r="HB486" s="5"/>
      <c r="HC486" s="5"/>
      <c r="HD486" s="5"/>
      <c r="HE486" s="5"/>
      <c r="HF486" s="5"/>
      <c r="HG486" s="5"/>
      <c r="HH486" s="5"/>
      <c r="HI486" s="5"/>
      <c r="HJ486" s="5"/>
      <c r="HK486" s="5"/>
      <c r="HL486" s="5"/>
      <c r="HM486" s="5"/>
      <c r="HN486" s="5"/>
      <c r="HO486" s="5"/>
      <c r="HP486" s="5"/>
      <c r="HQ486" s="5"/>
      <c r="HR486" s="5"/>
      <c r="HS486" s="5"/>
      <c r="HT486" s="5"/>
      <c r="HU486" s="5"/>
      <c r="HV486" s="5"/>
      <c r="HW486" s="5"/>
      <c r="HX486" s="5"/>
      <c r="HY486" s="5"/>
      <c r="HZ486" s="5"/>
      <c r="IA486" s="5"/>
      <c r="IB486" s="5"/>
      <c r="IC486" s="5"/>
      <c r="ID486" s="5"/>
      <c r="IE486" s="5"/>
      <c r="IF486" s="5"/>
      <c r="IG486" s="5"/>
      <c r="IH486" s="5"/>
      <c r="II486" s="5"/>
      <c r="IJ486" s="5"/>
      <c r="IK486" s="5"/>
      <c r="IL486" s="5"/>
      <c r="IM486" s="5"/>
      <c r="IN486" s="5"/>
      <c r="IO486" s="5"/>
      <c r="IP486" s="5"/>
      <c r="IQ486" s="5"/>
      <c r="IR486" s="5"/>
      <c r="IS486" s="5"/>
      <c r="IT486" s="5"/>
      <c r="IU486" s="5"/>
      <c r="IV486" s="5"/>
      <c r="IW486" s="5"/>
      <c r="IX486" s="5"/>
      <c r="IY486" s="5"/>
      <c r="IZ486" s="5"/>
      <c r="JA486" s="5"/>
      <c r="JB486" s="5"/>
      <c r="JC486" s="5"/>
      <c r="JD486" s="5"/>
      <c r="JE486" s="5"/>
      <c r="JF486" s="5"/>
      <c r="JG486" s="5"/>
      <c r="JH486" s="5"/>
      <c r="JI486" s="5"/>
      <c r="JJ486" s="5"/>
      <c r="JK486" s="5"/>
      <c r="JL486" s="5"/>
      <c r="JM486" s="5"/>
      <c r="JN486" s="5"/>
      <c r="JO486" s="5"/>
      <c r="JP486" s="5"/>
      <c r="JQ486" s="5"/>
      <c r="JR486" s="5"/>
      <c r="JS486" s="5"/>
      <c r="JT486" s="5"/>
      <c r="JU486" s="5"/>
      <c r="JV486" s="5"/>
      <c r="JW486" s="5"/>
      <c r="JX486" s="5"/>
      <c r="JY486" s="5"/>
      <c r="JZ486" s="5"/>
      <c r="KA486" s="5"/>
      <c r="KB486" s="5"/>
      <c r="KC486" s="5"/>
      <c r="KD486" s="5"/>
      <c r="KE486" s="5"/>
      <c r="KF486" s="5"/>
      <c r="KG486" s="5"/>
      <c r="KH486" s="5"/>
      <c r="KI486" s="5"/>
      <c r="KJ486" s="5"/>
      <c r="KK486" s="5"/>
      <c r="KL486" s="5"/>
      <c r="KM486" s="5"/>
      <c r="KN486" s="5"/>
    </row>
    <row r="487" spans="1:300" ht="12.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  <c r="CY487" s="5"/>
      <c r="CZ487" s="5"/>
      <c r="DA487" s="5"/>
      <c r="DB487" s="5"/>
      <c r="DC487" s="5"/>
      <c r="DD487" s="5"/>
      <c r="DE487" s="5"/>
      <c r="DF487" s="5"/>
      <c r="DG487" s="5"/>
      <c r="DH487" s="5"/>
      <c r="DI487" s="5"/>
      <c r="DJ487" s="5"/>
      <c r="DK487" s="5"/>
      <c r="DL487" s="5"/>
      <c r="DM487" s="5"/>
      <c r="DN487" s="5"/>
      <c r="DO487" s="5"/>
      <c r="DP487" s="5"/>
      <c r="DQ487" s="5"/>
      <c r="DR487" s="5"/>
      <c r="DS487" s="5"/>
      <c r="DT487" s="5"/>
      <c r="DU487" s="5"/>
      <c r="DV487" s="5"/>
      <c r="DW487" s="5"/>
      <c r="DX487" s="5"/>
      <c r="DY487" s="5"/>
      <c r="DZ487" s="5"/>
      <c r="EA487" s="5"/>
      <c r="EB487" s="5"/>
      <c r="EC487" s="5"/>
      <c r="ED487" s="5"/>
      <c r="EE487" s="5"/>
      <c r="EF487" s="5"/>
      <c r="EG487" s="5"/>
      <c r="EH487" s="5"/>
      <c r="EI487" s="5"/>
      <c r="EJ487" s="5"/>
      <c r="EK487" s="5"/>
      <c r="EL487" s="5"/>
      <c r="EM487" s="5"/>
      <c r="EN487" s="5"/>
      <c r="EO487" s="5"/>
      <c r="EP487" s="5"/>
      <c r="EQ487" s="5"/>
      <c r="ER487" s="5"/>
      <c r="ES487" s="5"/>
      <c r="ET487" s="5"/>
      <c r="EU487" s="5"/>
      <c r="EV487" s="5"/>
      <c r="EW487" s="5"/>
      <c r="EX487" s="5"/>
      <c r="EY487" s="5"/>
      <c r="EZ487" s="5"/>
      <c r="FA487" s="5"/>
      <c r="FB487" s="5"/>
      <c r="FC487" s="5"/>
      <c r="FD487" s="5"/>
      <c r="FE487" s="5"/>
      <c r="FF487" s="5"/>
      <c r="FG487" s="5"/>
      <c r="FH487" s="5"/>
      <c r="FI487" s="5"/>
      <c r="FJ487" s="5"/>
      <c r="FK487" s="5"/>
      <c r="FL487" s="5"/>
      <c r="FM487" s="5"/>
      <c r="FN487" s="5"/>
      <c r="FO487" s="5"/>
      <c r="FP487" s="5"/>
      <c r="FQ487" s="5"/>
      <c r="FR487" s="5"/>
      <c r="FS487" s="5"/>
      <c r="FT487" s="5"/>
      <c r="FU487" s="5"/>
      <c r="FV487" s="5"/>
      <c r="FW487" s="5"/>
      <c r="FX487" s="5"/>
      <c r="FY487" s="5"/>
      <c r="FZ487" s="5"/>
      <c r="GA487" s="5"/>
      <c r="GB487" s="5"/>
      <c r="GC487" s="5"/>
      <c r="GD487" s="5"/>
      <c r="GE487" s="5"/>
      <c r="GF487" s="5"/>
      <c r="GG487" s="5"/>
      <c r="GH487" s="5"/>
      <c r="GI487" s="5"/>
      <c r="GJ487" s="5"/>
      <c r="GK487" s="5"/>
      <c r="GL487" s="5"/>
      <c r="GM487" s="5"/>
      <c r="GN487" s="5"/>
      <c r="GO487" s="5"/>
      <c r="GP487" s="5"/>
      <c r="GQ487" s="5"/>
      <c r="GR487" s="5"/>
      <c r="GS487" s="5"/>
      <c r="GT487" s="5"/>
      <c r="GU487" s="5"/>
      <c r="GV487" s="5"/>
      <c r="GW487" s="5"/>
      <c r="GX487" s="5"/>
      <c r="GY487" s="5"/>
      <c r="GZ487" s="5"/>
      <c r="HA487" s="5"/>
      <c r="HB487" s="5"/>
      <c r="HC487" s="5"/>
      <c r="HD487" s="5"/>
      <c r="HE487" s="5"/>
      <c r="HF487" s="5"/>
      <c r="HG487" s="5"/>
      <c r="HH487" s="5"/>
      <c r="HI487" s="5"/>
      <c r="HJ487" s="5"/>
      <c r="HK487" s="5"/>
      <c r="HL487" s="5"/>
      <c r="HM487" s="5"/>
      <c r="HN487" s="5"/>
      <c r="HO487" s="5"/>
      <c r="HP487" s="5"/>
      <c r="HQ487" s="5"/>
      <c r="HR487" s="5"/>
      <c r="HS487" s="5"/>
      <c r="HT487" s="5"/>
      <c r="HU487" s="5"/>
      <c r="HV487" s="5"/>
      <c r="HW487" s="5"/>
      <c r="HX487" s="5"/>
      <c r="HY487" s="5"/>
      <c r="HZ487" s="5"/>
      <c r="IA487" s="5"/>
      <c r="IB487" s="5"/>
      <c r="IC487" s="5"/>
      <c r="ID487" s="5"/>
      <c r="IE487" s="5"/>
      <c r="IF487" s="5"/>
      <c r="IG487" s="5"/>
      <c r="IH487" s="5"/>
      <c r="II487" s="5"/>
      <c r="IJ487" s="5"/>
      <c r="IK487" s="5"/>
      <c r="IL487" s="5"/>
      <c r="IM487" s="5"/>
      <c r="IN487" s="5"/>
      <c r="IO487" s="5"/>
      <c r="IP487" s="5"/>
      <c r="IQ487" s="5"/>
      <c r="IR487" s="5"/>
      <c r="IS487" s="5"/>
      <c r="IT487" s="5"/>
      <c r="IU487" s="5"/>
      <c r="IV487" s="5"/>
      <c r="IW487" s="5"/>
      <c r="IX487" s="5"/>
      <c r="IY487" s="5"/>
      <c r="IZ487" s="5"/>
      <c r="JA487" s="5"/>
      <c r="JB487" s="5"/>
      <c r="JC487" s="5"/>
      <c r="JD487" s="5"/>
      <c r="JE487" s="5"/>
      <c r="JF487" s="5"/>
      <c r="JG487" s="5"/>
      <c r="JH487" s="5"/>
      <c r="JI487" s="5"/>
      <c r="JJ487" s="5"/>
      <c r="JK487" s="5"/>
      <c r="JL487" s="5"/>
      <c r="JM487" s="5"/>
      <c r="JN487" s="5"/>
      <c r="JO487" s="5"/>
      <c r="JP487" s="5"/>
      <c r="JQ487" s="5"/>
      <c r="JR487" s="5"/>
      <c r="JS487" s="5"/>
      <c r="JT487" s="5"/>
      <c r="JU487" s="5"/>
      <c r="JV487" s="5"/>
      <c r="JW487" s="5"/>
      <c r="JX487" s="5"/>
      <c r="JY487" s="5"/>
      <c r="JZ487" s="5"/>
      <c r="KA487" s="5"/>
      <c r="KB487" s="5"/>
      <c r="KC487" s="5"/>
      <c r="KD487" s="5"/>
      <c r="KE487" s="5"/>
      <c r="KF487" s="5"/>
      <c r="KG487" s="5"/>
      <c r="KH487" s="5"/>
      <c r="KI487" s="5"/>
      <c r="KJ487" s="5"/>
      <c r="KK487" s="5"/>
      <c r="KL487" s="5"/>
      <c r="KM487" s="5"/>
      <c r="KN487" s="5"/>
    </row>
    <row r="488" spans="1:300" ht="12.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CZ488" s="5"/>
      <c r="DA488" s="5"/>
      <c r="DB488" s="5"/>
      <c r="DC488" s="5"/>
      <c r="DD488" s="5"/>
      <c r="DE488" s="5"/>
      <c r="DF488" s="5"/>
      <c r="DG488" s="5"/>
      <c r="DH488" s="5"/>
      <c r="DI488" s="5"/>
      <c r="DJ488" s="5"/>
      <c r="DK488" s="5"/>
      <c r="DL488" s="5"/>
      <c r="DM488" s="5"/>
      <c r="DN488" s="5"/>
      <c r="DO488" s="5"/>
      <c r="DP488" s="5"/>
      <c r="DQ488" s="5"/>
      <c r="DR488" s="5"/>
      <c r="DS488" s="5"/>
      <c r="DT488" s="5"/>
      <c r="DU488" s="5"/>
      <c r="DV488" s="5"/>
      <c r="DW488" s="5"/>
      <c r="DX488" s="5"/>
      <c r="DY488" s="5"/>
      <c r="DZ488" s="5"/>
      <c r="EA488" s="5"/>
      <c r="EB488" s="5"/>
      <c r="EC488" s="5"/>
      <c r="ED488" s="5"/>
      <c r="EE488" s="5"/>
      <c r="EF488" s="5"/>
      <c r="EG488" s="5"/>
      <c r="EH488" s="5"/>
      <c r="EI488" s="5"/>
      <c r="EJ488" s="5"/>
      <c r="EK488" s="5"/>
      <c r="EL488" s="5"/>
      <c r="EM488" s="5"/>
      <c r="EN488" s="5"/>
      <c r="EO488" s="5"/>
      <c r="EP488" s="5"/>
      <c r="EQ488" s="5"/>
      <c r="ER488" s="5"/>
      <c r="ES488" s="5"/>
      <c r="ET488" s="5"/>
      <c r="EU488" s="5"/>
      <c r="EV488" s="5"/>
      <c r="EW488" s="5"/>
      <c r="EX488" s="5"/>
      <c r="EY488" s="5"/>
      <c r="EZ488" s="5"/>
      <c r="FA488" s="5"/>
      <c r="FB488" s="5"/>
      <c r="FC488" s="5"/>
      <c r="FD488" s="5"/>
      <c r="FE488" s="5"/>
      <c r="FF488" s="5"/>
      <c r="FG488" s="5"/>
      <c r="FH488" s="5"/>
      <c r="FI488" s="5"/>
      <c r="FJ488" s="5"/>
      <c r="FK488" s="5"/>
      <c r="FL488" s="5"/>
      <c r="FM488" s="5"/>
      <c r="FN488" s="5"/>
      <c r="FO488" s="5"/>
      <c r="FP488" s="5"/>
      <c r="FQ488" s="5"/>
      <c r="FR488" s="5"/>
      <c r="FS488" s="5"/>
      <c r="FT488" s="5"/>
      <c r="FU488" s="5"/>
      <c r="FV488" s="5"/>
      <c r="FW488" s="5"/>
      <c r="FX488" s="5"/>
      <c r="FY488" s="5"/>
      <c r="FZ488" s="5"/>
      <c r="GA488" s="5"/>
      <c r="GB488" s="5"/>
      <c r="GC488" s="5"/>
      <c r="GD488" s="5"/>
      <c r="GE488" s="5"/>
      <c r="GF488" s="5"/>
      <c r="GG488" s="5"/>
      <c r="GH488" s="5"/>
      <c r="GI488" s="5"/>
      <c r="GJ488" s="5"/>
      <c r="GK488" s="5"/>
      <c r="GL488" s="5"/>
      <c r="GM488" s="5"/>
      <c r="GN488" s="5"/>
      <c r="GO488" s="5"/>
      <c r="GP488" s="5"/>
      <c r="GQ488" s="5"/>
      <c r="GR488" s="5"/>
      <c r="GS488" s="5"/>
      <c r="GT488" s="5"/>
      <c r="GU488" s="5"/>
      <c r="GV488" s="5"/>
      <c r="GW488" s="5"/>
      <c r="GX488" s="5"/>
      <c r="GY488" s="5"/>
      <c r="GZ488" s="5"/>
      <c r="HA488" s="5"/>
      <c r="HB488" s="5"/>
      <c r="HC488" s="5"/>
      <c r="HD488" s="5"/>
      <c r="HE488" s="5"/>
      <c r="HF488" s="5"/>
      <c r="HG488" s="5"/>
      <c r="HH488" s="5"/>
      <c r="HI488" s="5"/>
      <c r="HJ488" s="5"/>
      <c r="HK488" s="5"/>
      <c r="HL488" s="5"/>
      <c r="HM488" s="5"/>
      <c r="HN488" s="5"/>
      <c r="HO488" s="5"/>
      <c r="HP488" s="5"/>
      <c r="HQ488" s="5"/>
      <c r="HR488" s="5"/>
      <c r="HS488" s="5"/>
      <c r="HT488" s="5"/>
      <c r="HU488" s="5"/>
      <c r="HV488" s="5"/>
      <c r="HW488" s="5"/>
      <c r="HX488" s="5"/>
      <c r="HY488" s="5"/>
      <c r="HZ488" s="5"/>
      <c r="IA488" s="5"/>
      <c r="IB488" s="5"/>
      <c r="IC488" s="5"/>
      <c r="ID488" s="5"/>
      <c r="IE488" s="5"/>
      <c r="IF488" s="5"/>
      <c r="IG488" s="5"/>
      <c r="IH488" s="5"/>
      <c r="II488" s="5"/>
      <c r="IJ488" s="5"/>
      <c r="IK488" s="5"/>
      <c r="IL488" s="5"/>
      <c r="IM488" s="5"/>
      <c r="IN488" s="5"/>
      <c r="IO488" s="5"/>
      <c r="IP488" s="5"/>
      <c r="IQ488" s="5"/>
      <c r="IR488" s="5"/>
      <c r="IS488" s="5"/>
      <c r="IT488" s="5"/>
      <c r="IU488" s="5"/>
      <c r="IV488" s="5"/>
      <c r="IW488" s="5"/>
      <c r="IX488" s="5"/>
      <c r="IY488" s="5"/>
      <c r="IZ488" s="5"/>
      <c r="JA488" s="5"/>
      <c r="JB488" s="5"/>
      <c r="JC488" s="5"/>
      <c r="JD488" s="5"/>
      <c r="JE488" s="5"/>
      <c r="JF488" s="5"/>
      <c r="JG488" s="5"/>
      <c r="JH488" s="5"/>
      <c r="JI488" s="5"/>
      <c r="JJ488" s="5"/>
      <c r="JK488" s="5"/>
      <c r="JL488" s="5"/>
      <c r="JM488" s="5"/>
      <c r="JN488" s="5"/>
      <c r="JO488" s="5"/>
      <c r="JP488" s="5"/>
      <c r="JQ488" s="5"/>
      <c r="JR488" s="5"/>
      <c r="JS488" s="5"/>
      <c r="JT488" s="5"/>
      <c r="JU488" s="5"/>
      <c r="JV488" s="5"/>
      <c r="JW488" s="5"/>
      <c r="JX488" s="5"/>
      <c r="JY488" s="5"/>
      <c r="JZ488" s="5"/>
      <c r="KA488" s="5"/>
      <c r="KB488" s="5"/>
      <c r="KC488" s="5"/>
      <c r="KD488" s="5"/>
      <c r="KE488" s="5"/>
      <c r="KF488" s="5"/>
      <c r="KG488" s="5"/>
      <c r="KH488" s="5"/>
      <c r="KI488" s="5"/>
      <c r="KJ488" s="5"/>
      <c r="KK488" s="5"/>
      <c r="KL488" s="5"/>
      <c r="KM488" s="5"/>
      <c r="KN488" s="5"/>
    </row>
    <row r="489" spans="1:300" ht="12.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  <c r="CY489" s="5"/>
      <c r="CZ489" s="5"/>
      <c r="DA489" s="5"/>
      <c r="DB489" s="5"/>
      <c r="DC489" s="5"/>
      <c r="DD489" s="5"/>
      <c r="DE489" s="5"/>
      <c r="DF489" s="5"/>
      <c r="DG489" s="5"/>
      <c r="DH489" s="5"/>
      <c r="DI489" s="5"/>
      <c r="DJ489" s="5"/>
      <c r="DK489" s="5"/>
      <c r="DL489" s="5"/>
      <c r="DM489" s="5"/>
      <c r="DN489" s="5"/>
      <c r="DO489" s="5"/>
      <c r="DP489" s="5"/>
      <c r="DQ489" s="5"/>
      <c r="DR489" s="5"/>
      <c r="DS489" s="5"/>
      <c r="DT489" s="5"/>
      <c r="DU489" s="5"/>
      <c r="DV489" s="5"/>
      <c r="DW489" s="5"/>
      <c r="DX489" s="5"/>
      <c r="DY489" s="5"/>
      <c r="DZ489" s="5"/>
      <c r="EA489" s="5"/>
      <c r="EB489" s="5"/>
      <c r="EC489" s="5"/>
      <c r="ED489" s="5"/>
      <c r="EE489" s="5"/>
      <c r="EF489" s="5"/>
      <c r="EG489" s="5"/>
      <c r="EH489" s="5"/>
      <c r="EI489" s="5"/>
      <c r="EJ489" s="5"/>
      <c r="EK489" s="5"/>
      <c r="EL489" s="5"/>
      <c r="EM489" s="5"/>
      <c r="EN489" s="5"/>
      <c r="EO489" s="5"/>
      <c r="EP489" s="5"/>
      <c r="EQ489" s="5"/>
      <c r="ER489" s="5"/>
      <c r="ES489" s="5"/>
      <c r="ET489" s="5"/>
      <c r="EU489" s="5"/>
      <c r="EV489" s="5"/>
      <c r="EW489" s="5"/>
      <c r="EX489" s="5"/>
      <c r="EY489" s="5"/>
      <c r="EZ489" s="5"/>
      <c r="FA489" s="5"/>
      <c r="FB489" s="5"/>
      <c r="FC489" s="5"/>
      <c r="FD489" s="5"/>
      <c r="FE489" s="5"/>
      <c r="FF489" s="5"/>
      <c r="FG489" s="5"/>
      <c r="FH489" s="5"/>
      <c r="FI489" s="5"/>
      <c r="FJ489" s="5"/>
      <c r="FK489" s="5"/>
      <c r="FL489" s="5"/>
      <c r="FM489" s="5"/>
      <c r="FN489" s="5"/>
      <c r="FO489" s="5"/>
      <c r="FP489" s="5"/>
      <c r="FQ489" s="5"/>
      <c r="FR489" s="5"/>
      <c r="FS489" s="5"/>
      <c r="FT489" s="5"/>
      <c r="FU489" s="5"/>
      <c r="FV489" s="5"/>
      <c r="FW489" s="5"/>
      <c r="FX489" s="5"/>
      <c r="FY489" s="5"/>
      <c r="FZ489" s="5"/>
      <c r="GA489" s="5"/>
      <c r="GB489" s="5"/>
      <c r="GC489" s="5"/>
      <c r="GD489" s="5"/>
      <c r="GE489" s="5"/>
      <c r="GF489" s="5"/>
      <c r="GG489" s="5"/>
      <c r="GH489" s="5"/>
      <c r="GI489" s="5"/>
      <c r="GJ489" s="5"/>
      <c r="GK489" s="5"/>
      <c r="GL489" s="5"/>
      <c r="GM489" s="5"/>
      <c r="GN489" s="5"/>
      <c r="GO489" s="5"/>
      <c r="GP489" s="5"/>
      <c r="GQ489" s="5"/>
      <c r="GR489" s="5"/>
      <c r="GS489" s="5"/>
      <c r="GT489" s="5"/>
      <c r="GU489" s="5"/>
      <c r="GV489" s="5"/>
      <c r="GW489" s="5"/>
      <c r="GX489" s="5"/>
      <c r="GY489" s="5"/>
      <c r="GZ489" s="5"/>
      <c r="HA489" s="5"/>
      <c r="HB489" s="5"/>
      <c r="HC489" s="5"/>
      <c r="HD489" s="5"/>
      <c r="HE489" s="5"/>
      <c r="HF489" s="5"/>
      <c r="HG489" s="5"/>
      <c r="HH489" s="5"/>
      <c r="HI489" s="5"/>
      <c r="HJ489" s="5"/>
      <c r="HK489" s="5"/>
      <c r="HL489" s="5"/>
      <c r="HM489" s="5"/>
      <c r="HN489" s="5"/>
      <c r="HO489" s="5"/>
      <c r="HP489" s="5"/>
      <c r="HQ489" s="5"/>
      <c r="HR489" s="5"/>
      <c r="HS489" s="5"/>
      <c r="HT489" s="5"/>
      <c r="HU489" s="5"/>
      <c r="HV489" s="5"/>
      <c r="HW489" s="5"/>
      <c r="HX489" s="5"/>
      <c r="HY489" s="5"/>
      <c r="HZ489" s="5"/>
      <c r="IA489" s="5"/>
      <c r="IB489" s="5"/>
      <c r="IC489" s="5"/>
      <c r="ID489" s="5"/>
      <c r="IE489" s="5"/>
      <c r="IF489" s="5"/>
      <c r="IG489" s="5"/>
      <c r="IH489" s="5"/>
      <c r="II489" s="5"/>
      <c r="IJ489" s="5"/>
      <c r="IK489" s="5"/>
      <c r="IL489" s="5"/>
      <c r="IM489" s="5"/>
      <c r="IN489" s="5"/>
      <c r="IO489" s="5"/>
      <c r="IP489" s="5"/>
      <c r="IQ489" s="5"/>
      <c r="IR489" s="5"/>
      <c r="IS489" s="5"/>
      <c r="IT489" s="5"/>
      <c r="IU489" s="5"/>
      <c r="IV489" s="5"/>
      <c r="IW489" s="5"/>
      <c r="IX489" s="5"/>
      <c r="IY489" s="5"/>
      <c r="IZ489" s="5"/>
      <c r="JA489" s="5"/>
      <c r="JB489" s="5"/>
      <c r="JC489" s="5"/>
      <c r="JD489" s="5"/>
      <c r="JE489" s="5"/>
      <c r="JF489" s="5"/>
      <c r="JG489" s="5"/>
      <c r="JH489" s="5"/>
      <c r="JI489" s="5"/>
      <c r="JJ489" s="5"/>
      <c r="JK489" s="5"/>
      <c r="JL489" s="5"/>
      <c r="JM489" s="5"/>
      <c r="JN489" s="5"/>
      <c r="JO489" s="5"/>
      <c r="JP489" s="5"/>
      <c r="JQ489" s="5"/>
      <c r="JR489" s="5"/>
      <c r="JS489" s="5"/>
      <c r="JT489" s="5"/>
      <c r="JU489" s="5"/>
      <c r="JV489" s="5"/>
      <c r="JW489" s="5"/>
      <c r="JX489" s="5"/>
      <c r="JY489" s="5"/>
      <c r="JZ489" s="5"/>
      <c r="KA489" s="5"/>
      <c r="KB489" s="5"/>
      <c r="KC489" s="5"/>
      <c r="KD489" s="5"/>
      <c r="KE489" s="5"/>
      <c r="KF489" s="5"/>
      <c r="KG489" s="5"/>
      <c r="KH489" s="5"/>
      <c r="KI489" s="5"/>
      <c r="KJ489" s="5"/>
      <c r="KK489" s="5"/>
      <c r="KL489" s="5"/>
      <c r="KM489" s="5"/>
      <c r="KN489" s="5"/>
    </row>
    <row r="490" spans="1:300" ht="12.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  <c r="CY490" s="5"/>
      <c r="CZ490" s="5"/>
      <c r="DA490" s="5"/>
      <c r="DB490" s="5"/>
      <c r="DC490" s="5"/>
      <c r="DD490" s="5"/>
      <c r="DE490" s="5"/>
      <c r="DF490" s="5"/>
      <c r="DG490" s="5"/>
      <c r="DH490" s="5"/>
      <c r="DI490" s="5"/>
      <c r="DJ490" s="5"/>
      <c r="DK490" s="5"/>
      <c r="DL490" s="5"/>
      <c r="DM490" s="5"/>
      <c r="DN490" s="5"/>
      <c r="DO490" s="5"/>
      <c r="DP490" s="5"/>
      <c r="DQ490" s="5"/>
      <c r="DR490" s="5"/>
      <c r="DS490" s="5"/>
      <c r="DT490" s="5"/>
      <c r="DU490" s="5"/>
      <c r="DV490" s="5"/>
      <c r="DW490" s="5"/>
      <c r="DX490" s="5"/>
      <c r="DY490" s="5"/>
      <c r="DZ490" s="5"/>
      <c r="EA490" s="5"/>
      <c r="EB490" s="5"/>
      <c r="EC490" s="5"/>
      <c r="ED490" s="5"/>
      <c r="EE490" s="5"/>
      <c r="EF490" s="5"/>
      <c r="EG490" s="5"/>
      <c r="EH490" s="5"/>
      <c r="EI490" s="5"/>
      <c r="EJ490" s="5"/>
      <c r="EK490" s="5"/>
      <c r="EL490" s="5"/>
      <c r="EM490" s="5"/>
      <c r="EN490" s="5"/>
      <c r="EO490" s="5"/>
      <c r="EP490" s="5"/>
      <c r="EQ490" s="5"/>
      <c r="ER490" s="5"/>
      <c r="ES490" s="5"/>
      <c r="ET490" s="5"/>
      <c r="EU490" s="5"/>
      <c r="EV490" s="5"/>
      <c r="EW490" s="5"/>
      <c r="EX490" s="5"/>
      <c r="EY490" s="5"/>
      <c r="EZ490" s="5"/>
      <c r="FA490" s="5"/>
      <c r="FB490" s="5"/>
      <c r="FC490" s="5"/>
      <c r="FD490" s="5"/>
      <c r="FE490" s="5"/>
      <c r="FF490" s="5"/>
      <c r="FG490" s="5"/>
      <c r="FH490" s="5"/>
      <c r="FI490" s="5"/>
      <c r="FJ490" s="5"/>
      <c r="FK490" s="5"/>
      <c r="FL490" s="5"/>
      <c r="FM490" s="5"/>
      <c r="FN490" s="5"/>
      <c r="FO490" s="5"/>
      <c r="FP490" s="5"/>
      <c r="FQ490" s="5"/>
      <c r="FR490" s="5"/>
      <c r="FS490" s="5"/>
      <c r="FT490" s="5"/>
      <c r="FU490" s="5"/>
      <c r="FV490" s="5"/>
      <c r="FW490" s="5"/>
      <c r="FX490" s="5"/>
      <c r="FY490" s="5"/>
      <c r="FZ490" s="5"/>
      <c r="GA490" s="5"/>
      <c r="GB490" s="5"/>
      <c r="GC490" s="5"/>
      <c r="GD490" s="5"/>
      <c r="GE490" s="5"/>
      <c r="GF490" s="5"/>
      <c r="GG490" s="5"/>
      <c r="GH490" s="5"/>
      <c r="GI490" s="5"/>
      <c r="GJ490" s="5"/>
      <c r="GK490" s="5"/>
      <c r="GL490" s="5"/>
      <c r="GM490" s="5"/>
      <c r="GN490" s="5"/>
      <c r="GO490" s="5"/>
      <c r="GP490" s="5"/>
      <c r="GQ490" s="5"/>
      <c r="GR490" s="5"/>
      <c r="GS490" s="5"/>
      <c r="GT490" s="5"/>
      <c r="GU490" s="5"/>
      <c r="GV490" s="5"/>
      <c r="GW490" s="5"/>
      <c r="GX490" s="5"/>
      <c r="GY490" s="5"/>
      <c r="GZ490" s="5"/>
      <c r="HA490" s="5"/>
      <c r="HB490" s="5"/>
      <c r="HC490" s="5"/>
      <c r="HD490" s="5"/>
      <c r="HE490" s="5"/>
      <c r="HF490" s="5"/>
      <c r="HG490" s="5"/>
      <c r="HH490" s="5"/>
      <c r="HI490" s="5"/>
      <c r="HJ490" s="5"/>
      <c r="HK490" s="5"/>
      <c r="HL490" s="5"/>
      <c r="HM490" s="5"/>
      <c r="HN490" s="5"/>
      <c r="HO490" s="5"/>
      <c r="HP490" s="5"/>
      <c r="HQ490" s="5"/>
      <c r="HR490" s="5"/>
      <c r="HS490" s="5"/>
      <c r="HT490" s="5"/>
      <c r="HU490" s="5"/>
      <c r="HV490" s="5"/>
      <c r="HW490" s="5"/>
      <c r="HX490" s="5"/>
      <c r="HY490" s="5"/>
      <c r="HZ490" s="5"/>
      <c r="IA490" s="5"/>
      <c r="IB490" s="5"/>
      <c r="IC490" s="5"/>
      <c r="ID490" s="5"/>
      <c r="IE490" s="5"/>
      <c r="IF490" s="5"/>
      <c r="IG490" s="5"/>
      <c r="IH490" s="5"/>
      <c r="II490" s="5"/>
      <c r="IJ490" s="5"/>
      <c r="IK490" s="5"/>
      <c r="IL490" s="5"/>
      <c r="IM490" s="5"/>
      <c r="IN490" s="5"/>
      <c r="IO490" s="5"/>
      <c r="IP490" s="5"/>
      <c r="IQ490" s="5"/>
      <c r="IR490" s="5"/>
      <c r="IS490" s="5"/>
      <c r="IT490" s="5"/>
      <c r="IU490" s="5"/>
      <c r="IV490" s="5"/>
      <c r="IW490" s="5"/>
      <c r="IX490" s="5"/>
      <c r="IY490" s="5"/>
      <c r="IZ490" s="5"/>
      <c r="JA490" s="5"/>
      <c r="JB490" s="5"/>
      <c r="JC490" s="5"/>
      <c r="JD490" s="5"/>
      <c r="JE490" s="5"/>
      <c r="JF490" s="5"/>
      <c r="JG490" s="5"/>
      <c r="JH490" s="5"/>
      <c r="JI490" s="5"/>
      <c r="JJ490" s="5"/>
      <c r="JK490" s="5"/>
      <c r="JL490" s="5"/>
      <c r="JM490" s="5"/>
      <c r="JN490" s="5"/>
      <c r="JO490" s="5"/>
      <c r="JP490" s="5"/>
      <c r="JQ490" s="5"/>
      <c r="JR490" s="5"/>
      <c r="JS490" s="5"/>
      <c r="JT490" s="5"/>
      <c r="JU490" s="5"/>
      <c r="JV490" s="5"/>
      <c r="JW490" s="5"/>
      <c r="JX490" s="5"/>
      <c r="JY490" s="5"/>
      <c r="JZ490" s="5"/>
      <c r="KA490" s="5"/>
      <c r="KB490" s="5"/>
      <c r="KC490" s="5"/>
      <c r="KD490" s="5"/>
      <c r="KE490" s="5"/>
      <c r="KF490" s="5"/>
      <c r="KG490" s="5"/>
      <c r="KH490" s="5"/>
      <c r="KI490" s="5"/>
      <c r="KJ490" s="5"/>
      <c r="KK490" s="5"/>
      <c r="KL490" s="5"/>
      <c r="KM490" s="5"/>
      <c r="KN490" s="5"/>
    </row>
    <row r="491" spans="1:300" ht="12.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  <c r="CY491" s="5"/>
      <c r="CZ491" s="5"/>
      <c r="DA491" s="5"/>
      <c r="DB491" s="5"/>
      <c r="DC491" s="5"/>
      <c r="DD491" s="5"/>
      <c r="DE491" s="5"/>
      <c r="DF491" s="5"/>
      <c r="DG491" s="5"/>
      <c r="DH491" s="5"/>
      <c r="DI491" s="5"/>
      <c r="DJ491" s="5"/>
      <c r="DK491" s="5"/>
      <c r="DL491" s="5"/>
      <c r="DM491" s="5"/>
      <c r="DN491" s="5"/>
      <c r="DO491" s="5"/>
      <c r="DP491" s="5"/>
      <c r="DQ491" s="5"/>
      <c r="DR491" s="5"/>
      <c r="DS491" s="5"/>
      <c r="DT491" s="5"/>
      <c r="DU491" s="5"/>
      <c r="DV491" s="5"/>
      <c r="DW491" s="5"/>
      <c r="DX491" s="5"/>
      <c r="DY491" s="5"/>
      <c r="DZ491" s="5"/>
      <c r="EA491" s="5"/>
      <c r="EB491" s="5"/>
      <c r="EC491" s="5"/>
      <c r="ED491" s="5"/>
      <c r="EE491" s="5"/>
      <c r="EF491" s="5"/>
      <c r="EG491" s="5"/>
      <c r="EH491" s="5"/>
      <c r="EI491" s="5"/>
      <c r="EJ491" s="5"/>
      <c r="EK491" s="5"/>
      <c r="EL491" s="5"/>
      <c r="EM491" s="5"/>
      <c r="EN491" s="5"/>
      <c r="EO491" s="5"/>
      <c r="EP491" s="5"/>
      <c r="EQ491" s="5"/>
      <c r="ER491" s="5"/>
      <c r="ES491" s="5"/>
      <c r="ET491" s="5"/>
      <c r="EU491" s="5"/>
      <c r="EV491" s="5"/>
      <c r="EW491" s="5"/>
      <c r="EX491" s="5"/>
      <c r="EY491" s="5"/>
      <c r="EZ491" s="5"/>
      <c r="FA491" s="5"/>
      <c r="FB491" s="5"/>
      <c r="FC491" s="5"/>
      <c r="FD491" s="5"/>
      <c r="FE491" s="5"/>
      <c r="FF491" s="5"/>
      <c r="FG491" s="5"/>
      <c r="FH491" s="5"/>
      <c r="FI491" s="5"/>
      <c r="FJ491" s="5"/>
      <c r="FK491" s="5"/>
      <c r="FL491" s="5"/>
      <c r="FM491" s="5"/>
      <c r="FN491" s="5"/>
      <c r="FO491" s="5"/>
      <c r="FP491" s="5"/>
      <c r="FQ491" s="5"/>
      <c r="FR491" s="5"/>
      <c r="FS491" s="5"/>
      <c r="FT491" s="5"/>
      <c r="FU491" s="5"/>
      <c r="FV491" s="5"/>
      <c r="FW491" s="5"/>
      <c r="FX491" s="5"/>
      <c r="FY491" s="5"/>
      <c r="FZ491" s="5"/>
      <c r="GA491" s="5"/>
      <c r="GB491" s="5"/>
      <c r="GC491" s="5"/>
      <c r="GD491" s="5"/>
      <c r="GE491" s="5"/>
      <c r="GF491" s="5"/>
      <c r="GG491" s="5"/>
      <c r="GH491" s="5"/>
      <c r="GI491" s="5"/>
      <c r="GJ491" s="5"/>
      <c r="GK491" s="5"/>
      <c r="GL491" s="5"/>
      <c r="GM491" s="5"/>
      <c r="GN491" s="5"/>
      <c r="GO491" s="5"/>
      <c r="GP491" s="5"/>
      <c r="GQ491" s="5"/>
      <c r="GR491" s="5"/>
      <c r="GS491" s="5"/>
      <c r="GT491" s="5"/>
      <c r="GU491" s="5"/>
      <c r="GV491" s="5"/>
      <c r="GW491" s="5"/>
      <c r="GX491" s="5"/>
      <c r="GY491" s="5"/>
      <c r="GZ491" s="5"/>
      <c r="HA491" s="5"/>
      <c r="HB491" s="5"/>
      <c r="HC491" s="5"/>
      <c r="HD491" s="5"/>
      <c r="HE491" s="5"/>
      <c r="HF491" s="5"/>
      <c r="HG491" s="5"/>
      <c r="HH491" s="5"/>
      <c r="HI491" s="5"/>
      <c r="HJ491" s="5"/>
      <c r="HK491" s="5"/>
      <c r="HL491" s="5"/>
      <c r="HM491" s="5"/>
      <c r="HN491" s="5"/>
      <c r="HO491" s="5"/>
      <c r="HP491" s="5"/>
      <c r="HQ491" s="5"/>
      <c r="HR491" s="5"/>
      <c r="HS491" s="5"/>
      <c r="HT491" s="5"/>
      <c r="HU491" s="5"/>
      <c r="HV491" s="5"/>
      <c r="HW491" s="5"/>
      <c r="HX491" s="5"/>
      <c r="HY491" s="5"/>
      <c r="HZ491" s="5"/>
      <c r="IA491" s="5"/>
      <c r="IB491" s="5"/>
      <c r="IC491" s="5"/>
      <c r="ID491" s="5"/>
      <c r="IE491" s="5"/>
      <c r="IF491" s="5"/>
      <c r="IG491" s="5"/>
      <c r="IH491" s="5"/>
      <c r="II491" s="5"/>
      <c r="IJ491" s="5"/>
      <c r="IK491" s="5"/>
      <c r="IL491" s="5"/>
      <c r="IM491" s="5"/>
      <c r="IN491" s="5"/>
      <c r="IO491" s="5"/>
      <c r="IP491" s="5"/>
      <c r="IQ491" s="5"/>
      <c r="IR491" s="5"/>
      <c r="IS491" s="5"/>
      <c r="IT491" s="5"/>
      <c r="IU491" s="5"/>
      <c r="IV491" s="5"/>
      <c r="IW491" s="5"/>
      <c r="IX491" s="5"/>
      <c r="IY491" s="5"/>
      <c r="IZ491" s="5"/>
      <c r="JA491" s="5"/>
      <c r="JB491" s="5"/>
      <c r="JC491" s="5"/>
      <c r="JD491" s="5"/>
      <c r="JE491" s="5"/>
      <c r="JF491" s="5"/>
      <c r="JG491" s="5"/>
      <c r="JH491" s="5"/>
      <c r="JI491" s="5"/>
      <c r="JJ491" s="5"/>
      <c r="JK491" s="5"/>
      <c r="JL491" s="5"/>
      <c r="JM491" s="5"/>
      <c r="JN491" s="5"/>
      <c r="JO491" s="5"/>
      <c r="JP491" s="5"/>
      <c r="JQ491" s="5"/>
      <c r="JR491" s="5"/>
      <c r="JS491" s="5"/>
      <c r="JT491" s="5"/>
      <c r="JU491" s="5"/>
      <c r="JV491" s="5"/>
      <c r="JW491" s="5"/>
      <c r="JX491" s="5"/>
      <c r="JY491" s="5"/>
      <c r="JZ491" s="5"/>
      <c r="KA491" s="5"/>
      <c r="KB491" s="5"/>
      <c r="KC491" s="5"/>
      <c r="KD491" s="5"/>
      <c r="KE491" s="5"/>
      <c r="KF491" s="5"/>
      <c r="KG491" s="5"/>
      <c r="KH491" s="5"/>
      <c r="KI491" s="5"/>
      <c r="KJ491" s="5"/>
      <c r="KK491" s="5"/>
      <c r="KL491" s="5"/>
      <c r="KM491" s="5"/>
      <c r="KN491" s="5"/>
    </row>
    <row r="492" spans="1:300" ht="12.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  <c r="CY492" s="5"/>
      <c r="CZ492" s="5"/>
      <c r="DA492" s="5"/>
      <c r="DB492" s="5"/>
      <c r="DC492" s="5"/>
      <c r="DD492" s="5"/>
      <c r="DE492" s="5"/>
      <c r="DF492" s="5"/>
      <c r="DG492" s="5"/>
      <c r="DH492" s="5"/>
      <c r="DI492" s="5"/>
      <c r="DJ492" s="5"/>
      <c r="DK492" s="5"/>
      <c r="DL492" s="5"/>
      <c r="DM492" s="5"/>
      <c r="DN492" s="5"/>
      <c r="DO492" s="5"/>
      <c r="DP492" s="5"/>
      <c r="DQ492" s="5"/>
      <c r="DR492" s="5"/>
      <c r="DS492" s="5"/>
      <c r="DT492" s="5"/>
      <c r="DU492" s="5"/>
      <c r="DV492" s="5"/>
      <c r="DW492" s="5"/>
      <c r="DX492" s="5"/>
      <c r="DY492" s="5"/>
      <c r="DZ492" s="5"/>
      <c r="EA492" s="5"/>
      <c r="EB492" s="5"/>
      <c r="EC492" s="5"/>
      <c r="ED492" s="5"/>
      <c r="EE492" s="5"/>
      <c r="EF492" s="5"/>
      <c r="EG492" s="5"/>
      <c r="EH492" s="5"/>
      <c r="EI492" s="5"/>
      <c r="EJ492" s="5"/>
      <c r="EK492" s="5"/>
      <c r="EL492" s="5"/>
      <c r="EM492" s="5"/>
      <c r="EN492" s="5"/>
      <c r="EO492" s="5"/>
      <c r="EP492" s="5"/>
      <c r="EQ492" s="5"/>
      <c r="ER492" s="5"/>
      <c r="ES492" s="5"/>
      <c r="ET492" s="5"/>
      <c r="EU492" s="5"/>
      <c r="EV492" s="5"/>
      <c r="EW492" s="5"/>
      <c r="EX492" s="5"/>
      <c r="EY492" s="5"/>
      <c r="EZ492" s="5"/>
      <c r="FA492" s="5"/>
      <c r="FB492" s="5"/>
      <c r="FC492" s="5"/>
      <c r="FD492" s="5"/>
      <c r="FE492" s="5"/>
      <c r="FF492" s="5"/>
      <c r="FG492" s="5"/>
      <c r="FH492" s="5"/>
      <c r="FI492" s="5"/>
      <c r="FJ492" s="5"/>
      <c r="FK492" s="5"/>
      <c r="FL492" s="5"/>
      <c r="FM492" s="5"/>
      <c r="FN492" s="5"/>
      <c r="FO492" s="5"/>
      <c r="FP492" s="5"/>
      <c r="FQ492" s="5"/>
      <c r="FR492" s="5"/>
      <c r="FS492" s="5"/>
      <c r="FT492" s="5"/>
      <c r="FU492" s="5"/>
      <c r="FV492" s="5"/>
      <c r="FW492" s="5"/>
      <c r="FX492" s="5"/>
      <c r="FY492" s="5"/>
      <c r="FZ492" s="5"/>
      <c r="GA492" s="5"/>
      <c r="GB492" s="5"/>
      <c r="GC492" s="5"/>
      <c r="GD492" s="5"/>
      <c r="GE492" s="5"/>
      <c r="GF492" s="5"/>
      <c r="GG492" s="5"/>
      <c r="GH492" s="5"/>
      <c r="GI492" s="5"/>
      <c r="GJ492" s="5"/>
      <c r="GK492" s="5"/>
      <c r="GL492" s="5"/>
      <c r="GM492" s="5"/>
      <c r="GN492" s="5"/>
      <c r="GO492" s="5"/>
      <c r="GP492" s="5"/>
      <c r="GQ492" s="5"/>
      <c r="GR492" s="5"/>
      <c r="GS492" s="5"/>
      <c r="GT492" s="5"/>
      <c r="GU492" s="5"/>
      <c r="GV492" s="5"/>
      <c r="GW492" s="5"/>
      <c r="GX492" s="5"/>
      <c r="GY492" s="5"/>
      <c r="GZ492" s="5"/>
      <c r="HA492" s="5"/>
      <c r="HB492" s="5"/>
      <c r="HC492" s="5"/>
      <c r="HD492" s="5"/>
      <c r="HE492" s="5"/>
      <c r="HF492" s="5"/>
      <c r="HG492" s="5"/>
      <c r="HH492" s="5"/>
      <c r="HI492" s="5"/>
      <c r="HJ492" s="5"/>
      <c r="HK492" s="5"/>
      <c r="HL492" s="5"/>
      <c r="HM492" s="5"/>
      <c r="HN492" s="5"/>
      <c r="HO492" s="5"/>
      <c r="HP492" s="5"/>
      <c r="HQ492" s="5"/>
      <c r="HR492" s="5"/>
      <c r="HS492" s="5"/>
      <c r="HT492" s="5"/>
      <c r="HU492" s="5"/>
      <c r="HV492" s="5"/>
      <c r="HW492" s="5"/>
      <c r="HX492" s="5"/>
      <c r="HY492" s="5"/>
      <c r="HZ492" s="5"/>
      <c r="IA492" s="5"/>
      <c r="IB492" s="5"/>
      <c r="IC492" s="5"/>
      <c r="ID492" s="5"/>
      <c r="IE492" s="5"/>
      <c r="IF492" s="5"/>
      <c r="IG492" s="5"/>
      <c r="IH492" s="5"/>
      <c r="II492" s="5"/>
      <c r="IJ492" s="5"/>
      <c r="IK492" s="5"/>
      <c r="IL492" s="5"/>
      <c r="IM492" s="5"/>
      <c r="IN492" s="5"/>
      <c r="IO492" s="5"/>
      <c r="IP492" s="5"/>
      <c r="IQ492" s="5"/>
      <c r="IR492" s="5"/>
      <c r="IS492" s="5"/>
      <c r="IT492" s="5"/>
      <c r="IU492" s="5"/>
      <c r="IV492" s="5"/>
      <c r="IW492" s="5"/>
      <c r="IX492" s="5"/>
      <c r="IY492" s="5"/>
      <c r="IZ492" s="5"/>
      <c r="JA492" s="5"/>
      <c r="JB492" s="5"/>
      <c r="JC492" s="5"/>
      <c r="JD492" s="5"/>
      <c r="JE492" s="5"/>
      <c r="JF492" s="5"/>
      <c r="JG492" s="5"/>
      <c r="JH492" s="5"/>
      <c r="JI492" s="5"/>
      <c r="JJ492" s="5"/>
      <c r="JK492" s="5"/>
      <c r="JL492" s="5"/>
      <c r="JM492" s="5"/>
      <c r="JN492" s="5"/>
      <c r="JO492" s="5"/>
      <c r="JP492" s="5"/>
      <c r="JQ492" s="5"/>
      <c r="JR492" s="5"/>
      <c r="JS492" s="5"/>
      <c r="JT492" s="5"/>
      <c r="JU492" s="5"/>
      <c r="JV492" s="5"/>
      <c r="JW492" s="5"/>
      <c r="JX492" s="5"/>
      <c r="JY492" s="5"/>
      <c r="JZ492" s="5"/>
      <c r="KA492" s="5"/>
      <c r="KB492" s="5"/>
      <c r="KC492" s="5"/>
      <c r="KD492" s="5"/>
      <c r="KE492" s="5"/>
      <c r="KF492" s="5"/>
      <c r="KG492" s="5"/>
      <c r="KH492" s="5"/>
      <c r="KI492" s="5"/>
      <c r="KJ492" s="5"/>
      <c r="KK492" s="5"/>
      <c r="KL492" s="5"/>
      <c r="KM492" s="5"/>
      <c r="KN492" s="5"/>
    </row>
    <row r="493" spans="1:300" ht="12.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  <c r="CY493" s="5"/>
      <c r="CZ493" s="5"/>
      <c r="DA493" s="5"/>
      <c r="DB493" s="5"/>
      <c r="DC493" s="5"/>
      <c r="DD493" s="5"/>
      <c r="DE493" s="5"/>
      <c r="DF493" s="5"/>
      <c r="DG493" s="5"/>
      <c r="DH493" s="5"/>
      <c r="DI493" s="5"/>
      <c r="DJ493" s="5"/>
      <c r="DK493" s="5"/>
      <c r="DL493" s="5"/>
      <c r="DM493" s="5"/>
      <c r="DN493" s="5"/>
      <c r="DO493" s="5"/>
      <c r="DP493" s="5"/>
      <c r="DQ493" s="5"/>
      <c r="DR493" s="5"/>
      <c r="DS493" s="5"/>
      <c r="DT493" s="5"/>
      <c r="DU493" s="5"/>
      <c r="DV493" s="5"/>
      <c r="DW493" s="5"/>
      <c r="DX493" s="5"/>
      <c r="DY493" s="5"/>
      <c r="DZ493" s="5"/>
      <c r="EA493" s="5"/>
      <c r="EB493" s="5"/>
      <c r="EC493" s="5"/>
      <c r="ED493" s="5"/>
      <c r="EE493" s="5"/>
      <c r="EF493" s="5"/>
      <c r="EG493" s="5"/>
      <c r="EH493" s="5"/>
      <c r="EI493" s="5"/>
      <c r="EJ493" s="5"/>
      <c r="EK493" s="5"/>
      <c r="EL493" s="5"/>
      <c r="EM493" s="5"/>
      <c r="EN493" s="5"/>
      <c r="EO493" s="5"/>
      <c r="EP493" s="5"/>
      <c r="EQ493" s="5"/>
      <c r="ER493" s="5"/>
      <c r="ES493" s="5"/>
      <c r="ET493" s="5"/>
      <c r="EU493" s="5"/>
      <c r="EV493" s="5"/>
      <c r="EW493" s="5"/>
      <c r="EX493" s="5"/>
      <c r="EY493" s="5"/>
      <c r="EZ493" s="5"/>
      <c r="FA493" s="5"/>
      <c r="FB493" s="5"/>
      <c r="FC493" s="5"/>
      <c r="FD493" s="5"/>
      <c r="FE493" s="5"/>
      <c r="FF493" s="5"/>
      <c r="FG493" s="5"/>
      <c r="FH493" s="5"/>
      <c r="FI493" s="5"/>
      <c r="FJ493" s="5"/>
      <c r="FK493" s="5"/>
      <c r="FL493" s="5"/>
      <c r="FM493" s="5"/>
      <c r="FN493" s="5"/>
      <c r="FO493" s="5"/>
      <c r="FP493" s="5"/>
      <c r="FQ493" s="5"/>
      <c r="FR493" s="5"/>
      <c r="FS493" s="5"/>
      <c r="FT493" s="5"/>
      <c r="FU493" s="5"/>
      <c r="FV493" s="5"/>
      <c r="FW493" s="5"/>
      <c r="FX493" s="5"/>
      <c r="FY493" s="5"/>
      <c r="FZ493" s="5"/>
      <c r="GA493" s="5"/>
      <c r="GB493" s="5"/>
      <c r="GC493" s="5"/>
      <c r="GD493" s="5"/>
      <c r="GE493" s="5"/>
      <c r="GF493" s="5"/>
      <c r="GG493" s="5"/>
      <c r="GH493" s="5"/>
      <c r="GI493" s="5"/>
      <c r="GJ493" s="5"/>
      <c r="GK493" s="5"/>
      <c r="GL493" s="5"/>
      <c r="GM493" s="5"/>
      <c r="GN493" s="5"/>
      <c r="GO493" s="5"/>
      <c r="GP493" s="5"/>
      <c r="GQ493" s="5"/>
      <c r="GR493" s="5"/>
      <c r="GS493" s="5"/>
      <c r="GT493" s="5"/>
      <c r="GU493" s="5"/>
      <c r="GV493" s="5"/>
      <c r="GW493" s="5"/>
      <c r="GX493" s="5"/>
      <c r="GY493" s="5"/>
      <c r="GZ493" s="5"/>
      <c r="HA493" s="5"/>
      <c r="HB493" s="5"/>
      <c r="HC493" s="5"/>
      <c r="HD493" s="5"/>
      <c r="HE493" s="5"/>
      <c r="HF493" s="5"/>
      <c r="HG493" s="5"/>
      <c r="HH493" s="5"/>
      <c r="HI493" s="5"/>
      <c r="HJ493" s="5"/>
      <c r="HK493" s="5"/>
      <c r="HL493" s="5"/>
      <c r="HM493" s="5"/>
      <c r="HN493" s="5"/>
      <c r="HO493" s="5"/>
      <c r="HP493" s="5"/>
      <c r="HQ493" s="5"/>
      <c r="HR493" s="5"/>
      <c r="HS493" s="5"/>
      <c r="HT493" s="5"/>
      <c r="HU493" s="5"/>
      <c r="HV493" s="5"/>
      <c r="HW493" s="5"/>
      <c r="HX493" s="5"/>
      <c r="HY493" s="5"/>
      <c r="HZ493" s="5"/>
      <c r="IA493" s="5"/>
      <c r="IB493" s="5"/>
      <c r="IC493" s="5"/>
      <c r="ID493" s="5"/>
      <c r="IE493" s="5"/>
      <c r="IF493" s="5"/>
      <c r="IG493" s="5"/>
      <c r="IH493" s="5"/>
      <c r="II493" s="5"/>
      <c r="IJ493" s="5"/>
      <c r="IK493" s="5"/>
      <c r="IL493" s="5"/>
      <c r="IM493" s="5"/>
      <c r="IN493" s="5"/>
      <c r="IO493" s="5"/>
      <c r="IP493" s="5"/>
      <c r="IQ493" s="5"/>
      <c r="IR493" s="5"/>
      <c r="IS493" s="5"/>
      <c r="IT493" s="5"/>
      <c r="IU493" s="5"/>
      <c r="IV493" s="5"/>
      <c r="IW493" s="5"/>
      <c r="IX493" s="5"/>
      <c r="IY493" s="5"/>
      <c r="IZ493" s="5"/>
      <c r="JA493" s="5"/>
      <c r="JB493" s="5"/>
      <c r="JC493" s="5"/>
      <c r="JD493" s="5"/>
      <c r="JE493" s="5"/>
      <c r="JF493" s="5"/>
      <c r="JG493" s="5"/>
      <c r="JH493" s="5"/>
      <c r="JI493" s="5"/>
      <c r="JJ493" s="5"/>
      <c r="JK493" s="5"/>
      <c r="JL493" s="5"/>
      <c r="JM493" s="5"/>
      <c r="JN493" s="5"/>
      <c r="JO493" s="5"/>
      <c r="JP493" s="5"/>
      <c r="JQ493" s="5"/>
      <c r="JR493" s="5"/>
      <c r="JS493" s="5"/>
      <c r="JT493" s="5"/>
      <c r="JU493" s="5"/>
      <c r="JV493" s="5"/>
      <c r="JW493" s="5"/>
      <c r="JX493" s="5"/>
      <c r="JY493" s="5"/>
      <c r="JZ493" s="5"/>
      <c r="KA493" s="5"/>
      <c r="KB493" s="5"/>
      <c r="KC493" s="5"/>
      <c r="KD493" s="5"/>
      <c r="KE493" s="5"/>
      <c r="KF493" s="5"/>
      <c r="KG493" s="5"/>
      <c r="KH493" s="5"/>
      <c r="KI493" s="5"/>
      <c r="KJ493" s="5"/>
      <c r="KK493" s="5"/>
      <c r="KL493" s="5"/>
      <c r="KM493" s="5"/>
      <c r="KN493" s="5"/>
    </row>
    <row r="494" spans="1:300" ht="12.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  <c r="CY494" s="5"/>
      <c r="CZ494" s="5"/>
      <c r="DA494" s="5"/>
      <c r="DB494" s="5"/>
      <c r="DC494" s="5"/>
      <c r="DD494" s="5"/>
      <c r="DE494" s="5"/>
      <c r="DF494" s="5"/>
      <c r="DG494" s="5"/>
      <c r="DH494" s="5"/>
      <c r="DI494" s="5"/>
      <c r="DJ494" s="5"/>
      <c r="DK494" s="5"/>
      <c r="DL494" s="5"/>
      <c r="DM494" s="5"/>
      <c r="DN494" s="5"/>
      <c r="DO494" s="5"/>
      <c r="DP494" s="5"/>
      <c r="DQ494" s="5"/>
      <c r="DR494" s="5"/>
      <c r="DS494" s="5"/>
      <c r="DT494" s="5"/>
      <c r="DU494" s="5"/>
      <c r="DV494" s="5"/>
      <c r="DW494" s="5"/>
      <c r="DX494" s="5"/>
      <c r="DY494" s="5"/>
      <c r="DZ494" s="5"/>
      <c r="EA494" s="5"/>
      <c r="EB494" s="5"/>
      <c r="EC494" s="5"/>
      <c r="ED494" s="5"/>
      <c r="EE494" s="5"/>
      <c r="EF494" s="5"/>
      <c r="EG494" s="5"/>
      <c r="EH494" s="5"/>
      <c r="EI494" s="5"/>
      <c r="EJ494" s="5"/>
      <c r="EK494" s="5"/>
      <c r="EL494" s="5"/>
      <c r="EM494" s="5"/>
      <c r="EN494" s="5"/>
      <c r="EO494" s="5"/>
      <c r="EP494" s="5"/>
      <c r="EQ494" s="5"/>
      <c r="ER494" s="5"/>
      <c r="ES494" s="5"/>
      <c r="ET494" s="5"/>
      <c r="EU494" s="5"/>
      <c r="EV494" s="5"/>
      <c r="EW494" s="5"/>
      <c r="EX494" s="5"/>
      <c r="EY494" s="5"/>
      <c r="EZ494" s="5"/>
      <c r="FA494" s="5"/>
      <c r="FB494" s="5"/>
      <c r="FC494" s="5"/>
      <c r="FD494" s="5"/>
      <c r="FE494" s="5"/>
      <c r="FF494" s="5"/>
      <c r="FG494" s="5"/>
      <c r="FH494" s="5"/>
      <c r="FI494" s="5"/>
      <c r="FJ494" s="5"/>
      <c r="FK494" s="5"/>
      <c r="FL494" s="5"/>
      <c r="FM494" s="5"/>
      <c r="FN494" s="5"/>
      <c r="FO494" s="5"/>
      <c r="FP494" s="5"/>
      <c r="FQ494" s="5"/>
      <c r="FR494" s="5"/>
      <c r="FS494" s="5"/>
      <c r="FT494" s="5"/>
      <c r="FU494" s="5"/>
      <c r="FV494" s="5"/>
      <c r="FW494" s="5"/>
      <c r="FX494" s="5"/>
      <c r="FY494" s="5"/>
      <c r="FZ494" s="5"/>
      <c r="GA494" s="5"/>
      <c r="GB494" s="5"/>
      <c r="GC494" s="5"/>
      <c r="GD494" s="5"/>
      <c r="GE494" s="5"/>
      <c r="GF494" s="5"/>
      <c r="GG494" s="5"/>
      <c r="GH494" s="5"/>
      <c r="GI494" s="5"/>
      <c r="GJ494" s="5"/>
      <c r="GK494" s="5"/>
      <c r="GL494" s="5"/>
      <c r="GM494" s="5"/>
      <c r="GN494" s="5"/>
      <c r="GO494" s="5"/>
      <c r="GP494" s="5"/>
      <c r="GQ494" s="5"/>
      <c r="GR494" s="5"/>
      <c r="GS494" s="5"/>
      <c r="GT494" s="5"/>
      <c r="GU494" s="5"/>
      <c r="GV494" s="5"/>
      <c r="GW494" s="5"/>
      <c r="GX494" s="5"/>
      <c r="GY494" s="5"/>
      <c r="GZ494" s="5"/>
      <c r="HA494" s="5"/>
      <c r="HB494" s="5"/>
      <c r="HC494" s="5"/>
      <c r="HD494" s="5"/>
      <c r="HE494" s="5"/>
      <c r="HF494" s="5"/>
      <c r="HG494" s="5"/>
      <c r="HH494" s="5"/>
      <c r="HI494" s="5"/>
      <c r="HJ494" s="5"/>
      <c r="HK494" s="5"/>
      <c r="HL494" s="5"/>
      <c r="HM494" s="5"/>
      <c r="HN494" s="5"/>
      <c r="HO494" s="5"/>
      <c r="HP494" s="5"/>
      <c r="HQ494" s="5"/>
      <c r="HR494" s="5"/>
      <c r="HS494" s="5"/>
      <c r="HT494" s="5"/>
      <c r="HU494" s="5"/>
      <c r="HV494" s="5"/>
      <c r="HW494" s="5"/>
      <c r="HX494" s="5"/>
      <c r="HY494" s="5"/>
      <c r="HZ494" s="5"/>
      <c r="IA494" s="5"/>
      <c r="IB494" s="5"/>
      <c r="IC494" s="5"/>
      <c r="ID494" s="5"/>
      <c r="IE494" s="5"/>
      <c r="IF494" s="5"/>
      <c r="IG494" s="5"/>
      <c r="IH494" s="5"/>
      <c r="II494" s="5"/>
      <c r="IJ494" s="5"/>
      <c r="IK494" s="5"/>
      <c r="IL494" s="5"/>
      <c r="IM494" s="5"/>
      <c r="IN494" s="5"/>
      <c r="IO494" s="5"/>
      <c r="IP494" s="5"/>
      <c r="IQ494" s="5"/>
      <c r="IR494" s="5"/>
      <c r="IS494" s="5"/>
      <c r="IT494" s="5"/>
      <c r="IU494" s="5"/>
      <c r="IV494" s="5"/>
      <c r="IW494" s="5"/>
      <c r="IX494" s="5"/>
      <c r="IY494" s="5"/>
      <c r="IZ494" s="5"/>
      <c r="JA494" s="5"/>
      <c r="JB494" s="5"/>
      <c r="JC494" s="5"/>
      <c r="JD494" s="5"/>
      <c r="JE494" s="5"/>
      <c r="JF494" s="5"/>
      <c r="JG494" s="5"/>
      <c r="JH494" s="5"/>
      <c r="JI494" s="5"/>
      <c r="JJ494" s="5"/>
      <c r="JK494" s="5"/>
      <c r="JL494" s="5"/>
      <c r="JM494" s="5"/>
      <c r="JN494" s="5"/>
      <c r="JO494" s="5"/>
      <c r="JP494" s="5"/>
      <c r="JQ494" s="5"/>
      <c r="JR494" s="5"/>
      <c r="JS494" s="5"/>
      <c r="JT494" s="5"/>
      <c r="JU494" s="5"/>
      <c r="JV494" s="5"/>
      <c r="JW494" s="5"/>
      <c r="JX494" s="5"/>
      <c r="JY494" s="5"/>
      <c r="JZ494" s="5"/>
      <c r="KA494" s="5"/>
      <c r="KB494" s="5"/>
      <c r="KC494" s="5"/>
      <c r="KD494" s="5"/>
      <c r="KE494" s="5"/>
      <c r="KF494" s="5"/>
      <c r="KG494" s="5"/>
      <c r="KH494" s="5"/>
      <c r="KI494" s="5"/>
      <c r="KJ494" s="5"/>
      <c r="KK494" s="5"/>
      <c r="KL494" s="5"/>
      <c r="KM494" s="5"/>
      <c r="KN494" s="5"/>
    </row>
    <row r="495" spans="1:300" ht="12.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  <c r="CY495" s="5"/>
      <c r="CZ495" s="5"/>
      <c r="DA495" s="5"/>
      <c r="DB495" s="5"/>
      <c r="DC495" s="5"/>
      <c r="DD495" s="5"/>
      <c r="DE495" s="5"/>
      <c r="DF495" s="5"/>
      <c r="DG495" s="5"/>
      <c r="DH495" s="5"/>
      <c r="DI495" s="5"/>
      <c r="DJ495" s="5"/>
      <c r="DK495" s="5"/>
      <c r="DL495" s="5"/>
      <c r="DM495" s="5"/>
      <c r="DN495" s="5"/>
      <c r="DO495" s="5"/>
      <c r="DP495" s="5"/>
      <c r="DQ495" s="5"/>
      <c r="DR495" s="5"/>
      <c r="DS495" s="5"/>
      <c r="DT495" s="5"/>
      <c r="DU495" s="5"/>
      <c r="DV495" s="5"/>
      <c r="DW495" s="5"/>
      <c r="DX495" s="5"/>
      <c r="DY495" s="5"/>
      <c r="DZ495" s="5"/>
      <c r="EA495" s="5"/>
      <c r="EB495" s="5"/>
      <c r="EC495" s="5"/>
      <c r="ED495" s="5"/>
      <c r="EE495" s="5"/>
      <c r="EF495" s="5"/>
      <c r="EG495" s="5"/>
      <c r="EH495" s="5"/>
      <c r="EI495" s="5"/>
      <c r="EJ495" s="5"/>
      <c r="EK495" s="5"/>
      <c r="EL495" s="5"/>
      <c r="EM495" s="5"/>
      <c r="EN495" s="5"/>
      <c r="EO495" s="5"/>
      <c r="EP495" s="5"/>
      <c r="EQ495" s="5"/>
      <c r="ER495" s="5"/>
      <c r="ES495" s="5"/>
      <c r="ET495" s="5"/>
      <c r="EU495" s="5"/>
      <c r="EV495" s="5"/>
      <c r="EW495" s="5"/>
      <c r="EX495" s="5"/>
      <c r="EY495" s="5"/>
      <c r="EZ495" s="5"/>
      <c r="FA495" s="5"/>
      <c r="FB495" s="5"/>
      <c r="FC495" s="5"/>
      <c r="FD495" s="5"/>
      <c r="FE495" s="5"/>
      <c r="FF495" s="5"/>
      <c r="FG495" s="5"/>
      <c r="FH495" s="5"/>
      <c r="FI495" s="5"/>
      <c r="FJ495" s="5"/>
      <c r="FK495" s="5"/>
      <c r="FL495" s="5"/>
      <c r="FM495" s="5"/>
      <c r="FN495" s="5"/>
      <c r="FO495" s="5"/>
      <c r="FP495" s="5"/>
      <c r="FQ495" s="5"/>
      <c r="FR495" s="5"/>
      <c r="FS495" s="5"/>
      <c r="FT495" s="5"/>
      <c r="FU495" s="5"/>
      <c r="FV495" s="5"/>
      <c r="FW495" s="5"/>
      <c r="FX495" s="5"/>
      <c r="FY495" s="5"/>
      <c r="FZ495" s="5"/>
      <c r="GA495" s="5"/>
      <c r="GB495" s="5"/>
      <c r="GC495" s="5"/>
      <c r="GD495" s="5"/>
      <c r="GE495" s="5"/>
      <c r="GF495" s="5"/>
      <c r="GG495" s="5"/>
      <c r="GH495" s="5"/>
      <c r="GI495" s="5"/>
      <c r="GJ495" s="5"/>
      <c r="GK495" s="5"/>
      <c r="GL495" s="5"/>
      <c r="GM495" s="5"/>
      <c r="GN495" s="5"/>
      <c r="GO495" s="5"/>
      <c r="GP495" s="5"/>
      <c r="GQ495" s="5"/>
      <c r="GR495" s="5"/>
      <c r="GS495" s="5"/>
      <c r="GT495" s="5"/>
      <c r="GU495" s="5"/>
      <c r="GV495" s="5"/>
      <c r="GW495" s="5"/>
      <c r="GX495" s="5"/>
      <c r="GY495" s="5"/>
      <c r="GZ495" s="5"/>
      <c r="HA495" s="5"/>
      <c r="HB495" s="5"/>
      <c r="HC495" s="5"/>
      <c r="HD495" s="5"/>
      <c r="HE495" s="5"/>
      <c r="HF495" s="5"/>
      <c r="HG495" s="5"/>
      <c r="HH495" s="5"/>
      <c r="HI495" s="5"/>
      <c r="HJ495" s="5"/>
      <c r="HK495" s="5"/>
      <c r="HL495" s="5"/>
      <c r="HM495" s="5"/>
      <c r="HN495" s="5"/>
      <c r="HO495" s="5"/>
      <c r="HP495" s="5"/>
      <c r="HQ495" s="5"/>
      <c r="HR495" s="5"/>
      <c r="HS495" s="5"/>
      <c r="HT495" s="5"/>
      <c r="HU495" s="5"/>
      <c r="HV495" s="5"/>
      <c r="HW495" s="5"/>
      <c r="HX495" s="5"/>
      <c r="HY495" s="5"/>
      <c r="HZ495" s="5"/>
      <c r="IA495" s="5"/>
      <c r="IB495" s="5"/>
      <c r="IC495" s="5"/>
      <c r="ID495" s="5"/>
      <c r="IE495" s="5"/>
      <c r="IF495" s="5"/>
      <c r="IG495" s="5"/>
      <c r="IH495" s="5"/>
      <c r="II495" s="5"/>
      <c r="IJ495" s="5"/>
      <c r="IK495" s="5"/>
      <c r="IL495" s="5"/>
      <c r="IM495" s="5"/>
      <c r="IN495" s="5"/>
      <c r="IO495" s="5"/>
      <c r="IP495" s="5"/>
      <c r="IQ495" s="5"/>
      <c r="IR495" s="5"/>
      <c r="IS495" s="5"/>
      <c r="IT495" s="5"/>
      <c r="IU495" s="5"/>
      <c r="IV495" s="5"/>
      <c r="IW495" s="5"/>
      <c r="IX495" s="5"/>
      <c r="IY495" s="5"/>
      <c r="IZ495" s="5"/>
      <c r="JA495" s="5"/>
      <c r="JB495" s="5"/>
      <c r="JC495" s="5"/>
      <c r="JD495" s="5"/>
      <c r="JE495" s="5"/>
      <c r="JF495" s="5"/>
      <c r="JG495" s="5"/>
      <c r="JH495" s="5"/>
      <c r="JI495" s="5"/>
      <c r="JJ495" s="5"/>
      <c r="JK495" s="5"/>
      <c r="JL495" s="5"/>
      <c r="JM495" s="5"/>
      <c r="JN495" s="5"/>
      <c r="JO495" s="5"/>
      <c r="JP495" s="5"/>
      <c r="JQ495" s="5"/>
      <c r="JR495" s="5"/>
      <c r="JS495" s="5"/>
      <c r="JT495" s="5"/>
      <c r="JU495" s="5"/>
      <c r="JV495" s="5"/>
      <c r="JW495" s="5"/>
      <c r="JX495" s="5"/>
      <c r="JY495" s="5"/>
      <c r="JZ495" s="5"/>
      <c r="KA495" s="5"/>
      <c r="KB495" s="5"/>
      <c r="KC495" s="5"/>
      <c r="KD495" s="5"/>
      <c r="KE495" s="5"/>
      <c r="KF495" s="5"/>
      <c r="KG495" s="5"/>
      <c r="KH495" s="5"/>
      <c r="KI495" s="5"/>
      <c r="KJ495" s="5"/>
      <c r="KK495" s="5"/>
      <c r="KL495" s="5"/>
      <c r="KM495" s="5"/>
      <c r="KN495" s="5"/>
    </row>
    <row r="496" spans="1:300" ht="12.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  <c r="CY496" s="5"/>
      <c r="CZ496" s="5"/>
      <c r="DA496" s="5"/>
      <c r="DB496" s="5"/>
      <c r="DC496" s="5"/>
      <c r="DD496" s="5"/>
      <c r="DE496" s="5"/>
      <c r="DF496" s="5"/>
      <c r="DG496" s="5"/>
      <c r="DH496" s="5"/>
      <c r="DI496" s="5"/>
      <c r="DJ496" s="5"/>
      <c r="DK496" s="5"/>
      <c r="DL496" s="5"/>
      <c r="DM496" s="5"/>
      <c r="DN496" s="5"/>
      <c r="DO496" s="5"/>
      <c r="DP496" s="5"/>
      <c r="DQ496" s="5"/>
      <c r="DR496" s="5"/>
      <c r="DS496" s="5"/>
      <c r="DT496" s="5"/>
      <c r="DU496" s="5"/>
      <c r="DV496" s="5"/>
      <c r="DW496" s="5"/>
      <c r="DX496" s="5"/>
      <c r="DY496" s="5"/>
      <c r="DZ496" s="5"/>
      <c r="EA496" s="5"/>
      <c r="EB496" s="5"/>
      <c r="EC496" s="5"/>
      <c r="ED496" s="5"/>
      <c r="EE496" s="5"/>
      <c r="EF496" s="5"/>
      <c r="EG496" s="5"/>
      <c r="EH496" s="5"/>
      <c r="EI496" s="5"/>
      <c r="EJ496" s="5"/>
      <c r="EK496" s="5"/>
      <c r="EL496" s="5"/>
      <c r="EM496" s="5"/>
      <c r="EN496" s="5"/>
      <c r="EO496" s="5"/>
      <c r="EP496" s="5"/>
      <c r="EQ496" s="5"/>
      <c r="ER496" s="5"/>
      <c r="ES496" s="5"/>
      <c r="ET496" s="5"/>
      <c r="EU496" s="5"/>
      <c r="EV496" s="5"/>
      <c r="EW496" s="5"/>
      <c r="EX496" s="5"/>
      <c r="EY496" s="5"/>
      <c r="EZ496" s="5"/>
      <c r="FA496" s="5"/>
      <c r="FB496" s="5"/>
      <c r="FC496" s="5"/>
      <c r="FD496" s="5"/>
      <c r="FE496" s="5"/>
      <c r="FF496" s="5"/>
      <c r="FG496" s="5"/>
      <c r="FH496" s="5"/>
      <c r="FI496" s="5"/>
      <c r="FJ496" s="5"/>
      <c r="FK496" s="5"/>
      <c r="FL496" s="5"/>
      <c r="FM496" s="5"/>
      <c r="FN496" s="5"/>
      <c r="FO496" s="5"/>
      <c r="FP496" s="5"/>
      <c r="FQ496" s="5"/>
      <c r="FR496" s="5"/>
      <c r="FS496" s="5"/>
      <c r="FT496" s="5"/>
      <c r="FU496" s="5"/>
      <c r="FV496" s="5"/>
      <c r="FW496" s="5"/>
      <c r="FX496" s="5"/>
      <c r="FY496" s="5"/>
      <c r="FZ496" s="5"/>
      <c r="GA496" s="5"/>
      <c r="GB496" s="5"/>
      <c r="GC496" s="5"/>
      <c r="GD496" s="5"/>
      <c r="GE496" s="5"/>
      <c r="GF496" s="5"/>
      <c r="GG496" s="5"/>
      <c r="GH496" s="5"/>
      <c r="GI496" s="5"/>
      <c r="GJ496" s="5"/>
      <c r="GK496" s="5"/>
      <c r="GL496" s="5"/>
      <c r="GM496" s="5"/>
      <c r="GN496" s="5"/>
      <c r="GO496" s="5"/>
      <c r="GP496" s="5"/>
      <c r="GQ496" s="5"/>
      <c r="GR496" s="5"/>
      <c r="GS496" s="5"/>
      <c r="GT496" s="5"/>
      <c r="GU496" s="5"/>
      <c r="GV496" s="5"/>
      <c r="GW496" s="5"/>
      <c r="GX496" s="5"/>
      <c r="GY496" s="5"/>
      <c r="GZ496" s="5"/>
      <c r="HA496" s="5"/>
      <c r="HB496" s="5"/>
      <c r="HC496" s="5"/>
      <c r="HD496" s="5"/>
      <c r="HE496" s="5"/>
      <c r="HF496" s="5"/>
      <c r="HG496" s="5"/>
      <c r="HH496" s="5"/>
      <c r="HI496" s="5"/>
      <c r="HJ496" s="5"/>
      <c r="HK496" s="5"/>
      <c r="HL496" s="5"/>
      <c r="HM496" s="5"/>
      <c r="HN496" s="5"/>
      <c r="HO496" s="5"/>
      <c r="HP496" s="5"/>
      <c r="HQ496" s="5"/>
      <c r="HR496" s="5"/>
      <c r="HS496" s="5"/>
      <c r="HT496" s="5"/>
      <c r="HU496" s="5"/>
      <c r="HV496" s="5"/>
      <c r="HW496" s="5"/>
      <c r="HX496" s="5"/>
      <c r="HY496" s="5"/>
      <c r="HZ496" s="5"/>
      <c r="IA496" s="5"/>
      <c r="IB496" s="5"/>
      <c r="IC496" s="5"/>
      <c r="ID496" s="5"/>
      <c r="IE496" s="5"/>
      <c r="IF496" s="5"/>
      <c r="IG496" s="5"/>
      <c r="IH496" s="5"/>
      <c r="II496" s="5"/>
      <c r="IJ496" s="5"/>
      <c r="IK496" s="5"/>
      <c r="IL496" s="5"/>
      <c r="IM496" s="5"/>
      <c r="IN496" s="5"/>
      <c r="IO496" s="5"/>
      <c r="IP496" s="5"/>
      <c r="IQ496" s="5"/>
      <c r="IR496" s="5"/>
      <c r="IS496" s="5"/>
      <c r="IT496" s="5"/>
      <c r="IU496" s="5"/>
      <c r="IV496" s="5"/>
      <c r="IW496" s="5"/>
      <c r="IX496" s="5"/>
      <c r="IY496" s="5"/>
      <c r="IZ496" s="5"/>
      <c r="JA496" s="5"/>
      <c r="JB496" s="5"/>
      <c r="JC496" s="5"/>
      <c r="JD496" s="5"/>
      <c r="JE496" s="5"/>
      <c r="JF496" s="5"/>
      <c r="JG496" s="5"/>
      <c r="JH496" s="5"/>
      <c r="JI496" s="5"/>
      <c r="JJ496" s="5"/>
      <c r="JK496" s="5"/>
      <c r="JL496" s="5"/>
      <c r="JM496" s="5"/>
      <c r="JN496" s="5"/>
      <c r="JO496" s="5"/>
      <c r="JP496" s="5"/>
      <c r="JQ496" s="5"/>
      <c r="JR496" s="5"/>
      <c r="JS496" s="5"/>
      <c r="JT496" s="5"/>
      <c r="JU496" s="5"/>
      <c r="JV496" s="5"/>
      <c r="JW496" s="5"/>
      <c r="JX496" s="5"/>
      <c r="JY496" s="5"/>
      <c r="JZ496" s="5"/>
      <c r="KA496" s="5"/>
      <c r="KB496" s="5"/>
      <c r="KC496" s="5"/>
      <c r="KD496" s="5"/>
      <c r="KE496" s="5"/>
      <c r="KF496" s="5"/>
      <c r="KG496" s="5"/>
      <c r="KH496" s="5"/>
      <c r="KI496" s="5"/>
      <c r="KJ496" s="5"/>
      <c r="KK496" s="5"/>
      <c r="KL496" s="5"/>
      <c r="KM496" s="5"/>
      <c r="KN496" s="5"/>
    </row>
    <row r="497" spans="1:300" ht="12.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  <c r="CY497" s="5"/>
      <c r="CZ497" s="5"/>
      <c r="DA497" s="5"/>
      <c r="DB497" s="5"/>
      <c r="DC497" s="5"/>
      <c r="DD497" s="5"/>
      <c r="DE497" s="5"/>
      <c r="DF497" s="5"/>
      <c r="DG497" s="5"/>
      <c r="DH497" s="5"/>
      <c r="DI497" s="5"/>
      <c r="DJ497" s="5"/>
      <c r="DK497" s="5"/>
      <c r="DL497" s="5"/>
      <c r="DM497" s="5"/>
      <c r="DN497" s="5"/>
      <c r="DO497" s="5"/>
      <c r="DP497" s="5"/>
      <c r="DQ497" s="5"/>
      <c r="DR497" s="5"/>
      <c r="DS497" s="5"/>
      <c r="DT497" s="5"/>
      <c r="DU497" s="5"/>
      <c r="DV497" s="5"/>
      <c r="DW497" s="5"/>
      <c r="DX497" s="5"/>
      <c r="DY497" s="5"/>
      <c r="DZ497" s="5"/>
      <c r="EA497" s="5"/>
      <c r="EB497" s="5"/>
      <c r="EC497" s="5"/>
      <c r="ED497" s="5"/>
      <c r="EE497" s="5"/>
      <c r="EF497" s="5"/>
      <c r="EG497" s="5"/>
      <c r="EH497" s="5"/>
      <c r="EI497" s="5"/>
      <c r="EJ497" s="5"/>
      <c r="EK497" s="5"/>
      <c r="EL497" s="5"/>
      <c r="EM497" s="5"/>
      <c r="EN497" s="5"/>
      <c r="EO497" s="5"/>
      <c r="EP497" s="5"/>
      <c r="EQ497" s="5"/>
      <c r="ER497" s="5"/>
      <c r="ES497" s="5"/>
      <c r="ET497" s="5"/>
      <c r="EU497" s="5"/>
      <c r="EV497" s="5"/>
      <c r="EW497" s="5"/>
      <c r="EX497" s="5"/>
      <c r="EY497" s="5"/>
      <c r="EZ497" s="5"/>
      <c r="FA497" s="5"/>
      <c r="FB497" s="5"/>
      <c r="FC497" s="5"/>
      <c r="FD497" s="5"/>
      <c r="FE497" s="5"/>
      <c r="FF497" s="5"/>
      <c r="FG497" s="5"/>
      <c r="FH497" s="5"/>
      <c r="FI497" s="5"/>
      <c r="FJ497" s="5"/>
      <c r="FK497" s="5"/>
      <c r="FL497" s="5"/>
      <c r="FM497" s="5"/>
      <c r="FN497" s="5"/>
      <c r="FO497" s="5"/>
      <c r="FP497" s="5"/>
      <c r="FQ497" s="5"/>
      <c r="FR497" s="5"/>
      <c r="FS497" s="5"/>
      <c r="FT497" s="5"/>
      <c r="FU497" s="5"/>
      <c r="FV497" s="5"/>
      <c r="FW497" s="5"/>
      <c r="FX497" s="5"/>
      <c r="FY497" s="5"/>
      <c r="FZ497" s="5"/>
      <c r="GA497" s="5"/>
      <c r="GB497" s="5"/>
      <c r="GC497" s="5"/>
      <c r="GD497" s="5"/>
      <c r="GE497" s="5"/>
      <c r="GF497" s="5"/>
      <c r="GG497" s="5"/>
      <c r="GH497" s="5"/>
      <c r="GI497" s="5"/>
      <c r="GJ497" s="5"/>
      <c r="GK497" s="5"/>
      <c r="GL497" s="5"/>
      <c r="GM497" s="5"/>
      <c r="GN497" s="5"/>
      <c r="GO497" s="5"/>
      <c r="GP497" s="5"/>
      <c r="GQ497" s="5"/>
      <c r="GR497" s="5"/>
      <c r="GS497" s="5"/>
      <c r="GT497" s="5"/>
      <c r="GU497" s="5"/>
      <c r="GV497" s="5"/>
      <c r="GW497" s="5"/>
      <c r="GX497" s="5"/>
      <c r="GY497" s="5"/>
      <c r="GZ497" s="5"/>
      <c r="HA497" s="5"/>
      <c r="HB497" s="5"/>
      <c r="HC497" s="5"/>
      <c r="HD497" s="5"/>
      <c r="HE497" s="5"/>
      <c r="HF497" s="5"/>
      <c r="HG497" s="5"/>
      <c r="HH497" s="5"/>
      <c r="HI497" s="5"/>
      <c r="HJ497" s="5"/>
      <c r="HK497" s="5"/>
      <c r="HL497" s="5"/>
      <c r="HM497" s="5"/>
      <c r="HN497" s="5"/>
      <c r="HO497" s="5"/>
      <c r="HP497" s="5"/>
      <c r="HQ497" s="5"/>
      <c r="HR497" s="5"/>
      <c r="HS497" s="5"/>
      <c r="HT497" s="5"/>
      <c r="HU497" s="5"/>
      <c r="HV497" s="5"/>
      <c r="HW497" s="5"/>
      <c r="HX497" s="5"/>
      <c r="HY497" s="5"/>
      <c r="HZ497" s="5"/>
      <c r="IA497" s="5"/>
      <c r="IB497" s="5"/>
      <c r="IC497" s="5"/>
      <c r="ID497" s="5"/>
      <c r="IE497" s="5"/>
      <c r="IF497" s="5"/>
      <c r="IG497" s="5"/>
      <c r="IH497" s="5"/>
      <c r="II497" s="5"/>
      <c r="IJ497" s="5"/>
      <c r="IK497" s="5"/>
      <c r="IL497" s="5"/>
      <c r="IM497" s="5"/>
      <c r="IN497" s="5"/>
      <c r="IO497" s="5"/>
      <c r="IP497" s="5"/>
      <c r="IQ497" s="5"/>
      <c r="IR497" s="5"/>
      <c r="IS497" s="5"/>
      <c r="IT497" s="5"/>
      <c r="IU497" s="5"/>
      <c r="IV497" s="5"/>
      <c r="IW497" s="5"/>
      <c r="IX497" s="5"/>
      <c r="IY497" s="5"/>
      <c r="IZ497" s="5"/>
      <c r="JA497" s="5"/>
      <c r="JB497" s="5"/>
      <c r="JC497" s="5"/>
      <c r="JD497" s="5"/>
      <c r="JE497" s="5"/>
      <c r="JF497" s="5"/>
      <c r="JG497" s="5"/>
      <c r="JH497" s="5"/>
      <c r="JI497" s="5"/>
      <c r="JJ497" s="5"/>
      <c r="JK497" s="5"/>
      <c r="JL497" s="5"/>
      <c r="JM497" s="5"/>
      <c r="JN497" s="5"/>
      <c r="JO497" s="5"/>
      <c r="JP497" s="5"/>
      <c r="JQ497" s="5"/>
      <c r="JR497" s="5"/>
      <c r="JS497" s="5"/>
      <c r="JT497" s="5"/>
      <c r="JU497" s="5"/>
      <c r="JV497" s="5"/>
      <c r="JW497" s="5"/>
      <c r="JX497" s="5"/>
      <c r="JY497" s="5"/>
      <c r="JZ497" s="5"/>
      <c r="KA497" s="5"/>
      <c r="KB497" s="5"/>
      <c r="KC497" s="5"/>
      <c r="KD497" s="5"/>
      <c r="KE497" s="5"/>
      <c r="KF497" s="5"/>
      <c r="KG497" s="5"/>
      <c r="KH497" s="5"/>
      <c r="KI497" s="5"/>
      <c r="KJ497" s="5"/>
      <c r="KK497" s="5"/>
      <c r="KL497" s="5"/>
      <c r="KM497" s="5"/>
      <c r="KN497" s="5"/>
    </row>
    <row r="498" spans="1:300" ht="12.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  <c r="CY498" s="5"/>
      <c r="CZ498" s="5"/>
      <c r="DA498" s="5"/>
      <c r="DB498" s="5"/>
      <c r="DC498" s="5"/>
      <c r="DD498" s="5"/>
      <c r="DE498" s="5"/>
      <c r="DF498" s="5"/>
      <c r="DG498" s="5"/>
      <c r="DH498" s="5"/>
      <c r="DI498" s="5"/>
      <c r="DJ498" s="5"/>
      <c r="DK498" s="5"/>
      <c r="DL498" s="5"/>
      <c r="DM498" s="5"/>
      <c r="DN498" s="5"/>
      <c r="DO498" s="5"/>
      <c r="DP498" s="5"/>
      <c r="DQ498" s="5"/>
      <c r="DR498" s="5"/>
      <c r="DS498" s="5"/>
      <c r="DT498" s="5"/>
      <c r="DU498" s="5"/>
      <c r="DV498" s="5"/>
      <c r="DW498" s="5"/>
      <c r="DX498" s="5"/>
      <c r="DY498" s="5"/>
      <c r="DZ498" s="5"/>
      <c r="EA498" s="5"/>
      <c r="EB498" s="5"/>
      <c r="EC498" s="5"/>
      <c r="ED498" s="5"/>
      <c r="EE498" s="5"/>
      <c r="EF498" s="5"/>
      <c r="EG498" s="5"/>
      <c r="EH498" s="5"/>
      <c r="EI498" s="5"/>
      <c r="EJ498" s="5"/>
      <c r="EK498" s="5"/>
      <c r="EL498" s="5"/>
      <c r="EM498" s="5"/>
      <c r="EN498" s="5"/>
      <c r="EO498" s="5"/>
      <c r="EP498" s="5"/>
      <c r="EQ498" s="5"/>
      <c r="ER498" s="5"/>
      <c r="ES498" s="5"/>
      <c r="ET498" s="5"/>
      <c r="EU498" s="5"/>
      <c r="EV498" s="5"/>
      <c r="EW498" s="5"/>
      <c r="EX498" s="5"/>
      <c r="EY498" s="5"/>
      <c r="EZ498" s="5"/>
      <c r="FA498" s="5"/>
      <c r="FB498" s="5"/>
      <c r="FC498" s="5"/>
      <c r="FD498" s="5"/>
      <c r="FE498" s="5"/>
      <c r="FF498" s="5"/>
      <c r="FG498" s="5"/>
      <c r="FH498" s="5"/>
      <c r="FI498" s="5"/>
      <c r="FJ498" s="5"/>
      <c r="FK498" s="5"/>
      <c r="FL498" s="5"/>
      <c r="FM498" s="5"/>
      <c r="FN498" s="5"/>
      <c r="FO498" s="5"/>
      <c r="FP498" s="5"/>
      <c r="FQ498" s="5"/>
      <c r="FR498" s="5"/>
      <c r="FS498" s="5"/>
      <c r="FT498" s="5"/>
      <c r="FU498" s="5"/>
      <c r="FV498" s="5"/>
      <c r="FW498" s="5"/>
      <c r="FX498" s="5"/>
      <c r="FY498" s="5"/>
      <c r="FZ498" s="5"/>
      <c r="GA498" s="5"/>
      <c r="GB498" s="5"/>
      <c r="GC498" s="5"/>
      <c r="GD498" s="5"/>
      <c r="GE498" s="5"/>
      <c r="GF498" s="5"/>
      <c r="GG498" s="5"/>
      <c r="GH498" s="5"/>
      <c r="GI498" s="5"/>
      <c r="GJ498" s="5"/>
      <c r="GK498" s="5"/>
      <c r="GL498" s="5"/>
      <c r="GM498" s="5"/>
      <c r="GN498" s="5"/>
      <c r="GO498" s="5"/>
      <c r="GP498" s="5"/>
      <c r="GQ498" s="5"/>
      <c r="GR498" s="5"/>
      <c r="GS498" s="5"/>
      <c r="GT498" s="5"/>
      <c r="GU498" s="5"/>
      <c r="GV498" s="5"/>
      <c r="GW498" s="5"/>
      <c r="GX498" s="5"/>
      <c r="GY498" s="5"/>
      <c r="GZ498" s="5"/>
      <c r="HA498" s="5"/>
      <c r="HB498" s="5"/>
      <c r="HC498" s="5"/>
      <c r="HD498" s="5"/>
      <c r="HE498" s="5"/>
      <c r="HF498" s="5"/>
      <c r="HG498" s="5"/>
      <c r="HH498" s="5"/>
      <c r="HI498" s="5"/>
      <c r="HJ498" s="5"/>
      <c r="HK498" s="5"/>
      <c r="HL498" s="5"/>
      <c r="HM498" s="5"/>
      <c r="HN498" s="5"/>
      <c r="HO498" s="5"/>
      <c r="HP498" s="5"/>
      <c r="HQ498" s="5"/>
      <c r="HR498" s="5"/>
      <c r="HS498" s="5"/>
      <c r="HT498" s="5"/>
      <c r="HU498" s="5"/>
      <c r="HV498" s="5"/>
      <c r="HW498" s="5"/>
      <c r="HX498" s="5"/>
      <c r="HY498" s="5"/>
      <c r="HZ498" s="5"/>
      <c r="IA498" s="5"/>
      <c r="IB498" s="5"/>
      <c r="IC498" s="5"/>
      <c r="ID498" s="5"/>
      <c r="IE498" s="5"/>
      <c r="IF498" s="5"/>
      <c r="IG498" s="5"/>
      <c r="IH498" s="5"/>
      <c r="II498" s="5"/>
      <c r="IJ498" s="5"/>
      <c r="IK498" s="5"/>
      <c r="IL498" s="5"/>
      <c r="IM498" s="5"/>
      <c r="IN498" s="5"/>
      <c r="IO498" s="5"/>
      <c r="IP498" s="5"/>
      <c r="IQ498" s="5"/>
      <c r="IR498" s="5"/>
      <c r="IS498" s="5"/>
      <c r="IT498" s="5"/>
      <c r="IU498" s="5"/>
      <c r="IV498" s="5"/>
      <c r="IW498" s="5"/>
      <c r="IX498" s="5"/>
      <c r="IY498" s="5"/>
      <c r="IZ498" s="5"/>
      <c r="JA498" s="5"/>
      <c r="JB498" s="5"/>
      <c r="JC498" s="5"/>
      <c r="JD498" s="5"/>
      <c r="JE498" s="5"/>
      <c r="JF498" s="5"/>
      <c r="JG498" s="5"/>
      <c r="JH498" s="5"/>
      <c r="JI498" s="5"/>
      <c r="JJ498" s="5"/>
      <c r="JK498" s="5"/>
      <c r="JL498" s="5"/>
      <c r="JM498" s="5"/>
      <c r="JN498" s="5"/>
      <c r="JO498" s="5"/>
      <c r="JP498" s="5"/>
      <c r="JQ498" s="5"/>
      <c r="JR498" s="5"/>
      <c r="JS498" s="5"/>
      <c r="JT498" s="5"/>
      <c r="JU498" s="5"/>
      <c r="JV498" s="5"/>
      <c r="JW498" s="5"/>
      <c r="JX498" s="5"/>
      <c r="JY498" s="5"/>
      <c r="JZ498" s="5"/>
      <c r="KA498" s="5"/>
      <c r="KB498" s="5"/>
      <c r="KC498" s="5"/>
      <c r="KD498" s="5"/>
      <c r="KE498" s="5"/>
      <c r="KF498" s="5"/>
      <c r="KG498" s="5"/>
      <c r="KH498" s="5"/>
      <c r="KI498" s="5"/>
      <c r="KJ498" s="5"/>
      <c r="KK498" s="5"/>
      <c r="KL498" s="5"/>
      <c r="KM498" s="5"/>
      <c r="KN498" s="5"/>
    </row>
    <row r="499" spans="1:300" ht="12.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  <c r="CY499" s="5"/>
      <c r="CZ499" s="5"/>
      <c r="DA499" s="5"/>
      <c r="DB499" s="5"/>
      <c r="DC499" s="5"/>
      <c r="DD499" s="5"/>
      <c r="DE499" s="5"/>
      <c r="DF499" s="5"/>
      <c r="DG499" s="5"/>
      <c r="DH499" s="5"/>
      <c r="DI499" s="5"/>
      <c r="DJ499" s="5"/>
      <c r="DK499" s="5"/>
      <c r="DL499" s="5"/>
      <c r="DM499" s="5"/>
      <c r="DN499" s="5"/>
      <c r="DO499" s="5"/>
      <c r="DP499" s="5"/>
      <c r="DQ499" s="5"/>
      <c r="DR499" s="5"/>
      <c r="DS499" s="5"/>
      <c r="DT499" s="5"/>
      <c r="DU499" s="5"/>
      <c r="DV499" s="5"/>
      <c r="DW499" s="5"/>
      <c r="DX499" s="5"/>
      <c r="DY499" s="5"/>
      <c r="DZ499" s="5"/>
      <c r="EA499" s="5"/>
      <c r="EB499" s="5"/>
      <c r="EC499" s="5"/>
      <c r="ED499" s="5"/>
      <c r="EE499" s="5"/>
      <c r="EF499" s="5"/>
      <c r="EG499" s="5"/>
      <c r="EH499" s="5"/>
      <c r="EI499" s="5"/>
      <c r="EJ499" s="5"/>
      <c r="EK499" s="5"/>
      <c r="EL499" s="5"/>
      <c r="EM499" s="5"/>
      <c r="EN499" s="5"/>
      <c r="EO499" s="5"/>
      <c r="EP499" s="5"/>
      <c r="EQ499" s="5"/>
      <c r="ER499" s="5"/>
      <c r="ES499" s="5"/>
      <c r="ET499" s="5"/>
      <c r="EU499" s="5"/>
      <c r="EV499" s="5"/>
      <c r="EW499" s="5"/>
      <c r="EX499" s="5"/>
      <c r="EY499" s="5"/>
      <c r="EZ499" s="5"/>
      <c r="FA499" s="5"/>
      <c r="FB499" s="5"/>
      <c r="FC499" s="5"/>
      <c r="FD499" s="5"/>
      <c r="FE499" s="5"/>
      <c r="FF499" s="5"/>
      <c r="FG499" s="5"/>
      <c r="FH499" s="5"/>
      <c r="FI499" s="5"/>
      <c r="FJ499" s="5"/>
      <c r="FK499" s="5"/>
      <c r="FL499" s="5"/>
      <c r="FM499" s="5"/>
      <c r="FN499" s="5"/>
      <c r="FO499" s="5"/>
      <c r="FP499" s="5"/>
      <c r="FQ499" s="5"/>
      <c r="FR499" s="5"/>
      <c r="FS499" s="5"/>
      <c r="FT499" s="5"/>
      <c r="FU499" s="5"/>
      <c r="FV499" s="5"/>
      <c r="FW499" s="5"/>
      <c r="FX499" s="5"/>
      <c r="FY499" s="5"/>
      <c r="FZ499" s="5"/>
      <c r="GA499" s="5"/>
      <c r="GB499" s="5"/>
      <c r="GC499" s="5"/>
      <c r="GD499" s="5"/>
      <c r="GE499" s="5"/>
      <c r="GF499" s="5"/>
      <c r="GG499" s="5"/>
      <c r="GH499" s="5"/>
      <c r="GI499" s="5"/>
      <c r="GJ499" s="5"/>
      <c r="GK499" s="5"/>
      <c r="GL499" s="5"/>
      <c r="GM499" s="5"/>
      <c r="GN499" s="5"/>
      <c r="GO499" s="5"/>
      <c r="GP499" s="5"/>
      <c r="GQ499" s="5"/>
      <c r="GR499" s="5"/>
      <c r="GS499" s="5"/>
      <c r="GT499" s="5"/>
      <c r="GU499" s="5"/>
      <c r="GV499" s="5"/>
      <c r="GW499" s="5"/>
      <c r="GX499" s="5"/>
      <c r="GY499" s="5"/>
      <c r="GZ499" s="5"/>
      <c r="HA499" s="5"/>
      <c r="HB499" s="5"/>
      <c r="HC499" s="5"/>
      <c r="HD499" s="5"/>
      <c r="HE499" s="5"/>
      <c r="HF499" s="5"/>
      <c r="HG499" s="5"/>
      <c r="HH499" s="5"/>
      <c r="HI499" s="5"/>
      <c r="HJ499" s="5"/>
      <c r="HK499" s="5"/>
      <c r="HL499" s="5"/>
      <c r="HM499" s="5"/>
      <c r="HN499" s="5"/>
      <c r="HO499" s="5"/>
      <c r="HP499" s="5"/>
      <c r="HQ499" s="5"/>
      <c r="HR499" s="5"/>
      <c r="HS499" s="5"/>
      <c r="HT499" s="5"/>
      <c r="HU499" s="5"/>
      <c r="HV499" s="5"/>
      <c r="HW499" s="5"/>
      <c r="HX499" s="5"/>
      <c r="HY499" s="5"/>
      <c r="HZ499" s="5"/>
      <c r="IA499" s="5"/>
      <c r="IB499" s="5"/>
      <c r="IC499" s="5"/>
      <c r="ID499" s="5"/>
      <c r="IE499" s="5"/>
      <c r="IF499" s="5"/>
      <c r="IG499" s="5"/>
      <c r="IH499" s="5"/>
      <c r="II499" s="5"/>
      <c r="IJ499" s="5"/>
      <c r="IK499" s="5"/>
      <c r="IL499" s="5"/>
      <c r="IM499" s="5"/>
      <c r="IN499" s="5"/>
      <c r="IO499" s="5"/>
      <c r="IP499" s="5"/>
      <c r="IQ499" s="5"/>
      <c r="IR499" s="5"/>
      <c r="IS499" s="5"/>
      <c r="IT499" s="5"/>
      <c r="IU499" s="5"/>
      <c r="IV499" s="5"/>
      <c r="IW499" s="5"/>
      <c r="IX499" s="5"/>
      <c r="IY499" s="5"/>
      <c r="IZ499" s="5"/>
      <c r="JA499" s="5"/>
      <c r="JB499" s="5"/>
      <c r="JC499" s="5"/>
      <c r="JD499" s="5"/>
      <c r="JE499" s="5"/>
      <c r="JF499" s="5"/>
      <c r="JG499" s="5"/>
      <c r="JH499" s="5"/>
      <c r="JI499" s="5"/>
      <c r="JJ499" s="5"/>
      <c r="JK499" s="5"/>
      <c r="JL499" s="5"/>
      <c r="JM499" s="5"/>
      <c r="JN499" s="5"/>
      <c r="JO499" s="5"/>
      <c r="JP499" s="5"/>
      <c r="JQ499" s="5"/>
      <c r="JR499" s="5"/>
      <c r="JS499" s="5"/>
      <c r="JT499" s="5"/>
      <c r="JU499" s="5"/>
      <c r="JV499" s="5"/>
      <c r="JW499" s="5"/>
      <c r="JX499" s="5"/>
      <c r="JY499" s="5"/>
      <c r="JZ499" s="5"/>
      <c r="KA499" s="5"/>
      <c r="KB499" s="5"/>
      <c r="KC499" s="5"/>
      <c r="KD499" s="5"/>
      <c r="KE499" s="5"/>
      <c r="KF499" s="5"/>
      <c r="KG499" s="5"/>
      <c r="KH499" s="5"/>
      <c r="KI499" s="5"/>
      <c r="KJ499" s="5"/>
      <c r="KK499" s="5"/>
      <c r="KL499" s="5"/>
      <c r="KM499" s="5"/>
      <c r="KN499" s="5"/>
    </row>
    <row r="500" spans="1:300" ht="12.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  <c r="CY500" s="5"/>
      <c r="CZ500" s="5"/>
      <c r="DA500" s="5"/>
      <c r="DB500" s="5"/>
      <c r="DC500" s="5"/>
      <c r="DD500" s="5"/>
      <c r="DE500" s="5"/>
      <c r="DF500" s="5"/>
      <c r="DG500" s="5"/>
      <c r="DH500" s="5"/>
      <c r="DI500" s="5"/>
      <c r="DJ500" s="5"/>
      <c r="DK500" s="5"/>
      <c r="DL500" s="5"/>
      <c r="DM500" s="5"/>
      <c r="DN500" s="5"/>
      <c r="DO500" s="5"/>
      <c r="DP500" s="5"/>
      <c r="DQ500" s="5"/>
      <c r="DR500" s="5"/>
      <c r="DS500" s="5"/>
      <c r="DT500" s="5"/>
      <c r="DU500" s="5"/>
      <c r="DV500" s="5"/>
      <c r="DW500" s="5"/>
      <c r="DX500" s="5"/>
      <c r="DY500" s="5"/>
      <c r="DZ500" s="5"/>
      <c r="EA500" s="5"/>
      <c r="EB500" s="5"/>
      <c r="EC500" s="5"/>
      <c r="ED500" s="5"/>
      <c r="EE500" s="5"/>
      <c r="EF500" s="5"/>
      <c r="EG500" s="5"/>
      <c r="EH500" s="5"/>
      <c r="EI500" s="5"/>
      <c r="EJ500" s="5"/>
      <c r="EK500" s="5"/>
      <c r="EL500" s="5"/>
      <c r="EM500" s="5"/>
      <c r="EN500" s="5"/>
      <c r="EO500" s="5"/>
      <c r="EP500" s="5"/>
      <c r="EQ500" s="5"/>
      <c r="ER500" s="5"/>
      <c r="ES500" s="5"/>
      <c r="ET500" s="5"/>
      <c r="EU500" s="5"/>
      <c r="EV500" s="5"/>
      <c r="EW500" s="5"/>
      <c r="EX500" s="5"/>
      <c r="EY500" s="5"/>
      <c r="EZ500" s="5"/>
      <c r="FA500" s="5"/>
      <c r="FB500" s="5"/>
      <c r="FC500" s="5"/>
      <c r="FD500" s="5"/>
      <c r="FE500" s="5"/>
      <c r="FF500" s="5"/>
      <c r="FG500" s="5"/>
      <c r="FH500" s="5"/>
      <c r="FI500" s="5"/>
      <c r="FJ500" s="5"/>
      <c r="FK500" s="5"/>
      <c r="FL500" s="5"/>
      <c r="FM500" s="5"/>
      <c r="FN500" s="5"/>
      <c r="FO500" s="5"/>
      <c r="FP500" s="5"/>
      <c r="FQ500" s="5"/>
      <c r="FR500" s="5"/>
      <c r="FS500" s="5"/>
      <c r="FT500" s="5"/>
      <c r="FU500" s="5"/>
      <c r="FV500" s="5"/>
      <c r="FW500" s="5"/>
      <c r="FX500" s="5"/>
      <c r="FY500" s="5"/>
      <c r="FZ500" s="5"/>
      <c r="GA500" s="5"/>
      <c r="GB500" s="5"/>
      <c r="GC500" s="5"/>
      <c r="GD500" s="5"/>
      <c r="GE500" s="5"/>
      <c r="GF500" s="5"/>
      <c r="GG500" s="5"/>
      <c r="GH500" s="5"/>
      <c r="GI500" s="5"/>
      <c r="GJ500" s="5"/>
      <c r="GK500" s="5"/>
      <c r="GL500" s="5"/>
      <c r="GM500" s="5"/>
      <c r="GN500" s="5"/>
      <c r="GO500" s="5"/>
      <c r="GP500" s="5"/>
      <c r="GQ500" s="5"/>
      <c r="GR500" s="5"/>
      <c r="GS500" s="5"/>
      <c r="GT500" s="5"/>
      <c r="GU500" s="5"/>
      <c r="GV500" s="5"/>
      <c r="GW500" s="5"/>
      <c r="GX500" s="5"/>
      <c r="GY500" s="5"/>
      <c r="GZ500" s="5"/>
      <c r="HA500" s="5"/>
      <c r="HB500" s="5"/>
      <c r="HC500" s="5"/>
      <c r="HD500" s="5"/>
      <c r="HE500" s="5"/>
      <c r="HF500" s="5"/>
      <c r="HG500" s="5"/>
      <c r="HH500" s="5"/>
      <c r="HI500" s="5"/>
      <c r="HJ500" s="5"/>
      <c r="HK500" s="5"/>
      <c r="HL500" s="5"/>
      <c r="HM500" s="5"/>
      <c r="HN500" s="5"/>
      <c r="HO500" s="5"/>
      <c r="HP500" s="5"/>
      <c r="HQ500" s="5"/>
      <c r="HR500" s="5"/>
      <c r="HS500" s="5"/>
      <c r="HT500" s="5"/>
      <c r="HU500" s="5"/>
      <c r="HV500" s="5"/>
      <c r="HW500" s="5"/>
      <c r="HX500" s="5"/>
      <c r="HY500" s="5"/>
      <c r="HZ500" s="5"/>
      <c r="IA500" s="5"/>
      <c r="IB500" s="5"/>
      <c r="IC500" s="5"/>
      <c r="ID500" s="5"/>
      <c r="IE500" s="5"/>
      <c r="IF500" s="5"/>
      <c r="IG500" s="5"/>
      <c r="IH500" s="5"/>
      <c r="II500" s="5"/>
      <c r="IJ500" s="5"/>
      <c r="IK500" s="5"/>
      <c r="IL500" s="5"/>
      <c r="IM500" s="5"/>
      <c r="IN500" s="5"/>
      <c r="IO500" s="5"/>
      <c r="IP500" s="5"/>
      <c r="IQ500" s="5"/>
      <c r="IR500" s="5"/>
      <c r="IS500" s="5"/>
      <c r="IT500" s="5"/>
      <c r="IU500" s="5"/>
      <c r="IV500" s="5"/>
      <c r="IW500" s="5"/>
      <c r="IX500" s="5"/>
      <c r="IY500" s="5"/>
      <c r="IZ500" s="5"/>
      <c r="JA500" s="5"/>
      <c r="JB500" s="5"/>
      <c r="JC500" s="5"/>
      <c r="JD500" s="5"/>
      <c r="JE500" s="5"/>
      <c r="JF500" s="5"/>
      <c r="JG500" s="5"/>
      <c r="JH500" s="5"/>
      <c r="JI500" s="5"/>
      <c r="JJ500" s="5"/>
      <c r="JK500" s="5"/>
      <c r="JL500" s="5"/>
      <c r="JM500" s="5"/>
      <c r="JN500" s="5"/>
      <c r="JO500" s="5"/>
      <c r="JP500" s="5"/>
      <c r="JQ500" s="5"/>
      <c r="JR500" s="5"/>
      <c r="JS500" s="5"/>
      <c r="JT500" s="5"/>
      <c r="JU500" s="5"/>
      <c r="JV500" s="5"/>
      <c r="JW500" s="5"/>
      <c r="JX500" s="5"/>
      <c r="JY500" s="5"/>
      <c r="JZ500" s="5"/>
      <c r="KA500" s="5"/>
      <c r="KB500" s="5"/>
      <c r="KC500" s="5"/>
      <c r="KD500" s="5"/>
      <c r="KE500" s="5"/>
      <c r="KF500" s="5"/>
      <c r="KG500" s="5"/>
      <c r="KH500" s="5"/>
      <c r="KI500" s="5"/>
      <c r="KJ500" s="5"/>
      <c r="KK500" s="5"/>
      <c r="KL500" s="5"/>
      <c r="KM500" s="5"/>
      <c r="KN500" s="5"/>
    </row>
    <row r="501" spans="1:300" ht="12.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  <c r="CY501" s="5"/>
      <c r="CZ501" s="5"/>
      <c r="DA501" s="5"/>
      <c r="DB501" s="5"/>
      <c r="DC501" s="5"/>
      <c r="DD501" s="5"/>
      <c r="DE501" s="5"/>
      <c r="DF501" s="5"/>
      <c r="DG501" s="5"/>
      <c r="DH501" s="5"/>
      <c r="DI501" s="5"/>
      <c r="DJ501" s="5"/>
      <c r="DK501" s="5"/>
      <c r="DL501" s="5"/>
      <c r="DM501" s="5"/>
      <c r="DN501" s="5"/>
      <c r="DO501" s="5"/>
      <c r="DP501" s="5"/>
      <c r="DQ501" s="5"/>
      <c r="DR501" s="5"/>
      <c r="DS501" s="5"/>
      <c r="DT501" s="5"/>
      <c r="DU501" s="5"/>
      <c r="DV501" s="5"/>
      <c r="DW501" s="5"/>
      <c r="DX501" s="5"/>
      <c r="DY501" s="5"/>
      <c r="DZ501" s="5"/>
      <c r="EA501" s="5"/>
      <c r="EB501" s="5"/>
      <c r="EC501" s="5"/>
      <c r="ED501" s="5"/>
      <c r="EE501" s="5"/>
      <c r="EF501" s="5"/>
      <c r="EG501" s="5"/>
      <c r="EH501" s="5"/>
      <c r="EI501" s="5"/>
      <c r="EJ501" s="5"/>
      <c r="EK501" s="5"/>
      <c r="EL501" s="5"/>
      <c r="EM501" s="5"/>
      <c r="EN501" s="5"/>
      <c r="EO501" s="5"/>
      <c r="EP501" s="5"/>
      <c r="EQ501" s="5"/>
      <c r="ER501" s="5"/>
      <c r="ES501" s="5"/>
      <c r="ET501" s="5"/>
      <c r="EU501" s="5"/>
      <c r="EV501" s="5"/>
      <c r="EW501" s="5"/>
      <c r="EX501" s="5"/>
      <c r="EY501" s="5"/>
      <c r="EZ501" s="5"/>
      <c r="FA501" s="5"/>
      <c r="FB501" s="5"/>
      <c r="FC501" s="5"/>
      <c r="FD501" s="5"/>
      <c r="FE501" s="5"/>
      <c r="FF501" s="5"/>
      <c r="FG501" s="5"/>
      <c r="FH501" s="5"/>
      <c r="FI501" s="5"/>
      <c r="FJ501" s="5"/>
      <c r="FK501" s="5"/>
      <c r="FL501" s="5"/>
      <c r="FM501" s="5"/>
      <c r="FN501" s="5"/>
      <c r="FO501" s="5"/>
      <c r="FP501" s="5"/>
      <c r="FQ501" s="5"/>
      <c r="FR501" s="5"/>
      <c r="FS501" s="5"/>
      <c r="FT501" s="5"/>
      <c r="FU501" s="5"/>
      <c r="FV501" s="5"/>
      <c r="FW501" s="5"/>
      <c r="FX501" s="5"/>
      <c r="FY501" s="5"/>
      <c r="FZ501" s="5"/>
      <c r="GA501" s="5"/>
      <c r="GB501" s="5"/>
      <c r="GC501" s="5"/>
      <c r="GD501" s="5"/>
      <c r="GE501" s="5"/>
      <c r="GF501" s="5"/>
      <c r="GG501" s="5"/>
      <c r="GH501" s="5"/>
      <c r="GI501" s="5"/>
      <c r="GJ501" s="5"/>
      <c r="GK501" s="5"/>
      <c r="GL501" s="5"/>
      <c r="GM501" s="5"/>
      <c r="GN501" s="5"/>
      <c r="GO501" s="5"/>
      <c r="GP501" s="5"/>
      <c r="GQ501" s="5"/>
      <c r="GR501" s="5"/>
      <c r="GS501" s="5"/>
      <c r="GT501" s="5"/>
      <c r="GU501" s="5"/>
      <c r="GV501" s="5"/>
      <c r="GW501" s="5"/>
      <c r="GX501" s="5"/>
      <c r="GY501" s="5"/>
      <c r="GZ501" s="5"/>
      <c r="HA501" s="5"/>
      <c r="HB501" s="5"/>
      <c r="HC501" s="5"/>
      <c r="HD501" s="5"/>
      <c r="HE501" s="5"/>
      <c r="HF501" s="5"/>
      <c r="HG501" s="5"/>
      <c r="HH501" s="5"/>
      <c r="HI501" s="5"/>
      <c r="HJ501" s="5"/>
      <c r="HK501" s="5"/>
      <c r="HL501" s="5"/>
      <c r="HM501" s="5"/>
      <c r="HN501" s="5"/>
      <c r="HO501" s="5"/>
      <c r="HP501" s="5"/>
      <c r="HQ501" s="5"/>
      <c r="HR501" s="5"/>
      <c r="HS501" s="5"/>
      <c r="HT501" s="5"/>
      <c r="HU501" s="5"/>
      <c r="HV501" s="5"/>
      <c r="HW501" s="5"/>
      <c r="HX501" s="5"/>
      <c r="HY501" s="5"/>
      <c r="HZ501" s="5"/>
      <c r="IA501" s="5"/>
      <c r="IB501" s="5"/>
      <c r="IC501" s="5"/>
      <c r="ID501" s="5"/>
      <c r="IE501" s="5"/>
      <c r="IF501" s="5"/>
      <c r="IG501" s="5"/>
      <c r="IH501" s="5"/>
      <c r="II501" s="5"/>
      <c r="IJ501" s="5"/>
      <c r="IK501" s="5"/>
      <c r="IL501" s="5"/>
      <c r="IM501" s="5"/>
      <c r="IN501" s="5"/>
      <c r="IO501" s="5"/>
      <c r="IP501" s="5"/>
      <c r="IQ501" s="5"/>
      <c r="IR501" s="5"/>
      <c r="IS501" s="5"/>
      <c r="IT501" s="5"/>
      <c r="IU501" s="5"/>
      <c r="IV501" s="5"/>
      <c r="IW501" s="5"/>
      <c r="IX501" s="5"/>
      <c r="IY501" s="5"/>
      <c r="IZ501" s="5"/>
      <c r="JA501" s="5"/>
      <c r="JB501" s="5"/>
      <c r="JC501" s="5"/>
      <c r="JD501" s="5"/>
      <c r="JE501" s="5"/>
      <c r="JF501" s="5"/>
      <c r="JG501" s="5"/>
      <c r="JH501" s="5"/>
      <c r="JI501" s="5"/>
      <c r="JJ501" s="5"/>
      <c r="JK501" s="5"/>
      <c r="JL501" s="5"/>
      <c r="JM501" s="5"/>
      <c r="JN501" s="5"/>
      <c r="JO501" s="5"/>
      <c r="JP501" s="5"/>
      <c r="JQ501" s="5"/>
      <c r="JR501" s="5"/>
      <c r="JS501" s="5"/>
      <c r="JT501" s="5"/>
      <c r="JU501" s="5"/>
      <c r="JV501" s="5"/>
      <c r="JW501" s="5"/>
      <c r="JX501" s="5"/>
      <c r="JY501" s="5"/>
      <c r="JZ501" s="5"/>
      <c r="KA501" s="5"/>
      <c r="KB501" s="5"/>
      <c r="KC501" s="5"/>
      <c r="KD501" s="5"/>
      <c r="KE501" s="5"/>
      <c r="KF501" s="5"/>
      <c r="KG501" s="5"/>
      <c r="KH501" s="5"/>
      <c r="KI501" s="5"/>
      <c r="KJ501" s="5"/>
      <c r="KK501" s="5"/>
      <c r="KL501" s="5"/>
      <c r="KM501" s="5"/>
      <c r="KN501" s="5"/>
    </row>
    <row r="502" spans="1:300" ht="12.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  <c r="CY502" s="5"/>
      <c r="CZ502" s="5"/>
      <c r="DA502" s="5"/>
      <c r="DB502" s="5"/>
      <c r="DC502" s="5"/>
      <c r="DD502" s="5"/>
      <c r="DE502" s="5"/>
      <c r="DF502" s="5"/>
      <c r="DG502" s="5"/>
      <c r="DH502" s="5"/>
      <c r="DI502" s="5"/>
      <c r="DJ502" s="5"/>
      <c r="DK502" s="5"/>
      <c r="DL502" s="5"/>
      <c r="DM502" s="5"/>
      <c r="DN502" s="5"/>
      <c r="DO502" s="5"/>
      <c r="DP502" s="5"/>
      <c r="DQ502" s="5"/>
      <c r="DR502" s="5"/>
      <c r="DS502" s="5"/>
      <c r="DT502" s="5"/>
      <c r="DU502" s="5"/>
      <c r="DV502" s="5"/>
      <c r="DW502" s="5"/>
      <c r="DX502" s="5"/>
      <c r="DY502" s="5"/>
      <c r="DZ502" s="5"/>
      <c r="EA502" s="5"/>
      <c r="EB502" s="5"/>
      <c r="EC502" s="5"/>
      <c r="ED502" s="5"/>
      <c r="EE502" s="5"/>
      <c r="EF502" s="5"/>
      <c r="EG502" s="5"/>
      <c r="EH502" s="5"/>
      <c r="EI502" s="5"/>
      <c r="EJ502" s="5"/>
      <c r="EK502" s="5"/>
      <c r="EL502" s="5"/>
      <c r="EM502" s="5"/>
      <c r="EN502" s="5"/>
      <c r="EO502" s="5"/>
      <c r="EP502" s="5"/>
      <c r="EQ502" s="5"/>
      <c r="ER502" s="5"/>
      <c r="ES502" s="5"/>
      <c r="ET502" s="5"/>
      <c r="EU502" s="5"/>
      <c r="EV502" s="5"/>
      <c r="EW502" s="5"/>
      <c r="EX502" s="5"/>
      <c r="EY502" s="5"/>
      <c r="EZ502" s="5"/>
      <c r="FA502" s="5"/>
      <c r="FB502" s="5"/>
      <c r="FC502" s="5"/>
      <c r="FD502" s="5"/>
      <c r="FE502" s="5"/>
      <c r="FF502" s="5"/>
      <c r="FG502" s="5"/>
      <c r="FH502" s="5"/>
      <c r="FI502" s="5"/>
      <c r="FJ502" s="5"/>
      <c r="FK502" s="5"/>
      <c r="FL502" s="5"/>
      <c r="FM502" s="5"/>
      <c r="FN502" s="5"/>
      <c r="FO502" s="5"/>
      <c r="FP502" s="5"/>
      <c r="FQ502" s="5"/>
      <c r="FR502" s="5"/>
      <c r="FS502" s="5"/>
      <c r="FT502" s="5"/>
      <c r="FU502" s="5"/>
      <c r="FV502" s="5"/>
      <c r="FW502" s="5"/>
      <c r="FX502" s="5"/>
      <c r="FY502" s="5"/>
      <c r="FZ502" s="5"/>
      <c r="GA502" s="5"/>
      <c r="GB502" s="5"/>
      <c r="GC502" s="5"/>
      <c r="GD502" s="5"/>
      <c r="GE502" s="5"/>
      <c r="GF502" s="5"/>
      <c r="GG502" s="5"/>
      <c r="GH502" s="5"/>
      <c r="GI502" s="5"/>
      <c r="GJ502" s="5"/>
      <c r="GK502" s="5"/>
      <c r="GL502" s="5"/>
      <c r="GM502" s="5"/>
      <c r="GN502" s="5"/>
      <c r="GO502" s="5"/>
      <c r="GP502" s="5"/>
      <c r="GQ502" s="5"/>
      <c r="GR502" s="5"/>
      <c r="GS502" s="5"/>
      <c r="GT502" s="5"/>
      <c r="GU502" s="5"/>
      <c r="GV502" s="5"/>
      <c r="GW502" s="5"/>
      <c r="GX502" s="5"/>
      <c r="GY502" s="5"/>
      <c r="GZ502" s="5"/>
      <c r="HA502" s="5"/>
      <c r="HB502" s="5"/>
      <c r="HC502" s="5"/>
      <c r="HD502" s="5"/>
      <c r="HE502" s="5"/>
      <c r="HF502" s="5"/>
      <c r="HG502" s="5"/>
      <c r="HH502" s="5"/>
      <c r="HI502" s="5"/>
      <c r="HJ502" s="5"/>
      <c r="HK502" s="5"/>
      <c r="HL502" s="5"/>
      <c r="HM502" s="5"/>
      <c r="HN502" s="5"/>
      <c r="HO502" s="5"/>
      <c r="HP502" s="5"/>
      <c r="HQ502" s="5"/>
      <c r="HR502" s="5"/>
      <c r="HS502" s="5"/>
      <c r="HT502" s="5"/>
      <c r="HU502" s="5"/>
      <c r="HV502" s="5"/>
      <c r="HW502" s="5"/>
      <c r="HX502" s="5"/>
      <c r="HY502" s="5"/>
      <c r="HZ502" s="5"/>
      <c r="IA502" s="5"/>
      <c r="IB502" s="5"/>
      <c r="IC502" s="5"/>
      <c r="ID502" s="5"/>
      <c r="IE502" s="5"/>
      <c r="IF502" s="5"/>
      <c r="IG502" s="5"/>
      <c r="IH502" s="5"/>
      <c r="II502" s="5"/>
      <c r="IJ502" s="5"/>
      <c r="IK502" s="5"/>
      <c r="IL502" s="5"/>
      <c r="IM502" s="5"/>
      <c r="IN502" s="5"/>
      <c r="IO502" s="5"/>
      <c r="IP502" s="5"/>
      <c r="IQ502" s="5"/>
      <c r="IR502" s="5"/>
      <c r="IS502" s="5"/>
      <c r="IT502" s="5"/>
      <c r="IU502" s="5"/>
      <c r="IV502" s="5"/>
      <c r="IW502" s="5"/>
      <c r="IX502" s="5"/>
      <c r="IY502" s="5"/>
      <c r="IZ502" s="5"/>
      <c r="JA502" s="5"/>
      <c r="JB502" s="5"/>
      <c r="JC502" s="5"/>
      <c r="JD502" s="5"/>
      <c r="JE502" s="5"/>
      <c r="JF502" s="5"/>
      <c r="JG502" s="5"/>
      <c r="JH502" s="5"/>
      <c r="JI502" s="5"/>
      <c r="JJ502" s="5"/>
      <c r="JK502" s="5"/>
      <c r="JL502" s="5"/>
      <c r="JM502" s="5"/>
      <c r="JN502" s="5"/>
      <c r="JO502" s="5"/>
      <c r="JP502" s="5"/>
      <c r="JQ502" s="5"/>
      <c r="JR502" s="5"/>
      <c r="JS502" s="5"/>
      <c r="JT502" s="5"/>
      <c r="JU502" s="5"/>
      <c r="JV502" s="5"/>
      <c r="JW502" s="5"/>
      <c r="JX502" s="5"/>
      <c r="JY502" s="5"/>
      <c r="JZ502" s="5"/>
      <c r="KA502" s="5"/>
      <c r="KB502" s="5"/>
      <c r="KC502" s="5"/>
      <c r="KD502" s="5"/>
      <c r="KE502" s="5"/>
      <c r="KF502" s="5"/>
      <c r="KG502" s="5"/>
      <c r="KH502" s="5"/>
      <c r="KI502" s="5"/>
      <c r="KJ502" s="5"/>
      <c r="KK502" s="5"/>
      <c r="KL502" s="5"/>
      <c r="KM502" s="5"/>
      <c r="KN502" s="5"/>
    </row>
    <row r="503" spans="1:300" ht="12.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  <c r="CY503" s="5"/>
      <c r="CZ503" s="5"/>
      <c r="DA503" s="5"/>
      <c r="DB503" s="5"/>
      <c r="DC503" s="5"/>
      <c r="DD503" s="5"/>
      <c r="DE503" s="5"/>
      <c r="DF503" s="5"/>
      <c r="DG503" s="5"/>
      <c r="DH503" s="5"/>
      <c r="DI503" s="5"/>
      <c r="DJ503" s="5"/>
      <c r="DK503" s="5"/>
      <c r="DL503" s="5"/>
      <c r="DM503" s="5"/>
      <c r="DN503" s="5"/>
      <c r="DO503" s="5"/>
      <c r="DP503" s="5"/>
      <c r="DQ503" s="5"/>
      <c r="DR503" s="5"/>
      <c r="DS503" s="5"/>
      <c r="DT503" s="5"/>
      <c r="DU503" s="5"/>
      <c r="DV503" s="5"/>
      <c r="DW503" s="5"/>
      <c r="DX503" s="5"/>
      <c r="DY503" s="5"/>
      <c r="DZ503" s="5"/>
      <c r="EA503" s="5"/>
      <c r="EB503" s="5"/>
      <c r="EC503" s="5"/>
      <c r="ED503" s="5"/>
      <c r="EE503" s="5"/>
      <c r="EF503" s="5"/>
      <c r="EG503" s="5"/>
      <c r="EH503" s="5"/>
      <c r="EI503" s="5"/>
      <c r="EJ503" s="5"/>
      <c r="EK503" s="5"/>
      <c r="EL503" s="5"/>
      <c r="EM503" s="5"/>
      <c r="EN503" s="5"/>
      <c r="EO503" s="5"/>
      <c r="EP503" s="5"/>
      <c r="EQ503" s="5"/>
      <c r="ER503" s="5"/>
      <c r="ES503" s="5"/>
      <c r="ET503" s="5"/>
      <c r="EU503" s="5"/>
      <c r="EV503" s="5"/>
      <c r="EW503" s="5"/>
      <c r="EX503" s="5"/>
      <c r="EY503" s="5"/>
      <c r="EZ503" s="5"/>
      <c r="FA503" s="5"/>
      <c r="FB503" s="5"/>
      <c r="FC503" s="5"/>
      <c r="FD503" s="5"/>
      <c r="FE503" s="5"/>
      <c r="FF503" s="5"/>
      <c r="FG503" s="5"/>
      <c r="FH503" s="5"/>
      <c r="FI503" s="5"/>
      <c r="FJ503" s="5"/>
      <c r="FK503" s="5"/>
      <c r="FL503" s="5"/>
      <c r="FM503" s="5"/>
      <c r="FN503" s="5"/>
      <c r="FO503" s="5"/>
      <c r="FP503" s="5"/>
      <c r="FQ503" s="5"/>
      <c r="FR503" s="5"/>
      <c r="FS503" s="5"/>
      <c r="FT503" s="5"/>
      <c r="FU503" s="5"/>
      <c r="FV503" s="5"/>
      <c r="FW503" s="5"/>
      <c r="FX503" s="5"/>
      <c r="FY503" s="5"/>
      <c r="FZ503" s="5"/>
      <c r="GA503" s="5"/>
      <c r="GB503" s="5"/>
      <c r="GC503" s="5"/>
      <c r="GD503" s="5"/>
      <c r="GE503" s="5"/>
      <c r="GF503" s="5"/>
      <c r="GG503" s="5"/>
      <c r="GH503" s="5"/>
      <c r="GI503" s="5"/>
      <c r="GJ503" s="5"/>
      <c r="GK503" s="5"/>
      <c r="GL503" s="5"/>
      <c r="GM503" s="5"/>
      <c r="GN503" s="5"/>
      <c r="GO503" s="5"/>
      <c r="GP503" s="5"/>
      <c r="GQ503" s="5"/>
      <c r="GR503" s="5"/>
      <c r="GS503" s="5"/>
      <c r="GT503" s="5"/>
      <c r="GU503" s="5"/>
      <c r="GV503" s="5"/>
      <c r="GW503" s="5"/>
      <c r="GX503" s="5"/>
      <c r="GY503" s="5"/>
      <c r="GZ503" s="5"/>
      <c r="HA503" s="5"/>
      <c r="HB503" s="5"/>
      <c r="HC503" s="5"/>
      <c r="HD503" s="5"/>
      <c r="HE503" s="5"/>
      <c r="HF503" s="5"/>
      <c r="HG503" s="5"/>
      <c r="HH503" s="5"/>
      <c r="HI503" s="5"/>
      <c r="HJ503" s="5"/>
      <c r="HK503" s="5"/>
      <c r="HL503" s="5"/>
      <c r="HM503" s="5"/>
      <c r="HN503" s="5"/>
      <c r="HO503" s="5"/>
      <c r="HP503" s="5"/>
      <c r="HQ503" s="5"/>
      <c r="HR503" s="5"/>
      <c r="HS503" s="5"/>
      <c r="HT503" s="5"/>
      <c r="HU503" s="5"/>
      <c r="HV503" s="5"/>
      <c r="HW503" s="5"/>
      <c r="HX503" s="5"/>
      <c r="HY503" s="5"/>
      <c r="HZ503" s="5"/>
      <c r="IA503" s="5"/>
      <c r="IB503" s="5"/>
      <c r="IC503" s="5"/>
      <c r="ID503" s="5"/>
      <c r="IE503" s="5"/>
      <c r="IF503" s="5"/>
      <c r="IG503" s="5"/>
      <c r="IH503" s="5"/>
      <c r="II503" s="5"/>
      <c r="IJ503" s="5"/>
      <c r="IK503" s="5"/>
      <c r="IL503" s="5"/>
      <c r="IM503" s="5"/>
      <c r="IN503" s="5"/>
      <c r="IO503" s="5"/>
      <c r="IP503" s="5"/>
      <c r="IQ503" s="5"/>
      <c r="IR503" s="5"/>
      <c r="IS503" s="5"/>
      <c r="IT503" s="5"/>
      <c r="IU503" s="5"/>
      <c r="IV503" s="5"/>
      <c r="IW503" s="5"/>
      <c r="IX503" s="5"/>
      <c r="IY503" s="5"/>
      <c r="IZ503" s="5"/>
      <c r="JA503" s="5"/>
      <c r="JB503" s="5"/>
      <c r="JC503" s="5"/>
      <c r="JD503" s="5"/>
      <c r="JE503" s="5"/>
      <c r="JF503" s="5"/>
      <c r="JG503" s="5"/>
      <c r="JH503" s="5"/>
      <c r="JI503" s="5"/>
      <c r="JJ503" s="5"/>
      <c r="JK503" s="5"/>
      <c r="JL503" s="5"/>
      <c r="JM503" s="5"/>
      <c r="JN503" s="5"/>
      <c r="JO503" s="5"/>
      <c r="JP503" s="5"/>
      <c r="JQ503" s="5"/>
      <c r="JR503" s="5"/>
      <c r="JS503" s="5"/>
      <c r="JT503" s="5"/>
      <c r="JU503" s="5"/>
      <c r="JV503" s="5"/>
      <c r="JW503" s="5"/>
      <c r="JX503" s="5"/>
      <c r="JY503" s="5"/>
      <c r="JZ503" s="5"/>
      <c r="KA503" s="5"/>
      <c r="KB503" s="5"/>
      <c r="KC503" s="5"/>
      <c r="KD503" s="5"/>
      <c r="KE503" s="5"/>
      <c r="KF503" s="5"/>
      <c r="KG503" s="5"/>
      <c r="KH503" s="5"/>
      <c r="KI503" s="5"/>
      <c r="KJ503" s="5"/>
      <c r="KK503" s="5"/>
      <c r="KL503" s="5"/>
      <c r="KM503" s="5"/>
      <c r="KN503" s="5"/>
    </row>
    <row r="504" spans="1:300" ht="12.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  <c r="CY504" s="5"/>
      <c r="CZ504" s="5"/>
      <c r="DA504" s="5"/>
      <c r="DB504" s="5"/>
      <c r="DC504" s="5"/>
      <c r="DD504" s="5"/>
      <c r="DE504" s="5"/>
      <c r="DF504" s="5"/>
      <c r="DG504" s="5"/>
      <c r="DH504" s="5"/>
      <c r="DI504" s="5"/>
      <c r="DJ504" s="5"/>
      <c r="DK504" s="5"/>
      <c r="DL504" s="5"/>
      <c r="DM504" s="5"/>
      <c r="DN504" s="5"/>
      <c r="DO504" s="5"/>
      <c r="DP504" s="5"/>
      <c r="DQ504" s="5"/>
      <c r="DR504" s="5"/>
      <c r="DS504" s="5"/>
      <c r="DT504" s="5"/>
      <c r="DU504" s="5"/>
      <c r="DV504" s="5"/>
      <c r="DW504" s="5"/>
      <c r="DX504" s="5"/>
      <c r="DY504" s="5"/>
      <c r="DZ504" s="5"/>
      <c r="EA504" s="5"/>
      <c r="EB504" s="5"/>
      <c r="EC504" s="5"/>
      <c r="ED504" s="5"/>
      <c r="EE504" s="5"/>
      <c r="EF504" s="5"/>
      <c r="EG504" s="5"/>
      <c r="EH504" s="5"/>
      <c r="EI504" s="5"/>
      <c r="EJ504" s="5"/>
      <c r="EK504" s="5"/>
      <c r="EL504" s="5"/>
      <c r="EM504" s="5"/>
      <c r="EN504" s="5"/>
      <c r="EO504" s="5"/>
      <c r="EP504" s="5"/>
      <c r="EQ504" s="5"/>
      <c r="ER504" s="5"/>
      <c r="ES504" s="5"/>
      <c r="ET504" s="5"/>
      <c r="EU504" s="5"/>
      <c r="EV504" s="5"/>
      <c r="EW504" s="5"/>
      <c r="EX504" s="5"/>
      <c r="EY504" s="5"/>
      <c r="EZ504" s="5"/>
      <c r="FA504" s="5"/>
      <c r="FB504" s="5"/>
      <c r="FC504" s="5"/>
      <c r="FD504" s="5"/>
      <c r="FE504" s="5"/>
      <c r="FF504" s="5"/>
      <c r="FG504" s="5"/>
      <c r="FH504" s="5"/>
      <c r="FI504" s="5"/>
      <c r="FJ504" s="5"/>
      <c r="FK504" s="5"/>
      <c r="FL504" s="5"/>
      <c r="FM504" s="5"/>
      <c r="FN504" s="5"/>
      <c r="FO504" s="5"/>
      <c r="FP504" s="5"/>
      <c r="FQ504" s="5"/>
      <c r="FR504" s="5"/>
      <c r="FS504" s="5"/>
      <c r="FT504" s="5"/>
      <c r="FU504" s="5"/>
      <c r="FV504" s="5"/>
      <c r="FW504" s="5"/>
      <c r="FX504" s="5"/>
      <c r="FY504" s="5"/>
      <c r="FZ504" s="5"/>
      <c r="GA504" s="5"/>
      <c r="GB504" s="5"/>
      <c r="GC504" s="5"/>
      <c r="GD504" s="5"/>
      <c r="GE504" s="5"/>
      <c r="GF504" s="5"/>
      <c r="GG504" s="5"/>
      <c r="GH504" s="5"/>
      <c r="GI504" s="5"/>
      <c r="GJ504" s="5"/>
      <c r="GK504" s="5"/>
      <c r="GL504" s="5"/>
      <c r="GM504" s="5"/>
      <c r="GN504" s="5"/>
      <c r="GO504" s="5"/>
      <c r="GP504" s="5"/>
      <c r="GQ504" s="5"/>
      <c r="GR504" s="5"/>
      <c r="GS504" s="5"/>
      <c r="GT504" s="5"/>
      <c r="GU504" s="5"/>
      <c r="GV504" s="5"/>
      <c r="GW504" s="5"/>
      <c r="GX504" s="5"/>
      <c r="GY504" s="5"/>
      <c r="GZ504" s="5"/>
      <c r="HA504" s="5"/>
      <c r="HB504" s="5"/>
      <c r="HC504" s="5"/>
      <c r="HD504" s="5"/>
      <c r="HE504" s="5"/>
      <c r="HF504" s="5"/>
      <c r="HG504" s="5"/>
      <c r="HH504" s="5"/>
      <c r="HI504" s="5"/>
      <c r="HJ504" s="5"/>
      <c r="HK504" s="5"/>
      <c r="HL504" s="5"/>
      <c r="HM504" s="5"/>
      <c r="HN504" s="5"/>
      <c r="HO504" s="5"/>
      <c r="HP504" s="5"/>
      <c r="HQ504" s="5"/>
      <c r="HR504" s="5"/>
      <c r="HS504" s="5"/>
      <c r="HT504" s="5"/>
      <c r="HU504" s="5"/>
      <c r="HV504" s="5"/>
      <c r="HW504" s="5"/>
      <c r="HX504" s="5"/>
      <c r="HY504" s="5"/>
      <c r="HZ504" s="5"/>
      <c r="IA504" s="5"/>
      <c r="IB504" s="5"/>
      <c r="IC504" s="5"/>
      <c r="ID504" s="5"/>
      <c r="IE504" s="5"/>
      <c r="IF504" s="5"/>
      <c r="IG504" s="5"/>
      <c r="IH504" s="5"/>
      <c r="II504" s="5"/>
      <c r="IJ504" s="5"/>
      <c r="IK504" s="5"/>
      <c r="IL504" s="5"/>
      <c r="IM504" s="5"/>
      <c r="IN504" s="5"/>
      <c r="IO504" s="5"/>
      <c r="IP504" s="5"/>
      <c r="IQ504" s="5"/>
      <c r="IR504" s="5"/>
      <c r="IS504" s="5"/>
      <c r="IT504" s="5"/>
      <c r="IU504" s="5"/>
      <c r="IV504" s="5"/>
      <c r="IW504" s="5"/>
      <c r="IX504" s="5"/>
      <c r="IY504" s="5"/>
      <c r="IZ504" s="5"/>
      <c r="JA504" s="5"/>
      <c r="JB504" s="5"/>
      <c r="JC504" s="5"/>
      <c r="JD504" s="5"/>
      <c r="JE504" s="5"/>
      <c r="JF504" s="5"/>
      <c r="JG504" s="5"/>
      <c r="JH504" s="5"/>
      <c r="JI504" s="5"/>
      <c r="JJ504" s="5"/>
      <c r="JK504" s="5"/>
      <c r="JL504" s="5"/>
      <c r="JM504" s="5"/>
      <c r="JN504" s="5"/>
      <c r="JO504" s="5"/>
      <c r="JP504" s="5"/>
      <c r="JQ504" s="5"/>
      <c r="JR504" s="5"/>
      <c r="JS504" s="5"/>
      <c r="JT504" s="5"/>
      <c r="JU504" s="5"/>
      <c r="JV504" s="5"/>
      <c r="JW504" s="5"/>
      <c r="JX504" s="5"/>
      <c r="JY504" s="5"/>
      <c r="JZ504" s="5"/>
      <c r="KA504" s="5"/>
      <c r="KB504" s="5"/>
      <c r="KC504" s="5"/>
      <c r="KD504" s="5"/>
      <c r="KE504" s="5"/>
      <c r="KF504" s="5"/>
      <c r="KG504" s="5"/>
      <c r="KH504" s="5"/>
      <c r="KI504" s="5"/>
      <c r="KJ504" s="5"/>
      <c r="KK504" s="5"/>
      <c r="KL504" s="5"/>
      <c r="KM504" s="5"/>
      <c r="KN504" s="5"/>
    </row>
    <row r="505" spans="1:300" ht="12.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  <c r="CY505" s="5"/>
      <c r="CZ505" s="5"/>
      <c r="DA505" s="5"/>
      <c r="DB505" s="5"/>
      <c r="DC505" s="5"/>
      <c r="DD505" s="5"/>
      <c r="DE505" s="5"/>
      <c r="DF505" s="5"/>
      <c r="DG505" s="5"/>
      <c r="DH505" s="5"/>
      <c r="DI505" s="5"/>
      <c r="DJ505" s="5"/>
      <c r="DK505" s="5"/>
      <c r="DL505" s="5"/>
      <c r="DM505" s="5"/>
      <c r="DN505" s="5"/>
      <c r="DO505" s="5"/>
      <c r="DP505" s="5"/>
      <c r="DQ505" s="5"/>
      <c r="DR505" s="5"/>
      <c r="DS505" s="5"/>
      <c r="DT505" s="5"/>
      <c r="DU505" s="5"/>
      <c r="DV505" s="5"/>
      <c r="DW505" s="5"/>
      <c r="DX505" s="5"/>
      <c r="DY505" s="5"/>
      <c r="DZ505" s="5"/>
      <c r="EA505" s="5"/>
      <c r="EB505" s="5"/>
      <c r="EC505" s="5"/>
      <c r="ED505" s="5"/>
      <c r="EE505" s="5"/>
      <c r="EF505" s="5"/>
      <c r="EG505" s="5"/>
      <c r="EH505" s="5"/>
      <c r="EI505" s="5"/>
      <c r="EJ505" s="5"/>
      <c r="EK505" s="5"/>
      <c r="EL505" s="5"/>
      <c r="EM505" s="5"/>
      <c r="EN505" s="5"/>
      <c r="EO505" s="5"/>
      <c r="EP505" s="5"/>
      <c r="EQ505" s="5"/>
      <c r="ER505" s="5"/>
      <c r="ES505" s="5"/>
      <c r="ET505" s="5"/>
      <c r="EU505" s="5"/>
      <c r="EV505" s="5"/>
      <c r="EW505" s="5"/>
      <c r="EX505" s="5"/>
      <c r="EY505" s="5"/>
      <c r="EZ505" s="5"/>
      <c r="FA505" s="5"/>
      <c r="FB505" s="5"/>
      <c r="FC505" s="5"/>
      <c r="FD505" s="5"/>
      <c r="FE505" s="5"/>
      <c r="FF505" s="5"/>
      <c r="FG505" s="5"/>
      <c r="FH505" s="5"/>
      <c r="FI505" s="5"/>
      <c r="FJ505" s="5"/>
      <c r="FK505" s="5"/>
      <c r="FL505" s="5"/>
      <c r="FM505" s="5"/>
      <c r="FN505" s="5"/>
      <c r="FO505" s="5"/>
      <c r="FP505" s="5"/>
      <c r="FQ505" s="5"/>
      <c r="FR505" s="5"/>
      <c r="FS505" s="5"/>
      <c r="FT505" s="5"/>
      <c r="FU505" s="5"/>
      <c r="FV505" s="5"/>
      <c r="FW505" s="5"/>
      <c r="FX505" s="5"/>
      <c r="FY505" s="5"/>
      <c r="FZ505" s="5"/>
      <c r="GA505" s="5"/>
      <c r="GB505" s="5"/>
      <c r="GC505" s="5"/>
      <c r="GD505" s="5"/>
      <c r="GE505" s="5"/>
      <c r="GF505" s="5"/>
      <c r="GG505" s="5"/>
      <c r="GH505" s="5"/>
      <c r="GI505" s="5"/>
      <c r="GJ505" s="5"/>
      <c r="GK505" s="5"/>
      <c r="GL505" s="5"/>
      <c r="GM505" s="5"/>
      <c r="GN505" s="5"/>
      <c r="GO505" s="5"/>
      <c r="GP505" s="5"/>
      <c r="GQ505" s="5"/>
      <c r="GR505" s="5"/>
      <c r="GS505" s="5"/>
      <c r="GT505" s="5"/>
      <c r="GU505" s="5"/>
      <c r="GV505" s="5"/>
      <c r="GW505" s="5"/>
      <c r="GX505" s="5"/>
      <c r="GY505" s="5"/>
      <c r="GZ505" s="5"/>
      <c r="HA505" s="5"/>
      <c r="HB505" s="5"/>
      <c r="HC505" s="5"/>
      <c r="HD505" s="5"/>
      <c r="HE505" s="5"/>
      <c r="HF505" s="5"/>
      <c r="HG505" s="5"/>
      <c r="HH505" s="5"/>
      <c r="HI505" s="5"/>
      <c r="HJ505" s="5"/>
      <c r="HK505" s="5"/>
      <c r="HL505" s="5"/>
      <c r="HM505" s="5"/>
      <c r="HN505" s="5"/>
      <c r="HO505" s="5"/>
      <c r="HP505" s="5"/>
      <c r="HQ505" s="5"/>
      <c r="HR505" s="5"/>
      <c r="HS505" s="5"/>
      <c r="HT505" s="5"/>
      <c r="HU505" s="5"/>
      <c r="HV505" s="5"/>
      <c r="HW505" s="5"/>
      <c r="HX505" s="5"/>
      <c r="HY505" s="5"/>
      <c r="HZ505" s="5"/>
      <c r="IA505" s="5"/>
      <c r="IB505" s="5"/>
      <c r="IC505" s="5"/>
      <c r="ID505" s="5"/>
      <c r="IE505" s="5"/>
      <c r="IF505" s="5"/>
      <c r="IG505" s="5"/>
      <c r="IH505" s="5"/>
      <c r="II505" s="5"/>
      <c r="IJ505" s="5"/>
      <c r="IK505" s="5"/>
      <c r="IL505" s="5"/>
      <c r="IM505" s="5"/>
      <c r="IN505" s="5"/>
      <c r="IO505" s="5"/>
      <c r="IP505" s="5"/>
      <c r="IQ505" s="5"/>
      <c r="IR505" s="5"/>
      <c r="IS505" s="5"/>
      <c r="IT505" s="5"/>
      <c r="IU505" s="5"/>
      <c r="IV505" s="5"/>
      <c r="IW505" s="5"/>
      <c r="IX505" s="5"/>
      <c r="IY505" s="5"/>
      <c r="IZ505" s="5"/>
      <c r="JA505" s="5"/>
      <c r="JB505" s="5"/>
      <c r="JC505" s="5"/>
      <c r="JD505" s="5"/>
      <c r="JE505" s="5"/>
      <c r="JF505" s="5"/>
      <c r="JG505" s="5"/>
      <c r="JH505" s="5"/>
      <c r="JI505" s="5"/>
      <c r="JJ505" s="5"/>
      <c r="JK505" s="5"/>
      <c r="JL505" s="5"/>
      <c r="JM505" s="5"/>
      <c r="JN505" s="5"/>
      <c r="JO505" s="5"/>
      <c r="JP505" s="5"/>
      <c r="JQ505" s="5"/>
      <c r="JR505" s="5"/>
      <c r="JS505" s="5"/>
      <c r="JT505" s="5"/>
      <c r="JU505" s="5"/>
      <c r="JV505" s="5"/>
      <c r="JW505" s="5"/>
      <c r="JX505" s="5"/>
      <c r="JY505" s="5"/>
      <c r="JZ505" s="5"/>
      <c r="KA505" s="5"/>
      <c r="KB505" s="5"/>
      <c r="KC505" s="5"/>
      <c r="KD505" s="5"/>
      <c r="KE505" s="5"/>
      <c r="KF505" s="5"/>
      <c r="KG505" s="5"/>
      <c r="KH505" s="5"/>
      <c r="KI505" s="5"/>
      <c r="KJ505" s="5"/>
      <c r="KK505" s="5"/>
      <c r="KL505" s="5"/>
      <c r="KM505" s="5"/>
      <c r="KN505" s="5"/>
    </row>
    <row r="506" spans="1:300" ht="12.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/>
      <c r="CW506" s="5"/>
      <c r="CX506" s="5"/>
      <c r="CY506" s="5"/>
      <c r="CZ506" s="5"/>
      <c r="DA506" s="5"/>
      <c r="DB506" s="5"/>
      <c r="DC506" s="5"/>
      <c r="DD506" s="5"/>
      <c r="DE506" s="5"/>
      <c r="DF506" s="5"/>
      <c r="DG506" s="5"/>
      <c r="DH506" s="5"/>
      <c r="DI506" s="5"/>
      <c r="DJ506" s="5"/>
      <c r="DK506" s="5"/>
      <c r="DL506" s="5"/>
      <c r="DM506" s="5"/>
      <c r="DN506" s="5"/>
      <c r="DO506" s="5"/>
      <c r="DP506" s="5"/>
      <c r="DQ506" s="5"/>
      <c r="DR506" s="5"/>
      <c r="DS506" s="5"/>
      <c r="DT506" s="5"/>
      <c r="DU506" s="5"/>
      <c r="DV506" s="5"/>
      <c r="DW506" s="5"/>
      <c r="DX506" s="5"/>
      <c r="DY506" s="5"/>
      <c r="DZ506" s="5"/>
      <c r="EA506" s="5"/>
      <c r="EB506" s="5"/>
      <c r="EC506" s="5"/>
      <c r="ED506" s="5"/>
      <c r="EE506" s="5"/>
      <c r="EF506" s="5"/>
      <c r="EG506" s="5"/>
      <c r="EH506" s="5"/>
      <c r="EI506" s="5"/>
      <c r="EJ506" s="5"/>
      <c r="EK506" s="5"/>
      <c r="EL506" s="5"/>
      <c r="EM506" s="5"/>
      <c r="EN506" s="5"/>
      <c r="EO506" s="5"/>
      <c r="EP506" s="5"/>
      <c r="EQ506" s="5"/>
      <c r="ER506" s="5"/>
      <c r="ES506" s="5"/>
      <c r="ET506" s="5"/>
      <c r="EU506" s="5"/>
      <c r="EV506" s="5"/>
      <c r="EW506" s="5"/>
      <c r="EX506" s="5"/>
      <c r="EY506" s="5"/>
      <c r="EZ506" s="5"/>
      <c r="FA506" s="5"/>
      <c r="FB506" s="5"/>
      <c r="FC506" s="5"/>
      <c r="FD506" s="5"/>
      <c r="FE506" s="5"/>
      <c r="FF506" s="5"/>
      <c r="FG506" s="5"/>
      <c r="FH506" s="5"/>
      <c r="FI506" s="5"/>
      <c r="FJ506" s="5"/>
      <c r="FK506" s="5"/>
      <c r="FL506" s="5"/>
      <c r="FM506" s="5"/>
      <c r="FN506" s="5"/>
      <c r="FO506" s="5"/>
      <c r="FP506" s="5"/>
      <c r="FQ506" s="5"/>
      <c r="FR506" s="5"/>
      <c r="FS506" s="5"/>
      <c r="FT506" s="5"/>
      <c r="FU506" s="5"/>
      <c r="FV506" s="5"/>
      <c r="FW506" s="5"/>
      <c r="FX506" s="5"/>
      <c r="FY506" s="5"/>
      <c r="FZ506" s="5"/>
      <c r="GA506" s="5"/>
      <c r="GB506" s="5"/>
      <c r="GC506" s="5"/>
      <c r="GD506" s="5"/>
      <c r="GE506" s="5"/>
      <c r="GF506" s="5"/>
      <c r="GG506" s="5"/>
      <c r="GH506" s="5"/>
      <c r="GI506" s="5"/>
      <c r="GJ506" s="5"/>
      <c r="GK506" s="5"/>
      <c r="GL506" s="5"/>
      <c r="GM506" s="5"/>
      <c r="GN506" s="5"/>
      <c r="GO506" s="5"/>
      <c r="GP506" s="5"/>
      <c r="GQ506" s="5"/>
      <c r="GR506" s="5"/>
      <c r="GS506" s="5"/>
      <c r="GT506" s="5"/>
      <c r="GU506" s="5"/>
      <c r="GV506" s="5"/>
      <c r="GW506" s="5"/>
      <c r="GX506" s="5"/>
      <c r="GY506" s="5"/>
      <c r="GZ506" s="5"/>
      <c r="HA506" s="5"/>
      <c r="HB506" s="5"/>
      <c r="HC506" s="5"/>
      <c r="HD506" s="5"/>
      <c r="HE506" s="5"/>
      <c r="HF506" s="5"/>
      <c r="HG506" s="5"/>
      <c r="HH506" s="5"/>
      <c r="HI506" s="5"/>
      <c r="HJ506" s="5"/>
      <c r="HK506" s="5"/>
      <c r="HL506" s="5"/>
      <c r="HM506" s="5"/>
      <c r="HN506" s="5"/>
      <c r="HO506" s="5"/>
      <c r="HP506" s="5"/>
      <c r="HQ506" s="5"/>
      <c r="HR506" s="5"/>
      <c r="HS506" s="5"/>
      <c r="HT506" s="5"/>
      <c r="HU506" s="5"/>
      <c r="HV506" s="5"/>
      <c r="HW506" s="5"/>
      <c r="HX506" s="5"/>
      <c r="HY506" s="5"/>
      <c r="HZ506" s="5"/>
      <c r="IA506" s="5"/>
      <c r="IB506" s="5"/>
      <c r="IC506" s="5"/>
      <c r="ID506" s="5"/>
      <c r="IE506" s="5"/>
      <c r="IF506" s="5"/>
      <c r="IG506" s="5"/>
      <c r="IH506" s="5"/>
      <c r="II506" s="5"/>
      <c r="IJ506" s="5"/>
      <c r="IK506" s="5"/>
      <c r="IL506" s="5"/>
      <c r="IM506" s="5"/>
      <c r="IN506" s="5"/>
      <c r="IO506" s="5"/>
      <c r="IP506" s="5"/>
      <c r="IQ506" s="5"/>
      <c r="IR506" s="5"/>
      <c r="IS506" s="5"/>
      <c r="IT506" s="5"/>
      <c r="IU506" s="5"/>
      <c r="IV506" s="5"/>
      <c r="IW506" s="5"/>
      <c r="IX506" s="5"/>
      <c r="IY506" s="5"/>
      <c r="IZ506" s="5"/>
      <c r="JA506" s="5"/>
      <c r="JB506" s="5"/>
      <c r="JC506" s="5"/>
      <c r="JD506" s="5"/>
      <c r="JE506" s="5"/>
      <c r="JF506" s="5"/>
      <c r="JG506" s="5"/>
      <c r="JH506" s="5"/>
      <c r="JI506" s="5"/>
      <c r="JJ506" s="5"/>
      <c r="JK506" s="5"/>
      <c r="JL506" s="5"/>
      <c r="JM506" s="5"/>
      <c r="JN506" s="5"/>
      <c r="JO506" s="5"/>
      <c r="JP506" s="5"/>
      <c r="JQ506" s="5"/>
      <c r="JR506" s="5"/>
      <c r="JS506" s="5"/>
      <c r="JT506" s="5"/>
      <c r="JU506" s="5"/>
      <c r="JV506" s="5"/>
      <c r="JW506" s="5"/>
      <c r="JX506" s="5"/>
      <c r="JY506" s="5"/>
      <c r="JZ506" s="5"/>
      <c r="KA506" s="5"/>
      <c r="KB506" s="5"/>
      <c r="KC506" s="5"/>
      <c r="KD506" s="5"/>
      <c r="KE506" s="5"/>
      <c r="KF506" s="5"/>
      <c r="KG506" s="5"/>
      <c r="KH506" s="5"/>
      <c r="KI506" s="5"/>
      <c r="KJ506" s="5"/>
      <c r="KK506" s="5"/>
      <c r="KL506" s="5"/>
      <c r="KM506" s="5"/>
      <c r="KN506" s="5"/>
    </row>
    <row r="507" spans="1:300" ht="12.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  <c r="CY507" s="5"/>
      <c r="CZ507" s="5"/>
      <c r="DA507" s="5"/>
      <c r="DB507" s="5"/>
      <c r="DC507" s="5"/>
      <c r="DD507" s="5"/>
      <c r="DE507" s="5"/>
      <c r="DF507" s="5"/>
      <c r="DG507" s="5"/>
      <c r="DH507" s="5"/>
      <c r="DI507" s="5"/>
      <c r="DJ507" s="5"/>
      <c r="DK507" s="5"/>
      <c r="DL507" s="5"/>
      <c r="DM507" s="5"/>
      <c r="DN507" s="5"/>
      <c r="DO507" s="5"/>
      <c r="DP507" s="5"/>
      <c r="DQ507" s="5"/>
      <c r="DR507" s="5"/>
      <c r="DS507" s="5"/>
      <c r="DT507" s="5"/>
      <c r="DU507" s="5"/>
      <c r="DV507" s="5"/>
      <c r="DW507" s="5"/>
      <c r="DX507" s="5"/>
      <c r="DY507" s="5"/>
      <c r="DZ507" s="5"/>
      <c r="EA507" s="5"/>
      <c r="EB507" s="5"/>
      <c r="EC507" s="5"/>
      <c r="ED507" s="5"/>
      <c r="EE507" s="5"/>
      <c r="EF507" s="5"/>
      <c r="EG507" s="5"/>
      <c r="EH507" s="5"/>
      <c r="EI507" s="5"/>
      <c r="EJ507" s="5"/>
      <c r="EK507" s="5"/>
      <c r="EL507" s="5"/>
      <c r="EM507" s="5"/>
      <c r="EN507" s="5"/>
      <c r="EO507" s="5"/>
      <c r="EP507" s="5"/>
      <c r="EQ507" s="5"/>
      <c r="ER507" s="5"/>
      <c r="ES507" s="5"/>
      <c r="ET507" s="5"/>
      <c r="EU507" s="5"/>
      <c r="EV507" s="5"/>
      <c r="EW507" s="5"/>
      <c r="EX507" s="5"/>
      <c r="EY507" s="5"/>
      <c r="EZ507" s="5"/>
      <c r="FA507" s="5"/>
      <c r="FB507" s="5"/>
      <c r="FC507" s="5"/>
      <c r="FD507" s="5"/>
      <c r="FE507" s="5"/>
      <c r="FF507" s="5"/>
      <c r="FG507" s="5"/>
      <c r="FH507" s="5"/>
      <c r="FI507" s="5"/>
      <c r="FJ507" s="5"/>
      <c r="FK507" s="5"/>
      <c r="FL507" s="5"/>
      <c r="FM507" s="5"/>
      <c r="FN507" s="5"/>
      <c r="FO507" s="5"/>
      <c r="FP507" s="5"/>
      <c r="FQ507" s="5"/>
      <c r="FR507" s="5"/>
      <c r="FS507" s="5"/>
      <c r="FT507" s="5"/>
      <c r="FU507" s="5"/>
      <c r="FV507" s="5"/>
      <c r="FW507" s="5"/>
      <c r="FX507" s="5"/>
      <c r="FY507" s="5"/>
      <c r="FZ507" s="5"/>
      <c r="GA507" s="5"/>
      <c r="GB507" s="5"/>
      <c r="GC507" s="5"/>
      <c r="GD507" s="5"/>
      <c r="GE507" s="5"/>
      <c r="GF507" s="5"/>
      <c r="GG507" s="5"/>
      <c r="GH507" s="5"/>
      <c r="GI507" s="5"/>
      <c r="GJ507" s="5"/>
      <c r="GK507" s="5"/>
      <c r="GL507" s="5"/>
      <c r="GM507" s="5"/>
      <c r="GN507" s="5"/>
      <c r="GO507" s="5"/>
      <c r="GP507" s="5"/>
      <c r="GQ507" s="5"/>
      <c r="GR507" s="5"/>
      <c r="GS507" s="5"/>
      <c r="GT507" s="5"/>
      <c r="GU507" s="5"/>
      <c r="GV507" s="5"/>
      <c r="GW507" s="5"/>
      <c r="GX507" s="5"/>
      <c r="GY507" s="5"/>
      <c r="GZ507" s="5"/>
      <c r="HA507" s="5"/>
      <c r="HB507" s="5"/>
      <c r="HC507" s="5"/>
      <c r="HD507" s="5"/>
      <c r="HE507" s="5"/>
      <c r="HF507" s="5"/>
      <c r="HG507" s="5"/>
      <c r="HH507" s="5"/>
      <c r="HI507" s="5"/>
      <c r="HJ507" s="5"/>
      <c r="HK507" s="5"/>
      <c r="HL507" s="5"/>
      <c r="HM507" s="5"/>
      <c r="HN507" s="5"/>
      <c r="HO507" s="5"/>
      <c r="HP507" s="5"/>
      <c r="HQ507" s="5"/>
      <c r="HR507" s="5"/>
      <c r="HS507" s="5"/>
      <c r="HT507" s="5"/>
      <c r="HU507" s="5"/>
      <c r="HV507" s="5"/>
      <c r="HW507" s="5"/>
      <c r="HX507" s="5"/>
      <c r="HY507" s="5"/>
      <c r="HZ507" s="5"/>
      <c r="IA507" s="5"/>
      <c r="IB507" s="5"/>
      <c r="IC507" s="5"/>
      <c r="ID507" s="5"/>
      <c r="IE507" s="5"/>
      <c r="IF507" s="5"/>
      <c r="IG507" s="5"/>
      <c r="IH507" s="5"/>
      <c r="II507" s="5"/>
      <c r="IJ507" s="5"/>
      <c r="IK507" s="5"/>
      <c r="IL507" s="5"/>
      <c r="IM507" s="5"/>
      <c r="IN507" s="5"/>
      <c r="IO507" s="5"/>
      <c r="IP507" s="5"/>
      <c r="IQ507" s="5"/>
      <c r="IR507" s="5"/>
      <c r="IS507" s="5"/>
      <c r="IT507" s="5"/>
      <c r="IU507" s="5"/>
      <c r="IV507" s="5"/>
      <c r="IW507" s="5"/>
      <c r="IX507" s="5"/>
      <c r="IY507" s="5"/>
      <c r="IZ507" s="5"/>
      <c r="JA507" s="5"/>
      <c r="JB507" s="5"/>
      <c r="JC507" s="5"/>
      <c r="JD507" s="5"/>
      <c r="JE507" s="5"/>
      <c r="JF507" s="5"/>
      <c r="JG507" s="5"/>
      <c r="JH507" s="5"/>
      <c r="JI507" s="5"/>
      <c r="JJ507" s="5"/>
      <c r="JK507" s="5"/>
      <c r="JL507" s="5"/>
      <c r="JM507" s="5"/>
      <c r="JN507" s="5"/>
      <c r="JO507" s="5"/>
      <c r="JP507" s="5"/>
      <c r="JQ507" s="5"/>
      <c r="JR507" s="5"/>
      <c r="JS507" s="5"/>
      <c r="JT507" s="5"/>
      <c r="JU507" s="5"/>
      <c r="JV507" s="5"/>
      <c r="JW507" s="5"/>
      <c r="JX507" s="5"/>
      <c r="JY507" s="5"/>
      <c r="JZ507" s="5"/>
      <c r="KA507" s="5"/>
      <c r="KB507" s="5"/>
      <c r="KC507" s="5"/>
      <c r="KD507" s="5"/>
      <c r="KE507" s="5"/>
      <c r="KF507" s="5"/>
      <c r="KG507" s="5"/>
      <c r="KH507" s="5"/>
      <c r="KI507" s="5"/>
      <c r="KJ507" s="5"/>
      <c r="KK507" s="5"/>
      <c r="KL507" s="5"/>
      <c r="KM507" s="5"/>
      <c r="KN507" s="5"/>
    </row>
    <row r="508" spans="1:300" ht="12.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  <c r="CY508" s="5"/>
      <c r="CZ508" s="5"/>
      <c r="DA508" s="5"/>
      <c r="DB508" s="5"/>
      <c r="DC508" s="5"/>
      <c r="DD508" s="5"/>
      <c r="DE508" s="5"/>
      <c r="DF508" s="5"/>
      <c r="DG508" s="5"/>
      <c r="DH508" s="5"/>
      <c r="DI508" s="5"/>
      <c r="DJ508" s="5"/>
      <c r="DK508" s="5"/>
      <c r="DL508" s="5"/>
      <c r="DM508" s="5"/>
      <c r="DN508" s="5"/>
      <c r="DO508" s="5"/>
      <c r="DP508" s="5"/>
      <c r="DQ508" s="5"/>
      <c r="DR508" s="5"/>
      <c r="DS508" s="5"/>
      <c r="DT508" s="5"/>
      <c r="DU508" s="5"/>
      <c r="DV508" s="5"/>
      <c r="DW508" s="5"/>
      <c r="DX508" s="5"/>
      <c r="DY508" s="5"/>
      <c r="DZ508" s="5"/>
      <c r="EA508" s="5"/>
      <c r="EB508" s="5"/>
      <c r="EC508" s="5"/>
      <c r="ED508" s="5"/>
      <c r="EE508" s="5"/>
      <c r="EF508" s="5"/>
      <c r="EG508" s="5"/>
      <c r="EH508" s="5"/>
      <c r="EI508" s="5"/>
      <c r="EJ508" s="5"/>
      <c r="EK508" s="5"/>
      <c r="EL508" s="5"/>
      <c r="EM508" s="5"/>
      <c r="EN508" s="5"/>
      <c r="EO508" s="5"/>
      <c r="EP508" s="5"/>
      <c r="EQ508" s="5"/>
      <c r="ER508" s="5"/>
      <c r="ES508" s="5"/>
      <c r="ET508" s="5"/>
      <c r="EU508" s="5"/>
      <c r="EV508" s="5"/>
      <c r="EW508" s="5"/>
      <c r="EX508" s="5"/>
      <c r="EY508" s="5"/>
      <c r="EZ508" s="5"/>
      <c r="FA508" s="5"/>
      <c r="FB508" s="5"/>
      <c r="FC508" s="5"/>
      <c r="FD508" s="5"/>
      <c r="FE508" s="5"/>
      <c r="FF508" s="5"/>
      <c r="FG508" s="5"/>
      <c r="FH508" s="5"/>
      <c r="FI508" s="5"/>
      <c r="FJ508" s="5"/>
      <c r="FK508" s="5"/>
      <c r="FL508" s="5"/>
      <c r="FM508" s="5"/>
      <c r="FN508" s="5"/>
      <c r="FO508" s="5"/>
      <c r="FP508" s="5"/>
      <c r="FQ508" s="5"/>
      <c r="FR508" s="5"/>
      <c r="FS508" s="5"/>
      <c r="FT508" s="5"/>
      <c r="FU508" s="5"/>
      <c r="FV508" s="5"/>
      <c r="FW508" s="5"/>
      <c r="FX508" s="5"/>
      <c r="FY508" s="5"/>
      <c r="FZ508" s="5"/>
      <c r="GA508" s="5"/>
      <c r="GB508" s="5"/>
      <c r="GC508" s="5"/>
      <c r="GD508" s="5"/>
      <c r="GE508" s="5"/>
      <c r="GF508" s="5"/>
      <c r="GG508" s="5"/>
      <c r="GH508" s="5"/>
      <c r="GI508" s="5"/>
      <c r="GJ508" s="5"/>
      <c r="GK508" s="5"/>
      <c r="GL508" s="5"/>
      <c r="GM508" s="5"/>
      <c r="GN508" s="5"/>
      <c r="GO508" s="5"/>
      <c r="GP508" s="5"/>
      <c r="GQ508" s="5"/>
      <c r="GR508" s="5"/>
      <c r="GS508" s="5"/>
      <c r="GT508" s="5"/>
      <c r="GU508" s="5"/>
      <c r="GV508" s="5"/>
      <c r="GW508" s="5"/>
      <c r="GX508" s="5"/>
      <c r="GY508" s="5"/>
      <c r="GZ508" s="5"/>
      <c r="HA508" s="5"/>
      <c r="HB508" s="5"/>
      <c r="HC508" s="5"/>
      <c r="HD508" s="5"/>
      <c r="HE508" s="5"/>
      <c r="HF508" s="5"/>
      <c r="HG508" s="5"/>
      <c r="HH508" s="5"/>
      <c r="HI508" s="5"/>
      <c r="HJ508" s="5"/>
      <c r="HK508" s="5"/>
      <c r="HL508" s="5"/>
      <c r="HM508" s="5"/>
      <c r="HN508" s="5"/>
      <c r="HO508" s="5"/>
      <c r="HP508" s="5"/>
      <c r="HQ508" s="5"/>
      <c r="HR508" s="5"/>
      <c r="HS508" s="5"/>
      <c r="HT508" s="5"/>
      <c r="HU508" s="5"/>
      <c r="HV508" s="5"/>
      <c r="HW508" s="5"/>
      <c r="HX508" s="5"/>
      <c r="HY508" s="5"/>
      <c r="HZ508" s="5"/>
      <c r="IA508" s="5"/>
      <c r="IB508" s="5"/>
      <c r="IC508" s="5"/>
      <c r="ID508" s="5"/>
      <c r="IE508" s="5"/>
      <c r="IF508" s="5"/>
      <c r="IG508" s="5"/>
      <c r="IH508" s="5"/>
      <c r="II508" s="5"/>
      <c r="IJ508" s="5"/>
      <c r="IK508" s="5"/>
      <c r="IL508" s="5"/>
      <c r="IM508" s="5"/>
      <c r="IN508" s="5"/>
      <c r="IO508" s="5"/>
      <c r="IP508" s="5"/>
      <c r="IQ508" s="5"/>
      <c r="IR508" s="5"/>
      <c r="IS508" s="5"/>
      <c r="IT508" s="5"/>
      <c r="IU508" s="5"/>
      <c r="IV508" s="5"/>
      <c r="IW508" s="5"/>
      <c r="IX508" s="5"/>
      <c r="IY508" s="5"/>
      <c r="IZ508" s="5"/>
      <c r="JA508" s="5"/>
      <c r="JB508" s="5"/>
      <c r="JC508" s="5"/>
      <c r="JD508" s="5"/>
      <c r="JE508" s="5"/>
      <c r="JF508" s="5"/>
      <c r="JG508" s="5"/>
      <c r="JH508" s="5"/>
      <c r="JI508" s="5"/>
      <c r="JJ508" s="5"/>
      <c r="JK508" s="5"/>
      <c r="JL508" s="5"/>
      <c r="JM508" s="5"/>
      <c r="JN508" s="5"/>
      <c r="JO508" s="5"/>
      <c r="JP508" s="5"/>
      <c r="JQ508" s="5"/>
      <c r="JR508" s="5"/>
      <c r="JS508" s="5"/>
      <c r="JT508" s="5"/>
      <c r="JU508" s="5"/>
      <c r="JV508" s="5"/>
      <c r="JW508" s="5"/>
      <c r="JX508" s="5"/>
      <c r="JY508" s="5"/>
      <c r="JZ508" s="5"/>
      <c r="KA508" s="5"/>
      <c r="KB508" s="5"/>
      <c r="KC508" s="5"/>
      <c r="KD508" s="5"/>
      <c r="KE508" s="5"/>
      <c r="KF508" s="5"/>
      <c r="KG508" s="5"/>
      <c r="KH508" s="5"/>
      <c r="KI508" s="5"/>
      <c r="KJ508" s="5"/>
      <c r="KK508" s="5"/>
      <c r="KL508" s="5"/>
      <c r="KM508" s="5"/>
      <c r="KN508" s="5"/>
    </row>
    <row r="509" spans="1:300" ht="12.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  <c r="CY509" s="5"/>
      <c r="CZ509" s="5"/>
      <c r="DA509" s="5"/>
      <c r="DB509" s="5"/>
      <c r="DC509" s="5"/>
      <c r="DD509" s="5"/>
      <c r="DE509" s="5"/>
      <c r="DF509" s="5"/>
      <c r="DG509" s="5"/>
      <c r="DH509" s="5"/>
      <c r="DI509" s="5"/>
      <c r="DJ509" s="5"/>
      <c r="DK509" s="5"/>
      <c r="DL509" s="5"/>
      <c r="DM509" s="5"/>
      <c r="DN509" s="5"/>
      <c r="DO509" s="5"/>
      <c r="DP509" s="5"/>
      <c r="DQ509" s="5"/>
      <c r="DR509" s="5"/>
      <c r="DS509" s="5"/>
      <c r="DT509" s="5"/>
      <c r="DU509" s="5"/>
      <c r="DV509" s="5"/>
      <c r="DW509" s="5"/>
      <c r="DX509" s="5"/>
      <c r="DY509" s="5"/>
      <c r="DZ509" s="5"/>
      <c r="EA509" s="5"/>
      <c r="EB509" s="5"/>
      <c r="EC509" s="5"/>
      <c r="ED509" s="5"/>
      <c r="EE509" s="5"/>
      <c r="EF509" s="5"/>
      <c r="EG509" s="5"/>
      <c r="EH509" s="5"/>
      <c r="EI509" s="5"/>
      <c r="EJ509" s="5"/>
      <c r="EK509" s="5"/>
      <c r="EL509" s="5"/>
      <c r="EM509" s="5"/>
      <c r="EN509" s="5"/>
      <c r="EO509" s="5"/>
      <c r="EP509" s="5"/>
      <c r="EQ509" s="5"/>
      <c r="ER509" s="5"/>
      <c r="ES509" s="5"/>
      <c r="ET509" s="5"/>
      <c r="EU509" s="5"/>
      <c r="EV509" s="5"/>
      <c r="EW509" s="5"/>
      <c r="EX509" s="5"/>
      <c r="EY509" s="5"/>
      <c r="EZ509" s="5"/>
      <c r="FA509" s="5"/>
      <c r="FB509" s="5"/>
      <c r="FC509" s="5"/>
      <c r="FD509" s="5"/>
      <c r="FE509" s="5"/>
      <c r="FF509" s="5"/>
      <c r="FG509" s="5"/>
      <c r="FH509" s="5"/>
      <c r="FI509" s="5"/>
      <c r="FJ509" s="5"/>
      <c r="FK509" s="5"/>
      <c r="FL509" s="5"/>
      <c r="FM509" s="5"/>
      <c r="FN509" s="5"/>
      <c r="FO509" s="5"/>
      <c r="FP509" s="5"/>
      <c r="FQ509" s="5"/>
      <c r="FR509" s="5"/>
      <c r="FS509" s="5"/>
      <c r="FT509" s="5"/>
      <c r="FU509" s="5"/>
      <c r="FV509" s="5"/>
      <c r="FW509" s="5"/>
      <c r="FX509" s="5"/>
      <c r="FY509" s="5"/>
      <c r="FZ509" s="5"/>
      <c r="GA509" s="5"/>
      <c r="GB509" s="5"/>
      <c r="GC509" s="5"/>
      <c r="GD509" s="5"/>
      <c r="GE509" s="5"/>
      <c r="GF509" s="5"/>
      <c r="GG509" s="5"/>
      <c r="GH509" s="5"/>
      <c r="GI509" s="5"/>
      <c r="GJ509" s="5"/>
      <c r="GK509" s="5"/>
      <c r="GL509" s="5"/>
      <c r="GM509" s="5"/>
      <c r="GN509" s="5"/>
      <c r="GO509" s="5"/>
      <c r="GP509" s="5"/>
      <c r="GQ509" s="5"/>
      <c r="GR509" s="5"/>
      <c r="GS509" s="5"/>
      <c r="GT509" s="5"/>
      <c r="GU509" s="5"/>
      <c r="GV509" s="5"/>
      <c r="GW509" s="5"/>
      <c r="GX509" s="5"/>
      <c r="GY509" s="5"/>
      <c r="GZ509" s="5"/>
      <c r="HA509" s="5"/>
      <c r="HB509" s="5"/>
      <c r="HC509" s="5"/>
      <c r="HD509" s="5"/>
      <c r="HE509" s="5"/>
      <c r="HF509" s="5"/>
      <c r="HG509" s="5"/>
      <c r="HH509" s="5"/>
      <c r="HI509" s="5"/>
      <c r="HJ509" s="5"/>
      <c r="HK509" s="5"/>
      <c r="HL509" s="5"/>
      <c r="HM509" s="5"/>
      <c r="HN509" s="5"/>
      <c r="HO509" s="5"/>
      <c r="HP509" s="5"/>
      <c r="HQ509" s="5"/>
      <c r="HR509" s="5"/>
      <c r="HS509" s="5"/>
      <c r="HT509" s="5"/>
      <c r="HU509" s="5"/>
      <c r="HV509" s="5"/>
      <c r="HW509" s="5"/>
      <c r="HX509" s="5"/>
      <c r="HY509" s="5"/>
      <c r="HZ509" s="5"/>
      <c r="IA509" s="5"/>
      <c r="IB509" s="5"/>
      <c r="IC509" s="5"/>
      <c r="ID509" s="5"/>
      <c r="IE509" s="5"/>
      <c r="IF509" s="5"/>
      <c r="IG509" s="5"/>
      <c r="IH509" s="5"/>
      <c r="II509" s="5"/>
      <c r="IJ509" s="5"/>
      <c r="IK509" s="5"/>
      <c r="IL509" s="5"/>
      <c r="IM509" s="5"/>
      <c r="IN509" s="5"/>
      <c r="IO509" s="5"/>
      <c r="IP509" s="5"/>
      <c r="IQ509" s="5"/>
      <c r="IR509" s="5"/>
      <c r="IS509" s="5"/>
      <c r="IT509" s="5"/>
      <c r="IU509" s="5"/>
      <c r="IV509" s="5"/>
      <c r="IW509" s="5"/>
      <c r="IX509" s="5"/>
      <c r="IY509" s="5"/>
      <c r="IZ509" s="5"/>
      <c r="JA509" s="5"/>
      <c r="JB509" s="5"/>
      <c r="JC509" s="5"/>
      <c r="JD509" s="5"/>
      <c r="JE509" s="5"/>
      <c r="JF509" s="5"/>
      <c r="JG509" s="5"/>
      <c r="JH509" s="5"/>
      <c r="JI509" s="5"/>
      <c r="JJ509" s="5"/>
      <c r="JK509" s="5"/>
      <c r="JL509" s="5"/>
      <c r="JM509" s="5"/>
      <c r="JN509" s="5"/>
      <c r="JO509" s="5"/>
      <c r="JP509" s="5"/>
      <c r="JQ509" s="5"/>
      <c r="JR509" s="5"/>
      <c r="JS509" s="5"/>
      <c r="JT509" s="5"/>
      <c r="JU509" s="5"/>
      <c r="JV509" s="5"/>
      <c r="JW509" s="5"/>
      <c r="JX509" s="5"/>
      <c r="JY509" s="5"/>
      <c r="JZ509" s="5"/>
      <c r="KA509" s="5"/>
      <c r="KB509" s="5"/>
      <c r="KC509" s="5"/>
      <c r="KD509" s="5"/>
      <c r="KE509" s="5"/>
      <c r="KF509" s="5"/>
      <c r="KG509" s="5"/>
      <c r="KH509" s="5"/>
      <c r="KI509" s="5"/>
      <c r="KJ509" s="5"/>
      <c r="KK509" s="5"/>
      <c r="KL509" s="5"/>
      <c r="KM509" s="5"/>
      <c r="KN509" s="5"/>
    </row>
    <row r="510" spans="1:300" ht="12.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  <c r="CX510" s="5"/>
      <c r="CY510" s="5"/>
      <c r="CZ510" s="5"/>
      <c r="DA510" s="5"/>
      <c r="DB510" s="5"/>
      <c r="DC510" s="5"/>
      <c r="DD510" s="5"/>
      <c r="DE510" s="5"/>
      <c r="DF510" s="5"/>
      <c r="DG510" s="5"/>
      <c r="DH510" s="5"/>
      <c r="DI510" s="5"/>
      <c r="DJ510" s="5"/>
      <c r="DK510" s="5"/>
      <c r="DL510" s="5"/>
      <c r="DM510" s="5"/>
      <c r="DN510" s="5"/>
      <c r="DO510" s="5"/>
      <c r="DP510" s="5"/>
      <c r="DQ510" s="5"/>
      <c r="DR510" s="5"/>
      <c r="DS510" s="5"/>
      <c r="DT510" s="5"/>
      <c r="DU510" s="5"/>
      <c r="DV510" s="5"/>
      <c r="DW510" s="5"/>
      <c r="DX510" s="5"/>
      <c r="DY510" s="5"/>
      <c r="DZ510" s="5"/>
      <c r="EA510" s="5"/>
      <c r="EB510" s="5"/>
      <c r="EC510" s="5"/>
      <c r="ED510" s="5"/>
      <c r="EE510" s="5"/>
      <c r="EF510" s="5"/>
      <c r="EG510" s="5"/>
      <c r="EH510" s="5"/>
      <c r="EI510" s="5"/>
      <c r="EJ510" s="5"/>
      <c r="EK510" s="5"/>
      <c r="EL510" s="5"/>
      <c r="EM510" s="5"/>
      <c r="EN510" s="5"/>
      <c r="EO510" s="5"/>
      <c r="EP510" s="5"/>
      <c r="EQ510" s="5"/>
      <c r="ER510" s="5"/>
      <c r="ES510" s="5"/>
      <c r="ET510" s="5"/>
      <c r="EU510" s="5"/>
      <c r="EV510" s="5"/>
      <c r="EW510" s="5"/>
      <c r="EX510" s="5"/>
      <c r="EY510" s="5"/>
      <c r="EZ510" s="5"/>
      <c r="FA510" s="5"/>
      <c r="FB510" s="5"/>
      <c r="FC510" s="5"/>
      <c r="FD510" s="5"/>
      <c r="FE510" s="5"/>
      <c r="FF510" s="5"/>
      <c r="FG510" s="5"/>
      <c r="FH510" s="5"/>
      <c r="FI510" s="5"/>
      <c r="FJ510" s="5"/>
      <c r="FK510" s="5"/>
      <c r="FL510" s="5"/>
      <c r="FM510" s="5"/>
      <c r="FN510" s="5"/>
      <c r="FO510" s="5"/>
      <c r="FP510" s="5"/>
      <c r="FQ510" s="5"/>
      <c r="FR510" s="5"/>
      <c r="FS510" s="5"/>
      <c r="FT510" s="5"/>
      <c r="FU510" s="5"/>
      <c r="FV510" s="5"/>
      <c r="FW510" s="5"/>
      <c r="FX510" s="5"/>
      <c r="FY510" s="5"/>
      <c r="FZ510" s="5"/>
      <c r="GA510" s="5"/>
      <c r="GB510" s="5"/>
      <c r="GC510" s="5"/>
      <c r="GD510" s="5"/>
      <c r="GE510" s="5"/>
      <c r="GF510" s="5"/>
      <c r="GG510" s="5"/>
      <c r="GH510" s="5"/>
      <c r="GI510" s="5"/>
      <c r="GJ510" s="5"/>
      <c r="GK510" s="5"/>
      <c r="GL510" s="5"/>
      <c r="GM510" s="5"/>
      <c r="GN510" s="5"/>
      <c r="GO510" s="5"/>
      <c r="GP510" s="5"/>
      <c r="GQ510" s="5"/>
      <c r="GR510" s="5"/>
      <c r="GS510" s="5"/>
      <c r="GT510" s="5"/>
      <c r="GU510" s="5"/>
      <c r="GV510" s="5"/>
      <c r="GW510" s="5"/>
      <c r="GX510" s="5"/>
      <c r="GY510" s="5"/>
      <c r="GZ510" s="5"/>
      <c r="HA510" s="5"/>
      <c r="HB510" s="5"/>
      <c r="HC510" s="5"/>
      <c r="HD510" s="5"/>
      <c r="HE510" s="5"/>
      <c r="HF510" s="5"/>
      <c r="HG510" s="5"/>
      <c r="HH510" s="5"/>
      <c r="HI510" s="5"/>
      <c r="HJ510" s="5"/>
      <c r="HK510" s="5"/>
      <c r="HL510" s="5"/>
      <c r="HM510" s="5"/>
      <c r="HN510" s="5"/>
      <c r="HO510" s="5"/>
      <c r="HP510" s="5"/>
      <c r="HQ510" s="5"/>
      <c r="HR510" s="5"/>
      <c r="HS510" s="5"/>
      <c r="HT510" s="5"/>
      <c r="HU510" s="5"/>
      <c r="HV510" s="5"/>
      <c r="HW510" s="5"/>
      <c r="HX510" s="5"/>
      <c r="HY510" s="5"/>
      <c r="HZ510" s="5"/>
      <c r="IA510" s="5"/>
      <c r="IB510" s="5"/>
      <c r="IC510" s="5"/>
      <c r="ID510" s="5"/>
      <c r="IE510" s="5"/>
      <c r="IF510" s="5"/>
      <c r="IG510" s="5"/>
      <c r="IH510" s="5"/>
      <c r="II510" s="5"/>
      <c r="IJ510" s="5"/>
      <c r="IK510" s="5"/>
      <c r="IL510" s="5"/>
      <c r="IM510" s="5"/>
      <c r="IN510" s="5"/>
      <c r="IO510" s="5"/>
      <c r="IP510" s="5"/>
      <c r="IQ510" s="5"/>
      <c r="IR510" s="5"/>
      <c r="IS510" s="5"/>
      <c r="IT510" s="5"/>
      <c r="IU510" s="5"/>
      <c r="IV510" s="5"/>
      <c r="IW510" s="5"/>
      <c r="IX510" s="5"/>
      <c r="IY510" s="5"/>
      <c r="IZ510" s="5"/>
      <c r="JA510" s="5"/>
      <c r="JB510" s="5"/>
      <c r="JC510" s="5"/>
      <c r="JD510" s="5"/>
      <c r="JE510" s="5"/>
      <c r="JF510" s="5"/>
      <c r="JG510" s="5"/>
      <c r="JH510" s="5"/>
      <c r="JI510" s="5"/>
      <c r="JJ510" s="5"/>
      <c r="JK510" s="5"/>
      <c r="JL510" s="5"/>
      <c r="JM510" s="5"/>
      <c r="JN510" s="5"/>
      <c r="JO510" s="5"/>
      <c r="JP510" s="5"/>
      <c r="JQ510" s="5"/>
      <c r="JR510" s="5"/>
      <c r="JS510" s="5"/>
      <c r="JT510" s="5"/>
      <c r="JU510" s="5"/>
      <c r="JV510" s="5"/>
      <c r="JW510" s="5"/>
      <c r="JX510" s="5"/>
      <c r="JY510" s="5"/>
      <c r="JZ510" s="5"/>
      <c r="KA510" s="5"/>
      <c r="KB510" s="5"/>
      <c r="KC510" s="5"/>
      <c r="KD510" s="5"/>
      <c r="KE510" s="5"/>
      <c r="KF510" s="5"/>
      <c r="KG510" s="5"/>
      <c r="KH510" s="5"/>
      <c r="KI510" s="5"/>
      <c r="KJ510" s="5"/>
      <c r="KK510" s="5"/>
      <c r="KL510" s="5"/>
      <c r="KM510" s="5"/>
      <c r="KN510" s="5"/>
    </row>
    <row r="511" spans="1:300" ht="12.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  <c r="CY511" s="5"/>
      <c r="CZ511" s="5"/>
      <c r="DA511" s="5"/>
      <c r="DB511" s="5"/>
      <c r="DC511" s="5"/>
      <c r="DD511" s="5"/>
      <c r="DE511" s="5"/>
      <c r="DF511" s="5"/>
      <c r="DG511" s="5"/>
      <c r="DH511" s="5"/>
      <c r="DI511" s="5"/>
      <c r="DJ511" s="5"/>
      <c r="DK511" s="5"/>
      <c r="DL511" s="5"/>
      <c r="DM511" s="5"/>
      <c r="DN511" s="5"/>
      <c r="DO511" s="5"/>
      <c r="DP511" s="5"/>
      <c r="DQ511" s="5"/>
      <c r="DR511" s="5"/>
      <c r="DS511" s="5"/>
      <c r="DT511" s="5"/>
      <c r="DU511" s="5"/>
      <c r="DV511" s="5"/>
      <c r="DW511" s="5"/>
      <c r="DX511" s="5"/>
      <c r="DY511" s="5"/>
      <c r="DZ511" s="5"/>
      <c r="EA511" s="5"/>
      <c r="EB511" s="5"/>
      <c r="EC511" s="5"/>
      <c r="ED511" s="5"/>
      <c r="EE511" s="5"/>
      <c r="EF511" s="5"/>
      <c r="EG511" s="5"/>
      <c r="EH511" s="5"/>
      <c r="EI511" s="5"/>
      <c r="EJ511" s="5"/>
      <c r="EK511" s="5"/>
      <c r="EL511" s="5"/>
      <c r="EM511" s="5"/>
      <c r="EN511" s="5"/>
      <c r="EO511" s="5"/>
      <c r="EP511" s="5"/>
      <c r="EQ511" s="5"/>
      <c r="ER511" s="5"/>
      <c r="ES511" s="5"/>
      <c r="ET511" s="5"/>
      <c r="EU511" s="5"/>
      <c r="EV511" s="5"/>
      <c r="EW511" s="5"/>
      <c r="EX511" s="5"/>
      <c r="EY511" s="5"/>
      <c r="EZ511" s="5"/>
      <c r="FA511" s="5"/>
      <c r="FB511" s="5"/>
      <c r="FC511" s="5"/>
      <c r="FD511" s="5"/>
      <c r="FE511" s="5"/>
      <c r="FF511" s="5"/>
      <c r="FG511" s="5"/>
      <c r="FH511" s="5"/>
      <c r="FI511" s="5"/>
      <c r="FJ511" s="5"/>
      <c r="FK511" s="5"/>
      <c r="FL511" s="5"/>
      <c r="FM511" s="5"/>
      <c r="FN511" s="5"/>
      <c r="FO511" s="5"/>
      <c r="FP511" s="5"/>
      <c r="FQ511" s="5"/>
      <c r="FR511" s="5"/>
      <c r="FS511" s="5"/>
      <c r="FT511" s="5"/>
      <c r="FU511" s="5"/>
      <c r="FV511" s="5"/>
      <c r="FW511" s="5"/>
      <c r="FX511" s="5"/>
      <c r="FY511" s="5"/>
      <c r="FZ511" s="5"/>
      <c r="GA511" s="5"/>
      <c r="GB511" s="5"/>
      <c r="GC511" s="5"/>
      <c r="GD511" s="5"/>
      <c r="GE511" s="5"/>
      <c r="GF511" s="5"/>
      <c r="GG511" s="5"/>
      <c r="GH511" s="5"/>
      <c r="GI511" s="5"/>
      <c r="GJ511" s="5"/>
      <c r="GK511" s="5"/>
      <c r="GL511" s="5"/>
      <c r="GM511" s="5"/>
      <c r="GN511" s="5"/>
      <c r="GO511" s="5"/>
      <c r="GP511" s="5"/>
      <c r="GQ511" s="5"/>
      <c r="GR511" s="5"/>
      <c r="GS511" s="5"/>
      <c r="GT511" s="5"/>
      <c r="GU511" s="5"/>
      <c r="GV511" s="5"/>
      <c r="GW511" s="5"/>
      <c r="GX511" s="5"/>
      <c r="GY511" s="5"/>
      <c r="GZ511" s="5"/>
      <c r="HA511" s="5"/>
      <c r="HB511" s="5"/>
      <c r="HC511" s="5"/>
      <c r="HD511" s="5"/>
      <c r="HE511" s="5"/>
      <c r="HF511" s="5"/>
      <c r="HG511" s="5"/>
      <c r="HH511" s="5"/>
      <c r="HI511" s="5"/>
      <c r="HJ511" s="5"/>
      <c r="HK511" s="5"/>
      <c r="HL511" s="5"/>
      <c r="HM511" s="5"/>
      <c r="HN511" s="5"/>
      <c r="HO511" s="5"/>
      <c r="HP511" s="5"/>
      <c r="HQ511" s="5"/>
      <c r="HR511" s="5"/>
      <c r="HS511" s="5"/>
      <c r="HT511" s="5"/>
      <c r="HU511" s="5"/>
      <c r="HV511" s="5"/>
      <c r="HW511" s="5"/>
      <c r="HX511" s="5"/>
      <c r="HY511" s="5"/>
      <c r="HZ511" s="5"/>
      <c r="IA511" s="5"/>
      <c r="IB511" s="5"/>
      <c r="IC511" s="5"/>
      <c r="ID511" s="5"/>
      <c r="IE511" s="5"/>
      <c r="IF511" s="5"/>
      <c r="IG511" s="5"/>
      <c r="IH511" s="5"/>
      <c r="II511" s="5"/>
      <c r="IJ511" s="5"/>
      <c r="IK511" s="5"/>
      <c r="IL511" s="5"/>
      <c r="IM511" s="5"/>
      <c r="IN511" s="5"/>
      <c r="IO511" s="5"/>
      <c r="IP511" s="5"/>
      <c r="IQ511" s="5"/>
      <c r="IR511" s="5"/>
      <c r="IS511" s="5"/>
      <c r="IT511" s="5"/>
      <c r="IU511" s="5"/>
      <c r="IV511" s="5"/>
      <c r="IW511" s="5"/>
      <c r="IX511" s="5"/>
      <c r="IY511" s="5"/>
      <c r="IZ511" s="5"/>
      <c r="JA511" s="5"/>
      <c r="JB511" s="5"/>
      <c r="JC511" s="5"/>
      <c r="JD511" s="5"/>
      <c r="JE511" s="5"/>
      <c r="JF511" s="5"/>
      <c r="JG511" s="5"/>
      <c r="JH511" s="5"/>
      <c r="JI511" s="5"/>
      <c r="JJ511" s="5"/>
      <c r="JK511" s="5"/>
      <c r="JL511" s="5"/>
      <c r="JM511" s="5"/>
      <c r="JN511" s="5"/>
      <c r="JO511" s="5"/>
      <c r="JP511" s="5"/>
      <c r="JQ511" s="5"/>
      <c r="JR511" s="5"/>
      <c r="JS511" s="5"/>
      <c r="JT511" s="5"/>
      <c r="JU511" s="5"/>
      <c r="JV511" s="5"/>
      <c r="JW511" s="5"/>
      <c r="JX511" s="5"/>
      <c r="JY511" s="5"/>
      <c r="JZ511" s="5"/>
      <c r="KA511" s="5"/>
      <c r="KB511" s="5"/>
      <c r="KC511" s="5"/>
      <c r="KD511" s="5"/>
      <c r="KE511" s="5"/>
      <c r="KF511" s="5"/>
      <c r="KG511" s="5"/>
      <c r="KH511" s="5"/>
      <c r="KI511" s="5"/>
      <c r="KJ511" s="5"/>
      <c r="KK511" s="5"/>
      <c r="KL511" s="5"/>
      <c r="KM511" s="5"/>
      <c r="KN511" s="5"/>
    </row>
    <row r="512" spans="1:300" ht="12.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  <c r="CX512" s="5"/>
      <c r="CY512" s="5"/>
      <c r="CZ512" s="5"/>
      <c r="DA512" s="5"/>
      <c r="DB512" s="5"/>
      <c r="DC512" s="5"/>
      <c r="DD512" s="5"/>
      <c r="DE512" s="5"/>
      <c r="DF512" s="5"/>
      <c r="DG512" s="5"/>
      <c r="DH512" s="5"/>
      <c r="DI512" s="5"/>
      <c r="DJ512" s="5"/>
      <c r="DK512" s="5"/>
      <c r="DL512" s="5"/>
      <c r="DM512" s="5"/>
      <c r="DN512" s="5"/>
      <c r="DO512" s="5"/>
      <c r="DP512" s="5"/>
      <c r="DQ512" s="5"/>
      <c r="DR512" s="5"/>
      <c r="DS512" s="5"/>
      <c r="DT512" s="5"/>
      <c r="DU512" s="5"/>
      <c r="DV512" s="5"/>
      <c r="DW512" s="5"/>
      <c r="DX512" s="5"/>
      <c r="DY512" s="5"/>
      <c r="DZ512" s="5"/>
      <c r="EA512" s="5"/>
      <c r="EB512" s="5"/>
      <c r="EC512" s="5"/>
      <c r="ED512" s="5"/>
      <c r="EE512" s="5"/>
      <c r="EF512" s="5"/>
      <c r="EG512" s="5"/>
      <c r="EH512" s="5"/>
      <c r="EI512" s="5"/>
      <c r="EJ512" s="5"/>
      <c r="EK512" s="5"/>
      <c r="EL512" s="5"/>
      <c r="EM512" s="5"/>
      <c r="EN512" s="5"/>
      <c r="EO512" s="5"/>
      <c r="EP512" s="5"/>
      <c r="EQ512" s="5"/>
      <c r="ER512" s="5"/>
      <c r="ES512" s="5"/>
      <c r="ET512" s="5"/>
      <c r="EU512" s="5"/>
      <c r="EV512" s="5"/>
      <c r="EW512" s="5"/>
      <c r="EX512" s="5"/>
      <c r="EY512" s="5"/>
      <c r="EZ512" s="5"/>
      <c r="FA512" s="5"/>
      <c r="FB512" s="5"/>
      <c r="FC512" s="5"/>
      <c r="FD512" s="5"/>
      <c r="FE512" s="5"/>
      <c r="FF512" s="5"/>
      <c r="FG512" s="5"/>
      <c r="FH512" s="5"/>
      <c r="FI512" s="5"/>
      <c r="FJ512" s="5"/>
      <c r="FK512" s="5"/>
      <c r="FL512" s="5"/>
      <c r="FM512" s="5"/>
      <c r="FN512" s="5"/>
      <c r="FO512" s="5"/>
      <c r="FP512" s="5"/>
      <c r="FQ512" s="5"/>
      <c r="FR512" s="5"/>
      <c r="FS512" s="5"/>
      <c r="FT512" s="5"/>
      <c r="FU512" s="5"/>
      <c r="FV512" s="5"/>
      <c r="FW512" s="5"/>
      <c r="FX512" s="5"/>
      <c r="FY512" s="5"/>
      <c r="FZ512" s="5"/>
      <c r="GA512" s="5"/>
      <c r="GB512" s="5"/>
      <c r="GC512" s="5"/>
      <c r="GD512" s="5"/>
      <c r="GE512" s="5"/>
      <c r="GF512" s="5"/>
      <c r="GG512" s="5"/>
      <c r="GH512" s="5"/>
      <c r="GI512" s="5"/>
      <c r="GJ512" s="5"/>
      <c r="GK512" s="5"/>
      <c r="GL512" s="5"/>
      <c r="GM512" s="5"/>
      <c r="GN512" s="5"/>
      <c r="GO512" s="5"/>
      <c r="GP512" s="5"/>
      <c r="GQ512" s="5"/>
      <c r="GR512" s="5"/>
      <c r="GS512" s="5"/>
      <c r="GT512" s="5"/>
      <c r="GU512" s="5"/>
      <c r="GV512" s="5"/>
      <c r="GW512" s="5"/>
      <c r="GX512" s="5"/>
      <c r="GY512" s="5"/>
      <c r="GZ512" s="5"/>
      <c r="HA512" s="5"/>
      <c r="HB512" s="5"/>
      <c r="HC512" s="5"/>
      <c r="HD512" s="5"/>
      <c r="HE512" s="5"/>
      <c r="HF512" s="5"/>
      <c r="HG512" s="5"/>
      <c r="HH512" s="5"/>
      <c r="HI512" s="5"/>
      <c r="HJ512" s="5"/>
      <c r="HK512" s="5"/>
      <c r="HL512" s="5"/>
      <c r="HM512" s="5"/>
      <c r="HN512" s="5"/>
      <c r="HO512" s="5"/>
      <c r="HP512" s="5"/>
      <c r="HQ512" s="5"/>
      <c r="HR512" s="5"/>
      <c r="HS512" s="5"/>
      <c r="HT512" s="5"/>
      <c r="HU512" s="5"/>
      <c r="HV512" s="5"/>
      <c r="HW512" s="5"/>
      <c r="HX512" s="5"/>
      <c r="HY512" s="5"/>
      <c r="HZ512" s="5"/>
      <c r="IA512" s="5"/>
      <c r="IB512" s="5"/>
      <c r="IC512" s="5"/>
      <c r="ID512" s="5"/>
      <c r="IE512" s="5"/>
      <c r="IF512" s="5"/>
      <c r="IG512" s="5"/>
      <c r="IH512" s="5"/>
      <c r="II512" s="5"/>
      <c r="IJ512" s="5"/>
      <c r="IK512" s="5"/>
      <c r="IL512" s="5"/>
      <c r="IM512" s="5"/>
      <c r="IN512" s="5"/>
      <c r="IO512" s="5"/>
      <c r="IP512" s="5"/>
      <c r="IQ512" s="5"/>
      <c r="IR512" s="5"/>
      <c r="IS512" s="5"/>
      <c r="IT512" s="5"/>
      <c r="IU512" s="5"/>
      <c r="IV512" s="5"/>
      <c r="IW512" s="5"/>
      <c r="IX512" s="5"/>
      <c r="IY512" s="5"/>
      <c r="IZ512" s="5"/>
      <c r="JA512" s="5"/>
      <c r="JB512" s="5"/>
      <c r="JC512" s="5"/>
      <c r="JD512" s="5"/>
      <c r="JE512" s="5"/>
      <c r="JF512" s="5"/>
      <c r="JG512" s="5"/>
      <c r="JH512" s="5"/>
      <c r="JI512" s="5"/>
      <c r="JJ512" s="5"/>
      <c r="JK512" s="5"/>
      <c r="JL512" s="5"/>
      <c r="JM512" s="5"/>
      <c r="JN512" s="5"/>
      <c r="JO512" s="5"/>
      <c r="JP512" s="5"/>
      <c r="JQ512" s="5"/>
      <c r="JR512" s="5"/>
      <c r="JS512" s="5"/>
      <c r="JT512" s="5"/>
      <c r="JU512" s="5"/>
      <c r="JV512" s="5"/>
      <c r="JW512" s="5"/>
      <c r="JX512" s="5"/>
      <c r="JY512" s="5"/>
      <c r="JZ512" s="5"/>
      <c r="KA512" s="5"/>
      <c r="KB512" s="5"/>
      <c r="KC512" s="5"/>
      <c r="KD512" s="5"/>
      <c r="KE512" s="5"/>
      <c r="KF512" s="5"/>
      <c r="KG512" s="5"/>
      <c r="KH512" s="5"/>
      <c r="KI512" s="5"/>
      <c r="KJ512" s="5"/>
      <c r="KK512" s="5"/>
      <c r="KL512" s="5"/>
      <c r="KM512" s="5"/>
      <c r="KN512" s="5"/>
    </row>
    <row r="513" spans="1:300" ht="12.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  <c r="CY513" s="5"/>
      <c r="CZ513" s="5"/>
      <c r="DA513" s="5"/>
      <c r="DB513" s="5"/>
      <c r="DC513" s="5"/>
      <c r="DD513" s="5"/>
      <c r="DE513" s="5"/>
      <c r="DF513" s="5"/>
      <c r="DG513" s="5"/>
      <c r="DH513" s="5"/>
      <c r="DI513" s="5"/>
      <c r="DJ513" s="5"/>
      <c r="DK513" s="5"/>
      <c r="DL513" s="5"/>
      <c r="DM513" s="5"/>
      <c r="DN513" s="5"/>
      <c r="DO513" s="5"/>
      <c r="DP513" s="5"/>
      <c r="DQ513" s="5"/>
      <c r="DR513" s="5"/>
      <c r="DS513" s="5"/>
      <c r="DT513" s="5"/>
      <c r="DU513" s="5"/>
      <c r="DV513" s="5"/>
      <c r="DW513" s="5"/>
      <c r="DX513" s="5"/>
      <c r="DY513" s="5"/>
      <c r="DZ513" s="5"/>
      <c r="EA513" s="5"/>
      <c r="EB513" s="5"/>
      <c r="EC513" s="5"/>
      <c r="ED513" s="5"/>
      <c r="EE513" s="5"/>
      <c r="EF513" s="5"/>
      <c r="EG513" s="5"/>
      <c r="EH513" s="5"/>
      <c r="EI513" s="5"/>
      <c r="EJ513" s="5"/>
      <c r="EK513" s="5"/>
      <c r="EL513" s="5"/>
      <c r="EM513" s="5"/>
      <c r="EN513" s="5"/>
      <c r="EO513" s="5"/>
      <c r="EP513" s="5"/>
      <c r="EQ513" s="5"/>
      <c r="ER513" s="5"/>
      <c r="ES513" s="5"/>
      <c r="ET513" s="5"/>
      <c r="EU513" s="5"/>
      <c r="EV513" s="5"/>
      <c r="EW513" s="5"/>
      <c r="EX513" s="5"/>
      <c r="EY513" s="5"/>
      <c r="EZ513" s="5"/>
      <c r="FA513" s="5"/>
      <c r="FB513" s="5"/>
      <c r="FC513" s="5"/>
      <c r="FD513" s="5"/>
      <c r="FE513" s="5"/>
      <c r="FF513" s="5"/>
      <c r="FG513" s="5"/>
      <c r="FH513" s="5"/>
      <c r="FI513" s="5"/>
      <c r="FJ513" s="5"/>
      <c r="FK513" s="5"/>
      <c r="FL513" s="5"/>
      <c r="FM513" s="5"/>
      <c r="FN513" s="5"/>
      <c r="FO513" s="5"/>
      <c r="FP513" s="5"/>
      <c r="FQ513" s="5"/>
      <c r="FR513" s="5"/>
      <c r="FS513" s="5"/>
      <c r="FT513" s="5"/>
      <c r="FU513" s="5"/>
      <c r="FV513" s="5"/>
      <c r="FW513" s="5"/>
      <c r="FX513" s="5"/>
      <c r="FY513" s="5"/>
      <c r="FZ513" s="5"/>
      <c r="GA513" s="5"/>
      <c r="GB513" s="5"/>
      <c r="GC513" s="5"/>
      <c r="GD513" s="5"/>
      <c r="GE513" s="5"/>
      <c r="GF513" s="5"/>
      <c r="GG513" s="5"/>
      <c r="GH513" s="5"/>
      <c r="GI513" s="5"/>
      <c r="GJ513" s="5"/>
      <c r="GK513" s="5"/>
      <c r="GL513" s="5"/>
      <c r="GM513" s="5"/>
      <c r="GN513" s="5"/>
      <c r="GO513" s="5"/>
      <c r="GP513" s="5"/>
      <c r="GQ513" s="5"/>
      <c r="GR513" s="5"/>
      <c r="GS513" s="5"/>
      <c r="GT513" s="5"/>
      <c r="GU513" s="5"/>
      <c r="GV513" s="5"/>
      <c r="GW513" s="5"/>
      <c r="GX513" s="5"/>
      <c r="GY513" s="5"/>
      <c r="GZ513" s="5"/>
      <c r="HA513" s="5"/>
      <c r="HB513" s="5"/>
      <c r="HC513" s="5"/>
      <c r="HD513" s="5"/>
      <c r="HE513" s="5"/>
      <c r="HF513" s="5"/>
      <c r="HG513" s="5"/>
      <c r="HH513" s="5"/>
      <c r="HI513" s="5"/>
      <c r="HJ513" s="5"/>
      <c r="HK513" s="5"/>
      <c r="HL513" s="5"/>
      <c r="HM513" s="5"/>
      <c r="HN513" s="5"/>
      <c r="HO513" s="5"/>
      <c r="HP513" s="5"/>
      <c r="HQ513" s="5"/>
      <c r="HR513" s="5"/>
      <c r="HS513" s="5"/>
      <c r="HT513" s="5"/>
      <c r="HU513" s="5"/>
      <c r="HV513" s="5"/>
      <c r="HW513" s="5"/>
      <c r="HX513" s="5"/>
      <c r="HY513" s="5"/>
      <c r="HZ513" s="5"/>
      <c r="IA513" s="5"/>
      <c r="IB513" s="5"/>
      <c r="IC513" s="5"/>
      <c r="ID513" s="5"/>
      <c r="IE513" s="5"/>
      <c r="IF513" s="5"/>
      <c r="IG513" s="5"/>
      <c r="IH513" s="5"/>
      <c r="II513" s="5"/>
      <c r="IJ513" s="5"/>
      <c r="IK513" s="5"/>
      <c r="IL513" s="5"/>
      <c r="IM513" s="5"/>
      <c r="IN513" s="5"/>
      <c r="IO513" s="5"/>
      <c r="IP513" s="5"/>
      <c r="IQ513" s="5"/>
      <c r="IR513" s="5"/>
      <c r="IS513" s="5"/>
      <c r="IT513" s="5"/>
      <c r="IU513" s="5"/>
      <c r="IV513" s="5"/>
      <c r="IW513" s="5"/>
      <c r="IX513" s="5"/>
      <c r="IY513" s="5"/>
      <c r="IZ513" s="5"/>
      <c r="JA513" s="5"/>
      <c r="JB513" s="5"/>
      <c r="JC513" s="5"/>
      <c r="JD513" s="5"/>
      <c r="JE513" s="5"/>
      <c r="JF513" s="5"/>
      <c r="JG513" s="5"/>
      <c r="JH513" s="5"/>
      <c r="JI513" s="5"/>
      <c r="JJ513" s="5"/>
      <c r="JK513" s="5"/>
      <c r="JL513" s="5"/>
      <c r="JM513" s="5"/>
      <c r="JN513" s="5"/>
      <c r="JO513" s="5"/>
      <c r="JP513" s="5"/>
      <c r="JQ513" s="5"/>
      <c r="JR513" s="5"/>
      <c r="JS513" s="5"/>
      <c r="JT513" s="5"/>
      <c r="JU513" s="5"/>
      <c r="JV513" s="5"/>
      <c r="JW513" s="5"/>
      <c r="JX513" s="5"/>
      <c r="JY513" s="5"/>
      <c r="JZ513" s="5"/>
      <c r="KA513" s="5"/>
      <c r="KB513" s="5"/>
      <c r="KC513" s="5"/>
      <c r="KD513" s="5"/>
      <c r="KE513" s="5"/>
      <c r="KF513" s="5"/>
      <c r="KG513" s="5"/>
      <c r="KH513" s="5"/>
      <c r="KI513" s="5"/>
      <c r="KJ513" s="5"/>
      <c r="KK513" s="5"/>
      <c r="KL513" s="5"/>
      <c r="KM513" s="5"/>
      <c r="KN513" s="5"/>
    </row>
    <row r="514" spans="1:300" ht="12.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  <c r="CY514" s="5"/>
      <c r="CZ514" s="5"/>
      <c r="DA514" s="5"/>
      <c r="DB514" s="5"/>
      <c r="DC514" s="5"/>
      <c r="DD514" s="5"/>
      <c r="DE514" s="5"/>
      <c r="DF514" s="5"/>
      <c r="DG514" s="5"/>
      <c r="DH514" s="5"/>
      <c r="DI514" s="5"/>
      <c r="DJ514" s="5"/>
      <c r="DK514" s="5"/>
      <c r="DL514" s="5"/>
      <c r="DM514" s="5"/>
      <c r="DN514" s="5"/>
      <c r="DO514" s="5"/>
      <c r="DP514" s="5"/>
      <c r="DQ514" s="5"/>
      <c r="DR514" s="5"/>
      <c r="DS514" s="5"/>
      <c r="DT514" s="5"/>
      <c r="DU514" s="5"/>
      <c r="DV514" s="5"/>
      <c r="DW514" s="5"/>
      <c r="DX514" s="5"/>
      <c r="DY514" s="5"/>
      <c r="DZ514" s="5"/>
      <c r="EA514" s="5"/>
      <c r="EB514" s="5"/>
      <c r="EC514" s="5"/>
      <c r="ED514" s="5"/>
      <c r="EE514" s="5"/>
      <c r="EF514" s="5"/>
      <c r="EG514" s="5"/>
      <c r="EH514" s="5"/>
      <c r="EI514" s="5"/>
      <c r="EJ514" s="5"/>
      <c r="EK514" s="5"/>
      <c r="EL514" s="5"/>
      <c r="EM514" s="5"/>
      <c r="EN514" s="5"/>
      <c r="EO514" s="5"/>
      <c r="EP514" s="5"/>
      <c r="EQ514" s="5"/>
      <c r="ER514" s="5"/>
      <c r="ES514" s="5"/>
      <c r="ET514" s="5"/>
      <c r="EU514" s="5"/>
      <c r="EV514" s="5"/>
      <c r="EW514" s="5"/>
      <c r="EX514" s="5"/>
      <c r="EY514" s="5"/>
      <c r="EZ514" s="5"/>
      <c r="FA514" s="5"/>
      <c r="FB514" s="5"/>
      <c r="FC514" s="5"/>
      <c r="FD514" s="5"/>
      <c r="FE514" s="5"/>
      <c r="FF514" s="5"/>
      <c r="FG514" s="5"/>
      <c r="FH514" s="5"/>
      <c r="FI514" s="5"/>
      <c r="FJ514" s="5"/>
      <c r="FK514" s="5"/>
      <c r="FL514" s="5"/>
      <c r="FM514" s="5"/>
      <c r="FN514" s="5"/>
      <c r="FO514" s="5"/>
      <c r="FP514" s="5"/>
      <c r="FQ514" s="5"/>
      <c r="FR514" s="5"/>
      <c r="FS514" s="5"/>
      <c r="FT514" s="5"/>
      <c r="FU514" s="5"/>
      <c r="FV514" s="5"/>
      <c r="FW514" s="5"/>
      <c r="FX514" s="5"/>
      <c r="FY514" s="5"/>
      <c r="FZ514" s="5"/>
      <c r="GA514" s="5"/>
      <c r="GB514" s="5"/>
      <c r="GC514" s="5"/>
      <c r="GD514" s="5"/>
      <c r="GE514" s="5"/>
      <c r="GF514" s="5"/>
      <c r="GG514" s="5"/>
      <c r="GH514" s="5"/>
      <c r="GI514" s="5"/>
      <c r="GJ514" s="5"/>
      <c r="GK514" s="5"/>
      <c r="GL514" s="5"/>
      <c r="GM514" s="5"/>
      <c r="GN514" s="5"/>
      <c r="GO514" s="5"/>
      <c r="GP514" s="5"/>
      <c r="GQ514" s="5"/>
      <c r="GR514" s="5"/>
      <c r="GS514" s="5"/>
      <c r="GT514" s="5"/>
      <c r="GU514" s="5"/>
      <c r="GV514" s="5"/>
      <c r="GW514" s="5"/>
      <c r="GX514" s="5"/>
      <c r="GY514" s="5"/>
      <c r="GZ514" s="5"/>
      <c r="HA514" s="5"/>
      <c r="HB514" s="5"/>
      <c r="HC514" s="5"/>
      <c r="HD514" s="5"/>
      <c r="HE514" s="5"/>
      <c r="HF514" s="5"/>
      <c r="HG514" s="5"/>
      <c r="HH514" s="5"/>
      <c r="HI514" s="5"/>
      <c r="HJ514" s="5"/>
      <c r="HK514" s="5"/>
      <c r="HL514" s="5"/>
      <c r="HM514" s="5"/>
      <c r="HN514" s="5"/>
      <c r="HO514" s="5"/>
      <c r="HP514" s="5"/>
      <c r="HQ514" s="5"/>
      <c r="HR514" s="5"/>
      <c r="HS514" s="5"/>
      <c r="HT514" s="5"/>
      <c r="HU514" s="5"/>
      <c r="HV514" s="5"/>
      <c r="HW514" s="5"/>
      <c r="HX514" s="5"/>
      <c r="HY514" s="5"/>
      <c r="HZ514" s="5"/>
      <c r="IA514" s="5"/>
      <c r="IB514" s="5"/>
      <c r="IC514" s="5"/>
      <c r="ID514" s="5"/>
      <c r="IE514" s="5"/>
      <c r="IF514" s="5"/>
      <c r="IG514" s="5"/>
      <c r="IH514" s="5"/>
      <c r="II514" s="5"/>
      <c r="IJ514" s="5"/>
      <c r="IK514" s="5"/>
      <c r="IL514" s="5"/>
      <c r="IM514" s="5"/>
      <c r="IN514" s="5"/>
      <c r="IO514" s="5"/>
      <c r="IP514" s="5"/>
      <c r="IQ514" s="5"/>
      <c r="IR514" s="5"/>
      <c r="IS514" s="5"/>
      <c r="IT514" s="5"/>
      <c r="IU514" s="5"/>
      <c r="IV514" s="5"/>
      <c r="IW514" s="5"/>
      <c r="IX514" s="5"/>
      <c r="IY514" s="5"/>
      <c r="IZ514" s="5"/>
      <c r="JA514" s="5"/>
      <c r="JB514" s="5"/>
      <c r="JC514" s="5"/>
      <c r="JD514" s="5"/>
      <c r="JE514" s="5"/>
      <c r="JF514" s="5"/>
      <c r="JG514" s="5"/>
      <c r="JH514" s="5"/>
      <c r="JI514" s="5"/>
      <c r="JJ514" s="5"/>
      <c r="JK514" s="5"/>
      <c r="JL514" s="5"/>
      <c r="JM514" s="5"/>
      <c r="JN514" s="5"/>
      <c r="JO514" s="5"/>
      <c r="JP514" s="5"/>
      <c r="JQ514" s="5"/>
      <c r="JR514" s="5"/>
      <c r="JS514" s="5"/>
      <c r="JT514" s="5"/>
      <c r="JU514" s="5"/>
      <c r="JV514" s="5"/>
      <c r="JW514" s="5"/>
      <c r="JX514" s="5"/>
      <c r="JY514" s="5"/>
      <c r="JZ514" s="5"/>
      <c r="KA514" s="5"/>
      <c r="KB514" s="5"/>
      <c r="KC514" s="5"/>
      <c r="KD514" s="5"/>
      <c r="KE514" s="5"/>
      <c r="KF514" s="5"/>
      <c r="KG514" s="5"/>
      <c r="KH514" s="5"/>
      <c r="KI514" s="5"/>
      <c r="KJ514" s="5"/>
      <c r="KK514" s="5"/>
      <c r="KL514" s="5"/>
      <c r="KM514" s="5"/>
      <c r="KN514" s="5"/>
    </row>
    <row r="515" spans="1:300" ht="12.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  <c r="CY515" s="5"/>
      <c r="CZ515" s="5"/>
      <c r="DA515" s="5"/>
      <c r="DB515" s="5"/>
      <c r="DC515" s="5"/>
      <c r="DD515" s="5"/>
      <c r="DE515" s="5"/>
      <c r="DF515" s="5"/>
      <c r="DG515" s="5"/>
      <c r="DH515" s="5"/>
      <c r="DI515" s="5"/>
      <c r="DJ515" s="5"/>
      <c r="DK515" s="5"/>
      <c r="DL515" s="5"/>
      <c r="DM515" s="5"/>
      <c r="DN515" s="5"/>
      <c r="DO515" s="5"/>
      <c r="DP515" s="5"/>
      <c r="DQ515" s="5"/>
      <c r="DR515" s="5"/>
      <c r="DS515" s="5"/>
      <c r="DT515" s="5"/>
      <c r="DU515" s="5"/>
      <c r="DV515" s="5"/>
      <c r="DW515" s="5"/>
      <c r="DX515" s="5"/>
      <c r="DY515" s="5"/>
      <c r="DZ515" s="5"/>
      <c r="EA515" s="5"/>
      <c r="EB515" s="5"/>
      <c r="EC515" s="5"/>
      <c r="ED515" s="5"/>
      <c r="EE515" s="5"/>
      <c r="EF515" s="5"/>
      <c r="EG515" s="5"/>
      <c r="EH515" s="5"/>
      <c r="EI515" s="5"/>
      <c r="EJ515" s="5"/>
      <c r="EK515" s="5"/>
      <c r="EL515" s="5"/>
      <c r="EM515" s="5"/>
      <c r="EN515" s="5"/>
      <c r="EO515" s="5"/>
      <c r="EP515" s="5"/>
      <c r="EQ515" s="5"/>
      <c r="ER515" s="5"/>
      <c r="ES515" s="5"/>
      <c r="ET515" s="5"/>
      <c r="EU515" s="5"/>
      <c r="EV515" s="5"/>
      <c r="EW515" s="5"/>
      <c r="EX515" s="5"/>
      <c r="EY515" s="5"/>
      <c r="EZ515" s="5"/>
      <c r="FA515" s="5"/>
      <c r="FB515" s="5"/>
      <c r="FC515" s="5"/>
      <c r="FD515" s="5"/>
      <c r="FE515" s="5"/>
      <c r="FF515" s="5"/>
      <c r="FG515" s="5"/>
      <c r="FH515" s="5"/>
      <c r="FI515" s="5"/>
      <c r="FJ515" s="5"/>
      <c r="FK515" s="5"/>
      <c r="FL515" s="5"/>
      <c r="FM515" s="5"/>
      <c r="FN515" s="5"/>
      <c r="FO515" s="5"/>
      <c r="FP515" s="5"/>
      <c r="FQ515" s="5"/>
      <c r="FR515" s="5"/>
      <c r="FS515" s="5"/>
      <c r="FT515" s="5"/>
      <c r="FU515" s="5"/>
      <c r="FV515" s="5"/>
      <c r="FW515" s="5"/>
      <c r="FX515" s="5"/>
      <c r="FY515" s="5"/>
      <c r="FZ515" s="5"/>
      <c r="GA515" s="5"/>
      <c r="GB515" s="5"/>
      <c r="GC515" s="5"/>
      <c r="GD515" s="5"/>
      <c r="GE515" s="5"/>
      <c r="GF515" s="5"/>
      <c r="GG515" s="5"/>
      <c r="GH515" s="5"/>
      <c r="GI515" s="5"/>
      <c r="GJ515" s="5"/>
      <c r="GK515" s="5"/>
      <c r="GL515" s="5"/>
      <c r="GM515" s="5"/>
      <c r="GN515" s="5"/>
      <c r="GO515" s="5"/>
      <c r="GP515" s="5"/>
      <c r="GQ515" s="5"/>
      <c r="GR515" s="5"/>
      <c r="GS515" s="5"/>
      <c r="GT515" s="5"/>
      <c r="GU515" s="5"/>
      <c r="GV515" s="5"/>
      <c r="GW515" s="5"/>
      <c r="GX515" s="5"/>
      <c r="GY515" s="5"/>
      <c r="GZ515" s="5"/>
      <c r="HA515" s="5"/>
      <c r="HB515" s="5"/>
      <c r="HC515" s="5"/>
      <c r="HD515" s="5"/>
      <c r="HE515" s="5"/>
      <c r="HF515" s="5"/>
      <c r="HG515" s="5"/>
      <c r="HH515" s="5"/>
      <c r="HI515" s="5"/>
      <c r="HJ515" s="5"/>
      <c r="HK515" s="5"/>
      <c r="HL515" s="5"/>
      <c r="HM515" s="5"/>
      <c r="HN515" s="5"/>
      <c r="HO515" s="5"/>
      <c r="HP515" s="5"/>
      <c r="HQ515" s="5"/>
      <c r="HR515" s="5"/>
      <c r="HS515" s="5"/>
      <c r="HT515" s="5"/>
      <c r="HU515" s="5"/>
      <c r="HV515" s="5"/>
      <c r="HW515" s="5"/>
      <c r="HX515" s="5"/>
      <c r="HY515" s="5"/>
      <c r="HZ515" s="5"/>
      <c r="IA515" s="5"/>
      <c r="IB515" s="5"/>
      <c r="IC515" s="5"/>
      <c r="ID515" s="5"/>
      <c r="IE515" s="5"/>
      <c r="IF515" s="5"/>
      <c r="IG515" s="5"/>
      <c r="IH515" s="5"/>
      <c r="II515" s="5"/>
      <c r="IJ515" s="5"/>
      <c r="IK515" s="5"/>
      <c r="IL515" s="5"/>
      <c r="IM515" s="5"/>
      <c r="IN515" s="5"/>
      <c r="IO515" s="5"/>
      <c r="IP515" s="5"/>
      <c r="IQ515" s="5"/>
      <c r="IR515" s="5"/>
      <c r="IS515" s="5"/>
      <c r="IT515" s="5"/>
      <c r="IU515" s="5"/>
      <c r="IV515" s="5"/>
      <c r="IW515" s="5"/>
      <c r="IX515" s="5"/>
      <c r="IY515" s="5"/>
      <c r="IZ515" s="5"/>
      <c r="JA515" s="5"/>
      <c r="JB515" s="5"/>
      <c r="JC515" s="5"/>
      <c r="JD515" s="5"/>
      <c r="JE515" s="5"/>
      <c r="JF515" s="5"/>
      <c r="JG515" s="5"/>
      <c r="JH515" s="5"/>
      <c r="JI515" s="5"/>
      <c r="JJ515" s="5"/>
      <c r="JK515" s="5"/>
      <c r="JL515" s="5"/>
      <c r="JM515" s="5"/>
      <c r="JN515" s="5"/>
      <c r="JO515" s="5"/>
      <c r="JP515" s="5"/>
      <c r="JQ515" s="5"/>
      <c r="JR515" s="5"/>
      <c r="JS515" s="5"/>
      <c r="JT515" s="5"/>
      <c r="JU515" s="5"/>
      <c r="JV515" s="5"/>
      <c r="JW515" s="5"/>
      <c r="JX515" s="5"/>
      <c r="JY515" s="5"/>
      <c r="JZ515" s="5"/>
      <c r="KA515" s="5"/>
      <c r="KB515" s="5"/>
      <c r="KC515" s="5"/>
      <c r="KD515" s="5"/>
      <c r="KE515" s="5"/>
      <c r="KF515" s="5"/>
      <c r="KG515" s="5"/>
      <c r="KH515" s="5"/>
      <c r="KI515" s="5"/>
      <c r="KJ515" s="5"/>
      <c r="KK515" s="5"/>
      <c r="KL515" s="5"/>
      <c r="KM515" s="5"/>
      <c r="KN515" s="5"/>
    </row>
    <row r="516" spans="1:300" ht="12.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  <c r="CY516" s="5"/>
      <c r="CZ516" s="5"/>
      <c r="DA516" s="5"/>
      <c r="DB516" s="5"/>
      <c r="DC516" s="5"/>
      <c r="DD516" s="5"/>
      <c r="DE516" s="5"/>
      <c r="DF516" s="5"/>
      <c r="DG516" s="5"/>
      <c r="DH516" s="5"/>
      <c r="DI516" s="5"/>
      <c r="DJ516" s="5"/>
      <c r="DK516" s="5"/>
      <c r="DL516" s="5"/>
      <c r="DM516" s="5"/>
      <c r="DN516" s="5"/>
      <c r="DO516" s="5"/>
      <c r="DP516" s="5"/>
      <c r="DQ516" s="5"/>
      <c r="DR516" s="5"/>
      <c r="DS516" s="5"/>
      <c r="DT516" s="5"/>
      <c r="DU516" s="5"/>
      <c r="DV516" s="5"/>
      <c r="DW516" s="5"/>
      <c r="DX516" s="5"/>
      <c r="DY516" s="5"/>
      <c r="DZ516" s="5"/>
      <c r="EA516" s="5"/>
      <c r="EB516" s="5"/>
      <c r="EC516" s="5"/>
      <c r="ED516" s="5"/>
      <c r="EE516" s="5"/>
      <c r="EF516" s="5"/>
      <c r="EG516" s="5"/>
      <c r="EH516" s="5"/>
      <c r="EI516" s="5"/>
      <c r="EJ516" s="5"/>
      <c r="EK516" s="5"/>
      <c r="EL516" s="5"/>
      <c r="EM516" s="5"/>
      <c r="EN516" s="5"/>
      <c r="EO516" s="5"/>
      <c r="EP516" s="5"/>
      <c r="EQ516" s="5"/>
      <c r="ER516" s="5"/>
      <c r="ES516" s="5"/>
      <c r="ET516" s="5"/>
      <c r="EU516" s="5"/>
      <c r="EV516" s="5"/>
      <c r="EW516" s="5"/>
      <c r="EX516" s="5"/>
      <c r="EY516" s="5"/>
      <c r="EZ516" s="5"/>
      <c r="FA516" s="5"/>
      <c r="FB516" s="5"/>
      <c r="FC516" s="5"/>
      <c r="FD516" s="5"/>
      <c r="FE516" s="5"/>
      <c r="FF516" s="5"/>
      <c r="FG516" s="5"/>
      <c r="FH516" s="5"/>
      <c r="FI516" s="5"/>
      <c r="FJ516" s="5"/>
      <c r="FK516" s="5"/>
      <c r="FL516" s="5"/>
      <c r="FM516" s="5"/>
      <c r="FN516" s="5"/>
      <c r="FO516" s="5"/>
      <c r="FP516" s="5"/>
      <c r="FQ516" s="5"/>
      <c r="FR516" s="5"/>
      <c r="FS516" s="5"/>
      <c r="FT516" s="5"/>
      <c r="FU516" s="5"/>
      <c r="FV516" s="5"/>
      <c r="FW516" s="5"/>
      <c r="FX516" s="5"/>
      <c r="FY516" s="5"/>
      <c r="FZ516" s="5"/>
      <c r="GA516" s="5"/>
      <c r="GB516" s="5"/>
      <c r="GC516" s="5"/>
      <c r="GD516" s="5"/>
      <c r="GE516" s="5"/>
      <c r="GF516" s="5"/>
      <c r="GG516" s="5"/>
      <c r="GH516" s="5"/>
      <c r="GI516" s="5"/>
      <c r="GJ516" s="5"/>
      <c r="GK516" s="5"/>
      <c r="GL516" s="5"/>
      <c r="GM516" s="5"/>
      <c r="GN516" s="5"/>
      <c r="GO516" s="5"/>
      <c r="GP516" s="5"/>
      <c r="GQ516" s="5"/>
      <c r="GR516" s="5"/>
      <c r="GS516" s="5"/>
      <c r="GT516" s="5"/>
      <c r="GU516" s="5"/>
      <c r="GV516" s="5"/>
      <c r="GW516" s="5"/>
      <c r="GX516" s="5"/>
      <c r="GY516" s="5"/>
      <c r="GZ516" s="5"/>
      <c r="HA516" s="5"/>
      <c r="HB516" s="5"/>
      <c r="HC516" s="5"/>
      <c r="HD516" s="5"/>
      <c r="HE516" s="5"/>
      <c r="HF516" s="5"/>
      <c r="HG516" s="5"/>
      <c r="HH516" s="5"/>
      <c r="HI516" s="5"/>
      <c r="HJ516" s="5"/>
      <c r="HK516" s="5"/>
      <c r="HL516" s="5"/>
      <c r="HM516" s="5"/>
      <c r="HN516" s="5"/>
      <c r="HO516" s="5"/>
      <c r="HP516" s="5"/>
      <c r="HQ516" s="5"/>
      <c r="HR516" s="5"/>
      <c r="HS516" s="5"/>
      <c r="HT516" s="5"/>
      <c r="HU516" s="5"/>
      <c r="HV516" s="5"/>
      <c r="HW516" s="5"/>
      <c r="HX516" s="5"/>
      <c r="HY516" s="5"/>
      <c r="HZ516" s="5"/>
      <c r="IA516" s="5"/>
      <c r="IB516" s="5"/>
      <c r="IC516" s="5"/>
      <c r="ID516" s="5"/>
      <c r="IE516" s="5"/>
      <c r="IF516" s="5"/>
      <c r="IG516" s="5"/>
      <c r="IH516" s="5"/>
      <c r="II516" s="5"/>
      <c r="IJ516" s="5"/>
      <c r="IK516" s="5"/>
      <c r="IL516" s="5"/>
      <c r="IM516" s="5"/>
      <c r="IN516" s="5"/>
      <c r="IO516" s="5"/>
      <c r="IP516" s="5"/>
      <c r="IQ516" s="5"/>
      <c r="IR516" s="5"/>
      <c r="IS516" s="5"/>
      <c r="IT516" s="5"/>
      <c r="IU516" s="5"/>
      <c r="IV516" s="5"/>
      <c r="IW516" s="5"/>
      <c r="IX516" s="5"/>
      <c r="IY516" s="5"/>
      <c r="IZ516" s="5"/>
      <c r="JA516" s="5"/>
      <c r="JB516" s="5"/>
      <c r="JC516" s="5"/>
      <c r="JD516" s="5"/>
      <c r="JE516" s="5"/>
      <c r="JF516" s="5"/>
      <c r="JG516" s="5"/>
      <c r="JH516" s="5"/>
      <c r="JI516" s="5"/>
      <c r="JJ516" s="5"/>
      <c r="JK516" s="5"/>
      <c r="JL516" s="5"/>
      <c r="JM516" s="5"/>
      <c r="JN516" s="5"/>
      <c r="JO516" s="5"/>
      <c r="JP516" s="5"/>
      <c r="JQ516" s="5"/>
      <c r="JR516" s="5"/>
      <c r="JS516" s="5"/>
      <c r="JT516" s="5"/>
      <c r="JU516" s="5"/>
      <c r="JV516" s="5"/>
      <c r="JW516" s="5"/>
      <c r="JX516" s="5"/>
      <c r="JY516" s="5"/>
      <c r="JZ516" s="5"/>
      <c r="KA516" s="5"/>
      <c r="KB516" s="5"/>
      <c r="KC516" s="5"/>
      <c r="KD516" s="5"/>
      <c r="KE516" s="5"/>
      <c r="KF516" s="5"/>
      <c r="KG516" s="5"/>
      <c r="KH516" s="5"/>
      <c r="KI516" s="5"/>
      <c r="KJ516" s="5"/>
      <c r="KK516" s="5"/>
      <c r="KL516" s="5"/>
      <c r="KM516" s="5"/>
      <c r="KN516" s="5"/>
    </row>
    <row r="517" spans="1:300" ht="12.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  <c r="CY517" s="5"/>
      <c r="CZ517" s="5"/>
      <c r="DA517" s="5"/>
      <c r="DB517" s="5"/>
      <c r="DC517" s="5"/>
      <c r="DD517" s="5"/>
      <c r="DE517" s="5"/>
      <c r="DF517" s="5"/>
      <c r="DG517" s="5"/>
      <c r="DH517" s="5"/>
      <c r="DI517" s="5"/>
      <c r="DJ517" s="5"/>
      <c r="DK517" s="5"/>
      <c r="DL517" s="5"/>
      <c r="DM517" s="5"/>
      <c r="DN517" s="5"/>
      <c r="DO517" s="5"/>
      <c r="DP517" s="5"/>
      <c r="DQ517" s="5"/>
      <c r="DR517" s="5"/>
      <c r="DS517" s="5"/>
      <c r="DT517" s="5"/>
      <c r="DU517" s="5"/>
      <c r="DV517" s="5"/>
      <c r="DW517" s="5"/>
      <c r="DX517" s="5"/>
      <c r="DY517" s="5"/>
      <c r="DZ517" s="5"/>
      <c r="EA517" s="5"/>
      <c r="EB517" s="5"/>
      <c r="EC517" s="5"/>
      <c r="ED517" s="5"/>
      <c r="EE517" s="5"/>
      <c r="EF517" s="5"/>
      <c r="EG517" s="5"/>
      <c r="EH517" s="5"/>
      <c r="EI517" s="5"/>
      <c r="EJ517" s="5"/>
      <c r="EK517" s="5"/>
      <c r="EL517" s="5"/>
      <c r="EM517" s="5"/>
      <c r="EN517" s="5"/>
      <c r="EO517" s="5"/>
      <c r="EP517" s="5"/>
      <c r="EQ517" s="5"/>
      <c r="ER517" s="5"/>
      <c r="ES517" s="5"/>
      <c r="ET517" s="5"/>
      <c r="EU517" s="5"/>
      <c r="EV517" s="5"/>
      <c r="EW517" s="5"/>
      <c r="EX517" s="5"/>
      <c r="EY517" s="5"/>
      <c r="EZ517" s="5"/>
      <c r="FA517" s="5"/>
      <c r="FB517" s="5"/>
      <c r="FC517" s="5"/>
      <c r="FD517" s="5"/>
      <c r="FE517" s="5"/>
      <c r="FF517" s="5"/>
      <c r="FG517" s="5"/>
      <c r="FH517" s="5"/>
      <c r="FI517" s="5"/>
      <c r="FJ517" s="5"/>
      <c r="FK517" s="5"/>
      <c r="FL517" s="5"/>
      <c r="FM517" s="5"/>
      <c r="FN517" s="5"/>
      <c r="FO517" s="5"/>
      <c r="FP517" s="5"/>
      <c r="FQ517" s="5"/>
      <c r="FR517" s="5"/>
      <c r="FS517" s="5"/>
      <c r="FT517" s="5"/>
      <c r="FU517" s="5"/>
      <c r="FV517" s="5"/>
      <c r="FW517" s="5"/>
      <c r="FX517" s="5"/>
      <c r="FY517" s="5"/>
      <c r="FZ517" s="5"/>
      <c r="GA517" s="5"/>
      <c r="GB517" s="5"/>
      <c r="GC517" s="5"/>
      <c r="GD517" s="5"/>
      <c r="GE517" s="5"/>
      <c r="GF517" s="5"/>
      <c r="GG517" s="5"/>
      <c r="GH517" s="5"/>
      <c r="GI517" s="5"/>
      <c r="GJ517" s="5"/>
      <c r="GK517" s="5"/>
      <c r="GL517" s="5"/>
      <c r="GM517" s="5"/>
      <c r="GN517" s="5"/>
      <c r="GO517" s="5"/>
      <c r="GP517" s="5"/>
      <c r="GQ517" s="5"/>
      <c r="GR517" s="5"/>
      <c r="GS517" s="5"/>
      <c r="GT517" s="5"/>
      <c r="GU517" s="5"/>
      <c r="GV517" s="5"/>
      <c r="GW517" s="5"/>
      <c r="GX517" s="5"/>
      <c r="GY517" s="5"/>
      <c r="GZ517" s="5"/>
      <c r="HA517" s="5"/>
      <c r="HB517" s="5"/>
      <c r="HC517" s="5"/>
      <c r="HD517" s="5"/>
      <c r="HE517" s="5"/>
      <c r="HF517" s="5"/>
      <c r="HG517" s="5"/>
      <c r="HH517" s="5"/>
      <c r="HI517" s="5"/>
      <c r="HJ517" s="5"/>
      <c r="HK517" s="5"/>
      <c r="HL517" s="5"/>
      <c r="HM517" s="5"/>
      <c r="HN517" s="5"/>
      <c r="HO517" s="5"/>
      <c r="HP517" s="5"/>
      <c r="HQ517" s="5"/>
      <c r="HR517" s="5"/>
      <c r="HS517" s="5"/>
      <c r="HT517" s="5"/>
      <c r="HU517" s="5"/>
      <c r="HV517" s="5"/>
      <c r="HW517" s="5"/>
      <c r="HX517" s="5"/>
      <c r="HY517" s="5"/>
      <c r="HZ517" s="5"/>
      <c r="IA517" s="5"/>
      <c r="IB517" s="5"/>
      <c r="IC517" s="5"/>
      <c r="ID517" s="5"/>
      <c r="IE517" s="5"/>
      <c r="IF517" s="5"/>
      <c r="IG517" s="5"/>
      <c r="IH517" s="5"/>
      <c r="II517" s="5"/>
      <c r="IJ517" s="5"/>
      <c r="IK517" s="5"/>
      <c r="IL517" s="5"/>
      <c r="IM517" s="5"/>
      <c r="IN517" s="5"/>
      <c r="IO517" s="5"/>
      <c r="IP517" s="5"/>
      <c r="IQ517" s="5"/>
      <c r="IR517" s="5"/>
      <c r="IS517" s="5"/>
      <c r="IT517" s="5"/>
      <c r="IU517" s="5"/>
      <c r="IV517" s="5"/>
      <c r="IW517" s="5"/>
      <c r="IX517" s="5"/>
      <c r="IY517" s="5"/>
      <c r="IZ517" s="5"/>
      <c r="JA517" s="5"/>
      <c r="JB517" s="5"/>
      <c r="JC517" s="5"/>
      <c r="JD517" s="5"/>
      <c r="JE517" s="5"/>
      <c r="JF517" s="5"/>
      <c r="JG517" s="5"/>
      <c r="JH517" s="5"/>
      <c r="JI517" s="5"/>
      <c r="JJ517" s="5"/>
      <c r="JK517" s="5"/>
      <c r="JL517" s="5"/>
      <c r="JM517" s="5"/>
      <c r="JN517" s="5"/>
      <c r="JO517" s="5"/>
      <c r="JP517" s="5"/>
      <c r="JQ517" s="5"/>
      <c r="JR517" s="5"/>
      <c r="JS517" s="5"/>
      <c r="JT517" s="5"/>
      <c r="JU517" s="5"/>
      <c r="JV517" s="5"/>
      <c r="JW517" s="5"/>
      <c r="JX517" s="5"/>
      <c r="JY517" s="5"/>
      <c r="JZ517" s="5"/>
      <c r="KA517" s="5"/>
      <c r="KB517" s="5"/>
      <c r="KC517" s="5"/>
      <c r="KD517" s="5"/>
      <c r="KE517" s="5"/>
      <c r="KF517" s="5"/>
      <c r="KG517" s="5"/>
      <c r="KH517" s="5"/>
      <c r="KI517" s="5"/>
      <c r="KJ517" s="5"/>
      <c r="KK517" s="5"/>
      <c r="KL517" s="5"/>
      <c r="KM517" s="5"/>
      <c r="KN517" s="5"/>
    </row>
    <row r="518" spans="1:300" ht="12.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  <c r="CX518" s="5"/>
      <c r="CY518" s="5"/>
      <c r="CZ518" s="5"/>
      <c r="DA518" s="5"/>
      <c r="DB518" s="5"/>
      <c r="DC518" s="5"/>
      <c r="DD518" s="5"/>
      <c r="DE518" s="5"/>
      <c r="DF518" s="5"/>
      <c r="DG518" s="5"/>
      <c r="DH518" s="5"/>
      <c r="DI518" s="5"/>
      <c r="DJ518" s="5"/>
      <c r="DK518" s="5"/>
      <c r="DL518" s="5"/>
      <c r="DM518" s="5"/>
      <c r="DN518" s="5"/>
      <c r="DO518" s="5"/>
      <c r="DP518" s="5"/>
      <c r="DQ518" s="5"/>
      <c r="DR518" s="5"/>
      <c r="DS518" s="5"/>
      <c r="DT518" s="5"/>
      <c r="DU518" s="5"/>
      <c r="DV518" s="5"/>
      <c r="DW518" s="5"/>
      <c r="DX518" s="5"/>
      <c r="DY518" s="5"/>
      <c r="DZ518" s="5"/>
      <c r="EA518" s="5"/>
      <c r="EB518" s="5"/>
      <c r="EC518" s="5"/>
      <c r="ED518" s="5"/>
      <c r="EE518" s="5"/>
      <c r="EF518" s="5"/>
      <c r="EG518" s="5"/>
      <c r="EH518" s="5"/>
      <c r="EI518" s="5"/>
      <c r="EJ518" s="5"/>
      <c r="EK518" s="5"/>
      <c r="EL518" s="5"/>
      <c r="EM518" s="5"/>
      <c r="EN518" s="5"/>
      <c r="EO518" s="5"/>
      <c r="EP518" s="5"/>
      <c r="EQ518" s="5"/>
      <c r="ER518" s="5"/>
      <c r="ES518" s="5"/>
      <c r="ET518" s="5"/>
      <c r="EU518" s="5"/>
      <c r="EV518" s="5"/>
      <c r="EW518" s="5"/>
      <c r="EX518" s="5"/>
      <c r="EY518" s="5"/>
      <c r="EZ518" s="5"/>
      <c r="FA518" s="5"/>
      <c r="FB518" s="5"/>
      <c r="FC518" s="5"/>
      <c r="FD518" s="5"/>
      <c r="FE518" s="5"/>
      <c r="FF518" s="5"/>
      <c r="FG518" s="5"/>
      <c r="FH518" s="5"/>
      <c r="FI518" s="5"/>
      <c r="FJ518" s="5"/>
      <c r="FK518" s="5"/>
      <c r="FL518" s="5"/>
      <c r="FM518" s="5"/>
      <c r="FN518" s="5"/>
      <c r="FO518" s="5"/>
      <c r="FP518" s="5"/>
      <c r="FQ518" s="5"/>
      <c r="FR518" s="5"/>
      <c r="FS518" s="5"/>
      <c r="FT518" s="5"/>
      <c r="FU518" s="5"/>
      <c r="FV518" s="5"/>
      <c r="FW518" s="5"/>
      <c r="FX518" s="5"/>
      <c r="FY518" s="5"/>
      <c r="FZ518" s="5"/>
      <c r="GA518" s="5"/>
      <c r="GB518" s="5"/>
      <c r="GC518" s="5"/>
      <c r="GD518" s="5"/>
      <c r="GE518" s="5"/>
      <c r="GF518" s="5"/>
      <c r="GG518" s="5"/>
      <c r="GH518" s="5"/>
      <c r="GI518" s="5"/>
      <c r="GJ518" s="5"/>
      <c r="GK518" s="5"/>
      <c r="GL518" s="5"/>
      <c r="GM518" s="5"/>
      <c r="GN518" s="5"/>
      <c r="GO518" s="5"/>
      <c r="GP518" s="5"/>
      <c r="GQ518" s="5"/>
      <c r="GR518" s="5"/>
      <c r="GS518" s="5"/>
      <c r="GT518" s="5"/>
      <c r="GU518" s="5"/>
      <c r="GV518" s="5"/>
      <c r="GW518" s="5"/>
      <c r="GX518" s="5"/>
      <c r="GY518" s="5"/>
      <c r="GZ518" s="5"/>
      <c r="HA518" s="5"/>
      <c r="HB518" s="5"/>
      <c r="HC518" s="5"/>
      <c r="HD518" s="5"/>
      <c r="HE518" s="5"/>
      <c r="HF518" s="5"/>
      <c r="HG518" s="5"/>
      <c r="HH518" s="5"/>
      <c r="HI518" s="5"/>
      <c r="HJ518" s="5"/>
      <c r="HK518" s="5"/>
      <c r="HL518" s="5"/>
      <c r="HM518" s="5"/>
      <c r="HN518" s="5"/>
      <c r="HO518" s="5"/>
      <c r="HP518" s="5"/>
      <c r="HQ518" s="5"/>
      <c r="HR518" s="5"/>
      <c r="HS518" s="5"/>
      <c r="HT518" s="5"/>
      <c r="HU518" s="5"/>
      <c r="HV518" s="5"/>
      <c r="HW518" s="5"/>
      <c r="HX518" s="5"/>
      <c r="HY518" s="5"/>
      <c r="HZ518" s="5"/>
      <c r="IA518" s="5"/>
      <c r="IB518" s="5"/>
      <c r="IC518" s="5"/>
      <c r="ID518" s="5"/>
      <c r="IE518" s="5"/>
      <c r="IF518" s="5"/>
      <c r="IG518" s="5"/>
      <c r="IH518" s="5"/>
      <c r="II518" s="5"/>
      <c r="IJ518" s="5"/>
      <c r="IK518" s="5"/>
      <c r="IL518" s="5"/>
      <c r="IM518" s="5"/>
      <c r="IN518" s="5"/>
      <c r="IO518" s="5"/>
      <c r="IP518" s="5"/>
      <c r="IQ518" s="5"/>
      <c r="IR518" s="5"/>
      <c r="IS518" s="5"/>
      <c r="IT518" s="5"/>
      <c r="IU518" s="5"/>
      <c r="IV518" s="5"/>
      <c r="IW518" s="5"/>
      <c r="IX518" s="5"/>
      <c r="IY518" s="5"/>
      <c r="IZ518" s="5"/>
      <c r="JA518" s="5"/>
      <c r="JB518" s="5"/>
      <c r="JC518" s="5"/>
      <c r="JD518" s="5"/>
      <c r="JE518" s="5"/>
      <c r="JF518" s="5"/>
      <c r="JG518" s="5"/>
      <c r="JH518" s="5"/>
      <c r="JI518" s="5"/>
      <c r="JJ518" s="5"/>
      <c r="JK518" s="5"/>
      <c r="JL518" s="5"/>
      <c r="JM518" s="5"/>
      <c r="JN518" s="5"/>
      <c r="JO518" s="5"/>
      <c r="JP518" s="5"/>
      <c r="JQ518" s="5"/>
      <c r="JR518" s="5"/>
      <c r="JS518" s="5"/>
      <c r="JT518" s="5"/>
      <c r="JU518" s="5"/>
      <c r="JV518" s="5"/>
      <c r="JW518" s="5"/>
      <c r="JX518" s="5"/>
      <c r="JY518" s="5"/>
      <c r="JZ518" s="5"/>
      <c r="KA518" s="5"/>
      <c r="KB518" s="5"/>
      <c r="KC518" s="5"/>
      <c r="KD518" s="5"/>
      <c r="KE518" s="5"/>
      <c r="KF518" s="5"/>
      <c r="KG518" s="5"/>
      <c r="KH518" s="5"/>
      <c r="KI518" s="5"/>
      <c r="KJ518" s="5"/>
      <c r="KK518" s="5"/>
      <c r="KL518" s="5"/>
      <c r="KM518" s="5"/>
      <c r="KN518" s="5"/>
    </row>
    <row r="519" spans="1:300" ht="12.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  <c r="CX519" s="5"/>
      <c r="CY519" s="5"/>
      <c r="CZ519" s="5"/>
      <c r="DA519" s="5"/>
      <c r="DB519" s="5"/>
      <c r="DC519" s="5"/>
      <c r="DD519" s="5"/>
      <c r="DE519" s="5"/>
      <c r="DF519" s="5"/>
      <c r="DG519" s="5"/>
      <c r="DH519" s="5"/>
      <c r="DI519" s="5"/>
      <c r="DJ519" s="5"/>
      <c r="DK519" s="5"/>
      <c r="DL519" s="5"/>
      <c r="DM519" s="5"/>
      <c r="DN519" s="5"/>
      <c r="DO519" s="5"/>
      <c r="DP519" s="5"/>
      <c r="DQ519" s="5"/>
      <c r="DR519" s="5"/>
      <c r="DS519" s="5"/>
      <c r="DT519" s="5"/>
      <c r="DU519" s="5"/>
      <c r="DV519" s="5"/>
      <c r="DW519" s="5"/>
      <c r="DX519" s="5"/>
      <c r="DY519" s="5"/>
      <c r="DZ519" s="5"/>
      <c r="EA519" s="5"/>
      <c r="EB519" s="5"/>
      <c r="EC519" s="5"/>
      <c r="ED519" s="5"/>
      <c r="EE519" s="5"/>
      <c r="EF519" s="5"/>
      <c r="EG519" s="5"/>
      <c r="EH519" s="5"/>
      <c r="EI519" s="5"/>
      <c r="EJ519" s="5"/>
      <c r="EK519" s="5"/>
      <c r="EL519" s="5"/>
      <c r="EM519" s="5"/>
      <c r="EN519" s="5"/>
      <c r="EO519" s="5"/>
      <c r="EP519" s="5"/>
      <c r="EQ519" s="5"/>
      <c r="ER519" s="5"/>
      <c r="ES519" s="5"/>
      <c r="ET519" s="5"/>
      <c r="EU519" s="5"/>
      <c r="EV519" s="5"/>
      <c r="EW519" s="5"/>
      <c r="EX519" s="5"/>
      <c r="EY519" s="5"/>
      <c r="EZ519" s="5"/>
      <c r="FA519" s="5"/>
      <c r="FB519" s="5"/>
      <c r="FC519" s="5"/>
      <c r="FD519" s="5"/>
      <c r="FE519" s="5"/>
      <c r="FF519" s="5"/>
      <c r="FG519" s="5"/>
      <c r="FH519" s="5"/>
      <c r="FI519" s="5"/>
      <c r="FJ519" s="5"/>
      <c r="FK519" s="5"/>
      <c r="FL519" s="5"/>
      <c r="FM519" s="5"/>
      <c r="FN519" s="5"/>
      <c r="FO519" s="5"/>
      <c r="FP519" s="5"/>
      <c r="FQ519" s="5"/>
      <c r="FR519" s="5"/>
      <c r="FS519" s="5"/>
      <c r="FT519" s="5"/>
      <c r="FU519" s="5"/>
      <c r="FV519" s="5"/>
      <c r="FW519" s="5"/>
      <c r="FX519" s="5"/>
      <c r="FY519" s="5"/>
      <c r="FZ519" s="5"/>
      <c r="GA519" s="5"/>
      <c r="GB519" s="5"/>
      <c r="GC519" s="5"/>
      <c r="GD519" s="5"/>
      <c r="GE519" s="5"/>
      <c r="GF519" s="5"/>
      <c r="GG519" s="5"/>
      <c r="GH519" s="5"/>
      <c r="GI519" s="5"/>
      <c r="GJ519" s="5"/>
      <c r="GK519" s="5"/>
      <c r="GL519" s="5"/>
      <c r="GM519" s="5"/>
      <c r="GN519" s="5"/>
      <c r="GO519" s="5"/>
      <c r="GP519" s="5"/>
      <c r="GQ519" s="5"/>
      <c r="GR519" s="5"/>
      <c r="GS519" s="5"/>
      <c r="GT519" s="5"/>
      <c r="GU519" s="5"/>
      <c r="GV519" s="5"/>
      <c r="GW519" s="5"/>
      <c r="GX519" s="5"/>
      <c r="GY519" s="5"/>
      <c r="GZ519" s="5"/>
      <c r="HA519" s="5"/>
      <c r="HB519" s="5"/>
      <c r="HC519" s="5"/>
      <c r="HD519" s="5"/>
      <c r="HE519" s="5"/>
      <c r="HF519" s="5"/>
      <c r="HG519" s="5"/>
      <c r="HH519" s="5"/>
      <c r="HI519" s="5"/>
      <c r="HJ519" s="5"/>
      <c r="HK519" s="5"/>
      <c r="HL519" s="5"/>
      <c r="HM519" s="5"/>
      <c r="HN519" s="5"/>
      <c r="HO519" s="5"/>
      <c r="HP519" s="5"/>
      <c r="HQ519" s="5"/>
      <c r="HR519" s="5"/>
      <c r="HS519" s="5"/>
      <c r="HT519" s="5"/>
      <c r="HU519" s="5"/>
      <c r="HV519" s="5"/>
      <c r="HW519" s="5"/>
      <c r="HX519" s="5"/>
      <c r="HY519" s="5"/>
      <c r="HZ519" s="5"/>
      <c r="IA519" s="5"/>
      <c r="IB519" s="5"/>
      <c r="IC519" s="5"/>
      <c r="ID519" s="5"/>
      <c r="IE519" s="5"/>
      <c r="IF519" s="5"/>
      <c r="IG519" s="5"/>
      <c r="IH519" s="5"/>
      <c r="II519" s="5"/>
      <c r="IJ519" s="5"/>
      <c r="IK519" s="5"/>
      <c r="IL519" s="5"/>
      <c r="IM519" s="5"/>
      <c r="IN519" s="5"/>
      <c r="IO519" s="5"/>
      <c r="IP519" s="5"/>
      <c r="IQ519" s="5"/>
      <c r="IR519" s="5"/>
      <c r="IS519" s="5"/>
      <c r="IT519" s="5"/>
      <c r="IU519" s="5"/>
      <c r="IV519" s="5"/>
      <c r="IW519" s="5"/>
      <c r="IX519" s="5"/>
      <c r="IY519" s="5"/>
      <c r="IZ519" s="5"/>
      <c r="JA519" s="5"/>
      <c r="JB519" s="5"/>
      <c r="JC519" s="5"/>
      <c r="JD519" s="5"/>
      <c r="JE519" s="5"/>
      <c r="JF519" s="5"/>
      <c r="JG519" s="5"/>
      <c r="JH519" s="5"/>
      <c r="JI519" s="5"/>
      <c r="JJ519" s="5"/>
      <c r="JK519" s="5"/>
      <c r="JL519" s="5"/>
      <c r="JM519" s="5"/>
      <c r="JN519" s="5"/>
      <c r="JO519" s="5"/>
      <c r="JP519" s="5"/>
      <c r="JQ519" s="5"/>
      <c r="JR519" s="5"/>
      <c r="JS519" s="5"/>
      <c r="JT519" s="5"/>
      <c r="JU519" s="5"/>
      <c r="JV519" s="5"/>
      <c r="JW519" s="5"/>
      <c r="JX519" s="5"/>
      <c r="JY519" s="5"/>
      <c r="JZ519" s="5"/>
      <c r="KA519" s="5"/>
      <c r="KB519" s="5"/>
      <c r="KC519" s="5"/>
      <c r="KD519" s="5"/>
      <c r="KE519" s="5"/>
      <c r="KF519" s="5"/>
      <c r="KG519" s="5"/>
      <c r="KH519" s="5"/>
      <c r="KI519" s="5"/>
      <c r="KJ519" s="5"/>
      <c r="KK519" s="5"/>
      <c r="KL519" s="5"/>
      <c r="KM519" s="5"/>
      <c r="KN519" s="5"/>
    </row>
    <row r="520" spans="1:300" ht="12.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  <c r="CY520" s="5"/>
      <c r="CZ520" s="5"/>
      <c r="DA520" s="5"/>
      <c r="DB520" s="5"/>
      <c r="DC520" s="5"/>
      <c r="DD520" s="5"/>
      <c r="DE520" s="5"/>
      <c r="DF520" s="5"/>
      <c r="DG520" s="5"/>
      <c r="DH520" s="5"/>
      <c r="DI520" s="5"/>
      <c r="DJ520" s="5"/>
      <c r="DK520" s="5"/>
      <c r="DL520" s="5"/>
      <c r="DM520" s="5"/>
      <c r="DN520" s="5"/>
      <c r="DO520" s="5"/>
      <c r="DP520" s="5"/>
      <c r="DQ520" s="5"/>
      <c r="DR520" s="5"/>
      <c r="DS520" s="5"/>
      <c r="DT520" s="5"/>
      <c r="DU520" s="5"/>
      <c r="DV520" s="5"/>
      <c r="DW520" s="5"/>
      <c r="DX520" s="5"/>
      <c r="DY520" s="5"/>
      <c r="DZ520" s="5"/>
      <c r="EA520" s="5"/>
      <c r="EB520" s="5"/>
      <c r="EC520" s="5"/>
      <c r="ED520" s="5"/>
      <c r="EE520" s="5"/>
      <c r="EF520" s="5"/>
      <c r="EG520" s="5"/>
      <c r="EH520" s="5"/>
      <c r="EI520" s="5"/>
      <c r="EJ520" s="5"/>
      <c r="EK520" s="5"/>
      <c r="EL520" s="5"/>
      <c r="EM520" s="5"/>
      <c r="EN520" s="5"/>
      <c r="EO520" s="5"/>
      <c r="EP520" s="5"/>
      <c r="EQ520" s="5"/>
      <c r="ER520" s="5"/>
      <c r="ES520" s="5"/>
      <c r="ET520" s="5"/>
      <c r="EU520" s="5"/>
      <c r="EV520" s="5"/>
      <c r="EW520" s="5"/>
      <c r="EX520" s="5"/>
      <c r="EY520" s="5"/>
      <c r="EZ520" s="5"/>
      <c r="FA520" s="5"/>
      <c r="FB520" s="5"/>
      <c r="FC520" s="5"/>
      <c r="FD520" s="5"/>
      <c r="FE520" s="5"/>
      <c r="FF520" s="5"/>
      <c r="FG520" s="5"/>
      <c r="FH520" s="5"/>
      <c r="FI520" s="5"/>
      <c r="FJ520" s="5"/>
      <c r="FK520" s="5"/>
      <c r="FL520" s="5"/>
      <c r="FM520" s="5"/>
      <c r="FN520" s="5"/>
      <c r="FO520" s="5"/>
      <c r="FP520" s="5"/>
      <c r="FQ520" s="5"/>
      <c r="FR520" s="5"/>
      <c r="FS520" s="5"/>
      <c r="FT520" s="5"/>
      <c r="FU520" s="5"/>
      <c r="FV520" s="5"/>
      <c r="FW520" s="5"/>
      <c r="FX520" s="5"/>
      <c r="FY520" s="5"/>
      <c r="FZ520" s="5"/>
      <c r="GA520" s="5"/>
      <c r="GB520" s="5"/>
      <c r="GC520" s="5"/>
      <c r="GD520" s="5"/>
      <c r="GE520" s="5"/>
      <c r="GF520" s="5"/>
      <c r="GG520" s="5"/>
      <c r="GH520" s="5"/>
      <c r="GI520" s="5"/>
      <c r="GJ520" s="5"/>
      <c r="GK520" s="5"/>
      <c r="GL520" s="5"/>
      <c r="GM520" s="5"/>
      <c r="GN520" s="5"/>
      <c r="GO520" s="5"/>
      <c r="GP520" s="5"/>
      <c r="GQ520" s="5"/>
      <c r="GR520" s="5"/>
      <c r="GS520" s="5"/>
      <c r="GT520" s="5"/>
      <c r="GU520" s="5"/>
      <c r="GV520" s="5"/>
      <c r="GW520" s="5"/>
      <c r="GX520" s="5"/>
      <c r="GY520" s="5"/>
      <c r="GZ520" s="5"/>
      <c r="HA520" s="5"/>
      <c r="HB520" s="5"/>
      <c r="HC520" s="5"/>
      <c r="HD520" s="5"/>
      <c r="HE520" s="5"/>
      <c r="HF520" s="5"/>
      <c r="HG520" s="5"/>
      <c r="HH520" s="5"/>
      <c r="HI520" s="5"/>
      <c r="HJ520" s="5"/>
      <c r="HK520" s="5"/>
      <c r="HL520" s="5"/>
      <c r="HM520" s="5"/>
      <c r="HN520" s="5"/>
      <c r="HO520" s="5"/>
      <c r="HP520" s="5"/>
      <c r="HQ520" s="5"/>
      <c r="HR520" s="5"/>
      <c r="HS520" s="5"/>
      <c r="HT520" s="5"/>
      <c r="HU520" s="5"/>
      <c r="HV520" s="5"/>
      <c r="HW520" s="5"/>
      <c r="HX520" s="5"/>
      <c r="HY520" s="5"/>
      <c r="HZ520" s="5"/>
      <c r="IA520" s="5"/>
      <c r="IB520" s="5"/>
      <c r="IC520" s="5"/>
      <c r="ID520" s="5"/>
      <c r="IE520" s="5"/>
      <c r="IF520" s="5"/>
      <c r="IG520" s="5"/>
      <c r="IH520" s="5"/>
      <c r="II520" s="5"/>
      <c r="IJ520" s="5"/>
      <c r="IK520" s="5"/>
      <c r="IL520" s="5"/>
      <c r="IM520" s="5"/>
      <c r="IN520" s="5"/>
      <c r="IO520" s="5"/>
      <c r="IP520" s="5"/>
      <c r="IQ520" s="5"/>
      <c r="IR520" s="5"/>
      <c r="IS520" s="5"/>
      <c r="IT520" s="5"/>
      <c r="IU520" s="5"/>
      <c r="IV520" s="5"/>
      <c r="IW520" s="5"/>
      <c r="IX520" s="5"/>
      <c r="IY520" s="5"/>
      <c r="IZ520" s="5"/>
      <c r="JA520" s="5"/>
      <c r="JB520" s="5"/>
      <c r="JC520" s="5"/>
      <c r="JD520" s="5"/>
      <c r="JE520" s="5"/>
      <c r="JF520" s="5"/>
      <c r="JG520" s="5"/>
      <c r="JH520" s="5"/>
      <c r="JI520" s="5"/>
      <c r="JJ520" s="5"/>
      <c r="JK520" s="5"/>
      <c r="JL520" s="5"/>
      <c r="JM520" s="5"/>
      <c r="JN520" s="5"/>
      <c r="JO520" s="5"/>
      <c r="JP520" s="5"/>
      <c r="JQ520" s="5"/>
      <c r="JR520" s="5"/>
      <c r="JS520" s="5"/>
      <c r="JT520" s="5"/>
      <c r="JU520" s="5"/>
      <c r="JV520" s="5"/>
      <c r="JW520" s="5"/>
      <c r="JX520" s="5"/>
      <c r="JY520" s="5"/>
      <c r="JZ520" s="5"/>
      <c r="KA520" s="5"/>
      <c r="KB520" s="5"/>
      <c r="KC520" s="5"/>
      <c r="KD520" s="5"/>
      <c r="KE520" s="5"/>
      <c r="KF520" s="5"/>
      <c r="KG520" s="5"/>
      <c r="KH520" s="5"/>
      <c r="KI520" s="5"/>
      <c r="KJ520" s="5"/>
      <c r="KK520" s="5"/>
      <c r="KL520" s="5"/>
      <c r="KM520" s="5"/>
      <c r="KN520" s="5"/>
    </row>
    <row r="521" spans="1:300" ht="12.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  <c r="CY521" s="5"/>
      <c r="CZ521" s="5"/>
      <c r="DA521" s="5"/>
      <c r="DB521" s="5"/>
      <c r="DC521" s="5"/>
      <c r="DD521" s="5"/>
      <c r="DE521" s="5"/>
      <c r="DF521" s="5"/>
      <c r="DG521" s="5"/>
      <c r="DH521" s="5"/>
      <c r="DI521" s="5"/>
      <c r="DJ521" s="5"/>
      <c r="DK521" s="5"/>
      <c r="DL521" s="5"/>
      <c r="DM521" s="5"/>
      <c r="DN521" s="5"/>
      <c r="DO521" s="5"/>
      <c r="DP521" s="5"/>
      <c r="DQ521" s="5"/>
      <c r="DR521" s="5"/>
      <c r="DS521" s="5"/>
      <c r="DT521" s="5"/>
      <c r="DU521" s="5"/>
      <c r="DV521" s="5"/>
      <c r="DW521" s="5"/>
      <c r="DX521" s="5"/>
      <c r="DY521" s="5"/>
      <c r="DZ521" s="5"/>
      <c r="EA521" s="5"/>
      <c r="EB521" s="5"/>
      <c r="EC521" s="5"/>
      <c r="ED521" s="5"/>
      <c r="EE521" s="5"/>
      <c r="EF521" s="5"/>
      <c r="EG521" s="5"/>
      <c r="EH521" s="5"/>
      <c r="EI521" s="5"/>
      <c r="EJ521" s="5"/>
      <c r="EK521" s="5"/>
      <c r="EL521" s="5"/>
      <c r="EM521" s="5"/>
      <c r="EN521" s="5"/>
      <c r="EO521" s="5"/>
      <c r="EP521" s="5"/>
      <c r="EQ521" s="5"/>
      <c r="ER521" s="5"/>
      <c r="ES521" s="5"/>
      <c r="ET521" s="5"/>
      <c r="EU521" s="5"/>
      <c r="EV521" s="5"/>
      <c r="EW521" s="5"/>
      <c r="EX521" s="5"/>
      <c r="EY521" s="5"/>
      <c r="EZ521" s="5"/>
      <c r="FA521" s="5"/>
      <c r="FB521" s="5"/>
      <c r="FC521" s="5"/>
      <c r="FD521" s="5"/>
      <c r="FE521" s="5"/>
      <c r="FF521" s="5"/>
      <c r="FG521" s="5"/>
      <c r="FH521" s="5"/>
      <c r="FI521" s="5"/>
      <c r="FJ521" s="5"/>
      <c r="FK521" s="5"/>
      <c r="FL521" s="5"/>
      <c r="FM521" s="5"/>
      <c r="FN521" s="5"/>
      <c r="FO521" s="5"/>
      <c r="FP521" s="5"/>
      <c r="FQ521" s="5"/>
      <c r="FR521" s="5"/>
      <c r="FS521" s="5"/>
      <c r="FT521" s="5"/>
      <c r="FU521" s="5"/>
      <c r="FV521" s="5"/>
      <c r="FW521" s="5"/>
      <c r="FX521" s="5"/>
      <c r="FY521" s="5"/>
      <c r="FZ521" s="5"/>
      <c r="GA521" s="5"/>
      <c r="GB521" s="5"/>
      <c r="GC521" s="5"/>
      <c r="GD521" s="5"/>
      <c r="GE521" s="5"/>
      <c r="GF521" s="5"/>
      <c r="GG521" s="5"/>
      <c r="GH521" s="5"/>
      <c r="GI521" s="5"/>
      <c r="GJ521" s="5"/>
      <c r="GK521" s="5"/>
      <c r="GL521" s="5"/>
      <c r="GM521" s="5"/>
      <c r="GN521" s="5"/>
      <c r="GO521" s="5"/>
      <c r="GP521" s="5"/>
      <c r="GQ521" s="5"/>
      <c r="GR521" s="5"/>
      <c r="GS521" s="5"/>
      <c r="GT521" s="5"/>
      <c r="GU521" s="5"/>
      <c r="GV521" s="5"/>
      <c r="GW521" s="5"/>
      <c r="GX521" s="5"/>
      <c r="GY521" s="5"/>
      <c r="GZ521" s="5"/>
      <c r="HA521" s="5"/>
      <c r="HB521" s="5"/>
      <c r="HC521" s="5"/>
      <c r="HD521" s="5"/>
      <c r="HE521" s="5"/>
      <c r="HF521" s="5"/>
      <c r="HG521" s="5"/>
      <c r="HH521" s="5"/>
      <c r="HI521" s="5"/>
      <c r="HJ521" s="5"/>
      <c r="HK521" s="5"/>
      <c r="HL521" s="5"/>
      <c r="HM521" s="5"/>
      <c r="HN521" s="5"/>
      <c r="HO521" s="5"/>
      <c r="HP521" s="5"/>
      <c r="HQ521" s="5"/>
      <c r="HR521" s="5"/>
      <c r="HS521" s="5"/>
      <c r="HT521" s="5"/>
      <c r="HU521" s="5"/>
      <c r="HV521" s="5"/>
      <c r="HW521" s="5"/>
      <c r="HX521" s="5"/>
      <c r="HY521" s="5"/>
      <c r="HZ521" s="5"/>
      <c r="IA521" s="5"/>
      <c r="IB521" s="5"/>
      <c r="IC521" s="5"/>
      <c r="ID521" s="5"/>
      <c r="IE521" s="5"/>
      <c r="IF521" s="5"/>
      <c r="IG521" s="5"/>
      <c r="IH521" s="5"/>
      <c r="II521" s="5"/>
      <c r="IJ521" s="5"/>
      <c r="IK521" s="5"/>
      <c r="IL521" s="5"/>
      <c r="IM521" s="5"/>
      <c r="IN521" s="5"/>
      <c r="IO521" s="5"/>
      <c r="IP521" s="5"/>
      <c r="IQ521" s="5"/>
      <c r="IR521" s="5"/>
      <c r="IS521" s="5"/>
      <c r="IT521" s="5"/>
      <c r="IU521" s="5"/>
      <c r="IV521" s="5"/>
      <c r="IW521" s="5"/>
      <c r="IX521" s="5"/>
      <c r="IY521" s="5"/>
      <c r="IZ521" s="5"/>
      <c r="JA521" s="5"/>
      <c r="JB521" s="5"/>
      <c r="JC521" s="5"/>
      <c r="JD521" s="5"/>
      <c r="JE521" s="5"/>
      <c r="JF521" s="5"/>
      <c r="JG521" s="5"/>
      <c r="JH521" s="5"/>
      <c r="JI521" s="5"/>
      <c r="JJ521" s="5"/>
      <c r="JK521" s="5"/>
      <c r="JL521" s="5"/>
      <c r="JM521" s="5"/>
      <c r="JN521" s="5"/>
      <c r="JO521" s="5"/>
      <c r="JP521" s="5"/>
      <c r="JQ521" s="5"/>
      <c r="JR521" s="5"/>
      <c r="JS521" s="5"/>
      <c r="JT521" s="5"/>
      <c r="JU521" s="5"/>
      <c r="JV521" s="5"/>
      <c r="JW521" s="5"/>
      <c r="JX521" s="5"/>
      <c r="JY521" s="5"/>
      <c r="JZ521" s="5"/>
      <c r="KA521" s="5"/>
      <c r="KB521" s="5"/>
      <c r="KC521" s="5"/>
      <c r="KD521" s="5"/>
      <c r="KE521" s="5"/>
      <c r="KF521" s="5"/>
      <c r="KG521" s="5"/>
      <c r="KH521" s="5"/>
      <c r="KI521" s="5"/>
      <c r="KJ521" s="5"/>
      <c r="KK521" s="5"/>
      <c r="KL521" s="5"/>
      <c r="KM521" s="5"/>
      <c r="KN521" s="5"/>
    </row>
    <row r="522" spans="1:300" ht="12.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X522" s="5"/>
      <c r="CY522" s="5"/>
      <c r="CZ522" s="5"/>
      <c r="DA522" s="5"/>
      <c r="DB522" s="5"/>
      <c r="DC522" s="5"/>
      <c r="DD522" s="5"/>
      <c r="DE522" s="5"/>
      <c r="DF522" s="5"/>
      <c r="DG522" s="5"/>
      <c r="DH522" s="5"/>
      <c r="DI522" s="5"/>
      <c r="DJ522" s="5"/>
      <c r="DK522" s="5"/>
      <c r="DL522" s="5"/>
      <c r="DM522" s="5"/>
      <c r="DN522" s="5"/>
      <c r="DO522" s="5"/>
      <c r="DP522" s="5"/>
      <c r="DQ522" s="5"/>
      <c r="DR522" s="5"/>
      <c r="DS522" s="5"/>
      <c r="DT522" s="5"/>
      <c r="DU522" s="5"/>
      <c r="DV522" s="5"/>
      <c r="DW522" s="5"/>
      <c r="DX522" s="5"/>
      <c r="DY522" s="5"/>
      <c r="DZ522" s="5"/>
      <c r="EA522" s="5"/>
      <c r="EB522" s="5"/>
      <c r="EC522" s="5"/>
      <c r="ED522" s="5"/>
      <c r="EE522" s="5"/>
      <c r="EF522" s="5"/>
      <c r="EG522" s="5"/>
      <c r="EH522" s="5"/>
      <c r="EI522" s="5"/>
      <c r="EJ522" s="5"/>
      <c r="EK522" s="5"/>
      <c r="EL522" s="5"/>
      <c r="EM522" s="5"/>
      <c r="EN522" s="5"/>
      <c r="EO522" s="5"/>
      <c r="EP522" s="5"/>
      <c r="EQ522" s="5"/>
      <c r="ER522" s="5"/>
      <c r="ES522" s="5"/>
      <c r="ET522" s="5"/>
      <c r="EU522" s="5"/>
      <c r="EV522" s="5"/>
      <c r="EW522" s="5"/>
      <c r="EX522" s="5"/>
      <c r="EY522" s="5"/>
      <c r="EZ522" s="5"/>
      <c r="FA522" s="5"/>
      <c r="FB522" s="5"/>
      <c r="FC522" s="5"/>
      <c r="FD522" s="5"/>
      <c r="FE522" s="5"/>
      <c r="FF522" s="5"/>
      <c r="FG522" s="5"/>
      <c r="FH522" s="5"/>
      <c r="FI522" s="5"/>
      <c r="FJ522" s="5"/>
      <c r="FK522" s="5"/>
      <c r="FL522" s="5"/>
      <c r="FM522" s="5"/>
      <c r="FN522" s="5"/>
      <c r="FO522" s="5"/>
      <c r="FP522" s="5"/>
      <c r="FQ522" s="5"/>
      <c r="FR522" s="5"/>
      <c r="FS522" s="5"/>
      <c r="FT522" s="5"/>
      <c r="FU522" s="5"/>
      <c r="FV522" s="5"/>
      <c r="FW522" s="5"/>
      <c r="FX522" s="5"/>
      <c r="FY522" s="5"/>
      <c r="FZ522" s="5"/>
      <c r="GA522" s="5"/>
      <c r="GB522" s="5"/>
      <c r="GC522" s="5"/>
      <c r="GD522" s="5"/>
      <c r="GE522" s="5"/>
      <c r="GF522" s="5"/>
      <c r="GG522" s="5"/>
      <c r="GH522" s="5"/>
      <c r="GI522" s="5"/>
      <c r="GJ522" s="5"/>
      <c r="GK522" s="5"/>
      <c r="GL522" s="5"/>
      <c r="GM522" s="5"/>
      <c r="GN522" s="5"/>
      <c r="GO522" s="5"/>
      <c r="GP522" s="5"/>
      <c r="GQ522" s="5"/>
      <c r="GR522" s="5"/>
      <c r="GS522" s="5"/>
      <c r="GT522" s="5"/>
      <c r="GU522" s="5"/>
      <c r="GV522" s="5"/>
      <c r="GW522" s="5"/>
      <c r="GX522" s="5"/>
      <c r="GY522" s="5"/>
      <c r="GZ522" s="5"/>
      <c r="HA522" s="5"/>
      <c r="HB522" s="5"/>
      <c r="HC522" s="5"/>
      <c r="HD522" s="5"/>
      <c r="HE522" s="5"/>
      <c r="HF522" s="5"/>
      <c r="HG522" s="5"/>
      <c r="HH522" s="5"/>
      <c r="HI522" s="5"/>
      <c r="HJ522" s="5"/>
      <c r="HK522" s="5"/>
      <c r="HL522" s="5"/>
      <c r="HM522" s="5"/>
      <c r="HN522" s="5"/>
      <c r="HO522" s="5"/>
      <c r="HP522" s="5"/>
      <c r="HQ522" s="5"/>
      <c r="HR522" s="5"/>
      <c r="HS522" s="5"/>
      <c r="HT522" s="5"/>
      <c r="HU522" s="5"/>
      <c r="HV522" s="5"/>
      <c r="HW522" s="5"/>
      <c r="HX522" s="5"/>
      <c r="HY522" s="5"/>
      <c r="HZ522" s="5"/>
      <c r="IA522" s="5"/>
      <c r="IB522" s="5"/>
      <c r="IC522" s="5"/>
      <c r="ID522" s="5"/>
      <c r="IE522" s="5"/>
      <c r="IF522" s="5"/>
      <c r="IG522" s="5"/>
      <c r="IH522" s="5"/>
      <c r="II522" s="5"/>
      <c r="IJ522" s="5"/>
      <c r="IK522" s="5"/>
      <c r="IL522" s="5"/>
      <c r="IM522" s="5"/>
      <c r="IN522" s="5"/>
      <c r="IO522" s="5"/>
      <c r="IP522" s="5"/>
      <c r="IQ522" s="5"/>
      <c r="IR522" s="5"/>
      <c r="IS522" s="5"/>
      <c r="IT522" s="5"/>
      <c r="IU522" s="5"/>
      <c r="IV522" s="5"/>
      <c r="IW522" s="5"/>
      <c r="IX522" s="5"/>
      <c r="IY522" s="5"/>
      <c r="IZ522" s="5"/>
      <c r="JA522" s="5"/>
      <c r="JB522" s="5"/>
      <c r="JC522" s="5"/>
      <c r="JD522" s="5"/>
      <c r="JE522" s="5"/>
      <c r="JF522" s="5"/>
      <c r="JG522" s="5"/>
      <c r="JH522" s="5"/>
      <c r="JI522" s="5"/>
      <c r="JJ522" s="5"/>
      <c r="JK522" s="5"/>
      <c r="JL522" s="5"/>
      <c r="JM522" s="5"/>
      <c r="JN522" s="5"/>
      <c r="JO522" s="5"/>
      <c r="JP522" s="5"/>
      <c r="JQ522" s="5"/>
      <c r="JR522" s="5"/>
      <c r="JS522" s="5"/>
      <c r="JT522" s="5"/>
      <c r="JU522" s="5"/>
      <c r="JV522" s="5"/>
      <c r="JW522" s="5"/>
      <c r="JX522" s="5"/>
      <c r="JY522" s="5"/>
      <c r="JZ522" s="5"/>
      <c r="KA522" s="5"/>
      <c r="KB522" s="5"/>
      <c r="KC522" s="5"/>
      <c r="KD522" s="5"/>
      <c r="KE522" s="5"/>
      <c r="KF522" s="5"/>
      <c r="KG522" s="5"/>
      <c r="KH522" s="5"/>
      <c r="KI522" s="5"/>
      <c r="KJ522" s="5"/>
      <c r="KK522" s="5"/>
      <c r="KL522" s="5"/>
      <c r="KM522" s="5"/>
      <c r="KN522" s="5"/>
    </row>
    <row r="523" spans="1:300" ht="12.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/>
      <c r="CY523" s="5"/>
      <c r="CZ523" s="5"/>
      <c r="DA523" s="5"/>
      <c r="DB523" s="5"/>
      <c r="DC523" s="5"/>
      <c r="DD523" s="5"/>
      <c r="DE523" s="5"/>
      <c r="DF523" s="5"/>
      <c r="DG523" s="5"/>
      <c r="DH523" s="5"/>
      <c r="DI523" s="5"/>
      <c r="DJ523" s="5"/>
      <c r="DK523" s="5"/>
      <c r="DL523" s="5"/>
      <c r="DM523" s="5"/>
      <c r="DN523" s="5"/>
      <c r="DO523" s="5"/>
      <c r="DP523" s="5"/>
      <c r="DQ523" s="5"/>
      <c r="DR523" s="5"/>
      <c r="DS523" s="5"/>
      <c r="DT523" s="5"/>
      <c r="DU523" s="5"/>
      <c r="DV523" s="5"/>
      <c r="DW523" s="5"/>
      <c r="DX523" s="5"/>
      <c r="DY523" s="5"/>
      <c r="DZ523" s="5"/>
      <c r="EA523" s="5"/>
      <c r="EB523" s="5"/>
      <c r="EC523" s="5"/>
      <c r="ED523" s="5"/>
      <c r="EE523" s="5"/>
      <c r="EF523" s="5"/>
      <c r="EG523" s="5"/>
      <c r="EH523" s="5"/>
      <c r="EI523" s="5"/>
      <c r="EJ523" s="5"/>
      <c r="EK523" s="5"/>
      <c r="EL523" s="5"/>
      <c r="EM523" s="5"/>
      <c r="EN523" s="5"/>
      <c r="EO523" s="5"/>
      <c r="EP523" s="5"/>
      <c r="EQ523" s="5"/>
      <c r="ER523" s="5"/>
      <c r="ES523" s="5"/>
      <c r="ET523" s="5"/>
      <c r="EU523" s="5"/>
      <c r="EV523" s="5"/>
      <c r="EW523" s="5"/>
      <c r="EX523" s="5"/>
      <c r="EY523" s="5"/>
      <c r="EZ523" s="5"/>
      <c r="FA523" s="5"/>
      <c r="FB523" s="5"/>
      <c r="FC523" s="5"/>
      <c r="FD523" s="5"/>
      <c r="FE523" s="5"/>
      <c r="FF523" s="5"/>
      <c r="FG523" s="5"/>
      <c r="FH523" s="5"/>
      <c r="FI523" s="5"/>
      <c r="FJ523" s="5"/>
      <c r="FK523" s="5"/>
      <c r="FL523" s="5"/>
      <c r="FM523" s="5"/>
      <c r="FN523" s="5"/>
      <c r="FO523" s="5"/>
      <c r="FP523" s="5"/>
      <c r="FQ523" s="5"/>
      <c r="FR523" s="5"/>
      <c r="FS523" s="5"/>
      <c r="FT523" s="5"/>
      <c r="FU523" s="5"/>
      <c r="FV523" s="5"/>
      <c r="FW523" s="5"/>
      <c r="FX523" s="5"/>
      <c r="FY523" s="5"/>
      <c r="FZ523" s="5"/>
      <c r="GA523" s="5"/>
      <c r="GB523" s="5"/>
      <c r="GC523" s="5"/>
      <c r="GD523" s="5"/>
      <c r="GE523" s="5"/>
      <c r="GF523" s="5"/>
      <c r="GG523" s="5"/>
      <c r="GH523" s="5"/>
      <c r="GI523" s="5"/>
      <c r="GJ523" s="5"/>
      <c r="GK523" s="5"/>
      <c r="GL523" s="5"/>
      <c r="GM523" s="5"/>
      <c r="GN523" s="5"/>
      <c r="GO523" s="5"/>
      <c r="GP523" s="5"/>
      <c r="GQ523" s="5"/>
      <c r="GR523" s="5"/>
      <c r="GS523" s="5"/>
      <c r="GT523" s="5"/>
      <c r="GU523" s="5"/>
      <c r="GV523" s="5"/>
      <c r="GW523" s="5"/>
      <c r="GX523" s="5"/>
      <c r="GY523" s="5"/>
      <c r="GZ523" s="5"/>
      <c r="HA523" s="5"/>
      <c r="HB523" s="5"/>
      <c r="HC523" s="5"/>
      <c r="HD523" s="5"/>
      <c r="HE523" s="5"/>
      <c r="HF523" s="5"/>
      <c r="HG523" s="5"/>
      <c r="HH523" s="5"/>
      <c r="HI523" s="5"/>
      <c r="HJ523" s="5"/>
      <c r="HK523" s="5"/>
      <c r="HL523" s="5"/>
      <c r="HM523" s="5"/>
      <c r="HN523" s="5"/>
      <c r="HO523" s="5"/>
      <c r="HP523" s="5"/>
      <c r="HQ523" s="5"/>
      <c r="HR523" s="5"/>
      <c r="HS523" s="5"/>
      <c r="HT523" s="5"/>
      <c r="HU523" s="5"/>
      <c r="HV523" s="5"/>
      <c r="HW523" s="5"/>
      <c r="HX523" s="5"/>
      <c r="HY523" s="5"/>
      <c r="HZ523" s="5"/>
      <c r="IA523" s="5"/>
      <c r="IB523" s="5"/>
      <c r="IC523" s="5"/>
      <c r="ID523" s="5"/>
      <c r="IE523" s="5"/>
      <c r="IF523" s="5"/>
      <c r="IG523" s="5"/>
      <c r="IH523" s="5"/>
      <c r="II523" s="5"/>
      <c r="IJ523" s="5"/>
      <c r="IK523" s="5"/>
      <c r="IL523" s="5"/>
      <c r="IM523" s="5"/>
      <c r="IN523" s="5"/>
      <c r="IO523" s="5"/>
      <c r="IP523" s="5"/>
      <c r="IQ523" s="5"/>
      <c r="IR523" s="5"/>
      <c r="IS523" s="5"/>
      <c r="IT523" s="5"/>
      <c r="IU523" s="5"/>
      <c r="IV523" s="5"/>
      <c r="IW523" s="5"/>
      <c r="IX523" s="5"/>
      <c r="IY523" s="5"/>
      <c r="IZ523" s="5"/>
      <c r="JA523" s="5"/>
      <c r="JB523" s="5"/>
      <c r="JC523" s="5"/>
      <c r="JD523" s="5"/>
      <c r="JE523" s="5"/>
      <c r="JF523" s="5"/>
      <c r="JG523" s="5"/>
      <c r="JH523" s="5"/>
      <c r="JI523" s="5"/>
      <c r="JJ523" s="5"/>
      <c r="JK523" s="5"/>
      <c r="JL523" s="5"/>
      <c r="JM523" s="5"/>
      <c r="JN523" s="5"/>
      <c r="JO523" s="5"/>
      <c r="JP523" s="5"/>
      <c r="JQ523" s="5"/>
      <c r="JR523" s="5"/>
      <c r="JS523" s="5"/>
      <c r="JT523" s="5"/>
      <c r="JU523" s="5"/>
      <c r="JV523" s="5"/>
      <c r="JW523" s="5"/>
      <c r="JX523" s="5"/>
      <c r="JY523" s="5"/>
      <c r="JZ523" s="5"/>
      <c r="KA523" s="5"/>
      <c r="KB523" s="5"/>
      <c r="KC523" s="5"/>
      <c r="KD523" s="5"/>
      <c r="KE523" s="5"/>
      <c r="KF523" s="5"/>
      <c r="KG523" s="5"/>
      <c r="KH523" s="5"/>
      <c r="KI523" s="5"/>
      <c r="KJ523" s="5"/>
      <c r="KK523" s="5"/>
      <c r="KL523" s="5"/>
      <c r="KM523" s="5"/>
      <c r="KN523" s="5"/>
    </row>
    <row r="524" spans="1:300" ht="12.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  <c r="CY524" s="5"/>
      <c r="CZ524" s="5"/>
      <c r="DA524" s="5"/>
      <c r="DB524" s="5"/>
      <c r="DC524" s="5"/>
      <c r="DD524" s="5"/>
      <c r="DE524" s="5"/>
      <c r="DF524" s="5"/>
      <c r="DG524" s="5"/>
      <c r="DH524" s="5"/>
      <c r="DI524" s="5"/>
      <c r="DJ524" s="5"/>
      <c r="DK524" s="5"/>
      <c r="DL524" s="5"/>
      <c r="DM524" s="5"/>
      <c r="DN524" s="5"/>
      <c r="DO524" s="5"/>
      <c r="DP524" s="5"/>
      <c r="DQ524" s="5"/>
      <c r="DR524" s="5"/>
      <c r="DS524" s="5"/>
      <c r="DT524" s="5"/>
      <c r="DU524" s="5"/>
      <c r="DV524" s="5"/>
      <c r="DW524" s="5"/>
      <c r="DX524" s="5"/>
      <c r="DY524" s="5"/>
      <c r="DZ524" s="5"/>
      <c r="EA524" s="5"/>
      <c r="EB524" s="5"/>
      <c r="EC524" s="5"/>
      <c r="ED524" s="5"/>
      <c r="EE524" s="5"/>
      <c r="EF524" s="5"/>
      <c r="EG524" s="5"/>
      <c r="EH524" s="5"/>
      <c r="EI524" s="5"/>
      <c r="EJ524" s="5"/>
      <c r="EK524" s="5"/>
      <c r="EL524" s="5"/>
      <c r="EM524" s="5"/>
      <c r="EN524" s="5"/>
      <c r="EO524" s="5"/>
      <c r="EP524" s="5"/>
      <c r="EQ524" s="5"/>
      <c r="ER524" s="5"/>
      <c r="ES524" s="5"/>
      <c r="ET524" s="5"/>
      <c r="EU524" s="5"/>
      <c r="EV524" s="5"/>
      <c r="EW524" s="5"/>
      <c r="EX524" s="5"/>
      <c r="EY524" s="5"/>
      <c r="EZ524" s="5"/>
      <c r="FA524" s="5"/>
      <c r="FB524" s="5"/>
      <c r="FC524" s="5"/>
      <c r="FD524" s="5"/>
      <c r="FE524" s="5"/>
      <c r="FF524" s="5"/>
      <c r="FG524" s="5"/>
      <c r="FH524" s="5"/>
      <c r="FI524" s="5"/>
      <c r="FJ524" s="5"/>
      <c r="FK524" s="5"/>
      <c r="FL524" s="5"/>
      <c r="FM524" s="5"/>
      <c r="FN524" s="5"/>
      <c r="FO524" s="5"/>
      <c r="FP524" s="5"/>
      <c r="FQ524" s="5"/>
      <c r="FR524" s="5"/>
      <c r="FS524" s="5"/>
      <c r="FT524" s="5"/>
      <c r="FU524" s="5"/>
      <c r="FV524" s="5"/>
      <c r="FW524" s="5"/>
      <c r="FX524" s="5"/>
      <c r="FY524" s="5"/>
      <c r="FZ524" s="5"/>
      <c r="GA524" s="5"/>
      <c r="GB524" s="5"/>
      <c r="GC524" s="5"/>
      <c r="GD524" s="5"/>
      <c r="GE524" s="5"/>
      <c r="GF524" s="5"/>
      <c r="GG524" s="5"/>
      <c r="GH524" s="5"/>
      <c r="GI524" s="5"/>
      <c r="GJ524" s="5"/>
      <c r="GK524" s="5"/>
      <c r="GL524" s="5"/>
      <c r="GM524" s="5"/>
      <c r="GN524" s="5"/>
      <c r="GO524" s="5"/>
      <c r="GP524" s="5"/>
      <c r="GQ524" s="5"/>
      <c r="GR524" s="5"/>
      <c r="GS524" s="5"/>
      <c r="GT524" s="5"/>
      <c r="GU524" s="5"/>
      <c r="GV524" s="5"/>
      <c r="GW524" s="5"/>
      <c r="GX524" s="5"/>
      <c r="GY524" s="5"/>
      <c r="GZ524" s="5"/>
      <c r="HA524" s="5"/>
      <c r="HB524" s="5"/>
      <c r="HC524" s="5"/>
      <c r="HD524" s="5"/>
      <c r="HE524" s="5"/>
      <c r="HF524" s="5"/>
      <c r="HG524" s="5"/>
      <c r="HH524" s="5"/>
      <c r="HI524" s="5"/>
      <c r="HJ524" s="5"/>
      <c r="HK524" s="5"/>
      <c r="HL524" s="5"/>
      <c r="HM524" s="5"/>
      <c r="HN524" s="5"/>
      <c r="HO524" s="5"/>
      <c r="HP524" s="5"/>
      <c r="HQ524" s="5"/>
      <c r="HR524" s="5"/>
      <c r="HS524" s="5"/>
      <c r="HT524" s="5"/>
      <c r="HU524" s="5"/>
      <c r="HV524" s="5"/>
      <c r="HW524" s="5"/>
      <c r="HX524" s="5"/>
      <c r="HY524" s="5"/>
      <c r="HZ524" s="5"/>
      <c r="IA524" s="5"/>
      <c r="IB524" s="5"/>
      <c r="IC524" s="5"/>
      <c r="ID524" s="5"/>
      <c r="IE524" s="5"/>
      <c r="IF524" s="5"/>
      <c r="IG524" s="5"/>
      <c r="IH524" s="5"/>
      <c r="II524" s="5"/>
      <c r="IJ524" s="5"/>
      <c r="IK524" s="5"/>
      <c r="IL524" s="5"/>
      <c r="IM524" s="5"/>
      <c r="IN524" s="5"/>
      <c r="IO524" s="5"/>
      <c r="IP524" s="5"/>
      <c r="IQ524" s="5"/>
      <c r="IR524" s="5"/>
      <c r="IS524" s="5"/>
      <c r="IT524" s="5"/>
      <c r="IU524" s="5"/>
      <c r="IV524" s="5"/>
      <c r="IW524" s="5"/>
      <c r="IX524" s="5"/>
      <c r="IY524" s="5"/>
      <c r="IZ524" s="5"/>
      <c r="JA524" s="5"/>
      <c r="JB524" s="5"/>
      <c r="JC524" s="5"/>
      <c r="JD524" s="5"/>
      <c r="JE524" s="5"/>
      <c r="JF524" s="5"/>
      <c r="JG524" s="5"/>
      <c r="JH524" s="5"/>
      <c r="JI524" s="5"/>
      <c r="JJ524" s="5"/>
      <c r="JK524" s="5"/>
      <c r="JL524" s="5"/>
      <c r="JM524" s="5"/>
      <c r="JN524" s="5"/>
      <c r="JO524" s="5"/>
      <c r="JP524" s="5"/>
      <c r="JQ524" s="5"/>
      <c r="JR524" s="5"/>
      <c r="JS524" s="5"/>
      <c r="JT524" s="5"/>
      <c r="JU524" s="5"/>
      <c r="JV524" s="5"/>
      <c r="JW524" s="5"/>
      <c r="JX524" s="5"/>
      <c r="JY524" s="5"/>
      <c r="JZ524" s="5"/>
      <c r="KA524" s="5"/>
      <c r="KB524" s="5"/>
      <c r="KC524" s="5"/>
      <c r="KD524" s="5"/>
      <c r="KE524" s="5"/>
      <c r="KF524" s="5"/>
      <c r="KG524" s="5"/>
      <c r="KH524" s="5"/>
      <c r="KI524" s="5"/>
      <c r="KJ524" s="5"/>
      <c r="KK524" s="5"/>
      <c r="KL524" s="5"/>
      <c r="KM524" s="5"/>
      <c r="KN524" s="5"/>
    </row>
    <row r="525" spans="1:300" ht="12.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  <c r="CX525" s="5"/>
      <c r="CY525" s="5"/>
      <c r="CZ525" s="5"/>
      <c r="DA525" s="5"/>
      <c r="DB525" s="5"/>
      <c r="DC525" s="5"/>
      <c r="DD525" s="5"/>
      <c r="DE525" s="5"/>
      <c r="DF525" s="5"/>
      <c r="DG525" s="5"/>
      <c r="DH525" s="5"/>
      <c r="DI525" s="5"/>
      <c r="DJ525" s="5"/>
      <c r="DK525" s="5"/>
      <c r="DL525" s="5"/>
      <c r="DM525" s="5"/>
      <c r="DN525" s="5"/>
      <c r="DO525" s="5"/>
      <c r="DP525" s="5"/>
      <c r="DQ525" s="5"/>
      <c r="DR525" s="5"/>
      <c r="DS525" s="5"/>
      <c r="DT525" s="5"/>
      <c r="DU525" s="5"/>
      <c r="DV525" s="5"/>
      <c r="DW525" s="5"/>
      <c r="DX525" s="5"/>
      <c r="DY525" s="5"/>
      <c r="DZ525" s="5"/>
      <c r="EA525" s="5"/>
      <c r="EB525" s="5"/>
      <c r="EC525" s="5"/>
      <c r="ED525" s="5"/>
      <c r="EE525" s="5"/>
      <c r="EF525" s="5"/>
      <c r="EG525" s="5"/>
      <c r="EH525" s="5"/>
      <c r="EI525" s="5"/>
      <c r="EJ525" s="5"/>
      <c r="EK525" s="5"/>
      <c r="EL525" s="5"/>
      <c r="EM525" s="5"/>
      <c r="EN525" s="5"/>
      <c r="EO525" s="5"/>
      <c r="EP525" s="5"/>
      <c r="EQ525" s="5"/>
      <c r="ER525" s="5"/>
      <c r="ES525" s="5"/>
      <c r="ET525" s="5"/>
      <c r="EU525" s="5"/>
      <c r="EV525" s="5"/>
      <c r="EW525" s="5"/>
      <c r="EX525" s="5"/>
      <c r="EY525" s="5"/>
      <c r="EZ525" s="5"/>
      <c r="FA525" s="5"/>
      <c r="FB525" s="5"/>
      <c r="FC525" s="5"/>
      <c r="FD525" s="5"/>
      <c r="FE525" s="5"/>
      <c r="FF525" s="5"/>
      <c r="FG525" s="5"/>
      <c r="FH525" s="5"/>
      <c r="FI525" s="5"/>
      <c r="FJ525" s="5"/>
      <c r="FK525" s="5"/>
      <c r="FL525" s="5"/>
      <c r="FM525" s="5"/>
      <c r="FN525" s="5"/>
      <c r="FO525" s="5"/>
      <c r="FP525" s="5"/>
      <c r="FQ525" s="5"/>
      <c r="FR525" s="5"/>
      <c r="FS525" s="5"/>
      <c r="FT525" s="5"/>
      <c r="FU525" s="5"/>
      <c r="FV525" s="5"/>
      <c r="FW525" s="5"/>
      <c r="FX525" s="5"/>
      <c r="FY525" s="5"/>
      <c r="FZ525" s="5"/>
      <c r="GA525" s="5"/>
      <c r="GB525" s="5"/>
      <c r="GC525" s="5"/>
      <c r="GD525" s="5"/>
      <c r="GE525" s="5"/>
      <c r="GF525" s="5"/>
      <c r="GG525" s="5"/>
      <c r="GH525" s="5"/>
      <c r="GI525" s="5"/>
      <c r="GJ525" s="5"/>
      <c r="GK525" s="5"/>
      <c r="GL525" s="5"/>
      <c r="GM525" s="5"/>
      <c r="GN525" s="5"/>
      <c r="GO525" s="5"/>
      <c r="GP525" s="5"/>
      <c r="GQ525" s="5"/>
      <c r="GR525" s="5"/>
      <c r="GS525" s="5"/>
      <c r="GT525" s="5"/>
      <c r="GU525" s="5"/>
      <c r="GV525" s="5"/>
      <c r="GW525" s="5"/>
      <c r="GX525" s="5"/>
      <c r="GY525" s="5"/>
      <c r="GZ525" s="5"/>
      <c r="HA525" s="5"/>
      <c r="HB525" s="5"/>
      <c r="HC525" s="5"/>
      <c r="HD525" s="5"/>
      <c r="HE525" s="5"/>
      <c r="HF525" s="5"/>
      <c r="HG525" s="5"/>
      <c r="HH525" s="5"/>
      <c r="HI525" s="5"/>
      <c r="HJ525" s="5"/>
      <c r="HK525" s="5"/>
      <c r="HL525" s="5"/>
      <c r="HM525" s="5"/>
      <c r="HN525" s="5"/>
      <c r="HO525" s="5"/>
      <c r="HP525" s="5"/>
      <c r="HQ525" s="5"/>
      <c r="HR525" s="5"/>
      <c r="HS525" s="5"/>
      <c r="HT525" s="5"/>
      <c r="HU525" s="5"/>
      <c r="HV525" s="5"/>
      <c r="HW525" s="5"/>
      <c r="HX525" s="5"/>
      <c r="HY525" s="5"/>
      <c r="HZ525" s="5"/>
      <c r="IA525" s="5"/>
      <c r="IB525" s="5"/>
      <c r="IC525" s="5"/>
      <c r="ID525" s="5"/>
      <c r="IE525" s="5"/>
      <c r="IF525" s="5"/>
      <c r="IG525" s="5"/>
      <c r="IH525" s="5"/>
      <c r="II525" s="5"/>
      <c r="IJ525" s="5"/>
      <c r="IK525" s="5"/>
      <c r="IL525" s="5"/>
      <c r="IM525" s="5"/>
      <c r="IN525" s="5"/>
      <c r="IO525" s="5"/>
      <c r="IP525" s="5"/>
      <c r="IQ525" s="5"/>
      <c r="IR525" s="5"/>
      <c r="IS525" s="5"/>
      <c r="IT525" s="5"/>
      <c r="IU525" s="5"/>
      <c r="IV525" s="5"/>
      <c r="IW525" s="5"/>
      <c r="IX525" s="5"/>
      <c r="IY525" s="5"/>
      <c r="IZ525" s="5"/>
      <c r="JA525" s="5"/>
      <c r="JB525" s="5"/>
      <c r="JC525" s="5"/>
      <c r="JD525" s="5"/>
      <c r="JE525" s="5"/>
      <c r="JF525" s="5"/>
      <c r="JG525" s="5"/>
      <c r="JH525" s="5"/>
      <c r="JI525" s="5"/>
      <c r="JJ525" s="5"/>
      <c r="JK525" s="5"/>
      <c r="JL525" s="5"/>
      <c r="JM525" s="5"/>
      <c r="JN525" s="5"/>
      <c r="JO525" s="5"/>
      <c r="JP525" s="5"/>
      <c r="JQ525" s="5"/>
      <c r="JR525" s="5"/>
      <c r="JS525" s="5"/>
      <c r="JT525" s="5"/>
      <c r="JU525" s="5"/>
      <c r="JV525" s="5"/>
      <c r="JW525" s="5"/>
      <c r="JX525" s="5"/>
      <c r="JY525" s="5"/>
      <c r="JZ525" s="5"/>
      <c r="KA525" s="5"/>
      <c r="KB525" s="5"/>
      <c r="KC525" s="5"/>
      <c r="KD525" s="5"/>
      <c r="KE525" s="5"/>
      <c r="KF525" s="5"/>
      <c r="KG525" s="5"/>
      <c r="KH525" s="5"/>
      <c r="KI525" s="5"/>
      <c r="KJ525" s="5"/>
      <c r="KK525" s="5"/>
      <c r="KL525" s="5"/>
      <c r="KM525" s="5"/>
      <c r="KN525" s="5"/>
    </row>
    <row r="526" spans="1:300" ht="12.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  <c r="CY526" s="5"/>
      <c r="CZ526" s="5"/>
      <c r="DA526" s="5"/>
      <c r="DB526" s="5"/>
      <c r="DC526" s="5"/>
      <c r="DD526" s="5"/>
      <c r="DE526" s="5"/>
      <c r="DF526" s="5"/>
      <c r="DG526" s="5"/>
      <c r="DH526" s="5"/>
      <c r="DI526" s="5"/>
      <c r="DJ526" s="5"/>
      <c r="DK526" s="5"/>
      <c r="DL526" s="5"/>
      <c r="DM526" s="5"/>
      <c r="DN526" s="5"/>
      <c r="DO526" s="5"/>
      <c r="DP526" s="5"/>
      <c r="DQ526" s="5"/>
      <c r="DR526" s="5"/>
      <c r="DS526" s="5"/>
      <c r="DT526" s="5"/>
      <c r="DU526" s="5"/>
      <c r="DV526" s="5"/>
      <c r="DW526" s="5"/>
      <c r="DX526" s="5"/>
      <c r="DY526" s="5"/>
      <c r="DZ526" s="5"/>
      <c r="EA526" s="5"/>
      <c r="EB526" s="5"/>
      <c r="EC526" s="5"/>
      <c r="ED526" s="5"/>
      <c r="EE526" s="5"/>
      <c r="EF526" s="5"/>
      <c r="EG526" s="5"/>
      <c r="EH526" s="5"/>
      <c r="EI526" s="5"/>
      <c r="EJ526" s="5"/>
      <c r="EK526" s="5"/>
      <c r="EL526" s="5"/>
      <c r="EM526" s="5"/>
      <c r="EN526" s="5"/>
      <c r="EO526" s="5"/>
      <c r="EP526" s="5"/>
      <c r="EQ526" s="5"/>
      <c r="ER526" s="5"/>
      <c r="ES526" s="5"/>
      <c r="ET526" s="5"/>
      <c r="EU526" s="5"/>
      <c r="EV526" s="5"/>
      <c r="EW526" s="5"/>
      <c r="EX526" s="5"/>
      <c r="EY526" s="5"/>
      <c r="EZ526" s="5"/>
      <c r="FA526" s="5"/>
      <c r="FB526" s="5"/>
      <c r="FC526" s="5"/>
      <c r="FD526" s="5"/>
      <c r="FE526" s="5"/>
      <c r="FF526" s="5"/>
      <c r="FG526" s="5"/>
      <c r="FH526" s="5"/>
      <c r="FI526" s="5"/>
      <c r="FJ526" s="5"/>
      <c r="FK526" s="5"/>
      <c r="FL526" s="5"/>
      <c r="FM526" s="5"/>
      <c r="FN526" s="5"/>
      <c r="FO526" s="5"/>
      <c r="FP526" s="5"/>
      <c r="FQ526" s="5"/>
      <c r="FR526" s="5"/>
      <c r="FS526" s="5"/>
      <c r="FT526" s="5"/>
      <c r="FU526" s="5"/>
      <c r="FV526" s="5"/>
      <c r="FW526" s="5"/>
      <c r="FX526" s="5"/>
      <c r="FY526" s="5"/>
      <c r="FZ526" s="5"/>
      <c r="GA526" s="5"/>
      <c r="GB526" s="5"/>
      <c r="GC526" s="5"/>
      <c r="GD526" s="5"/>
      <c r="GE526" s="5"/>
      <c r="GF526" s="5"/>
      <c r="GG526" s="5"/>
      <c r="GH526" s="5"/>
      <c r="GI526" s="5"/>
      <c r="GJ526" s="5"/>
      <c r="GK526" s="5"/>
      <c r="GL526" s="5"/>
      <c r="GM526" s="5"/>
      <c r="GN526" s="5"/>
      <c r="GO526" s="5"/>
      <c r="GP526" s="5"/>
      <c r="GQ526" s="5"/>
      <c r="GR526" s="5"/>
      <c r="GS526" s="5"/>
      <c r="GT526" s="5"/>
      <c r="GU526" s="5"/>
      <c r="GV526" s="5"/>
      <c r="GW526" s="5"/>
      <c r="GX526" s="5"/>
      <c r="GY526" s="5"/>
      <c r="GZ526" s="5"/>
      <c r="HA526" s="5"/>
      <c r="HB526" s="5"/>
      <c r="HC526" s="5"/>
      <c r="HD526" s="5"/>
      <c r="HE526" s="5"/>
      <c r="HF526" s="5"/>
      <c r="HG526" s="5"/>
      <c r="HH526" s="5"/>
      <c r="HI526" s="5"/>
      <c r="HJ526" s="5"/>
      <c r="HK526" s="5"/>
      <c r="HL526" s="5"/>
      <c r="HM526" s="5"/>
      <c r="HN526" s="5"/>
      <c r="HO526" s="5"/>
      <c r="HP526" s="5"/>
      <c r="HQ526" s="5"/>
      <c r="HR526" s="5"/>
      <c r="HS526" s="5"/>
      <c r="HT526" s="5"/>
      <c r="HU526" s="5"/>
      <c r="HV526" s="5"/>
      <c r="HW526" s="5"/>
      <c r="HX526" s="5"/>
      <c r="HY526" s="5"/>
      <c r="HZ526" s="5"/>
      <c r="IA526" s="5"/>
      <c r="IB526" s="5"/>
      <c r="IC526" s="5"/>
      <c r="ID526" s="5"/>
      <c r="IE526" s="5"/>
      <c r="IF526" s="5"/>
      <c r="IG526" s="5"/>
      <c r="IH526" s="5"/>
      <c r="II526" s="5"/>
      <c r="IJ526" s="5"/>
      <c r="IK526" s="5"/>
      <c r="IL526" s="5"/>
      <c r="IM526" s="5"/>
      <c r="IN526" s="5"/>
      <c r="IO526" s="5"/>
      <c r="IP526" s="5"/>
      <c r="IQ526" s="5"/>
      <c r="IR526" s="5"/>
      <c r="IS526" s="5"/>
      <c r="IT526" s="5"/>
      <c r="IU526" s="5"/>
      <c r="IV526" s="5"/>
      <c r="IW526" s="5"/>
      <c r="IX526" s="5"/>
      <c r="IY526" s="5"/>
      <c r="IZ526" s="5"/>
      <c r="JA526" s="5"/>
      <c r="JB526" s="5"/>
      <c r="JC526" s="5"/>
      <c r="JD526" s="5"/>
      <c r="JE526" s="5"/>
      <c r="JF526" s="5"/>
      <c r="JG526" s="5"/>
      <c r="JH526" s="5"/>
      <c r="JI526" s="5"/>
      <c r="JJ526" s="5"/>
      <c r="JK526" s="5"/>
      <c r="JL526" s="5"/>
      <c r="JM526" s="5"/>
      <c r="JN526" s="5"/>
      <c r="JO526" s="5"/>
      <c r="JP526" s="5"/>
      <c r="JQ526" s="5"/>
      <c r="JR526" s="5"/>
      <c r="JS526" s="5"/>
      <c r="JT526" s="5"/>
      <c r="JU526" s="5"/>
      <c r="JV526" s="5"/>
      <c r="JW526" s="5"/>
      <c r="JX526" s="5"/>
      <c r="JY526" s="5"/>
      <c r="JZ526" s="5"/>
      <c r="KA526" s="5"/>
      <c r="KB526" s="5"/>
      <c r="KC526" s="5"/>
      <c r="KD526" s="5"/>
      <c r="KE526" s="5"/>
      <c r="KF526" s="5"/>
      <c r="KG526" s="5"/>
      <c r="KH526" s="5"/>
      <c r="KI526" s="5"/>
      <c r="KJ526" s="5"/>
      <c r="KK526" s="5"/>
      <c r="KL526" s="5"/>
      <c r="KM526" s="5"/>
      <c r="KN526" s="5"/>
    </row>
    <row r="527" spans="1:300" ht="12.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/>
      <c r="CY527" s="5"/>
      <c r="CZ527" s="5"/>
      <c r="DA527" s="5"/>
      <c r="DB527" s="5"/>
      <c r="DC527" s="5"/>
      <c r="DD527" s="5"/>
      <c r="DE527" s="5"/>
      <c r="DF527" s="5"/>
      <c r="DG527" s="5"/>
      <c r="DH527" s="5"/>
      <c r="DI527" s="5"/>
      <c r="DJ527" s="5"/>
      <c r="DK527" s="5"/>
      <c r="DL527" s="5"/>
      <c r="DM527" s="5"/>
      <c r="DN527" s="5"/>
      <c r="DO527" s="5"/>
      <c r="DP527" s="5"/>
      <c r="DQ527" s="5"/>
      <c r="DR527" s="5"/>
      <c r="DS527" s="5"/>
      <c r="DT527" s="5"/>
      <c r="DU527" s="5"/>
      <c r="DV527" s="5"/>
      <c r="DW527" s="5"/>
      <c r="DX527" s="5"/>
      <c r="DY527" s="5"/>
      <c r="DZ527" s="5"/>
      <c r="EA527" s="5"/>
      <c r="EB527" s="5"/>
      <c r="EC527" s="5"/>
      <c r="ED527" s="5"/>
      <c r="EE527" s="5"/>
      <c r="EF527" s="5"/>
      <c r="EG527" s="5"/>
      <c r="EH527" s="5"/>
      <c r="EI527" s="5"/>
      <c r="EJ527" s="5"/>
      <c r="EK527" s="5"/>
      <c r="EL527" s="5"/>
      <c r="EM527" s="5"/>
      <c r="EN527" s="5"/>
      <c r="EO527" s="5"/>
      <c r="EP527" s="5"/>
      <c r="EQ527" s="5"/>
      <c r="ER527" s="5"/>
      <c r="ES527" s="5"/>
      <c r="ET527" s="5"/>
      <c r="EU527" s="5"/>
      <c r="EV527" s="5"/>
      <c r="EW527" s="5"/>
      <c r="EX527" s="5"/>
      <c r="EY527" s="5"/>
      <c r="EZ527" s="5"/>
      <c r="FA527" s="5"/>
      <c r="FB527" s="5"/>
      <c r="FC527" s="5"/>
      <c r="FD527" s="5"/>
      <c r="FE527" s="5"/>
      <c r="FF527" s="5"/>
      <c r="FG527" s="5"/>
      <c r="FH527" s="5"/>
      <c r="FI527" s="5"/>
      <c r="FJ527" s="5"/>
      <c r="FK527" s="5"/>
      <c r="FL527" s="5"/>
      <c r="FM527" s="5"/>
      <c r="FN527" s="5"/>
      <c r="FO527" s="5"/>
      <c r="FP527" s="5"/>
      <c r="FQ527" s="5"/>
      <c r="FR527" s="5"/>
      <c r="FS527" s="5"/>
      <c r="FT527" s="5"/>
      <c r="FU527" s="5"/>
      <c r="FV527" s="5"/>
      <c r="FW527" s="5"/>
      <c r="FX527" s="5"/>
      <c r="FY527" s="5"/>
      <c r="FZ527" s="5"/>
      <c r="GA527" s="5"/>
      <c r="GB527" s="5"/>
      <c r="GC527" s="5"/>
      <c r="GD527" s="5"/>
      <c r="GE527" s="5"/>
      <c r="GF527" s="5"/>
      <c r="GG527" s="5"/>
      <c r="GH527" s="5"/>
      <c r="GI527" s="5"/>
      <c r="GJ527" s="5"/>
      <c r="GK527" s="5"/>
      <c r="GL527" s="5"/>
      <c r="GM527" s="5"/>
      <c r="GN527" s="5"/>
      <c r="GO527" s="5"/>
      <c r="GP527" s="5"/>
      <c r="GQ527" s="5"/>
      <c r="GR527" s="5"/>
      <c r="GS527" s="5"/>
      <c r="GT527" s="5"/>
      <c r="GU527" s="5"/>
      <c r="GV527" s="5"/>
      <c r="GW527" s="5"/>
      <c r="GX527" s="5"/>
      <c r="GY527" s="5"/>
      <c r="GZ527" s="5"/>
      <c r="HA527" s="5"/>
      <c r="HB527" s="5"/>
      <c r="HC527" s="5"/>
      <c r="HD527" s="5"/>
      <c r="HE527" s="5"/>
      <c r="HF527" s="5"/>
      <c r="HG527" s="5"/>
      <c r="HH527" s="5"/>
      <c r="HI527" s="5"/>
      <c r="HJ527" s="5"/>
      <c r="HK527" s="5"/>
      <c r="HL527" s="5"/>
      <c r="HM527" s="5"/>
      <c r="HN527" s="5"/>
      <c r="HO527" s="5"/>
      <c r="HP527" s="5"/>
      <c r="HQ527" s="5"/>
      <c r="HR527" s="5"/>
      <c r="HS527" s="5"/>
      <c r="HT527" s="5"/>
      <c r="HU527" s="5"/>
      <c r="HV527" s="5"/>
      <c r="HW527" s="5"/>
      <c r="HX527" s="5"/>
      <c r="HY527" s="5"/>
      <c r="HZ527" s="5"/>
      <c r="IA527" s="5"/>
      <c r="IB527" s="5"/>
      <c r="IC527" s="5"/>
      <c r="ID527" s="5"/>
      <c r="IE527" s="5"/>
      <c r="IF527" s="5"/>
      <c r="IG527" s="5"/>
      <c r="IH527" s="5"/>
      <c r="II527" s="5"/>
      <c r="IJ527" s="5"/>
      <c r="IK527" s="5"/>
      <c r="IL527" s="5"/>
      <c r="IM527" s="5"/>
      <c r="IN527" s="5"/>
      <c r="IO527" s="5"/>
      <c r="IP527" s="5"/>
      <c r="IQ527" s="5"/>
      <c r="IR527" s="5"/>
      <c r="IS527" s="5"/>
      <c r="IT527" s="5"/>
      <c r="IU527" s="5"/>
      <c r="IV527" s="5"/>
      <c r="IW527" s="5"/>
      <c r="IX527" s="5"/>
      <c r="IY527" s="5"/>
      <c r="IZ527" s="5"/>
      <c r="JA527" s="5"/>
      <c r="JB527" s="5"/>
      <c r="JC527" s="5"/>
      <c r="JD527" s="5"/>
      <c r="JE527" s="5"/>
      <c r="JF527" s="5"/>
      <c r="JG527" s="5"/>
      <c r="JH527" s="5"/>
      <c r="JI527" s="5"/>
      <c r="JJ527" s="5"/>
      <c r="JK527" s="5"/>
      <c r="JL527" s="5"/>
      <c r="JM527" s="5"/>
      <c r="JN527" s="5"/>
      <c r="JO527" s="5"/>
      <c r="JP527" s="5"/>
      <c r="JQ527" s="5"/>
      <c r="JR527" s="5"/>
      <c r="JS527" s="5"/>
      <c r="JT527" s="5"/>
      <c r="JU527" s="5"/>
      <c r="JV527" s="5"/>
      <c r="JW527" s="5"/>
      <c r="JX527" s="5"/>
      <c r="JY527" s="5"/>
      <c r="JZ527" s="5"/>
      <c r="KA527" s="5"/>
      <c r="KB527" s="5"/>
      <c r="KC527" s="5"/>
      <c r="KD527" s="5"/>
      <c r="KE527" s="5"/>
      <c r="KF527" s="5"/>
      <c r="KG527" s="5"/>
      <c r="KH527" s="5"/>
      <c r="KI527" s="5"/>
      <c r="KJ527" s="5"/>
      <c r="KK527" s="5"/>
      <c r="KL527" s="5"/>
      <c r="KM527" s="5"/>
      <c r="KN527" s="5"/>
    </row>
    <row r="528" spans="1:300" ht="12.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  <c r="CX528" s="5"/>
      <c r="CY528" s="5"/>
      <c r="CZ528" s="5"/>
      <c r="DA528" s="5"/>
      <c r="DB528" s="5"/>
      <c r="DC528" s="5"/>
      <c r="DD528" s="5"/>
      <c r="DE528" s="5"/>
      <c r="DF528" s="5"/>
      <c r="DG528" s="5"/>
      <c r="DH528" s="5"/>
      <c r="DI528" s="5"/>
      <c r="DJ528" s="5"/>
      <c r="DK528" s="5"/>
      <c r="DL528" s="5"/>
      <c r="DM528" s="5"/>
      <c r="DN528" s="5"/>
      <c r="DO528" s="5"/>
      <c r="DP528" s="5"/>
      <c r="DQ528" s="5"/>
      <c r="DR528" s="5"/>
      <c r="DS528" s="5"/>
      <c r="DT528" s="5"/>
      <c r="DU528" s="5"/>
      <c r="DV528" s="5"/>
      <c r="DW528" s="5"/>
      <c r="DX528" s="5"/>
      <c r="DY528" s="5"/>
      <c r="DZ528" s="5"/>
      <c r="EA528" s="5"/>
      <c r="EB528" s="5"/>
      <c r="EC528" s="5"/>
      <c r="ED528" s="5"/>
      <c r="EE528" s="5"/>
      <c r="EF528" s="5"/>
      <c r="EG528" s="5"/>
      <c r="EH528" s="5"/>
      <c r="EI528" s="5"/>
      <c r="EJ528" s="5"/>
      <c r="EK528" s="5"/>
      <c r="EL528" s="5"/>
      <c r="EM528" s="5"/>
      <c r="EN528" s="5"/>
      <c r="EO528" s="5"/>
      <c r="EP528" s="5"/>
      <c r="EQ528" s="5"/>
      <c r="ER528" s="5"/>
      <c r="ES528" s="5"/>
      <c r="ET528" s="5"/>
      <c r="EU528" s="5"/>
      <c r="EV528" s="5"/>
      <c r="EW528" s="5"/>
      <c r="EX528" s="5"/>
      <c r="EY528" s="5"/>
      <c r="EZ528" s="5"/>
      <c r="FA528" s="5"/>
      <c r="FB528" s="5"/>
      <c r="FC528" s="5"/>
      <c r="FD528" s="5"/>
      <c r="FE528" s="5"/>
      <c r="FF528" s="5"/>
      <c r="FG528" s="5"/>
      <c r="FH528" s="5"/>
      <c r="FI528" s="5"/>
      <c r="FJ528" s="5"/>
      <c r="FK528" s="5"/>
      <c r="FL528" s="5"/>
      <c r="FM528" s="5"/>
      <c r="FN528" s="5"/>
      <c r="FO528" s="5"/>
      <c r="FP528" s="5"/>
      <c r="FQ528" s="5"/>
      <c r="FR528" s="5"/>
      <c r="FS528" s="5"/>
      <c r="FT528" s="5"/>
      <c r="FU528" s="5"/>
      <c r="FV528" s="5"/>
      <c r="FW528" s="5"/>
      <c r="FX528" s="5"/>
      <c r="FY528" s="5"/>
      <c r="FZ528" s="5"/>
      <c r="GA528" s="5"/>
      <c r="GB528" s="5"/>
      <c r="GC528" s="5"/>
      <c r="GD528" s="5"/>
      <c r="GE528" s="5"/>
      <c r="GF528" s="5"/>
      <c r="GG528" s="5"/>
      <c r="GH528" s="5"/>
      <c r="GI528" s="5"/>
      <c r="GJ528" s="5"/>
      <c r="GK528" s="5"/>
      <c r="GL528" s="5"/>
      <c r="GM528" s="5"/>
      <c r="GN528" s="5"/>
      <c r="GO528" s="5"/>
      <c r="GP528" s="5"/>
      <c r="GQ528" s="5"/>
      <c r="GR528" s="5"/>
      <c r="GS528" s="5"/>
      <c r="GT528" s="5"/>
      <c r="GU528" s="5"/>
      <c r="GV528" s="5"/>
      <c r="GW528" s="5"/>
      <c r="GX528" s="5"/>
      <c r="GY528" s="5"/>
      <c r="GZ528" s="5"/>
      <c r="HA528" s="5"/>
      <c r="HB528" s="5"/>
      <c r="HC528" s="5"/>
      <c r="HD528" s="5"/>
      <c r="HE528" s="5"/>
      <c r="HF528" s="5"/>
      <c r="HG528" s="5"/>
      <c r="HH528" s="5"/>
      <c r="HI528" s="5"/>
      <c r="HJ528" s="5"/>
      <c r="HK528" s="5"/>
      <c r="HL528" s="5"/>
      <c r="HM528" s="5"/>
      <c r="HN528" s="5"/>
      <c r="HO528" s="5"/>
      <c r="HP528" s="5"/>
      <c r="HQ528" s="5"/>
      <c r="HR528" s="5"/>
      <c r="HS528" s="5"/>
      <c r="HT528" s="5"/>
      <c r="HU528" s="5"/>
      <c r="HV528" s="5"/>
      <c r="HW528" s="5"/>
      <c r="HX528" s="5"/>
      <c r="HY528" s="5"/>
      <c r="HZ528" s="5"/>
      <c r="IA528" s="5"/>
      <c r="IB528" s="5"/>
      <c r="IC528" s="5"/>
      <c r="ID528" s="5"/>
      <c r="IE528" s="5"/>
      <c r="IF528" s="5"/>
      <c r="IG528" s="5"/>
      <c r="IH528" s="5"/>
      <c r="II528" s="5"/>
      <c r="IJ528" s="5"/>
      <c r="IK528" s="5"/>
      <c r="IL528" s="5"/>
      <c r="IM528" s="5"/>
      <c r="IN528" s="5"/>
      <c r="IO528" s="5"/>
      <c r="IP528" s="5"/>
      <c r="IQ528" s="5"/>
      <c r="IR528" s="5"/>
      <c r="IS528" s="5"/>
      <c r="IT528" s="5"/>
      <c r="IU528" s="5"/>
      <c r="IV528" s="5"/>
      <c r="IW528" s="5"/>
      <c r="IX528" s="5"/>
      <c r="IY528" s="5"/>
      <c r="IZ528" s="5"/>
      <c r="JA528" s="5"/>
      <c r="JB528" s="5"/>
      <c r="JC528" s="5"/>
      <c r="JD528" s="5"/>
      <c r="JE528" s="5"/>
      <c r="JF528" s="5"/>
      <c r="JG528" s="5"/>
      <c r="JH528" s="5"/>
      <c r="JI528" s="5"/>
      <c r="JJ528" s="5"/>
      <c r="JK528" s="5"/>
      <c r="JL528" s="5"/>
      <c r="JM528" s="5"/>
      <c r="JN528" s="5"/>
      <c r="JO528" s="5"/>
      <c r="JP528" s="5"/>
      <c r="JQ528" s="5"/>
      <c r="JR528" s="5"/>
      <c r="JS528" s="5"/>
      <c r="JT528" s="5"/>
      <c r="JU528" s="5"/>
      <c r="JV528" s="5"/>
      <c r="JW528" s="5"/>
      <c r="JX528" s="5"/>
      <c r="JY528" s="5"/>
      <c r="JZ528" s="5"/>
      <c r="KA528" s="5"/>
      <c r="KB528" s="5"/>
      <c r="KC528" s="5"/>
      <c r="KD528" s="5"/>
      <c r="KE528" s="5"/>
      <c r="KF528" s="5"/>
      <c r="KG528" s="5"/>
      <c r="KH528" s="5"/>
      <c r="KI528" s="5"/>
      <c r="KJ528" s="5"/>
      <c r="KK528" s="5"/>
      <c r="KL528" s="5"/>
      <c r="KM528" s="5"/>
      <c r="KN528" s="5"/>
    </row>
    <row r="529" spans="1:300" ht="12.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X529" s="5"/>
      <c r="CY529" s="5"/>
      <c r="CZ529" s="5"/>
      <c r="DA529" s="5"/>
      <c r="DB529" s="5"/>
      <c r="DC529" s="5"/>
      <c r="DD529" s="5"/>
      <c r="DE529" s="5"/>
      <c r="DF529" s="5"/>
      <c r="DG529" s="5"/>
      <c r="DH529" s="5"/>
      <c r="DI529" s="5"/>
      <c r="DJ529" s="5"/>
      <c r="DK529" s="5"/>
      <c r="DL529" s="5"/>
      <c r="DM529" s="5"/>
      <c r="DN529" s="5"/>
      <c r="DO529" s="5"/>
      <c r="DP529" s="5"/>
      <c r="DQ529" s="5"/>
      <c r="DR529" s="5"/>
      <c r="DS529" s="5"/>
      <c r="DT529" s="5"/>
      <c r="DU529" s="5"/>
      <c r="DV529" s="5"/>
      <c r="DW529" s="5"/>
      <c r="DX529" s="5"/>
      <c r="DY529" s="5"/>
      <c r="DZ529" s="5"/>
      <c r="EA529" s="5"/>
      <c r="EB529" s="5"/>
      <c r="EC529" s="5"/>
      <c r="ED529" s="5"/>
      <c r="EE529" s="5"/>
      <c r="EF529" s="5"/>
      <c r="EG529" s="5"/>
      <c r="EH529" s="5"/>
      <c r="EI529" s="5"/>
      <c r="EJ529" s="5"/>
      <c r="EK529" s="5"/>
      <c r="EL529" s="5"/>
      <c r="EM529" s="5"/>
      <c r="EN529" s="5"/>
      <c r="EO529" s="5"/>
      <c r="EP529" s="5"/>
      <c r="EQ529" s="5"/>
      <c r="ER529" s="5"/>
      <c r="ES529" s="5"/>
      <c r="ET529" s="5"/>
      <c r="EU529" s="5"/>
      <c r="EV529" s="5"/>
      <c r="EW529" s="5"/>
      <c r="EX529" s="5"/>
      <c r="EY529" s="5"/>
      <c r="EZ529" s="5"/>
      <c r="FA529" s="5"/>
      <c r="FB529" s="5"/>
      <c r="FC529" s="5"/>
      <c r="FD529" s="5"/>
      <c r="FE529" s="5"/>
      <c r="FF529" s="5"/>
      <c r="FG529" s="5"/>
      <c r="FH529" s="5"/>
      <c r="FI529" s="5"/>
      <c r="FJ529" s="5"/>
      <c r="FK529" s="5"/>
      <c r="FL529" s="5"/>
      <c r="FM529" s="5"/>
      <c r="FN529" s="5"/>
      <c r="FO529" s="5"/>
      <c r="FP529" s="5"/>
      <c r="FQ529" s="5"/>
      <c r="FR529" s="5"/>
      <c r="FS529" s="5"/>
      <c r="FT529" s="5"/>
      <c r="FU529" s="5"/>
      <c r="FV529" s="5"/>
      <c r="FW529" s="5"/>
      <c r="FX529" s="5"/>
      <c r="FY529" s="5"/>
      <c r="FZ529" s="5"/>
      <c r="GA529" s="5"/>
      <c r="GB529" s="5"/>
      <c r="GC529" s="5"/>
      <c r="GD529" s="5"/>
      <c r="GE529" s="5"/>
      <c r="GF529" s="5"/>
      <c r="GG529" s="5"/>
      <c r="GH529" s="5"/>
      <c r="GI529" s="5"/>
      <c r="GJ529" s="5"/>
      <c r="GK529" s="5"/>
      <c r="GL529" s="5"/>
      <c r="GM529" s="5"/>
      <c r="GN529" s="5"/>
      <c r="GO529" s="5"/>
      <c r="GP529" s="5"/>
      <c r="GQ529" s="5"/>
      <c r="GR529" s="5"/>
      <c r="GS529" s="5"/>
      <c r="GT529" s="5"/>
      <c r="GU529" s="5"/>
      <c r="GV529" s="5"/>
      <c r="GW529" s="5"/>
      <c r="GX529" s="5"/>
      <c r="GY529" s="5"/>
      <c r="GZ529" s="5"/>
      <c r="HA529" s="5"/>
      <c r="HB529" s="5"/>
      <c r="HC529" s="5"/>
      <c r="HD529" s="5"/>
      <c r="HE529" s="5"/>
      <c r="HF529" s="5"/>
      <c r="HG529" s="5"/>
      <c r="HH529" s="5"/>
      <c r="HI529" s="5"/>
      <c r="HJ529" s="5"/>
      <c r="HK529" s="5"/>
      <c r="HL529" s="5"/>
      <c r="HM529" s="5"/>
      <c r="HN529" s="5"/>
      <c r="HO529" s="5"/>
      <c r="HP529" s="5"/>
      <c r="HQ529" s="5"/>
      <c r="HR529" s="5"/>
      <c r="HS529" s="5"/>
      <c r="HT529" s="5"/>
      <c r="HU529" s="5"/>
      <c r="HV529" s="5"/>
      <c r="HW529" s="5"/>
      <c r="HX529" s="5"/>
      <c r="HY529" s="5"/>
      <c r="HZ529" s="5"/>
      <c r="IA529" s="5"/>
      <c r="IB529" s="5"/>
      <c r="IC529" s="5"/>
      <c r="ID529" s="5"/>
      <c r="IE529" s="5"/>
      <c r="IF529" s="5"/>
      <c r="IG529" s="5"/>
      <c r="IH529" s="5"/>
      <c r="II529" s="5"/>
      <c r="IJ529" s="5"/>
      <c r="IK529" s="5"/>
      <c r="IL529" s="5"/>
      <c r="IM529" s="5"/>
      <c r="IN529" s="5"/>
      <c r="IO529" s="5"/>
      <c r="IP529" s="5"/>
      <c r="IQ529" s="5"/>
      <c r="IR529" s="5"/>
      <c r="IS529" s="5"/>
      <c r="IT529" s="5"/>
      <c r="IU529" s="5"/>
      <c r="IV529" s="5"/>
      <c r="IW529" s="5"/>
      <c r="IX529" s="5"/>
      <c r="IY529" s="5"/>
      <c r="IZ529" s="5"/>
      <c r="JA529" s="5"/>
      <c r="JB529" s="5"/>
      <c r="JC529" s="5"/>
      <c r="JD529" s="5"/>
      <c r="JE529" s="5"/>
      <c r="JF529" s="5"/>
      <c r="JG529" s="5"/>
      <c r="JH529" s="5"/>
      <c r="JI529" s="5"/>
      <c r="JJ529" s="5"/>
      <c r="JK529" s="5"/>
      <c r="JL529" s="5"/>
      <c r="JM529" s="5"/>
      <c r="JN529" s="5"/>
      <c r="JO529" s="5"/>
      <c r="JP529" s="5"/>
      <c r="JQ529" s="5"/>
      <c r="JR529" s="5"/>
      <c r="JS529" s="5"/>
      <c r="JT529" s="5"/>
      <c r="JU529" s="5"/>
      <c r="JV529" s="5"/>
      <c r="JW529" s="5"/>
      <c r="JX529" s="5"/>
      <c r="JY529" s="5"/>
      <c r="JZ529" s="5"/>
      <c r="KA529" s="5"/>
      <c r="KB529" s="5"/>
      <c r="KC529" s="5"/>
      <c r="KD529" s="5"/>
      <c r="KE529" s="5"/>
      <c r="KF529" s="5"/>
      <c r="KG529" s="5"/>
      <c r="KH529" s="5"/>
      <c r="KI529" s="5"/>
      <c r="KJ529" s="5"/>
      <c r="KK529" s="5"/>
      <c r="KL529" s="5"/>
      <c r="KM529" s="5"/>
      <c r="KN529" s="5"/>
    </row>
    <row r="530" spans="1:300" ht="12.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  <c r="CY530" s="5"/>
      <c r="CZ530" s="5"/>
      <c r="DA530" s="5"/>
      <c r="DB530" s="5"/>
      <c r="DC530" s="5"/>
      <c r="DD530" s="5"/>
      <c r="DE530" s="5"/>
      <c r="DF530" s="5"/>
      <c r="DG530" s="5"/>
      <c r="DH530" s="5"/>
      <c r="DI530" s="5"/>
      <c r="DJ530" s="5"/>
      <c r="DK530" s="5"/>
      <c r="DL530" s="5"/>
      <c r="DM530" s="5"/>
      <c r="DN530" s="5"/>
      <c r="DO530" s="5"/>
      <c r="DP530" s="5"/>
      <c r="DQ530" s="5"/>
      <c r="DR530" s="5"/>
      <c r="DS530" s="5"/>
      <c r="DT530" s="5"/>
      <c r="DU530" s="5"/>
      <c r="DV530" s="5"/>
      <c r="DW530" s="5"/>
      <c r="DX530" s="5"/>
      <c r="DY530" s="5"/>
      <c r="DZ530" s="5"/>
      <c r="EA530" s="5"/>
      <c r="EB530" s="5"/>
      <c r="EC530" s="5"/>
      <c r="ED530" s="5"/>
      <c r="EE530" s="5"/>
      <c r="EF530" s="5"/>
      <c r="EG530" s="5"/>
      <c r="EH530" s="5"/>
      <c r="EI530" s="5"/>
      <c r="EJ530" s="5"/>
      <c r="EK530" s="5"/>
      <c r="EL530" s="5"/>
      <c r="EM530" s="5"/>
      <c r="EN530" s="5"/>
      <c r="EO530" s="5"/>
      <c r="EP530" s="5"/>
      <c r="EQ530" s="5"/>
      <c r="ER530" s="5"/>
      <c r="ES530" s="5"/>
      <c r="ET530" s="5"/>
      <c r="EU530" s="5"/>
      <c r="EV530" s="5"/>
      <c r="EW530" s="5"/>
      <c r="EX530" s="5"/>
      <c r="EY530" s="5"/>
      <c r="EZ530" s="5"/>
      <c r="FA530" s="5"/>
      <c r="FB530" s="5"/>
      <c r="FC530" s="5"/>
      <c r="FD530" s="5"/>
      <c r="FE530" s="5"/>
      <c r="FF530" s="5"/>
      <c r="FG530" s="5"/>
      <c r="FH530" s="5"/>
      <c r="FI530" s="5"/>
      <c r="FJ530" s="5"/>
      <c r="FK530" s="5"/>
      <c r="FL530" s="5"/>
      <c r="FM530" s="5"/>
      <c r="FN530" s="5"/>
      <c r="FO530" s="5"/>
      <c r="FP530" s="5"/>
      <c r="FQ530" s="5"/>
      <c r="FR530" s="5"/>
      <c r="FS530" s="5"/>
      <c r="FT530" s="5"/>
      <c r="FU530" s="5"/>
      <c r="FV530" s="5"/>
      <c r="FW530" s="5"/>
      <c r="FX530" s="5"/>
      <c r="FY530" s="5"/>
      <c r="FZ530" s="5"/>
      <c r="GA530" s="5"/>
      <c r="GB530" s="5"/>
      <c r="GC530" s="5"/>
      <c r="GD530" s="5"/>
      <c r="GE530" s="5"/>
      <c r="GF530" s="5"/>
      <c r="GG530" s="5"/>
      <c r="GH530" s="5"/>
      <c r="GI530" s="5"/>
      <c r="GJ530" s="5"/>
      <c r="GK530" s="5"/>
      <c r="GL530" s="5"/>
      <c r="GM530" s="5"/>
      <c r="GN530" s="5"/>
      <c r="GO530" s="5"/>
      <c r="GP530" s="5"/>
      <c r="GQ530" s="5"/>
      <c r="GR530" s="5"/>
      <c r="GS530" s="5"/>
      <c r="GT530" s="5"/>
      <c r="GU530" s="5"/>
      <c r="GV530" s="5"/>
      <c r="GW530" s="5"/>
      <c r="GX530" s="5"/>
      <c r="GY530" s="5"/>
      <c r="GZ530" s="5"/>
      <c r="HA530" s="5"/>
      <c r="HB530" s="5"/>
      <c r="HC530" s="5"/>
      <c r="HD530" s="5"/>
      <c r="HE530" s="5"/>
      <c r="HF530" s="5"/>
      <c r="HG530" s="5"/>
      <c r="HH530" s="5"/>
      <c r="HI530" s="5"/>
      <c r="HJ530" s="5"/>
      <c r="HK530" s="5"/>
      <c r="HL530" s="5"/>
      <c r="HM530" s="5"/>
      <c r="HN530" s="5"/>
      <c r="HO530" s="5"/>
      <c r="HP530" s="5"/>
      <c r="HQ530" s="5"/>
      <c r="HR530" s="5"/>
      <c r="HS530" s="5"/>
      <c r="HT530" s="5"/>
      <c r="HU530" s="5"/>
      <c r="HV530" s="5"/>
      <c r="HW530" s="5"/>
      <c r="HX530" s="5"/>
      <c r="HY530" s="5"/>
      <c r="HZ530" s="5"/>
      <c r="IA530" s="5"/>
      <c r="IB530" s="5"/>
      <c r="IC530" s="5"/>
      <c r="ID530" s="5"/>
      <c r="IE530" s="5"/>
      <c r="IF530" s="5"/>
      <c r="IG530" s="5"/>
      <c r="IH530" s="5"/>
      <c r="II530" s="5"/>
      <c r="IJ530" s="5"/>
      <c r="IK530" s="5"/>
      <c r="IL530" s="5"/>
      <c r="IM530" s="5"/>
      <c r="IN530" s="5"/>
      <c r="IO530" s="5"/>
      <c r="IP530" s="5"/>
      <c r="IQ530" s="5"/>
      <c r="IR530" s="5"/>
      <c r="IS530" s="5"/>
      <c r="IT530" s="5"/>
      <c r="IU530" s="5"/>
      <c r="IV530" s="5"/>
      <c r="IW530" s="5"/>
      <c r="IX530" s="5"/>
      <c r="IY530" s="5"/>
      <c r="IZ530" s="5"/>
      <c r="JA530" s="5"/>
      <c r="JB530" s="5"/>
      <c r="JC530" s="5"/>
      <c r="JD530" s="5"/>
      <c r="JE530" s="5"/>
      <c r="JF530" s="5"/>
      <c r="JG530" s="5"/>
      <c r="JH530" s="5"/>
      <c r="JI530" s="5"/>
      <c r="JJ530" s="5"/>
      <c r="JK530" s="5"/>
      <c r="JL530" s="5"/>
      <c r="JM530" s="5"/>
      <c r="JN530" s="5"/>
      <c r="JO530" s="5"/>
      <c r="JP530" s="5"/>
      <c r="JQ530" s="5"/>
      <c r="JR530" s="5"/>
      <c r="JS530" s="5"/>
      <c r="JT530" s="5"/>
      <c r="JU530" s="5"/>
      <c r="JV530" s="5"/>
      <c r="JW530" s="5"/>
      <c r="JX530" s="5"/>
      <c r="JY530" s="5"/>
      <c r="JZ530" s="5"/>
      <c r="KA530" s="5"/>
      <c r="KB530" s="5"/>
      <c r="KC530" s="5"/>
      <c r="KD530" s="5"/>
      <c r="KE530" s="5"/>
      <c r="KF530" s="5"/>
      <c r="KG530" s="5"/>
      <c r="KH530" s="5"/>
      <c r="KI530" s="5"/>
      <c r="KJ530" s="5"/>
      <c r="KK530" s="5"/>
      <c r="KL530" s="5"/>
      <c r="KM530" s="5"/>
      <c r="KN530" s="5"/>
    </row>
    <row r="531" spans="1:300" ht="12.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  <c r="CY531" s="5"/>
      <c r="CZ531" s="5"/>
      <c r="DA531" s="5"/>
      <c r="DB531" s="5"/>
      <c r="DC531" s="5"/>
      <c r="DD531" s="5"/>
      <c r="DE531" s="5"/>
      <c r="DF531" s="5"/>
      <c r="DG531" s="5"/>
      <c r="DH531" s="5"/>
      <c r="DI531" s="5"/>
      <c r="DJ531" s="5"/>
      <c r="DK531" s="5"/>
      <c r="DL531" s="5"/>
      <c r="DM531" s="5"/>
      <c r="DN531" s="5"/>
      <c r="DO531" s="5"/>
      <c r="DP531" s="5"/>
      <c r="DQ531" s="5"/>
      <c r="DR531" s="5"/>
      <c r="DS531" s="5"/>
      <c r="DT531" s="5"/>
      <c r="DU531" s="5"/>
      <c r="DV531" s="5"/>
      <c r="DW531" s="5"/>
      <c r="DX531" s="5"/>
      <c r="DY531" s="5"/>
      <c r="DZ531" s="5"/>
      <c r="EA531" s="5"/>
      <c r="EB531" s="5"/>
      <c r="EC531" s="5"/>
      <c r="ED531" s="5"/>
      <c r="EE531" s="5"/>
      <c r="EF531" s="5"/>
      <c r="EG531" s="5"/>
      <c r="EH531" s="5"/>
      <c r="EI531" s="5"/>
      <c r="EJ531" s="5"/>
      <c r="EK531" s="5"/>
      <c r="EL531" s="5"/>
      <c r="EM531" s="5"/>
      <c r="EN531" s="5"/>
      <c r="EO531" s="5"/>
      <c r="EP531" s="5"/>
      <c r="EQ531" s="5"/>
      <c r="ER531" s="5"/>
      <c r="ES531" s="5"/>
      <c r="ET531" s="5"/>
      <c r="EU531" s="5"/>
      <c r="EV531" s="5"/>
      <c r="EW531" s="5"/>
      <c r="EX531" s="5"/>
      <c r="EY531" s="5"/>
      <c r="EZ531" s="5"/>
      <c r="FA531" s="5"/>
      <c r="FB531" s="5"/>
      <c r="FC531" s="5"/>
      <c r="FD531" s="5"/>
      <c r="FE531" s="5"/>
      <c r="FF531" s="5"/>
      <c r="FG531" s="5"/>
      <c r="FH531" s="5"/>
      <c r="FI531" s="5"/>
      <c r="FJ531" s="5"/>
      <c r="FK531" s="5"/>
      <c r="FL531" s="5"/>
      <c r="FM531" s="5"/>
      <c r="FN531" s="5"/>
      <c r="FO531" s="5"/>
      <c r="FP531" s="5"/>
      <c r="FQ531" s="5"/>
      <c r="FR531" s="5"/>
      <c r="FS531" s="5"/>
      <c r="FT531" s="5"/>
      <c r="FU531" s="5"/>
      <c r="FV531" s="5"/>
      <c r="FW531" s="5"/>
      <c r="FX531" s="5"/>
      <c r="FY531" s="5"/>
      <c r="FZ531" s="5"/>
      <c r="GA531" s="5"/>
      <c r="GB531" s="5"/>
      <c r="GC531" s="5"/>
      <c r="GD531" s="5"/>
      <c r="GE531" s="5"/>
      <c r="GF531" s="5"/>
      <c r="GG531" s="5"/>
      <c r="GH531" s="5"/>
      <c r="GI531" s="5"/>
      <c r="GJ531" s="5"/>
      <c r="GK531" s="5"/>
      <c r="GL531" s="5"/>
      <c r="GM531" s="5"/>
      <c r="GN531" s="5"/>
      <c r="GO531" s="5"/>
      <c r="GP531" s="5"/>
      <c r="GQ531" s="5"/>
      <c r="GR531" s="5"/>
      <c r="GS531" s="5"/>
      <c r="GT531" s="5"/>
      <c r="GU531" s="5"/>
      <c r="GV531" s="5"/>
      <c r="GW531" s="5"/>
      <c r="GX531" s="5"/>
      <c r="GY531" s="5"/>
      <c r="GZ531" s="5"/>
      <c r="HA531" s="5"/>
      <c r="HB531" s="5"/>
      <c r="HC531" s="5"/>
      <c r="HD531" s="5"/>
      <c r="HE531" s="5"/>
      <c r="HF531" s="5"/>
      <c r="HG531" s="5"/>
      <c r="HH531" s="5"/>
      <c r="HI531" s="5"/>
      <c r="HJ531" s="5"/>
      <c r="HK531" s="5"/>
      <c r="HL531" s="5"/>
      <c r="HM531" s="5"/>
      <c r="HN531" s="5"/>
      <c r="HO531" s="5"/>
      <c r="HP531" s="5"/>
      <c r="HQ531" s="5"/>
      <c r="HR531" s="5"/>
      <c r="HS531" s="5"/>
      <c r="HT531" s="5"/>
      <c r="HU531" s="5"/>
      <c r="HV531" s="5"/>
      <c r="HW531" s="5"/>
      <c r="HX531" s="5"/>
      <c r="HY531" s="5"/>
      <c r="HZ531" s="5"/>
      <c r="IA531" s="5"/>
      <c r="IB531" s="5"/>
      <c r="IC531" s="5"/>
      <c r="ID531" s="5"/>
      <c r="IE531" s="5"/>
      <c r="IF531" s="5"/>
      <c r="IG531" s="5"/>
      <c r="IH531" s="5"/>
      <c r="II531" s="5"/>
      <c r="IJ531" s="5"/>
      <c r="IK531" s="5"/>
      <c r="IL531" s="5"/>
      <c r="IM531" s="5"/>
      <c r="IN531" s="5"/>
      <c r="IO531" s="5"/>
      <c r="IP531" s="5"/>
      <c r="IQ531" s="5"/>
      <c r="IR531" s="5"/>
      <c r="IS531" s="5"/>
      <c r="IT531" s="5"/>
      <c r="IU531" s="5"/>
      <c r="IV531" s="5"/>
      <c r="IW531" s="5"/>
      <c r="IX531" s="5"/>
      <c r="IY531" s="5"/>
      <c r="IZ531" s="5"/>
      <c r="JA531" s="5"/>
      <c r="JB531" s="5"/>
      <c r="JC531" s="5"/>
      <c r="JD531" s="5"/>
      <c r="JE531" s="5"/>
      <c r="JF531" s="5"/>
      <c r="JG531" s="5"/>
      <c r="JH531" s="5"/>
      <c r="JI531" s="5"/>
      <c r="JJ531" s="5"/>
      <c r="JK531" s="5"/>
      <c r="JL531" s="5"/>
      <c r="JM531" s="5"/>
      <c r="JN531" s="5"/>
      <c r="JO531" s="5"/>
      <c r="JP531" s="5"/>
      <c r="JQ531" s="5"/>
      <c r="JR531" s="5"/>
      <c r="JS531" s="5"/>
      <c r="JT531" s="5"/>
      <c r="JU531" s="5"/>
      <c r="JV531" s="5"/>
      <c r="JW531" s="5"/>
      <c r="JX531" s="5"/>
      <c r="JY531" s="5"/>
      <c r="JZ531" s="5"/>
      <c r="KA531" s="5"/>
      <c r="KB531" s="5"/>
      <c r="KC531" s="5"/>
      <c r="KD531" s="5"/>
      <c r="KE531" s="5"/>
      <c r="KF531" s="5"/>
      <c r="KG531" s="5"/>
      <c r="KH531" s="5"/>
      <c r="KI531" s="5"/>
      <c r="KJ531" s="5"/>
      <c r="KK531" s="5"/>
      <c r="KL531" s="5"/>
      <c r="KM531" s="5"/>
      <c r="KN531" s="5"/>
    </row>
    <row r="532" spans="1:300" ht="12.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  <c r="CY532" s="5"/>
      <c r="CZ532" s="5"/>
      <c r="DA532" s="5"/>
      <c r="DB532" s="5"/>
      <c r="DC532" s="5"/>
      <c r="DD532" s="5"/>
      <c r="DE532" s="5"/>
      <c r="DF532" s="5"/>
      <c r="DG532" s="5"/>
      <c r="DH532" s="5"/>
      <c r="DI532" s="5"/>
      <c r="DJ532" s="5"/>
      <c r="DK532" s="5"/>
      <c r="DL532" s="5"/>
      <c r="DM532" s="5"/>
      <c r="DN532" s="5"/>
      <c r="DO532" s="5"/>
      <c r="DP532" s="5"/>
      <c r="DQ532" s="5"/>
      <c r="DR532" s="5"/>
      <c r="DS532" s="5"/>
      <c r="DT532" s="5"/>
      <c r="DU532" s="5"/>
      <c r="DV532" s="5"/>
      <c r="DW532" s="5"/>
      <c r="DX532" s="5"/>
      <c r="DY532" s="5"/>
      <c r="DZ532" s="5"/>
      <c r="EA532" s="5"/>
      <c r="EB532" s="5"/>
      <c r="EC532" s="5"/>
      <c r="ED532" s="5"/>
      <c r="EE532" s="5"/>
      <c r="EF532" s="5"/>
      <c r="EG532" s="5"/>
      <c r="EH532" s="5"/>
      <c r="EI532" s="5"/>
      <c r="EJ532" s="5"/>
      <c r="EK532" s="5"/>
      <c r="EL532" s="5"/>
      <c r="EM532" s="5"/>
      <c r="EN532" s="5"/>
      <c r="EO532" s="5"/>
      <c r="EP532" s="5"/>
      <c r="EQ532" s="5"/>
      <c r="ER532" s="5"/>
      <c r="ES532" s="5"/>
      <c r="ET532" s="5"/>
      <c r="EU532" s="5"/>
      <c r="EV532" s="5"/>
      <c r="EW532" s="5"/>
      <c r="EX532" s="5"/>
      <c r="EY532" s="5"/>
      <c r="EZ532" s="5"/>
      <c r="FA532" s="5"/>
      <c r="FB532" s="5"/>
      <c r="FC532" s="5"/>
      <c r="FD532" s="5"/>
      <c r="FE532" s="5"/>
      <c r="FF532" s="5"/>
      <c r="FG532" s="5"/>
      <c r="FH532" s="5"/>
      <c r="FI532" s="5"/>
      <c r="FJ532" s="5"/>
      <c r="FK532" s="5"/>
      <c r="FL532" s="5"/>
      <c r="FM532" s="5"/>
      <c r="FN532" s="5"/>
      <c r="FO532" s="5"/>
      <c r="FP532" s="5"/>
      <c r="FQ532" s="5"/>
      <c r="FR532" s="5"/>
      <c r="FS532" s="5"/>
      <c r="FT532" s="5"/>
      <c r="FU532" s="5"/>
      <c r="FV532" s="5"/>
      <c r="FW532" s="5"/>
      <c r="FX532" s="5"/>
      <c r="FY532" s="5"/>
      <c r="FZ532" s="5"/>
      <c r="GA532" s="5"/>
      <c r="GB532" s="5"/>
      <c r="GC532" s="5"/>
      <c r="GD532" s="5"/>
      <c r="GE532" s="5"/>
      <c r="GF532" s="5"/>
      <c r="GG532" s="5"/>
      <c r="GH532" s="5"/>
      <c r="GI532" s="5"/>
      <c r="GJ532" s="5"/>
      <c r="GK532" s="5"/>
      <c r="GL532" s="5"/>
      <c r="GM532" s="5"/>
      <c r="GN532" s="5"/>
      <c r="GO532" s="5"/>
      <c r="GP532" s="5"/>
      <c r="GQ532" s="5"/>
      <c r="GR532" s="5"/>
      <c r="GS532" s="5"/>
      <c r="GT532" s="5"/>
      <c r="GU532" s="5"/>
      <c r="GV532" s="5"/>
      <c r="GW532" s="5"/>
      <c r="GX532" s="5"/>
      <c r="GY532" s="5"/>
      <c r="GZ532" s="5"/>
      <c r="HA532" s="5"/>
      <c r="HB532" s="5"/>
      <c r="HC532" s="5"/>
      <c r="HD532" s="5"/>
      <c r="HE532" s="5"/>
      <c r="HF532" s="5"/>
      <c r="HG532" s="5"/>
      <c r="HH532" s="5"/>
      <c r="HI532" s="5"/>
      <c r="HJ532" s="5"/>
      <c r="HK532" s="5"/>
      <c r="HL532" s="5"/>
      <c r="HM532" s="5"/>
      <c r="HN532" s="5"/>
      <c r="HO532" s="5"/>
      <c r="HP532" s="5"/>
      <c r="HQ532" s="5"/>
      <c r="HR532" s="5"/>
      <c r="HS532" s="5"/>
      <c r="HT532" s="5"/>
      <c r="HU532" s="5"/>
      <c r="HV532" s="5"/>
      <c r="HW532" s="5"/>
      <c r="HX532" s="5"/>
      <c r="HY532" s="5"/>
      <c r="HZ532" s="5"/>
      <c r="IA532" s="5"/>
      <c r="IB532" s="5"/>
      <c r="IC532" s="5"/>
      <c r="ID532" s="5"/>
      <c r="IE532" s="5"/>
      <c r="IF532" s="5"/>
      <c r="IG532" s="5"/>
      <c r="IH532" s="5"/>
      <c r="II532" s="5"/>
      <c r="IJ532" s="5"/>
      <c r="IK532" s="5"/>
      <c r="IL532" s="5"/>
      <c r="IM532" s="5"/>
      <c r="IN532" s="5"/>
      <c r="IO532" s="5"/>
      <c r="IP532" s="5"/>
      <c r="IQ532" s="5"/>
      <c r="IR532" s="5"/>
      <c r="IS532" s="5"/>
      <c r="IT532" s="5"/>
      <c r="IU532" s="5"/>
      <c r="IV532" s="5"/>
      <c r="IW532" s="5"/>
      <c r="IX532" s="5"/>
      <c r="IY532" s="5"/>
      <c r="IZ532" s="5"/>
      <c r="JA532" s="5"/>
      <c r="JB532" s="5"/>
      <c r="JC532" s="5"/>
      <c r="JD532" s="5"/>
      <c r="JE532" s="5"/>
      <c r="JF532" s="5"/>
      <c r="JG532" s="5"/>
      <c r="JH532" s="5"/>
      <c r="JI532" s="5"/>
      <c r="JJ532" s="5"/>
      <c r="JK532" s="5"/>
      <c r="JL532" s="5"/>
      <c r="JM532" s="5"/>
      <c r="JN532" s="5"/>
      <c r="JO532" s="5"/>
      <c r="JP532" s="5"/>
      <c r="JQ532" s="5"/>
      <c r="JR532" s="5"/>
      <c r="JS532" s="5"/>
      <c r="JT532" s="5"/>
      <c r="JU532" s="5"/>
      <c r="JV532" s="5"/>
      <c r="JW532" s="5"/>
      <c r="JX532" s="5"/>
      <c r="JY532" s="5"/>
      <c r="JZ532" s="5"/>
      <c r="KA532" s="5"/>
      <c r="KB532" s="5"/>
      <c r="KC532" s="5"/>
      <c r="KD532" s="5"/>
      <c r="KE532" s="5"/>
      <c r="KF532" s="5"/>
      <c r="KG532" s="5"/>
      <c r="KH532" s="5"/>
      <c r="KI532" s="5"/>
      <c r="KJ532" s="5"/>
      <c r="KK532" s="5"/>
      <c r="KL532" s="5"/>
      <c r="KM532" s="5"/>
      <c r="KN532" s="5"/>
    </row>
    <row r="533" spans="1:300" ht="12.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  <c r="CY533" s="5"/>
      <c r="CZ533" s="5"/>
      <c r="DA533" s="5"/>
      <c r="DB533" s="5"/>
      <c r="DC533" s="5"/>
      <c r="DD533" s="5"/>
      <c r="DE533" s="5"/>
      <c r="DF533" s="5"/>
      <c r="DG533" s="5"/>
      <c r="DH533" s="5"/>
      <c r="DI533" s="5"/>
      <c r="DJ533" s="5"/>
      <c r="DK533" s="5"/>
      <c r="DL533" s="5"/>
      <c r="DM533" s="5"/>
      <c r="DN533" s="5"/>
      <c r="DO533" s="5"/>
      <c r="DP533" s="5"/>
      <c r="DQ533" s="5"/>
      <c r="DR533" s="5"/>
      <c r="DS533" s="5"/>
      <c r="DT533" s="5"/>
      <c r="DU533" s="5"/>
      <c r="DV533" s="5"/>
      <c r="DW533" s="5"/>
      <c r="DX533" s="5"/>
      <c r="DY533" s="5"/>
      <c r="DZ533" s="5"/>
      <c r="EA533" s="5"/>
      <c r="EB533" s="5"/>
      <c r="EC533" s="5"/>
      <c r="ED533" s="5"/>
      <c r="EE533" s="5"/>
      <c r="EF533" s="5"/>
      <c r="EG533" s="5"/>
      <c r="EH533" s="5"/>
      <c r="EI533" s="5"/>
      <c r="EJ533" s="5"/>
      <c r="EK533" s="5"/>
      <c r="EL533" s="5"/>
      <c r="EM533" s="5"/>
      <c r="EN533" s="5"/>
      <c r="EO533" s="5"/>
      <c r="EP533" s="5"/>
      <c r="EQ533" s="5"/>
      <c r="ER533" s="5"/>
      <c r="ES533" s="5"/>
      <c r="ET533" s="5"/>
      <c r="EU533" s="5"/>
      <c r="EV533" s="5"/>
      <c r="EW533" s="5"/>
      <c r="EX533" s="5"/>
      <c r="EY533" s="5"/>
      <c r="EZ533" s="5"/>
      <c r="FA533" s="5"/>
      <c r="FB533" s="5"/>
      <c r="FC533" s="5"/>
      <c r="FD533" s="5"/>
      <c r="FE533" s="5"/>
      <c r="FF533" s="5"/>
      <c r="FG533" s="5"/>
      <c r="FH533" s="5"/>
      <c r="FI533" s="5"/>
      <c r="FJ533" s="5"/>
      <c r="FK533" s="5"/>
      <c r="FL533" s="5"/>
      <c r="FM533" s="5"/>
      <c r="FN533" s="5"/>
      <c r="FO533" s="5"/>
      <c r="FP533" s="5"/>
      <c r="FQ533" s="5"/>
      <c r="FR533" s="5"/>
      <c r="FS533" s="5"/>
      <c r="FT533" s="5"/>
      <c r="FU533" s="5"/>
      <c r="FV533" s="5"/>
      <c r="FW533" s="5"/>
      <c r="FX533" s="5"/>
      <c r="FY533" s="5"/>
      <c r="FZ533" s="5"/>
      <c r="GA533" s="5"/>
      <c r="GB533" s="5"/>
      <c r="GC533" s="5"/>
      <c r="GD533" s="5"/>
      <c r="GE533" s="5"/>
      <c r="GF533" s="5"/>
      <c r="GG533" s="5"/>
      <c r="GH533" s="5"/>
      <c r="GI533" s="5"/>
      <c r="GJ533" s="5"/>
      <c r="GK533" s="5"/>
      <c r="GL533" s="5"/>
      <c r="GM533" s="5"/>
      <c r="GN533" s="5"/>
      <c r="GO533" s="5"/>
      <c r="GP533" s="5"/>
      <c r="GQ533" s="5"/>
      <c r="GR533" s="5"/>
      <c r="GS533" s="5"/>
      <c r="GT533" s="5"/>
      <c r="GU533" s="5"/>
      <c r="GV533" s="5"/>
      <c r="GW533" s="5"/>
      <c r="GX533" s="5"/>
      <c r="GY533" s="5"/>
      <c r="GZ533" s="5"/>
      <c r="HA533" s="5"/>
      <c r="HB533" s="5"/>
      <c r="HC533" s="5"/>
      <c r="HD533" s="5"/>
      <c r="HE533" s="5"/>
      <c r="HF533" s="5"/>
      <c r="HG533" s="5"/>
      <c r="HH533" s="5"/>
      <c r="HI533" s="5"/>
      <c r="HJ533" s="5"/>
      <c r="HK533" s="5"/>
      <c r="HL533" s="5"/>
      <c r="HM533" s="5"/>
      <c r="HN533" s="5"/>
      <c r="HO533" s="5"/>
      <c r="HP533" s="5"/>
      <c r="HQ533" s="5"/>
      <c r="HR533" s="5"/>
      <c r="HS533" s="5"/>
      <c r="HT533" s="5"/>
      <c r="HU533" s="5"/>
      <c r="HV533" s="5"/>
      <c r="HW533" s="5"/>
      <c r="HX533" s="5"/>
      <c r="HY533" s="5"/>
      <c r="HZ533" s="5"/>
      <c r="IA533" s="5"/>
      <c r="IB533" s="5"/>
      <c r="IC533" s="5"/>
      <c r="ID533" s="5"/>
      <c r="IE533" s="5"/>
      <c r="IF533" s="5"/>
      <c r="IG533" s="5"/>
      <c r="IH533" s="5"/>
      <c r="II533" s="5"/>
      <c r="IJ533" s="5"/>
      <c r="IK533" s="5"/>
      <c r="IL533" s="5"/>
      <c r="IM533" s="5"/>
      <c r="IN533" s="5"/>
      <c r="IO533" s="5"/>
      <c r="IP533" s="5"/>
      <c r="IQ533" s="5"/>
      <c r="IR533" s="5"/>
      <c r="IS533" s="5"/>
      <c r="IT533" s="5"/>
      <c r="IU533" s="5"/>
      <c r="IV533" s="5"/>
      <c r="IW533" s="5"/>
      <c r="IX533" s="5"/>
      <c r="IY533" s="5"/>
      <c r="IZ533" s="5"/>
      <c r="JA533" s="5"/>
      <c r="JB533" s="5"/>
      <c r="JC533" s="5"/>
      <c r="JD533" s="5"/>
      <c r="JE533" s="5"/>
      <c r="JF533" s="5"/>
      <c r="JG533" s="5"/>
      <c r="JH533" s="5"/>
      <c r="JI533" s="5"/>
      <c r="JJ533" s="5"/>
      <c r="JK533" s="5"/>
      <c r="JL533" s="5"/>
      <c r="JM533" s="5"/>
      <c r="JN533" s="5"/>
      <c r="JO533" s="5"/>
      <c r="JP533" s="5"/>
      <c r="JQ533" s="5"/>
      <c r="JR533" s="5"/>
      <c r="JS533" s="5"/>
      <c r="JT533" s="5"/>
      <c r="JU533" s="5"/>
      <c r="JV533" s="5"/>
      <c r="JW533" s="5"/>
      <c r="JX533" s="5"/>
      <c r="JY533" s="5"/>
      <c r="JZ533" s="5"/>
      <c r="KA533" s="5"/>
      <c r="KB533" s="5"/>
      <c r="KC533" s="5"/>
      <c r="KD533" s="5"/>
      <c r="KE533" s="5"/>
      <c r="KF533" s="5"/>
      <c r="KG533" s="5"/>
      <c r="KH533" s="5"/>
      <c r="KI533" s="5"/>
      <c r="KJ533" s="5"/>
      <c r="KK533" s="5"/>
      <c r="KL533" s="5"/>
      <c r="KM533" s="5"/>
      <c r="KN533" s="5"/>
    </row>
    <row r="534" spans="1:300" ht="12.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  <c r="CY534" s="5"/>
      <c r="CZ534" s="5"/>
      <c r="DA534" s="5"/>
      <c r="DB534" s="5"/>
      <c r="DC534" s="5"/>
      <c r="DD534" s="5"/>
      <c r="DE534" s="5"/>
      <c r="DF534" s="5"/>
      <c r="DG534" s="5"/>
      <c r="DH534" s="5"/>
      <c r="DI534" s="5"/>
      <c r="DJ534" s="5"/>
      <c r="DK534" s="5"/>
      <c r="DL534" s="5"/>
      <c r="DM534" s="5"/>
      <c r="DN534" s="5"/>
      <c r="DO534" s="5"/>
      <c r="DP534" s="5"/>
      <c r="DQ534" s="5"/>
      <c r="DR534" s="5"/>
      <c r="DS534" s="5"/>
      <c r="DT534" s="5"/>
      <c r="DU534" s="5"/>
      <c r="DV534" s="5"/>
      <c r="DW534" s="5"/>
      <c r="DX534" s="5"/>
      <c r="DY534" s="5"/>
      <c r="DZ534" s="5"/>
      <c r="EA534" s="5"/>
      <c r="EB534" s="5"/>
      <c r="EC534" s="5"/>
      <c r="ED534" s="5"/>
      <c r="EE534" s="5"/>
      <c r="EF534" s="5"/>
      <c r="EG534" s="5"/>
      <c r="EH534" s="5"/>
      <c r="EI534" s="5"/>
      <c r="EJ534" s="5"/>
      <c r="EK534" s="5"/>
      <c r="EL534" s="5"/>
      <c r="EM534" s="5"/>
      <c r="EN534" s="5"/>
      <c r="EO534" s="5"/>
      <c r="EP534" s="5"/>
      <c r="EQ534" s="5"/>
      <c r="ER534" s="5"/>
      <c r="ES534" s="5"/>
      <c r="ET534" s="5"/>
      <c r="EU534" s="5"/>
      <c r="EV534" s="5"/>
      <c r="EW534" s="5"/>
      <c r="EX534" s="5"/>
      <c r="EY534" s="5"/>
      <c r="EZ534" s="5"/>
      <c r="FA534" s="5"/>
      <c r="FB534" s="5"/>
      <c r="FC534" s="5"/>
      <c r="FD534" s="5"/>
      <c r="FE534" s="5"/>
      <c r="FF534" s="5"/>
      <c r="FG534" s="5"/>
      <c r="FH534" s="5"/>
      <c r="FI534" s="5"/>
      <c r="FJ534" s="5"/>
      <c r="FK534" s="5"/>
      <c r="FL534" s="5"/>
      <c r="FM534" s="5"/>
      <c r="FN534" s="5"/>
      <c r="FO534" s="5"/>
      <c r="FP534" s="5"/>
      <c r="FQ534" s="5"/>
      <c r="FR534" s="5"/>
      <c r="FS534" s="5"/>
      <c r="FT534" s="5"/>
      <c r="FU534" s="5"/>
      <c r="FV534" s="5"/>
      <c r="FW534" s="5"/>
      <c r="FX534" s="5"/>
      <c r="FY534" s="5"/>
      <c r="FZ534" s="5"/>
      <c r="GA534" s="5"/>
      <c r="GB534" s="5"/>
      <c r="GC534" s="5"/>
      <c r="GD534" s="5"/>
      <c r="GE534" s="5"/>
      <c r="GF534" s="5"/>
      <c r="GG534" s="5"/>
      <c r="GH534" s="5"/>
      <c r="GI534" s="5"/>
      <c r="GJ534" s="5"/>
      <c r="GK534" s="5"/>
      <c r="GL534" s="5"/>
      <c r="GM534" s="5"/>
      <c r="GN534" s="5"/>
      <c r="GO534" s="5"/>
      <c r="GP534" s="5"/>
      <c r="GQ534" s="5"/>
      <c r="GR534" s="5"/>
      <c r="GS534" s="5"/>
      <c r="GT534" s="5"/>
      <c r="GU534" s="5"/>
      <c r="GV534" s="5"/>
      <c r="GW534" s="5"/>
      <c r="GX534" s="5"/>
      <c r="GY534" s="5"/>
      <c r="GZ534" s="5"/>
      <c r="HA534" s="5"/>
      <c r="HB534" s="5"/>
      <c r="HC534" s="5"/>
      <c r="HD534" s="5"/>
      <c r="HE534" s="5"/>
      <c r="HF534" s="5"/>
      <c r="HG534" s="5"/>
      <c r="HH534" s="5"/>
      <c r="HI534" s="5"/>
      <c r="HJ534" s="5"/>
      <c r="HK534" s="5"/>
      <c r="HL534" s="5"/>
      <c r="HM534" s="5"/>
      <c r="HN534" s="5"/>
      <c r="HO534" s="5"/>
      <c r="HP534" s="5"/>
      <c r="HQ534" s="5"/>
      <c r="HR534" s="5"/>
      <c r="HS534" s="5"/>
      <c r="HT534" s="5"/>
      <c r="HU534" s="5"/>
      <c r="HV534" s="5"/>
      <c r="HW534" s="5"/>
      <c r="HX534" s="5"/>
      <c r="HY534" s="5"/>
      <c r="HZ534" s="5"/>
      <c r="IA534" s="5"/>
      <c r="IB534" s="5"/>
      <c r="IC534" s="5"/>
      <c r="ID534" s="5"/>
      <c r="IE534" s="5"/>
      <c r="IF534" s="5"/>
      <c r="IG534" s="5"/>
      <c r="IH534" s="5"/>
      <c r="II534" s="5"/>
      <c r="IJ534" s="5"/>
      <c r="IK534" s="5"/>
      <c r="IL534" s="5"/>
      <c r="IM534" s="5"/>
      <c r="IN534" s="5"/>
      <c r="IO534" s="5"/>
      <c r="IP534" s="5"/>
      <c r="IQ534" s="5"/>
      <c r="IR534" s="5"/>
      <c r="IS534" s="5"/>
      <c r="IT534" s="5"/>
      <c r="IU534" s="5"/>
      <c r="IV534" s="5"/>
      <c r="IW534" s="5"/>
      <c r="IX534" s="5"/>
      <c r="IY534" s="5"/>
      <c r="IZ534" s="5"/>
      <c r="JA534" s="5"/>
      <c r="JB534" s="5"/>
      <c r="JC534" s="5"/>
      <c r="JD534" s="5"/>
      <c r="JE534" s="5"/>
      <c r="JF534" s="5"/>
      <c r="JG534" s="5"/>
      <c r="JH534" s="5"/>
      <c r="JI534" s="5"/>
      <c r="JJ534" s="5"/>
      <c r="JK534" s="5"/>
      <c r="JL534" s="5"/>
      <c r="JM534" s="5"/>
      <c r="JN534" s="5"/>
      <c r="JO534" s="5"/>
      <c r="JP534" s="5"/>
      <c r="JQ534" s="5"/>
      <c r="JR534" s="5"/>
      <c r="JS534" s="5"/>
      <c r="JT534" s="5"/>
      <c r="JU534" s="5"/>
      <c r="JV534" s="5"/>
      <c r="JW534" s="5"/>
      <c r="JX534" s="5"/>
      <c r="JY534" s="5"/>
      <c r="JZ534" s="5"/>
      <c r="KA534" s="5"/>
      <c r="KB534" s="5"/>
      <c r="KC534" s="5"/>
      <c r="KD534" s="5"/>
      <c r="KE534" s="5"/>
      <c r="KF534" s="5"/>
      <c r="KG534" s="5"/>
      <c r="KH534" s="5"/>
      <c r="KI534" s="5"/>
      <c r="KJ534" s="5"/>
      <c r="KK534" s="5"/>
      <c r="KL534" s="5"/>
      <c r="KM534" s="5"/>
      <c r="KN534" s="5"/>
    </row>
    <row r="535" spans="1:300" ht="12.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  <c r="CY535" s="5"/>
      <c r="CZ535" s="5"/>
      <c r="DA535" s="5"/>
      <c r="DB535" s="5"/>
      <c r="DC535" s="5"/>
      <c r="DD535" s="5"/>
      <c r="DE535" s="5"/>
      <c r="DF535" s="5"/>
      <c r="DG535" s="5"/>
      <c r="DH535" s="5"/>
      <c r="DI535" s="5"/>
      <c r="DJ535" s="5"/>
      <c r="DK535" s="5"/>
      <c r="DL535" s="5"/>
      <c r="DM535" s="5"/>
      <c r="DN535" s="5"/>
      <c r="DO535" s="5"/>
      <c r="DP535" s="5"/>
      <c r="DQ535" s="5"/>
      <c r="DR535" s="5"/>
      <c r="DS535" s="5"/>
      <c r="DT535" s="5"/>
      <c r="DU535" s="5"/>
      <c r="DV535" s="5"/>
      <c r="DW535" s="5"/>
      <c r="DX535" s="5"/>
      <c r="DY535" s="5"/>
      <c r="DZ535" s="5"/>
      <c r="EA535" s="5"/>
      <c r="EB535" s="5"/>
      <c r="EC535" s="5"/>
      <c r="ED535" s="5"/>
      <c r="EE535" s="5"/>
      <c r="EF535" s="5"/>
      <c r="EG535" s="5"/>
      <c r="EH535" s="5"/>
      <c r="EI535" s="5"/>
      <c r="EJ535" s="5"/>
      <c r="EK535" s="5"/>
      <c r="EL535" s="5"/>
      <c r="EM535" s="5"/>
      <c r="EN535" s="5"/>
      <c r="EO535" s="5"/>
      <c r="EP535" s="5"/>
      <c r="EQ535" s="5"/>
      <c r="ER535" s="5"/>
      <c r="ES535" s="5"/>
      <c r="ET535" s="5"/>
      <c r="EU535" s="5"/>
      <c r="EV535" s="5"/>
      <c r="EW535" s="5"/>
      <c r="EX535" s="5"/>
      <c r="EY535" s="5"/>
      <c r="EZ535" s="5"/>
      <c r="FA535" s="5"/>
      <c r="FB535" s="5"/>
      <c r="FC535" s="5"/>
      <c r="FD535" s="5"/>
      <c r="FE535" s="5"/>
      <c r="FF535" s="5"/>
      <c r="FG535" s="5"/>
      <c r="FH535" s="5"/>
      <c r="FI535" s="5"/>
      <c r="FJ535" s="5"/>
      <c r="FK535" s="5"/>
      <c r="FL535" s="5"/>
      <c r="FM535" s="5"/>
      <c r="FN535" s="5"/>
      <c r="FO535" s="5"/>
      <c r="FP535" s="5"/>
      <c r="FQ535" s="5"/>
      <c r="FR535" s="5"/>
      <c r="FS535" s="5"/>
      <c r="FT535" s="5"/>
      <c r="FU535" s="5"/>
      <c r="FV535" s="5"/>
      <c r="FW535" s="5"/>
      <c r="FX535" s="5"/>
      <c r="FY535" s="5"/>
      <c r="FZ535" s="5"/>
      <c r="GA535" s="5"/>
      <c r="GB535" s="5"/>
      <c r="GC535" s="5"/>
      <c r="GD535" s="5"/>
      <c r="GE535" s="5"/>
      <c r="GF535" s="5"/>
      <c r="GG535" s="5"/>
      <c r="GH535" s="5"/>
      <c r="GI535" s="5"/>
      <c r="GJ535" s="5"/>
      <c r="GK535" s="5"/>
      <c r="GL535" s="5"/>
      <c r="GM535" s="5"/>
      <c r="GN535" s="5"/>
      <c r="GO535" s="5"/>
      <c r="GP535" s="5"/>
      <c r="GQ535" s="5"/>
      <c r="GR535" s="5"/>
      <c r="GS535" s="5"/>
      <c r="GT535" s="5"/>
      <c r="GU535" s="5"/>
      <c r="GV535" s="5"/>
      <c r="GW535" s="5"/>
      <c r="GX535" s="5"/>
      <c r="GY535" s="5"/>
      <c r="GZ535" s="5"/>
      <c r="HA535" s="5"/>
      <c r="HB535" s="5"/>
      <c r="HC535" s="5"/>
      <c r="HD535" s="5"/>
      <c r="HE535" s="5"/>
      <c r="HF535" s="5"/>
      <c r="HG535" s="5"/>
      <c r="HH535" s="5"/>
      <c r="HI535" s="5"/>
      <c r="HJ535" s="5"/>
      <c r="HK535" s="5"/>
      <c r="HL535" s="5"/>
      <c r="HM535" s="5"/>
      <c r="HN535" s="5"/>
      <c r="HO535" s="5"/>
      <c r="HP535" s="5"/>
      <c r="HQ535" s="5"/>
      <c r="HR535" s="5"/>
      <c r="HS535" s="5"/>
      <c r="HT535" s="5"/>
      <c r="HU535" s="5"/>
      <c r="HV535" s="5"/>
      <c r="HW535" s="5"/>
      <c r="HX535" s="5"/>
      <c r="HY535" s="5"/>
      <c r="HZ535" s="5"/>
      <c r="IA535" s="5"/>
      <c r="IB535" s="5"/>
      <c r="IC535" s="5"/>
      <c r="ID535" s="5"/>
      <c r="IE535" s="5"/>
      <c r="IF535" s="5"/>
      <c r="IG535" s="5"/>
      <c r="IH535" s="5"/>
      <c r="II535" s="5"/>
      <c r="IJ535" s="5"/>
      <c r="IK535" s="5"/>
      <c r="IL535" s="5"/>
      <c r="IM535" s="5"/>
      <c r="IN535" s="5"/>
      <c r="IO535" s="5"/>
      <c r="IP535" s="5"/>
      <c r="IQ535" s="5"/>
      <c r="IR535" s="5"/>
      <c r="IS535" s="5"/>
      <c r="IT535" s="5"/>
      <c r="IU535" s="5"/>
      <c r="IV535" s="5"/>
      <c r="IW535" s="5"/>
      <c r="IX535" s="5"/>
      <c r="IY535" s="5"/>
      <c r="IZ535" s="5"/>
      <c r="JA535" s="5"/>
      <c r="JB535" s="5"/>
      <c r="JC535" s="5"/>
      <c r="JD535" s="5"/>
      <c r="JE535" s="5"/>
      <c r="JF535" s="5"/>
      <c r="JG535" s="5"/>
      <c r="JH535" s="5"/>
      <c r="JI535" s="5"/>
      <c r="JJ535" s="5"/>
      <c r="JK535" s="5"/>
      <c r="JL535" s="5"/>
      <c r="JM535" s="5"/>
      <c r="JN535" s="5"/>
      <c r="JO535" s="5"/>
      <c r="JP535" s="5"/>
      <c r="JQ535" s="5"/>
      <c r="JR535" s="5"/>
      <c r="JS535" s="5"/>
      <c r="JT535" s="5"/>
      <c r="JU535" s="5"/>
      <c r="JV535" s="5"/>
      <c r="JW535" s="5"/>
      <c r="JX535" s="5"/>
      <c r="JY535" s="5"/>
      <c r="JZ535" s="5"/>
      <c r="KA535" s="5"/>
      <c r="KB535" s="5"/>
      <c r="KC535" s="5"/>
      <c r="KD535" s="5"/>
      <c r="KE535" s="5"/>
      <c r="KF535" s="5"/>
      <c r="KG535" s="5"/>
      <c r="KH535" s="5"/>
      <c r="KI535" s="5"/>
      <c r="KJ535" s="5"/>
      <c r="KK535" s="5"/>
      <c r="KL535" s="5"/>
      <c r="KM535" s="5"/>
      <c r="KN535" s="5"/>
    </row>
    <row r="536" spans="1:300" ht="12.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  <c r="CY536" s="5"/>
      <c r="CZ536" s="5"/>
      <c r="DA536" s="5"/>
      <c r="DB536" s="5"/>
      <c r="DC536" s="5"/>
      <c r="DD536" s="5"/>
      <c r="DE536" s="5"/>
      <c r="DF536" s="5"/>
      <c r="DG536" s="5"/>
      <c r="DH536" s="5"/>
      <c r="DI536" s="5"/>
      <c r="DJ536" s="5"/>
      <c r="DK536" s="5"/>
      <c r="DL536" s="5"/>
      <c r="DM536" s="5"/>
      <c r="DN536" s="5"/>
      <c r="DO536" s="5"/>
      <c r="DP536" s="5"/>
      <c r="DQ536" s="5"/>
      <c r="DR536" s="5"/>
      <c r="DS536" s="5"/>
      <c r="DT536" s="5"/>
      <c r="DU536" s="5"/>
      <c r="DV536" s="5"/>
      <c r="DW536" s="5"/>
      <c r="DX536" s="5"/>
      <c r="DY536" s="5"/>
      <c r="DZ536" s="5"/>
      <c r="EA536" s="5"/>
      <c r="EB536" s="5"/>
      <c r="EC536" s="5"/>
      <c r="ED536" s="5"/>
      <c r="EE536" s="5"/>
      <c r="EF536" s="5"/>
      <c r="EG536" s="5"/>
      <c r="EH536" s="5"/>
      <c r="EI536" s="5"/>
      <c r="EJ536" s="5"/>
      <c r="EK536" s="5"/>
      <c r="EL536" s="5"/>
      <c r="EM536" s="5"/>
      <c r="EN536" s="5"/>
      <c r="EO536" s="5"/>
      <c r="EP536" s="5"/>
      <c r="EQ536" s="5"/>
      <c r="ER536" s="5"/>
      <c r="ES536" s="5"/>
      <c r="ET536" s="5"/>
      <c r="EU536" s="5"/>
      <c r="EV536" s="5"/>
      <c r="EW536" s="5"/>
      <c r="EX536" s="5"/>
      <c r="EY536" s="5"/>
      <c r="EZ536" s="5"/>
      <c r="FA536" s="5"/>
      <c r="FB536" s="5"/>
      <c r="FC536" s="5"/>
      <c r="FD536" s="5"/>
      <c r="FE536" s="5"/>
      <c r="FF536" s="5"/>
      <c r="FG536" s="5"/>
      <c r="FH536" s="5"/>
      <c r="FI536" s="5"/>
      <c r="FJ536" s="5"/>
      <c r="FK536" s="5"/>
      <c r="FL536" s="5"/>
      <c r="FM536" s="5"/>
      <c r="FN536" s="5"/>
      <c r="FO536" s="5"/>
      <c r="FP536" s="5"/>
      <c r="FQ536" s="5"/>
      <c r="FR536" s="5"/>
      <c r="FS536" s="5"/>
      <c r="FT536" s="5"/>
      <c r="FU536" s="5"/>
      <c r="FV536" s="5"/>
      <c r="FW536" s="5"/>
      <c r="FX536" s="5"/>
      <c r="FY536" s="5"/>
      <c r="FZ536" s="5"/>
      <c r="GA536" s="5"/>
      <c r="GB536" s="5"/>
      <c r="GC536" s="5"/>
      <c r="GD536" s="5"/>
      <c r="GE536" s="5"/>
      <c r="GF536" s="5"/>
      <c r="GG536" s="5"/>
      <c r="GH536" s="5"/>
      <c r="GI536" s="5"/>
      <c r="GJ536" s="5"/>
      <c r="GK536" s="5"/>
      <c r="GL536" s="5"/>
      <c r="GM536" s="5"/>
      <c r="GN536" s="5"/>
      <c r="GO536" s="5"/>
      <c r="GP536" s="5"/>
      <c r="GQ536" s="5"/>
      <c r="GR536" s="5"/>
      <c r="GS536" s="5"/>
      <c r="GT536" s="5"/>
      <c r="GU536" s="5"/>
      <c r="GV536" s="5"/>
      <c r="GW536" s="5"/>
      <c r="GX536" s="5"/>
      <c r="GY536" s="5"/>
      <c r="GZ536" s="5"/>
      <c r="HA536" s="5"/>
      <c r="HB536" s="5"/>
      <c r="HC536" s="5"/>
      <c r="HD536" s="5"/>
      <c r="HE536" s="5"/>
      <c r="HF536" s="5"/>
      <c r="HG536" s="5"/>
      <c r="HH536" s="5"/>
      <c r="HI536" s="5"/>
      <c r="HJ536" s="5"/>
      <c r="HK536" s="5"/>
      <c r="HL536" s="5"/>
      <c r="HM536" s="5"/>
      <c r="HN536" s="5"/>
      <c r="HO536" s="5"/>
      <c r="HP536" s="5"/>
      <c r="HQ536" s="5"/>
      <c r="HR536" s="5"/>
      <c r="HS536" s="5"/>
      <c r="HT536" s="5"/>
      <c r="HU536" s="5"/>
      <c r="HV536" s="5"/>
      <c r="HW536" s="5"/>
      <c r="HX536" s="5"/>
      <c r="HY536" s="5"/>
      <c r="HZ536" s="5"/>
      <c r="IA536" s="5"/>
      <c r="IB536" s="5"/>
      <c r="IC536" s="5"/>
      <c r="ID536" s="5"/>
      <c r="IE536" s="5"/>
      <c r="IF536" s="5"/>
      <c r="IG536" s="5"/>
      <c r="IH536" s="5"/>
      <c r="II536" s="5"/>
      <c r="IJ536" s="5"/>
      <c r="IK536" s="5"/>
      <c r="IL536" s="5"/>
      <c r="IM536" s="5"/>
      <c r="IN536" s="5"/>
      <c r="IO536" s="5"/>
      <c r="IP536" s="5"/>
      <c r="IQ536" s="5"/>
      <c r="IR536" s="5"/>
      <c r="IS536" s="5"/>
      <c r="IT536" s="5"/>
      <c r="IU536" s="5"/>
      <c r="IV536" s="5"/>
      <c r="IW536" s="5"/>
      <c r="IX536" s="5"/>
      <c r="IY536" s="5"/>
      <c r="IZ536" s="5"/>
      <c r="JA536" s="5"/>
      <c r="JB536" s="5"/>
      <c r="JC536" s="5"/>
      <c r="JD536" s="5"/>
      <c r="JE536" s="5"/>
      <c r="JF536" s="5"/>
      <c r="JG536" s="5"/>
      <c r="JH536" s="5"/>
      <c r="JI536" s="5"/>
      <c r="JJ536" s="5"/>
      <c r="JK536" s="5"/>
      <c r="JL536" s="5"/>
      <c r="JM536" s="5"/>
      <c r="JN536" s="5"/>
      <c r="JO536" s="5"/>
      <c r="JP536" s="5"/>
      <c r="JQ536" s="5"/>
      <c r="JR536" s="5"/>
      <c r="JS536" s="5"/>
      <c r="JT536" s="5"/>
      <c r="JU536" s="5"/>
      <c r="JV536" s="5"/>
      <c r="JW536" s="5"/>
      <c r="JX536" s="5"/>
      <c r="JY536" s="5"/>
      <c r="JZ536" s="5"/>
      <c r="KA536" s="5"/>
      <c r="KB536" s="5"/>
      <c r="KC536" s="5"/>
      <c r="KD536" s="5"/>
      <c r="KE536" s="5"/>
      <c r="KF536" s="5"/>
      <c r="KG536" s="5"/>
      <c r="KH536" s="5"/>
      <c r="KI536" s="5"/>
      <c r="KJ536" s="5"/>
      <c r="KK536" s="5"/>
      <c r="KL536" s="5"/>
      <c r="KM536" s="5"/>
      <c r="KN536" s="5"/>
    </row>
    <row r="537" spans="1:300" ht="12.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  <c r="CY537" s="5"/>
      <c r="CZ537" s="5"/>
      <c r="DA537" s="5"/>
      <c r="DB537" s="5"/>
      <c r="DC537" s="5"/>
      <c r="DD537" s="5"/>
      <c r="DE537" s="5"/>
      <c r="DF537" s="5"/>
      <c r="DG537" s="5"/>
      <c r="DH537" s="5"/>
      <c r="DI537" s="5"/>
      <c r="DJ537" s="5"/>
      <c r="DK537" s="5"/>
      <c r="DL537" s="5"/>
      <c r="DM537" s="5"/>
      <c r="DN537" s="5"/>
      <c r="DO537" s="5"/>
      <c r="DP537" s="5"/>
      <c r="DQ537" s="5"/>
      <c r="DR537" s="5"/>
      <c r="DS537" s="5"/>
      <c r="DT537" s="5"/>
      <c r="DU537" s="5"/>
      <c r="DV537" s="5"/>
      <c r="DW537" s="5"/>
      <c r="DX537" s="5"/>
      <c r="DY537" s="5"/>
      <c r="DZ537" s="5"/>
      <c r="EA537" s="5"/>
      <c r="EB537" s="5"/>
      <c r="EC537" s="5"/>
      <c r="ED537" s="5"/>
      <c r="EE537" s="5"/>
      <c r="EF537" s="5"/>
      <c r="EG537" s="5"/>
      <c r="EH537" s="5"/>
      <c r="EI537" s="5"/>
      <c r="EJ537" s="5"/>
      <c r="EK537" s="5"/>
      <c r="EL537" s="5"/>
      <c r="EM537" s="5"/>
      <c r="EN537" s="5"/>
      <c r="EO537" s="5"/>
      <c r="EP537" s="5"/>
      <c r="EQ537" s="5"/>
      <c r="ER537" s="5"/>
      <c r="ES537" s="5"/>
      <c r="ET537" s="5"/>
      <c r="EU537" s="5"/>
      <c r="EV537" s="5"/>
      <c r="EW537" s="5"/>
      <c r="EX537" s="5"/>
      <c r="EY537" s="5"/>
      <c r="EZ537" s="5"/>
      <c r="FA537" s="5"/>
      <c r="FB537" s="5"/>
      <c r="FC537" s="5"/>
      <c r="FD537" s="5"/>
      <c r="FE537" s="5"/>
      <c r="FF537" s="5"/>
      <c r="FG537" s="5"/>
      <c r="FH537" s="5"/>
      <c r="FI537" s="5"/>
      <c r="FJ537" s="5"/>
      <c r="FK537" s="5"/>
      <c r="FL537" s="5"/>
      <c r="FM537" s="5"/>
      <c r="FN537" s="5"/>
      <c r="FO537" s="5"/>
      <c r="FP537" s="5"/>
      <c r="FQ537" s="5"/>
      <c r="FR537" s="5"/>
      <c r="FS537" s="5"/>
      <c r="FT537" s="5"/>
      <c r="FU537" s="5"/>
      <c r="FV537" s="5"/>
      <c r="FW537" s="5"/>
      <c r="FX537" s="5"/>
      <c r="FY537" s="5"/>
      <c r="FZ537" s="5"/>
      <c r="GA537" s="5"/>
      <c r="GB537" s="5"/>
      <c r="GC537" s="5"/>
      <c r="GD537" s="5"/>
      <c r="GE537" s="5"/>
      <c r="GF537" s="5"/>
      <c r="GG537" s="5"/>
      <c r="GH537" s="5"/>
      <c r="GI537" s="5"/>
      <c r="GJ537" s="5"/>
      <c r="GK537" s="5"/>
      <c r="GL537" s="5"/>
      <c r="GM537" s="5"/>
      <c r="GN537" s="5"/>
      <c r="GO537" s="5"/>
      <c r="GP537" s="5"/>
      <c r="GQ537" s="5"/>
      <c r="GR537" s="5"/>
      <c r="GS537" s="5"/>
      <c r="GT537" s="5"/>
      <c r="GU537" s="5"/>
      <c r="GV537" s="5"/>
      <c r="GW537" s="5"/>
      <c r="GX537" s="5"/>
      <c r="GY537" s="5"/>
      <c r="GZ537" s="5"/>
      <c r="HA537" s="5"/>
      <c r="HB537" s="5"/>
      <c r="HC537" s="5"/>
      <c r="HD537" s="5"/>
      <c r="HE537" s="5"/>
      <c r="HF537" s="5"/>
      <c r="HG537" s="5"/>
      <c r="HH537" s="5"/>
      <c r="HI537" s="5"/>
      <c r="HJ537" s="5"/>
      <c r="HK537" s="5"/>
      <c r="HL537" s="5"/>
      <c r="HM537" s="5"/>
      <c r="HN537" s="5"/>
      <c r="HO537" s="5"/>
      <c r="HP537" s="5"/>
      <c r="HQ537" s="5"/>
      <c r="HR537" s="5"/>
      <c r="HS537" s="5"/>
      <c r="HT537" s="5"/>
      <c r="HU537" s="5"/>
      <c r="HV537" s="5"/>
      <c r="HW537" s="5"/>
      <c r="HX537" s="5"/>
      <c r="HY537" s="5"/>
      <c r="HZ537" s="5"/>
      <c r="IA537" s="5"/>
      <c r="IB537" s="5"/>
      <c r="IC537" s="5"/>
      <c r="ID537" s="5"/>
      <c r="IE537" s="5"/>
      <c r="IF537" s="5"/>
      <c r="IG537" s="5"/>
      <c r="IH537" s="5"/>
      <c r="II537" s="5"/>
      <c r="IJ537" s="5"/>
      <c r="IK537" s="5"/>
      <c r="IL537" s="5"/>
      <c r="IM537" s="5"/>
      <c r="IN537" s="5"/>
      <c r="IO537" s="5"/>
      <c r="IP537" s="5"/>
      <c r="IQ537" s="5"/>
      <c r="IR537" s="5"/>
      <c r="IS537" s="5"/>
      <c r="IT537" s="5"/>
      <c r="IU537" s="5"/>
      <c r="IV537" s="5"/>
      <c r="IW537" s="5"/>
      <c r="IX537" s="5"/>
      <c r="IY537" s="5"/>
      <c r="IZ537" s="5"/>
      <c r="JA537" s="5"/>
      <c r="JB537" s="5"/>
      <c r="JC537" s="5"/>
      <c r="JD537" s="5"/>
      <c r="JE537" s="5"/>
      <c r="JF537" s="5"/>
      <c r="JG537" s="5"/>
      <c r="JH537" s="5"/>
      <c r="JI537" s="5"/>
      <c r="JJ537" s="5"/>
      <c r="JK537" s="5"/>
      <c r="JL537" s="5"/>
      <c r="JM537" s="5"/>
      <c r="JN537" s="5"/>
      <c r="JO537" s="5"/>
      <c r="JP537" s="5"/>
      <c r="JQ537" s="5"/>
      <c r="JR537" s="5"/>
      <c r="JS537" s="5"/>
      <c r="JT537" s="5"/>
      <c r="JU537" s="5"/>
      <c r="JV537" s="5"/>
      <c r="JW537" s="5"/>
      <c r="JX537" s="5"/>
      <c r="JY537" s="5"/>
      <c r="JZ537" s="5"/>
      <c r="KA537" s="5"/>
      <c r="KB537" s="5"/>
      <c r="KC537" s="5"/>
      <c r="KD537" s="5"/>
      <c r="KE537" s="5"/>
      <c r="KF537" s="5"/>
      <c r="KG537" s="5"/>
      <c r="KH537" s="5"/>
      <c r="KI537" s="5"/>
      <c r="KJ537" s="5"/>
      <c r="KK537" s="5"/>
      <c r="KL537" s="5"/>
      <c r="KM537" s="5"/>
      <c r="KN537" s="5"/>
    </row>
    <row r="538" spans="1:300" ht="12.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  <c r="CY538" s="5"/>
      <c r="CZ538" s="5"/>
      <c r="DA538" s="5"/>
      <c r="DB538" s="5"/>
      <c r="DC538" s="5"/>
      <c r="DD538" s="5"/>
      <c r="DE538" s="5"/>
      <c r="DF538" s="5"/>
      <c r="DG538" s="5"/>
      <c r="DH538" s="5"/>
      <c r="DI538" s="5"/>
      <c r="DJ538" s="5"/>
      <c r="DK538" s="5"/>
      <c r="DL538" s="5"/>
      <c r="DM538" s="5"/>
      <c r="DN538" s="5"/>
      <c r="DO538" s="5"/>
      <c r="DP538" s="5"/>
      <c r="DQ538" s="5"/>
      <c r="DR538" s="5"/>
      <c r="DS538" s="5"/>
      <c r="DT538" s="5"/>
      <c r="DU538" s="5"/>
      <c r="DV538" s="5"/>
      <c r="DW538" s="5"/>
      <c r="DX538" s="5"/>
      <c r="DY538" s="5"/>
      <c r="DZ538" s="5"/>
      <c r="EA538" s="5"/>
      <c r="EB538" s="5"/>
      <c r="EC538" s="5"/>
      <c r="ED538" s="5"/>
      <c r="EE538" s="5"/>
      <c r="EF538" s="5"/>
      <c r="EG538" s="5"/>
      <c r="EH538" s="5"/>
      <c r="EI538" s="5"/>
      <c r="EJ538" s="5"/>
      <c r="EK538" s="5"/>
      <c r="EL538" s="5"/>
      <c r="EM538" s="5"/>
      <c r="EN538" s="5"/>
      <c r="EO538" s="5"/>
      <c r="EP538" s="5"/>
      <c r="EQ538" s="5"/>
      <c r="ER538" s="5"/>
      <c r="ES538" s="5"/>
      <c r="ET538" s="5"/>
      <c r="EU538" s="5"/>
      <c r="EV538" s="5"/>
      <c r="EW538" s="5"/>
      <c r="EX538" s="5"/>
      <c r="EY538" s="5"/>
      <c r="EZ538" s="5"/>
      <c r="FA538" s="5"/>
      <c r="FB538" s="5"/>
      <c r="FC538" s="5"/>
      <c r="FD538" s="5"/>
      <c r="FE538" s="5"/>
      <c r="FF538" s="5"/>
      <c r="FG538" s="5"/>
      <c r="FH538" s="5"/>
      <c r="FI538" s="5"/>
      <c r="FJ538" s="5"/>
      <c r="FK538" s="5"/>
      <c r="FL538" s="5"/>
      <c r="FM538" s="5"/>
      <c r="FN538" s="5"/>
      <c r="FO538" s="5"/>
      <c r="FP538" s="5"/>
      <c r="FQ538" s="5"/>
      <c r="FR538" s="5"/>
      <c r="FS538" s="5"/>
      <c r="FT538" s="5"/>
      <c r="FU538" s="5"/>
      <c r="FV538" s="5"/>
      <c r="FW538" s="5"/>
      <c r="FX538" s="5"/>
      <c r="FY538" s="5"/>
      <c r="FZ538" s="5"/>
      <c r="GA538" s="5"/>
      <c r="GB538" s="5"/>
      <c r="GC538" s="5"/>
      <c r="GD538" s="5"/>
      <c r="GE538" s="5"/>
      <c r="GF538" s="5"/>
      <c r="GG538" s="5"/>
      <c r="GH538" s="5"/>
      <c r="GI538" s="5"/>
      <c r="GJ538" s="5"/>
      <c r="GK538" s="5"/>
      <c r="GL538" s="5"/>
      <c r="GM538" s="5"/>
      <c r="GN538" s="5"/>
      <c r="GO538" s="5"/>
      <c r="GP538" s="5"/>
      <c r="GQ538" s="5"/>
      <c r="GR538" s="5"/>
      <c r="GS538" s="5"/>
      <c r="GT538" s="5"/>
      <c r="GU538" s="5"/>
      <c r="GV538" s="5"/>
      <c r="GW538" s="5"/>
      <c r="GX538" s="5"/>
      <c r="GY538" s="5"/>
      <c r="GZ538" s="5"/>
      <c r="HA538" s="5"/>
      <c r="HB538" s="5"/>
      <c r="HC538" s="5"/>
      <c r="HD538" s="5"/>
      <c r="HE538" s="5"/>
      <c r="HF538" s="5"/>
      <c r="HG538" s="5"/>
      <c r="HH538" s="5"/>
      <c r="HI538" s="5"/>
      <c r="HJ538" s="5"/>
      <c r="HK538" s="5"/>
      <c r="HL538" s="5"/>
      <c r="HM538" s="5"/>
      <c r="HN538" s="5"/>
      <c r="HO538" s="5"/>
      <c r="HP538" s="5"/>
      <c r="HQ538" s="5"/>
      <c r="HR538" s="5"/>
      <c r="HS538" s="5"/>
      <c r="HT538" s="5"/>
      <c r="HU538" s="5"/>
      <c r="HV538" s="5"/>
      <c r="HW538" s="5"/>
      <c r="HX538" s="5"/>
      <c r="HY538" s="5"/>
      <c r="HZ538" s="5"/>
      <c r="IA538" s="5"/>
      <c r="IB538" s="5"/>
      <c r="IC538" s="5"/>
      <c r="ID538" s="5"/>
      <c r="IE538" s="5"/>
      <c r="IF538" s="5"/>
      <c r="IG538" s="5"/>
      <c r="IH538" s="5"/>
      <c r="II538" s="5"/>
      <c r="IJ538" s="5"/>
      <c r="IK538" s="5"/>
      <c r="IL538" s="5"/>
      <c r="IM538" s="5"/>
      <c r="IN538" s="5"/>
      <c r="IO538" s="5"/>
      <c r="IP538" s="5"/>
      <c r="IQ538" s="5"/>
      <c r="IR538" s="5"/>
      <c r="IS538" s="5"/>
      <c r="IT538" s="5"/>
      <c r="IU538" s="5"/>
      <c r="IV538" s="5"/>
      <c r="IW538" s="5"/>
      <c r="IX538" s="5"/>
      <c r="IY538" s="5"/>
      <c r="IZ538" s="5"/>
      <c r="JA538" s="5"/>
      <c r="JB538" s="5"/>
      <c r="JC538" s="5"/>
      <c r="JD538" s="5"/>
      <c r="JE538" s="5"/>
      <c r="JF538" s="5"/>
      <c r="JG538" s="5"/>
      <c r="JH538" s="5"/>
      <c r="JI538" s="5"/>
      <c r="JJ538" s="5"/>
      <c r="JK538" s="5"/>
      <c r="JL538" s="5"/>
      <c r="JM538" s="5"/>
      <c r="JN538" s="5"/>
      <c r="JO538" s="5"/>
      <c r="JP538" s="5"/>
      <c r="JQ538" s="5"/>
      <c r="JR538" s="5"/>
      <c r="JS538" s="5"/>
      <c r="JT538" s="5"/>
      <c r="JU538" s="5"/>
      <c r="JV538" s="5"/>
      <c r="JW538" s="5"/>
      <c r="JX538" s="5"/>
      <c r="JY538" s="5"/>
      <c r="JZ538" s="5"/>
      <c r="KA538" s="5"/>
      <c r="KB538" s="5"/>
      <c r="KC538" s="5"/>
      <c r="KD538" s="5"/>
      <c r="KE538" s="5"/>
      <c r="KF538" s="5"/>
      <c r="KG538" s="5"/>
      <c r="KH538" s="5"/>
      <c r="KI538" s="5"/>
      <c r="KJ538" s="5"/>
      <c r="KK538" s="5"/>
      <c r="KL538" s="5"/>
      <c r="KM538" s="5"/>
      <c r="KN538" s="5"/>
    </row>
    <row r="539" spans="1:300" ht="12.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  <c r="CY539" s="5"/>
      <c r="CZ539" s="5"/>
      <c r="DA539" s="5"/>
      <c r="DB539" s="5"/>
      <c r="DC539" s="5"/>
      <c r="DD539" s="5"/>
      <c r="DE539" s="5"/>
      <c r="DF539" s="5"/>
      <c r="DG539" s="5"/>
      <c r="DH539" s="5"/>
      <c r="DI539" s="5"/>
      <c r="DJ539" s="5"/>
      <c r="DK539" s="5"/>
      <c r="DL539" s="5"/>
      <c r="DM539" s="5"/>
      <c r="DN539" s="5"/>
      <c r="DO539" s="5"/>
      <c r="DP539" s="5"/>
      <c r="DQ539" s="5"/>
      <c r="DR539" s="5"/>
      <c r="DS539" s="5"/>
      <c r="DT539" s="5"/>
      <c r="DU539" s="5"/>
      <c r="DV539" s="5"/>
      <c r="DW539" s="5"/>
      <c r="DX539" s="5"/>
      <c r="DY539" s="5"/>
      <c r="DZ539" s="5"/>
      <c r="EA539" s="5"/>
      <c r="EB539" s="5"/>
      <c r="EC539" s="5"/>
      <c r="ED539" s="5"/>
      <c r="EE539" s="5"/>
      <c r="EF539" s="5"/>
      <c r="EG539" s="5"/>
      <c r="EH539" s="5"/>
      <c r="EI539" s="5"/>
      <c r="EJ539" s="5"/>
      <c r="EK539" s="5"/>
      <c r="EL539" s="5"/>
      <c r="EM539" s="5"/>
      <c r="EN539" s="5"/>
      <c r="EO539" s="5"/>
      <c r="EP539" s="5"/>
      <c r="EQ539" s="5"/>
      <c r="ER539" s="5"/>
      <c r="ES539" s="5"/>
      <c r="ET539" s="5"/>
      <c r="EU539" s="5"/>
      <c r="EV539" s="5"/>
      <c r="EW539" s="5"/>
      <c r="EX539" s="5"/>
      <c r="EY539" s="5"/>
      <c r="EZ539" s="5"/>
      <c r="FA539" s="5"/>
      <c r="FB539" s="5"/>
      <c r="FC539" s="5"/>
      <c r="FD539" s="5"/>
      <c r="FE539" s="5"/>
      <c r="FF539" s="5"/>
      <c r="FG539" s="5"/>
      <c r="FH539" s="5"/>
      <c r="FI539" s="5"/>
      <c r="FJ539" s="5"/>
      <c r="FK539" s="5"/>
      <c r="FL539" s="5"/>
      <c r="FM539" s="5"/>
      <c r="FN539" s="5"/>
      <c r="FO539" s="5"/>
      <c r="FP539" s="5"/>
      <c r="FQ539" s="5"/>
      <c r="FR539" s="5"/>
      <c r="FS539" s="5"/>
      <c r="FT539" s="5"/>
      <c r="FU539" s="5"/>
      <c r="FV539" s="5"/>
      <c r="FW539" s="5"/>
      <c r="FX539" s="5"/>
      <c r="FY539" s="5"/>
      <c r="FZ539" s="5"/>
      <c r="GA539" s="5"/>
      <c r="GB539" s="5"/>
      <c r="GC539" s="5"/>
      <c r="GD539" s="5"/>
      <c r="GE539" s="5"/>
      <c r="GF539" s="5"/>
      <c r="GG539" s="5"/>
      <c r="GH539" s="5"/>
      <c r="GI539" s="5"/>
      <c r="GJ539" s="5"/>
      <c r="GK539" s="5"/>
      <c r="GL539" s="5"/>
      <c r="GM539" s="5"/>
      <c r="GN539" s="5"/>
      <c r="GO539" s="5"/>
      <c r="GP539" s="5"/>
      <c r="GQ539" s="5"/>
      <c r="GR539" s="5"/>
      <c r="GS539" s="5"/>
      <c r="GT539" s="5"/>
      <c r="GU539" s="5"/>
      <c r="GV539" s="5"/>
      <c r="GW539" s="5"/>
      <c r="GX539" s="5"/>
      <c r="GY539" s="5"/>
      <c r="GZ539" s="5"/>
      <c r="HA539" s="5"/>
      <c r="HB539" s="5"/>
      <c r="HC539" s="5"/>
      <c r="HD539" s="5"/>
      <c r="HE539" s="5"/>
      <c r="HF539" s="5"/>
      <c r="HG539" s="5"/>
      <c r="HH539" s="5"/>
      <c r="HI539" s="5"/>
      <c r="HJ539" s="5"/>
      <c r="HK539" s="5"/>
      <c r="HL539" s="5"/>
      <c r="HM539" s="5"/>
      <c r="HN539" s="5"/>
      <c r="HO539" s="5"/>
      <c r="HP539" s="5"/>
      <c r="HQ539" s="5"/>
      <c r="HR539" s="5"/>
      <c r="HS539" s="5"/>
      <c r="HT539" s="5"/>
      <c r="HU539" s="5"/>
      <c r="HV539" s="5"/>
      <c r="HW539" s="5"/>
      <c r="HX539" s="5"/>
      <c r="HY539" s="5"/>
      <c r="HZ539" s="5"/>
      <c r="IA539" s="5"/>
      <c r="IB539" s="5"/>
      <c r="IC539" s="5"/>
      <c r="ID539" s="5"/>
      <c r="IE539" s="5"/>
      <c r="IF539" s="5"/>
      <c r="IG539" s="5"/>
      <c r="IH539" s="5"/>
      <c r="II539" s="5"/>
      <c r="IJ539" s="5"/>
      <c r="IK539" s="5"/>
      <c r="IL539" s="5"/>
      <c r="IM539" s="5"/>
      <c r="IN539" s="5"/>
      <c r="IO539" s="5"/>
      <c r="IP539" s="5"/>
      <c r="IQ539" s="5"/>
      <c r="IR539" s="5"/>
      <c r="IS539" s="5"/>
      <c r="IT539" s="5"/>
      <c r="IU539" s="5"/>
      <c r="IV539" s="5"/>
      <c r="IW539" s="5"/>
      <c r="IX539" s="5"/>
      <c r="IY539" s="5"/>
      <c r="IZ539" s="5"/>
      <c r="JA539" s="5"/>
      <c r="JB539" s="5"/>
      <c r="JC539" s="5"/>
      <c r="JD539" s="5"/>
      <c r="JE539" s="5"/>
      <c r="JF539" s="5"/>
      <c r="JG539" s="5"/>
      <c r="JH539" s="5"/>
      <c r="JI539" s="5"/>
      <c r="JJ539" s="5"/>
      <c r="JK539" s="5"/>
      <c r="JL539" s="5"/>
      <c r="JM539" s="5"/>
      <c r="JN539" s="5"/>
      <c r="JO539" s="5"/>
      <c r="JP539" s="5"/>
      <c r="JQ539" s="5"/>
      <c r="JR539" s="5"/>
      <c r="JS539" s="5"/>
      <c r="JT539" s="5"/>
      <c r="JU539" s="5"/>
      <c r="JV539" s="5"/>
      <c r="JW539" s="5"/>
      <c r="JX539" s="5"/>
      <c r="JY539" s="5"/>
      <c r="JZ539" s="5"/>
      <c r="KA539" s="5"/>
      <c r="KB539" s="5"/>
      <c r="KC539" s="5"/>
      <c r="KD539" s="5"/>
      <c r="KE539" s="5"/>
      <c r="KF539" s="5"/>
      <c r="KG539" s="5"/>
      <c r="KH539" s="5"/>
      <c r="KI539" s="5"/>
      <c r="KJ539" s="5"/>
      <c r="KK539" s="5"/>
      <c r="KL539" s="5"/>
      <c r="KM539" s="5"/>
      <c r="KN539" s="5"/>
    </row>
    <row r="540" spans="1:300" ht="12.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  <c r="CY540" s="5"/>
      <c r="CZ540" s="5"/>
      <c r="DA540" s="5"/>
      <c r="DB540" s="5"/>
      <c r="DC540" s="5"/>
      <c r="DD540" s="5"/>
      <c r="DE540" s="5"/>
      <c r="DF540" s="5"/>
      <c r="DG540" s="5"/>
      <c r="DH540" s="5"/>
      <c r="DI540" s="5"/>
      <c r="DJ540" s="5"/>
      <c r="DK540" s="5"/>
      <c r="DL540" s="5"/>
      <c r="DM540" s="5"/>
      <c r="DN540" s="5"/>
      <c r="DO540" s="5"/>
      <c r="DP540" s="5"/>
      <c r="DQ540" s="5"/>
      <c r="DR540" s="5"/>
      <c r="DS540" s="5"/>
      <c r="DT540" s="5"/>
      <c r="DU540" s="5"/>
      <c r="DV540" s="5"/>
      <c r="DW540" s="5"/>
      <c r="DX540" s="5"/>
      <c r="DY540" s="5"/>
      <c r="DZ540" s="5"/>
      <c r="EA540" s="5"/>
      <c r="EB540" s="5"/>
      <c r="EC540" s="5"/>
      <c r="ED540" s="5"/>
      <c r="EE540" s="5"/>
      <c r="EF540" s="5"/>
      <c r="EG540" s="5"/>
      <c r="EH540" s="5"/>
      <c r="EI540" s="5"/>
      <c r="EJ540" s="5"/>
      <c r="EK540" s="5"/>
      <c r="EL540" s="5"/>
      <c r="EM540" s="5"/>
      <c r="EN540" s="5"/>
      <c r="EO540" s="5"/>
      <c r="EP540" s="5"/>
      <c r="EQ540" s="5"/>
      <c r="ER540" s="5"/>
      <c r="ES540" s="5"/>
      <c r="ET540" s="5"/>
      <c r="EU540" s="5"/>
      <c r="EV540" s="5"/>
      <c r="EW540" s="5"/>
      <c r="EX540" s="5"/>
      <c r="EY540" s="5"/>
      <c r="EZ540" s="5"/>
      <c r="FA540" s="5"/>
      <c r="FB540" s="5"/>
      <c r="FC540" s="5"/>
      <c r="FD540" s="5"/>
      <c r="FE540" s="5"/>
      <c r="FF540" s="5"/>
      <c r="FG540" s="5"/>
      <c r="FH540" s="5"/>
      <c r="FI540" s="5"/>
      <c r="FJ540" s="5"/>
      <c r="FK540" s="5"/>
      <c r="FL540" s="5"/>
      <c r="FM540" s="5"/>
      <c r="FN540" s="5"/>
      <c r="FO540" s="5"/>
      <c r="FP540" s="5"/>
      <c r="FQ540" s="5"/>
      <c r="FR540" s="5"/>
      <c r="FS540" s="5"/>
      <c r="FT540" s="5"/>
      <c r="FU540" s="5"/>
      <c r="FV540" s="5"/>
      <c r="FW540" s="5"/>
      <c r="FX540" s="5"/>
      <c r="FY540" s="5"/>
      <c r="FZ540" s="5"/>
      <c r="GA540" s="5"/>
      <c r="GB540" s="5"/>
      <c r="GC540" s="5"/>
      <c r="GD540" s="5"/>
      <c r="GE540" s="5"/>
      <c r="GF540" s="5"/>
      <c r="GG540" s="5"/>
      <c r="GH540" s="5"/>
      <c r="GI540" s="5"/>
      <c r="GJ540" s="5"/>
      <c r="GK540" s="5"/>
      <c r="GL540" s="5"/>
      <c r="GM540" s="5"/>
      <c r="GN540" s="5"/>
      <c r="GO540" s="5"/>
      <c r="GP540" s="5"/>
      <c r="GQ540" s="5"/>
      <c r="GR540" s="5"/>
      <c r="GS540" s="5"/>
      <c r="GT540" s="5"/>
      <c r="GU540" s="5"/>
      <c r="GV540" s="5"/>
      <c r="GW540" s="5"/>
      <c r="GX540" s="5"/>
      <c r="GY540" s="5"/>
      <c r="GZ540" s="5"/>
      <c r="HA540" s="5"/>
      <c r="HB540" s="5"/>
      <c r="HC540" s="5"/>
      <c r="HD540" s="5"/>
      <c r="HE540" s="5"/>
      <c r="HF540" s="5"/>
      <c r="HG540" s="5"/>
      <c r="HH540" s="5"/>
      <c r="HI540" s="5"/>
      <c r="HJ540" s="5"/>
      <c r="HK540" s="5"/>
      <c r="HL540" s="5"/>
      <c r="HM540" s="5"/>
      <c r="HN540" s="5"/>
      <c r="HO540" s="5"/>
      <c r="HP540" s="5"/>
      <c r="HQ540" s="5"/>
      <c r="HR540" s="5"/>
      <c r="HS540" s="5"/>
      <c r="HT540" s="5"/>
      <c r="HU540" s="5"/>
      <c r="HV540" s="5"/>
      <c r="HW540" s="5"/>
      <c r="HX540" s="5"/>
      <c r="HY540" s="5"/>
      <c r="HZ540" s="5"/>
      <c r="IA540" s="5"/>
      <c r="IB540" s="5"/>
      <c r="IC540" s="5"/>
      <c r="ID540" s="5"/>
      <c r="IE540" s="5"/>
      <c r="IF540" s="5"/>
      <c r="IG540" s="5"/>
      <c r="IH540" s="5"/>
      <c r="II540" s="5"/>
      <c r="IJ540" s="5"/>
      <c r="IK540" s="5"/>
      <c r="IL540" s="5"/>
      <c r="IM540" s="5"/>
      <c r="IN540" s="5"/>
      <c r="IO540" s="5"/>
      <c r="IP540" s="5"/>
      <c r="IQ540" s="5"/>
      <c r="IR540" s="5"/>
      <c r="IS540" s="5"/>
      <c r="IT540" s="5"/>
      <c r="IU540" s="5"/>
      <c r="IV540" s="5"/>
      <c r="IW540" s="5"/>
      <c r="IX540" s="5"/>
      <c r="IY540" s="5"/>
      <c r="IZ540" s="5"/>
      <c r="JA540" s="5"/>
      <c r="JB540" s="5"/>
      <c r="JC540" s="5"/>
      <c r="JD540" s="5"/>
      <c r="JE540" s="5"/>
      <c r="JF540" s="5"/>
      <c r="JG540" s="5"/>
      <c r="JH540" s="5"/>
      <c r="JI540" s="5"/>
      <c r="JJ540" s="5"/>
      <c r="JK540" s="5"/>
      <c r="JL540" s="5"/>
      <c r="JM540" s="5"/>
      <c r="JN540" s="5"/>
      <c r="JO540" s="5"/>
      <c r="JP540" s="5"/>
      <c r="JQ540" s="5"/>
      <c r="JR540" s="5"/>
      <c r="JS540" s="5"/>
      <c r="JT540" s="5"/>
      <c r="JU540" s="5"/>
      <c r="JV540" s="5"/>
      <c r="JW540" s="5"/>
      <c r="JX540" s="5"/>
      <c r="JY540" s="5"/>
      <c r="JZ540" s="5"/>
      <c r="KA540" s="5"/>
      <c r="KB540" s="5"/>
      <c r="KC540" s="5"/>
      <c r="KD540" s="5"/>
      <c r="KE540" s="5"/>
      <c r="KF540" s="5"/>
      <c r="KG540" s="5"/>
      <c r="KH540" s="5"/>
      <c r="KI540" s="5"/>
      <c r="KJ540" s="5"/>
      <c r="KK540" s="5"/>
      <c r="KL540" s="5"/>
      <c r="KM540" s="5"/>
      <c r="KN540" s="5"/>
    </row>
    <row r="541" spans="1:300" ht="12.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  <c r="CY541" s="5"/>
      <c r="CZ541" s="5"/>
      <c r="DA541" s="5"/>
      <c r="DB541" s="5"/>
      <c r="DC541" s="5"/>
      <c r="DD541" s="5"/>
      <c r="DE541" s="5"/>
      <c r="DF541" s="5"/>
      <c r="DG541" s="5"/>
      <c r="DH541" s="5"/>
      <c r="DI541" s="5"/>
      <c r="DJ541" s="5"/>
      <c r="DK541" s="5"/>
      <c r="DL541" s="5"/>
      <c r="DM541" s="5"/>
      <c r="DN541" s="5"/>
      <c r="DO541" s="5"/>
      <c r="DP541" s="5"/>
      <c r="DQ541" s="5"/>
      <c r="DR541" s="5"/>
      <c r="DS541" s="5"/>
      <c r="DT541" s="5"/>
      <c r="DU541" s="5"/>
      <c r="DV541" s="5"/>
      <c r="DW541" s="5"/>
      <c r="DX541" s="5"/>
      <c r="DY541" s="5"/>
      <c r="DZ541" s="5"/>
      <c r="EA541" s="5"/>
      <c r="EB541" s="5"/>
      <c r="EC541" s="5"/>
      <c r="ED541" s="5"/>
      <c r="EE541" s="5"/>
      <c r="EF541" s="5"/>
      <c r="EG541" s="5"/>
      <c r="EH541" s="5"/>
      <c r="EI541" s="5"/>
      <c r="EJ541" s="5"/>
      <c r="EK541" s="5"/>
      <c r="EL541" s="5"/>
      <c r="EM541" s="5"/>
      <c r="EN541" s="5"/>
      <c r="EO541" s="5"/>
      <c r="EP541" s="5"/>
      <c r="EQ541" s="5"/>
      <c r="ER541" s="5"/>
      <c r="ES541" s="5"/>
      <c r="ET541" s="5"/>
      <c r="EU541" s="5"/>
      <c r="EV541" s="5"/>
      <c r="EW541" s="5"/>
      <c r="EX541" s="5"/>
      <c r="EY541" s="5"/>
      <c r="EZ541" s="5"/>
      <c r="FA541" s="5"/>
      <c r="FB541" s="5"/>
      <c r="FC541" s="5"/>
      <c r="FD541" s="5"/>
      <c r="FE541" s="5"/>
      <c r="FF541" s="5"/>
      <c r="FG541" s="5"/>
      <c r="FH541" s="5"/>
      <c r="FI541" s="5"/>
      <c r="FJ541" s="5"/>
      <c r="FK541" s="5"/>
      <c r="FL541" s="5"/>
      <c r="FM541" s="5"/>
      <c r="FN541" s="5"/>
      <c r="FO541" s="5"/>
      <c r="FP541" s="5"/>
      <c r="FQ541" s="5"/>
      <c r="FR541" s="5"/>
      <c r="FS541" s="5"/>
      <c r="FT541" s="5"/>
      <c r="FU541" s="5"/>
      <c r="FV541" s="5"/>
      <c r="FW541" s="5"/>
      <c r="FX541" s="5"/>
      <c r="FY541" s="5"/>
      <c r="FZ541" s="5"/>
      <c r="GA541" s="5"/>
      <c r="GB541" s="5"/>
      <c r="GC541" s="5"/>
      <c r="GD541" s="5"/>
      <c r="GE541" s="5"/>
      <c r="GF541" s="5"/>
      <c r="GG541" s="5"/>
      <c r="GH541" s="5"/>
      <c r="GI541" s="5"/>
      <c r="GJ541" s="5"/>
      <c r="GK541" s="5"/>
      <c r="GL541" s="5"/>
      <c r="GM541" s="5"/>
      <c r="GN541" s="5"/>
      <c r="GO541" s="5"/>
      <c r="GP541" s="5"/>
      <c r="GQ541" s="5"/>
      <c r="GR541" s="5"/>
      <c r="GS541" s="5"/>
      <c r="GT541" s="5"/>
      <c r="GU541" s="5"/>
      <c r="GV541" s="5"/>
      <c r="GW541" s="5"/>
      <c r="GX541" s="5"/>
      <c r="GY541" s="5"/>
      <c r="GZ541" s="5"/>
      <c r="HA541" s="5"/>
      <c r="HB541" s="5"/>
      <c r="HC541" s="5"/>
      <c r="HD541" s="5"/>
      <c r="HE541" s="5"/>
      <c r="HF541" s="5"/>
      <c r="HG541" s="5"/>
      <c r="HH541" s="5"/>
      <c r="HI541" s="5"/>
      <c r="HJ541" s="5"/>
      <c r="HK541" s="5"/>
      <c r="HL541" s="5"/>
      <c r="HM541" s="5"/>
      <c r="HN541" s="5"/>
      <c r="HO541" s="5"/>
      <c r="HP541" s="5"/>
      <c r="HQ541" s="5"/>
      <c r="HR541" s="5"/>
      <c r="HS541" s="5"/>
      <c r="HT541" s="5"/>
      <c r="HU541" s="5"/>
      <c r="HV541" s="5"/>
      <c r="HW541" s="5"/>
      <c r="HX541" s="5"/>
      <c r="HY541" s="5"/>
      <c r="HZ541" s="5"/>
      <c r="IA541" s="5"/>
      <c r="IB541" s="5"/>
      <c r="IC541" s="5"/>
      <c r="ID541" s="5"/>
      <c r="IE541" s="5"/>
      <c r="IF541" s="5"/>
      <c r="IG541" s="5"/>
      <c r="IH541" s="5"/>
      <c r="II541" s="5"/>
      <c r="IJ541" s="5"/>
      <c r="IK541" s="5"/>
      <c r="IL541" s="5"/>
      <c r="IM541" s="5"/>
      <c r="IN541" s="5"/>
      <c r="IO541" s="5"/>
      <c r="IP541" s="5"/>
      <c r="IQ541" s="5"/>
      <c r="IR541" s="5"/>
      <c r="IS541" s="5"/>
      <c r="IT541" s="5"/>
      <c r="IU541" s="5"/>
      <c r="IV541" s="5"/>
      <c r="IW541" s="5"/>
      <c r="IX541" s="5"/>
      <c r="IY541" s="5"/>
      <c r="IZ541" s="5"/>
      <c r="JA541" s="5"/>
      <c r="JB541" s="5"/>
      <c r="JC541" s="5"/>
      <c r="JD541" s="5"/>
      <c r="JE541" s="5"/>
      <c r="JF541" s="5"/>
      <c r="JG541" s="5"/>
      <c r="JH541" s="5"/>
      <c r="JI541" s="5"/>
      <c r="JJ541" s="5"/>
      <c r="JK541" s="5"/>
      <c r="JL541" s="5"/>
      <c r="JM541" s="5"/>
      <c r="JN541" s="5"/>
      <c r="JO541" s="5"/>
      <c r="JP541" s="5"/>
      <c r="JQ541" s="5"/>
      <c r="JR541" s="5"/>
      <c r="JS541" s="5"/>
      <c r="JT541" s="5"/>
      <c r="JU541" s="5"/>
      <c r="JV541" s="5"/>
      <c r="JW541" s="5"/>
      <c r="JX541" s="5"/>
      <c r="JY541" s="5"/>
      <c r="JZ541" s="5"/>
      <c r="KA541" s="5"/>
      <c r="KB541" s="5"/>
      <c r="KC541" s="5"/>
      <c r="KD541" s="5"/>
      <c r="KE541" s="5"/>
      <c r="KF541" s="5"/>
      <c r="KG541" s="5"/>
      <c r="KH541" s="5"/>
      <c r="KI541" s="5"/>
      <c r="KJ541" s="5"/>
      <c r="KK541" s="5"/>
      <c r="KL541" s="5"/>
      <c r="KM541" s="5"/>
      <c r="KN541" s="5"/>
    </row>
    <row r="542" spans="1:300" ht="12.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  <c r="CY542" s="5"/>
      <c r="CZ542" s="5"/>
      <c r="DA542" s="5"/>
      <c r="DB542" s="5"/>
      <c r="DC542" s="5"/>
      <c r="DD542" s="5"/>
      <c r="DE542" s="5"/>
      <c r="DF542" s="5"/>
      <c r="DG542" s="5"/>
      <c r="DH542" s="5"/>
      <c r="DI542" s="5"/>
      <c r="DJ542" s="5"/>
      <c r="DK542" s="5"/>
      <c r="DL542" s="5"/>
      <c r="DM542" s="5"/>
      <c r="DN542" s="5"/>
      <c r="DO542" s="5"/>
      <c r="DP542" s="5"/>
      <c r="DQ542" s="5"/>
      <c r="DR542" s="5"/>
      <c r="DS542" s="5"/>
      <c r="DT542" s="5"/>
      <c r="DU542" s="5"/>
      <c r="DV542" s="5"/>
      <c r="DW542" s="5"/>
      <c r="DX542" s="5"/>
      <c r="DY542" s="5"/>
      <c r="DZ542" s="5"/>
      <c r="EA542" s="5"/>
      <c r="EB542" s="5"/>
      <c r="EC542" s="5"/>
      <c r="ED542" s="5"/>
      <c r="EE542" s="5"/>
      <c r="EF542" s="5"/>
      <c r="EG542" s="5"/>
      <c r="EH542" s="5"/>
      <c r="EI542" s="5"/>
      <c r="EJ542" s="5"/>
      <c r="EK542" s="5"/>
      <c r="EL542" s="5"/>
      <c r="EM542" s="5"/>
      <c r="EN542" s="5"/>
      <c r="EO542" s="5"/>
      <c r="EP542" s="5"/>
      <c r="EQ542" s="5"/>
      <c r="ER542" s="5"/>
      <c r="ES542" s="5"/>
      <c r="ET542" s="5"/>
      <c r="EU542" s="5"/>
      <c r="EV542" s="5"/>
      <c r="EW542" s="5"/>
      <c r="EX542" s="5"/>
      <c r="EY542" s="5"/>
      <c r="EZ542" s="5"/>
      <c r="FA542" s="5"/>
      <c r="FB542" s="5"/>
      <c r="FC542" s="5"/>
      <c r="FD542" s="5"/>
      <c r="FE542" s="5"/>
      <c r="FF542" s="5"/>
      <c r="FG542" s="5"/>
      <c r="FH542" s="5"/>
      <c r="FI542" s="5"/>
      <c r="FJ542" s="5"/>
      <c r="FK542" s="5"/>
      <c r="FL542" s="5"/>
      <c r="FM542" s="5"/>
      <c r="FN542" s="5"/>
      <c r="FO542" s="5"/>
      <c r="FP542" s="5"/>
      <c r="FQ542" s="5"/>
      <c r="FR542" s="5"/>
      <c r="FS542" s="5"/>
      <c r="FT542" s="5"/>
      <c r="FU542" s="5"/>
      <c r="FV542" s="5"/>
      <c r="FW542" s="5"/>
      <c r="FX542" s="5"/>
      <c r="FY542" s="5"/>
      <c r="FZ542" s="5"/>
      <c r="GA542" s="5"/>
      <c r="GB542" s="5"/>
      <c r="GC542" s="5"/>
      <c r="GD542" s="5"/>
      <c r="GE542" s="5"/>
      <c r="GF542" s="5"/>
      <c r="GG542" s="5"/>
      <c r="GH542" s="5"/>
      <c r="GI542" s="5"/>
      <c r="GJ542" s="5"/>
      <c r="GK542" s="5"/>
      <c r="GL542" s="5"/>
      <c r="GM542" s="5"/>
      <c r="GN542" s="5"/>
      <c r="GO542" s="5"/>
      <c r="GP542" s="5"/>
      <c r="GQ542" s="5"/>
      <c r="GR542" s="5"/>
      <c r="GS542" s="5"/>
      <c r="GT542" s="5"/>
      <c r="GU542" s="5"/>
      <c r="GV542" s="5"/>
      <c r="GW542" s="5"/>
      <c r="GX542" s="5"/>
      <c r="GY542" s="5"/>
      <c r="GZ542" s="5"/>
      <c r="HA542" s="5"/>
      <c r="HB542" s="5"/>
      <c r="HC542" s="5"/>
      <c r="HD542" s="5"/>
      <c r="HE542" s="5"/>
      <c r="HF542" s="5"/>
      <c r="HG542" s="5"/>
      <c r="HH542" s="5"/>
      <c r="HI542" s="5"/>
      <c r="HJ542" s="5"/>
      <c r="HK542" s="5"/>
      <c r="HL542" s="5"/>
      <c r="HM542" s="5"/>
      <c r="HN542" s="5"/>
      <c r="HO542" s="5"/>
      <c r="HP542" s="5"/>
      <c r="HQ542" s="5"/>
      <c r="HR542" s="5"/>
      <c r="HS542" s="5"/>
      <c r="HT542" s="5"/>
      <c r="HU542" s="5"/>
      <c r="HV542" s="5"/>
      <c r="HW542" s="5"/>
      <c r="HX542" s="5"/>
      <c r="HY542" s="5"/>
      <c r="HZ542" s="5"/>
      <c r="IA542" s="5"/>
      <c r="IB542" s="5"/>
      <c r="IC542" s="5"/>
      <c r="ID542" s="5"/>
      <c r="IE542" s="5"/>
      <c r="IF542" s="5"/>
      <c r="IG542" s="5"/>
      <c r="IH542" s="5"/>
      <c r="II542" s="5"/>
      <c r="IJ542" s="5"/>
      <c r="IK542" s="5"/>
      <c r="IL542" s="5"/>
      <c r="IM542" s="5"/>
      <c r="IN542" s="5"/>
      <c r="IO542" s="5"/>
      <c r="IP542" s="5"/>
      <c r="IQ542" s="5"/>
      <c r="IR542" s="5"/>
      <c r="IS542" s="5"/>
      <c r="IT542" s="5"/>
      <c r="IU542" s="5"/>
      <c r="IV542" s="5"/>
      <c r="IW542" s="5"/>
      <c r="IX542" s="5"/>
      <c r="IY542" s="5"/>
      <c r="IZ542" s="5"/>
      <c r="JA542" s="5"/>
      <c r="JB542" s="5"/>
      <c r="JC542" s="5"/>
      <c r="JD542" s="5"/>
      <c r="JE542" s="5"/>
      <c r="JF542" s="5"/>
      <c r="JG542" s="5"/>
      <c r="JH542" s="5"/>
      <c r="JI542" s="5"/>
      <c r="JJ542" s="5"/>
      <c r="JK542" s="5"/>
      <c r="JL542" s="5"/>
      <c r="JM542" s="5"/>
      <c r="JN542" s="5"/>
      <c r="JO542" s="5"/>
      <c r="JP542" s="5"/>
      <c r="JQ542" s="5"/>
      <c r="JR542" s="5"/>
      <c r="JS542" s="5"/>
      <c r="JT542" s="5"/>
      <c r="JU542" s="5"/>
      <c r="JV542" s="5"/>
      <c r="JW542" s="5"/>
      <c r="JX542" s="5"/>
      <c r="JY542" s="5"/>
      <c r="JZ542" s="5"/>
      <c r="KA542" s="5"/>
      <c r="KB542" s="5"/>
      <c r="KC542" s="5"/>
      <c r="KD542" s="5"/>
      <c r="KE542" s="5"/>
      <c r="KF542" s="5"/>
      <c r="KG542" s="5"/>
      <c r="KH542" s="5"/>
      <c r="KI542" s="5"/>
      <c r="KJ542" s="5"/>
      <c r="KK542" s="5"/>
      <c r="KL542" s="5"/>
      <c r="KM542" s="5"/>
      <c r="KN542" s="5"/>
    </row>
    <row r="543" spans="1:300" ht="12.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  <c r="CY543" s="5"/>
      <c r="CZ543" s="5"/>
      <c r="DA543" s="5"/>
      <c r="DB543" s="5"/>
      <c r="DC543" s="5"/>
      <c r="DD543" s="5"/>
      <c r="DE543" s="5"/>
      <c r="DF543" s="5"/>
      <c r="DG543" s="5"/>
      <c r="DH543" s="5"/>
      <c r="DI543" s="5"/>
      <c r="DJ543" s="5"/>
      <c r="DK543" s="5"/>
      <c r="DL543" s="5"/>
      <c r="DM543" s="5"/>
      <c r="DN543" s="5"/>
      <c r="DO543" s="5"/>
      <c r="DP543" s="5"/>
      <c r="DQ543" s="5"/>
      <c r="DR543" s="5"/>
      <c r="DS543" s="5"/>
      <c r="DT543" s="5"/>
      <c r="DU543" s="5"/>
      <c r="DV543" s="5"/>
      <c r="DW543" s="5"/>
      <c r="DX543" s="5"/>
      <c r="DY543" s="5"/>
      <c r="DZ543" s="5"/>
      <c r="EA543" s="5"/>
      <c r="EB543" s="5"/>
      <c r="EC543" s="5"/>
      <c r="ED543" s="5"/>
      <c r="EE543" s="5"/>
      <c r="EF543" s="5"/>
      <c r="EG543" s="5"/>
      <c r="EH543" s="5"/>
      <c r="EI543" s="5"/>
      <c r="EJ543" s="5"/>
      <c r="EK543" s="5"/>
      <c r="EL543" s="5"/>
      <c r="EM543" s="5"/>
      <c r="EN543" s="5"/>
      <c r="EO543" s="5"/>
      <c r="EP543" s="5"/>
      <c r="EQ543" s="5"/>
      <c r="ER543" s="5"/>
      <c r="ES543" s="5"/>
      <c r="ET543" s="5"/>
      <c r="EU543" s="5"/>
      <c r="EV543" s="5"/>
      <c r="EW543" s="5"/>
      <c r="EX543" s="5"/>
      <c r="EY543" s="5"/>
      <c r="EZ543" s="5"/>
      <c r="FA543" s="5"/>
      <c r="FB543" s="5"/>
      <c r="FC543" s="5"/>
      <c r="FD543" s="5"/>
      <c r="FE543" s="5"/>
      <c r="FF543" s="5"/>
      <c r="FG543" s="5"/>
      <c r="FH543" s="5"/>
      <c r="FI543" s="5"/>
      <c r="FJ543" s="5"/>
      <c r="FK543" s="5"/>
      <c r="FL543" s="5"/>
      <c r="FM543" s="5"/>
      <c r="FN543" s="5"/>
      <c r="FO543" s="5"/>
      <c r="FP543" s="5"/>
      <c r="FQ543" s="5"/>
      <c r="FR543" s="5"/>
      <c r="FS543" s="5"/>
      <c r="FT543" s="5"/>
      <c r="FU543" s="5"/>
      <c r="FV543" s="5"/>
      <c r="FW543" s="5"/>
      <c r="FX543" s="5"/>
      <c r="FY543" s="5"/>
      <c r="FZ543" s="5"/>
      <c r="GA543" s="5"/>
      <c r="GB543" s="5"/>
      <c r="GC543" s="5"/>
      <c r="GD543" s="5"/>
      <c r="GE543" s="5"/>
      <c r="GF543" s="5"/>
      <c r="GG543" s="5"/>
      <c r="GH543" s="5"/>
      <c r="GI543" s="5"/>
      <c r="GJ543" s="5"/>
      <c r="GK543" s="5"/>
      <c r="GL543" s="5"/>
      <c r="GM543" s="5"/>
      <c r="GN543" s="5"/>
      <c r="GO543" s="5"/>
      <c r="GP543" s="5"/>
      <c r="GQ543" s="5"/>
      <c r="GR543" s="5"/>
      <c r="GS543" s="5"/>
      <c r="GT543" s="5"/>
      <c r="GU543" s="5"/>
      <c r="GV543" s="5"/>
      <c r="GW543" s="5"/>
      <c r="GX543" s="5"/>
      <c r="GY543" s="5"/>
      <c r="GZ543" s="5"/>
      <c r="HA543" s="5"/>
      <c r="HB543" s="5"/>
      <c r="HC543" s="5"/>
      <c r="HD543" s="5"/>
      <c r="HE543" s="5"/>
      <c r="HF543" s="5"/>
      <c r="HG543" s="5"/>
      <c r="HH543" s="5"/>
      <c r="HI543" s="5"/>
      <c r="HJ543" s="5"/>
      <c r="HK543" s="5"/>
      <c r="HL543" s="5"/>
      <c r="HM543" s="5"/>
      <c r="HN543" s="5"/>
      <c r="HO543" s="5"/>
      <c r="HP543" s="5"/>
      <c r="HQ543" s="5"/>
      <c r="HR543" s="5"/>
      <c r="HS543" s="5"/>
      <c r="HT543" s="5"/>
      <c r="HU543" s="5"/>
      <c r="HV543" s="5"/>
      <c r="HW543" s="5"/>
      <c r="HX543" s="5"/>
      <c r="HY543" s="5"/>
      <c r="HZ543" s="5"/>
      <c r="IA543" s="5"/>
      <c r="IB543" s="5"/>
      <c r="IC543" s="5"/>
      <c r="ID543" s="5"/>
      <c r="IE543" s="5"/>
      <c r="IF543" s="5"/>
      <c r="IG543" s="5"/>
      <c r="IH543" s="5"/>
      <c r="II543" s="5"/>
      <c r="IJ543" s="5"/>
      <c r="IK543" s="5"/>
      <c r="IL543" s="5"/>
      <c r="IM543" s="5"/>
      <c r="IN543" s="5"/>
      <c r="IO543" s="5"/>
      <c r="IP543" s="5"/>
      <c r="IQ543" s="5"/>
      <c r="IR543" s="5"/>
      <c r="IS543" s="5"/>
      <c r="IT543" s="5"/>
      <c r="IU543" s="5"/>
      <c r="IV543" s="5"/>
      <c r="IW543" s="5"/>
      <c r="IX543" s="5"/>
      <c r="IY543" s="5"/>
      <c r="IZ543" s="5"/>
      <c r="JA543" s="5"/>
      <c r="JB543" s="5"/>
      <c r="JC543" s="5"/>
      <c r="JD543" s="5"/>
      <c r="JE543" s="5"/>
      <c r="JF543" s="5"/>
      <c r="JG543" s="5"/>
      <c r="JH543" s="5"/>
      <c r="JI543" s="5"/>
      <c r="JJ543" s="5"/>
      <c r="JK543" s="5"/>
      <c r="JL543" s="5"/>
      <c r="JM543" s="5"/>
      <c r="JN543" s="5"/>
      <c r="JO543" s="5"/>
      <c r="JP543" s="5"/>
      <c r="JQ543" s="5"/>
      <c r="JR543" s="5"/>
      <c r="JS543" s="5"/>
      <c r="JT543" s="5"/>
      <c r="JU543" s="5"/>
      <c r="JV543" s="5"/>
      <c r="JW543" s="5"/>
      <c r="JX543" s="5"/>
      <c r="JY543" s="5"/>
      <c r="JZ543" s="5"/>
      <c r="KA543" s="5"/>
      <c r="KB543" s="5"/>
      <c r="KC543" s="5"/>
      <c r="KD543" s="5"/>
      <c r="KE543" s="5"/>
      <c r="KF543" s="5"/>
      <c r="KG543" s="5"/>
      <c r="KH543" s="5"/>
      <c r="KI543" s="5"/>
      <c r="KJ543" s="5"/>
      <c r="KK543" s="5"/>
      <c r="KL543" s="5"/>
      <c r="KM543" s="5"/>
      <c r="KN543" s="5"/>
    </row>
    <row r="544" spans="1:300" ht="12.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  <c r="CY544" s="5"/>
      <c r="CZ544" s="5"/>
      <c r="DA544" s="5"/>
      <c r="DB544" s="5"/>
      <c r="DC544" s="5"/>
      <c r="DD544" s="5"/>
      <c r="DE544" s="5"/>
      <c r="DF544" s="5"/>
      <c r="DG544" s="5"/>
      <c r="DH544" s="5"/>
      <c r="DI544" s="5"/>
      <c r="DJ544" s="5"/>
      <c r="DK544" s="5"/>
      <c r="DL544" s="5"/>
      <c r="DM544" s="5"/>
      <c r="DN544" s="5"/>
      <c r="DO544" s="5"/>
      <c r="DP544" s="5"/>
      <c r="DQ544" s="5"/>
      <c r="DR544" s="5"/>
      <c r="DS544" s="5"/>
      <c r="DT544" s="5"/>
      <c r="DU544" s="5"/>
      <c r="DV544" s="5"/>
      <c r="DW544" s="5"/>
      <c r="DX544" s="5"/>
      <c r="DY544" s="5"/>
      <c r="DZ544" s="5"/>
      <c r="EA544" s="5"/>
      <c r="EB544" s="5"/>
      <c r="EC544" s="5"/>
      <c r="ED544" s="5"/>
      <c r="EE544" s="5"/>
      <c r="EF544" s="5"/>
      <c r="EG544" s="5"/>
      <c r="EH544" s="5"/>
      <c r="EI544" s="5"/>
      <c r="EJ544" s="5"/>
      <c r="EK544" s="5"/>
      <c r="EL544" s="5"/>
      <c r="EM544" s="5"/>
      <c r="EN544" s="5"/>
      <c r="EO544" s="5"/>
      <c r="EP544" s="5"/>
      <c r="EQ544" s="5"/>
      <c r="ER544" s="5"/>
      <c r="ES544" s="5"/>
      <c r="ET544" s="5"/>
      <c r="EU544" s="5"/>
      <c r="EV544" s="5"/>
      <c r="EW544" s="5"/>
      <c r="EX544" s="5"/>
      <c r="EY544" s="5"/>
      <c r="EZ544" s="5"/>
      <c r="FA544" s="5"/>
      <c r="FB544" s="5"/>
      <c r="FC544" s="5"/>
      <c r="FD544" s="5"/>
      <c r="FE544" s="5"/>
      <c r="FF544" s="5"/>
      <c r="FG544" s="5"/>
      <c r="FH544" s="5"/>
      <c r="FI544" s="5"/>
      <c r="FJ544" s="5"/>
      <c r="FK544" s="5"/>
      <c r="FL544" s="5"/>
      <c r="FM544" s="5"/>
      <c r="FN544" s="5"/>
      <c r="FO544" s="5"/>
      <c r="FP544" s="5"/>
      <c r="FQ544" s="5"/>
      <c r="FR544" s="5"/>
      <c r="FS544" s="5"/>
      <c r="FT544" s="5"/>
      <c r="FU544" s="5"/>
      <c r="FV544" s="5"/>
      <c r="FW544" s="5"/>
      <c r="FX544" s="5"/>
      <c r="FY544" s="5"/>
      <c r="FZ544" s="5"/>
      <c r="GA544" s="5"/>
      <c r="GB544" s="5"/>
      <c r="GC544" s="5"/>
      <c r="GD544" s="5"/>
      <c r="GE544" s="5"/>
      <c r="GF544" s="5"/>
      <c r="GG544" s="5"/>
      <c r="GH544" s="5"/>
      <c r="GI544" s="5"/>
      <c r="GJ544" s="5"/>
      <c r="GK544" s="5"/>
      <c r="GL544" s="5"/>
      <c r="GM544" s="5"/>
      <c r="GN544" s="5"/>
      <c r="GO544" s="5"/>
      <c r="GP544" s="5"/>
      <c r="GQ544" s="5"/>
      <c r="GR544" s="5"/>
      <c r="GS544" s="5"/>
      <c r="GT544" s="5"/>
      <c r="GU544" s="5"/>
      <c r="GV544" s="5"/>
      <c r="GW544" s="5"/>
      <c r="GX544" s="5"/>
      <c r="GY544" s="5"/>
      <c r="GZ544" s="5"/>
      <c r="HA544" s="5"/>
      <c r="HB544" s="5"/>
      <c r="HC544" s="5"/>
      <c r="HD544" s="5"/>
      <c r="HE544" s="5"/>
      <c r="HF544" s="5"/>
      <c r="HG544" s="5"/>
      <c r="HH544" s="5"/>
      <c r="HI544" s="5"/>
      <c r="HJ544" s="5"/>
      <c r="HK544" s="5"/>
      <c r="HL544" s="5"/>
      <c r="HM544" s="5"/>
      <c r="HN544" s="5"/>
      <c r="HO544" s="5"/>
      <c r="HP544" s="5"/>
      <c r="HQ544" s="5"/>
      <c r="HR544" s="5"/>
      <c r="HS544" s="5"/>
      <c r="HT544" s="5"/>
      <c r="HU544" s="5"/>
      <c r="HV544" s="5"/>
      <c r="HW544" s="5"/>
      <c r="HX544" s="5"/>
      <c r="HY544" s="5"/>
      <c r="HZ544" s="5"/>
      <c r="IA544" s="5"/>
      <c r="IB544" s="5"/>
      <c r="IC544" s="5"/>
      <c r="ID544" s="5"/>
      <c r="IE544" s="5"/>
      <c r="IF544" s="5"/>
      <c r="IG544" s="5"/>
      <c r="IH544" s="5"/>
      <c r="II544" s="5"/>
      <c r="IJ544" s="5"/>
      <c r="IK544" s="5"/>
      <c r="IL544" s="5"/>
      <c r="IM544" s="5"/>
      <c r="IN544" s="5"/>
      <c r="IO544" s="5"/>
      <c r="IP544" s="5"/>
      <c r="IQ544" s="5"/>
      <c r="IR544" s="5"/>
      <c r="IS544" s="5"/>
      <c r="IT544" s="5"/>
      <c r="IU544" s="5"/>
      <c r="IV544" s="5"/>
      <c r="IW544" s="5"/>
      <c r="IX544" s="5"/>
      <c r="IY544" s="5"/>
      <c r="IZ544" s="5"/>
      <c r="JA544" s="5"/>
      <c r="JB544" s="5"/>
      <c r="JC544" s="5"/>
      <c r="JD544" s="5"/>
      <c r="JE544" s="5"/>
      <c r="JF544" s="5"/>
      <c r="JG544" s="5"/>
      <c r="JH544" s="5"/>
      <c r="JI544" s="5"/>
      <c r="JJ544" s="5"/>
      <c r="JK544" s="5"/>
      <c r="JL544" s="5"/>
      <c r="JM544" s="5"/>
      <c r="JN544" s="5"/>
      <c r="JO544" s="5"/>
      <c r="JP544" s="5"/>
      <c r="JQ544" s="5"/>
      <c r="JR544" s="5"/>
      <c r="JS544" s="5"/>
      <c r="JT544" s="5"/>
      <c r="JU544" s="5"/>
      <c r="JV544" s="5"/>
      <c r="JW544" s="5"/>
      <c r="JX544" s="5"/>
      <c r="JY544" s="5"/>
      <c r="JZ544" s="5"/>
      <c r="KA544" s="5"/>
      <c r="KB544" s="5"/>
      <c r="KC544" s="5"/>
      <c r="KD544" s="5"/>
      <c r="KE544" s="5"/>
      <c r="KF544" s="5"/>
      <c r="KG544" s="5"/>
      <c r="KH544" s="5"/>
      <c r="KI544" s="5"/>
      <c r="KJ544" s="5"/>
      <c r="KK544" s="5"/>
      <c r="KL544" s="5"/>
      <c r="KM544" s="5"/>
      <c r="KN544" s="5"/>
    </row>
    <row r="545" spans="1:300" ht="12.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  <c r="CY545" s="5"/>
      <c r="CZ545" s="5"/>
      <c r="DA545" s="5"/>
      <c r="DB545" s="5"/>
      <c r="DC545" s="5"/>
      <c r="DD545" s="5"/>
      <c r="DE545" s="5"/>
      <c r="DF545" s="5"/>
      <c r="DG545" s="5"/>
      <c r="DH545" s="5"/>
      <c r="DI545" s="5"/>
      <c r="DJ545" s="5"/>
      <c r="DK545" s="5"/>
      <c r="DL545" s="5"/>
      <c r="DM545" s="5"/>
      <c r="DN545" s="5"/>
      <c r="DO545" s="5"/>
      <c r="DP545" s="5"/>
      <c r="DQ545" s="5"/>
      <c r="DR545" s="5"/>
      <c r="DS545" s="5"/>
      <c r="DT545" s="5"/>
      <c r="DU545" s="5"/>
      <c r="DV545" s="5"/>
      <c r="DW545" s="5"/>
      <c r="DX545" s="5"/>
      <c r="DY545" s="5"/>
      <c r="DZ545" s="5"/>
      <c r="EA545" s="5"/>
      <c r="EB545" s="5"/>
      <c r="EC545" s="5"/>
      <c r="ED545" s="5"/>
      <c r="EE545" s="5"/>
      <c r="EF545" s="5"/>
      <c r="EG545" s="5"/>
      <c r="EH545" s="5"/>
      <c r="EI545" s="5"/>
      <c r="EJ545" s="5"/>
      <c r="EK545" s="5"/>
      <c r="EL545" s="5"/>
      <c r="EM545" s="5"/>
      <c r="EN545" s="5"/>
      <c r="EO545" s="5"/>
      <c r="EP545" s="5"/>
      <c r="EQ545" s="5"/>
      <c r="ER545" s="5"/>
      <c r="ES545" s="5"/>
      <c r="ET545" s="5"/>
      <c r="EU545" s="5"/>
      <c r="EV545" s="5"/>
      <c r="EW545" s="5"/>
      <c r="EX545" s="5"/>
      <c r="EY545" s="5"/>
      <c r="EZ545" s="5"/>
      <c r="FA545" s="5"/>
      <c r="FB545" s="5"/>
      <c r="FC545" s="5"/>
      <c r="FD545" s="5"/>
      <c r="FE545" s="5"/>
      <c r="FF545" s="5"/>
      <c r="FG545" s="5"/>
      <c r="FH545" s="5"/>
      <c r="FI545" s="5"/>
      <c r="FJ545" s="5"/>
      <c r="FK545" s="5"/>
      <c r="FL545" s="5"/>
      <c r="FM545" s="5"/>
      <c r="FN545" s="5"/>
      <c r="FO545" s="5"/>
      <c r="FP545" s="5"/>
      <c r="FQ545" s="5"/>
      <c r="FR545" s="5"/>
      <c r="FS545" s="5"/>
      <c r="FT545" s="5"/>
      <c r="FU545" s="5"/>
      <c r="FV545" s="5"/>
      <c r="FW545" s="5"/>
      <c r="FX545" s="5"/>
      <c r="FY545" s="5"/>
      <c r="FZ545" s="5"/>
      <c r="GA545" s="5"/>
      <c r="GB545" s="5"/>
      <c r="GC545" s="5"/>
      <c r="GD545" s="5"/>
      <c r="GE545" s="5"/>
      <c r="GF545" s="5"/>
      <c r="GG545" s="5"/>
      <c r="GH545" s="5"/>
      <c r="GI545" s="5"/>
      <c r="GJ545" s="5"/>
      <c r="GK545" s="5"/>
      <c r="GL545" s="5"/>
      <c r="GM545" s="5"/>
      <c r="GN545" s="5"/>
      <c r="GO545" s="5"/>
      <c r="GP545" s="5"/>
      <c r="GQ545" s="5"/>
      <c r="GR545" s="5"/>
      <c r="GS545" s="5"/>
      <c r="GT545" s="5"/>
      <c r="GU545" s="5"/>
      <c r="GV545" s="5"/>
      <c r="GW545" s="5"/>
      <c r="GX545" s="5"/>
      <c r="GY545" s="5"/>
      <c r="GZ545" s="5"/>
      <c r="HA545" s="5"/>
      <c r="HB545" s="5"/>
      <c r="HC545" s="5"/>
      <c r="HD545" s="5"/>
      <c r="HE545" s="5"/>
      <c r="HF545" s="5"/>
      <c r="HG545" s="5"/>
      <c r="HH545" s="5"/>
      <c r="HI545" s="5"/>
      <c r="HJ545" s="5"/>
      <c r="HK545" s="5"/>
      <c r="HL545" s="5"/>
      <c r="HM545" s="5"/>
      <c r="HN545" s="5"/>
      <c r="HO545" s="5"/>
      <c r="HP545" s="5"/>
      <c r="HQ545" s="5"/>
      <c r="HR545" s="5"/>
      <c r="HS545" s="5"/>
      <c r="HT545" s="5"/>
      <c r="HU545" s="5"/>
      <c r="HV545" s="5"/>
      <c r="HW545" s="5"/>
      <c r="HX545" s="5"/>
      <c r="HY545" s="5"/>
      <c r="HZ545" s="5"/>
      <c r="IA545" s="5"/>
      <c r="IB545" s="5"/>
      <c r="IC545" s="5"/>
      <c r="ID545" s="5"/>
      <c r="IE545" s="5"/>
      <c r="IF545" s="5"/>
      <c r="IG545" s="5"/>
      <c r="IH545" s="5"/>
      <c r="II545" s="5"/>
      <c r="IJ545" s="5"/>
      <c r="IK545" s="5"/>
      <c r="IL545" s="5"/>
      <c r="IM545" s="5"/>
      <c r="IN545" s="5"/>
      <c r="IO545" s="5"/>
      <c r="IP545" s="5"/>
      <c r="IQ545" s="5"/>
      <c r="IR545" s="5"/>
      <c r="IS545" s="5"/>
      <c r="IT545" s="5"/>
      <c r="IU545" s="5"/>
      <c r="IV545" s="5"/>
      <c r="IW545" s="5"/>
      <c r="IX545" s="5"/>
      <c r="IY545" s="5"/>
      <c r="IZ545" s="5"/>
      <c r="JA545" s="5"/>
      <c r="JB545" s="5"/>
      <c r="JC545" s="5"/>
      <c r="JD545" s="5"/>
      <c r="JE545" s="5"/>
      <c r="JF545" s="5"/>
      <c r="JG545" s="5"/>
      <c r="JH545" s="5"/>
      <c r="JI545" s="5"/>
      <c r="JJ545" s="5"/>
      <c r="JK545" s="5"/>
      <c r="JL545" s="5"/>
      <c r="JM545" s="5"/>
      <c r="JN545" s="5"/>
      <c r="JO545" s="5"/>
      <c r="JP545" s="5"/>
      <c r="JQ545" s="5"/>
      <c r="JR545" s="5"/>
      <c r="JS545" s="5"/>
      <c r="JT545" s="5"/>
      <c r="JU545" s="5"/>
      <c r="JV545" s="5"/>
      <c r="JW545" s="5"/>
      <c r="JX545" s="5"/>
      <c r="JY545" s="5"/>
      <c r="JZ545" s="5"/>
      <c r="KA545" s="5"/>
      <c r="KB545" s="5"/>
      <c r="KC545" s="5"/>
      <c r="KD545" s="5"/>
      <c r="KE545" s="5"/>
      <c r="KF545" s="5"/>
      <c r="KG545" s="5"/>
      <c r="KH545" s="5"/>
      <c r="KI545" s="5"/>
      <c r="KJ545" s="5"/>
      <c r="KK545" s="5"/>
      <c r="KL545" s="5"/>
      <c r="KM545" s="5"/>
      <c r="KN545" s="5"/>
    </row>
    <row r="546" spans="1:300" ht="12.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  <c r="CY546" s="5"/>
      <c r="CZ546" s="5"/>
      <c r="DA546" s="5"/>
      <c r="DB546" s="5"/>
      <c r="DC546" s="5"/>
      <c r="DD546" s="5"/>
      <c r="DE546" s="5"/>
      <c r="DF546" s="5"/>
      <c r="DG546" s="5"/>
      <c r="DH546" s="5"/>
      <c r="DI546" s="5"/>
      <c r="DJ546" s="5"/>
      <c r="DK546" s="5"/>
      <c r="DL546" s="5"/>
      <c r="DM546" s="5"/>
      <c r="DN546" s="5"/>
      <c r="DO546" s="5"/>
      <c r="DP546" s="5"/>
      <c r="DQ546" s="5"/>
      <c r="DR546" s="5"/>
      <c r="DS546" s="5"/>
      <c r="DT546" s="5"/>
      <c r="DU546" s="5"/>
      <c r="DV546" s="5"/>
      <c r="DW546" s="5"/>
      <c r="DX546" s="5"/>
      <c r="DY546" s="5"/>
      <c r="DZ546" s="5"/>
      <c r="EA546" s="5"/>
      <c r="EB546" s="5"/>
      <c r="EC546" s="5"/>
      <c r="ED546" s="5"/>
      <c r="EE546" s="5"/>
      <c r="EF546" s="5"/>
      <c r="EG546" s="5"/>
      <c r="EH546" s="5"/>
      <c r="EI546" s="5"/>
      <c r="EJ546" s="5"/>
      <c r="EK546" s="5"/>
      <c r="EL546" s="5"/>
      <c r="EM546" s="5"/>
      <c r="EN546" s="5"/>
      <c r="EO546" s="5"/>
      <c r="EP546" s="5"/>
      <c r="EQ546" s="5"/>
      <c r="ER546" s="5"/>
      <c r="ES546" s="5"/>
      <c r="ET546" s="5"/>
      <c r="EU546" s="5"/>
      <c r="EV546" s="5"/>
      <c r="EW546" s="5"/>
      <c r="EX546" s="5"/>
      <c r="EY546" s="5"/>
      <c r="EZ546" s="5"/>
      <c r="FA546" s="5"/>
      <c r="FB546" s="5"/>
      <c r="FC546" s="5"/>
      <c r="FD546" s="5"/>
      <c r="FE546" s="5"/>
      <c r="FF546" s="5"/>
      <c r="FG546" s="5"/>
      <c r="FH546" s="5"/>
      <c r="FI546" s="5"/>
      <c r="FJ546" s="5"/>
      <c r="FK546" s="5"/>
      <c r="FL546" s="5"/>
      <c r="FM546" s="5"/>
      <c r="FN546" s="5"/>
      <c r="FO546" s="5"/>
      <c r="FP546" s="5"/>
      <c r="FQ546" s="5"/>
      <c r="FR546" s="5"/>
      <c r="FS546" s="5"/>
      <c r="FT546" s="5"/>
      <c r="FU546" s="5"/>
      <c r="FV546" s="5"/>
      <c r="FW546" s="5"/>
      <c r="FX546" s="5"/>
      <c r="FY546" s="5"/>
      <c r="FZ546" s="5"/>
      <c r="GA546" s="5"/>
      <c r="GB546" s="5"/>
      <c r="GC546" s="5"/>
      <c r="GD546" s="5"/>
      <c r="GE546" s="5"/>
      <c r="GF546" s="5"/>
      <c r="GG546" s="5"/>
      <c r="GH546" s="5"/>
      <c r="GI546" s="5"/>
      <c r="GJ546" s="5"/>
      <c r="GK546" s="5"/>
      <c r="GL546" s="5"/>
      <c r="GM546" s="5"/>
      <c r="GN546" s="5"/>
      <c r="GO546" s="5"/>
      <c r="GP546" s="5"/>
      <c r="GQ546" s="5"/>
      <c r="GR546" s="5"/>
      <c r="GS546" s="5"/>
      <c r="GT546" s="5"/>
      <c r="GU546" s="5"/>
      <c r="GV546" s="5"/>
      <c r="GW546" s="5"/>
      <c r="GX546" s="5"/>
      <c r="GY546" s="5"/>
      <c r="GZ546" s="5"/>
      <c r="HA546" s="5"/>
      <c r="HB546" s="5"/>
      <c r="HC546" s="5"/>
      <c r="HD546" s="5"/>
      <c r="HE546" s="5"/>
      <c r="HF546" s="5"/>
      <c r="HG546" s="5"/>
      <c r="HH546" s="5"/>
      <c r="HI546" s="5"/>
      <c r="HJ546" s="5"/>
      <c r="HK546" s="5"/>
      <c r="HL546" s="5"/>
      <c r="HM546" s="5"/>
      <c r="HN546" s="5"/>
      <c r="HO546" s="5"/>
      <c r="HP546" s="5"/>
      <c r="HQ546" s="5"/>
      <c r="HR546" s="5"/>
      <c r="HS546" s="5"/>
      <c r="HT546" s="5"/>
      <c r="HU546" s="5"/>
      <c r="HV546" s="5"/>
      <c r="HW546" s="5"/>
      <c r="HX546" s="5"/>
      <c r="HY546" s="5"/>
      <c r="HZ546" s="5"/>
      <c r="IA546" s="5"/>
      <c r="IB546" s="5"/>
      <c r="IC546" s="5"/>
      <c r="ID546" s="5"/>
      <c r="IE546" s="5"/>
      <c r="IF546" s="5"/>
      <c r="IG546" s="5"/>
      <c r="IH546" s="5"/>
      <c r="II546" s="5"/>
      <c r="IJ546" s="5"/>
      <c r="IK546" s="5"/>
      <c r="IL546" s="5"/>
      <c r="IM546" s="5"/>
      <c r="IN546" s="5"/>
      <c r="IO546" s="5"/>
      <c r="IP546" s="5"/>
      <c r="IQ546" s="5"/>
      <c r="IR546" s="5"/>
      <c r="IS546" s="5"/>
      <c r="IT546" s="5"/>
      <c r="IU546" s="5"/>
      <c r="IV546" s="5"/>
      <c r="IW546" s="5"/>
      <c r="IX546" s="5"/>
      <c r="IY546" s="5"/>
      <c r="IZ546" s="5"/>
      <c r="JA546" s="5"/>
      <c r="JB546" s="5"/>
      <c r="JC546" s="5"/>
      <c r="JD546" s="5"/>
      <c r="JE546" s="5"/>
      <c r="JF546" s="5"/>
      <c r="JG546" s="5"/>
      <c r="JH546" s="5"/>
      <c r="JI546" s="5"/>
      <c r="JJ546" s="5"/>
      <c r="JK546" s="5"/>
      <c r="JL546" s="5"/>
      <c r="JM546" s="5"/>
      <c r="JN546" s="5"/>
      <c r="JO546" s="5"/>
      <c r="JP546" s="5"/>
      <c r="JQ546" s="5"/>
      <c r="JR546" s="5"/>
      <c r="JS546" s="5"/>
      <c r="JT546" s="5"/>
      <c r="JU546" s="5"/>
      <c r="JV546" s="5"/>
      <c r="JW546" s="5"/>
      <c r="JX546" s="5"/>
      <c r="JY546" s="5"/>
      <c r="JZ546" s="5"/>
      <c r="KA546" s="5"/>
      <c r="KB546" s="5"/>
      <c r="KC546" s="5"/>
      <c r="KD546" s="5"/>
      <c r="KE546" s="5"/>
      <c r="KF546" s="5"/>
      <c r="KG546" s="5"/>
      <c r="KH546" s="5"/>
      <c r="KI546" s="5"/>
      <c r="KJ546" s="5"/>
      <c r="KK546" s="5"/>
      <c r="KL546" s="5"/>
      <c r="KM546" s="5"/>
      <c r="KN546" s="5"/>
    </row>
    <row r="547" spans="1:300" ht="12.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  <c r="CY547" s="5"/>
      <c r="CZ547" s="5"/>
      <c r="DA547" s="5"/>
      <c r="DB547" s="5"/>
      <c r="DC547" s="5"/>
      <c r="DD547" s="5"/>
      <c r="DE547" s="5"/>
      <c r="DF547" s="5"/>
      <c r="DG547" s="5"/>
      <c r="DH547" s="5"/>
      <c r="DI547" s="5"/>
      <c r="DJ547" s="5"/>
      <c r="DK547" s="5"/>
      <c r="DL547" s="5"/>
      <c r="DM547" s="5"/>
      <c r="DN547" s="5"/>
      <c r="DO547" s="5"/>
      <c r="DP547" s="5"/>
      <c r="DQ547" s="5"/>
      <c r="DR547" s="5"/>
      <c r="DS547" s="5"/>
      <c r="DT547" s="5"/>
      <c r="DU547" s="5"/>
      <c r="DV547" s="5"/>
      <c r="DW547" s="5"/>
      <c r="DX547" s="5"/>
      <c r="DY547" s="5"/>
      <c r="DZ547" s="5"/>
      <c r="EA547" s="5"/>
      <c r="EB547" s="5"/>
      <c r="EC547" s="5"/>
      <c r="ED547" s="5"/>
      <c r="EE547" s="5"/>
      <c r="EF547" s="5"/>
      <c r="EG547" s="5"/>
      <c r="EH547" s="5"/>
      <c r="EI547" s="5"/>
      <c r="EJ547" s="5"/>
      <c r="EK547" s="5"/>
      <c r="EL547" s="5"/>
      <c r="EM547" s="5"/>
      <c r="EN547" s="5"/>
      <c r="EO547" s="5"/>
      <c r="EP547" s="5"/>
      <c r="EQ547" s="5"/>
      <c r="ER547" s="5"/>
      <c r="ES547" s="5"/>
      <c r="ET547" s="5"/>
      <c r="EU547" s="5"/>
      <c r="EV547" s="5"/>
      <c r="EW547" s="5"/>
      <c r="EX547" s="5"/>
      <c r="EY547" s="5"/>
      <c r="EZ547" s="5"/>
      <c r="FA547" s="5"/>
      <c r="FB547" s="5"/>
      <c r="FC547" s="5"/>
      <c r="FD547" s="5"/>
      <c r="FE547" s="5"/>
      <c r="FF547" s="5"/>
      <c r="FG547" s="5"/>
      <c r="FH547" s="5"/>
      <c r="FI547" s="5"/>
      <c r="FJ547" s="5"/>
      <c r="FK547" s="5"/>
      <c r="FL547" s="5"/>
      <c r="FM547" s="5"/>
      <c r="FN547" s="5"/>
      <c r="FO547" s="5"/>
      <c r="FP547" s="5"/>
      <c r="FQ547" s="5"/>
      <c r="FR547" s="5"/>
      <c r="FS547" s="5"/>
      <c r="FT547" s="5"/>
      <c r="FU547" s="5"/>
      <c r="FV547" s="5"/>
      <c r="FW547" s="5"/>
      <c r="FX547" s="5"/>
      <c r="FY547" s="5"/>
      <c r="FZ547" s="5"/>
      <c r="GA547" s="5"/>
      <c r="GB547" s="5"/>
      <c r="GC547" s="5"/>
      <c r="GD547" s="5"/>
      <c r="GE547" s="5"/>
      <c r="GF547" s="5"/>
      <c r="GG547" s="5"/>
      <c r="GH547" s="5"/>
      <c r="GI547" s="5"/>
      <c r="GJ547" s="5"/>
      <c r="GK547" s="5"/>
      <c r="GL547" s="5"/>
      <c r="GM547" s="5"/>
      <c r="GN547" s="5"/>
      <c r="GO547" s="5"/>
      <c r="GP547" s="5"/>
      <c r="GQ547" s="5"/>
      <c r="GR547" s="5"/>
      <c r="GS547" s="5"/>
      <c r="GT547" s="5"/>
      <c r="GU547" s="5"/>
      <c r="GV547" s="5"/>
      <c r="GW547" s="5"/>
      <c r="GX547" s="5"/>
      <c r="GY547" s="5"/>
      <c r="GZ547" s="5"/>
      <c r="HA547" s="5"/>
      <c r="HB547" s="5"/>
      <c r="HC547" s="5"/>
      <c r="HD547" s="5"/>
      <c r="HE547" s="5"/>
      <c r="HF547" s="5"/>
      <c r="HG547" s="5"/>
      <c r="HH547" s="5"/>
      <c r="HI547" s="5"/>
      <c r="HJ547" s="5"/>
      <c r="HK547" s="5"/>
      <c r="HL547" s="5"/>
      <c r="HM547" s="5"/>
      <c r="HN547" s="5"/>
      <c r="HO547" s="5"/>
      <c r="HP547" s="5"/>
      <c r="HQ547" s="5"/>
      <c r="HR547" s="5"/>
      <c r="HS547" s="5"/>
      <c r="HT547" s="5"/>
      <c r="HU547" s="5"/>
      <c r="HV547" s="5"/>
      <c r="HW547" s="5"/>
      <c r="HX547" s="5"/>
      <c r="HY547" s="5"/>
      <c r="HZ547" s="5"/>
      <c r="IA547" s="5"/>
      <c r="IB547" s="5"/>
      <c r="IC547" s="5"/>
      <c r="ID547" s="5"/>
      <c r="IE547" s="5"/>
      <c r="IF547" s="5"/>
      <c r="IG547" s="5"/>
      <c r="IH547" s="5"/>
      <c r="II547" s="5"/>
      <c r="IJ547" s="5"/>
      <c r="IK547" s="5"/>
      <c r="IL547" s="5"/>
      <c r="IM547" s="5"/>
      <c r="IN547" s="5"/>
      <c r="IO547" s="5"/>
      <c r="IP547" s="5"/>
      <c r="IQ547" s="5"/>
      <c r="IR547" s="5"/>
      <c r="IS547" s="5"/>
      <c r="IT547" s="5"/>
      <c r="IU547" s="5"/>
      <c r="IV547" s="5"/>
      <c r="IW547" s="5"/>
      <c r="IX547" s="5"/>
      <c r="IY547" s="5"/>
      <c r="IZ547" s="5"/>
      <c r="JA547" s="5"/>
      <c r="JB547" s="5"/>
      <c r="JC547" s="5"/>
      <c r="JD547" s="5"/>
      <c r="JE547" s="5"/>
      <c r="JF547" s="5"/>
      <c r="JG547" s="5"/>
      <c r="JH547" s="5"/>
      <c r="JI547" s="5"/>
      <c r="JJ547" s="5"/>
      <c r="JK547" s="5"/>
      <c r="JL547" s="5"/>
      <c r="JM547" s="5"/>
      <c r="JN547" s="5"/>
      <c r="JO547" s="5"/>
      <c r="JP547" s="5"/>
      <c r="JQ547" s="5"/>
      <c r="JR547" s="5"/>
      <c r="JS547" s="5"/>
      <c r="JT547" s="5"/>
      <c r="JU547" s="5"/>
      <c r="JV547" s="5"/>
      <c r="JW547" s="5"/>
      <c r="JX547" s="5"/>
      <c r="JY547" s="5"/>
      <c r="JZ547" s="5"/>
      <c r="KA547" s="5"/>
      <c r="KB547" s="5"/>
      <c r="KC547" s="5"/>
      <c r="KD547" s="5"/>
      <c r="KE547" s="5"/>
      <c r="KF547" s="5"/>
      <c r="KG547" s="5"/>
      <c r="KH547" s="5"/>
      <c r="KI547" s="5"/>
      <c r="KJ547" s="5"/>
      <c r="KK547" s="5"/>
      <c r="KL547" s="5"/>
      <c r="KM547" s="5"/>
      <c r="KN547" s="5"/>
    </row>
    <row r="548" spans="1:300" ht="12.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  <c r="CY548" s="5"/>
      <c r="CZ548" s="5"/>
      <c r="DA548" s="5"/>
      <c r="DB548" s="5"/>
      <c r="DC548" s="5"/>
      <c r="DD548" s="5"/>
      <c r="DE548" s="5"/>
      <c r="DF548" s="5"/>
      <c r="DG548" s="5"/>
      <c r="DH548" s="5"/>
      <c r="DI548" s="5"/>
      <c r="DJ548" s="5"/>
      <c r="DK548" s="5"/>
      <c r="DL548" s="5"/>
      <c r="DM548" s="5"/>
      <c r="DN548" s="5"/>
      <c r="DO548" s="5"/>
      <c r="DP548" s="5"/>
      <c r="DQ548" s="5"/>
      <c r="DR548" s="5"/>
      <c r="DS548" s="5"/>
      <c r="DT548" s="5"/>
      <c r="DU548" s="5"/>
      <c r="DV548" s="5"/>
      <c r="DW548" s="5"/>
      <c r="DX548" s="5"/>
      <c r="DY548" s="5"/>
      <c r="DZ548" s="5"/>
      <c r="EA548" s="5"/>
      <c r="EB548" s="5"/>
      <c r="EC548" s="5"/>
      <c r="ED548" s="5"/>
      <c r="EE548" s="5"/>
      <c r="EF548" s="5"/>
      <c r="EG548" s="5"/>
      <c r="EH548" s="5"/>
      <c r="EI548" s="5"/>
      <c r="EJ548" s="5"/>
      <c r="EK548" s="5"/>
      <c r="EL548" s="5"/>
      <c r="EM548" s="5"/>
      <c r="EN548" s="5"/>
      <c r="EO548" s="5"/>
      <c r="EP548" s="5"/>
      <c r="EQ548" s="5"/>
      <c r="ER548" s="5"/>
      <c r="ES548" s="5"/>
      <c r="ET548" s="5"/>
      <c r="EU548" s="5"/>
      <c r="EV548" s="5"/>
      <c r="EW548" s="5"/>
      <c r="EX548" s="5"/>
      <c r="EY548" s="5"/>
      <c r="EZ548" s="5"/>
      <c r="FA548" s="5"/>
      <c r="FB548" s="5"/>
      <c r="FC548" s="5"/>
      <c r="FD548" s="5"/>
      <c r="FE548" s="5"/>
      <c r="FF548" s="5"/>
      <c r="FG548" s="5"/>
      <c r="FH548" s="5"/>
      <c r="FI548" s="5"/>
      <c r="FJ548" s="5"/>
      <c r="FK548" s="5"/>
      <c r="FL548" s="5"/>
      <c r="FM548" s="5"/>
      <c r="FN548" s="5"/>
      <c r="FO548" s="5"/>
      <c r="FP548" s="5"/>
      <c r="FQ548" s="5"/>
      <c r="FR548" s="5"/>
      <c r="FS548" s="5"/>
      <c r="FT548" s="5"/>
      <c r="FU548" s="5"/>
      <c r="FV548" s="5"/>
      <c r="FW548" s="5"/>
      <c r="FX548" s="5"/>
      <c r="FY548" s="5"/>
      <c r="FZ548" s="5"/>
      <c r="GA548" s="5"/>
      <c r="GB548" s="5"/>
      <c r="GC548" s="5"/>
      <c r="GD548" s="5"/>
      <c r="GE548" s="5"/>
      <c r="GF548" s="5"/>
      <c r="GG548" s="5"/>
      <c r="GH548" s="5"/>
      <c r="GI548" s="5"/>
      <c r="GJ548" s="5"/>
      <c r="GK548" s="5"/>
      <c r="GL548" s="5"/>
      <c r="GM548" s="5"/>
      <c r="GN548" s="5"/>
      <c r="GO548" s="5"/>
      <c r="GP548" s="5"/>
      <c r="GQ548" s="5"/>
      <c r="GR548" s="5"/>
      <c r="GS548" s="5"/>
      <c r="GT548" s="5"/>
      <c r="GU548" s="5"/>
      <c r="GV548" s="5"/>
      <c r="GW548" s="5"/>
      <c r="GX548" s="5"/>
      <c r="GY548" s="5"/>
      <c r="GZ548" s="5"/>
      <c r="HA548" s="5"/>
      <c r="HB548" s="5"/>
      <c r="HC548" s="5"/>
      <c r="HD548" s="5"/>
      <c r="HE548" s="5"/>
      <c r="HF548" s="5"/>
      <c r="HG548" s="5"/>
      <c r="HH548" s="5"/>
      <c r="HI548" s="5"/>
      <c r="HJ548" s="5"/>
      <c r="HK548" s="5"/>
      <c r="HL548" s="5"/>
      <c r="HM548" s="5"/>
      <c r="HN548" s="5"/>
      <c r="HO548" s="5"/>
      <c r="HP548" s="5"/>
      <c r="HQ548" s="5"/>
      <c r="HR548" s="5"/>
      <c r="HS548" s="5"/>
      <c r="HT548" s="5"/>
      <c r="HU548" s="5"/>
      <c r="HV548" s="5"/>
      <c r="HW548" s="5"/>
      <c r="HX548" s="5"/>
      <c r="HY548" s="5"/>
      <c r="HZ548" s="5"/>
      <c r="IA548" s="5"/>
      <c r="IB548" s="5"/>
      <c r="IC548" s="5"/>
      <c r="ID548" s="5"/>
      <c r="IE548" s="5"/>
      <c r="IF548" s="5"/>
      <c r="IG548" s="5"/>
      <c r="IH548" s="5"/>
      <c r="II548" s="5"/>
      <c r="IJ548" s="5"/>
      <c r="IK548" s="5"/>
      <c r="IL548" s="5"/>
      <c r="IM548" s="5"/>
      <c r="IN548" s="5"/>
      <c r="IO548" s="5"/>
      <c r="IP548" s="5"/>
      <c r="IQ548" s="5"/>
      <c r="IR548" s="5"/>
      <c r="IS548" s="5"/>
      <c r="IT548" s="5"/>
      <c r="IU548" s="5"/>
      <c r="IV548" s="5"/>
      <c r="IW548" s="5"/>
      <c r="IX548" s="5"/>
      <c r="IY548" s="5"/>
      <c r="IZ548" s="5"/>
      <c r="JA548" s="5"/>
      <c r="JB548" s="5"/>
      <c r="JC548" s="5"/>
      <c r="JD548" s="5"/>
      <c r="JE548" s="5"/>
      <c r="JF548" s="5"/>
      <c r="JG548" s="5"/>
      <c r="JH548" s="5"/>
      <c r="JI548" s="5"/>
      <c r="JJ548" s="5"/>
      <c r="JK548" s="5"/>
      <c r="JL548" s="5"/>
      <c r="JM548" s="5"/>
      <c r="JN548" s="5"/>
      <c r="JO548" s="5"/>
      <c r="JP548" s="5"/>
      <c r="JQ548" s="5"/>
      <c r="JR548" s="5"/>
      <c r="JS548" s="5"/>
      <c r="JT548" s="5"/>
      <c r="JU548" s="5"/>
      <c r="JV548" s="5"/>
      <c r="JW548" s="5"/>
      <c r="JX548" s="5"/>
      <c r="JY548" s="5"/>
      <c r="JZ548" s="5"/>
      <c r="KA548" s="5"/>
      <c r="KB548" s="5"/>
      <c r="KC548" s="5"/>
      <c r="KD548" s="5"/>
      <c r="KE548" s="5"/>
      <c r="KF548" s="5"/>
      <c r="KG548" s="5"/>
      <c r="KH548" s="5"/>
      <c r="KI548" s="5"/>
      <c r="KJ548" s="5"/>
      <c r="KK548" s="5"/>
      <c r="KL548" s="5"/>
      <c r="KM548" s="5"/>
      <c r="KN548" s="5"/>
    </row>
    <row r="549" spans="1:300" ht="12.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  <c r="CY549" s="5"/>
      <c r="CZ549" s="5"/>
      <c r="DA549" s="5"/>
      <c r="DB549" s="5"/>
      <c r="DC549" s="5"/>
      <c r="DD549" s="5"/>
      <c r="DE549" s="5"/>
      <c r="DF549" s="5"/>
      <c r="DG549" s="5"/>
      <c r="DH549" s="5"/>
      <c r="DI549" s="5"/>
      <c r="DJ549" s="5"/>
      <c r="DK549" s="5"/>
      <c r="DL549" s="5"/>
      <c r="DM549" s="5"/>
      <c r="DN549" s="5"/>
      <c r="DO549" s="5"/>
      <c r="DP549" s="5"/>
      <c r="DQ549" s="5"/>
      <c r="DR549" s="5"/>
      <c r="DS549" s="5"/>
      <c r="DT549" s="5"/>
      <c r="DU549" s="5"/>
      <c r="DV549" s="5"/>
      <c r="DW549" s="5"/>
      <c r="DX549" s="5"/>
      <c r="DY549" s="5"/>
      <c r="DZ549" s="5"/>
      <c r="EA549" s="5"/>
      <c r="EB549" s="5"/>
      <c r="EC549" s="5"/>
      <c r="ED549" s="5"/>
      <c r="EE549" s="5"/>
      <c r="EF549" s="5"/>
      <c r="EG549" s="5"/>
      <c r="EH549" s="5"/>
      <c r="EI549" s="5"/>
      <c r="EJ549" s="5"/>
      <c r="EK549" s="5"/>
      <c r="EL549" s="5"/>
      <c r="EM549" s="5"/>
      <c r="EN549" s="5"/>
      <c r="EO549" s="5"/>
      <c r="EP549" s="5"/>
      <c r="EQ549" s="5"/>
      <c r="ER549" s="5"/>
      <c r="ES549" s="5"/>
      <c r="ET549" s="5"/>
      <c r="EU549" s="5"/>
      <c r="EV549" s="5"/>
      <c r="EW549" s="5"/>
      <c r="EX549" s="5"/>
      <c r="EY549" s="5"/>
      <c r="EZ549" s="5"/>
      <c r="FA549" s="5"/>
      <c r="FB549" s="5"/>
      <c r="FC549" s="5"/>
      <c r="FD549" s="5"/>
      <c r="FE549" s="5"/>
      <c r="FF549" s="5"/>
      <c r="FG549" s="5"/>
      <c r="FH549" s="5"/>
      <c r="FI549" s="5"/>
      <c r="FJ549" s="5"/>
      <c r="FK549" s="5"/>
      <c r="FL549" s="5"/>
      <c r="FM549" s="5"/>
      <c r="FN549" s="5"/>
      <c r="FO549" s="5"/>
      <c r="FP549" s="5"/>
      <c r="FQ549" s="5"/>
      <c r="FR549" s="5"/>
      <c r="FS549" s="5"/>
      <c r="FT549" s="5"/>
      <c r="FU549" s="5"/>
      <c r="FV549" s="5"/>
      <c r="FW549" s="5"/>
      <c r="FX549" s="5"/>
      <c r="FY549" s="5"/>
      <c r="FZ549" s="5"/>
      <c r="GA549" s="5"/>
      <c r="GB549" s="5"/>
      <c r="GC549" s="5"/>
      <c r="GD549" s="5"/>
      <c r="GE549" s="5"/>
      <c r="GF549" s="5"/>
      <c r="GG549" s="5"/>
      <c r="GH549" s="5"/>
      <c r="GI549" s="5"/>
      <c r="GJ549" s="5"/>
      <c r="GK549" s="5"/>
      <c r="GL549" s="5"/>
      <c r="GM549" s="5"/>
      <c r="GN549" s="5"/>
      <c r="GO549" s="5"/>
      <c r="GP549" s="5"/>
      <c r="GQ549" s="5"/>
      <c r="GR549" s="5"/>
      <c r="GS549" s="5"/>
      <c r="GT549" s="5"/>
      <c r="GU549" s="5"/>
      <c r="GV549" s="5"/>
      <c r="GW549" s="5"/>
      <c r="GX549" s="5"/>
      <c r="GY549" s="5"/>
      <c r="GZ549" s="5"/>
      <c r="HA549" s="5"/>
      <c r="HB549" s="5"/>
      <c r="HC549" s="5"/>
      <c r="HD549" s="5"/>
      <c r="HE549" s="5"/>
      <c r="HF549" s="5"/>
      <c r="HG549" s="5"/>
      <c r="HH549" s="5"/>
      <c r="HI549" s="5"/>
      <c r="HJ549" s="5"/>
      <c r="HK549" s="5"/>
      <c r="HL549" s="5"/>
      <c r="HM549" s="5"/>
      <c r="HN549" s="5"/>
      <c r="HO549" s="5"/>
      <c r="HP549" s="5"/>
      <c r="HQ549" s="5"/>
      <c r="HR549" s="5"/>
      <c r="HS549" s="5"/>
      <c r="HT549" s="5"/>
      <c r="HU549" s="5"/>
      <c r="HV549" s="5"/>
      <c r="HW549" s="5"/>
      <c r="HX549" s="5"/>
      <c r="HY549" s="5"/>
      <c r="HZ549" s="5"/>
      <c r="IA549" s="5"/>
      <c r="IB549" s="5"/>
      <c r="IC549" s="5"/>
      <c r="ID549" s="5"/>
      <c r="IE549" s="5"/>
      <c r="IF549" s="5"/>
      <c r="IG549" s="5"/>
      <c r="IH549" s="5"/>
      <c r="II549" s="5"/>
      <c r="IJ549" s="5"/>
      <c r="IK549" s="5"/>
      <c r="IL549" s="5"/>
      <c r="IM549" s="5"/>
      <c r="IN549" s="5"/>
      <c r="IO549" s="5"/>
      <c r="IP549" s="5"/>
      <c r="IQ549" s="5"/>
      <c r="IR549" s="5"/>
      <c r="IS549" s="5"/>
      <c r="IT549" s="5"/>
      <c r="IU549" s="5"/>
      <c r="IV549" s="5"/>
      <c r="IW549" s="5"/>
      <c r="IX549" s="5"/>
      <c r="IY549" s="5"/>
      <c r="IZ549" s="5"/>
      <c r="JA549" s="5"/>
      <c r="JB549" s="5"/>
      <c r="JC549" s="5"/>
      <c r="JD549" s="5"/>
      <c r="JE549" s="5"/>
      <c r="JF549" s="5"/>
      <c r="JG549" s="5"/>
      <c r="JH549" s="5"/>
      <c r="JI549" s="5"/>
      <c r="JJ549" s="5"/>
      <c r="JK549" s="5"/>
      <c r="JL549" s="5"/>
      <c r="JM549" s="5"/>
      <c r="JN549" s="5"/>
      <c r="JO549" s="5"/>
      <c r="JP549" s="5"/>
      <c r="JQ549" s="5"/>
      <c r="JR549" s="5"/>
      <c r="JS549" s="5"/>
      <c r="JT549" s="5"/>
      <c r="JU549" s="5"/>
      <c r="JV549" s="5"/>
      <c r="JW549" s="5"/>
      <c r="JX549" s="5"/>
      <c r="JY549" s="5"/>
      <c r="JZ549" s="5"/>
      <c r="KA549" s="5"/>
      <c r="KB549" s="5"/>
      <c r="KC549" s="5"/>
      <c r="KD549" s="5"/>
      <c r="KE549" s="5"/>
      <c r="KF549" s="5"/>
      <c r="KG549" s="5"/>
      <c r="KH549" s="5"/>
      <c r="KI549" s="5"/>
      <c r="KJ549" s="5"/>
      <c r="KK549" s="5"/>
      <c r="KL549" s="5"/>
      <c r="KM549" s="5"/>
      <c r="KN549" s="5"/>
    </row>
    <row r="550" spans="1:300" ht="12.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  <c r="CY550" s="5"/>
      <c r="CZ550" s="5"/>
      <c r="DA550" s="5"/>
      <c r="DB550" s="5"/>
      <c r="DC550" s="5"/>
      <c r="DD550" s="5"/>
      <c r="DE550" s="5"/>
      <c r="DF550" s="5"/>
      <c r="DG550" s="5"/>
      <c r="DH550" s="5"/>
      <c r="DI550" s="5"/>
      <c r="DJ550" s="5"/>
      <c r="DK550" s="5"/>
      <c r="DL550" s="5"/>
      <c r="DM550" s="5"/>
      <c r="DN550" s="5"/>
      <c r="DO550" s="5"/>
      <c r="DP550" s="5"/>
      <c r="DQ550" s="5"/>
      <c r="DR550" s="5"/>
      <c r="DS550" s="5"/>
      <c r="DT550" s="5"/>
      <c r="DU550" s="5"/>
      <c r="DV550" s="5"/>
      <c r="DW550" s="5"/>
      <c r="DX550" s="5"/>
      <c r="DY550" s="5"/>
      <c r="DZ550" s="5"/>
      <c r="EA550" s="5"/>
      <c r="EB550" s="5"/>
      <c r="EC550" s="5"/>
      <c r="ED550" s="5"/>
      <c r="EE550" s="5"/>
      <c r="EF550" s="5"/>
      <c r="EG550" s="5"/>
      <c r="EH550" s="5"/>
      <c r="EI550" s="5"/>
      <c r="EJ550" s="5"/>
      <c r="EK550" s="5"/>
      <c r="EL550" s="5"/>
      <c r="EM550" s="5"/>
      <c r="EN550" s="5"/>
      <c r="EO550" s="5"/>
      <c r="EP550" s="5"/>
      <c r="EQ550" s="5"/>
      <c r="ER550" s="5"/>
      <c r="ES550" s="5"/>
      <c r="ET550" s="5"/>
      <c r="EU550" s="5"/>
      <c r="EV550" s="5"/>
      <c r="EW550" s="5"/>
      <c r="EX550" s="5"/>
      <c r="EY550" s="5"/>
      <c r="EZ550" s="5"/>
      <c r="FA550" s="5"/>
      <c r="FB550" s="5"/>
      <c r="FC550" s="5"/>
      <c r="FD550" s="5"/>
      <c r="FE550" s="5"/>
      <c r="FF550" s="5"/>
      <c r="FG550" s="5"/>
      <c r="FH550" s="5"/>
      <c r="FI550" s="5"/>
      <c r="FJ550" s="5"/>
      <c r="FK550" s="5"/>
      <c r="FL550" s="5"/>
      <c r="FM550" s="5"/>
      <c r="FN550" s="5"/>
      <c r="FO550" s="5"/>
      <c r="FP550" s="5"/>
      <c r="FQ550" s="5"/>
      <c r="FR550" s="5"/>
      <c r="FS550" s="5"/>
      <c r="FT550" s="5"/>
      <c r="FU550" s="5"/>
      <c r="FV550" s="5"/>
      <c r="FW550" s="5"/>
      <c r="FX550" s="5"/>
      <c r="FY550" s="5"/>
      <c r="FZ550" s="5"/>
      <c r="GA550" s="5"/>
      <c r="GB550" s="5"/>
      <c r="GC550" s="5"/>
      <c r="GD550" s="5"/>
      <c r="GE550" s="5"/>
      <c r="GF550" s="5"/>
      <c r="GG550" s="5"/>
      <c r="GH550" s="5"/>
      <c r="GI550" s="5"/>
      <c r="GJ550" s="5"/>
      <c r="GK550" s="5"/>
      <c r="GL550" s="5"/>
      <c r="GM550" s="5"/>
      <c r="GN550" s="5"/>
      <c r="GO550" s="5"/>
      <c r="GP550" s="5"/>
      <c r="GQ550" s="5"/>
      <c r="GR550" s="5"/>
      <c r="GS550" s="5"/>
      <c r="GT550" s="5"/>
      <c r="GU550" s="5"/>
      <c r="GV550" s="5"/>
      <c r="GW550" s="5"/>
      <c r="GX550" s="5"/>
      <c r="GY550" s="5"/>
      <c r="GZ550" s="5"/>
      <c r="HA550" s="5"/>
      <c r="HB550" s="5"/>
      <c r="HC550" s="5"/>
      <c r="HD550" s="5"/>
      <c r="HE550" s="5"/>
      <c r="HF550" s="5"/>
      <c r="HG550" s="5"/>
      <c r="HH550" s="5"/>
      <c r="HI550" s="5"/>
      <c r="HJ550" s="5"/>
      <c r="HK550" s="5"/>
      <c r="HL550" s="5"/>
      <c r="HM550" s="5"/>
      <c r="HN550" s="5"/>
      <c r="HO550" s="5"/>
      <c r="HP550" s="5"/>
      <c r="HQ550" s="5"/>
      <c r="HR550" s="5"/>
      <c r="HS550" s="5"/>
      <c r="HT550" s="5"/>
      <c r="HU550" s="5"/>
      <c r="HV550" s="5"/>
      <c r="HW550" s="5"/>
      <c r="HX550" s="5"/>
      <c r="HY550" s="5"/>
      <c r="HZ550" s="5"/>
      <c r="IA550" s="5"/>
      <c r="IB550" s="5"/>
      <c r="IC550" s="5"/>
      <c r="ID550" s="5"/>
      <c r="IE550" s="5"/>
      <c r="IF550" s="5"/>
      <c r="IG550" s="5"/>
      <c r="IH550" s="5"/>
      <c r="II550" s="5"/>
      <c r="IJ550" s="5"/>
      <c r="IK550" s="5"/>
      <c r="IL550" s="5"/>
      <c r="IM550" s="5"/>
      <c r="IN550" s="5"/>
      <c r="IO550" s="5"/>
      <c r="IP550" s="5"/>
      <c r="IQ550" s="5"/>
      <c r="IR550" s="5"/>
      <c r="IS550" s="5"/>
      <c r="IT550" s="5"/>
      <c r="IU550" s="5"/>
      <c r="IV550" s="5"/>
      <c r="IW550" s="5"/>
      <c r="IX550" s="5"/>
      <c r="IY550" s="5"/>
      <c r="IZ550" s="5"/>
      <c r="JA550" s="5"/>
      <c r="JB550" s="5"/>
      <c r="JC550" s="5"/>
      <c r="JD550" s="5"/>
      <c r="JE550" s="5"/>
      <c r="JF550" s="5"/>
      <c r="JG550" s="5"/>
      <c r="JH550" s="5"/>
      <c r="JI550" s="5"/>
      <c r="JJ550" s="5"/>
      <c r="JK550" s="5"/>
      <c r="JL550" s="5"/>
      <c r="JM550" s="5"/>
      <c r="JN550" s="5"/>
      <c r="JO550" s="5"/>
      <c r="JP550" s="5"/>
      <c r="JQ550" s="5"/>
      <c r="JR550" s="5"/>
      <c r="JS550" s="5"/>
      <c r="JT550" s="5"/>
      <c r="JU550" s="5"/>
      <c r="JV550" s="5"/>
      <c r="JW550" s="5"/>
      <c r="JX550" s="5"/>
      <c r="JY550" s="5"/>
      <c r="JZ550" s="5"/>
      <c r="KA550" s="5"/>
      <c r="KB550" s="5"/>
      <c r="KC550" s="5"/>
      <c r="KD550" s="5"/>
      <c r="KE550" s="5"/>
      <c r="KF550" s="5"/>
      <c r="KG550" s="5"/>
      <c r="KH550" s="5"/>
      <c r="KI550" s="5"/>
      <c r="KJ550" s="5"/>
      <c r="KK550" s="5"/>
      <c r="KL550" s="5"/>
      <c r="KM550" s="5"/>
      <c r="KN550" s="5"/>
    </row>
    <row r="551" spans="1:300" ht="12.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  <c r="CY551" s="5"/>
      <c r="CZ551" s="5"/>
      <c r="DA551" s="5"/>
      <c r="DB551" s="5"/>
      <c r="DC551" s="5"/>
      <c r="DD551" s="5"/>
      <c r="DE551" s="5"/>
      <c r="DF551" s="5"/>
      <c r="DG551" s="5"/>
      <c r="DH551" s="5"/>
      <c r="DI551" s="5"/>
      <c r="DJ551" s="5"/>
      <c r="DK551" s="5"/>
      <c r="DL551" s="5"/>
      <c r="DM551" s="5"/>
      <c r="DN551" s="5"/>
      <c r="DO551" s="5"/>
      <c r="DP551" s="5"/>
      <c r="DQ551" s="5"/>
      <c r="DR551" s="5"/>
      <c r="DS551" s="5"/>
      <c r="DT551" s="5"/>
      <c r="DU551" s="5"/>
      <c r="DV551" s="5"/>
      <c r="DW551" s="5"/>
      <c r="DX551" s="5"/>
      <c r="DY551" s="5"/>
      <c r="DZ551" s="5"/>
      <c r="EA551" s="5"/>
      <c r="EB551" s="5"/>
      <c r="EC551" s="5"/>
      <c r="ED551" s="5"/>
      <c r="EE551" s="5"/>
      <c r="EF551" s="5"/>
      <c r="EG551" s="5"/>
      <c r="EH551" s="5"/>
      <c r="EI551" s="5"/>
      <c r="EJ551" s="5"/>
      <c r="EK551" s="5"/>
      <c r="EL551" s="5"/>
      <c r="EM551" s="5"/>
      <c r="EN551" s="5"/>
      <c r="EO551" s="5"/>
      <c r="EP551" s="5"/>
      <c r="EQ551" s="5"/>
      <c r="ER551" s="5"/>
      <c r="ES551" s="5"/>
      <c r="ET551" s="5"/>
      <c r="EU551" s="5"/>
      <c r="EV551" s="5"/>
      <c r="EW551" s="5"/>
      <c r="EX551" s="5"/>
      <c r="EY551" s="5"/>
      <c r="EZ551" s="5"/>
      <c r="FA551" s="5"/>
      <c r="FB551" s="5"/>
      <c r="FC551" s="5"/>
      <c r="FD551" s="5"/>
      <c r="FE551" s="5"/>
      <c r="FF551" s="5"/>
      <c r="FG551" s="5"/>
      <c r="FH551" s="5"/>
      <c r="FI551" s="5"/>
      <c r="FJ551" s="5"/>
      <c r="FK551" s="5"/>
      <c r="FL551" s="5"/>
      <c r="FM551" s="5"/>
      <c r="FN551" s="5"/>
      <c r="FO551" s="5"/>
      <c r="FP551" s="5"/>
      <c r="FQ551" s="5"/>
      <c r="FR551" s="5"/>
      <c r="FS551" s="5"/>
      <c r="FT551" s="5"/>
      <c r="FU551" s="5"/>
      <c r="FV551" s="5"/>
      <c r="FW551" s="5"/>
      <c r="FX551" s="5"/>
      <c r="FY551" s="5"/>
      <c r="FZ551" s="5"/>
      <c r="GA551" s="5"/>
      <c r="GB551" s="5"/>
      <c r="GC551" s="5"/>
      <c r="GD551" s="5"/>
      <c r="GE551" s="5"/>
      <c r="GF551" s="5"/>
      <c r="GG551" s="5"/>
      <c r="GH551" s="5"/>
      <c r="GI551" s="5"/>
      <c r="GJ551" s="5"/>
      <c r="GK551" s="5"/>
      <c r="GL551" s="5"/>
      <c r="GM551" s="5"/>
      <c r="GN551" s="5"/>
      <c r="GO551" s="5"/>
      <c r="GP551" s="5"/>
      <c r="GQ551" s="5"/>
      <c r="GR551" s="5"/>
      <c r="GS551" s="5"/>
      <c r="GT551" s="5"/>
      <c r="GU551" s="5"/>
      <c r="GV551" s="5"/>
      <c r="GW551" s="5"/>
      <c r="GX551" s="5"/>
      <c r="GY551" s="5"/>
      <c r="GZ551" s="5"/>
      <c r="HA551" s="5"/>
      <c r="HB551" s="5"/>
      <c r="HC551" s="5"/>
      <c r="HD551" s="5"/>
      <c r="HE551" s="5"/>
      <c r="HF551" s="5"/>
      <c r="HG551" s="5"/>
      <c r="HH551" s="5"/>
      <c r="HI551" s="5"/>
      <c r="HJ551" s="5"/>
      <c r="HK551" s="5"/>
      <c r="HL551" s="5"/>
      <c r="HM551" s="5"/>
      <c r="HN551" s="5"/>
      <c r="HO551" s="5"/>
      <c r="HP551" s="5"/>
      <c r="HQ551" s="5"/>
      <c r="HR551" s="5"/>
      <c r="HS551" s="5"/>
      <c r="HT551" s="5"/>
      <c r="HU551" s="5"/>
      <c r="HV551" s="5"/>
      <c r="HW551" s="5"/>
      <c r="HX551" s="5"/>
      <c r="HY551" s="5"/>
      <c r="HZ551" s="5"/>
      <c r="IA551" s="5"/>
      <c r="IB551" s="5"/>
      <c r="IC551" s="5"/>
      <c r="ID551" s="5"/>
      <c r="IE551" s="5"/>
      <c r="IF551" s="5"/>
      <c r="IG551" s="5"/>
      <c r="IH551" s="5"/>
      <c r="II551" s="5"/>
      <c r="IJ551" s="5"/>
      <c r="IK551" s="5"/>
      <c r="IL551" s="5"/>
      <c r="IM551" s="5"/>
      <c r="IN551" s="5"/>
      <c r="IO551" s="5"/>
      <c r="IP551" s="5"/>
      <c r="IQ551" s="5"/>
      <c r="IR551" s="5"/>
      <c r="IS551" s="5"/>
      <c r="IT551" s="5"/>
      <c r="IU551" s="5"/>
      <c r="IV551" s="5"/>
      <c r="IW551" s="5"/>
      <c r="IX551" s="5"/>
      <c r="IY551" s="5"/>
      <c r="IZ551" s="5"/>
      <c r="JA551" s="5"/>
      <c r="JB551" s="5"/>
      <c r="JC551" s="5"/>
      <c r="JD551" s="5"/>
      <c r="JE551" s="5"/>
      <c r="JF551" s="5"/>
      <c r="JG551" s="5"/>
      <c r="JH551" s="5"/>
      <c r="JI551" s="5"/>
      <c r="JJ551" s="5"/>
      <c r="JK551" s="5"/>
      <c r="JL551" s="5"/>
      <c r="JM551" s="5"/>
      <c r="JN551" s="5"/>
      <c r="JO551" s="5"/>
      <c r="JP551" s="5"/>
      <c r="JQ551" s="5"/>
      <c r="JR551" s="5"/>
      <c r="JS551" s="5"/>
      <c r="JT551" s="5"/>
      <c r="JU551" s="5"/>
      <c r="JV551" s="5"/>
      <c r="JW551" s="5"/>
      <c r="JX551" s="5"/>
      <c r="JY551" s="5"/>
      <c r="JZ551" s="5"/>
      <c r="KA551" s="5"/>
      <c r="KB551" s="5"/>
      <c r="KC551" s="5"/>
      <c r="KD551" s="5"/>
      <c r="KE551" s="5"/>
      <c r="KF551" s="5"/>
      <c r="KG551" s="5"/>
      <c r="KH551" s="5"/>
      <c r="KI551" s="5"/>
      <c r="KJ551" s="5"/>
      <c r="KK551" s="5"/>
      <c r="KL551" s="5"/>
      <c r="KM551" s="5"/>
      <c r="KN551" s="5"/>
    </row>
    <row r="552" spans="1:300" ht="12.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X552" s="5"/>
      <c r="CY552" s="5"/>
      <c r="CZ552" s="5"/>
      <c r="DA552" s="5"/>
      <c r="DB552" s="5"/>
      <c r="DC552" s="5"/>
      <c r="DD552" s="5"/>
      <c r="DE552" s="5"/>
      <c r="DF552" s="5"/>
      <c r="DG552" s="5"/>
      <c r="DH552" s="5"/>
      <c r="DI552" s="5"/>
      <c r="DJ552" s="5"/>
      <c r="DK552" s="5"/>
      <c r="DL552" s="5"/>
      <c r="DM552" s="5"/>
      <c r="DN552" s="5"/>
      <c r="DO552" s="5"/>
      <c r="DP552" s="5"/>
      <c r="DQ552" s="5"/>
      <c r="DR552" s="5"/>
      <c r="DS552" s="5"/>
      <c r="DT552" s="5"/>
      <c r="DU552" s="5"/>
      <c r="DV552" s="5"/>
      <c r="DW552" s="5"/>
      <c r="DX552" s="5"/>
      <c r="DY552" s="5"/>
      <c r="DZ552" s="5"/>
      <c r="EA552" s="5"/>
      <c r="EB552" s="5"/>
      <c r="EC552" s="5"/>
      <c r="ED552" s="5"/>
      <c r="EE552" s="5"/>
      <c r="EF552" s="5"/>
      <c r="EG552" s="5"/>
      <c r="EH552" s="5"/>
      <c r="EI552" s="5"/>
      <c r="EJ552" s="5"/>
      <c r="EK552" s="5"/>
      <c r="EL552" s="5"/>
      <c r="EM552" s="5"/>
      <c r="EN552" s="5"/>
      <c r="EO552" s="5"/>
      <c r="EP552" s="5"/>
      <c r="EQ552" s="5"/>
      <c r="ER552" s="5"/>
      <c r="ES552" s="5"/>
      <c r="ET552" s="5"/>
      <c r="EU552" s="5"/>
      <c r="EV552" s="5"/>
      <c r="EW552" s="5"/>
      <c r="EX552" s="5"/>
      <c r="EY552" s="5"/>
      <c r="EZ552" s="5"/>
      <c r="FA552" s="5"/>
      <c r="FB552" s="5"/>
      <c r="FC552" s="5"/>
      <c r="FD552" s="5"/>
      <c r="FE552" s="5"/>
      <c r="FF552" s="5"/>
      <c r="FG552" s="5"/>
      <c r="FH552" s="5"/>
      <c r="FI552" s="5"/>
      <c r="FJ552" s="5"/>
      <c r="FK552" s="5"/>
      <c r="FL552" s="5"/>
      <c r="FM552" s="5"/>
      <c r="FN552" s="5"/>
      <c r="FO552" s="5"/>
      <c r="FP552" s="5"/>
      <c r="FQ552" s="5"/>
      <c r="FR552" s="5"/>
      <c r="FS552" s="5"/>
      <c r="FT552" s="5"/>
      <c r="FU552" s="5"/>
      <c r="FV552" s="5"/>
      <c r="FW552" s="5"/>
      <c r="FX552" s="5"/>
      <c r="FY552" s="5"/>
      <c r="FZ552" s="5"/>
      <c r="GA552" s="5"/>
      <c r="GB552" s="5"/>
      <c r="GC552" s="5"/>
      <c r="GD552" s="5"/>
      <c r="GE552" s="5"/>
      <c r="GF552" s="5"/>
      <c r="GG552" s="5"/>
      <c r="GH552" s="5"/>
      <c r="GI552" s="5"/>
      <c r="GJ552" s="5"/>
      <c r="GK552" s="5"/>
      <c r="GL552" s="5"/>
      <c r="GM552" s="5"/>
      <c r="GN552" s="5"/>
      <c r="GO552" s="5"/>
      <c r="GP552" s="5"/>
      <c r="GQ552" s="5"/>
      <c r="GR552" s="5"/>
      <c r="GS552" s="5"/>
      <c r="GT552" s="5"/>
      <c r="GU552" s="5"/>
      <c r="GV552" s="5"/>
      <c r="GW552" s="5"/>
      <c r="GX552" s="5"/>
      <c r="GY552" s="5"/>
      <c r="GZ552" s="5"/>
      <c r="HA552" s="5"/>
      <c r="HB552" s="5"/>
      <c r="HC552" s="5"/>
      <c r="HD552" s="5"/>
      <c r="HE552" s="5"/>
      <c r="HF552" s="5"/>
      <c r="HG552" s="5"/>
      <c r="HH552" s="5"/>
      <c r="HI552" s="5"/>
      <c r="HJ552" s="5"/>
      <c r="HK552" s="5"/>
      <c r="HL552" s="5"/>
      <c r="HM552" s="5"/>
      <c r="HN552" s="5"/>
      <c r="HO552" s="5"/>
      <c r="HP552" s="5"/>
      <c r="HQ552" s="5"/>
      <c r="HR552" s="5"/>
      <c r="HS552" s="5"/>
      <c r="HT552" s="5"/>
      <c r="HU552" s="5"/>
      <c r="HV552" s="5"/>
      <c r="HW552" s="5"/>
      <c r="HX552" s="5"/>
      <c r="HY552" s="5"/>
      <c r="HZ552" s="5"/>
      <c r="IA552" s="5"/>
      <c r="IB552" s="5"/>
      <c r="IC552" s="5"/>
      <c r="ID552" s="5"/>
      <c r="IE552" s="5"/>
      <c r="IF552" s="5"/>
      <c r="IG552" s="5"/>
      <c r="IH552" s="5"/>
      <c r="II552" s="5"/>
      <c r="IJ552" s="5"/>
      <c r="IK552" s="5"/>
      <c r="IL552" s="5"/>
      <c r="IM552" s="5"/>
      <c r="IN552" s="5"/>
      <c r="IO552" s="5"/>
      <c r="IP552" s="5"/>
      <c r="IQ552" s="5"/>
      <c r="IR552" s="5"/>
      <c r="IS552" s="5"/>
      <c r="IT552" s="5"/>
      <c r="IU552" s="5"/>
      <c r="IV552" s="5"/>
      <c r="IW552" s="5"/>
      <c r="IX552" s="5"/>
      <c r="IY552" s="5"/>
      <c r="IZ552" s="5"/>
      <c r="JA552" s="5"/>
      <c r="JB552" s="5"/>
      <c r="JC552" s="5"/>
      <c r="JD552" s="5"/>
      <c r="JE552" s="5"/>
      <c r="JF552" s="5"/>
      <c r="JG552" s="5"/>
      <c r="JH552" s="5"/>
      <c r="JI552" s="5"/>
      <c r="JJ552" s="5"/>
      <c r="JK552" s="5"/>
      <c r="JL552" s="5"/>
      <c r="JM552" s="5"/>
      <c r="JN552" s="5"/>
      <c r="JO552" s="5"/>
      <c r="JP552" s="5"/>
      <c r="JQ552" s="5"/>
      <c r="JR552" s="5"/>
      <c r="JS552" s="5"/>
      <c r="JT552" s="5"/>
      <c r="JU552" s="5"/>
      <c r="JV552" s="5"/>
      <c r="JW552" s="5"/>
      <c r="JX552" s="5"/>
      <c r="JY552" s="5"/>
      <c r="JZ552" s="5"/>
      <c r="KA552" s="5"/>
      <c r="KB552" s="5"/>
      <c r="KC552" s="5"/>
      <c r="KD552" s="5"/>
      <c r="KE552" s="5"/>
      <c r="KF552" s="5"/>
      <c r="KG552" s="5"/>
      <c r="KH552" s="5"/>
      <c r="KI552" s="5"/>
      <c r="KJ552" s="5"/>
      <c r="KK552" s="5"/>
      <c r="KL552" s="5"/>
      <c r="KM552" s="5"/>
      <c r="KN552" s="5"/>
    </row>
    <row r="553" spans="1:300" ht="12.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  <c r="CY553" s="5"/>
      <c r="CZ553" s="5"/>
      <c r="DA553" s="5"/>
      <c r="DB553" s="5"/>
      <c r="DC553" s="5"/>
      <c r="DD553" s="5"/>
      <c r="DE553" s="5"/>
      <c r="DF553" s="5"/>
      <c r="DG553" s="5"/>
      <c r="DH553" s="5"/>
      <c r="DI553" s="5"/>
      <c r="DJ553" s="5"/>
      <c r="DK553" s="5"/>
      <c r="DL553" s="5"/>
      <c r="DM553" s="5"/>
      <c r="DN553" s="5"/>
      <c r="DO553" s="5"/>
      <c r="DP553" s="5"/>
      <c r="DQ553" s="5"/>
      <c r="DR553" s="5"/>
      <c r="DS553" s="5"/>
      <c r="DT553" s="5"/>
      <c r="DU553" s="5"/>
      <c r="DV553" s="5"/>
      <c r="DW553" s="5"/>
      <c r="DX553" s="5"/>
      <c r="DY553" s="5"/>
      <c r="DZ553" s="5"/>
      <c r="EA553" s="5"/>
      <c r="EB553" s="5"/>
      <c r="EC553" s="5"/>
      <c r="ED553" s="5"/>
      <c r="EE553" s="5"/>
      <c r="EF553" s="5"/>
      <c r="EG553" s="5"/>
      <c r="EH553" s="5"/>
      <c r="EI553" s="5"/>
      <c r="EJ553" s="5"/>
      <c r="EK553" s="5"/>
      <c r="EL553" s="5"/>
      <c r="EM553" s="5"/>
      <c r="EN553" s="5"/>
      <c r="EO553" s="5"/>
      <c r="EP553" s="5"/>
      <c r="EQ553" s="5"/>
      <c r="ER553" s="5"/>
      <c r="ES553" s="5"/>
      <c r="ET553" s="5"/>
      <c r="EU553" s="5"/>
      <c r="EV553" s="5"/>
      <c r="EW553" s="5"/>
      <c r="EX553" s="5"/>
      <c r="EY553" s="5"/>
      <c r="EZ553" s="5"/>
      <c r="FA553" s="5"/>
      <c r="FB553" s="5"/>
      <c r="FC553" s="5"/>
      <c r="FD553" s="5"/>
      <c r="FE553" s="5"/>
      <c r="FF553" s="5"/>
      <c r="FG553" s="5"/>
      <c r="FH553" s="5"/>
      <c r="FI553" s="5"/>
      <c r="FJ553" s="5"/>
      <c r="FK553" s="5"/>
      <c r="FL553" s="5"/>
      <c r="FM553" s="5"/>
      <c r="FN553" s="5"/>
      <c r="FO553" s="5"/>
      <c r="FP553" s="5"/>
      <c r="FQ553" s="5"/>
      <c r="FR553" s="5"/>
      <c r="FS553" s="5"/>
      <c r="FT553" s="5"/>
      <c r="FU553" s="5"/>
      <c r="FV553" s="5"/>
      <c r="FW553" s="5"/>
      <c r="FX553" s="5"/>
      <c r="FY553" s="5"/>
      <c r="FZ553" s="5"/>
      <c r="GA553" s="5"/>
      <c r="GB553" s="5"/>
      <c r="GC553" s="5"/>
      <c r="GD553" s="5"/>
      <c r="GE553" s="5"/>
      <c r="GF553" s="5"/>
      <c r="GG553" s="5"/>
      <c r="GH553" s="5"/>
      <c r="GI553" s="5"/>
      <c r="GJ553" s="5"/>
      <c r="GK553" s="5"/>
      <c r="GL553" s="5"/>
      <c r="GM553" s="5"/>
      <c r="GN553" s="5"/>
      <c r="GO553" s="5"/>
      <c r="GP553" s="5"/>
      <c r="GQ553" s="5"/>
      <c r="GR553" s="5"/>
      <c r="GS553" s="5"/>
      <c r="GT553" s="5"/>
      <c r="GU553" s="5"/>
      <c r="GV553" s="5"/>
      <c r="GW553" s="5"/>
      <c r="GX553" s="5"/>
      <c r="GY553" s="5"/>
      <c r="GZ553" s="5"/>
      <c r="HA553" s="5"/>
      <c r="HB553" s="5"/>
      <c r="HC553" s="5"/>
      <c r="HD553" s="5"/>
      <c r="HE553" s="5"/>
      <c r="HF553" s="5"/>
      <c r="HG553" s="5"/>
      <c r="HH553" s="5"/>
      <c r="HI553" s="5"/>
      <c r="HJ553" s="5"/>
      <c r="HK553" s="5"/>
      <c r="HL553" s="5"/>
      <c r="HM553" s="5"/>
      <c r="HN553" s="5"/>
      <c r="HO553" s="5"/>
      <c r="HP553" s="5"/>
      <c r="HQ553" s="5"/>
      <c r="HR553" s="5"/>
      <c r="HS553" s="5"/>
      <c r="HT553" s="5"/>
      <c r="HU553" s="5"/>
      <c r="HV553" s="5"/>
      <c r="HW553" s="5"/>
      <c r="HX553" s="5"/>
      <c r="HY553" s="5"/>
      <c r="HZ553" s="5"/>
      <c r="IA553" s="5"/>
      <c r="IB553" s="5"/>
      <c r="IC553" s="5"/>
      <c r="ID553" s="5"/>
      <c r="IE553" s="5"/>
      <c r="IF553" s="5"/>
      <c r="IG553" s="5"/>
      <c r="IH553" s="5"/>
      <c r="II553" s="5"/>
      <c r="IJ553" s="5"/>
      <c r="IK553" s="5"/>
      <c r="IL553" s="5"/>
      <c r="IM553" s="5"/>
      <c r="IN553" s="5"/>
      <c r="IO553" s="5"/>
      <c r="IP553" s="5"/>
      <c r="IQ553" s="5"/>
      <c r="IR553" s="5"/>
      <c r="IS553" s="5"/>
      <c r="IT553" s="5"/>
      <c r="IU553" s="5"/>
      <c r="IV553" s="5"/>
      <c r="IW553" s="5"/>
      <c r="IX553" s="5"/>
      <c r="IY553" s="5"/>
      <c r="IZ553" s="5"/>
      <c r="JA553" s="5"/>
      <c r="JB553" s="5"/>
      <c r="JC553" s="5"/>
      <c r="JD553" s="5"/>
      <c r="JE553" s="5"/>
      <c r="JF553" s="5"/>
      <c r="JG553" s="5"/>
      <c r="JH553" s="5"/>
      <c r="JI553" s="5"/>
      <c r="JJ553" s="5"/>
      <c r="JK553" s="5"/>
      <c r="JL553" s="5"/>
      <c r="JM553" s="5"/>
      <c r="JN553" s="5"/>
      <c r="JO553" s="5"/>
      <c r="JP553" s="5"/>
      <c r="JQ553" s="5"/>
      <c r="JR553" s="5"/>
      <c r="JS553" s="5"/>
      <c r="JT553" s="5"/>
      <c r="JU553" s="5"/>
      <c r="JV553" s="5"/>
      <c r="JW553" s="5"/>
      <c r="JX553" s="5"/>
      <c r="JY553" s="5"/>
      <c r="JZ553" s="5"/>
      <c r="KA553" s="5"/>
      <c r="KB553" s="5"/>
      <c r="KC553" s="5"/>
      <c r="KD553" s="5"/>
      <c r="KE553" s="5"/>
      <c r="KF553" s="5"/>
      <c r="KG553" s="5"/>
      <c r="KH553" s="5"/>
      <c r="KI553" s="5"/>
      <c r="KJ553" s="5"/>
      <c r="KK553" s="5"/>
      <c r="KL553" s="5"/>
      <c r="KM553" s="5"/>
      <c r="KN553" s="5"/>
    </row>
    <row r="554" spans="1:300" ht="12.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  <c r="CY554" s="5"/>
      <c r="CZ554" s="5"/>
      <c r="DA554" s="5"/>
      <c r="DB554" s="5"/>
      <c r="DC554" s="5"/>
      <c r="DD554" s="5"/>
      <c r="DE554" s="5"/>
      <c r="DF554" s="5"/>
      <c r="DG554" s="5"/>
      <c r="DH554" s="5"/>
      <c r="DI554" s="5"/>
      <c r="DJ554" s="5"/>
      <c r="DK554" s="5"/>
      <c r="DL554" s="5"/>
      <c r="DM554" s="5"/>
      <c r="DN554" s="5"/>
      <c r="DO554" s="5"/>
      <c r="DP554" s="5"/>
      <c r="DQ554" s="5"/>
      <c r="DR554" s="5"/>
      <c r="DS554" s="5"/>
      <c r="DT554" s="5"/>
      <c r="DU554" s="5"/>
      <c r="DV554" s="5"/>
      <c r="DW554" s="5"/>
      <c r="DX554" s="5"/>
      <c r="DY554" s="5"/>
      <c r="DZ554" s="5"/>
      <c r="EA554" s="5"/>
      <c r="EB554" s="5"/>
      <c r="EC554" s="5"/>
      <c r="ED554" s="5"/>
      <c r="EE554" s="5"/>
      <c r="EF554" s="5"/>
      <c r="EG554" s="5"/>
      <c r="EH554" s="5"/>
      <c r="EI554" s="5"/>
      <c r="EJ554" s="5"/>
      <c r="EK554" s="5"/>
      <c r="EL554" s="5"/>
      <c r="EM554" s="5"/>
      <c r="EN554" s="5"/>
      <c r="EO554" s="5"/>
      <c r="EP554" s="5"/>
      <c r="EQ554" s="5"/>
      <c r="ER554" s="5"/>
      <c r="ES554" s="5"/>
      <c r="ET554" s="5"/>
      <c r="EU554" s="5"/>
      <c r="EV554" s="5"/>
      <c r="EW554" s="5"/>
      <c r="EX554" s="5"/>
      <c r="EY554" s="5"/>
      <c r="EZ554" s="5"/>
      <c r="FA554" s="5"/>
      <c r="FB554" s="5"/>
      <c r="FC554" s="5"/>
      <c r="FD554" s="5"/>
      <c r="FE554" s="5"/>
      <c r="FF554" s="5"/>
      <c r="FG554" s="5"/>
      <c r="FH554" s="5"/>
      <c r="FI554" s="5"/>
      <c r="FJ554" s="5"/>
      <c r="FK554" s="5"/>
      <c r="FL554" s="5"/>
      <c r="FM554" s="5"/>
      <c r="FN554" s="5"/>
      <c r="FO554" s="5"/>
      <c r="FP554" s="5"/>
      <c r="FQ554" s="5"/>
      <c r="FR554" s="5"/>
      <c r="FS554" s="5"/>
      <c r="FT554" s="5"/>
      <c r="FU554" s="5"/>
      <c r="FV554" s="5"/>
      <c r="FW554" s="5"/>
      <c r="FX554" s="5"/>
      <c r="FY554" s="5"/>
      <c r="FZ554" s="5"/>
      <c r="GA554" s="5"/>
      <c r="GB554" s="5"/>
      <c r="GC554" s="5"/>
      <c r="GD554" s="5"/>
      <c r="GE554" s="5"/>
      <c r="GF554" s="5"/>
      <c r="GG554" s="5"/>
      <c r="GH554" s="5"/>
      <c r="GI554" s="5"/>
      <c r="GJ554" s="5"/>
      <c r="GK554" s="5"/>
      <c r="GL554" s="5"/>
      <c r="GM554" s="5"/>
      <c r="GN554" s="5"/>
      <c r="GO554" s="5"/>
      <c r="GP554" s="5"/>
      <c r="GQ554" s="5"/>
      <c r="GR554" s="5"/>
      <c r="GS554" s="5"/>
      <c r="GT554" s="5"/>
      <c r="GU554" s="5"/>
      <c r="GV554" s="5"/>
      <c r="GW554" s="5"/>
      <c r="GX554" s="5"/>
      <c r="GY554" s="5"/>
      <c r="GZ554" s="5"/>
      <c r="HA554" s="5"/>
      <c r="HB554" s="5"/>
      <c r="HC554" s="5"/>
      <c r="HD554" s="5"/>
      <c r="HE554" s="5"/>
      <c r="HF554" s="5"/>
      <c r="HG554" s="5"/>
      <c r="HH554" s="5"/>
      <c r="HI554" s="5"/>
      <c r="HJ554" s="5"/>
      <c r="HK554" s="5"/>
      <c r="HL554" s="5"/>
      <c r="HM554" s="5"/>
      <c r="HN554" s="5"/>
      <c r="HO554" s="5"/>
      <c r="HP554" s="5"/>
      <c r="HQ554" s="5"/>
      <c r="HR554" s="5"/>
      <c r="HS554" s="5"/>
      <c r="HT554" s="5"/>
      <c r="HU554" s="5"/>
      <c r="HV554" s="5"/>
      <c r="HW554" s="5"/>
      <c r="HX554" s="5"/>
      <c r="HY554" s="5"/>
      <c r="HZ554" s="5"/>
      <c r="IA554" s="5"/>
      <c r="IB554" s="5"/>
      <c r="IC554" s="5"/>
      <c r="ID554" s="5"/>
      <c r="IE554" s="5"/>
      <c r="IF554" s="5"/>
      <c r="IG554" s="5"/>
      <c r="IH554" s="5"/>
      <c r="II554" s="5"/>
      <c r="IJ554" s="5"/>
      <c r="IK554" s="5"/>
      <c r="IL554" s="5"/>
      <c r="IM554" s="5"/>
      <c r="IN554" s="5"/>
      <c r="IO554" s="5"/>
      <c r="IP554" s="5"/>
      <c r="IQ554" s="5"/>
      <c r="IR554" s="5"/>
      <c r="IS554" s="5"/>
      <c r="IT554" s="5"/>
      <c r="IU554" s="5"/>
      <c r="IV554" s="5"/>
      <c r="IW554" s="5"/>
      <c r="IX554" s="5"/>
      <c r="IY554" s="5"/>
      <c r="IZ554" s="5"/>
      <c r="JA554" s="5"/>
      <c r="JB554" s="5"/>
      <c r="JC554" s="5"/>
      <c r="JD554" s="5"/>
      <c r="JE554" s="5"/>
      <c r="JF554" s="5"/>
      <c r="JG554" s="5"/>
      <c r="JH554" s="5"/>
      <c r="JI554" s="5"/>
      <c r="JJ554" s="5"/>
      <c r="JK554" s="5"/>
      <c r="JL554" s="5"/>
      <c r="JM554" s="5"/>
      <c r="JN554" s="5"/>
      <c r="JO554" s="5"/>
      <c r="JP554" s="5"/>
      <c r="JQ554" s="5"/>
      <c r="JR554" s="5"/>
      <c r="JS554" s="5"/>
      <c r="JT554" s="5"/>
      <c r="JU554" s="5"/>
      <c r="JV554" s="5"/>
      <c r="JW554" s="5"/>
      <c r="JX554" s="5"/>
      <c r="JY554" s="5"/>
      <c r="JZ554" s="5"/>
      <c r="KA554" s="5"/>
      <c r="KB554" s="5"/>
      <c r="KC554" s="5"/>
      <c r="KD554" s="5"/>
      <c r="KE554" s="5"/>
      <c r="KF554" s="5"/>
      <c r="KG554" s="5"/>
      <c r="KH554" s="5"/>
      <c r="KI554" s="5"/>
      <c r="KJ554" s="5"/>
      <c r="KK554" s="5"/>
      <c r="KL554" s="5"/>
      <c r="KM554" s="5"/>
      <c r="KN554" s="5"/>
    </row>
    <row r="555" spans="1:300" ht="12.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  <c r="CY555" s="5"/>
      <c r="CZ555" s="5"/>
      <c r="DA555" s="5"/>
      <c r="DB555" s="5"/>
      <c r="DC555" s="5"/>
      <c r="DD555" s="5"/>
      <c r="DE555" s="5"/>
      <c r="DF555" s="5"/>
      <c r="DG555" s="5"/>
      <c r="DH555" s="5"/>
      <c r="DI555" s="5"/>
      <c r="DJ555" s="5"/>
      <c r="DK555" s="5"/>
      <c r="DL555" s="5"/>
      <c r="DM555" s="5"/>
      <c r="DN555" s="5"/>
      <c r="DO555" s="5"/>
      <c r="DP555" s="5"/>
      <c r="DQ555" s="5"/>
      <c r="DR555" s="5"/>
      <c r="DS555" s="5"/>
      <c r="DT555" s="5"/>
      <c r="DU555" s="5"/>
      <c r="DV555" s="5"/>
      <c r="DW555" s="5"/>
      <c r="DX555" s="5"/>
      <c r="DY555" s="5"/>
      <c r="DZ555" s="5"/>
      <c r="EA555" s="5"/>
      <c r="EB555" s="5"/>
      <c r="EC555" s="5"/>
      <c r="ED555" s="5"/>
      <c r="EE555" s="5"/>
      <c r="EF555" s="5"/>
      <c r="EG555" s="5"/>
      <c r="EH555" s="5"/>
      <c r="EI555" s="5"/>
      <c r="EJ555" s="5"/>
      <c r="EK555" s="5"/>
      <c r="EL555" s="5"/>
      <c r="EM555" s="5"/>
      <c r="EN555" s="5"/>
      <c r="EO555" s="5"/>
      <c r="EP555" s="5"/>
      <c r="EQ555" s="5"/>
      <c r="ER555" s="5"/>
      <c r="ES555" s="5"/>
      <c r="ET555" s="5"/>
      <c r="EU555" s="5"/>
      <c r="EV555" s="5"/>
      <c r="EW555" s="5"/>
      <c r="EX555" s="5"/>
      <c r="EY555" s="5"/>
      <c r="EZ555" s="5"/>
      <c r="FA555" s="5"/>
      <c r="FB555" s="5"/>
      <c r="FC555" s="5"/>
      <c r="FD555" s="5"/>
      <c r="FE555" s="5"/>
      <c r="FF555" s="5"/>
      <c r="FG555" s="5"/>
      <c r="FH555" s="5"/>
      <c r="FI555" s="5"/>
      <c r="FJ555" s="5"/>
      <c r="FK555" s="5"/>
      <c r="FL555" s="5"/>
      <c r="FM555" s="5"/>
      <c r="FN555" s="5"/>
      <c r="FO555" s="5"/>
      <c r="FP555" s="5"/>
      <c r="FQ555" s="5"/>
      <c r="FR555" s="5"/>
      <c r="FS555" s="5"/>
      <c r="FT555" s="5"/>
      <c r="FU555" s="5"/>
      <c r="FV555" s="5"/>
      <c r="FW555" s="5"/>
      <c r="FX555" s="5"/>
      <c r="FY555" s="5"/>
      <c r="FZ555" s="5"/>
      <c r="GA555" s="5"/>
      <c r="GB555" s="5"/>
      <c r="GC555" s="5"/>
      <c r="GD555" s="5"/>
      <c r="GE555" s="5"/>
      <c r="GF555" s="5"/>
      <c r="GG555" s="5"/>
      <c r="GH555" s="5"/>
      <c r="GI555" s="5"/>
      <c r="GJ555" s="5"/>
      <c r="GK555" s="5"/>
      <c r="GL555" s="5"/>
      <c r="GM555" s="5"/>
      <c r="GN555" s="5"/>
      <c r="GO555" s="5"/>
      <c r="GP555" s="5"/>
      <c r="GQ555" s="5"/>
      <c r="GR555" s="5"/>
      <c r="GS555" s="5"/>
      <c r="GT555" s="5"/>
      <c r="GU555" s="5"/>
      <c r="GV555" s="5"/>
      <c r="GW555" s="5"/>
      <c r="GX555" s="5"/>
      <c r="GY555" s="5"/>
      <c r="GZ555" s="5"/>
      <c r="HA555" s="5"/>
      <c r="HB555" s="5"/>
      <c r="HC555" s="5"/>
      <c r="HD555" s="5"/>
      <c r="HE555" s="5"/>
      <c r="HF555" s="5"/>
      <c r="HG555" s="5"/>
      <c r="HH555" s="5"/>
      <c r="HI555" s="5"/>
      <c r="HJ555" s="5"/>
      <c r="HK555" s="5"/>
      <c r="HL555" s="5"/>
      <c r="HM555" s="5"/>
      <c r="HN555" s="5"/>
      <c r="HO555" s="5"/>
      <c r="HP555" s="5"/>
      <c r="HQ555" s="5"/>
      <c r="HR555" s="5"/>
      <c r="HS555" s="5"/>
      <c r="HT555" s="5"/>
      <c r="HU555" s="5"/>
      <c r="HV555" s="5"/>
      <c r="HW555" s="5"/>
      <c r="HX555" s="5"/>
      <c r="HY555" s="5"/>
      <c r="HZ555" s="5"/>
      <c r="IA555" s="5"/>
      <c r="IB555" s="5"/>
      <c r="IC555" s="5"/>
      <c r="ID555" s="5"/>
      <c r="IE555" s="5"/>
      <c r="IF555" s="5"/>
      <c r="IG555" s="5"/>
      <c r="IH555" s="5"/>
      <c r="II555" s="5"/>
      <c r="IJ555" s="5"/>
      <c r="IK555" s="5"/>
      <c r="IL555" s="5"/>
      <c r="IM555" s="5"/>
      <c r="IN555" s="5"/>
      <c r="IO555" s="5"/>
      <c r="IP555" s="5"/>
      <c r="IQ555" s="5"/>
      <c r="IR555" s="5"/>
      <c r="IS555" s="5"/>
      <c r="IT555" s="5"/>
      <c r="IU555" s="5"/>
      <c r="IV555" s="5"/>
      <c r="IW555" s="5"/>
      <c r="IX555" s="5"/>
      <c r="IY555" s="5"/>
      <c r="IZ555" s="5"/>
      <c r="JA555" s="5"/>
      <c r="JB555" s="5"/>
      <c r="JC555" s="5"/>
      <c r="JD555" s="5"/>
      <c r="JE555" s="5"/>
      <c r="JF555" s="5"/>
      <c r="JG555" s="5"/>
      <c r="JH555" s="5"/>
      <c r="JI555" s="5"/>
      <c r="JJ555" s="5"/>
      <c r="JK555" s="5"/>
      <c r="JL555" s="5"/>
      <c r="JM555" s="5"/>
      <c r="JN555" s="5"/>
      <c r="JO555" s="5"/>
      <c r="JP555" s="5"/>
      <c r="JQ555" s="5"/>
      <c r="JR555" s="5"/>
      <c r="JS555" s="5"/>
      <c r="JT555" s="5"/>
      <c r="JU555" s="5"/>
      <c r="JV555" s="5"/>
      <c r="JW555" s="5"/>
      <c r="JX555" s="5"/>
      <c r="JY555" s="5"/>
      <c r="JZ555" s="5"/>
      <c r="KA555" s="5"/>
      <c r="KB555" s="5"/>
      <c r="KC555" s="5"/>
      <c r="KD555" s="5"/>
      <c r="KE555" s="5"/>
      <c r="KF555" s="5"/>
      <c r="KG555" s="5"/>
      <c r="KH555" s="5"/>
      <c r="KI555" s="5"/>
      <c r="KJ555" s="5"/>
      <c r="KK555" s="5"/>
      <c r="KL555" s="5"/>
      <c r="KM555" s="5"/>
      <c r="KN555" s="5"/>
    </row>
    <row r="556" spans="1:300" ht="12.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  <c r="CY556" s="5"/>
      <c r="CZ556" s="5"/>
      <c r="DA556" s="5"/>
      <c r="DB556" s="5"/>
      <c r="DC556" s="5"/>
      <c r="DD556" s="5"/>
      <c r="DE556" s="5"/>
      <c r="DF556" s="5"/>
      <c r="DG556" s="5"/>
      <c r="DH556" s="5"/>
      <c r="DI556" s="5"/>
      <c r="DJ556" s="5"/>
      <c r="DK556" s="5"/>
      <c r="DL556" s="5"/>
      <c r="DM556" s="5"/>
      <c r="DN556" s="5"/>
      <c r="DO556" s="5"/>
      <c r="DP556" s="5"/>
      <c r="DQ556" s="5"/>
      <c r="DR556" s="5"/>
      <c r="DS556" s="5"/>
      <c r="DT556" s="5"/>
      <c r="DU556" s="5"/>
      <c r="DV556" s="5"/>
      <c r="DW556" s="5"/>
      <c r="DX556" s="5"/>
      <c r="DY556" s="5"/>
      <c r="DZ556" s="5"/>
      <c r="EA556" s="5"/>
      <c r="EB556" s="5"/>
      <c r="EC556" s="5"/>
      <c r="ED556" s="5"/>
      <c r="EE556" s="5"/>
      <c r="EF556" s="5"/>
      <c r="EG556" s="5"/>
      <c r="EH556" s="5"/>
      <c r="EI556" s="5"/>
      <c r="EJ556" s="5"/>
      <c r="EK556" s="5"/>
      <c r="EL556" s="5"/>
      <c r="EM556" s="5"/>
      <c r="EN556" s="5"/>
      <c r="EO556" s="5"/>
      <c r="EP556" s="5"/>
      <c r="EQ556" s="5"/>
      <c r="ER556" s="5"/>
      <c r="ES556" s="5"/>
      <c r="ET556" s="5"/>
      <c r="EU556" s="5"/>
      <c r="EV556" s="5"/>
      <c r="EW556" s="5"/>
      <c r="EX556" s="5"/>
      <c r="EY556" s="5"/>
      <c r="EZ556" s="5"/>
      <c r="FA556" s="5"/>
      <c r="FB556" s="5"/>
      <c r="FC556" s="5"/>
      <c r="FD556" s="5"/>
      <c r="FE556" s="5"/>
      <c r="FF556" s="5"/>
      <c r="FG556" s="5"/>
      <c r="FH556" s="5"/>
      <c r="FI556" s="5"/>
      <c r="FJ556" s="5"/>
      <c r="FK556" s="5"/>
      <c r="FL556" s="5"/>
      <c r="FM556" s="5"/>
      <c r="FN556" s="5"/>
      <c r="FO556" s="5"/>
      <c r="FP556" s="5"/>
      <c r="FQ556" s="5"/>
      <c r="FR556" s="5"/>
      <c r="FS556" s="5"/>
      <c r="FT556" s="5"/>
      <c r="FU556" s="5"/>
      <c r="FV556" s="5"/>
      <c r="FW556" s="5"/>
      <c r="FX556" s="5"/>
      <c r="FY556" s="5"/>
      <c r="FZ556" s="5"/>
      <c r="GA556" s="5"/>
      <c r="GB556" s="5"/>
      <c r="GC556" s="5"/>
      <c r="GD556" s="5"/>
      <c r="GE556" s="5"/>
      <c r="GF556" s="5"/>
      <c r="GG556" s="5"/>
      <c r="GH556" s="5"/>
      <c r="GI556" s="5"/>
      <c r="GJ556" s="5"/>
      <c r="GK556" s="5"/>
      <c r="GL556" s="5"/>
      <c r="GM556" s="5"/>
      <c r="GN556" s="5"/>
      <c r="GO556" s="5"/>
      <c r="GP556" s="5"/>
      <c r="GQ556" s="5"/>
      <c r="GR556" s="5"/>
      <c r="GS556" s="5"/>
      <c r="GT556" s="5"/>
      <c r="GU556" s="5"/>
      <c r="GV556" s="5"/>
      <c r="GW556" s="5"/>
      <c r="GX556" s="5"/>
      <c r="GY556" s="5"/>
      <c r="GZ556" s="5"/>
      <c r="HA556" s="5"/>
      <c r="HB556" s="5"/>
      <c r="HC556" s="5"/>
      <c r="HD556" s="5"/>
      <c r="HE556" s="5"/>
      <c r="HF556" s="5"/>
      <c r="HG556" s="5"/>
      <c r="HH556" s="5"/>
      <c r="HI556" s="5"/>
      <c r="HJ556" s="5"/>
      <c r="HK556" s="5"/>
      <c r="HL556" s="5"/>
      <c r="HM556" s="5"/>
      <c r="HN556" s="5"/>
      <c r="HO556" s="5"/>
      <c r="HP556" s="5"/>
      <c r="HQ556" s="5"/>
      <c r="HR556" s="5"/>
      <c r="HS556" s="5"/>
      <c r="HT556" s="5"/>
      <c r="HU556" s="5"/>
      <c r="HV556" s="5"/>
      <c r="HW556" s="5"/>
      <c r="HX556" s="5"/>
      <c r="HY556" s="5"/>
      <c r="HZ556" s="5"/>
      <c r="IA556" s="5"/>
      <c r="IB556" s="5"/>
      <c r="IC556" s="5"/>
      <c r="ID556" s="5"/>
      <c r="IE556" s="5"/>
      <c r="IF556" s="5"/>
      <c r="IG556" s="5"/>
      <c r="IH556" s="5"/>
      <c r="II556" s="5"/>
      <c r="IJ556" s="5"/>
      <c r="IK556" s="5"/>
      <c r="IL556" s="5"/>
      <c r="IM556" s="5"/>
      <c r="IN556" s="5"/>
      <c r="IO556" s="5"/>
      <c r="IP556" s="5"/>
      <c r="IQ556" s="5"/>
      <c r="IR556" s="5"/>
      <c r="IS556" s="5"/>
      <c r="IT556" s="5"/>
      <c r="IU556" s="5"/>
      <c r="IV556" s="5"/>
      <c r="IW556" s="5"/>
      <c r="IX556" s="5"/>
      <c r="IY556" s="5"/>
      <c r="IZ556" s="5"/>
      <c r="JA556" s="5"/>
      <c r="JB556" s="5"/>
      <c r="JC556" s="5"/>
      <c r="JD556" s="5"/>
      <c r="JE556" s="5"/>
      <c r="JF556" s="5"/>
      <c r="JG556" s="5"/>
      <c r="JH556" s="5"/>
      <c r="JI556" s="5"/>
      <c r="JJ556" s="5"/>
      <c r="JK556" s="5"/>
      <c r="JL556" s="5"/>
      <c r="JM556" s="5"/>
      <c r="JN556" s="5"/>
      <c r="JO556" s="5"/>
      <c r="JP556" s="5"/>
      <c r="JQ556" s="5"/>
      <c r="JR556" s="5"/>
      <c r="JS556" s="5"/>
      <c r="JT556" s="5"/>
      <c r="JU556" s="5"/>
      <c r="JV556" s="5"/>
      <c r="JW556" s="5"/>
      <c r="JX556" s="5"/>
      <c r="JY556" s="5"/>
      <c r="JZ556" s="5"/>
      <c r="KA556" s="5"/>
      <c r="KB556" s="5"/>
      <c r="KC556" s="5"/>
      <c r="KD556" s="5"/>
      <c r="KE556" s="5"/>
      <c r="KF556" s="5"/>
      <c r="KG556" s="5"/>
      <c r="KH556" s="5"/>
      <c r="KI556" s="5"/>
      <c r="KJ556" s="5"/>
      <c r="KK556" s="5"/>
      <c r="KL556" s="5"/>
      <c r="KM556" s="5"/>
      <c r="KN556" s="5"/>
    </row>
    <row r="557" spans="1:300" ht="12.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  <c r="CY557" s="5"/>
      <c r="CZ557" s="5"/>
      <c r="DA557" s="5"/>
      <c r="DB557" s="5"/>
      <c r="DC557" s="5"/>
      <c r="DD557" s="5"/>
      <c r="DE557" s="5"/>
      <c r="DF557" s="5"/>
      <c r="DG557" s="5"/>
      <c r="DH557" s="5"/>
      <c r="DI557" s="5"/>
      <c r="DJ557" s="5"/>
      <c r="DK557" s="5"/>
      <c r="DL557" s="5"/>
      <c r="DM557" s="5"/>
      <c r="DN557" s="5"/>
      <c r="DO557" s="5"/>
      <c r="DP557" s="5"/>
      <c r="DQ557" s="5"/>
      <c r="DR557" s="5"/>
      <c r="DS557" s="5"/>
      <c r="DT557" s="5"/>
      <c r="DU557" s="5"/>
      <c r="DV557" s="5"/>
      <c r="DW557" s="5"/>
      <c r="DX557" s="5"/>
      <c r="DY557" s="5"/>
      <c r="DZ557" s="5"/>
      <c r="EA557" s="5"/>
      <c r="EB557" s="5"/>
      <c r="EC557" s="5"/>
      <c r="ED557" s="5"/>
      <c r="EE557" s="5"/>
      <c r="EF557" s="5"/>
      <c r="EG557" s="5"/>
      <c r="EH557" s="5"/>
      <c r="EI557" s="5"/>
      <c r="EJ557" s="5"/>
      <c r="EK557" s="5"/>
      <c r="EL557" s="5"/>
      <c r="EM557" s="5"/>
      <c r="EN557" s="5"/>
      <c r="EO557" s="5"/>
      <c r="EP557" s="5"/>
      <c r="EQ557" s="5"/>
      <c r="ER557" s="5"/>
      <c r="ES557" s="5"/>
      <c r="ET557" s="5"/>
      <c r="EU557" s="5"/>
      <c r="EV557" s="5"/>
      <c r="EW557" s="5"/>
      <c r="EX557" s="5"/>
      <c r="EY557" s="5"/>
      <c r="EZ557" s="5"/>
      <c r="FA557" s="5"/>
      <c r="FB557" s="5"/>
      <c r="FC557" s="5"/>
      <c r="FD557" s="5"/>
      <c r="FE557" s="5"/>
      <c r="FF557" s="5"/>
      <c r="FG557" s="5"/>
      <c r="FH557" s="5"/>
      <c r="FI557" s="5"/>
      <c r="FJ557" s="5"/>
      <c r="FK557" s="5"/>
      <c r="FL557" s="5"/>
      <c r="FM557" s="5"/>
      <c r="FN557" s="5"/>
      <c r="FO557" s="5"/>
      <c r="FP557" s="5"/>
      <c r="FQ557" s="5"/>
      <c r="FR557" s="5"/>
      <c r="FS557" s="5"/>
      <c r="FT557" s="5"/>
      <c r="FU557" s="5"/>
      <c r="FV557" s="5"/>
      <c r="FW557" s="5"/>
      <c r="FX557" s="5"/>
      <c r="FY557" s="5"/>
      <c r="FZ557" s="5"/>
      <c r="GA557" s="5"/>
      <c r="GB557" s="5"/>
      <c r="GC557" s="5"/>
      <c r="GD557" s="5"/>
      <c r="GE557" s="5"/>
      <c r="GF557" s="5"/>
      <c r="GG557" s="5"/>
      <c r="GH557" s="5"/>
      <c r="GI557" s="5"/>
      <c r="GJ557" s="5"/>
      <c r="GK557" s="5"/>
      <c r="GL557" s="5"/>
      <c r="GM557" s="5"/>
      <c r="GN557" s="5"/>
      <c r="GO557" s="5"/>
      <c r="GP557" s="5"/>
      <c r="GQ557" s="5"/>
      <c r="GR557" s="5"/>
      <c r="GS557" s="5"/>
      <c r="GT557" s="5"/>
      <c r="GU557" s="5"/>
      <c r="GV557" s="5"/>
      <c r="GW557" s="5"/>
      <c r="GX557" s="5"/>
      <c r="GY557" s="5"/>
      <c r="GZ557" s="5"/>
      <c r="HA557" s="5"/>
      <c r="HB557" s="5"/>
      <c r="HC557" s="5"/>
      <c r="HD557" s="5"/>
      <c r="HE557" s="5"/>
      <c r="HF557" s="5"/>
      <c r="HG557" s="5"/>
      <c r="HH557" s="5"/>
      <c r="HI557" s="5"/>
      <c r="HJ557" s="5"/>
      <c r="HK557" s="5"/>
      <c r="HL557" s="5"/>
      <c r="HM557" s="5"/>
      <c r="HN557" s="5"/>
      <c r="HO557" s="5"/>
      <c r="HP557" s="5"/>
      <c r="HQ557" s="5"/>
      <c r="HR557" s="5"/>
      <c r="HS557" s="5"/>
      <c r="HT557" s="5"/>
      <c r="HU557" s="5"/>
      <c r="HV557" s="5"/>
      <c r="HW557" s="5"/>
      <c r="HX557" s="5"/>
      <c r="HY557" s="5"/>
      <c r="HZ557" s="5"/>
      <c r="IA557" s="5"/>
      <c r="IB557" s="5"/>
      <c r="IC557" s="5"/>
      <c r="ID557" s="5"/>
      <c r="IE557" s="5"/>
      <c r="IF557" s="5"/>
      <c r="IG557" s="5"/>
      <c r="IH557" s="5"/>
      <c r="II557" s="5"/>
      <c r="IJ557" s="5"/>
      <c r="IK557" s="5"/>
      <c r="IL557" s="5"/>
      <c r="IM557" s="5"/>
      <c r="IN557" s="5"/>
      <c r="IO557" s="5"/>
      <c r="IP557" s="5"/>
      <c r="IQ557" s="5"/>
      <c r="IR557" s="5"/>
      <c r="IS557" s="5"/>
      <c r="IT557" s="5"/>
      <c r="IU557" s="5"/>
      <c r="IV557" s="5"/>
      <c r="IW557" s="5"/>
      <c r="IX557" s="5"/>
      <c r="IY557" s="5"/>
      <c r="IZ557" s="5"/>
      <c r="JA557" s="5"/>
      <c r="JB557" s="5"/>
      <c r="JC557" s="5"/>
      <c r="JD557" s="5"/>
      <c r="JE557" s="5"/>
      <c r="JF557" s="5"/>
      <c r="JG557" s="5"/>
      <c r="JH557" s="5"/>
      <c r="JI557" s="5"/>
      <c r="JJ557" s="5"/>
      <c r="JK557" s="5"/>
      <c r="JL557" s="5"/>
      <c r="JM557" s="5"/>
      <c r="JN557" s="5"/>
      <c r="JO557" s="5"/>
      <c r="JP557" s="5"/>
      <c r="JQ557" s="5"/>
      <c r="JR557" s="5"/>
      <c r="JS557" s="5"/>
      <c r="JT557" s="5"/>
      <c r="JU557" s="5"/>
      <c r="JV557" s="5"/>
      <c r="JW557" s="5"/>
      <c r="JX557" s="5"/>
      <c r="JY557" s="5"/>
      <c r="JZ557" s="5"/>
      <c r="KA557" s="5"/>
      <c r="KB557" s="5"/>
      <c r="KC557" s="5"/>
      <c r="KD557" s="5"/>
      <c r="KE557" s="5"/>
      <c r="KF557" s="5"/>
      <c r="KG557" s="5"/>
      <c r="KH557" s="5"/>
      <c r="KI557" s="5"/>
      <c r="KJ557" s="5"/>
      <c r="KK557" s="5"/>
      <c r="KL557" s="5"/>
      <c r="KM557" s="5"/>
      <c r="KN557" s="5"/>
    </row>
    <row r="558" spans="1:300" ht="12.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  <c r="CY558" s="5"/>
      <c r="CZ558" s="5"/>
      <c r="DA558" s="5"/>
      <c r="DB558" s="5"/>
      <c r="DC558" s="5"/>
      <c r="DD558" s="5"/>
      <c r="DE558" s="5"/>
      <c r="DF558" s="5"/>
      <c r="DG558" s="5"/>
      <c r="DH558" s="5"/>
      <c r="DI558" s="5"/>
      <c r="DJ558" s="5"/>
      <c r="DK558" s="5"/>
      <c r="DL558" s="5"/>
      <c r="DM558" s="5"/>
      <c r="DN558" s="5"/>
      <c r="DO558" s="5"/>
      <c r="DP558" s="5"/>
      <c r="DQ558" s="5"/>
      <c r="DR558" s="5"/>
      <c r="DS558" s="5"/>
      <c r="DT558" s="5"/>
      <c r="DU558" s="5"/>
      <c r="DV558" s="5"/>
      <c r="DW558" s="5"/>
      <c r="DX558" s="5"/>
      <c r="DY558" s="5"/>
      <c r="DZ558" s="5"/>
      <c r="EA558" s="5"/>
      <c r="EB558" s="5"/>
      <c r="EC558" s="5"/>
      <c r="ED558" s="5"/>
      <c r="EE558" s="5"/>
      <c r="EF558" s="5"/>
      <c r="EG558" s="5"/>
      <c r="EH558" s="5"/>
      <c r="EI558" s="5"/>
      <c r="EJ558" s="5"/>
      <c r="EK558" s="5"/>
      <c r="EL558" s="5"/>
      <c r="EM558" s="5"/>
      <c r="EN558" s="5"/>
      <c r="EO558" s="5"/>
      <c r="EP558" s="5"/>
      <c r="EQ558" s="5"/>
      <c r="ER558" s="5"/>
      <c r="ES558" s="5"/>
      <c r="ET558" s="5"/>
      <c r="EU558" s="5"/>
      <c r="EV558" s="5"/>
      <c r="EW558" s="5"/>
      <c r="EX558" s="5"/>
      <c r="EY558" s="5"/>
      <c r="EZ558" s="5"/>
      <c r="FA558" s="5"/>
      <c r="FB558" s="5"/>
      <c r="FC558" s="5"/>
      <c r="FD558" s="5"/>
      <c r="FE558" s="5"/>
      <c r="FF558" s="5"/>
      <c r="FG558" s="5"/>
      <c r="FH558" s="5"/>
      <c r="FI558" s="5"/>
      <c r="FJ558" s="5"/>
      <c r="FK558" s="5"/>
      <c r="FL558" s="5"/>
      <c r="FM558" s="5"/>
      <c r="FN558" s="5"/>
      <c r="FO558" s="5"/>
      <c r="FP558" s="5"/>
      <c r="FQ558" s="5"/>
      <c r="FR558" s="5"/>
      <c r="FS558" s="5"/>
      <c r="FT558" s="5"/>
      <c r="FU558" s="5"/>
      <c r="FV558" s="5"/>
      <c r="FW558" s="5"/>
      <c r="FX558" s="5"/>
      <c r="FY558" s="5"/>
      <c r="FZ558" s="5"/>
      <c r="GA558" s="5"/>
      <c r="GB558" s="5"/>
      <c r="GC558" s="5"/>
      <c r="GD558" s="5"/>
      <c r="GE558" s="5"/>
      <c r="GF558" s="5"/>
      <c r="GG558" s="5"/>
      <c r="GH558" s="5"/>
      <c r="GI558" s="5"/>
      <c r="GJ558" s="5"/>
      <c r="GK558" s="5"/>
      <c r="GL558" s="5"/>
      <c r="GM558" s="5"/>
      <c r="GN558" s="5"/>
      <c r="GO558" s="5"/>
      <c r="GP558" s="5"/>
      <c r="GQ558" s="5"/>
      <c r="GR558" s="5"/>
      <c r="GS558" s="5"/>
      <c r="GT558" s="5"/>
      <c r="GU558" s="5"/>
      <c r="GV558" s="5"/>
      <c r="GW558" s="5"/>
      <c r="GX558" s="5"/>
      <c r="GY558" s="5"/>
      <c r="GZ558" s="5"/>
      <c r="HA558" s="5"/>
      <c r="HB558" s="5"/>
      <c r="HC558" s="5"/>
      <c r="HD558" s="5"/>
      <c r="HE558" s="5"/>
      <c r="HF558" s="5"/>
      <c r="HG558" s="5"/>
      <c r="HH558" s="5"/>
      <c r="HI558" s="5"/>
      <c r="HJ558" s="5"/>
      <c r="HK558" s="5"/>
      <c r="HL558" s="5"/>
      <c r="HM558" s="5"/>
      <c r="HN558" s="5"/>
      <c r="HO558" s="5"/>
      <c r="HP558" s="5"/>
      <c r="HQ558" s="5"/>
      <c r="HR558" s="5"/>
      <c r="HS558" s="5"/>
      <c r="HT558" s="5"/>
      <c r="HU558" s="5"/>
      <c r="HV558" s="5"/>
      <c r="HW558" s="5"/>
      <c r="HX558" s="5"/>
      <c r="HY558" s="5"/>
      <c r="HZ558" s="5"/>
      <c r="IA558" s="5"/>
      <c r="IB558" s="5"/>
      <c r="IC558" s="5"/>
      <c r="ID558" s="5"/>
      <c r="IE558" s="5"/>
      <c r="IF558" s="5"/>
      <c r="IG558" s="5"/>
      <c r="IH558" s="5"/>
      <c r="II558" s="5"/>
      <c r="IJ558" s="5"/>
      <c r="IK558" s="5"/>
      <c r="IL558" s="5"/>
      <c r="IM558" s="5"/>
      <c r="IN558" s="5"/>
      <c r="IO558" s="5"/>
      <c r="IP558" s="5"/>
      <c r="IQ558" s="5"/>
      <c r="IR558" s="5"/>
      <c r="IS558" s="5"/>
      <c r="IT558" s="5"/>
      <c r="IU558" s="5"/>
      <c r="IV558" s="5"/>
      <c r="IW558" s="5"/>
      <c r="IX558" s="5"/>
      <c r="IY558" s="5"/>
      <c r="IZ558" s="5"/>
      <c r="JA558" s="5"/>
      <c r="JB558" s="5"/>
      <c r="JC558" s="5"/>
      <c r="JD558" s="5"/>
      <c r="JE558" s="5"/>
      <c r="JF558" s="5"/>
      <c r="JG558" s="5"/>
      <c r="JH558" s="5"/>
      <c r="JI558" s="5"/>
      <c r="JJ558" s="5"/>
      <c r="JK558" s="5"/>
      <c r="JL558" s="5"/>
      <c r="JM558" s="5"/>
      <c r="JN558" s="5"/>
      <c r="JO558" s="5"/>
      <c r="JP558" s="5"/>
      <c r="JQ558" s="5"/>
      <c r="JR558" s="5"/>
      <c r="JS558" s="5"/>
      <c r="JT558" s="5"/>
      <c r="JU558" s="5"/>
      <c r="JV558" s="5"/>
      <c r="JW558" s="5"/>
      <c r="JX558" s="5"/>
      <c r="JY558" s="5"/>
      <c r="JZ558" s="5"/>
      <c r="KA558" s="5"/>
      <c r="KB558" s="5"/>
      <c r="KC558" s="5"/>
      <c r="KD558" s="5"/>
      <c r="KE558" s="5"/>
      <c r="KF558" s="5"/>
      <c r="KG558" s="5"/>
      <c r="KH558" s="5"/>
      <c r="KI558" s="5"/>
      <c r="KJ558" s="5"/>
      <c r="KK558" s="5"/>
      <c r="KL558" s="5"/>
      <c r="KM558" s="5"/>
      <c r="KN558" s="5"/>
    </row>
    <row r="559" spans="1:300" ht="12.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  <c r="CY559" s="5"/>
      <c r="CZ559" s="5"/>
      <c r="DA559" s="5"/>
      <c r="DB559" s="5"/>
      <c r="DC559" s="5"/>
      <c r="DD559" s="5"/>
      <c r="DE559" s="5"/>
      <c r="DF559" s="5"/>
      <c r="DG559" s="5"/>
      <c r="DH559" s="5"/>
      <c r="DI559" s="5"/>
      <c r="DJ559" s="5"/>
      <c r="DK559" s="5"/>
      <c r="DL559" s="5"/>
      <c r="DM559" s="5"/>
      <c r="DN559" s="5"/>
      <c r="DO559" s="5"/>
      <c r="DP559" s="5"/>
      <c r="DQ559" s="5"/>
      <c r="DR559" s="5"/>
      <c r="DS559" s="5"/>
      <c r="DT559" s="5"/>
      <c r="DU559" s="5"/>
      <c r="DV559" s="5"/>
      <c r="DW559" s="5"/>
      <c r="DX559" s="5"/>
      <c r="DY559" s="5"/>
      <c r="DZ559" s="5"/>
      <c r="EA559" s="5"/>
      <c r="EB559" s="5"/>
      <c r="EC559" s="5"/>
      <c r="ED559" s="5"/>
      <c r="EE559" s="5"/>
      <c r="EF559" s="5"/>
      <c r="EG559" s="5"/>
      <c r="EH559" s="5"/>
      <c r="EI559" s="5"/>
      <c r="EJ559" s="5"/>
      <c r="EK559" s="5"/>
      <c r="EL559" s="5"/>
      <c r="EM559" s="5"/>
      <c r="EN559" s="5"/>
      <c r="EO559" s="5"/>
      <c r="EP559" s="5"/>
      <c r="EQ559" s="5"/>
      <c r="ER559" s="5"/>
      <c r="ES559" s="5"/>
      <c r="ET559" s="5"/>
      <c r="EU559" s="5"/>
      <c r="EV559" s="5"/>
      <c r="EW559" s="5"/>
      <c r="EX559" s="5"/>
      <c r="EY559" s="5"/>
      <c r="EZ559" s="5"/>
      <c r="FA559" s="5"/>
      <c r="FB559" s="5"/>
      <c r="FC559" s="5"/>
      <c r="FD559" s="5"/>
      <c r="FE559" s="5"/>
      <c r="FF559" s="5"/>
      <c r="FG559" s="5"/>
      <c r="FH559" s="5"/>
      <c r="FI559" s="5"/>
      <c r="FJ559" s="5"/>
      <c r="FK559" s="5"/>
      <c r="FL559" s="5"/>
      <c r="FM559" s="5"/>
      <c r="FN559" s="5"/>
      <c r="FO559" s="5"/>
      <c r="FP559" s="5"/>
      <c r="FQ559" s="5"/>
      <c r="FR559" s="5"/>
      <c r="FS559" s="5"/>
      <c r="FT559" s="5"/>
      <c r="FU559" s="5"/>
      <c r="FV559" s="5"/>
      <c r="FW559" s="5"/>
      <c r="FX559" s="5"/>
      <c r="FY559" s="5"/>
      <c r="FZ559" s="5"/>
      <c r="GA559" s="5"/>
      <c r="GB559" s="5"/>
      <c r="GC559" s="5"/>
      <c r="GD559" s="5"/>
      <c r="GE559" s="5"/>
      <c r="GF559" s="5"/>
      <c r="GG559" s="5"/>
      <c r="GH559" s="5"/>
      <c r="GI559" s="5"/>
      <c r="GJ559" s="5"/>
      <c r="GK559" s="5"/>
      <c r="GL559" s="5"/>
      <c r="GM559" s="5"/>
      <c r="GN559" s="5"/>
      <c r="GO559" s="5"/>
      <c r="GP559" s="5"/>
      <c r="GQ559" s="5"/>
      <c r="GR559" s="5"/>
      <c r="GS559" s="5"/>
      <c r="GT559" s="5"/>
      <c r="GU559" s="5"/>
      <c r="GV559" s="5"/>
      <c r="GW559" s="5"/>
      <c r="GX559" s="5"/>
      <c r="GY559" s="5"/>
      <c r="GZ559" s="5"/>
      <c r="HA559" s="5"/>
      <c r="HB559" s="5"/>
      <c r="HC559" s="5"/>
      <c r="HD559" s="5"/>
      <c r="HE559" s="5"/>
      <c r="HF559" s="5"/>
      <c r="HG559" s="5"/>
      <c r="HH559" s="5"/>
      <c r="HI559" s="5"/>
      <c r="HJ559" s="5"/>
      <c r="HK559" s="5"/>
      <c r="HL559" s="5"/>
      <c r="HM559" s="5"/>
      <c r="HN559" s="5"/>
      <c r="HO559" s="5"/>
      <c r="HP559" s="5"/>
      <c r="HQ559" s="5"/>
      <c r="HR559" s="5"/>
      <c r="HS559" s="5"/>
      <c r="HT559" s="5"/>
      <c r="HU559" s="5"/>
      <c r="HV559" s="5"/>
      <c r="HW559" s="5"/>
      <c r="HX559" s="5"/>
      <c r="HY559" s="5"/>
      <c r="HZ559" s="5"/>
      <c r="IA559" s="5"/>
      <c r="IB559" s="5"/>
      <c r="IC559" s="5"/>
      <c r="ID559" s="5"/>
      <c r="IE559" s="5"/>
      <c r="IF559" s="5"/>
      <c r="IG559" s="5"/>
      <c r="IH559" s="5"/>
      <c r="II559" s="5"/>
      <c r="IJ559" s="5"/>
      <c r="IK559" s="5"/>
      <c r="IL559" s="5"/>
      <c r="IM559" s="5"/>
      <c r="IN559" s="5"/>
      <c r="IO559" s="5"/>
      <c r="IP559" s="5"/>
      <c r="IQ559" s="5"/>
      <c r="IR559" s="5"/>
      <c r="IS559" s="5"/>
      <c r="IT559" s="5"/>
      <c r="IU559" s="5"/>
      <c r="IV559" s="5"/>
      <c r="IW559" s="5"/>
      <c r="IX559" s="5"/>
      <c r="IY559" s="5"/>
      <c r="IZ559" s="5"/>
      <c r="JA559" s="5"/>
      <c r="JB559" s="5"/>
      <c r="JC559" s="5"/>
      <c r="JD559" s="5"/>
      <c r="JE559" s="5"/>
      <c r="JF559" s="5"/>
      <c r="JG559" s="5"/>
      <c r="JH559" s="5"/>
      <c r="JI559" s="5"/>
      <c r="JJ559" s="5"/>
      <c r="JK559" s="5"/>
      <c r="JL559" s="5"/>
      <c r="JM559" s="5"/>
      <c r="JN559" s="5"/>
      <c r="JO559" s="5"/>
      <c r="JP559" s="5"/>
      <c r="JQ559" s="5"/>
      <c r="JR559" s="5"/>
      <c r="JS559" s="5"/>
      <c r="JT559" s="5"/>
      <c r="JU559" s="5"/>
      <c r="JV559" s="5"/>
      <c r="JW559" s="5"/>
      <c r="JX559" s="5"/>
      <c r="JY559" s="5"/>
      <c r="JZ559" s="5"/>
      <c r="KA559" s="5"/>
      <c r="KB559" s="5"/>
      <c r="KC559" s="5"/>
      <c r="KD559" s="5"/>
      <c r="KE559" s="5"/>
      <c r="KF559" s="5"/>
      <c r="KG559" s="5"/>
      <c r="KH559" s="5"/>
      <c r="KI559" s="5"/>
      <c r="KJ559" s="5"/>
      <c r="KK559" s="5"/>
      <c r="KL559" s="5"/>
      <c r="KM559" s="5"/>
      <c r="KN559" s="5"/>
    </row>
    <row r="560" spans="1:300" ht="12.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  <c r="CY560" s="5"/>
      <c r="CZ560" s="5"/>
      <c r="DA560" s="5"/>
      <c r="DB560" s="5"/>
      <c r="DC560" s="5"/>
      <c r="DD560" s="5"/>
      <c r="DE560" s="5"/>
      <c r="DF560" s="5"/>
      <c r="DG560" s="5"/>
      <c r="DH560" s="5"/>
      <c r="DI560" s="5"/>
      <c r="DJ560" s="5"/>
      <c r="DK560" s="5"/>
      <c r="DL560" s="5"/>
      <c r="DM560" s="5"/>
      <c r="DN560" s="5"/>
      <c r="DO560" s="5"/>
      <c r="DP560" s="5"/>
      <c r="DQ560" s="5"/>
      <c r="DR560" s="5"/>
      <c r="DS560" s="5"/>
      <c r="DT560" s="5"/>
      <c r="DU560" s="5"/>
      <c r="DV560" s="5"/>
      <c r="DW560" s="5"/>
      <c r="DX560" s="5"/>
      <c r="DY560" s="5"/>
      <c r="DZ560" s="5"/>
      <c r="EA560" s="5"/>
      <c r="EB560" s="5"/>
      <c r="EC560" s="5"/>
      <c r="ED560" s="5"/>
      <c r="EE560" s="5"/>
      <c r="EF560" s="5"/>
      <c r="EG560" s="5"/>
      <c r="EH560" s="5"/>
      <c r="EI560" s="5"/>
      <c r="EJ560" s="5"/>
      <c r="EK560" s="5"/>
      <c r="EL560" s="5"/>
      <c r="EM560" s="5"/>
      <c r="EN560" s="5"/>
      <c r="EO560" s="5"/>
      <c r="EP560" s="5"/>
      <c r="EQ560" s="5"/>
      <c r="ER560" s="5"/>
      <c r="ES560" s="5"/>
      <c r="ET560" s="5"/>
      <c r="EU560" s="5"/>
      <c r="EV560" s="5"/>
      <c r="EW560" s="5"/>
      <c r="EX560" s="5"/>
      <c r="EY560" s="5"/>
      <c r="EZ560" s="5"/>
      <c r="FA560" s="5"/>
      <c r="FB560" s="5"/>
      <c r="FC560" s="5"/>
      <c r="FD560" s="5"/>
      <c r="FE560" s="5"/>
      <c r="FF560" s="5"/>
      <c r="FG560" s="5"/>
      <c r="FH560" s="5"/>
      <c r="FI560" s="5"/>
      <c r="FJ560" s="5"/>
      <c r="FK560" s="5"/>
      <c r="FL560" s="5"/>
      <c r="FM560" s="5"/>
      <c r="FN560" s="5"/>
      <c r="FO560" s="5"/>
      <c r="FP560" s="5"/>
      <c r="FQ560" s="5"/>
      <c r="FR560" s="5"/>
      <c r="FS560" s="5"/>
      <c r="FT560" s="5"/>
      <c r="FU560" s="5"/>
      <c r="FV560" s="5"/>
      <c r="FW560" s="5"/>
      <c r="FX560" s="5"/>
      <c r="FY560" s="5"/>
      <c r="FZ560" s="5"/>
      <c r="GA560" s="5"/>
      <c r="GB560" s="5"/>
      <c r="GC560" s="5"/>
      <c r="GD560" s="5"/>
      <c r="GE560" s="5"/>
      <c r="GF560" s="5"/>
      <c r="GG560" s="5"/>
      <c r="GH560" s="5"/>
      <c r="GI560" s="5"/>
      <c r="GJ560" s="5"/>
      <c r="GK560" s="5"/>
      <c r="GL560" s="5"/>
      <c r="GM560" s="5"/>
      <c r="GN560" s="5"/>
      <c r="GO560" s="5"/>
      <c r="GP560" s="5"/>
      <c r="GQ560" s="5"/>
      <c r="GR560" s="5"/>
      <c r="GS560" s="5"/>
      <c r="GT560" s="5"/>
      <c r="GU560" s="5"/>
      <c r="GV560" s="5"/>
      <c r="GW560" s="5"/>
      <c r="GX560" s="5"/>
      <c r="GY560" s="5"/>
      <c r="GZ560" s="5"/>
      <c r="HA560" s="5"/>
      <c r="HB560" s="5"/>
      <c r="HC560" s="5"/>
      <c r="HD560" s="5"/>
      <c r="HE560" s="5"/>
      <c r="HF560" s="5"/>
      <c r="HG560" s="5"/>
      <c r="HH560" s="5"/>
      <c r="HI560" s="5"/>
      <c r="HJ560" s="5"/>
      <c r="HK560" s="5"/>
      <c r="HL560" s="5"/>
      <c r="HM560" s="5"/>
      <c r="HN560" s="5"/>
      <c r="HO560" s="5"/>
      <c r="HP560" s="5"/>
      <c r="HQ560" s="5"/>
      <c r="HR560" s="5"/>
      <c r="HS560" s="5"/>
      <c r="HT560" s="5"/>
      <c r="HU560" s="5"/>
      <c r="HV560" s="5"/>
      <c r="HW560" s="5"/>
      <c r="HX560" s="5"/>
      <c r="HY560" s="5"/>
      <c r="HZ560" s="5"/>
      <c r="IA560" s="5"/>
      <c r="IB560" s="5"/>
      <c r="IC560" s="5"/>
      <c r="ID560" s="5"/>
      <c r="IE560" s="5"/>
      <c r="IF560" s="5"/>
      <c r="IG560" s="5"/>
      <c r="IH560" s="5"/>
      <c r="II560" s="5"/>
      <c r="IJ560" s="5"/>
      <c r="IK560" s="5"/>
      <c r="IL560" s="5"/>
      <c r="IM560" s="5"/>
      <c r="IN560" s="5"/>
      <c r="IO560" s="5"/>
      <c r="IP560" s="5"/>
      <c r="IQ560" s="5"/>
      <c r="IR560" s="5"/>
      <c r="IS560" s="5"/>
      <c r="IT560" s="5"/>
      <c r="IU560" s="5"/>
      <c r="IV560" s="5"/>
      <c r="IW560" s="5"/>
      <c r="IX560" s="5"/>
      <c r="IY560" s="5"/>
      <c r="IZ560" s="5"/>
      <c r="JA560" s="5"/>
      <c r="JB560" s="5"/>
      <c r="JC560" s="5"/>
      <c r="JD560" s="5"/>
      <c r="JE560" s="5"/>
      <c r="JF560" s="5"/>
      <c r="JG560" s="5"/>
      <c r="JH560" s="5"/>
      <c r="JI560" s="5"/>
      <c r="JJ560" s="5"/>
      <c r="JK560" s="5"/>
      <c r="JL560" s="5"/>
      <c r="JM560" s="5"/>
      <c r="JN560" s="5"/>
      <c r="JO560" s="5"/>
      <c r="JP560" s="5"/>
      <c r="JQ560" s="5"/>
      <c r="JR560" s="5"/>
      <c r="JS560" s="5"/>
      <c r="JT560" s="5"/>
      <c r="JU560" s="5"/>
      <c r="JV560" s="5"/>
      <c r="JW560" s="5"/>
      <c r="JX560" s="5"/>
      <c r="JY560" s="5"/>
      <c r="JZ560" s="5"/>
      <c r="KA560" s="5"/>
      <c r="KB560" s="5"/>
      <c r="KC560" s="5"/>
      <c r="KD560" s="5"/>
      <c r="KE560" s="5"/>
      <c r="KF560" s="5"/>
      <c r="KG560" s="5"/>
      <c r="KH560" s="5"/>
      <c r="KI560" s="5"/>
      <c r="KJ560" s="5"/>
      <c r="KK560" s="5"/>
      <c r="KL560" s="5"/>
      <c r="KM560" s="5"/>
      <c r="KN560" s="5"/>
    </row>
    <row r="561" spans="1:300" ht="12.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  <c r="CU561" s="5"/>
      <c r="CV561" s="5"/>
      <c r="CW561" s="5"/>
      <c r="CX561" s="5"/>
      <c r="CY561" s="5"/>
      <c r="CZ561" s="5"/>
      <c r="DA561" s="5"/>
      <c r="DB561" s="5"/>
      <c r="DC561" s="5"/>
      <c r="DD561" s="5"/>
      <c r="DE561" s="5"/>
      <c r="DF561" s="5"/>
      <c r="DG561" s="5"/>
      <c r="DH561" s="5"/>
      <c r="DI561" s="5"/>
      <c r="DJ561" s="5"/>
      <c r="DK561" s="5"/>
      <c r="DL561" s="5"/>
      <c r="DM561" s="5"/>
      <c r="DN561" s="5"/>
      <c r="DO561" s="5"/>
      <c r="DP561" s="5"/>
      <c r="DQ561" s="5"/>
      <c r="DR561" s="5"/>
      <c r="DS561" s="5"/>
      <c r="DT561" s="5"/>
      <c r="DU561" s="5"/>
      <c r="DV561" s="5"/>
      <c r="DW561" s="5"/>
      <c r="DX561" s="5"/>
      <c r="DY561" s="5"/>
      <c r="DZ561" s="5"/>
      <c r="EA561" s="5"/>
      <c r="EB561" s="5"/>
      <c r="EC561" s="5"/>
      <c r="ED561" s="5"/>
      <c r="EE561" s="5"/>
      <c r="EF561" s="5"/>
      <c r="EG561" s="5"/>
      <c r="EH561" s="5"/>
      <c r="EI561" s="5"/>
      <c r="EJ561" s="5"/>
      <c r="EK561" s="5"/>
      <c r="EL561" s="5"/>
      <c r="EM561" s="5"/>
      <c r="EN561" s="5"/>
      <c r="EO561" s="5"/>
      <c r="EP561" s="5"/>
      <c r="EQ561" s="5"/>
      <c r="ER561" s="5"/>
      <c r="ES561" s="5"/>
      <c r="ET561" s="5"/>
      <c r="EU561" s="5"/>
      <c r="EV561" s="5"/>
      <c r="EW561" s="5"/>
      <c r="EX561" s="5"/>
      <c r="EY561" s="5"/>
      <c r="EZ561" s="5"/>
      <c r="FA561" s="5"/>
      <c r="FB561" s="5"/>
      <c r="FC561" s="5"/>
      <c r="FD561" s="5"/>
      <c r="FE561" s="5"/>
      <c r="FF561" s="5"/>
      <c r="FG561" s="5"/>
      <c r="FH561" s="5"/>
      <c r="FI561" s="5"/>
      <c r="FJ561" s="5"/>
      <c r="FK561" s="5"/>
      <c r="FL561" s="5"/>
      <c r="FM561" s="5"/>
      <c r="FN561" s="5"/>
      <c r="FO561" s="5"/>
      <c r="FP561" s="5"/>
      <c r="FQ561" s="5"/>
      <c r="FR561" s="5"/>
      <c r="FS561" s="5"/>
      <c r="FT561" s="5"/>
      <c r="FU561" s="5"/>
      <c r="FV561" s="5"/>
      <c r="FW561" s="5"/>
      <c r="FX561" s="5"/>
      <c r="FY561" s="5"/>
      <c r="FZ561" s="5"/>
      <c r="GA561" s="5"/>
      <c r="GB561" s="5"/>
      <c r="GC561" s="5"/>
      <c r="GD561" s="5"/>
      <c r="GE561" s="5"/>
      <c r="GF561" s="5"/>
      <c r="GG561" s="5"/>
      <c r="GH561" s="5"/>
      <c r="GI561" s="5"/>
      <c r="GJ561" s="5"/>
      <c r="GK561" s="5"/>
      <c r="GL561" s="5"/>
      <c r="GM561" s="5"/>
      <c r="GN561" s="5"/>
      <c r="GO561" s="5"/>
      <c r="GP561" s="5"/>
      <c r="GQ561" s="5"/>
      <c r="GR561" s="5"/>
      <c r="GS561" s="5"/>
      <c r="GT561" s="5"/>
      <c r="GU561" s="5"/>
      <c r="GV561" s="5"/>
      <c r="GW561" s="5"/>
      <c r="GX561" s="5"/>
      <c r="GY561" s="5"/>
      <c r="GZ561" s="5"/>
      <c r="HA561" s="5"/>
      <c r="HB561" s="5"/>
      <c r="HC561" s="5"/>
      <c r="HD561" s="5"/>
      <c r="HE561" s="5"/>
      <c r="HF561" s="5"/>
      <c r="HG561" s="5"/>
      <c r="HH561" s="5"/>
      <c r="HI561" s="5"/>
      <c r="HJ561" s="5"/>
      <c r="HK561" s="5"/>
      <c r="HL561" s="5"/>
      <c r="HM561" s="5"/>
      <c r="HN561" s="5"/>
      <c r="HO561" s="5"/>
      <c r="HP561" s="5"/>
      <c r="HQ561" s="5"/>
      <c r="HR561" s="5"/>
      <c r="HS561" s="5"/>
      <c r="HT561" s="5"/>
      <c r="HU561" s="5"/>
      <c r="HV561" s="5"/>
      <c r="HW561" s="5"/>
      <c r="HX561" s="5"/>
      <c r="HY561" s="5"/>
      <c r="HZ561" s="5"/>
      <c r="IA561" s="5"/>
      <c r="IB561" s="5"/>
      <c r="IC561" s="5"/>
      <c r="ID561" s="5"/>
      <c r="IE561" s="5"/>
      <c r="IF561" s="5"/>
      <c r="IG561" s="5"/>
      <c r="IH561" s="5"/>
      <c r="II561" s="5"/>
      <c r="IJ561" s="5"/>
      <c r="IK561" s="5"/>
      <c r="IL561" s="5"/>
      <c r="IM561" s="5"/>
      <c r="IN561" s="5"/>
      <c r="IO561" s="5"/>
      <c r="IP561" s="5"/>
      <c r="IQ561" s="5"/>
      <c r="IR561" s="5"/>
      <c r="IS561" s="5"/>
      <c r="IT561" s="5"/>
      <c r="IU561" s="5"/>
      <c r="IV561" s="5"/>
      <c r="IW561" s="5"/>
      <c r="IX561" s="5"/>
      <c r="IY561" s="5"/>
      <c r="IZ561" s="5"/>
      <c r="JA561" s="5"/>
      <c r="JB561" s="5"/>
      <c r="JC561" s="5"/>
      <c r="JD561" s="5"/>
      <c r="JE561" s="5"/>
      <c r="JF561" s="5"/>
      <c r="JG561" s="5"/>
      <c r="JH561" s="5"/>
      <c r="JI561" s="5"/>
      <c r="JJ561" s="5"/>
      <c r="JK561" s="5"/>
      <c r="JL561" s="5"/>
      <c r="JM561" s="5"/>
      <c r="JN561" s="5"/>
      <c r="JO561" s="5"/>
      <c r="JP561" s="5"/>
      <c r="JQ561" s="5"/>
      <c r="JR561" s="5"/>
      <c r="JS561" s="5"/>
      <c r="JT561" s="5"/>
      <c r="JU561" s="5"/>
      <c r="JV561" s="5"/>
      <c r="JW561" s="5"/>
      <c r="JX561" s="5"/>
      <c r="JY561" s="5"/>
      <c r="JZ561" s="5"/>
      <c r="KA561" s="5"/>
      <c r="KB561" s="5"/>
      <c r="KC561" s="5"/>
      <c r="KD561" s="5"/>
      <c r="KE561" s="5"/>
      <c r="KF561" s="5"/>
      <c r="KG561" s="5"/>
      <c r="KH561" s="5"/>
      <c r="KI561" s="5"/>
      <c r="KJ561" s="5"/>
      <c r="KK561" s="5"/>
      <c r="KL561" s="5"/>
      <c r="KM561" s="5"/>
      <c r="KN561" s="5"/>
    </row>
    <row r="562" spans="1:300" ht="12.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T562" s="5"/>
      <c r="CU562" s="5"/>
      <c r="CV562" s="5"/>
      <c r="CW562" s="5"/>
      <c r="CX562" s="5"/>
      <c r="CY562" s="5"/>
      <c r="CZ562" s="5"/>
      <c r="DA562" s="5"/>
      <c r="DB562" s="5"/>
      <c r="DC562" s="5"/>
      <c r="DD562" s="5"/>
      <c r="DE562" s="5"/>
      <c r="DF562" s="5"/>
      <c r="DG562" s="5"/>
      <c r="DH562" s="5"/>
      <c r="DI562" s="5"/>
      <c r="DJ562" s="5"/>
      <c r="DK562" s="5"/>
      <c r="DL562" s="5"/>
      <c r="DM562" s="5"/>
      <c r="DN562" s="5"/>
      <c r="DO562" s="5"/>
      <c r="DP562" s="5"/>
      <c r="DQ562" s="5"/>
      <c r="DR562" s="5"/>
      <c r="DS562" s="5"/>
      <c r="DT562" s="5"/>
      <c r="DU562" s="5"/>
      <c r="DV562" s="5"/>
      <c r="DW562" s="5"/>
      <c r="DX562" s="5"/>
      <c r="DY562" s="5"/>
      <c r="DZ562" s="5"/>
      <c r="EA562" s="5"/>
      <c r="EB562" s="5"/>
      <c r="EC562" s="5"/>
      <c r="ED562" s="5"/>
      <c r="EE562" s="5"/>
      <c r="EF562" s="5"/>
      <c r="EG562" s="5"/>
      <c r="EH562" s="5"/>
      <c r="EI562" s="5"/>
      <c r="EJ562" s="5"/>
      <c r="EK562" s="5"/>
      <c r="EL562" s="5"/>
      <c r="EM562" s="5"/>
      <c r="EN562" s="5"/>
      <c r="EO562" s="5"/>
      <c r="EP562" s="5"/>
      <c r="EQ562" s="5"/>
      <c r="ER562" s="5"/>
      <c r="ES562" s="5"/>
      <c r="ET562" s="5"/>
      <c r="EU562" s="5"/>
      <c r="EV562" s="5"/>
      <c r="EW562" s="5"/>
      <c r="EX562" s="5"/>
      <c r="EY562" s="5"/>
      <c r="EZ562" s="5"/>
      <c r="FA562" s="5"/>
      <c r="FB562" s="5"/>
      <c r="FC562" s="5"/>
      <c r="FD562" s="5"/>
      <c r="FE562" s="5"/>
      <c r="FF562" s="5"/>
      <c r="FG562" s="5"/>
      <c r="FH562" s="5"/>
      <c r="FI562" s="5"/>
      <c r="FJ562" s="5"/>
      <c r="FK562" s="5"/>
      <c r="FL562" s="5"/>
      <c r="FM562" s="5"/>
      <c r="FN562" s="5"/>
      <c r="FO562" s="5"/>
      <c r="FP562" s="5"/>
      <c r="FQ562" s="5"/>
      <c r="FR562" s="5"/>
      <c r="FS562" s="5"/>
      <c r="FT562" s="5"/>
      <c r="FU562" s="5"/>
      <c r="FV562" s="5"/>
      <c r="FW562" s="5"/>
      <c r="FX562" s="5"/>
      <c r="FY562" s="5"/>
      <c r="FZ562" s="5"/>
      <c r="GA562" s="5"/>
      <c r="GB562" s="5"/>
      <c r="GC562" s="5"/>
      <c r="GD562" s="5"/>
      <c r="GE562" s="5"/>
      <c r="GF562" s="5"/>
      <c r="GG562" s="5"/>
      <c r="GH562" s="5"/>
      <c r="GI562" s="5"/>
      <c r="GJ562" s="5"/>
      <c r="GK562" s="5"/>
      <c r="GL562" s="5"/>
      <c r="GM562" s="5"/>
      <c r="GN562" s="5"/>
      <c r="GO562" s="5"/>
      <c r="GP562" s="5"/>
      <c r="GQ562" s="5"/>
      <c r="GR562" s="5"/>
      <c r="GS562" s="5"/>
      <c r="GT562" s="5"/>
      <c r="GU562" s="5"/>
      <c r="GV562" s="5"/>
      <c r="GW562" s="5"/>
      <c r="GX562" s="5"/>
      <c r="GY562" s="5"/>
      <c r="GZ562" s="5"/>
      <c r="HA562" s="5"/>
      <c r="HB562" s="5"/>
      <c r="HC562" s="5"/>
      <c r="HD562" s="5"/>
      <c r="HE562" s="5"/>
      <c r="HF562" s="5"/>
      <c r="HG562" s="5"/>
      <c r="HH562" s="5"/>
      <c r="HI562" s="5"/>
      <c r="HJ562" s="5"/>
      <c r="HK562" s="5"/>
      <c r="HL562" s="5"/>
      <c r="HM562" s="5"/>
      <c r="HN562" s="5"/>
      <c r="HO562" s="5"/>
      <c r="HP562" s="5"/>
      <c r="HQ562" s="5"/>
      <c r="HR562" s="5"/>
      <c r="HS562" s="5"/>
      <c r="HT562" s="5"/>
      <c r="HU562" s="5"/>
      <c r="HV562" s="5"/>
      <c r="HW562" s="5"/>
      <c r="HX562" s="5"/>
      <c r="HY562" s="5"/>
      <c r="HZ562" s="5"/>
      <c r="IA562" s="5"/>
      <c r="IB562" s="5"/>
      <c r="IC562" s="5"/>
      <c r="ID562" s="5"/>
      <c r="IE562" s="5"/>
      <c r="IF562" s="5"/>
      <c r="IG562" s="5"/>
      <c r="IH562" s="5"/>
      <c r="II562" s="5"/>
      <c r="IJ562" s="5"/>
      <c r="IK562" s="5"/>
      <c r="IL562" s="5"/>
      <c r="IM562" s="5"/>
      <c r="IN562" s="5"/>
      <c r="IO562" s="5"/>
      <c r="IP562" s="5"/>
      <c r="IQ562" s="5"/>
      <c r="IR562" s="5"/>
      <c r="IS562" s="5"/>
      <c r="IT562" s="5"/>
      <c r="IU562" s="5"/>
      <c r="IV562" s="5"/>
      <c r="IW562" s="5"/>
      <c r="IX562" s="5"/>
      <c r="IY562" s="5"/>
      <c r="IZ562" s="5"/>
      <c r="JA562" s="5"/>
      <c r="JB562" s="5"/>
      <c r="JC562" s="5"/>
      <c r="JD562" s="5"/>
      <c r="JE562" s="5"/>
      <c r="JF562" s="5"/>
      <c r="JG562" s="5"/>
      <c r="JH562" s="5"/>
      <c r="JI562" s="5"/>
      <c r="JJ562" s="5"/>
      <c r="JK562" s="5"/>
      <c r="JL562" s="5"/>
      <c r="JM562" s="5"/>
      <c r="JN562" s="5"/>
      <c r="JO562" s="5"/>
      <c r="JP562" s="5"/>
      <c r="JQ562" s="5"/>
      <c r="JR562" s="5"/>
      <c r="JS562" s="5"/>
      <c r="JT562" s="5"/>
      <c r="JU562" s="5"/>
      <c r="JV562" s="5"/>
      <c r="JW562" s="5"/>
      <c r="JX562" s="5"/>
      <c r="JY562" s="5"/>
      <c r="JZ562" s="5"/>
      <c r="KA562" s="5"/>
      <c r="KB562" s="5"/>
      <c r="KC562" s="5"/>
      <c r="KD562" s="5"/>
      <c r="KE562" s="5"/>
      <c r="KF562" s="5"/>
      <c r="KG562" s="5"/>
      <c r="KH562" s="5"/>
      <c r="KI562" s="5"/>
      <c r="KJ562" s="5"/>
      <c r="KK562" s="5"/>
      <c r="KL562" s="5"/>
      <c r="KM562" s="5"/>
      <c r="KN562" s="5"/>
    </row>
    <row r="563" spans="1:300" ht="12.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  <c r="CY563" s="5"/>
      <c r="CZ563" s="5"/>
      <c r="DA563" s="5"/>
      <c r="DB563" s="5"/>
      <c r="DC563" s="5"/>
      <c r="DD563" s="5"/>
      <c r="DE563" s="5"/>
      <c r="DF563" s="5"/>
      <c r="DG563" s="5"/>
      <c r="DH563" s="5"/>
      <c r="DI563" s="5"/>
      <c r="DJ563" s="5"/>
      <c r="DK563" s="5"/>
      <c r="DL563" s="5"/>
      <c r="DM563" s="5"/>
      <c r="DN563" s="5"/>
      <c r="DO563" s="5"/>
      <c r="DP563" s="5"/>
      <c r="DQ563" s="5"/>
      <c r="DR563" s="5"/>
      <c r="DS563" s="5"/>
      <c r="DT563" s="5"/>
      <c r="DU563" s="5"/>
      <c r="DV563" s="5"/>
      <c r="DW563" s="5"/>
      <c r="DX563" s="5"/>
      <c r="DY563" s="5"/>
      <c r="DZ563" s="5"/>
      <c r="EA563" s="5"/>
      <c r="EB563" s="5"/>
      <c r="EC563" s="5"/>
      <c r="ED563" s="5"/>
      <c r="EE563" s="5"/>
      <c r="EF563" s="5"/>
      <c r="EG563" s="5"/>
      <c r="EH563" s="5"/>
      <c r="EI563" s="5"/>
      <c r="EJ563" s="5"/>
      <c r="EK563" s="5"/>
      <c r="EL563" s="5"/>
      <c r="EM563" s="5"/>
      <c r="EN563" s="5"/>
      <c r="EO563" s="5"/>
      <c r="EP563" s="5"/>
      <c r="EQ563" s="5"/>
      <c r="ER563" s="5"/>
      <c r="ES563" s="5"/>
      <c r="ET563" s="5"/>
      <c r="EU563" s="5"/>
      <c r="EV563" s="5"/>
      <c r="EW563" s="5"/>
      <c r="EX563" s="5"/>
      <c r="EY563" s="5"/>
      <c r="EZ563" s="5"/>
      <c r="FA563" s="5"/>
      <c r="FB563" s="5"/>
      <c r="FC563" s="5"/>
      <c r="FD563" s="5"/>
      <c r="FE563" s="5"/>
      <c r="FF563" s="5"/>
      <c r="FG563" s="5"/>
      <c r="FH563" s="5"/>
      <c r="FI563" s="5"/>
      <c r="FJ563" s="5"/>
      <c r="FK563" s="5"/>
      <c r="FL563" s="5"/>
      <c r="FM563" s="5"/>
      <c r="FN563" s="5"/>
      <c r="FO563" s="5"/>
      <c r="FP563" s="5"/>
      <c r="FQ563" s="5"/>
      <c r="FR563" s="5"/>
      <c r="FS563" s="5"/>
      <c r="FT563" s="5"/>
      <c r="FU563" s="5"/>
      <c r="FV563" s="5"/>
      <c r="FW563" s="5"/>
      <c r="FX563" s="5"/>
      <c r="FY563" s="5"/>
      <c r="FZ563" s="5"/>
      <c r="GA563" s="5"/>
      <c r="GB563" s="5"/>
      <c r="GC563" s="5"/>
      <c r="GD563" s="5"/>
      <c r="GE563" s="5"/>
      <c r="GF563" s="5"/>
      <c r="GG563" s="5"/>
      <c r="GH563" s="5"/>
      <c r="GI563" s="5"/>
      <c r="GJ563" s="5"/>
      <c r="GK563" s="5"/>
      <c r="GL563" s="5"/>
      <c r="GM563" s="5"/>
      <c r="GN563" s="5"/>
      <c r="GO563" s="5"/>
      <c r="GP563" s="5"/>
      <c r="GQ563" s="5"/>
      <c r="GR563" s="5"/>
      <c r="GS563" s="5"/>
      <c r="GT563" s="5"/>
      <c r="GU563" s="5"/>
      <c r="GV563" s="5"/>
      <c r="GW563" s="5"/>
      <c r="GX563" s="5"/>
      <c r="GY563" s="5"/>
      <c r="GZ563" s="5"/>
      <c r="HA563" s="5"/>
      <c r="HB563" s="5"/>
      <c r="HC563" s="5"/>
      <c r="HD563" s="5"/>
      <c r="HE563" s="5"/>
      <c r="HF563" s="5"/>
      <c r="HG563" s="5"/>
      <c r="HH563" s="5"/>
      <c r="HI563" s="5"/>
      <c r="HJ563" s="5"/>
      <c r="HK563" s="5"/>
      <c r="HL563" s="5"/>
      <c r="HM563" s="5"/>
      <c r="HN563" s="5"/>
      <c r="HO563" s="5"/>
      <c r="HP563" s="5"/>
      <c r="HQ563" s="5"/>
      <c r="HR563" s="5"/>
      <c r="HS563" s="5"/>
      <c r="HT563" s="5"/>
      <c r="HU563" s="5"/>
      <c r="HV563" s="5"/>
      <c r="HW563" s="5"/>
      <c r="HX563" s="5"/>
      <c r="HY563" s="5"/>
      <c r="HZ563" s="5"/>
      <c r="IA563" s="5"/>
      <c r="IB563" s="5"/>
      <c r="IC563" s="5"/>
      <c r="ID563" s="5"/>
      <c r="IE563" s="5"/>
      <c r="IF563" s="5"/>
      <c r="IG563" s="5"/>
      <c r="IH563" s="5"/>
      <c r="II563" s="5"/>
      <c r="IJ563" s="5"/>
      <c r="IK563" s="5"/>
      <c r="IL563" s="5"/>
      <c r="IM563" s="5"/>
      <c r="IN563" s="5"/>
      <c r="IO563" s="5"/>
      <c r="IP563" s="5"/>
      <c r="IQ563" s="5"/>
      <c r="IR563" s="5"/>
      <c r="IS563" s="5"/>
      <c r="IT563" s="5"/>
      <c r="IU563" s="5"/>
      <c r="IV563" s="5"/>
      <c r="IW563" s="5"/>
      <c r="IX563" s="5"/>
      <c r="IY563" s="5"/>
      <c r="IZ563" s="5"/>
      <c r="JA563" s="5"/>
      <c r="JB563" s="5"/>
      <c r="JC563" s="5"/>
      <c r="JD563" s="5"/>
      <c r="JE563" s="5"/>
      <c r="JF563" s="5"/>
      <c r="JG563" s="5"/>
      <c r="JH563" s="5"/>
      <c r="JI563" s="5"/>
      <c r="JJ563" s="5"/>
      <c r="JK563" s="5"/>
      <c r="JL563" s="5"/>
      <c r="JM563" s="5"/>
      <c r="JN563" s="5"/>
      <c r="JO563" s="5"/>
      <c r="JP563" s="5"/>
      <c r="JQ563" s="5"/>
      <c r="JR563" s="5"/>
      <c r="JS563" s="5"/>
      <c r="JT563" s="5"/>
      <c r="JU563" s="5"/>
      <c r="JV563" s="5"/>
      <c r="JW563" s="5"/>
      <c r="JX563" s="5"/>
      <c r="JY563" s="5"/>
      <c r="JZ563" s="5"/>
      <c r="KA563" s="5"/>
      <c r="KB563" s="5"/>
      <c r="KC563" s="5"/>
      <c r="KD563" s="5"/>
      <c r="KE563" s="5"/>
      <c r="KF563" s="5"/>
      <c r="KG563" s="5"/>
      <c r="KH563" s="5"/>
      <c r="KI563" s="5"/>
      <c r="KJ563" s="5"/>
      <c r="KK563" s="5"/>
      <c r="KL563" s="5"/>
      <c r="KM563" s="5"/>
      <c r="KN563" s="5"/>
    </row>
    <row r="564" spans="1:300" ht="12.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  <c r="CU564" s="5"/>
      <c r="CV564" s="5"/>
      <c r="CW564" s="5"/>
      <c r="CX564" s="5"/>
      <c r="CY564" s="5"/>
      <c r="CZ564" s="5"/>
      <c r="DA564" s="5"/>
      <c r="DB564" s="5"/>
      <c r="DC564" s="5"/>
      <c r="DD564" s="5"/>
      <c r="DE564" s="5"/>
      <c r="DF564" s="5"/>
      <c r="DG564" s="5"/>
      <c r="DH564" s="5"/>
      <c r="DI564" s="5"/>
      <c r="DJ564" s="5"/>
      <c r="DK564" s="5"/>
      <c r="DL564" s="5"/>
      <c r="DM564" s="5"/>
      <c r="DN564" s="5"/>
      <c r="DO564" s="5"/>
      <c r="DP564" s="5"/>
      <c r="DQ564" s="5"/>
      <c r="DR564" s="5"/>
      <c r="DS564" s="5"/>
      <c r="DT564" s="5"/>
      <c r="DU564" s="5"/>
      <c r="DV564" s="5"/>
      <c r="DW564" s="5"/>
      <c r="DX564" s="5"/>
      <c r="DY564" s="5"/>
      <c r="DZ564" s="5"/>
      <c r="EA564" s="5"/>
      <c r="EB564" s="5"/>
      <c r="EC564" s="5"/>
      <c r="ED564" s="5"/>
      <c r="EE564" s="5"/>
      <c r="EF564" s="5"/>
      <c r="EG564" s="5"/>
      <c r="EH564" s="5"/>
      <c r="EI564" s="5"/>
      <c r="EJ564" s="5"/>
      <c r="EK564" s="5"/>
      <c r="EL564" s="5"/>
      <c r="EM564" s="5"/>
      <c r="EN564" s="5"/>
      <c r="EO564" s="5"/>
      <c r="EP564" s="5"/>
      <c r="EQ564" s="5"/>
      <c r="ER564" s="5"/>
      <c r="ES564" s="5"/>
      <c r="ET564" s="5"/>
      <c r="EU564" s="5"/>
      <c r="EV564" s="5"/>
      <c r="EW564" s="5"/>
      <c r="EX564" s="5"/>
      <c r="EY564" s="5"/>
      <c r="EZ564" s="5"/>
      <c r="FA564" s="5"/>
      <c r="FB564" s="5"/>
      <c r="FC564" s="5"/>
      <c r="FD564" s="5"/>
      <c r="FE564" s="5"/>
      <c r="FF564" s="5"/>
      <c r="FG564" s="5"/>
      <c r="FH564" s="5"/>
      <c r="FI564" s="5"/>
      <c r="FJ564" s="5"/>
      <c r="FK564" s="5"/>
      <c r="FL564" s="5"/>
      <c r="FM564" s="5"/>
      <c r="FN564" s="5"/>
      <c r="FO564" s="5"/>
      <c r="FP564" s="5"/>
      <c r="FQ564" s="5"/>
      <c r="FR564" s="5"/>
      <c r="FS564" s="5"/>
      <c r="FT564" s="5"/>
      <c r="FU564" s="5"/>
      <c r="FV564" s="5"/>
      <c r="FW564" s="5"/>
      <c r="FX564" s="5"/>
      <c r="FY564" s="5"/>
      <c r="FZ564" s="5"/>
      <c r="GA564" s="5"/>
      <c r="GB564" s="5"/>
      <c r="GC564" s="5"/>
      <c r="GD564" s="5"/>
      <c r="GE564" s="5"/>
      <c r="GF564" s="5"/>
      <c r="GG564" s="5"/>
      <c r="GH564" s="5"/>
      <c r="GI564" s="5"/>
      <c r="GJ564" s="5"/>
      <c r="GK564" s="5"/>
      <c r="GL564" s="5"/>
      <c r="GM564" s="5"/>
      <c r="GN564" s="5"/>
      <c r="GO564" s="5"/>
      <c r="GP564" s="5"/>
      <c r="GQ564" s="5"/>
      <c r="GR564" s="5"/>
      <c r="GS564" s="5"/>
      <c r="GT564" s="5"/>
      <c r="GU564" s="5"/>
      <c r="GV564" s="5"/>
      <c r="GW564" s="5"/>
      <c r="GX564" s="5"/>
      <c r="GY564" s="5"/>
      <c r="GZ564" s="5"/>
      <c r="HA564" s="5"/>
      <c r="HB564" s="5"/>
      <c r="HC564" s="5"/>
      <c r="HD564" s="5"/>
      <c r="HE564" s="5"/>
      <c r="HF564" s="5"/>
      <c r="HG564" s="5"/>
      <c r="HH564" s="5"/>
      <c r="HI564" s="5"/>
      <c r="HJ564" s="5"/>
      <c r="HK564" s="5"/>
      <c r="HL564" s="5"/>
      <c r="HM564" s="5"/>
      <c r="HN564" s="5"/>
      <c r="HO564" s="5"/>
      <c r="HP564" s="5"/>
      <c r="HQ564" s="5"/>
      <c r="HR564" s="5"/>
      <c r="HS564" s="5"/>
      <c r="HT564" s="5"/>
      <c r="HU564" s="5"/>
      <c r="HV564" s="5"/>
      <c r="HW564" s="5"/>
      <c r="HX564" s="5"/>
      <c r="HY564" s="5"/>
      <c r="HZ564" s="5"/>
      <c r="IA564" s="5"/>
      <c r="IB564" s="5"/>
      <c r="IC564" s="5"/>
      <c r="ID564" s="5"/>
      <c r="IE564" s="5"/>
      <c r="IF564" s="5"/>
      <c r="IG564" s="5"/>
      <c r="IH564" s="5"/>
      <c r="II564" s="5"/>
      <c r="IJ564" s="5"/>
      <c r="IK564" s="5"/>
      <c r="IL564" s="5"/>
      <c r="IM564" s="5"/>
      <c r="IN564" s="5"/>
      <c r="IO564" s="5"/>
      <c r="IP564" s="5"/>
      <c r="IQ564" s="5"/>
      <c r="IR564" s="5"/>
      <c r="IS564" s="5"/>
      <c r="IT564" s="5"/>
      <c r="IU564" s="5"/>
      <c r="IV564" s="5"/>
      <c r="IW564" s="5"/>
      <c r="IX564" s="5"/>
      <c r="IY564" s="5"/>
      <c r="IZ564" s="5"/>
      <c r="JA564" s="5"/>
      <c r="JB564" s="5"/>
      <c r="JC564" s="5"/>
      <c r="JD564" s="5"/>
      <c r="JE564" s="5"/>
      <c r="JF564" s="5"/>
      <c r="JG564" s="5"/>
      <c r="JH564" s="5"/>
      <c r="JI564" s="5"/>
      <c r="JJ564" s="5"/>
      <c r="JK564" s="5"/>
      <c r="JL564" s="5"/>
      <c r="JM564" s="5"/>
      <c r="JN564" s="5"/>
      <c r="JO564" s="5"/>
      <c r="JP564" s="5"/>
      <c r="JQ564" s="5"/>
      <c r="JR564" s="5"/>
      <c r="JS564" s="5"/>
      <c r="JT564" s="5"/>
      <c r="JU564" s="5"/>
      <c r="JV564" s="5"/>
      <c r="JW564" s="5"/>
      <c r="JX564" s="5"/>
      <c r="JY564" s="5"/>
      <c r="JZ564" s="5"/>
      <c r="KA564" s="5"/>
      <c r="KB564" s="5"/>
      <c r="KC564" s="5"/>
      <c r="KD564" s="5"/>
      <c r="KE564" s="5"/>
      <c r="KF564" s="5"/>
      <c r="KG564" s="5"/>
      <c r="KH564" s="5"/>
      <c r="KI564" s="5"/>
      <c r="KJ564" s="5"/>
      <c r="KK564" s="5"/>
      <c r="KL564" s="5"/>
      <c r="KM564" s="5"/>
      <c r="KN564" s="5"/>
    </row>
    <row r="565" spans="1:300" ht="12.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  <c r="CY565" s="5"/>
      <c r="CZ565" s="5"/>
      <c r="DA565" s="5"/>
      <c r="DB565" s="5"/>
      <c r="DC565" s="5"/>
      <c r="DD565" s="5"/>
      <c r="DE565" s="5"/>
      <c r="DF565" s="5"/>
      <c r="DG565" s="5"/>
      <c r="DH565" s="5"/>
      <c r="DI565" s="5"/>
      <c r="DJ565" s="5"/>
      <c r="DK565" s="5"/>
      <c r="DL565" s="5"/>
      <c r="DM565" s="5"/>
      <c r="DN565" s="5"/>
      <c r="DO565" s="5"/>
      <c r="DP565" s="5"/>
      <c r="DQ565" s="5"/>
      <c r="DR565" s="5"/>
      <c r="DS565" s="5"/>
      <c r="DT565" s="5"/>
      <c r="DU565" s="5"/>
      <c r="DV565" s="5"/>
      <c r="DW565" s="5"/>
      <c r="DX565" s="5"/>
      <c r="DY565" s="5"/>
      <c r="DZ565" s="5"/>
      <c r="EA565" s="5"/>
      <c r="EB565" s="5"/>
      <c r="EC565" s="5"/>
      <c r="ED565" s="5"/>
      <c r="EE565" s="5"/>
      <c r="EF565" s="5"/>
      <c r="EG565" s="5"/>
      <c r="EH565" s="5"/>
      <c r="EI565" s="5"/>
      <c r="EJ565" s="5"/>
      <c r="EK565" s="5"/>
      <c r="EL565" s="5"/>
      <c r="EM565" s="5"/>
      <c r="EN565" s="5"/>
      <c r="EO565" s="5"/>
      <c r="EP565" s="5"/>
      <c r="EQ565" s="5"/>
      <c r="ER565" s="5"/>
      <c r="ES565" s="5"/>
      <c r="ET565" s="5"/>
      <c r="EU565" s="5"/>
      <c r="EV565" s="5"/>
      <c r="EW565" s="5"/>
      <c r="EX565" s="5"/>
      <c r="EY565" s="5"/>
      <c r="EZ565" s="5"/>
      <c r="FA565" s="5"/>
      <c r="FB565" s="5"/>
      <c r="FC565" s="5"/>
      <c r="FD565" s="5"/>
      <c r="FE565" s="5"/>
      <c r="FF565" s="5"/>
      <c r="FG565" s="5"/>
      <c r="FH565" s="5"/>
      <c r="FI565" s="5"/>
      <c r="FJ565" s="5"/>
      <c r="FK565" s="5"/>
      <c r="FL565" s="5"/>
      <c r="FM565" s="5"/>
      <c r="FN565" s="5"/>
      <c r="FO565" s="5"/>
      <c r="FP565" s="5"/>
      <c r="FQ565" s="5"/>
      <c r="FR565" s="5"/>
      <c r="FS565" s="5"/>
      <c r="FT565" s="5"/>
      <c r="FU565" s="5"/>
      <c r="FV565" s="5"/>
      <c r="FW565" s="5"/>
      <c r="FX565" s="5"/>
      <c r="FY565" s="5"/>
      <c r="FZ565" s="5"/>
      <c r="GA565" s="5"/>
      <c r="GB565" s="5"/>
      <c r="GC565" s="5"/>
      <c r="GD565" s="5"/>
      <c r="GE565" s="5"/>
      <c r="GF565" s="5"/>
      <c r="GG565" s="5"/>
      <c r="GH565" s="5"/>
      <c r="GI565" s="5"/>
      <c r="GJ565" s="5"/>
      <c r="GK565" s="5"/>
      <c r="GL565" s="5"/>
      <c r="GM565" s="5"/>
      <c r="GN565" s="5"/>
      <c r="GO565" s="5"/>
      <c r="GP565" s="5"/>
      <c r="GQ565" s="5"/>
      <c r="GR565" s="5"/>
      <c r="GS565" s="5"/>
      <c r="GT565" s="5"/>
      <c r="GU565" s="5"/>
      <c r="GV565" s="5"/>
      <c r="GW565" s="5"/>
      <c r="GX565" s="5"/>
      <c r="GY565" s="5"/>
      <c r="GZ565" s="5"/>
      <c r="HA565" s="5"/>
      <c r="HB565" s="5"/>
      <c r="HC565" s="5"/>
      <c r="HD565" s="5"/>
      <c r="HE565" s="5"/>
      <c r="HF565" s="5"/>
      <c r="HG565" s="5"/>
      <c r="HH565" s="5"/>
      <c r="HI565" s="5"/>
      <c r="HJ565" s="5"/>
      <c r="HK565" s="5"/>
      <c r="HL565" s="5"/>
      <c r="HM565" s="5"/>
      <c r="HN565" s="5"/>
      <c r="HO565" s="5"/>
      <c r="HP565" s="5"/>
      <c r="HQ565" s="5"/>
      <c r="HR565" s="5"/>
      <c r="HS565" s="5"/>
      <c r="HT565" s="5"/>
      <c r="HU565" s="5"/>
      <c r="HV565" s="5"/>
      <c r="HW565" s="5"/>
      <c r="HX565" s="5"/>
      <c r="HY565" s="5"/>
      <c r="HZ565" s="5"/>
      <c r="IA565" s="5"/>
      <c r="IB565" s="5"/>
      <c r="IC565" s="5"/>
      <c r="ID565" s="5"/>
      <c r="IE565" s="5"/>
      <c r="IF565" s="5"/>
      <c r="IG565" s="5"/>
      <c r="IH565" s="5"/>
      <c r="II565" s="5"/>
      <c r="IJ565" s="5"/>
      <c r="IK565" s="5"/>
      <c r="IL565" s="5"/>
      <c r="IM565" s="5"/>
      <c r="IN565" s="5"/>
      <c r="IO565" s="5"/>
      <c r="IP565" s="5"/>
      <c r="IQ565" s="5"/>
      <c r="IR565" s="5"/>
      <c r="IS565" s="5"/>
      <c r="IT565" s="5"/>
      <c r="IU565" s="5"/>
      <c r="IV565" s="5"/>
      <c r="IW565" s="5"/>
      <c r="IX565" s="5"/>
      <c r="IY565" s="5"/>
      <c r="IZ565" s="5"/>
      <c r="JA565" s="5"/>
      <c r="JB565" s="5"/>
      <c r="JC565" s="5"/>
      <c r="JD565" s="5"/>
      <c r="JE565" s="5"/>
      <c r="JF565" s="5"/>
      <c r="JG565" s="5"/>
      <c r="JH565" s="5"/>
      <c r="JI565" s="5"/>
      <c r="JJ565" s="5"/>
      <c r="JK565" s="5"/>
      <c r="JL565" s="5"/>
      <c r="JM565" s="5"/>
      <c r="JN565" s="5"/>
      <c r="JO565" s="5"/>
      <c r="JP565" s="5"/>
      <c r="JQ565" s="5"/>
      <c r="JR565" s="5"/>
      <c r="JS565" s="5"/>
      <c r="JT565" s="5"/>
      <c r="JU565" s="5"/>
      <c r="JV565" s="5"/>
      <c r="JW565" s="5"/>
      <c r="JX565" s="5"/>
      <c r="JY565" s="5"/>
      <c r="JZ565" s="5"/>
      <c r="KA565" s="5"/>
      <c r="KB565" s="5"/>
      <c r="KC565" s="5"/>
      <c r="KD565" s="5"/>
      <c r="KE565" s="5"/>
      <c r="KF565" s="5"/>
      <c r="KG565" s="5"/>
      <c r="KH565" s="5"/>
      <c r="KI565" s="5"/>
      <c r="KJ565" s="5"/>
      <c r="KK565" s="5"/>
      <c r="KL565" s="5"/>
      <c r="KM565" s="5"/>
      <c r="KN565" s="5"/>
    </row>
    <row r="566" spans="1:300" ht="12.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  <c r="CY566" s="5"/>
      <c r="CZ566" s="5"/>
      <c r="DA566" s="5"/>
      <c r="DB566" s="5"/>
      <c r="DC566" s="5"/>
      <c r="DD566" s="5"/>
      <c r="DE566" s="5"/>
      <c r="DF566" s="5"/>
      <c r="DG566" s="5"/>
      <c r="DH566" s="5"/>
      <c r="DI566" s="5"/>
      <c r="DJ566" s="5"/>
      <c r="DK566" s="5"/>
      <c r="DL566" s="5"/>
      <c r="DM566" s="5"/>
      <c r="DN566" s="5"/>
      <c r="DO566" s="5"/>
      <c r="DP566" s="5"/>
      <c r="DQ566" s="5"/>
      <c r="DR566" s="5"/>
      <c r="DS566" s="5"/>
      <c r="DT566" s="5"/>
      <c r="DU566" s="5"/>
      <c r="DV566" s="5"/>
      <c r="DW566" s="5"/>
      <c r="DX566" s="5"/>
      <c r="DY566" s="5"/>
      <c r="DZ566" s="5"/>
      <c r="EA566" s="5"/>
      <c r="EB566" s="5"/>
      <c r="EC566" s="5"/>
      <c r="ED566" s="5"/>
      <c r="EE566" s="5"/>
      <c r="EF566" s="5"/>
      <c r="EG566" s="5"/>
      <c r="EH566" s="5"/>
      <c r="EI566" s="5"/>
      <c r="EJ566" s="5"/>
      <c r="EK566" s="5"/>
      <c r="EL566" s="5"/>
      <c r="EM566" s="5"/>
      <c r="EN566" s="5"/>
      <c r="EO566" s="5"/>
      <c r="EP566" s="5"/>
      <c r="EQ566" s="5"/>
      <c r="ER566" s="5"/>
      <c r="ES566" s="5"/>
      <c r="ET566" s="5"/>
      <c r="EU566" s="5"/>
      <c r="EV566" s="5"/>
      <c r="EW566" s="5"/>
      <c r="EX566" s="5"/>
      <c r="EY566" s="5"/>
      <c r="EZ566" s="5"/>
      <c r="FA566" s="5"/>
      <c r="FB566" s="5"/>
      <c r="FC566" s="5"/>
      <c r="FD566" s="5"/>
      <c r="FE566" s="5"/>
      <c r="FF566" s="5"/>
      <c r="FG566" s="5"/>
      <c r="FH566" s="5"/>
      <c r="FI566" s="5"/>
      <c r="FJ566" s="5"/>
      <c r="FK566" s="5"/>
      <c r="FL566" s="5"/>
      <c r="FM566" s="5"/>
      <c r="FN566" s="5"/>
      <c r="FO566" s="5"/>
      <c r="FP566" s="5"/>
      <c r="FQ566" s="5"/>
      <c r="FR566" s="5"/>
      <c r="FS566" s="5"/>
      <c r="FT566" s="5"/>
      <c r="FU566" s="5"/>
      <c r="FV566" s="5"/>
      <c r="FW566" s="5"/>
      <c r="FX566" s="5"/>
      <c r="FY566" s="5"/>
      <c r="FZ566" s="5"/>
      <c r="GA566" s="5"/>
      <c r="GB566" s="5"/>
      <c r="GC566" s="5"/>
      <c r="GD566" s="5"/>
      <c r="GE566" s="5"/>
      <c r="GF566" s="5"/>
      <c r="GG566" s="5"/>
      <c r="GH566" s="5"/>
      <c r="GI566" s="5"/>
      <c r="GJ566" s="5"/>
      <c r="GK566" s="5"/>
      <c r="GL566" s="5"/>
      <c r="GM566" s="5"/>
      <c r="GN566" s="5"/>
      <c r="GO566" s="5"/>
      <c r="GP566" s="5"/>
      <c r="GQ566" s="5"/>
      <c r="GR566" s="5"/>
      <c r="GS566" s="5"/>
      <c r="GT566" s="5"/>
      <c r="GU566" s="5"/>
      <c r="GV566" s="5"/>
      <c r="GW566" s="5"/>
      <c r="GX566" s="5"/>
      <c r="GY566" s="5"/>
      <c r="GZ566" s="5"/>
      <c r="HA566" s="5"/>
      <c r="HB566" s="5"/>
      <c r="HC566" s="5"/>
      <c r="HD566" s="5"/>
      <c r="HE566" s="5"/>
      <c r="HF566" s="5"/>
      <c r="HG566" s="5"/>
      <c r="HH566" s="5"/>
      <c r="HI566" s="5"/>
      <c r="HJ566" s="5"/>
      <c r="HK566" s="5"/>
      <c r="HL566" s="5"/>
      <c r="HM566" s="5"/>
      <c r="HN566" s="5"/>
      <c r="HO566" s="5"/>
      <c r="HP566" s="5"/>
      <c r="HQ566" s="5"/>
      <c r="HR566" s="5"/>
      <c r="HS566" s="5"/>
      <c r="HT566" s="5"/>
      <c r="HU566" s="5"/>
      <c r="HV566" s="5"/>
      <c r="HW566" s="5"/>
      <c r="HX566" s="5"/>
      <c r="HY566" s="5"/>
      <c r="HZ566" s="5"/>
      <c r="IA566" s="5"/>
      <c r="IB566" s="5"/>
      <c r="IC566" s="5"/>
      <c r="ID566" s="5"/>
      <c r="IE566" s="5"/>
      <c r="IF566" s="5"/>
      <c r="IG566" s="5"/>
      <c r="IH566" s="5"/>
      <c r="II566" s="5"/>
      <c r="IJ566" s="5"/>
      <c r="IK566" s="5"/>
      <c r="IL566" s="5"/>
      <c r="IM566" s="5"/>
      <c r="IN566" s="5"/>
      <c r="IO566" s="5"/>
      <c r="IP566" s="5"/>
      <c r="IQ566" s="5"/>
      <c r="IR566" s="5"/>
      <c r="IS566" s="5"/>
      <c r="IT566" s="5"/>
      <c r="IU566" s="5"/>
      <c r="IV566" s="5"/>
      <c r="IW566" s="5"/>
      <c r="IX566" s="5"/>
      <c r="IY566" s="5"/>
      <c r="IZ566" s="5"/>
      <c r="JA566" s="5"/>
      <c r="JB566" s="5"/>
      <c r="JC566" s="5"/>
      <c r="JD566" s="5"/>
      <c r="JE566" s="5"/>
      <c r="JF566" s="5"/>
      <c r="JG566" s="5"/>
      <c r="JH566" s="5"/>
      <c r="JI566" s="5"/>
      <c r="JJ566" s="5"/>
      <c r="JK566" s="5"/>
      <c r="JL566" s="5"/>
      <c r="JM566" s="5"/>
      <c r="JN566" s="5"/>
      <c r="JO566" s="5"/>
      <c r="JP566" s="5"/>
      <c r="JQ566" s="5"/>
      <c r="JR566" s="5"/>
      <c r="JS566" s="5"/>
      <c r="JT566" s="5"/>
      <c r="JU566" s="5"/>
      <c r="JV566" s="5"/>
      <c r="JW566" s="5"/>
      <c r="JX566" s="5"/>
      <c r="JY566" s="5"/>
      <c r="JZ566" s="5"/>
      <c r="KA566" s="5"/>
      <c r="KB566" s="5"/>
      <c r="KC566" s="5"/>
      <c r="KD566" s="5"/>
      <c r="KE566" s="5"/>
      <c r="KF566" s="5"/>
      <c r="KG566" s="5"/>
      <c r="KH566" s="5"/>
      <c r="KI566" s="5"/>
      <c r="KJ566" s="5"/>
      <c r="KK566" s="5"/>
      <c r="KL566" s="5"/>
      <c r="KM566" s="5"/>
      <c r="KN566" s="5"/>
    </row>
    <row r="567" spans="1:300" ht="12.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  <c r="CU567" s="5"/>
      <c r="CV567" s="5"/>
      <c r="CW567" s="5"/>
      <c r="CX567" s="5"/>
      <c r="CY567" s="5"/>
      <c r="CZ567" s="5"/>
      <c r="DA567" s="5"/>
      <c r="DB567" s="5"/>
      <c r="DC567" s="5"/>
      <c r="DD567" s="5"/>
      <c r="DE567" s="5"/>
      <c r="DF567" s="5"/>
      <c r="DG567" s="5"/>
      <c r="DH567" s="5"/>
      <c r="DI567" s="5"/>
      <c r="DJ567" s="5"/>
      <c r="DK567" s="5"/>
      <c r="DL567" s="5"/>
      <c r="DM567" s="5"/>
      <c r="DN567" s="5"/>
      <c r="DO567" s="5"/>
      <c r="DP567" s="5"/>
      <c r="DQ567" s="5"/>
      <c r="DR567" s="5"/>
      <c r="DS567" s="5"/>
      <c r="DT567" s="5"/>
      <c r="DU567" s="5"/>
      <c r="DV567" s="5"/>
      <c r="DW567" s="5"/>
      <c r="DX567" s="5"/>
      <c r="DY567" s="5"/>
      <c r="DZ567" s="5"/>
      <c r="EA567" s="5"/>
      <c r="EB567" s="5"/>
      <c r="EC567" s="5"/>
      <c r="ED567" s="5"/>
      <c r="EE567" s="5"/>
      <c r="EF567" s="5"/>
      <c r="EG567" s="5"/>
      <c r="EH567" s="5"/>
      <c r="EI567" s="5"/>
      <c r="EJ567" s="5"/>
      <c r="EK567" s="5"/>
      <c r="EL567" s="5"/>
      <c r="EM567" s="5"/>
      <c r="EN567" s="5"/>
      <c r="EO567" s="5"/>
      <c r="EP567" s="5"/>
      <c r="EQ567" s="5"/>
      <c r="ER567" s="5"/>
      <c r="ES567" s="5"/>
      <c r="ET567" s="5"/>
      <c r="EU567" s="5"/>
      <c r="EV567" s="5"/>
      <c r="EW567" s="5"/>
      <c r="EX567" s="5"/>
      <c r="EY567" s="5"/>
      <c r="EZ567" s="5"/>
      <c r="FA567" s="5"/>
      <c r="FB567" s="5"/>
      <c r="FC567" s="5"/>
      <c r="FD567" s="5"/>
      <c r="FE567" s="5"/>
      <c r="FF567" s="5"/>
      <c r="FG567" s="5"/>
      <c r="FH567" s="5"/>
      <c r="FI567" s="5"/>
      <c r="FJ567" s="5"/>
      <c r="FK567" s="5"/>
      <c r="FL567" s="5"/>
      <c r="FM567" s="5"/>
      <c r="FN567" s="5"/>
      <c r="FO567" s="5"/>
      <c r="FP567" s="5"/>
      <c r="FQ567" s="5"/>
      <c r="FR567" s="5"/>
      <c r="FS567" s="5"/>
      <c r="FT567" s="5"/>
      <c r="FU567" s="5"/>
      <c r="FV567" s="5"/>
      <c r="FW567" s="5"/>
      <c r="FX567" s="5"/>
      <c r="FY567" s="5"/>
      <c r="FZ567" s="5"/>
      <c r="GA567" s="5"/>
      <c r="GB567" s="5"/>
      <c r="GC567" s="5"/>
      <c r="GD567" s="5"/>
      <c r="GE567" s="5"/>
      <c r="GF567" s="5"/>
      <c r="GG567" s="5"/>
      <c r="GH567" s="5"/>
      <c r="GI567" s="5"/>
      <c r="GJ567" s="5"/>
      <c r="GK567" s="5"/>
      <c r="GL567" s="5"/>
      <c r="GM567" s="5"/>
      <c r="GN567" s="5"/>
      <c r="GO567" s="5"/>
      <c r="GP567" s="5"/>
      <c r="GQ567" s="5"/>
      <c r="GR567" s="5"/>
      <c r="GS567" s="5"/>
      <c r="GT567" s="5"/>
      <c r="GU567" s="5"/>
      <c r="GV567" s="5"/>
      <c r="GW567" s="5"/>
      <c r="GX567" s="5"/>
      <c r="GY567" s="5"/>
      <c r="GZ567" s="5"/>
      <c r="HA567" s="5"/>
      <c r="HB567" s="5"/>
      <c r="HC567" s="5"/>
      <c r="HD567" s="5"/>
      <c r="HE567" s="5"/>
      <c r="HF567" s="5"/>
      <c r="HG567" s="5"/>
      <c r="HH567" s="5"/>
      <c r="HI567" s="5"/>
      <c r="HJ567" s="5"/>
      <c r="HK567" s="5"/>
      <c r="HL567" s="5"/>
      <c r="HM567" s="5"/>
      <c r="HN567" s="5"/>
      <c r="HO567" s="5"/>
      <c r="HP567" s="5"/>
      <c r="HQ567" s="5"/>
      <c r="HR567" s="5"/>
      <c r="HS567" s="5"/>
      <c r="HT567" s="5"/>
      <c r="HU567" s="5"/>
      <c r="HV567" s="5"/>
      <c r="HW567" s="5"/>
      <c r="HX567" s="5"/>
      <c r="HY567" s="5"/>
      <c r="HZ567" s="5"/>
      <c r="IA567" s="5"/>
      <c r="IB567" s="5"/>
      <c r="IC567" s="5"/>
      <c r="ID567" s="5"/>
      <c r="IE567" s="5"/>
      <c r="IF567" s="5"/>
      <c r="IG567" s="5"/>
      <c r="IH567" s="5"/>
      <c r="II567" s="5"/>
      <c r="IJ567" s="5"/>
      <c r="IK567" s="5"/>
      <c r="IL567" s="5"/>
      <c r="IM567" s="5"/>
      <c r="IN567" s="5"/>
      <c r="IO567" s="5"/>
      <c r="IP567" s="5"/>
      <c r="IQ567" s="5"/>
      <c r="IR567" s="5"/>
      <c r="IS567" s="5"/>
      <c r="IT567" s="5"/>
      <c r="IU567" s="5"/>
      <c r="IV567" s="5"/>
      <c r="IW567" s="5"/>
      <c r="IX567" s="5"/>
      <c r="IY567" s="5"/>
      <c r="IZ567" s="5"/>
      <c r="JA567" s="5"/>
      <c r="JB567" s="5"/>
      <c r="JC567" s="5"/>
      <c r="JD567" s="5"/>
      <c r="JE567" s="5"/>
      <c r="JF567" s="5"/>
      <c r="JG567" s="5"/>
      <c r="JH567" s="5"/>
      <c r="JI567" s="5"/>
      <c r="JJ567" s="5"/>
      <c r="JK567" s="5"/>
      <c r="JL567" s="5"/>
      <c r="JM567" s="5"/>
      <c r="JN567" s="5"/>
      <c r="JO567" s="5"/>
      <c r="JP567" s="5"/>
      <c r="JQ567" s="5"/>
      <c r="JR567" s="5"/>
      <c r="JS567" s="5"/>
      <c r="JT567" s="5"/>
      <c r="JU567" s="5"/>
      <c r="JV567" s="5"/>
      <c r="JW567" s="5"/>
      <c r="JX567" s="5"/>
      <c r="JY567" s="5"/>
      <c r="JZ567" s="5"/>
      <c r="KA567" s="5"/>
      <c r="KB567" s="5"/>
      <c r="KC567" s="5"/>
      <c r="KD567" s="5"/>
      <c r="KE567" s="5"/>
      <c r="KF567" s="5"/>
      <c r="KG567" s="5"/>
      <c r="KH567" s="5"/>
      <c r="KI567" s="5"/>
      <c r="KJ567" s="5"/>
      <c r="KK567" s="5"/>
      <c r="KL567" s="5"/>
      <c r="KM567" s="5"/>
      <c r="KN567" s="5"/>
    </row>
    <row r="568" spans="1:300" ht="12.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  <c r="CU568" s="5"/>
      <c r="CV568" s="5"/>
      <c r="CW568" s="5"/>
      <c r="CX568" s="5"/>
      <c r="CY568" s="5"/>
      <c r="CZ568" s="5"/>
      <c r="DA568" s="5"/>
      <c r="DB568" s="5"/>
      <c r="DC568" s="5"/>
      <c r="DD568" s="5"/>
      <c r="DE568" s="5"/>
      <c r="DF568" s="5"/>
      <c r="DG568" s="5"/>
      <c r="DH568" s="5"/>
      <c r="DI568" s="5"/>
      <c r="DJ568" s="5"/>
      <c r="DK568" s="5"/>
      <c r="DL568" s="5"/>
      <c r="DM568" s="5"/>
      <c r="DN568" s="5"/>
      <c r="DO568" s="5"/>
      <c r="DP568" s="5"/>
      <c r="DQ568" s="5"/>
      <c r="DR568" s="5"/>
      <c r="DS568" s="5"/>
      <c r="DT568" s="5"/>
      <c r="DU568" s="5"/>
      <c r="DV568" s="5"/>
      <c r="DW568" s="5"/>
      <c r="DX568" s="5"/>
      <c r="DY568" s="5"/>
      <c r="DZ568" s="5"/>
      <c r="EA568" s="5"/>
      <c r="EB568" s="5"/>
      <c r="EC568" s="5"/>
      <c r="ED568" s="5"/>
      <c r="EE568" s="5"/>
      <c r="EF568" s="5"/>
      <c r="EG568" s="5"/>
      <c r="EH568" s="5"/>
      <c r="EI568" s="5"/>
      <c r="EJ568" s="5"/>
      <c r="EK568" s="5"/>
      <c r="EL568" s="5"/>
      <c r="EM568" s="5"/>
      <c r="EN568" s="5"/>
      <c r="EO568" s="5"/>
      <c r="EP568" s="5"/>
      <c r="EQ568" s="5"/>
      <c r="ER568" s="5"/>
      <c r="ES568" s="5"/>
      <c r="ET568" s="5"/>
      <c r="EU568" s="5"/>
      <c r="EV568" s="5"/>
      <c r="EW568" s="5"/>
      <c r="EX568" s="5"/>
      <c r="EY568" s="5"/>
      <c r="EZ568" s="5"/>
      <c r="FA568" s="5"/>
      <c r="FB568" s="5"/>
      <c r="FC568" s="5"/>
      <c r="FD568" s="5"/>
      <c r="FE568" s="5"/>
      <c r="FF568" s="5"/>
      <c r="FG568" s="5"/>
      <c r="FH568" s="5"/>
      <c r="FI568" s="5"/>
      <c r="FJ568" s="5"/>
      <c r="FK568" s="5"/>
      <c r="FL568" s="5"/>
      <c r="FM568" s="5"/>
      <c r="FN568" s="5"/>
      <c r="FO568" s="5"/>
      <c r="FP568" s="5"/>
      <c r="FQ568" s="5"/>
      <c r="FR568" s="5"/>
      <c r="FS568" s="5"/>
      <c r="FT568" s="5"/>
      <c r="FU568" s="5"/>
      <c r="FV568" s="5"/>
      <c r="FW568" s="5"/>
      <c r="FX568" s="5"/>
      <c r="FY568" s="5"/>
      <c r="FZ568" s="5"/>
      <c r="GA568" s="5"/>
      <c r="GB568" s="5"/>
      <c r="GC568" s="5"/>
      <c r="GD568" s="5"/>
      <c r="GE568" s="5"/>
      <c r="GF568" s="5"/>
      <c r="GG568" s="5"/>
      <c r="GH568" s="5"/>
      <c r="GI568" s="5"/>
      <c r="GJ568" s="5"/>
      <c r="GK568" s="5"/>
      <c r="GL568" s="5"/>
      <c r="GM568" s="5"/>
      <c r="GN568" s="5"/>
      <c r="GO568" s="5"/>
      <c r="GP568" s="5"/>
      <c r="GQ568" s="5"/>
      <c r="GR568" s="5"/>
      <c r="GS568" s="5"/>
      <c r="GT568" s="5"/>
      <c r="GU568" s="5"/>
      <c r="GV568" s="5"/>
      <c r="GW568" s="5"/>
      <c r="GX568" s="5"/>
      <c r="GY568" s="5"/>
      <c r="GZ568" s="5"/>
      <c r="HA568" s="5"/>
      <c r="HB568" s="5"/>
      <c r="HC568" s="5"/>
      <c r="HD568" s="5"/>
      <c r="HE568" s="5"/>
      <c r="HF568" s="5"/>
      <c r="HG568" s="5"/>
      <c r="HH568" s="5"/>
      <c r="HI568" s="5"/>
      <c r="HJ568" s="5"/>
      <c r="HK568" s="5"/>
      <c r="HL568" s="5"/>
      <c r="HM568" s="5"/>
      <c r="HN568" s="5"/>
      <c r="HO568" s="5"/>
      <c r="HP568" s="5"/>
      <c r="HQ568" s="5"/>
      <c r="HR568" s="5"/>
      <c r="HS568" s="5"/>
      <c r="HT568" s="5"/>
      <c r="HU568" s="5"/>
      <c r="HV568" s="5"/>
      <c r="HW568" s="5"/>
      <c r="HX568" s="5"/>
      <c r="HY568" s="5"/>
      <c r="HZ568" s="5"/>
      <c r="IA568" s="5"/>
      <c r="IB568" s="5"/>
      <c r="IC568" s="5"/>
      <c r="ID568" s="5"/>
      <c r="IE568" s="5"/>
      <c r="IF568" s="5"/>
      <c r="IG568" s="5"/>
      <c r="IH568" s="5"/>
      <c r="II568" s="5"/>
      <c r="IJ568" s="5"/>
      <c r="IK568" s="5"/>
      <c r="IL568" s="5"/>
      <c r="IM568" s="5"/>
      <c r="IN568" s="5"/>
      <c r="IO568" s="5"/>
      <c r="IP568" s="5"/>
      <c r="IQ568" s="5"/>
      <c r="IR568" s="5"/>
      <c r="IS568" s="5"/>
      <c r="IT568" s="5"/>
      <c r="IU568" s="5"/>
      <c r="IV568" s="5"/>
      <c r="IW568" s="5"/>
      <c r="IX568" s="5"/>
      <c r="IY568" s="5"/>
      <c r="IZ568" s="5"/>
      <c r="JA568" s="5"/>
      <c r="JB568" s="5"/>
      <c r="JC568" s="5"/>
      <c r="JD568" s="5"/>
      <c r="JE568" s="5"/>
      <c r="JF568" s="5"/>
      <c r="JG568" s="5"/>
      <c r="JH568" s="5"/>
      <c r="JI568" s="5"/>
      <c r="JJ568" s="5"/>
      <c r="JK568" s="5"/>
      <c r="JL568" s="5"/>
      <c r="JM568" s="5"/>
      <c r="JN568" s="5"/>
      <c r="JO568" s="5"/>
      <c r="JP568" s="5"/>
      <c r="JQ568" s="5"/>
      <c r="JR568" s="5"/>
      <c r="JS568" s="5"/>
      <c r="JT568" s="5"/>
      <c r="JU568" s="5"/>
      <c r="JV568" s="5"/>
      <c r="JW568" s="5"/>
      <c r="JX568" s="5"/>
      <c r="JY568" s="5"/>
      <c r="JZ568" s="5"/>
      <c r="KA568" s="5"/>
      <c r="KB568" s="5"/>
      <c r="KC568" s="5"/>
      <c r="KD568" s="5"/>
      <c r="KE568" s="5"/>
      <c r="KF568" s="5"/>
      <c r="KG568" s="5"/>
      <c r="KH568" s="5"/>
      <c r="KI568" s="5"/>
      <c r="KJ568" s="5"/>
      <c r="KK568" s="5"/>
      <c r="KL568" s="5"/>
      <c r="KM568" s="5"/>
      <c r="KN568" s="5"/>
    </row>
    <row r="569" spans="1:300" ht="12.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  <c r="CY569" s="5"/>
      <c r="CZ569" s="5"/>
      <c r="DA569" s="5"/>
      <c r="DB569" s="5"/>
      <c r="DC569" s="5"/>
      <c r="DD569" s="5"/>
      <c r="DE569" s="5"/>
      <c r="DF569" s="5"/>
      <c r="DG569" s="5"/>
      <c r="DH569" s="5"/>
      <c r="DI569" s="5"/>
      <c r="DJ569" s="5"/>
      <c r="DK569" s="5"/>
      <c r="DL569" s="5"/>
      <c r="DM569" s="5"/>
      <c r="DN569" s="5"/>
      <c r="DO569" s="5"/>
      <c r="DP569" s="5"/>
      <c r="DQ569" s="5"/>
      <c r="DR569" s="5"/>
      <c r="DS569" s="5"/>
      <c r="DT569" s="5"/>
      <c r="DU569" s="5"/>
      <c r="DV569" s="5"/>
      <c r="DW569" s="5"/>
      <c r="DX569" s="5"/>
      <c r="DY569" s="5"/>
      <c r="DZ569" s="5"/>
      <c r="EA569" s="5"/>
      <c r="EB569" s="5"/>
      <c r="EC569" s="5"/>
      <c r="ED569" s="5"/>
      <c r="EE569" s="5"/>
      <c r="EF569" s="5"/>
      <c r="EG569" s="5"/>
      <c r="EH569" s="5"/>
      <c r="EI569" s="5"/>
      <c r="EJ569" s="5"/>
      <c r="EK569" s="5"/>
      <c r="EL569" s="5"/>
      <c r="EM569" s="5"/>
      <c r="EN569" s="5"/>
      <c r="EO569" s="5"/>
      <c r="EP569" s="5"/>
      <c r="EQ569" s="5"/>
      <c r="ER569" s="5"/>
      <c r="ES569" s="5"/>
      <c r="ET569" s="5"/>
      <c r="EU569" s="5"/>
      <c r="EV569" s="5"/>
      <c r="EW569" s="5"/>
      <c r="EX569" s="5"/>
      <c r="EY569" s="5"/>
      <c r="EZ569" s="5"/>
      <c r="FA569" s="5"/>
      <c r="FB569" s="5"/>
      <c r="FC569" s="5"/>
      <c r="FD569" s="5"/>
      <c r="FE569" s="5"/>
      <c r="FF569" s="5"/>
      <c r="FG569" s="5"/>
      <c r="FH569" s="5"/>
      <c r="FI569" s="5"/>
      <c r="FJ569" s="5"/>
      <c r="FK569" s="5"/>
      <c r="FL569" s="5"/>
      <c r="FM569" s="5"/>
      <c r="FN569" s="5"/>
      <c r="FO569" s="5"/>
      <c r="FP569" s="5"/>
      <c r="FQ569" s="5"/>
      <c r="FR569" s="5"/>
      <c r="FS569" s="5"/>
      <c r="FT569" s="5"/>
      <c r="FU569" s="5"/>
      <c r="FV569" s="5"/>
      <c r="FW569" s="5"/>
      <c r="FX569" s="5"/>
      <c r="FY569" s="5"/>
      <c r="FZ569" s="5"/>
      <c r="GA569" s="5"/>
      <c r="GB569" s="5"/>
      <c r="GC569" s="5"/>
      <c r="GD569" s="5"/>
      <c r="GE569" s="5"/>
      <c r="GF569" s="5"/>
      <c r="GG569" s="5"/>
      <c r="GH569" s="5"/>
      <c r="GI569" s="5"/>
      <c r="GJ569" s="5"/>
      <c r="GK569" s="5"/>
      <c r="GL569" s="5"/>
      <c r="GM569" s="5"/>
      <c r="GN569" s="5"/>
      <c r="GO569" s="5"/>
      <c r="GP569" s="5"/>
      <c r="GQ569" s="5"/>
      <c r="GR569" s="5"/>
      <c r="GS569" s="5"/>
      <c r="GT569" s="5"/>
      <c r="GU569" s="5"/>
      <c r="GV569" s="5"/>
      <c r="GW569" s="5"/>
      <c r="GX569" s="5"/>
      <c r="GY569" s="5"/>
      <c r="GZ569" s="5"/>
      <c r="HA569" s="5"/>
      <c r="HB569" s="5"/>
      <c r="HC569" s="5"/>
      <c r="HD569" s="5"/>
      <c r="HE569" s="5"/>
      <c r="HF569" s="5"/>
      <c r="HG569" s="5"/>
      <c r="HH569" s="5"/>
      <c r="HI569" s="5"/>
      <c r="HJ569" s="5"/>
      <c r="HK569" s="5"/>
      <c r="HL569" s="5"/>
      <c r="HM569" s="5"/>
      <c r="HN569" s="5"/>
      <c r="HO569" s="5"/>
      <c r="HP569" s="5"/>
      <c r="HQ569" s="5"/>
      <c r="HR569" s="5"/>
      <c r="HS569" s="5"/>
      <c r="HT569" s="5"/>
      <c r="HU569" s="5"/>
      <c r="HV569" s="5"/>
      <c r="HW569" s="5"/>
      <c r="HX569" s="5"/>
      <c r="HY569" s="5"/>
      <c r="HZ569" s="5"/>
      <c r="IA569" s="5"/>
      <c r="IB569" s="5"/>
      <c r="IC569" s="5"/>
      <c r="ID569" s="5"/>
      <c r="IE569" s="5"/>
      <c r="IF569" s="5"/>
      <c r="IG569" s="5"/>
      <c r="IH569" s="5"/>
      <c r="II569" s="5"/>
      <c r="IJ569" s="5"/>
      <c r="IK569" s="5"/>
      <c r="IL569" s="5"/>
      <c r="IM569" s="5"/>
      <c r="IN569" s="5"/>
      <c r="IO569" s="5"/>
      <c r="IP569" s="5"/>
      <c r="IQ569" s="5"/>
      <c r="IR569" s="5"/>
      <c r="IS569" s="5"/>
      <c r="IT569" s="5"/>
      <c r="IU569" s="5"/>
      <c r="IV569" s="5"/>
      <c r="IW569" s="5"/>
      <c r="IX569" s="5"/>
      <c r="IY569" s="5"/>
      <c r="IZ569" s="5"/>
      <c r="JA569" s="5"/>
      <c r="JB569" s="5"/>
      <c r="JC569" s="5"/>
      <c r="JD569" s="5"/>
      <c r="JE569" s="5"/>
      <c r="JF569" s="5"/>
      <c r="JG569" s="5"/>
      <c r="JH569" s="5"/>
      <c r="JI569" s="5"/>
      <c r="JJ569" s="5"/>
      <c r="JK569" s="5"/>
      <c r="JL569" s="5"/>
      <c r="JM569" s="5"/>
      <c r="JN569" s="5"/>
      <c r="JO569" s="5"/>
      <c r="JP569" s="5"/>
      <c r="JQ569" s="5"/>
      <c r="JR569" s="5"/>
      <c r="JS569" s="5"/>
      <c r="JT569" s="5"/>
      <c r="JU569" s="5"/>
      <c r="JV569" s="5"/>
      <c r="JW569" s="5"/>
      <c r="JX569" s="5"/>
      <c r="JY569" s="5"/>
      <c r="JZ569" s="5"/>
      <c r="KA569" s="5"/>
      <c r="KB569" s="5"/>
      <c r="KC569" s="5"/>
      <c r="KD569" s="5"/>
      <c r="KE569" s="5"/>
      <c r="KF569" s="5"/>
      <c r="KG569" s="5"/>
      <c r="KH569" s="5"/>
      <c r="KI569" s="5"/>
      <c r="KJ569" s="5"/>
      <c r="KK569" s="5"/>
      <c r="KL569" s="5"/>
      <c r="KM569" s="5"/>
      <c r="KN569" s="5"/>
    </row>
    <row r="570" spans="1:300" ht="12.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  <c r="CY570" s="5"/>
      <c r="CZ570" s="5"/>
      <c r="DA570" s="5"/>
      <c r="DB570" s="5"/>
      <c r="DC570" s="5"/>
      <c r="DD570" s="5"/>
      <c r="DE570" s="5"/>
      <c r="DF570" s="5"/>
      <c r="DG570" s="5"/>
      <c r="DH570" s="5"/>
      <c r="DI570" s="5"/>
      <c r="DJ570" s="5"/>
      <c r="DK570" s="5"/>
      <c r="DL570" s="5"/>
      <c r="DM570" s="5"/>
      <c r="DN570" s="5"/>
      <c r="DO570" s="5"/>
      <c r="DP570" s="5"/>
      <c r="DQ570" s="5"/>
      <c r="DR570" s="5"/>
      <c r="DS570" s="5"/>
      <c r="DT570" s="5"/>
      <c r="DU570" s="5"/>
      <c r="DV570" s="5"/>
      <c r="DW570" s="5"/>
      <c r="DX570" s="5"/>
      <c r="DY570" s="5"/>
      <c r="DZ570" s="5"/>
      <c r="EA570" s="5"/>
      <c r="EB570" s="5"/>
      <c r="EC570" s="5"/>
      <c r="ED570" s="5"/>
      <c r="EE570" s="5"/>
      <c r="EF570" s="5"/>
      <c r="EG570" s="5"/>
      <c r="EH570" s="5"/>
      <c r="EI570" s="5"/>
      <c r="EJ570" s="5"/>
      <c r="EK570" s="5"/>
      <c r="EL570" s="5"/>
      <c r="EM570" s="5"/>
      <c r="EN570" s="5"/>
      <c r="EO570" s="5"/>
      <c r="EP570" s="5"/>
      <c r="EQ570" s="5"/>
      <c r="ER570" s="5"/>
      <c r="ES570" s="5"/>
      <c r="ET570" s="5"/>
      <c r="EU570" s="5"/>
      <c r="EV570" s="5"/>
      <c r="EW570" s="5"/>
      <c r="EX570" s="5"/>
      <c r="EY570" s="5"/>
      <c r="EZ570" s="5"/>
      <c r="FA570" s="5"/>
      <c r="FB570" s="5"/>
      <c r="FC570" s="5"/>
      <c r="FD570" s="5"/>
      <c r="FE570" s="5"/>
      <c r="FF570" s="5"/>
      <c r="FG570" s="5"/>
      <c r="FH570" s="5"/>
      <c r="FI570" s="5"/>
      <c r="FJ570" s="5"/>
      <c r="FK570" s="5"/>
      <c r="FL570" s="5"/>
      <c r="FM570" s="5"/>
      <c r="FN570" s="5"/>
      <c r="FO570" s="5"/>
      <c r="FP570" s="5"/>
      <c r="FQ570" s="5"/>
      <c r="FR570" s="5"/>
      <c r="FS570" s="5"/>
      <c r="FT570" s="5"/>
      <c r="FU570" s="5"/>
      <c r="FV570" s="5"/>
      <c r="FW570" s="5"/>
      <c r="FX570" s="5"/>
      <c r="FY570" s="5"/>
      <c r="FZ570" s="5"/>
      <c r="GA570" s="5"/>
      <c r="GB570" s="5"/>
      <c r="GC570" s="5"/>
      <c r="GD570" s="5"/>
      <c r="GE570" s="5"/>
      <c r="GF570" s="5"/>
      <c r="GG570" s="5"/>
      <c r="GH570" s="5"/>
      <c r="GI570" s="5"/>
      <c r="GJ570" s="5"/>
      <c r="GK570" s="5"/>
      <c r="GL570" s="5"/>
      <c r="GM570" s="5"/>
      <c r="GN570" s="5"/>
      <c r="GO570" s="5"/>
      <c r="GP570" s="5"/>
      <c r="GQ570" s="5"/>
      <c r="GR570" s="5"/>
      <c r="GS570" s="5"/>
      <c r="GT570" s="5"/>
      <c r="GU570" s="5"/>
      <c r="GV570" s="5"/>
      <c r="GW570" s="5"/>
      <c r="GX570" s="5"/>
      <c r="GY570" s="5"/>
      <c r="GZ570" s="5"/>
      <c r="HA570" s="5"/>
      <c r="HB570" s="5"/>
      <c r="HC570" s="5"/>
      <c r="HD570" s="5"/>
      <c r="HE570" s="5"/>
      <c r="HF570" s="5"/>
      <c r="HG570" s="5"/>
      <c r="HH570" s="5"/>
      <c r="HI570" s="5"/>
      <c r="HJ570" s="5"/>
      <c r="HK570" s="5"/>
      <c r="HL570" s="5"/>
      <c r="HM570" s="5"/>
      <c r="HN570" s="5"/>
      <c r="HO570" s="5"/>
      <c r="HP570" s="5"/>
      <c r="HQ570" s="5"/>
      <c r="HR570" s="5"/>
      <c r="HS570" s="5"/>
      <c r="HT570" s="5"/>
      <c r="HU570" s="5"/>
      <c r="HV570" s="5"/>
      <c r="HW570" s="5"/>
      <c r="HX570" s="5"/>
      <c r="HY570" s="5"/>
      <c r="HZ570" s="5"/>
      <c r="IA570" s="5"/>
      <c r="IB570" s="5"/>
      <c r="IC570" s="5"/>
      <c r="ID570" s="5"/>
      <c r="IE570" s="5"/>
      <c r="IF570" s="5"/>
      <c r="IG570" s="5"/>
      <c r="IH570" s="5"/>
      <c r="II570" s="5"/>
      <c r="IJ570" s="5"/>
      <c r="IK570" s="5"/>
      <c r="IL570" s="5"/>
      <c r="IM570" s="5"/>
      <c r="IN570" s="5"/>
      <c r="IO570" s="5"/>
      <c r="IP570" s="5"/>
      <c r="IQ570" s="5"/>
      <c r="IR570" s="5"/>
      <c r="IS570" s="5"/>
      <c r="IT570" s="5"/>
      <c r="IU570" s="5"/>
      <c r="IV570" s="5"/>
      <c r="IW570" s="5"/>
      <c r="IX570" s="5"/>
      <c r="IY570" s="5"/>
      <c r="IZ570" s="5"/>
      <c r="JA570" s="5"/>
      <c r="JB570" s="5"/>
      <c r="JC570" s="5"/>
      <c r="JD570" s="5"/>
      <c r="JE570" s="5"/>
      <c r="JF570" s="5"/>
      <c r="JG570" s="5"/>
      <c r="JH570" s="5"/>
      <c r="JI570" s="5"/>
      <c r="JJ570" s="5"/>
      <c r="JK570" s="5"/>
      <c r="JL570" s="5"/>
      <c r="JM570" s="5"/>
      <c r="JN570" s="5"/>
      <c r="JO570" s="5"/>
      <c r="JP570" s="5"/>
      <c r="JQ570" s="5"/>
      <c r="JR570" s="5"/>
      <c r="JS570" s="5"/>
      <c r="JT570" s="5"/>
      <c r="JU570" s="5"/>
      <c r="JV570" s="5"/>
      <c r="JW570" s="5"/>
      <c r="JX570" s="5"/>
      <c r="JY570" s="5"/>
      <c r="JZ570" s="5"/>
      <c r="KA570" s="5"/>
      <c r="KB570" s="5"/>
      <c r="KC570" s="5"/>
      <c r="KD570" s="5"/>
      <c r="KE570" s="5"/>
      <c r="KF570" s="5"/>
      <c r="KG570" s="5"/>
      <c r="KH570" s="5"/>
      <c r="KI570" s="5"/>
      <c r="KJ570" s="5"/>
      <c r="KK570" s="5"/>
      <c r="KL570" s="5"/>
      <c r="KM570" s="5"/>
      <c r="KN570" s="5"/>
    </row>
    <row r="571" spans="1:300" ht="12.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  <c r="CY571" s="5"/>
      <c r="CZ571" s="5"/>
      <c r="DA571" s="5"/>
      <c r="DB571" s="5"/>
      <c r="DC571" s="5"/>
      <c r="DD571" s="5"/>
      <c r="DE571" s="5"/>
      <c r="DF571" s="5"/>
      <c r="DG571" s="5"/>
      <c r="DH571" s="5"/>
      <c r="DI571" s="5"/>
      <c r="DJ571" s="5"/>
      <c r="DK571" s="5"/>
      <c r="DL571" s="5"/>
      <c r="DM571" s="5"/>
      <c r="DN571" s="5"/>
      <c r="DO571" s="5"/>
      <c r="DP571" s="5"/>
      <c r="DQ571" s="5"/>
      <c r="DR571" s="5"/>
      <c r="DS571" s="5"/>
      <c r="DT571" s="5"/>
      <c r="DU571" s="5"/>
      <c r="DV571" s="5"/>
      <c r="DW571" s="5"/>
      <c r="DX571" s="5"/>
      <c r="DY571" s="5"/>
      <c r="DZ571" s="5"/>
      <c r="EA571" s="5"/>
      <c r="EB571" s="5"/>
      <c r="EC571" s="5"/>
      <c r="ED571" s="5"/>
      <c r="EE571" s="5"/>
      <c r="EF571" s="5"/>
      <c r="EG571" s="5"/>
      <c r="EH571" s="5"/>
      <c r="EI571" s="5"/>
      <c r="EJ571" s="5"/>
      <c r="EK571" s="5"/>
      <c r="EL571" s="5"/>
      <c r="EM571" s="5"/>
      <c r="EN571" s="5"/>
      <c r="EO571" s="5"/>
      <c r="EP571" s="5"/>
      <c r="EQ571" s="5"/>
      <c r="ER571" s="5"/>
      <c r="ES571" s="5"/>
      <c r="ET571" s="5"/>
      <c r="EU571" s="5"/>
      <c r="EV571" s="5"/>
      <c r="EW571" s="5"/>
      <c r="EX571" s="5"/>
      <c r="EY571" s="5"/>
      <c r="EZ571" s="5"/>
      <c r="FA571" s="5"/>
      <c r="FB571" s="5"/>
      <c r="FC571" s="5"/>
      <c r="FD571" s="5"/>
      <c r="FE571" s="5"/>
      <c r="FF571" s="5"/>
      <c r="FG571" s="5"/>
      <c r="FH571" s="5"/>
      <c r="FI571" s="5"/>
      <c r="FJ571" s="5"/>
      <c r="FK571" s="5"/>
      <c r="FL571" s="5"/>
      <c r="FM571" s="5"/>
      <c r="FN571" s="5"/>
      <c r="FO571" s="5"/>
      <c r="FP571" s="5"/>
      <c r="FQ571" s="5"/>
      <c r="FR571" s="5"/>
      <c r="FS571" s="5"/>
      <c r="FT571" s="5"/>
      <c r="FU571" s="5"/>
      <c r="FV571" s="5"/>
      <c r="FW571" s="5"/>
      <c r="FX571" s="5"/>
      <c r="FY571" s="5"/>
      <c r="FZ571" s="5"/>
      <c r="GA571" s="5"/>
      <c r="GB571" s="5"/>
      <c r="GC571" s="5"/>
      <c r="GD571" s="5"/>
      <c r="GE571" s="5"/>
      <c r="GF571" s="5"/>
      <c r="GG571" s="5"/>
      <c r="GH571" s="5"/>
      <c r="GI571" s="5"/>
      <c r="GJ571" s="5"/>
      <c r="GK571" s="5"/>
      <c r="GL571" s="5"/>
      <c r="GM571" s="5"/>
      <c r="GN571" s="5"/>
      <c r="GO571" s="5"/>
      <c r="GP571" s="5"/>
      <c r="GQ571" s="5"/>
      <c r="GR571" s="5"/>
      <c r="GS571" s="5"/>
      <c r="GT571" s="5"/>
      <c r="GU571" s="5"/>
      <c r="GV571" s="5"/>
      <c r="GW571" s="5"/>
      <c r="GX571" s="5"/>
      <c r="GY571" s="5"/>
      <c r="GZ571" s="5"/>
      <c r="HA571" s="5"/>
      <c r="HB571" s="5"/>
      <c r="HC571" s="5"/>
      <c r="HD571" s="5"/>
      <c r="HE571" s="5"/>
      <c r="HF571" s="5"/>
      <c r="HG571" s="5"/>
      <c r="HH571" s="5"/>
      <c r="HI571" s="5"/>
      <c r="HJ571" s="5"/>
      <c r="HK571" s="5"/>
      <c r="HL571" s="5"/>
      <c r="HM571" s="5"/>
      <c r="HN571" s="5"/>
      <c r="HO571" s="5"/>
      <c r="HP571" s="5"/>
      <c r="HQ571" s="5"/>
      <c r="HR571" s="5"/>
      <c r="HS571" s="5"/>
      <c r="HT571" s="5"/>
      <c r="HU571" s="5"/>
      <c r="HV571" s="5"/>
      <c r="HW571" s="5"/>
      <c r="HX571" s="5"/>
      <c r="HY571" s="5"/>
      <c r="HZ571" s="5"/>
      <c r="IA571" s="5"/>
      <c r="IB571" s="5"/>
      <c r="IC571" s="5"/>
      <c r="ID571" s="5"/>
      <c r="IE571" s="5"/>
      <c r="IF571" s="5"/>
      <c r="IG571" s="5"/>
      <c r="IH571" s="5"/>
      <c r="II571" s="5"/>
      <c r="IJ571" s="5"/>
      <c r="IK571" s="5"/>
      <c r="IL571" s="5"/>
      <c r="IM571" s="5"/>
      <c r="IN571" s="5"/>
      <c r="IO571" s="5"/>
      <c r="IP571" s="5"/>
      <c r="IQ571" s="5"/>
      <c r="IR571" s="5"/>
      <c r="IS571" s="5"/>
      <c r="IT571" s="5"/>
      <c r="IU571" s="5"/>
      <c r="IV571" s="5"/>
      <c r="IW571" s="5"/>
      <c r="IX571" s="5"/>
      <c r="IY571" s="5"/>
      <c r="IZ571" s="5"/>
      <c r="JA571" s="5"/>
      <c r="JB571" s="5"/>
      <c r="JC571" s="5"/>
      <c r="JD571" s="5"/>
      <c r="JE571" s="5"/>
      <c r="JF571" s="5"/>
      <c r="JG571" s="5"/>
      <c r="JH571" s="5"/>
      <c r="JI571" s="5"/>
      <c r="JJ571" s="5"/>
      <c r="JK571" s="5"/>
      <c r="JL571" s="5"/>
      <c r="JM571" s="5"/>
      <c r="JN571" s="5"/>
      <c r="JO571" s="5"/>
      <c r="JP571" s="5"/>
      <c r="JQ571" s="5"/>
      <c r="JR571" s="5"/>
      <c r="JS571" s="5"/>
      <c r="JT571" s="5"/>
      <c r="JU571" s="5"/>
      <c r="JV571" s="5"/>
      <c r="JW571" s="5"/>
      <c r="JX571" s="5"/>
      <c r="JY571" s="5"/>
      <c r="JZ571" s="5"/>
      <c r="KA571" s="5"/>
      <c r="KB571" s="5"/>
      <c r="KC571" s="5"/>
      <c r="KD571" s="5"/>
      <c r="KE571" s="5"/>
      <c r="KF571" s="5"/>
      <c r="KG571" s="5"/>
      <c r="KH571" s="5"/>
      <c r="KI571" s="5"/>
      <c r="KJ571" s="5"/>
      <c r="KK571" s="5"/>
      <c r="KL571" s="5"/>
      <c r="KM571" s="5"/>
      <c r="KN571" s="5"/>
    </row>
    <row r="572" spans="1:300" ht="12.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  <c r="CY572" s="5"/>
      <c r="CZ572" s="5"/>
      <c r="DA572" s="5"/>
      <c r="DB572" s="5"/>
      <c r="DC572" s="5"/>
      <c r="DD572" s="5"/>
      <c r="DE572" s="5"/>
      <c r="DF572" s="5"/>
      <c r="DG572" s="5"/>
      <c r="DH572" s="5"/>
      <c r="DI572" s="5"/>
      <c r="DJ572" s="5"/>
      <c r="DK572" s="5"/>
      <c r="DL572" s="5"/>
      <c r="DM572" s="5"/>
      <c r="DN572" s="5"/>
      <c r="DO572" s="5"/>
      <c r="DP572" s="5"/>
      <c r="DQ572" s="5"/>
      <c r="DR572" s="5"/>
      <c r="DS572" s="5"/>
      <c r="DT572" s="5"/>
      <c r="DU572" s="5"/>
      <c r="DV572" s="5"/>
      <c r="DW572" s="5"/>
      <c r="DX572" s="5"/>
      <c r="DY572" s="5"/>
      <c r="DZ572" s="5"/>
      <c r="EA572" s="5"/>
      <c r="EB572" s="5"/>
      <c r="EC572" s="5"/>
      <c r="ED572" s="5"/>
      <c r="EE572" s="5"/>
      <c r="EF572" s="5"/>
      <c r="EG572" s="5"/>
      <c r="EH572" s="5"/>
      <c r="EI572" s="5"/>
      <c r="EJ572" s="5"/>
      <c r="EK572" s="5"/>
      <c r="EL572" s="5"/>
      <c r="EM572" s="5"/>
      <c r="EN572" s="5"/>
      <c r="EO572" s="5"/>
      <c r="EP572" s="5"/>
      <c r="EQ572" s="5"/>
      <c r="ER572" s="5"/>
      <c r="ES572" s="5"/>
      <c r="ET572" s="5"/>
      <c r="EU572" s="5"/>
      <c r="EV572" s="5"/>
      <c r="EW572" s="5"/>
      <c r="EX572" s="5"/>
      <c r="EY572" s="5"/>
      <c r="EZ572" s="5"/>
      <c r="FA572" s="5"/>
      <c r="FB572" s="5"/>
      <c r="FC572" s="5"/>
      <c r="FD572" s="5"/>
      <c r="FE572" s="5"/>
      <c r="FF572" s="5"/>
      <c r="FG572" s="5"/>
      <c r="FH572" s="5"/>
      <c r="FI572" s="5"/>
      <c r="FJ572" s="5"/>
      <c r="FK572" s="5"/>
      <c r="FL572" s="5"/>
      <c r="FM572" s="5"/>
      <c r="FN572" s="5"/>
      <c r="FO572" s="5"/>
      <c r="FP572" s="5"/>
      <c r="FQ572" s="5"/>
      <c r="FR572" s="5"/>
      <c r="FS572" s="5"/>
      <c r="FT572" s="5"/>
      <c r="FU572" s="5"/>
      <c r="FV572" s="5"/>
      <c r="FW572" s="5"/>
      <c r="FX572" s="5"/>
      <c r="FY572" s="5"/>
      <c r="FZ572" s="5"/>
      <c r="GA572" s="5"/>
      <c r="GB572" s="5"/>
      <c r="GC572" s="5"/>
      <c r="GD572" s="5"/>
      <c r="GE572" s="5"/>
      <c r="GF572" s="5"/>
      <c r="GG572" s="5"/>
      <c r="GH572" s="5"/>
      <c r="GI572" s="5"/>
      <c r="GJ572" s="5"/>
      <c r="GK572" s="5"/>
      <c r="GL572" s="5"/>
      <c r="GM572" s="5"/>
      <c r="GN572" s="5"/>
      <c r="GO572" s="5"/>
      <c r="GP572" s="5"/>
      <c r="GQ572" s="5"/>
      <c r="GR572" s="5"/>
      <c r="GS572" s="5"/>
      <c r="GT572" s="5"/>
      <c r="GU572" s="5"/>
      <c r="GV572" s="5"/>
      <c r="GW572" s="5"/>
      <c r="GX572" s="5"/>
      <c r="GY572" s="5"/>
      <c r="GZ572" s="5"/>
      <c r="HA572" s="5"/>
      <c r="HB572" s="5"/>
      <c r="HC572" s="5"/>
      <c r="HD572" s="5"/>
      <c r="HE572" s="5"/>
      <c r="HF572" s="5"/>
      <c r="HG572" s="5"/>
      <c r="HH572" s="5"/>
      <c r="HI572" s="5"/>
      <c r="HJ572" s="5"/>
      <c r="HK572" s="5"/>
      <c r="HL572" s="5"/>
      <c r="HM572" s="5"/>
      <c r="HN572" s="5"/>
      <c r="HO572" s="5"/>
      <c r="HP572" s="5"/>
      <c r="HQ572" s="5"/>
      <c r="HR572" s="5"/>
      <c r="HS572" s="5"/>
      <c r="HT572" s="5"/>
      <c r="HU572" s="5"/>
      <c r="HV572" s="5"/>
      <c r="HW572" s="5"/>
      <c r="HX572" s="5"/>
      <c r="HY572" s="5"/>
      <c r="HZ572" s="5"/>
      <c r="IA572" s="5"/>
      <c r="IB572" s="5"/>
      <c r="IC572" s="5"/>
      <c r="ID572" s="5"/>
      <c r="IE572" s="5"/>
      <c r="IF572" s="5"/>
      <c r="IG572" s="5"/>
      <c r="IH572" s="5"/>
      <c r="II572" s="5"/>
      <c r="IJ572" s="5"/>
      <c r="IK572" s="5"/>
      <c r="IL572" s="5"/>
      <c r="IM572" s="5"/>
      <c r="IN572" s="5"/>
      <c r="IO572" s="5"/>
      <c r="IP572" s="5"/>
      <c r="IQ572" s="5"/>
      <c r="IR572" s="5"/>
      <c r="IS572" s="5"/>
      <c r="IT572" s="5"/>
      <c r="IU572" s="5"/>
      <c r="IV572" s="5"/>
      <c r="IW572" s="5"/>
      <c r="IX572" s="5"/>
      <c r="IY572" s="5"/>
      <c r="IZ572" s="5"/>
      <c r="JA572" s="5"/>
      <c r="JB572" s="5"/>
      <c r="JC572" s="5"/>
      <c r="JD572" s="5"/>
      <c r="JE572" s="5"/>
      <c r="JF572" s="5"/>
      <c r="JG572" s="5"/>
      <c r="JH572" s="5"/>
      <c r="JI572" s="5"/>
      <c r="JJ572" s="5"/>
      <c r="JK572" s="5"/>
      <c r="JL572" s="5"/>
      <c r="JM572" s="5"/>
      <c r="JN572" s="5"/>
      <c r="JO572" s="5"/>
      <c r="JP572" s="5"/>
      <c r="JQ572" s="5"/>
      <c r="JR572" s="5"/>
      <c r="JS572" s="5"/>
      <c r="JT572" s="5"/>
      <c r="JU572" s="5"/>
      <c r="JV572" s="5"/>
      <c r="JW572" s="5"/>
      <c r="JX572" s="5"/>
      <c r="JY572" s="5"/>
      <c r="JZ572" s="5"/>
      <c r="KA572" s="5"/>
      <c r="KB572" s="5"/>
      <c r="KC572" s="5"/>
      <c r="KD572" s="5"/>
      <c r="KE572" s="5"/>
      <c r="KF572" s="5"/>
      <c r="KG572" s="5"/>
      <c r="KH572" s="5"/>
      <c r="KI572" s="5"/>
      <c r="KJ572" s="5"/>
      <c r="KK572" s="5"/>
      <c r="KL572" s="5"/>
      <c r="KM572" s="5"/>
      <c r="KN572" s="5"/>
    </row>
    <row r="573" spans="1:300" ht="12.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  <c r="CY573" s="5"/>
      <c r="CZ573" s="5"/>
      <c r="DA573" s="5"/>
      <c r="DB573" s="5"/>
      <c r="DC573" s="5"/>
      <c r="DD573" s="5"/>
      <c r="DE573" s="5"/>
      <c r="DF573" s="5"/>
      <c r="DG573" s="5"/>
      <c r="DH573" s="5"/>
      <c r="DI573" s="5"/>
      <c r="DJ573" s="5"/>
      <c r="DK573" s="5"/>
      <c r="DL573" s="5"/>
      <c r="DM573" s="5"/>
      <c r="DN573" s="5"/>
      <c r="DO573" s="5"/>
      <c r="DP573" s="5"/>
      <c r="DQ573" s="5"/>
      <c r="DR573" s="5"/>
      <c r="DS573" s="5"/>
      <c r="DT573" s="5"/>
      <c r="DU573" s="5"/>
      <c r="DV573" s="5"/>
      <c r="DW573" s="5"/>
      <c r="DX573" s="5"/>
      <c r="DY573" s="5"/>
      <c r="DZ573" s="5"/>
      <c r="EA573" s="5"/>
      <c r="EB573" s="5"/>
      <c r="EC573" s="5"/>
      <c r="ED573" s="5"/>
      <c r="EE573" s="5"/>
      <c r="EF573" s="5"/>
      <c r="EG573" s="5"/>
      <c r="EH573" s="5"/>
      <c r="EI573" s="5"/>
      <c r="EJ573" s="5"/>
      <c r="EK573" s="5"/>
      <c r="EL573" s="5"/>
      <c r="EM573" s="5"/>
      <c r="EN573" s="5"/>
      <c r="EO573" s="5"/>
      <c r="EP573" s="5"/>
      <c r="EQ573" s="5"/>
      <c r="ER573" s="5"/>
      <c r="ES573" s="5"/>
      <c r="ET573" s="5"/>
      <c r="EU573" s="5"/>
      <c r="EV573" s="5"/>
      <c r="EW573" s="5"/>
      <c r="EX573" s="5"/>
      <c r="EY573" s="5"/>
      <c r="EZ573" s="5"/>
      <c r="FA573" s="5"/>
      <c r="FB573" s="5"/>
      <c r="FC573" s="5"/>
      <c r="FD573" s="5"/>
      <c r="FE573" s="5"/>
      <c r="FF573" s="5"/>
      <c r="FG573" s="5"/>
      <c r="FH573" s="5"/>
      <c r="FI573" s="5"/>
      <c r="FJ573" s="5"/>
      <c r="FK573" s="5"/>
      <c r="FL573" s="5"/>
      <c r="FM573" s="5"/>
      <c r="FN573" s="5"/>
      <c r="FO573" s="5"/>
      <c r="FP573" s="5"/>
      <c r="FQ573" s="5"/>
      <c r="FR573" s="5"/>
      <c r="FS573" s="5"/>
      <c r="FT573" s="5"/>
      <c r="FU573" s="5"/>
      <c r="FV573" s="5"/>
      <c r="FW573" s="5"/>
      <c r="FX573" s="5"/>
      <c r="FY573" s="5"/>
      <c r="FZ573" s="5"/>
      <c r="GA573" s="5"/>
      <c r="GB573" s="5"/>
      <c r="GC573" s="5"/>
      <c r="GD573" s="5"/>
      <c r="GE573" s="5"/>
      <c r="GF573" s="5"/>
      <c r="GG573" s="5"/>
      <c r="GH573" s="5"/>
      <c r="GI573" s="5"/>
      <c r="GJ573" s="5"/>
      <c r="GK573" s="5"/>
      <c r="GL573" s="5"/>
      <c r="GM573" s="5"/>
      <c r="GN573" s="5"/>
      <c r="GO573" s="5"/>
      <c r="GP573" s="5"/>
      <c r="GQ573" s="5"/>
      <c r="GR573" s="5"/>
      <c r="GS573" s="5"/>
      <c r="GT573" s="5"/>
      <c r="GU573" s="5"/>
      <c r="GV573" s="5"/>
      <c r="GW573" s="5"/>
      <c r="GX573" s="5"/>
      <c r="GY573" s="5"/>
      <c r="GZ573" s="5"/>
      <c r="HA573" s="5"/>
      <c r="HB573" s="5"/>
      <c r="HC573" s="5"/>
      <c r="HD573" s="5"/>
      <c r="HE573" s="5"/>
      <c r="HF573" s="5"/>
      <c r="HG573" s="5"/>
      <c r="HH573" s="5"/>
      <c r="HI573" s="5"/>
      <c r="HJ573" s="5"/>
      <c r="HK573" s="5"/>
      <c r="HL573" s="5"/>
      <c r="HM573" s="5"/>
      <c r="HN573" s="5"/>
      <c r="HO573" s="5"/>
      <c r="HP573" s="5"/>
      <c r="HQ573" s="5"/>
      <c r="HR573" s="5"/>
      <c r="HS573" s="5"/>
      <c r="HT573" s="5"/>
      <c r="HU573" s="5"/>
      <c r="HV573" s="5"/>
      <c r="HW573" s="5"/>
      <c r="HX573" s="5"/>
      <c r="HY573" s="5"/>
      <c r="HZ573" s="5"/>
      <c r="IA573" s="5"/>
      <c r="IB573" s="5"/>
      <c r="IC573" s="5"/>
      <c r="ID573" s="5"/>
      <c r="IE573" s="5"/>
      <c r="IF573" s="5"/>
      <c r="IG573" s="5"/>
      <c r="IH573" s="5"/>
      <c r="II573" s="5"/>
      <c r="IJ573" s="5"/>
      <c r="IK573" s="5"/>
      <c r="IL573" s="5"/>
      <c r="IM573" s="5"/>
      <c r="IN573" s="5"/>
      <c r="IO573" s="5"/>
      <c r="IP573" s="5"/>
      <c r="IQ573" s="5"/>
      <c r="IR573" s="5"/>
      <c r="IS573" s="5"/>
      <c r="IT573" s="5"/>
      <c r="IU573" s="5"/>
      <c r="IV573" s="5"/>
      <c r="IW573" s="5"/>
      <c r="IX573" s="5"/>
      <c r="IY573" s="5"/>
      <c r="IZ573" s="5"/>
      <c r="JA573" s="5"/>
      <c r="JB573" s="5"/>
      <c r="JC573" s="5"/>
      <c r="JD573" s="5"/>
      <c r="JE573" s="5"/>
      <c r="JF573" s="5"/>
      <c r="JG573" s="5"/>
      <c r="JH573" s="5"/>
      <c r="JI573" s="5"/>
      <c r="JJ573" s="5"/>
      <c r="JK573" s="5"/>
      <c r="JL573" s="5"/>
      <c r="JM573" s="5"/>
      <c r="JN573" s="5"/>
      <c r="JO573" s="5"/>
      <c r="JP573" s="5"/>
      <c r="JQ573" s="5"/>
      <c r="JR573" s="5"/>
      <c r="JS573" s="5"/>
      <c r="JT573" s="5"/>
      <c r="JU573" s="5"/>
      <c r="JV573" s="5"/>
      <c r="JW573" s="5"/>
      <c r="JX573" s="5"/>
      <c r="JY573" s="5"/>
      <c r="JZ573" s="5"/>
      <c r="KA573" s="5"/>
      <c r="KB573" s="5"/>
      <c r="KC573" s="5"/>
      <c r="KD573" s="5"/>
      <c r="KE573" s="5"/>
      <c r="KF573" s="5"/>
      <c r="KG573" s="5"/>
      <c r="KH573" s="5"/>
      <c r="KI573" s="5"/>
      <c r="KJ573" s="5"/>
      <c r="KK573" s="5"/>
      <c r="KL573" s="5"/>
      <c r="KM573" s="5"/>
      <c r="KN573" s="5"/>
    </row>
    <row r="574" spans="1:300" ht="12.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  <c r="CY574" s="5"/>
      <c r="CZ574" s="5"/>
      <c r="DA574" s="5"/>
      <c r="DB574" s="5"/>
      <c r="DC574" s="5"/>
      <c r="DD574" s="5"/>
      <c r="DE574" s="5"/>
      <c r="DF574" s="5"/>
      <c r="DG574" s="5"/>
      <c r="DH574" s="5"/>
      <c r="DI574" s="5"/>
      <c r="DJ574" s="5"/>
      <c r="DK574" s="5"/>
      <c r="DL574" s="5"/>
      <c r="DM574" s="5"/>
      <c r="DN574" s="5"/>
      <c r="DO574" s="5"/>
      <c r="DP574" s="5"/>
      <c r="DQ574" s="5"/>
      <c r="DR574" s="5"/>
      <c r="DS574" s="5"/>
      <c r="DT574" s="5"/>
      <c r="DU574" s="5"/>
      <c r="DV574" s="5"/>
      <c r="DW574" s="5"/>
      <c r="DX574" s="5"/>
      <c r="DY574" s="5"/>
      <c r="DZ574" s="5"/>
      <c r="EA574" s="5"/>
      <c r="EB574" s="5"/>
      <c r="EC574" s="5"/>
      <c r="ED574" s="5"/>
      <c r="EE574" s="5"/>
      <c r="EF574" s="5"/>
      <c r="EG574" s="5"/>
      <c r="EH574" s="5"/>
      <c r="EI574" s="5"/>
      <c r="EJ574" s="5"/>
      <c r="EK574" s="5"/>
      <c r="EL574" s="5"/>
      <c r="EM574" s="5"/>
      <c r="EN574" s="5"/>
      <c r="EO574" s="5"/>
      <c r="EP574" s="5"/>
      <c r="EQ574" s="5"/>
      <c r="ER574" s="5"/>
      <c r="ES574" s="5"/>
      <c r="ET574" s="5"/>
      <c r="EU574" s="5"/>
      <c r="EV574" s="5"/>
      <c r="EW574" s="5"/>
      <c r="EX574" s="5"/>
      <c r="EY574" s="5"/>
      <c r="EZ574" s="5"/>
      <c r="FA574" s="5"/>
      <c r="FB574" s="5"/>
      <c r="FC574" s="5"/>
      <c r="FD574" s="5"/>
      <c r="FE574" s="5"/>
      <c r="FF574" s="5"/>
      <c r="FG574" s="5"/>
      <c r="FH574" s="5"/>
      <c r="FI574" s="5"/>
      <c r="FJ574" s="5"/>
      <c r="FK574" s="5"/>
      <c r="FL574" s="5"/>
      <c r="FM574" s="5"/>
      <c r="FN574" s="5"/>
      <c r="FO574" s="5"/>
      <c r="FP574" s="5"/>
      <c r="FQ574" s="5"/>
      <c r="FR574" s="5"/>
      <c r="FS574" s="5"/>
      <c r="FT574" s="5"/>
      <c r="FU574" s="5"/>
      <c r="FV574" s="5"/>
      <c r="FW574" s="5"/>
      <c r="FX574" s="5"/>
      <c r="FY574" s="5"/>
      <c r="FZ574" s="5"/>
      <c r="GA574" s="5"/>
      <c r="GB574" s="5"/>
      <c r="GC574" s="5"/>
      <c r="GD574" s="5"/>
      <c r="GE574" s="5"/>
      <c r="GF574" s="5"/>
      <c r="GG574" s="5"/>
      <c r="GH574" s="5"/>
      <c r="GI574" s="5"/>
      <c r="GJ574" s="5"/>
      <c r="GK574" s="5"/>
      <c r="GL574" s="5"/>
      <c r="GM574" s="5"/>
      <c r="GN574" s="5"/>
      <c r="GO574" s="5"/>
      <c r="GP574" s="5"/>
      <c r="GQ574" s="5"/>
      <c r="GR574" s="5"/>
      <c r="GS574" s="5"/>
      <c r="GT574" s="5"/>
      <c r="GU574" s="5"/>
      <c r="GV574" s="5"/>
      <c r="GW574" s="5"/>
      <c r="GX574" s="5"/>
      <c r="GY574" s="5"/>
      <c r="GZ574" s="5"/>
      <c r="HA574" s="5"/>
      <c r="HB574" s="5"/>
      <c r="HC574" s="5"/>
      <c r="HD574" s="5"/>
      <c r="HE574" s="5"/>
      <c r="HF574" s="5"/>
      <c r="HG574" s="5"/>
      <c r="HH574" s="5"/>
      <c r="HI574" s="5"/>
      <c r="HJ574" s="5"/>
      <c r="HK574" s="5"/>
      <c r="HL574" s="5"/>
      <c r="HM574" s="5"/>
      <c r="HN574" s="5"/>
      <c r="HO574" s="5"/>
      <c r="HP574" s="5"/>
      <c r="HQ574" s="5"/>
      <c r="HR574" s="5"/>
      <c r="HS574" s="5"/>
      <c r="HT574" s="5"/>
      <c r="HU574" s="5"/>
      <c r="HV574" s="5"/>
      <c r="HW574" s="5"/>
      <c r="HX574" s="5"/>
      <c r="HY574" s="5"/>
      <c r="HZ574" s="5"/>
      <c r="IA574" s="5"/>
      <c r="IB574" s="5"/>
      <c r="IC574" s="5"/>
      <c r="ID574" s="5"/>
      <c r="IE574" s="5"/>
      <c r="IF574" s="5"/>
      <c r="IG574" s="5"/>
      <c r="IH574" s="5"/>
      <c r="II574" s="5"/>
      <c r="IJ574" s="5"/>
      <c r="IK574" s="5"/>
      <c r="IL574" s="5"/>
      <c r="IM574" s="5"/>
      <c r="IN574" s="5"/>
      <c r="IO574" s="5"/>
      <c r="IP574" s="5"/>
      <c r="IQ574" s="5"/>
      <c r="IR574" s="5"/>
      <c r="IS574" s="5"/>
      <c r="IT574" s="5"/>
      <c r="IU574" s="5"/>
      <c r="IV574" s="5"/>
      <c r="IW574" s="5"/>
      <c r="IX574" s="5"/>
      <c r="IY574" s="5"/>
      <c r="IZ574" s="5"/>
      <c r="JA574" s="5"/>
      <c r="JB574" s="5"/>
      <c r="JC574" s="5"/>
      <c r="JD574" s="5"/>
      <c r="JE574" s="5"/>
      <c r="JF574" s="5"/>
      <c r="JG574" s="5"/>
      <c r="JH574" s="5"/>
      <c r="JI574" s="5"/>
      <c r="JJ574" s="5"/>
      <c r="JK574" s="5"/>
      <c r="JL574" s="5"/>
      <c r="JM574" s="5"/>
      <c r="JN574" s="5"/>
      <c r="JO574" s="5"/>
      <c r="JP574" s="5"/>
      <c r="JQ574" s="5"/>
      <c r="JR574" s="5"/>
      <c r="JS574" s="5"/>
      <c r="JT574" s="5"/>
      <c r="JU574" s="5"/>
      <c r="JV574" s="5"/>
      <c r="JW574" s="5"/>
      <c r="JX574" s="5"/>
      <c r="JY574" s="5"/>
      <c r="JZ574" s="5"/>
      <c r="KA574" s="5"/>
      <c r="KB574" s="5"/>
      <c r="KC574" s="5"/>
      <c r="KD574" s="5"/>
      <c r="KE574" s="5"/>
      <c r="KF574" s="5"/>
      <c r="KG574" s="5"/>
      <c r="KH574" s="5"/>
      <c r="KI574" s="5"/>
      <c r="KJ574" s="5"/>
      <c r="KK574" s="5"/>
      <c r="KL574" s="5"/>
      <c r="KM574" s="5"/>
      <c r="KN574" s="5"/>
    </row>
    <row r="575" spans="1:300" ht="12.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X575" s="5"/>
      <c r="CY575" s="5"/>
      <c r="CZ575" s="5"/>
      <c r="DA575" s="5"/>
      <c r="DB575" s="5"/>
      <c r="DC575" s="5"/>
      <c r="DD575" s="5"/>
      <c r="DE575" s="5"/>
      <c r="DF575" s="5"/>
      <c r="DG575" s="5"/>
      <c r="DH575" s="5"/>
      <c r="DI575" s="5"/>
      <c r="DJ575" s="5"/>
      <c r="DK575" s="5"/>
      <c r="DL575" s="5"/>
      <c r="DM575" s="5"/>
      <c r="DN575" s="5"/>
      <c r="DO575" s="5"/>
      <c r="DP575" s="5"/>
      <c r="DQ575" s="5"/>
      <c r="DR575" s="5"/>
      <c r="DS575" s="5"/>
      <c r="DT575" s="5"/>
      <c r="DU575" s="5"/>
      <c r="DV575" s="5"/>
      <c r="DW575" s="5"/>
      <c r="DX575" s="5"/>
      <c r="DY575" s="5"/>
      <c r="DZ575" s="5"/>
      <c r="EA575" s="5"/>
      <c r="EB575" s="5"/>
      <c r="EC575" s="5"/>
      <c r="ED575" s="5"/>
      <c r="EE575" s="5"/>
      <c r="EF575" s="5"/>
      <c r="EG575" s="5"/>
      <c r="EH575" s="5"/>
      <c r="EI575" s="5"/>
      <c r="EJ575" s="5"/>
      <c r="EK575" s="5"/>
      <c r="EL575" s="5"/>
      <c r="EM575" s="5"/>
      <c r="EN575" s="5"/>
      <c r="EO575" s="5"/>
      <c r="EP575" s="5"/>
      <c r="EQ575" s="5"/>
      <c r="ER575" s="5"/>
      <c r="ES575" s="5"/>
      <c r="ET575" s="5"/>
      <c r="EU575" s="5"/>
      <c r="EV575" s="5"/>
      <c r="EW575" s="5"/>
      <c r="EX575" s="5"/>
      <c r="EY575" s="5"/>
      <c r="EZ575" s="5"/>
      <c r="FA575" s="5"/>
      <c r="FB575" s="5"/>
      <c r="FC575" s="5"/>
      <c r="FD575" s="5"/>
      <c r="FE575" s="5"/>
      <c r="FF575" s="5"/>
      <c r="FG575" s="5"/>
      <c r="FH575" s="5"/>
      <c r="FI575" s="5"/>
      <c r="FJ575" s="5"/>
      <c r="FK575" s="5"/>
      <c r="FL575" s="5"/>
      <c r="FM575" s="5"/>
      <c r="FN575" s="5"/>
      <c r="FO575" s="5"/>
      <c r="FP575" s="5"/>
      <c r="FQ575" s="5"/>
      <c r="FR575" s="5"/>
      <c r="FS575" s="5"/>
      <c r="FT575" s="5"/>
      <c r="FU575" s="5"/>
      <c r="FV575" s="5"/>
      <c r="FW575" s="5"/>
      <c r="FX575" s="5"/>
      <c r="FY575" s="5"/>
      <c r="FZ575" s="5"/>
      <c r="GA575" s="5"/>
      <c r="GB575" s="5"/>
      <c r="GC575" s="5"/>
      <c r="GD575" s="5"/>
      <c r="GE575" s="5"/>
      <c r="GF575" s="5"/>
      <c r="GG575" s="5"/>
      <c r="GH575" s="5"/>
      <c r="GI575" s="5"/>
      <c r="GJ575" s="5"/>
      <c r="GK575" s="5"/>
      <c r="GL575" s="5"/>
      <c r="GM575" s="5"/>
      <c r="GN575" s="5"/>
      <c r="GO575" s="5"/>
      <c r="GP575" s="5"/>
      <c r="GQ575" s="5"/>
      <c r="GR575" s="5"/>
      <c r="GS575" s="5"/>
      <c r="GT575" s="5"/>
      <c r="GU575" s="5"/>
      <c r="GV575" s="5"/>
      <c r="GW575" s="5"/>
      <c r="GX575" s="5"/>
      <c r="GY575" s="5"/>
      <c r="GZ575" s="5"/>
      <c r="HA575" s="5"/>
      <c r="HB575" s="5"/>
      <c r="HC575" s="5"/>
      <c r="HD575" s="5"/>
      <c r="HE575" s="5"/>
      <c r="HF575" s="5"/>
      <c r="HG575" s="5"/>
      <c r="HH575" s="5"/>
      <c r="HI575" s="5"/>
      <c r="HJ575" s="5"/>
      <c r="HK575" s="5"/>
      <c r="HL575" s="5"/>
      <c r="HM575" s="5"/>
      <c r="HN575" s="5"/>
      <c r="HO575" s="5"/>
      <c r="HP575" s="5"/>
      <c r="HQ575" s="5"/>
      <c r="HR575" s="5"/>
      <c r="HS575" s="5"/>
      <c r="HT575" s="5"/>
      <c r="HU575" s="5"/>
      <c r="HV575" s="5"/>
      <c r="HW575" s="5"/>
      <c r="HX575" s="5"/>
      <c r="HY575" s="5"/>
      <c r="HZ575" s="5"/>
      <c r="IA575" s="5"/>
      <c r="IB575" s="5"/>
      <c r="IC575" s="5"/>
      <c r="ID575" s="5"/>
      <c r="IE575" s="5"/>
      <c r="IF575" s="5"/>
      <c r="IG575" s="5"/>
      <c r="IH575" s="5"/>
      <c r="II575" s="5"/>
      <c r="IJ575" s="5"/>
      <c r="IK575" s="5"/>
      <c r="IL575" s="5"/>
      <c r="IM575" s="5"/>
      <c r="IN575" s="5"/>
      <c r="IO575" s="5"/>
      <c r="IP575" s="5"/>
      <c r="IQ575" s="5"/>
      <c r="IR575" s="5"/>
      <c r="IS575" s="5"/>
      <c r="IT575" s="5"/>
      <c r="IU575" s="5"/>
      <c r="IV575" s="5"/>
      <c r="IW575" s="5"/>
      <c r="IX575" s="5"/>
      <c r="IY575" s="5"/>
      <c r="IZ575" s="5"/>
      <c r="JA575" s="5"/>
      <c r="JB575" s="5"/>
      <c r="JC575" s="5"/>
      <c r="JD575" s="5"/>
      <c r="JE575" s="5"/>
      <c r="JF575" s="5"/>
      <c r="JG575" s="5"/>
      <c r="JH575" s="5"/>
      <c r="JI575" s="5"/>
      <c r="JJ575" s="5"/>
      <c r="JK575" s="5"/>
      <c r="JL575" s="5"/>
      <c r="JM575" s="5"/>
      <c r="JN575" s="5"/>
      <c r="JO575" s="5"/>
      <c r="JP575" s="5"/>
      <c r="JQ575" s="5"/>
      <c r="JR575" s="5"/>
      <c r="JS575" s="5"/>
      <c r="JT575" s="5"/>
      <c r="JU575" s="5"/>
      <c r="JV575" s="5"/>
      <c r="JW575" s="5"/>
      <c r="JX575" s="5"/>
      <c r="JY575" s="5"/>
      <c r="JZ575" s="5"/>
      <c r="KA575" s="5"/>
      <c r="KB575" s="5"/>
      <c r="KC575" s="5"/>
      <c r="KD575" s="5"/>
      <c r="KE575" s="5"/>
      <c r="KF575" s="5"/>
      <c r="KG575" s="5"/>
      <c r="KH575" s="5"/>
      <c r="KI575" s="5"/>
      <c r="KJ575" s="5"/>
      <c r="KK575" s="5"/>
      <c r="KL575" s="5"/>
      <c r="KM575" s="5"/>
      <c r="KN575" s="5"/>
    </row>
    <row r="576" spans="1:300" ht="12.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  <c r="CY576" s="5"/>
      <c r="CZ576" s="5"/>
      <c r="DA576" s="5"/>
      <c r="DB576" s="5"/>
      <c r="DC576" s="5"/>
      <c r="DD576" s="5"/>
      <c r="DE576" s="5"/>
      <c r="DF576" s="5"/>
      <c r="DG576" s="5"/>
      <c r="DH576" s="5"/>
      <c r="DI576" s="5"/>
      <c r="DJ576" s="5"/>
      <c r="DK576" s="5"/>
      <c r="DL576" s="5"/>
      <c r="DM576" s="5"/>
      <c r="DN576" s="5"/>
      <c r="DO576" s="5"/>
      <c r="DP576" s="5"/>
      <c r="DQ576" s="5"/>
      <c r="DR576" s="5"/>
      <c r="DS576" s="5"/>
      <c r="DT576" s="5"/>
      <c r="DU576" s="5"/>
      <c r="DV576" s="5"/>
      <c r="DW576" s="5"/>
      <c r="DX576" s="5"/>
      <c r="DY576" s="5"/>
      <c r="DZ576" s="5"/>
      <c r="EA576" s="5"/>
      <c r="EB576" s="5"/>
      <c r="EC576" s="5"/>
      <c r="ED576" s="5"/>
      <c r="EE576" s="5"/>
      <c r="EF576" s="5"/>
      <c r="EG576" s="5"/>
      <c r="EH576" s="5"/>
      <c r="EI576" s="5"/>
      <c r="EJ576" s="5"/>
      <c r="EK576" s="5"/>
      <c r="EL576" s="5"/>
      <c r="EM576" s="5"/>
      <c r="EN576" s="5"/>
      <c r="EO576" s="5"/>
      <c r="EP576" s="5"/>
      <c r="EQ576" s="5"/>
      <c r="ER576" s="5"/>
      <c r="ES576" s="5"/>
      <c r="ET576" s="5"/>
      <c r="EU576" s="5"/>
      <c r="EV576" s="5"/>
      <c r="EW576" s="5"/>
      <c r="EX576" s="5"/>
      <c r="EY576" s="5"/>
      <c r="EZ576" s="5"/>
      <c r="FA576" s="5"/>
      <c r="FB576" s="5"/>
      <c r="FC576" s="5"/>
      <c r="FD576" s="5"/>
      <c r="FE576" s="5"/>
      <c r="FF576" s="5"/>
      <c r="FG576" s="5"/>
      <c r="FH576" s="5"/>
      <c r="FI576" s="5"/>
      <c r="FJ576" s="5"/>
      <c r="FK576" s="5"/>
      <c r="FL576" s="5"/>
      <c r="FM576" s="5"/>
      <c r="FN576" s="5"/>
      <c r="FO576" s="5"/>
      <c r="FP576" s="5"/>
      <c r="FQ576" s="5"/>
      <c r="FR576" s="5"/>
      <c r="FS576" s="5"/>
      <c r="FT576" s="5"/>
      <c r="FU576" s="5"/>
      <c r="FV576" s="5"/>
      <c r="FW576" s="5"/>
      <c r="FX576" s="5"/>
      <c r="FY576" s="5"/>
      <c r="FZ576" s="5"/>
      <c r="GA576" s="5"/>
      <c r="GB576" s="5"/>
      <c r="GC576" s="5"/>
      <c r="GD576" s="5"/>
      <c r="GE576" s="5"/>
      <c r="GF576" s="5"/>
      <c r="GG576" s="5"/>
      <c r="GH576" s="5"/>
      <c r="GI576" s="5"/>
      <c r="GJ576" s="5"/>
      <c r="GK576" s="5"/>
      <c r="GL576" s="5"/>
      <c r="GM576" s="5"/>
      <c r="GN576" s="5"/>
      <c r="GO576" s="5"/>
      <c r="GP576" s="5"/>
      <c r="GQ576" s="5"/>
      <c r="GR576" s="5"/>
      <c r="GS576" s="5"/>
      <c r="GT576" s="5"/>
      <c r="GU576" s="5"/>
      <c r="GV576" s="5"/>
      <c r="GW576" s="5"/>
      <c r="GX576" s="5"/>
      <c r="GY576" s="5"/>
      <c r="GZ576" s="5"/>
      <c r="HA576" s="5"/>
      <c r="HB576" s="5"/>
      <c r="HC576" s="5"/>
      <c r="HD576" s="5"/>
      <c r="HE576" s="5"/>
      <c r="HF576" s="5"/>
      <c r="HG576" s="5"/>
      <c r="HH576" s="5"/>
      <c r="HI576" s="5"/>
      <c r="HJ576" s="5"/>
      <c r="HK576" s="5"/>
      <c r="HL576" s="5"/>
      <c r="HM576" s="5"/>
      <c r="HN576" s="5"/>
      <c r="HO576" s="5"/>
      <c r="HP576" s="5"/>
      <c r="HQ576" s="5"/>
      <c r="HR576" s="5"/>
      <c r="HS576" s="5"/>
      <c r="HT576" s="5"/>
      <c r="HU576" s="5"/>
      <c r="HV576" s="5"/>
      <c r="HW576" s="5"/>
      <c r="HX576" s="5"/>
      <c r="HY576" s="5"/>
      <c r="HZ576" s="5"/>
      <c r="IA576" s="5"/>
      <c r="IB576" s="5"/>
      <c r="IC576" s="5"/>
      <c r="ID576" s="5"/>
      <c r="IE576" s="5"/>
      <c r="IF576" s="5"/>
      <c r="IG576" s="5"/>
      <c r="IH576" s="5"/>
      <c r="II576" s="5"/>
      <c r="IJ576" s="5"/>
      <c r="IK576" s="5"/>
      <c r="IL576" s="5"/>
      <c r="IM576" s="5"/>
      <c r="IN576" s="5"/>
      <c r="IO576" s="5"/>
      <c r="IP576" s="5"/>
      <c r="IQ576" s="5"/>
      <c r="IR576" s="5"/>
      <c r="IS576" s="5"/>
      <c r="IT576" s="5"/>
      <c r="IU576" s="5"/>
      <c r="IV576" s="5"/>
      <c r="IW576" s="5"/>
      <c r="IX576" s="5"/>
      <c r="IY576" s="5"/>
      <c r="IZ576" s="5"/>
      <c r="JA576" s="5"/>
      <c r="JB576" s="5"/>
      <c r="JC576" s="5"/>
      <c r="JD576" s="5"/>
      <c r="JE576" s="5"/>
      <c r="JF576" s="5"/>
      <c r="JG576" s="5"/>
      <c r="JH576" s="5"/>
      <c r="JI576" s="5"/>
      <c r="JJ576" s="5"/>
      <c r="JK576" s="5"/>
      <c r="JL576" s="5"/>
      <c r="JM576" s="5"/>
      <c r="JN576" s="5"/>
      <c r="JO576" s="5"/>
      <c r="JP576" s="5"/>
      <c r="JQ576" s="5"/>
      <c r="JR576" s="5"/>
      <c r="JS576" s="5"/>
      <c r="JT576" s="5"/>
      <c r="JU576" s="5"/>
      <c r="JV576" s="5"/>
      <c r="JW576" s="5"/>
      <c r="JX576" s="5"/>
      <c r="JY576" s="5"/>
      <c r="JZ576" s="5"/>
      <c r="KA576" s="5"/>
      <c r="KB576" s="5"/>
      <c r="KC576" s="5"/>
      <c r="KD576" s="5"/>
      <c r="KE576" s="5"/>
      <c r="KF576" s="5"/>
      <c r="KG576" s="5"/>
      <c r="KH576" s="5"/>
      <c r="KI576" s="5"/>
      <c r="KJ576" s="5"/>
      <c r="KK576" s="5"/>
      <c r="KL576" s="5"/>
      <c r="KM576" s="5"/>
      <c r="KN576" s="5"/>
    </row>
    <row r="577" spans="1:300" ht="12.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  <c r="CY577" s="5"/>
      <c r="CZ577" s="5"/>
      <c r="DA577" s="5"/>
      <c r="DB577" s="5"/>
      <c r="DC577" s="5"/>
      <c r="DD577" s="5"/>
      <c r="DE577" s="5"/>
      <c r="DF577" s="5"/>
      <c r="DG577" s="5"/>
      <c r="DH577" s="5"/>
      <c r="DI577" s="5"/>
      <c r="DJ577" s="5"/>
      <c r="DK577" s="5"/>
      <c r="DL577" s="5"/>
      <c r="DM577" s="5"/>
      <c r="DN577" s="5"/>
      <c r="DO577" s="5"/>
      <c r="DP577" s="5"/>
      <c r="DQ577" s="5"/>
      <c r="DR577" s="5"/>
      <c r="DS577" s="5"/>
      <c r="DT577" s="5"/>
      <c r="DU577" s="5"/>
      <c r="DV577" s="5"/>
      <c r="DW577" s="5"/>
      <c r="DX577" s="5"/>
      <c r="DY577" s="5"/>
      <c r="DZ577" s="5"/>
      <c r="EA577" s="5"/>
      <c r="EB577" s="5"/>
      <c r="EC577" s="5"/>
      <c r="ED577" s="5"/>
      <c r="EE577" s="5"/>
      <c r="EF577" s="5"/>
      <c r="EG577" s="5"/>
      <c r="EH577" s="5"/>
      <c r="EI577" s="5"/>
      <c r="EJ577" s="5"/>
      <c r="EK577" s="5"/>
      <c r="EL577" s="5"/>
      <c r="EM577" s="5"/>
      <c r="EN577" s="5"/>
      <c r="EO577" s="5"/>
      <c r="EP577" s="5"/>
      <c r="EQ577" s="5"/>
      <c r="ER577" s="5"/>
      <c r="ES577" s="5"/>
      <c r="ET577" s="5"/>
      <c r="EU577" s="5"/>
      <c r="EV577" s="5"/>
      <c r="EW577" s="5"/>
      <c r="EX577" s="5"/>
      <c r="EY577" s="5"/>
      <c r="EZ577" s="5"/>
      <c r="FA577" s="5"/>
      <c r="FB577" s="5"/>
      <c r="FC577" s="5"/>
      <c r="FD577" s="5"/>
      <c r="FE577" s="5"/>
      <c r="FF577" s="5"/>
      <c r="FG577" s="5"/>
      <c r="FH577" s="5"/>
      <c r="FI577" s="5"/>
      <c r="FJ577" s="5"/>
      <c r="FK577" s="5"/>
      <c r="FL577" s="5"/>
      <c r="FM577" s="5"/>
      <c r="FN577" s="5"/>
      <c r="FO577" s="5"/>
      <c r="FP577" s="5"/>
      <c r="FQ577" s="5"/>
      <c r="FR577" s="5"/>
      <c r="FS577" s="5"/>
      <c r="FT577" s="5"/>
      <c r="FU577" s="5"/>
      <c r="FV577" s="5"/>
      <c r="FW577" s="5"/>
      <c r="FX577" s="5"/>
      <c r="FY577" s="5"/>
      <c r="FZ577" s="5"/>
      <c r="GA577" s="5"/>
      <c r="GB577" s="5"/>
      <c r="GC577" s="5"/>
      <c r="GD577" s="5"/>
      <c r="GE577" s="5"/>
      <c r="GF577" s="5"/>
      <c r="GG577" s="5"/>
      <c r="GH577" s="5"/>
      <c r="GI577" s="5"/>
      <c r="GJ577" s="5"/>
      <c r="GK577" s="5"/>
      <c r="GL577" s="5"/>
      <c r="GM577" s="5"/>
      <c r="GN577" s="5"/>
      <c r="GO577" s="5"/>
      <c r="GP577" s="5"/>
      <c r="GQ577" s="5"/>
      <c r="GR577" s="5"/>
      <c r="GS577" s="5"/>
      <c r="GT577" s="5"/>
      <c r="GU577" s="5"/>
      <c r="GV577" s="5"/>
      <c r="GW577" s="5"/>
      <c r="GX577" s="5"/>
      <c r="GY577" s="5"/>
      <c r="GZ577" s="5"/>
      <c r="HA577" s="5"/>
      <c r="HB577" s="5"/>
      <c r="HC577" s="5"/>
      <c r="HD577" s="5"/>
      <c r="HE577" s="5"/>
      <c r="HF577" s="5"/>
      <c r="HG577" s="5"/>
      <c r="HH577" s="5"/>
      <c r="HI577" s="5"/>
      <c r="HJ577" s="5"/>
      <c r="HK577" s="5"/>
      <c r="HL577" s="5"/>
      <c r="HM577" s="5"/>
      <c r="HN577" s="5"/>
      <c r="HO577" s="5"/>
      <c r="HP577" s="5"/>
      <c r="HQ577" s="5"/>
      <c r="HR577" s="5"/>
      <c r="HS577" s="5"/>
      <c r="HT577" s="5"/>
      <c r="HU577" s="5"/>
      <c r="HV577" s="5"/>
      <c r="HW577" s="5"/>
      <c r="HX577" s="5"/>
      <c r="HY577" s="5"/>
      <c r="HZ577" s="5"/>
      <c r="IA577" s="5"/>
      <c r="IB577" s="5"/>
      <c r="IC577" s="5"/>
      <c r="ID577" s="5"/>
      <c r="IE577" s="5"/>
      <c r="IF577" s="5"/>
      <c r="IG577" s="5"/>
      <c r="IH577" s="5"/>
      <c r="II577" s="5"/>
      <c r="IJ577" s="5"/>
      <c r="IK577" s="5"/>
      <c r="IL577" s="5"/>
      <c r="IM577" s="5"/>
      <c r="IN577" s="5"/>
      <c r="IO577" s="5"/>
      <c r="IP577" s="5"/>
      <c r="IQ577" s="5"/>
      <c r="IR577" s="5"/>
      <c r="IS577" s="5"/>
      <c r="IT577" s="5"/>
      <c r="IU577" s="5"/>
      <c r="IV577" s="5"/>
      <c r="IW577" s="5"/>
      <c r="IX577" s="5"/>
      <c r="IY577" s="5"/>
      <c r="IZ577" s="5"/>
      <c r="JA577" s="5"/>
      <c r="JB577" s="5"/>
      <c r="JC577" s="5"/>
      <c r="JD577" s="5"/>
      <c r="JE577" s="5"/>
      <c r="JF577" s="5"/>
      <c r="JG577" s="5"/>
      <c r="JH577" s="5"/>
      <c r="JI577" s="5"/>
      <c r="JJ577" s="5"/>
      <c r="JK577" s="5"/>
      <c r="JL577" s="5"/>
      <c r="JM577" s="5"/>
      <c r="JN577" s="5"/>
      <c r="JO577" s="5"/>
      <c r="JP577" s="5"/>
      <c r="JQ577" s="5"/>
      <c r="JR577" s="5"/>
      <c r="JS577" s="5"/>
      <c r="JT577" s="5"/>
      <c r="JU577" s="5"/>
      <c r="JV577" s="5"/>
      <c r="JW577" s="5"/>
      <c r="JX577" s="5"/>
      <c r="JY577" s="5"/>
      <c r="JZ577" s="5"/>
      <c r="KA577" s="5"/>
      <c r="KB577" s="5"/>
      <c r="KC577" s="5"/>
      <c r="KD577" s="5"/>
      <c r="KE577" s="5"/>
      <c r="KF577" s="5"/>
      <c r="KG577" s="5"/>
      <c r="KH577" s="5"/>
      <c r="KI577" s="5"/>
      <c r="KJ577" s="5"/>
      <c r="KK577" s="5"/>
      <c r="KL577" s="5"/>
      <c r="KM577" s="5"/>
      <c r="KN577" s="5"/>
    </row>
    <row r="578" spans="1:300" ht="12.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  <c r="CY578" s="5"/>
      <c r="CZ578" s="5"/>
      <c r="DA578" s="5"/>
      <c r="DB578" s="5"/>
      <c r="DC578" s="5"/>
      <c r="DD578" s="5"/>
      <c r="DE578" s="5"/>
      <c r="DF578" s="5"/>
      <c r="DG578" s="5"/>
      <c r="DH578" s="5"/>
      <c r="DI578" s="5"/>
      <c r="DJ578" s="5"/>
      <c r="DK578" s="5"/>
      <c r="DL578" s="5"/>
      <c r="DM578" s="5"/>
      <c r="DN578" s="5"/>
      <c r="DO578" s="5"/>
      <c r="DP578" s="5"/>
      <c r="DQ578" s="5"/>
      <c r="DR578" s="5"/>
      <c r="DS578" s="5"/>
      <c r="DT578" s="5"/>
      <c r="DU578" s="5"/>
      <c r="DV578" s="5"/>
      <c r="DW578" s="5"/>
      <c r="DX578" s="5"/>
      <c r="DY578" s="5"/>
      <c r="DZ578" s="5"/>
      <c r="EA578" s="5"/>
      <c r="EB578" s="5"/>
      <c r="EC578" s="5"/>
      <c r="ED578" s="5"/>
      <c r="EE578" s="5"/>
      <c r="EF578" s="5"/>
      <c r="EG578" s="5"/>
      <c r="EH578" s="5"/>
      <c r="EI578" s="5"/>
      <c r="EJ578" s="5"/>
      <c r="EK578" s="5"/>
      <c r="EL578" s="5"/>
      <c r="EM578" s="5"/>
      <c r="EN578" s="5"/>
      <c r="EO578" s="5"/>
      <c r="EP578" s="5"/>
      <c r="EQ578" s="5"/>
      <c r="ER578" s="5"/>
      <c r="ES578" s="5"/>
      <c r="ET578" s="5"/>
      <c r="EU578" s="5"/>
      <c r="EV578" s="5"/>
      <c r="EW578" s="5"/>
      <c r="EX578" s="5"/>
      <c r="EY578" s="5"/>
      <c r="EZ578" s="5"/>
      <c r="FA578" s="5"/>
      <c r="FB578" s="5"/>
      <c r="FC578" s="5"/>
      <c r="FD578" s="5"/>
      <c r="FE578" s="5"/>
      <c r="FF578" s="5"/>
      <c r="FG578" s="5"/>
      <c r="FH578" s="5"/>
      <c r="FI578" s="5"/>
      <c r="FJ578" s="5"/>
      <c r="FK578" s="5"/>
      <c r="FL578" s="5"/>
      <c r="FM578" s="5"/>
      <c r="FN578" s="5"/>
      <c r="FO578" s="5"/>
      <c r="FP578" s="5"/>
      <c r="FQ578" s="5"/>
      <c r="FR578" s="5"/>
      <c r="FS578" s="5"/>
      <c r="FT578" s="5"/>
      <c r="FU578" s="5"/>
      <c r="FV578" s="5"/>
      <c r="FW578" s="5"/>
      <c r="FX578" s="5"/>
      <c r="FY578" s="5"/>
      <c r="FZ578" s="5"/>
      <c r="GA578" s="5"/>
      <c r="GB578" s="5"/>
      <c r="GC578" s="5"/>
      <c r="GD578" s="5"/>
      <c r="GE578" s="5"/>
      <c r="GF578" s="5"/>
      <c r="GG578" s="5"/>
      <c r="GH578" s="5"/>
      <c r="GI578" s="5"/>
      <c r="GJ578" s="5"/>
      <c r="GK578" s="5"/>
      <c r="GL578" s="5"/>
      <c r="GM578" s="5"/>
      <c r="GN578" s="5"/>
      <c r="GO578" s="5"/>
      <c r="GP578" s="5"/>
      <c r="GQ578" s="5"/>
      <c r="GR578" s="5"/>
      <c r="GS578" s="5"/>
      <c r="GT578" s="5"/>
      <c r="GU578" s="5"/>
      <c r="GV578" s="5"/>
      <c r="GW578" s="5"/>
      <c r="GX578" s="5"/>
      <c r="GY578" s="5"/>
      <c r="GZ578" s="5"/>
      <c r="HA578" s="5"/>
      <c r="HB578" s="5"/>
      <c r="HC578" s="5"/>
      <c r="HD578" s="5"/>
      <c r="HE578" s="5"/>
      <c r="HF578" s="5"/>
      <c r="HG578" s="5"/>
      <c r="HH578" s="5"/>
      <c r="HI578" s="5"/>
      <c r="HJ578" s="5"/>
      <c r="HK578" s="5"/>
      <c r="HL578" s="5"/>
      <c r="HM578" s="5"/>
      <c r="HN578" s="5"/>
      <c r="HO578" s="5"/>
      <c r="HP578" s="5"/>
      <c r="HQ578" s="5"/>
      <c r="HR578" s="5"/>
      <c r="HS578" s="5"/>
      <c r="HT578" s="5"/>
      <c r="HU578" s="5"/>
      <c r="HV578" s="5"/>
      <c r="HW578" s="5"/>
      <c r="HX578" s="5"/>
      <c r="HY578" s="5"/>
      <c r="HZ578" s="5"/>
      <c r="IA578" s="5"/>
      <c r="IB578" s="5"/>
      <c r="IC578" s="5"/>
      <c r="ID578" s="5"/>
      <c r="IE578" s="5"/>
      <c r="IF578" s="5"/>
      <c r="IG578" s="5"/>
      <c r="IH578" s="5"/>
      <c r="II578" s="5"/>
      <c r="IJ578" s="5"/>
      <c r="IK578" s="5"/>
      <c r="IL578" s="5"/>
      <c r="IM578" s="5"/>
      <c r="IN578" s="5"/>
      <c r="IO578" s="5"/>
      <c r="IP578" s="5"/>
      <c r="IQ578" s="5"/>
      <c r="IR578" s="5"/>
      <c r="IS578" s="5"/>
      <c r="IT578" s="5"/>
      <c r="IU578" s="5"/>
      <c r="IV578" s="5"/>
      <c r="IW578" s="5"/>
      <c r="IX578" s="5"/>
      <c r="IY578" s="5"/>
      <c r="IZ578" s="5"/>
      <c r="JA578" s="5"/>
      <c r="JB578" s="5"/>
      <c r="JC578" s="5"/>
      <c r="JD578" s="5"/>
      <c r="JE578" s="5"/>
      <c r="JF578" s="5"/>
      <c r="JG578" s="5"/>
      <c r="JH578" s="5"/>
      <c r="JI578" s="5"/>
      <c r="JJ578" s="5"/>
      <c r="JK578" s="5"/>
      <c r="JL578" s="5"/>
      <c r="JM578" s="5"/>
      <c r="JN578" s="5"/>
      <c r="JO578" s="5"/>
      <c r="JP578" s="5"/>
      <c r="JQ578" s="5"/>
      <c r="JR578" s="5"/>
      <c r="JS578" s="5"/>
      <c r="JT578" s="5"/>
      <c r="JU578" s="5"/>
      <c r="JV578" s="5"/>
      <c r="JW578" s="5"/>
      <c r="JX578" s="5"/>
      <c r="JY578" s="5"/>
      <c r="JZ578" s="5"/>
      <c r="KA578" s="5"/>
      <c r="KB578" s="5"/>
      <c r="KC578" s="5"/>
      <c r="KD578" s="5"/>
      <c r="KE578" s="5"/>
      <c r="KF578" s="5"/>
      <c r="KG578" s="5"/>
      <c r="KH578" s="5"/>
      <c r="KI578" s="5"/>
      <c r="KJ578" s="5"/>
      <c r="KK578" s="5"/>
      <c r="KL578" s="5"/>
      <c r="KM578" s="5"/>
      <c r="KN578" s="5"/>
    </row>
    <row r="579" spans="1:300" ht="12.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  <c r="CR579" s="5"/>
      <c r="CS579" s="5"/>
      <c r="CT579" s="5"/>
      <c r="CU579" s="5"/>
      <c r="CV579" s="5"/>
      <c r="CW579" s="5"/>
      <c r="CX579" s="5"/>
      <c r="CY579" s="5"/>
      <c r="CZ579" s="5"/>
      <c r="DA579" s="5"/>
      <c r="DB579" s="5"/>
      <c r="DC579" s="5"/>
      <c r="DD579" s="5"/>
      <c r="DE579" s="5"/>
      <c r="DF579" s="5"/>
      <c r="DG579" s="5"/>
      <c r="DH579" s="5"/>
      <c r="DI579" s="5"/>
      <c r="DJ579" s="5"/>
      <c r="DK579" s="5"/>
      <c r="DL579" s="5"/>
      <c r="DM579" s="5"/>
      <c r="DN579" s="5"/>
      <c r="DO579" s="5"/>
      <c r="DP579" s="5"/>
      <c r="DQ579" s="5"/>
      <c r="DR579" s="5"/>
      <c r="DS579" s="5"/>
      <c r="DT579" s="5"/>
      <c r="DU579" s="5"/>
      <c r="DV579" s="5"/>
      <c r="DW579" s="5"/>
      <c r="DX579" s="5"/>
      <c r="DY579" s="5"/>
      <c r="DZ579" s="5"/>
      <c r="EA579" s="5"/>
      <c r="EB579" s="5"/>
      <c r="EC579" s="5"/>
      <c r="ED579" s="5"/>
      <c r="EE579" s="5"/>
      <c r="EF579" s="5"/>
      <c r="EG579" s="5"/>
      <c r="EH579" s="5"/>
      <c r="EI579" s="5"/>
      <c r="EJ579" s="5"/>
      <c r="EK579" s="5"/>
      <c r="EL579" s="5"/>
      <c r="EM579" s="5"/>
      <c r="EN579" s="5"/>
      <c r="EO579" s="5"/>
      <c r="EP579" s="5"/>
      <c r="EQ579" s="5"/>
      <c r="ER579" s="5"/>
      <c r="ES579" s="5"/>
      <c r="ET579" s="5"/>
      <c r="EU579" s="5"/>
      <c r="EV579" s="5"/>
      <c r="EW579" s="5"/>
      <c r="EX579" s="5"/>
      <c r="EY579" s="5"/>
      <c r="EZ579" s="5"/>
      <c r="FA579" s="5"/>
      <c r="FB579" s="5"/>
      <c r="FC579" s="5"/>
      <c r="FD579" s="5"/>
      <c r="FE579" s="5"/>
      <c r="FF579" s="5"/>
      <c r="FG579" s="5"/>
      <c r="FH579" s="5"/>
      <c r="FI579" s="5"/>
      <c r="FJ579" s="5"/>
      <c r="FK579" s="5"/>
      <c r="FL579" s="5"/>
      <c r="FM579" s="5"/>
      <c r="FN579" s="5"/>
      <c r="FO579" s="5"/>
      <c r="FP579" s="5"/>
      <c r="FQ579" s="5"/>
      <c r="FR579" s="5"/>
      <c r="FS579" s="5"/>
      <c r="FT579" s="5"/>
      <c r="FU579" s="5"/>
      <c r="FV579" s="5"/>
      <c r="FW579" s="5"/>
      <c r="FX579" s="5"/>
      <c r="FY579" s="5"/>
      <c r="FZ579" s="5"/>
      <c r="GA579" s="5"/>
      <c r="GB579" s="5"/>
      <c r="GC579" s="5"/>
      <c r="GD579" s="5"/>
      <c r="GE579" s="5"/>
      <c r="GF579" s="5"/>
      <c r="GG579" s="5"/>
      <c r="GH579" s="5"/>
      <c r="GI579" s="5"/>
      <c r="GJ579" s="5"/>
      <c r="GK579" s="5"/>
      <c r="GL579" s="5"/>
      <c r="GM579" s="5"/>
      <c r="GN579" s="5"/>
      <c r="GO579" s="5"/>
      <c r="GP579" s="5"/>
      <c r="GQ579" s="5"/>
      <c r="GR579" s="5"/>
      <c r="GS579" s="5"/>
      <c r="GT579" s="5"/>
      <c r="GU579" s="5"/>
      <c r="GV579" s="5"/>
      <c r="GW579" s="5"/>
      <c r="GX579" s="5"/>
      <c r="GY579" s="5"/>
      <c r="GZ579" s="5"/>
      <c r="HA579" s="5"/>
      <c r="HB579" s="5"/>
      <c r="HC579" s="5"/>
      <c r="HD579" s="5"/>
      <c r="HE579" s="5"/>
      <c r="HF579" s="5"/>
      <c r="HG579" s="5"/>
      <c r="HH579" s="5"/>
      <c r="HI579" s="5"/>
      <c r="HJ579" s="5"/>
      <c r="HK579" s="5"/>
      <c r="HL579" s="5"/>
      <c r="HM579" s="5"/>
      <c r="HN579" s="5"/>
      <c r="HO579" s="5"/>
      <c r="HP579" s="5"/>
      <c r="HQ579" s="5"/>
      <c r="HR579" s="5"/>
      <c r="HS579" s="5"/>
      <c r="HT579" s="5"/>
      <c r="HU579" s="5"/>
      <c r="HV579" s="5"/>
      <c r="HW579" s="5"/>
      <c r="HX579" s="5"/>
      <c r="HY579" s="5"/>
      <c r="HZ579" s="5"/>
      <c r="IA579" s="5"/>
      <c r="IB579" s="5"/>
      <c r="IC579" s="5"/>
      <c r="ID579" s="5"/>
      <c r="IE579" s="5"/>
      <c r="IF579" s="5"/>
      <c r="IG579" s="5"/>
      <c r="IH579" s="5"/>
      <c r="II579" s="5"/>
      <c r="IJ579" s="5"/>
      <c r="IK579" s="5"/>
      <c r="IL579" s="5"/>
      <c r="IM579" s="5"/>
      <c r="IN579" s="5"/>
      <c r="IO579" s="5"/>
      <c r="IP579" s="5"/>
      <c r="IQ579" s="5"/>
      <c r="IR579" s="5"/>
      <c r="IS579" s="5"/>
      <c r="IT579" s="5"/>
      <c r="IU579" s="5"/>
      <c r="IV579" s="5"/>
      <c r="IW579" s="5"/>
      <c r="IX579" s="5"/>
      <c r="IY579" s="5"/>
      <c r="IZ579" s="5"/>
      <c r="JA579" s="5"/>
      <c r="JB579" s="5"/>
      <c r="JC579" s="5"/>
      <c r="JD579" s="5"/>
      <c r="JE579" s="5"/>
      <c r="JF579" s="5"/>
      <c r="JG579" s="5"/>
      <c r="JH579" s="5"/>
      <c r="JI579" s="5"/>
      <c r="JJ579" s="5"/>
      <c r="JK579" s="5"/>
      <c r="JL579" s="5"/>
      <c r="JM579" s="5"/>
      <c r="JN579" s="5"/>
      <c r="JO579" s="5"/>
      <c r="JP579" s="5"/>
      <c r="JQ579" s="5"/>
      <c r="JR579" s="5"/>
      <c r="JS579" s="5"/>
      <c r="JT579" s="5"/>
      <c r="JU579" s="5"/>
      <c r="JV579" s="5"/>
      <c r="JW579" s="5"/>
      <c r="JX579" s="5"/>
      <c r="JY579" s="5"/>
      <c r="JZ579" s="5"/>
      <c r="KA579" s="5"/>
      <c r="KB579" s="5"/>
      <c r="KC579" s="5"/>
      <c r="KD579" s="5"/>
      <c r="KE579" s="5"/>
      <c r="KF579" s="5"/>
      <c r="KG579" s="5"/>
      <c r="KH579" s="5"/>
      <c r="KI579" s="5"/>
      <c r="KJ579" s="5"/>
      <c r="KK579" s="5"/>
      <c r="KL579" s="5"/>
      <c r="KM579" s="5"/>
      <c r="KN579" s="5"/>
    </row>
    <row r="580" spans="1:300" ht="12.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/>
      <c r="CU580" s="5"/>
      <c r="CV580" s="5"/>
      <c r="CW580" s="5"/>
      <c r="CX580" s="5"/>
      <c r="CY580" s="5"/>
      <c r="CZ580" s="5"/>
      <c r="DA580" s="5"/>
      <c r="DB580" s="5"/>
      <c r="DC580" s="5"/>
      <c r="DD580" s="5"/>
      <c r="DE580" s="5"/>
      <c r="DF580" s="5"/>
      <c r="DG580" s="5"/>
      <c r="DH580" s="5"/>
      <c r="DI580" s="5"/>
      <c r="DJ580" s="5"/>
      <c r="DK580" s="5"/>
      <c r="DL580" s="5"/>
      <c r="DM580" s="5"/>
      <c r="DN580" s="5"/>
      <c r="DO580" s="5"/>
      <c r="DP580" s="5"/>
      <c r="DQ580" s="5"/>
      <c r="DR580" s="5"/>
      <c r="DS580" s="5"/>
      <c r="DT580" s="5"/>
      <c r="DU580" s="5"/>
      <c r="DV580" s="5"/>
      <c r="DW580" s="5"/>
      <c r="DX580" s="5"/>
      <c r="DY580" s="5"/>
      <c r="DZ580" s="5"/>
      <c r="EA580" s="5"/>
      <c r="EB580" s="5"/>
      <c r="EC580" s="5"/>
      <c r="ED580" s="5"/>
      <c r="EE580" s="5"/>
      <c r="EF580" s="5"/>
      <c r="EG580" s="5"/>
      <c r="EH580" s="5"/>
      <c r="EI580" s="5"/>
      <c r="EJ580" s="5"/>
      <c r="EK580" s="5"/>
      <c r="EL580" s="5"/>
      <c r="EM580" s="5"/>
      <c r="EN580" s="5"/>
      <c r="EO580" s="5"/>
      <c r="EP580" s="5"/>
      <c r="EQ580" s="5"/>
      <c r="ER580" s="5"/>
      <c r="ES580" s="5"/>
      <c r="ET580" s="5"/>
      <c r="EU580" s="5"/>
      <c r="EV580" s="5"/>
      <c r="EW580" s="5"/>
      <c r="EX580" s="5"/>
      <c r="EY580" s="5"/>
      <c r="EZ580" s="5"/>
      <c r="FA580" s="5"/>
      <c r="FB580" s="5"/>
      <c r="FC580" s="5"/>
      <c r="FD580" s="5"/>
      <c r="FE580" s="5"/>
      <c r="FF580" s="5"/>
      <c r="FG580" s="5"/>
      <c r="FH580" s="5"/>
      <c r="FI580" s="5"/>
      <c r="FJ580" s="5"/>
      <c r="FK580" s="5"/>
      <c r="FL580" s="5"/>
      <c r="FM580" s="5"/>
      <c r="FN580" s="5"/>
      <c r="FO580" s="5"/>
      <c r="FP580" s="5"/>
      <c r="FQ580" s="5"/>
      <c r="FR580" s="5"/>
      <c r="FS580" s="5"/>
      <c r="FT580" s="5"/>
      <c r="FU580" s="5"/>
      <c r="FV580" s="5"/>
      <c r="FW580" s="5"/>
      <c r="FX580" s="5"/>
      <c r="FY580" s="5"/>
      <c r="FZ580" s="5"/>
      <c r="GA580" s="5"/>
      <c r="GB580" s="5"/>
      <c r="GC580" s="5"/>
      <c r="GD580" s="5"/>
      <c r="GE580" s="5"/>
      <c r="GF580" s="5"/>
      <c r="GG580" s="5"/>
      <c r="GH580" s="5"/>
      <c r="GI580" s="5"/>
      <c r="GJ580" s="5"/>
      <c r="GK580" s="5"/>
      <c r="GL580" s="5"/>
      <c r="GM580" s="5"/>
      <c r="GN580" s="5"/>
      <c r="GO580" s="5"/>
      <c r="GP580" s="5"/>
      <c r="GQ580" s="5"/>
      <c r="GR580" s="5"/>
      <c r="GS580" s="5"/>
      <c r="GT580" s="5"/>
      <c r="GU580" s="5"/>
      <c r="GV580" s="5"/>
      <c r="GW580" s="5"/>
      <c r="GX580" s="5"/>
      <c r="GY580" s="5"/>
      <c r="GZ580" s="5"/>
      <c r="HA580" s="5"/>
      <c r="HB580" s="5"/>
      <c r="HC580" s="5"/>
      <c r="HD580" s="5"/>
      <c r="HE580" s="5"/>
      <c r="HF580" s="5"/>
      <c r="HG580" s="5"/>
      <c r="HH580" s="5"/>
      <c r="HI580" s="5"/>
      <c r="HJ580" s="5"/>
      <c r="HK580" s="5"/>
      <c r="HL580" s="5"/>
      <c r="HM580" s="5"/>
      <c r="HN580" s="5"/>
      <c r="HO580" s="5"/>
      <c r="HP580" s="5"/>
      <c r="HQ580" s="5"/>
      <c r="HR580" s="5"/>
      <c r="HS580" s="5"/>
      <c r="HT580" s="5"/>
      <c r="HU580" s="5"/>
      <c r="HV580" s="5"/>
      <c r="HW580" s="5"/>
      <c r="HX580" s="5"/>
      <c r="HY580" s="5"/>
      <c r="HZ580" s="5"/>
      <c r="IA580" s="5"/>
      <c r="IB580" s="5"/>
      <c r="IC580" s="5"/>
      <c r="ID580" s="5"/>
      <c r="IE580" s="5"/>
      <c r="IF580" s="5"/>
      <c r="IG580" s="5"/>
      <c r="IH580" s="5"/>
      <c r="II580" s="5"/>
      <c r="IJ580" s="5"/>
      <c r="IK580" s="5"/>
      <c r="IL580" s="5"/>
      <c r="IM580" s="5"/>
      <c r="IN580" s="5"/>
      <c r="IO580" s="5"/>
      <c r="IP580" s="5"/>
      <c r="IQ580" s="5"/>
      <c r="IR580" s="5"/>
      <c r="IS580" s="5"/>
      <c r="IT580" s="5"/>
      <c r="IU580" s="5"/>
      <c r="IV580" s="5"/>
      <c r="IW580" s="5"/>
      <c r="IX580" s="5"/>
      <c r="IY580" s="5"/>
      <c r="IZ580" s="5"/>
      <c r="JA580" s="5"/>
      <c r="JB580" s="5"/>
      <c r="JC580" s="5"/>
      <c r="JD580" s="5"/>
      <c r="JE580" s="5"/>
      <c r="JF580" s="5"/>
      <c r="JG580" s="5"/>
      <c r="JH580" s="5"/>
      <c r="JI580" s="5"/>
      <c r="JJ580" s="5"/>
      <c r="JK580" s="5"/>
      <c r="JL580" s="5"/>
      <c r="JM580" s="5"/>
      <c r="JN580" s="5"/>
      <c r="JO580" s="5"/>
      <c r="JP580" s="5"/>
      <c r="JQ580" s="5"/>
      <c r="JR580" s="5"/>
      <c r="JS580" s="5"/>
      <c r="JT580" s="5"/>
      <c r="JU580" s="5"/>
      <c r="JV580" s="5"/>
      <c r="JW580" s="5"/>
      <c r="JX580" s="5"/>
      <c r="JY580" s="5"/>
      <c r="JZ580" s="5"/>
      <c r="KA580" s="5"/>
      <c r="KB580" s="5"/>
      <c r="KC580" s="5"/>
      <c r="KD580" s="5"/>
      <c r="KE580" s="5"/>
      <c r="KF580" s="5"/>
      <c r="KG580" s="5"/>
      <c r="KH580" s="5"/>
      <c r="KI580" s="5"/>
      <c r="KJ580" s="5"/>
      <c r="KK580" s="5"/>
      <c r="KL580" s="5"/>
      <c r="KM580" s="5"/>
      <c r="KN580" s="5"/>
    </row>
    <row r="581" spans="1:300" ht="12.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/>
      <c r="CU581" s="5"/>
      <c r="CV581" s="5"/>
      <c r="CW581" s="5"/>
      <c r="CX581" s="5"/>
      <c r="CY581" s="5"/>
      <c r="CZ581" s="5"/>
      <c r="DA581" s="5"/>
      <c r="DB581" s="5"/>
      <c r="DC581" s="5"/>
      <c r="DD581" s="5"/>
      <c r="DE581" s="5"/>
      <c r="DF581" s="5"/>
      <c r="DG581" s="5"/>
      <c r="DH581" s="5"/>
      <c r="DI581" s="5"/>
      <c r="DJ581" s="5"/>
      <c r="DK581" s="5"/>
      <c r="DL581" s="5"/>
      <c r="DM581" s="5"/>
      <c r="DN581" s="5"/>
      <c r="DO581" s="5"/>
      <c r="DP581" s="5"/>
      <c r="DQ581" s="5"/>
      <c r="DR581" s="5"/>
      <c r="DS581" s="5"/>
      <c r="DT581" s="5"/>
      <c r="DU581" s="5"/>
      <c r="DV581" s="5"/>
      <c r="DW581" s="5"/>
      <c r="DX581" s="5"/>
      <c r="DY581" s="5"/>
      <c r="DZ581" s="5"/>
      <c r="EA581" s="5"/>
      <c r="EB581" s="5"/>
      <c r="EC581" s="5"/>
      <c r="ED581" s="5"/>
      <c r="EE581" s="5"/>
      <c r="EF581" s="5"/>
      <c r="EG581" s="5"/>
      <c r="EH581" s="5"/>
      <c r="EI581" s="5"/>
      <c r="EJ581" s="5"/>
      <c r="EK581" s="5"/>
      <c r="EL581" s="5"/>
      <c r="EM581" s="5"/>
      <c r="EN581" s="5"/>
      <c r="EO581" s="5"/>
      <c r="EP581" s="5"/>
      <c r="EQ581" s="5"/>
      <c r="ER581" s="5"/>
      <c r="ES581" s="5"/>
      <c r="ET581" s="5"/>
      <c r="EU581" s="5"/>
      <c r="EV581" s="5"/>
      <c r="EW581" s="5"/>
      <c r="EX581" s="5"/>
      <c r="EY581" s="5"/>
      <c r="EZ581" s="5"/>
      <c r="FA581" s="5"/>
      <c r="FB581" s="5"/>
      <c r="FC581" s="5"/>
      <c r="FD581" s="5"/>
      <c r="FE581" s="5"/>
      <c r="FF581" s="5"/>
      <c r="FG581" s="5"/>
      <c r="FH581" s="5"/>
      <c r="FI581" s="5"/>
      <c r="FJ581" s="5"/>
      <c r="FK581" s="5"/>
      <c r="FL581" s="5"/>
      <c r="FM581" s="5"/>
      <c r="FN581" s="5"/>
      <c r="FO581" s="5"/>
      <c r="FP581" s="5"/>
      <c r="FQ581" s="5"/>
      <c r="FR581" s="5"/>
      <c r="FS581" s="5"/>
      <c r="FT581" s="5"/>
      <c r="FU581" s="5"/>
      <c r="FV581" s="5"/>
      <c r="FW581" s="5"/>
      <c r="FX581" s="5"/>
      <c r="FY581" s="5"/>
      <c r="FZ581" s="5"/>
      <c r="GA581" s="5"/>
      <c r="GB581" s="5"/>
      <c r="GC581" s="5"/>
      <c r="GD581" s="5"/>
      <c r="GE581" s="5"/>
      <c r="GF581" s="5"/>
      <c r="GG581" s="5"/>
      <c r="GH581" s="5"/>
      <c r="GI581" s="5"/>
      <c r="GJ581" s="5"/>
      <c r="GK581" s="5"/>
      <c r="GL581" s="5"/>
      <c r="GM581" s="5"/>
      <c r="GN581" s="5"/>
      <c r="GO581" s="5"/>
      <c r="GP581" s="5"/>
      <c r="GQ581" s="5"/>
      <c r="GR581" s="5"/>
      <c r="GS581" s="5"/>
      <c r="GT581" s="5"/>
      <c r="GU581" s="5"/>
      <c r="GV581" s="5"/>
      <c r="GW581" s="5"/>
      <c r="GX581" s="5"/>
      <c r="GY581" s="5"/>
      <c r="GZ581" s="5"/>
      <c r="HA581" s="5"/>
      <c r="HB581" s="5"/>
      <c r="HC581" s="5"/>
      <c r="HD581" s="5"/>
      <c r="HE581" s="5"/>
      <c r="HF581" s="5"/>
      <c r="HG581" s="5"/>
      <c r="HH581" s="5"/>
      <c r="HI581" s="5"/>
      <c r="HJ581" s="5"/>
      <c r="HK581" s="5"/>
      <c r="HL581" s="5"/>
      <c r="HM581" s="5"/>
      <c r="HN581" s="5"/>
      <c r="HO581" s="5"/>
      <c r="HP581" s="5"/>
      <c r="HQ581" s="5"/>
      <c r="HR581" s="5"/>
      <c r="HS581" s="5"/>
      <c r="HT581" s="5"/>
      <c r="HU581" s="5"/>
      <c r="HV581" s="5"/>
      <c r="HW581" s="5"/>
      <c r="HX581" s="5"/>
      <c r="HY581" s="5"/>
      <c r="HZ581" s="5"/>
      <c r="IA581" s="5"/>
      <c r="IB581" s="5"/>
      <c r="IC581" s="5"/>
      <c r="ID581" s="5"/>
      <c r="IE581" s="5"/>
      <c r="IF581" s="5"/>
      <c r="IG581" s="5"/>
      <c r="IH581" s="5"/>
      <c r="II581" s="5"/>
      <c r="IJ581" s="5"/>
      <c r="IK581" s="5"/>
      <c r="IL581" s="5"/>
      <c r="IM581" s="5"/>
      <c r="IN581" s="5"/>
      <c r="IO581" s="5"/>
      <c r="IP581" s="5"/>
      <c r="IQ581" s="5"/>
      <c r="IR581" s="5"/>
      <c r="IS581" s="5"/>
      <c r="IT581" s="5"/>
      <c r="IU581" s="5"/>
      <c r="IV581" s="5"/>
      <c r="IW581" s="5"/>
      <c r="IX581" s="5"/>
      <c r="IY581" s="5"/>
      <c r="IZ581" s="5"/>
      <c r="JA581" s="5"/>
      <c r="JB581" s="5"/>
      <c r="JC581" s="5"/>
      <c r="JD581" s="5"/>
      <c r="JE581" s="5"/>
      <c r="JF581" s="5"/>
      <c r="JG581" s="5"/>
      <c r="JH581" s="5"/>
      <c r="JI581" s="5"/>
      <c r="JJ581" s="5"/>
      <c r="JK581" s="5"/>
      <c r="JL581" s="5"/>
      <c r="JM581" s="5"/>
      <c r="JN581" s="5"/>
      <c r="JO581" s="5"/>
      <c r="JP581" s="5"/>
      <c r="JQ581" s="5"/>
      <c r="JR581" s="5"/>
      <c r="JS581" s="5"/>
      <c r="JT581" s="5"/>
      <c r="JU581" s="5"/>
      <c r="JV581" s="5"/>
      <c r="JW581" s="5"/>
      <c r="JX581" s="5"/>
      <c r="JY581" s="5"/>
      <c r="JZ581" s="5"/>
      <c r="KA581" s="5"/>
      <c r="KB581" s="5"/>
      <c r="KC581" s="5"/>
      <c r="KD581" s="5"/>
      <c r="KE581" s="5"/>
      <c r="KF581" s="5"/>
      <c r="KG581" s="5"/>
      <c r="KH581" s="5"/>
      <c r="KI581" s="5"/>
      <c r="KJ581" s="5"/>
      <c r="KK581" s="5"/>
      <c r="KL581" s="5"/>
      <c r="KM581" s="5"/>
      <c r="KN581" s="5"/>
    </row>
    <row r="582" spans="1:300" ht="12.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  <c r="CU582" s="5"/>
      <c r="CV582" s="5"/>
      <c r="CW582" s="5"/>
      <c r="CX582" s="5"/>
      <c r="CY582" s="5"/>
      <c r="CZ582" s="5"/>
      <c r="DA582" s="5"/>
      <c r="DB582" s="5"/>
      <c r="DC582" s="5"/>
      <c r="DD582" s="5"/>
      <c r="DE582" s="5"/>
      <c r="DF582" s="5"/>
      <c r="DG582" s="5"/>
      <c r="DH582" s="5"/>
      <c r="DI582" s="5"/>
      <c r="DJ582" s="5"/>
      <c r="DK582" s="5"/>
      <c r="DL582" s="5"/>
      <c r="DM582" s="5"/>
      <c r="DN582" s="5"/>
      <c r="DO582" s="5"/>
      <c r="DP582" s="5"/>
      <c r="DQ582" s="5"/>
      <c r="DR582" s="5"/>
      <c r="DS582" s="5"/>
      <c r="DT582" s="5"/>
      <c r="DU582" s="5"/>
      <c r="DV582" s="5"/>
      <c r="DW582" s="5"/>
      <c r="DX582" s="5"/>
      <c r="DY582" s="5"/>
      <c r="DZ582" s="5"/>
      <c r="EA582" s="5"/>
      <c r="EB582" s="5"/>
      <c r="EC582" s="5"/>
      <c r="ED582" s="5"/>
      <c r="EE582" s="5"/>
      <c r="EF582" s="5"/>
      <c r="EG582" s="5"/>
      <c r="EH582" s="5"/>
      <c r="EI582" s="5"/>
      <c r="EJ582" s="5"/>
      <c r="EK582" s="5"/>
      <c r="EL582" s="5"/>
      <c r="EM582" s="5"/>
      <c r="EN582" s="5"/>
      <c r="EO582" s="5"/>
      <c r="EP582" s="5"/>
      <c r="EQ582" s="5"/>
      <c r="ER582" s="5"/>
      <c r="ES582" s="5"/>
      <c r="ET582" s="5"/>
      <c r="EU582" s="5"/>
      <c r="EV582" s="5"/>
      <c r="EW582" s="5"/>
      <c r="EX582" s="5"/>
      <c r="EY582" s="5"/>
      <c r="EZ582" s="5"/>
      <c r="FA582" s="5"/>
      <c r="FB582" s="5"/>
      <c r="FC582" s="5"/>
      <c r="FD582" s="5"/>
      <c r="FE582" s="5"/>
      <c r="FF582" s="5"/>
      <c r="FG582" s="5"/>
      <c r="FH582" s="5"/>
      <c r="FI582" s="5"/>
      <c r="FJ582" s="5"/>
      <c r="FK582" s="5"/>
      <c r="FL582" s="5"/>
      <c r="FM582" s="5"/>
      <c r="FN582" s="5"/>
      <c r="FO582" s="5"/>
      <c r="FP582" s="5"/>
      <c r="FQ582" s="5"/>
      <c r="FR582" s="5"/>
      <c r="FS582" s="5"/>
      <c r="FT582" s="5"/>
      <c r="FU582" s="5"/>
      <c r="FV582" s="5"/>
      <c r="FW582" s="5"/>
      <c r="FX582" s="5"/>
      <c r="FY582" s="5"/>
      <c r="FZ582" s="5"/>
      <c r="GA582" s="5"/>
      <c r="GB582" s="5"/>
      <c r="GC582" s="5"/>
      <c r="GD582" s="5"/>
      <c r="GE582" s="5"/>
      <c r="GF582" s="5"/>
      <c r="GG582" s="5"/>
      <c r="GH582" s="5"/>
      <c r="GI582" s="5"/>
      <c r="GJ582" s="5"/>
      <c r="GK582" s="5"/>
      <c r="GL582" s="5"/>
      <c r="GM582" s="5"/>
      <c r="GN582" s="5"/>
      <c r="GO582" s="5"/>
      <c r="GP582" s="5"/>
      <c r="GQ582" s="5"/>
      <c r="GR582" s="5"/>
      <c r="GS582" s="5"/>
      <c r="GT582" s="5"/>
      <c r="GU582" s="5"/>
      <c r="GV582" s="5"/>
      <c r="GW582" s="5"/>
      <c r="GX582" s="5"/>
      <c r="GY582" s="5"/>
      <c r="GZ582" s="5"/>
      <c r="HA582" s="5"/>
      <c r="HB582" s="5"/>
      <c r="HC582" s="5"/>
      <c r="HD582" s="5"/>
      <c r="HE582" s="5"/>
      <c r="HF582" s="5"/>
      <c r="HG582" s="5"/>
      <c r="HH582" s="5"/>
      <c r="HI582" s="5"/>
      <c r="HJ582" s="5"/>
      <c r="HK582" s="5"/>
      <c r="HL582" s="5"/>
      <c r="HM582" s="5"/>
      <c r="HN582" s="5"/>
      <c r="HO582" s="5"/>
      <c r="HP582" s="5"/>
      <c r="HQ582" s="5"/>
      <c r="HR582" s="5"/>
      <c r="HS582" s="5"/>
      <c r="HT582" s="5"/>
      <c r="HU582" s="5"/>
      <c r="HV582" s="5"/>
      <c r="HW582" s="5"/>
      <c r="HX582" s="5"/>
      <c r="HY582" s="5"/>
      <c r="HZ582" s="5"/>
      <c r="IA582" s="5"/>
      <c r="IB582" s="5"/>
      <c r="IC582" s="5"/>
      <c r="ID582" s="5"/>
      <c r="IE582" s="5"/>
      <c r="IF582" s="5"/>
      <c r="IG582" s="5"/>
      <c r="IH582" s="5"/>
      <c r="II582" s="5"/>
      <c r="IJ582" s="5"/>
      <c r="IK582" s="5"/>
      <c r="IL582" s="5"/>
      <c r="IM582" s="5"/>
      <c r="IN582" s="5"/>
      <c r="IO582" s="5"/>
      <c r="IP582" s="5"/>
      <c r="IQ582" s="5"/>
      <c r="IR582" s="5"/>
      <c r="IS582" s="5"/>
      <c r="IT582" s="5"/>
      <c r="IU582" s="5"/>
      <c r="IV582" s="5"/>
      <c r="IW582" s="5"/>
      <c r="IX582" s="5"/>
      <c r="IY582" s="5"/>
      <c r="IZ582" s="5"/>
      <c r="JA582" s="5"/>
      <c r="JB582" s="5"/>
      <c r="JC582" s="5"/>
      <c r="JD582" s="5"/>
      <c r="JE582" s="5"/>
      <c r="JF582" s="5"/>
      <c r="JG582" s="5"/>
      <c r="JH582" s="5"/>
      <c r="JI582" s="5"/>
      <c r="JJ582" s="5"/>
      <c r="JK582" s="5"/>
      <c r="JL582" s="5"/>
      <c r="JM582" s="5"/>
      <c r="JN582" s="5"/>
      <c r="JO582" s="5"/>
      <c r="JP582" s="5"/>
      <c r="JQ582" s="5"/>
      <c r="JR582" s="5"/>
      <c r="JS582" s="5"/>
      <c r="JT582" s="5"/>
      <c r="JU582" s="5"/>
      <c r="JV582" s="5"/>
      <c r="JW582" s="5"/>
      <c r="JX582" s="5"/>
      <c r="JY582" s="5"/>
      <c r="JZ582" s="5"/>
      <c r="KA582" s="5"/>
      <c r="KB582" s="5"/>
      <c r="KC582" s="5"/>
      <c r="KD582" s="5"/>
      <c r="KE582" s="5"/>
      <c r="KF582" s="5"/>
      <c r="KG582" s="5"/>
      <c r="KH582" s="5"/>
      <c r="KI582" s="5"/>
      <c r="KJ582" s="5"/>
      <c r="KK582" s="5"/>
      <c r="KL582" s="5"/>
      <c r="KM582" s="5"/>
      <c r="KN582" s="5"/>
    </row>
    <row r="583" spans="1:300" ht="12.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  <c r="CY583" s="5"/>
      <c r="CZ583" s="5"/>
      <c r="DA583" s="5"/>
      <c r="DB583" s="5"/>
      <c r="DC583" s="5"/>
      <c r="DD583" s="5"/>
      <c r="DE583" s="5"/>
      <c r="DF583" s="5"/>
      <c r="DG583" s="5"/>
      <c r="DH583" s="5"/>
      <c r="DI583" s="5"/>
      <c r="DJ583" s="5"/>
      <c r="DK583" s="5"/>
      <c r="DL583" s="5"/>
      <c r="DM583" s="5"/>
      <c r="DN583" s="5"/>
      <c r="DO583" s="5"/>
      <c r="DP583" s="5"/>
      <c r="DQ583" s="5"/>
      <c r="DR583" s="5"/>
      <c r="DS583" s="5"/>
      <c r="DT583" s="5"/>
      <c r="DU583" s="5"/>
      <c r="DV583" s="5"/>
      <c r="DW583" s="5"/>
      <c r="DX583" s="5"/>
      <c r="DY583" s="5"/>
      <c r="DZ583" s="5"/>
      <c r="EA583" s="5"/>
      <c r="EB583" s="5"/>
      <c r="EC583" s="5"/>
      <c r="ED583" s="5"/>
      <c r="EE583" s="5"/>
      <c r="EF583" s="5"/>
      <c r="EG583" s="5"/>
      <c r="EH583" s="5"/>
      <c r="EI583" s="5"/>
      <c r="EJ583" s="5"/>
      <c r="EK583" s="5"/>
      <c r="EL583" s="5"/>
      <c r="EM583" s="5"/>
      <c r="EN583" s="5"/>
      <c r="EO583" s="5"/>
      <c r="EP583" s="5"/>
      <c r="EQ583" s="5"/>
      <c r="ER583" s="5"/>
      <c r="ES583" s="5"/>
      <c r="ET583" s="5"/>
      <c r="EU583" s="5"/>
      <c r="EV583" s="5"/>
      <c r="EW583" s="5"/>
      <c r="EX583" s="5"/>
      <c r="EY583" s="5"/>
      <c r="EZ583" s="5"/>
      <c r="FA583" s="5"/>
      <c r="FB583" s="5"/>
      <c r="FC583" s="5"/>
      <c r="FD583" s="5"/>
      <c r="FE583" s="5"/>
      <c r="FF583" s="5"/>
      <c r="FG583" s="5"/>
      <c r="FH583" s="5"/>
      <c r="FI583" s="5"/>
      <c r="FJ583" s="5"/>
      <c r="FK583" s="5"/>
      <c r="FL583" s="5"/>
      <c r="FM583" s="5"/>
      <c r="FN583" s="5"/>
      <c r="FO583" s="5"/>
      <c r="FP583" s="5"/>
      <c r="FQ583" s="5"/>
      <c r="FR583" s="5"/>
      <c r="FS583" s="5"/>
      <c r="FT583" s="5"/>
      <c r="FU583" s="5"/>
      <c r="FV583" s="5"/>
      <c r="FW583" s="5"/>
      <c r="FX583" s="5"/>
      <c r="FY583" s="5"/>
      <c r="FZ583" s="5"/>
      <c r="GA583" s="5"/>
      <c r="GB583" s="5"/>
      <c r="GC583" s="5"/>
      <c r="GD583" s="5"/>
      <c r="GE583" s="5"/>
      <c r="GF583" s="5"/>
      <c r="GG583" s="5"/>
      <c r="GH583" s="5"/>
      <c r="GI583" s="5"/>
      <c r="GJ583" s="5"/>
      <c r="GK583" s="5"/>
      <c r="GL583" s="5"/>
      <c r="GM583" s="5"/>
      <c r="GN583" s="5"/>
      <c r="GO583" s="5"/>
      <c r="GP583" s="5"/>
      <c r="GQ583" s="5"/>
      <c r="GR583" s="5"/>
      <c r="GS583" s="5"/>
      <c r="GT583" s="5"/>
      <c r="GU583" s="5"/>
      <c r="GV583" s="5"/>
      <c r="GW583" s="5"/>
      <c r="GX583" s="5"/>
      <c r="GY583" s="5"/>
      <c r="GZ583" s="5"/>
      <c r="HA583" s="5"/>
      <c r="HB583" s="5"/>
      <c r="HC583" s="5"/>
      <c r="HD583" s="5"/>
      <c r="HE583" s="5"/>
      <c r="HF583" s="5"/>
      <c r="HG583" s="5"/>
      <c r="HH583" s="5"/>
      <c r="HI583" s="5"/>
      <c r="HJ583" s="5"/>
      <c r="HK583" s="5"/>
      <c r="HL583" s="5"/>
      <c r="HM583" s="5"/>
      <c r="HN583" s="5"/>
      <c r="HO583" s="5"/>
      <c r="HP583" s="5"/>
      <c r="HQ583" s="5"/>
      <c r="HR583" s="5"/>
      <c r="HS583" s="5"/>
      <c r="HT583" s="5"/>
      <c r="HU583" s="5"/>
      <c r="HV583" s="5"/>
      <c r="HW583" s="5"/>
      <c r="HX583" s="5"/>
      <c r="HY583" s="5"/>
      <c r="HZ583" s="5"/>
      <c r="IA583" s="5"/>
      <c r="IB583" s="5"/>
      <c r="IC583" s="5"/>
      <c r="ID583" s="5"/>
      <c r="IE583" s="5"/>
      <c r="IF583" s="5"/>
      <c r="IG583" s="5"/>
      <c r="IH583" s="5"/>
      <c r="II583" s="5"/>
      <c r="IJ583" s="5"/>
      <c r="IK583" s="5"/>
      <c r="IL583" s="5"/>
      <c r="IM583" s="5"/>
      <c r="IN583" s="5"/>
      <c r="IO583" s="5"/>
      <c r="IP583" s="5"/>
      <c r="IQ583" s="5"/>
      <c r="IR583" s="5"/>
      <c r="IS583" s="5"/>
      <c r="IT583" s="5"/>
      <c r="IU583" s="5"/>
      <c r="IV583" s="5"/>
      <c r="IW583" s="5"/>
      <c r="IX583" s="5"/>
      <c r="IY583" s="5"/>
      <c r="IZ583" s="5"/>
      <c r="JA583" s="5"/>
      <c r="JB583" s="5"/>
      <c r="JC583" s="5"/>
      <c r="JD583" s="5"/>
      <c r="JE583" s="5"/>
      <c r="JF583" s="5"/>
      <c r="JG583" s="5"/>
      <c r="JH583" s="5"/>
      <c r="JI583" s="5"/>
      <c r="JJ583" s="5"/>
      <c r="JK583" s="5"/>
      <c r="JL583" s="5"/>
      <c r="JM583" s="5"/>
      <c r="JN583" s="5"/>
      <c r="JO583" s="5"/>
      <c r="JP583" s="5"/>
      <c r="JQ583" s="5"/>
      <c r="JR583" s="5"/>
      <c r="JS583" s="5"/>
      <c r="JT583" s="5"/>
      <c r="JU583" s="5"/>
      <c r="JV583" s="5"/>
      <c r="JW583" s="5"/>
      <c r="JX583" s="5"/>
      <c r="JY583" s="5"/>
      <c r="JZ583" s="5"/>
      <c r="KA583" s="5"/>
      <c r="KB583" s="5"/>
      <c r="KC583" s="5"/>
      <c r="KD583" s="5"/>
      <c r="KE583" s="5"/>
      <c r="KF583" s="5"/>
      <c r="KG583" s="5"/>
      <c r="KH583" s="5"/>
      <c r="KI583" s="5"/>
      <c r="KJ583" s="5"/>
      <c r="KK583" s="5"/>
      <c r="KL583" s="5"/>
      <c r="KM583" s="5"/>
      <c r="KN583" s="5"/>
    </row>
    <row r="584" spans="1:300" ht="12.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  <c r="CU584" s="5"/>
      <c r="CV584" s="5"/>
      <c r="CW584" s="5"/>
      <c r="CX584" s="5"/>
      <c r="CY584" s="5"/>
      <c r="CZ584" s="5"/>
      <c r="DA584" s="5"/>
      <c r="DB584" s="5"/>
      <c r="DC584" s="5"/>
      <c r="DD584" s="5"/>
      <c r="DE584" s="5"/>
      <c r="DF584" s="5"/>
      <c r="DG584" s="5"/>
      <c r="DH584" s="5"/>
      <c r="DI584" s="5"/>
      <c r="DJ584" s="5"/>
      <c r="DK584" s="5"/>
      <c r="DL584" s="5"/>
      <c r="DM584" s="5"/>
      <c r="DN584" s="5"/>
      <c r="DO584" s="5"/>
      <c r="DP584" s="5"/>
      <c r="DQ584" s="5"/>
      <c r="DR584" s="5"/>
      <c r="DS584" s="5"/>
      <c r="DT584" s="5"/>
      <c r="DU584" s="5"/>
      <c r="DV584" s="5"/>
      <c r="DW584" s="5"/>
      <c r="DX584" s="5"/>
      <c r="DY584" s="5"/>
      <c r="DZ584" s="5"/>
      <c r="EA584" s="5"/>
      <c r="EB584" s="5"/>
      <c r="EC584" s="5"/>
      <c r="ED584" s="5"/>
      <c r="EE584" s="5"/>
      <c r="EF584" s="5"/>
      <c r="EG584" s="5"/>
      <c r="EH584" s="5"/>
      <c r="EI584" s="5"/>
      <c r="EJ584" s="5"/>
      <c r="EK584" s="5"/>
      <c r="EL584" s="5"/>
      <c r="EM584" s="5"/>
      <c r="EN584" s="5"/>
      <c r="EO584" s="5"/>
      <c r="EP584" s="5"/>
      <c r="EQ584" s="5"/>
      <c r="ER584" s="5"/>
      <c r="ES584" s="5"/>
      <c r="ET584" s="5"/>
      <c r="EU584" s="5"/>
      <c r="EV584" s="5"/>
      <c r="EW584" s="5"/>
      <c r="EX584" s="5"/>
      <c r="EY584" s="5"/>
      <c r="EZ584" s="5"/>
      <c r="FA584" s="5"/>
      <c r="FB584" s="5"/>
      <c r="FC584" s="5"/>
      <c r="FD584" s="5"/>
      <c r="FE584" s="5"/>
      <c r="FF584" s="5"/>
      <c r="FG584" s="5"/>
      <c r="FH584" s="5"/>
      <c r="FI584" s="5"/>
      <c r="FJ584" s="5"/>
      <c r="FK584" s="5"/>
      <c r="FL584" s="5"/>
      <c r="FM584" s="5"/>
      <c r="FN584" s="5"/>
      <c r="FO584" s="5"/>
      <c r="FP584" s="5"/>
      <c r="FQ584" s="5"/>
      <c r="FR584" s="5"/>
      <c r="FS584" s="5"/>
      <c r="FT584" s="5"/>
      <c r="FU584" s="5"/>
      <c r="FV584" s="5"/>
      <c r="FW584" s="5"/>
      <c r="FX584" s="5"/>
      <c r="FY584" s="5"/>
      <c r="FZ584" s="5"/>
      <c r="GA584" s="5"/>
      <c r="GB584" s="5"/>
      <c r="GC584" s="5"/>
      <c r="GD584" s="5"/>
      <c r="GE584" s="5"/>
      <c r="GF584" s="5"/>
      <c r="GG584" s="5"/>
      <c r="GH584" s="5"/>
      <c r="GI584" s="5"/>
      <c r="GJ584" s="5"/>
      <c r="GK584" s="5"/>
      <c r="GL584" s="5"/>
      <c r="GM584" s="5"/>
      <c r="GN584" s="5"/>
      <c r="GO584" s="5"/>
      <c r="GP584" s="5"/>
      <c r="GQ584" s="5"/>
      <c r="GR584" s="5"/>
      <c r="GS584" s="5"/>
      <c r="GT584" s="5"/>
      <c r="GU584" s="5"/>
      <c r="GV584" s="5"/>
      <c r="GW584" s="5"/>
      <c r="GX584" s="5"/>
      <c r="GY584" s="5"/>
      <c r="GZ584" s="5"/>
      <c r="HA584" s="5"/>
      <c r="HB584" s="5"/>
      <c r="HC584" s="5"/>
      <c r="HD584" s="5"/>
      <c r="HE584" s="5"/>
      <c r="HF584" s="5"/>
      <c r="HG584" s="5"/>
      <c r="HH584" s="5"/>
      <c r="HI584" s="5"/>
      <c r="HJ584" s="5"/>
      <c r="HK584" s="5"/>
      <c r="HL584" s="5"/>
      <c r="HM584" s="5"/>
      <c r="HN584" s="5"/>
      <c r="HO584" s="5"/>
      <c r="HP584" s="5"/>
      <c r="HQ584" s="5"/>
      <c r="HR584" s="5"/>
      <c r="HS584" s="5"/>
      <c r="HT584" s="5"/>
      <c r="HU584" s="5"/>
      <c r="HV584" s="5"/>
      <c r="HW584" s="5"/>
      <c r="HX584" s="5"/>
      <c r="HY584" s="5"/>
      <c r="HZ584" s="5"/>
      <c r="IA584" s="5"/>
      <c r="IB584" s="5"/>
      <c r="IC584" s="5"/>
      <c r="ID584" s="5"/>
      <c r="IE584" s="5"/>
      <c r="IF584" s="5"/>
      <c r="IG584" s="5"/>
      <c r="IH584" s="5"/>
      <c r="II584" s="5"/>
      <c r="IJ584" s="5"/>
      <c r="IK584" s="5"/>
      <c r="IL584" s="5"/>
      <c r="IM584" s="5"/>
      <c r="IN584" s="5"/>
      <c r="IO584" s="5"/>
      <c r="IP584" s="5"/>
      <c r="IQ584" s="5"/>
      <c r="IR584" s="5"/>
      <c r="IS584" s="5"/>
      <c r="IT584" s="5"/>
      <c r="IU584" s="5"/>
      <c r="IV584" s="5"/>
      <c r="IW584" s="5"/>
      <c r="IX584" s="5"/>
      <c r="IY584" s="5"/>
      <c r="IZ584" s="5"/>
      <c r="JA584" s="5"/>
      <c r="JB584" s="5"/>
      <c r="JC584" s="5"/>
      <c r="JD584" s="5"/>
      <c r="JE584" s="5"/>
      <c r="JF584" s="5"/>
      <c r="JG584" s="5"/>
      <c r="JH584" s="5"/>
      <c r="JI584" s="5"/>
      <c r="JJ584" s="5"/>
      <c r="JK584" s="5"/>
      <c r="JL584" s="5"/>
      <c r="JM584" s="5"/>
      <c r="JN584" s="5"/>
      <c r="JO584" s="5"/>
      <c r="JP584" s="5"/>
      <c r="JQ584" s="5"/>
      <c r="JR584" s="5"/>
      <c r="JS584" s="5"/>
      <c r="JT584" s="5"/>
      <c r="JU584" s="5"/>
      <c r="JV584" s="5"/>
      <c r="JW584" s="5"/>
      <c r="JX584" s="5"/>
      <c r="JY584" s="5"/>
      <c r="JZ584" s="5"/>
      <c r="KA584" s="5"/>
      <c r="KB584" s="5"/>
      <c r="KC584" s="5"/>
      <c r="KD584" s="5"/>
      <c r="KE584" s="5"/>
      <c r="KF584" s="5"/>
      <c r="KG584" s="5"/>
      <c r="KH584" s="5"/>
      <c r="KI584" s="5"/>
      <c r="KJ584" s="5"/>
      <c r="KK584" s="5"/>
      <c r="KL584" s="5"/>
      <c r="KM584" s="5"/>
      <c r="KN584" s="5"/>
    </row>
    <row r="585" spans="1:300" ht="12.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/>
      <c r="CU585" s="5"/>
      <c r="CV585" s="5"/>
      <c r="CW585" s="5"/>
      <c r="CX585" s="5"/>
      <c r="CY585" s="5"/>
      <c r="CZ585" s="5"/>
      <c r="DA585" s="5"/>
      <c r="DB585" s="5"/>
      <c r="DC585" s="5"/>
      <c r="DD585" s="5"/>
      <c r="DE585" s="5"/>
      <c r="DF585" s="5"/>
      <c r="DG585" s="5"/>
      <c r="DH585" s="5"/>
      <c r="DI585" s="5"/>
      <c r="DJ585" s="5"/>
      <c r="DK585" s="5"/>
      <c r="DL585" s="5"/>
      <c r="DM585" s="5"/>
      <c r="DN585" s="5"/>
      <c r="DO585" s="5"/>
      <c r="DP585" s="5"/>
      <c r="DQ585" s="5"/>
      <c r="DR585" s="5"/>
      <c r="DS585" s="5"/>
      <c r="DT585" s="5"/>
      <c r="DU585" s="5"/>
      <c r="DV585" s="5"/>
      <c r="DW585" s="5"/>
      <c r="DX585" s="5"/>
      <c r="DY585" s="5"/>
      <c r="DZ585" s="5"/>
      <c r="EA585" s="5"/>
      <c r="EB585" s="5"/>
      <c r="EC585" s="5"/>
      <c r="ED585" s="5"/>
      <c r="EE585" s="5"/>
      <c r="EF585" s="5"/>
      <c r="EG585" s="5"/>
      <c r="EH585" s="5"/>
      <c r="EI585" s="5"/>
      <c r="EJ585" s="5"/>
      <c r="EK585" s="5"/>
      <c r="EL585" s="5"/>
      <c r="EM585" s="5"/>
      <c r="EN585" s="5"/>
      <c r="EO585" s="5"/>
      <c r="EP585" s="5"/>
      <c r="EQ585" s="5"/>
      <c r="ER585" s="5"/>
      <c r="ES585" s="5"/>
      <c r="ET585" s="5"/>
      <c r="EU585" s="5"/>
      <c r="EV585" s="5"/>
      <c r="EW585" s="5"/>
      <c r="EX585" s="5"/>
      <c r="EY585" s="5"/>
      <c r="EZ585" s="5"/>
      <c r="FA585" s="5"/>
      <c r="FB585" s="5"/>
      <c r="FC585" s="5"/>
      <c r="FD585" s="5"/>
      <c r="FE585" s="5"/>
      <c r="FF585" s="5"/>
      <c r="FG585" s="5"/>
      <c r="FH585" s="5"/>
      <c r="FI585" s="5"/>
      <c r="FJ585" s="5"/>
      <c r="FK585" s="5"/>
      <c r="FL585" s="5"/>
      <c r="FM585" s="5"/>
      <c r="FN585" s="5"/>
      <c r="FO585" s="5"/>
      <c r="FP585" s="5"/>
      <c r="FQ585" s="5"/>
      <c r="FR585" s="5"/>
      <c r="FS585" s="5"/>
      <c r="FT585" s="5"/>
      <c r="FU585" s="5"/>
      <c r="FV585" s="5"/>
      <c r="FW585" s="5"/>
      <c r="FX585" s="5"/>
      <c r="FY585" s="5"/>
      <c r="FZ585" s="5"/>
      <c r="GA585" s="5"/>
      <c r="GB585" s="5"/>
      <c r="GC585" s="5"/>
      <c r="GD585" s="5"/>
      <c r="GE585" s="5"/>
      <c r="GF585" s="5"/>
      <c r="GG585" s="5"/>
      <c r="GH585" s="5"/>
      <c r="GI585" s="5"/>
      <c r="GJ585" s="5"/>
      <c r="GK585" s="5"/>
      <c r="GL585" s="5"/>
      <c r="GM585" s="5"/>
      <c r="GN585" s="5"/>
      <c r="GO585" s="5"/>
      <c r="GP585" s="5"/>
      <c r="GQ585" s="5"/>
      <c r="GR585" s="5"/>
      <c r="GS585" s="5"/>
      <c r="GT585" s="5"/>
      <c r="GU585" s="5"/>
      <c r="GV585" s="5"/>
      <c r="GW585" s="5"/>
      <c r="GX585" s="5"/>
      <c r="GY585" s="5"/>
      <c r="GZ585" s="5"/>
      <c r="HA585" s="5"/>
      <c r="HB585" s="5"/>
      <c r="HC585" s="5"/>
      <c r="HD585" s="5"/>
      <c r="HE585" s="5"/>
      <c r="HF585" s="5"/>
      <c r="HG585" s="5"/>
      <c r="HH585" s="5"/>
      <c r="HI585" s="5"/>
      <c r="HJ585" s="5"/>
      <c r="HK585" s="5"/>
      <c r="HL585" s="5"/>
      <c r="HM585" s="5"/>
      <c r="HN585" s="5"/>
      <c r="HO585" s="5"/>
      <c r="HP585" s="5"/>
      <c r="HQ585" s="5"/>
      <c r="HR585" s="5"/>
      <c r="HS585" s="5"/>
      <c r="HT585" s="5"/>
      <c r="HU585" s="5"/>
      <c r="HV585" s="5"/>
      <c r="HW585" s="5"/>
      <c r="HX585" s="5"/>
      <c r="HY585" s="5"/>
      <c r="HZ585" s="5"/>
      <c r="IA585" s="5"/>
      <c r="IB585" s="5"/>
      <c r="IC585" s="5"/>
      <c r="ID585" s="5"/>
      <c r="IE585" s="5"/>
      <c r="IF585" s="5"/>
      <c r="IG585" s="5"/>
      <c r="IH585" s="5"/>
      <c r="II585" s="5"/>
      <c r="IJ585" s="5"/>
      <c r="IK585" s="5"/>
      <c r="IL585" s="5"/>
      <c r="IM585" s="5"/>
      <c r="IN585" s="5"/>
      <c r="IO585" s="5"/>
      <c r="IP585" s="5"/>
      <c r="IQ585" s="5"/>
      <c r="IR585" s="5"/>
      <c r="IS585" s="5"/>
      <c r="IT585" s="5"/>
      <c r="IU585" s="5"/>
      <c r="IV585" s="5"/>
      <c r="IW585" s="5"/>
      <c r="IX585" s="5"/>
      <c r="IY585" s="5"/>
      <c r="IZ585" s="5"/>
      <c r="JA585" s="5"/>
      <c r="JB585" s="5"/>
      <c r="JC585" s="5"/>
      <c r="JD585" s="5"/>
      <c r="JE585" s="5"/>
      <c r="JF585" s="5"/>
      <c r="JG585" s="5"/>
      <c r="JH585" s="5"/>
      <c r="JI585" s="5"/>
      <c r="JJ585" s="5"/>
      <c r="JK585" s="5"/>
      <c r="JL585" s="5"/>
      <c r="JM585" s="5"/>
      <c r="JN585" s="5"/>
      <c r="JO585" s="5"/>
      <c r="JP585" s="5"/>
      <c r="JQ585" s="5"/>
      <c r="JR585" s="5"/>
      <c r="JS585" s="5"/>
      <c r="JT585" s="5"/>
      <c r="JU585" s="5"/>
      <c r="JV585" s="5"/>
      <c r="JW585" s="5"/>
      <c r="JX585" s="5"/>
      <c r="JY585" s="5"/>
      <c r="JZ585" s="5"/>
      <c r="KA585" s="5"/>
      <c r="KB585" s="5"/>
      <c r="KC585" s="5"/>
      <c r="KD585" s="5"/>
      <c r="KE585" s="5"/>
      <c r="KF585" s="5"/>
      <c r="KG585" s="5"/>
      <c r="KH585" s="5"/>
      <c r="KI585" s="5"/>
      <c r="KJ585" s="5"/>
      <c r="KK585" s="5"/>
      <c r="KL585" s="5"/>
      <c r="KM585" s="5"/>
      <c r="KN585" s="5"/>
    </row>
    <row r="586" spans="1:300" ht="12.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  <c r="CU586" s="5"/>
      <c r="CV586" s="5"/>
      <c r="CW586" s="5"/>
      <c r="CX586" s="5"/>
      <c r="CY586" s="5"/>
      <c r="CZ586" s="5"/>
      <c r="DA586" s="5"/>
      <c r="DB586" s="5"/>
      <c r="DC586" s="5"/>
      <c r="DD586" s="5"/>
      <c r="DE586" s="5"/>
      <c r="DF586" s="5"/>
      <c r="DG586" s="5"/>
      <c r="DH586" s="5"/>
      <c r="DI586" s="5"/>
      <c r="DJ586" s="5"/>
      <c r="DK586" s="5"/>
      <c r="DL586" s="5"/>
      <c r="DM586" s="5"/>
      <c r="DN586" s="5"/>
      <c r="DO586" s="5"/>
      <c r="DP586" s="5"/>
      <c r="DQ586" s="5"/>
      <c r="DR586" s="5"/>
      <c r="DS586" s="5"/>
      <c r="DT586" s="5"/>
      <c r="DU586" s="5"/>
      <c r="DV586" s="5"/>
      <c r="DW586" s="5"/>
      <c r="DX586" s="5"/>
      <c r="DY586" s="5"/>
      <c r="DZ586" s="5"/>
      <c r="EA586" s="5"/>
      <c r="EB586" s="5"/>
      <c r="EC586" s="5"/>
      <c r="ED586" s="5"/>
      <c r="EE586" s="5"/>
      <c r="EF586" s="5"/>
      <c r="EG586" s="5"/>
      <c r="EH586" s="5"/>
      <c r="EI586" s="5"/>
      <c r="EJ586" s="5"/>
      <c r="EK586" s="5"/>
      <c r="EL586" s="5"/>
      <c r="EM586" s="5"/>
      <c r="EN586" s="5"/>
      <c r="EO586" s="5"/>
      <c r="EP586" s="5"/>
      <c r="EQ586" s="5"/>
      <c r="ER586" s="5"/>
      <c r="ES586" s="5"/>
      <c r="ET586" s="5"/>
      <c r="EU586" s="5"/>
      <c r="EV586" s="5"/>
      <c r="EW586" s="5"/>
      <c r="EX586" s="5"/>
      <c r="EY586" s="5"/>
      <c r="EZ586" s="5"/>
      <c r="FA586" s="5"/>
      <c r="FB586" s="5"/>
      <c r="FC586" s="5"/>
      <c r="FD586" s="5"/>
      <c r="FE586" s="5"/>
      <c r="FF586" s="5"/>
      <c r="FG586" s="5"/>
      <c r="FH586" s="5"/>
      <c r="FI586" s="5"/>
      <c r="FJ586" s="5"/>
      <c r="FK586" s="5"/>
      <c r="FL586" s="5"/>
      <c r="FM586" s="5"/>
      <c r="FN586" s="5"/>
      <c r="FO586" s="5"/>
      <c r="FP586" s="5"/>
      <c r="FQ586" s="5"/>
      <c r="FR586" s="5"/>
      <c r="FS586" s="5"/>
      <c r="FT586" s="5"/>
      <c r="FU586" s="5"/>
      <c r="FV586" s="5"/>
      <c r="FW586" s="5"/>
      <c r="FX586" s="5"/>
      <c r="FY586" s="5"/>
      <c r="FZ586" s="5"/>
      <c r="GA586" s="5"/>
      <c r="GB586" s="5"/>
      <c r="GC586" s="5"/>
      <c r="GD586" s="5"/>
      <c r="GE586" s="5"/>
      <c r="GF586" s="5"/>
      <c r="GG586" s="5"/>
      <c r="GH586" s="5"/>
      <c r="GI586" s="5"/>
      <c r="GJ586" s="5"/>
      <c r="GK586" s="5"/>
      <c r="GL586" s="5"/>
      <c r="GM586" s="5"/>
      <c r="GN586" s="5"/>
      <c r="GO586" s="5"/>
      <c r="GP586" s="5"/>
      <c r="GQ586" s="5"/>
      <c r="GR586" s="5"/>
      <c r="GS586" s="5"/>
      <c r="GT586" s="5"/>
      <c r="GU586" s="5"/>
      <c r="GV586" s="5"/>
      <c r="GW586" s="5"/>
      <c r="GX586" s="5"/>
      <c r="GY586" s="5"/>
      <c r="GZ586" s="5"/>
      <c r="HA586" s="5"/>
      <c r="HB586" s="5"/>
      <c r="HC586" s="5"/>
      <c r="HD586" s="5"/>
      <c r="HE586" s="5"/>
      <c r="HF586" s="5"/>
      <c r="HG586" s="5"/>
      <c r="HH586" s="5"/>
      <c r="HI586" s="5"/>
      <c r="HJ586" s="5"/>
      <c r="HK586" s="5"/>
      <c r="HL586" s="5"/>
      <c r="HM586" s="5"/>
      <c r="HN586" s="5"/>
      <c r="HO586" s="5"/>
      <c r="HP586" s="5"/>
      <c r="HQ586" s="5"/>
      <c r="HR586" s="5"/>
      <c r="HS586" s="5"/>
      <c r="HT586" s="5"/>
      <c r="HU586" s="5"/>
      <c r="HV586" s="5"/>
      <c r="HW586" s="5"/>
      <c r="HX586" s="5"/>
      <c r="HY586" s="5"/>
      <c r="HZ586" s="5"/>
      <c r="IA586" s="5"/>
      <c r="IB586" s="5"/>
      <c r="IC586" s="5"/>
      <c r="ID586" s="5"/>
      <c r="IE586" s="5"/>
      <c r="IF586" s="5"/>
      <c r="IG586" s="5"/>
      <c r="IH586" s="5"/>
      <c r="II586" s="5"/>
      <c r="IJ586" s="5"/>
      <c r="IK586" s="5"/>
      <c r="IL586" s="5"/>
      <c r="IM586" s="5"/>
      <c r="IN586" s="5"/>
      <c r="IO586" s="5"/>
      <c r="IP586" s="5"/>
      <c r="IQ586" s="5"/>
      <c r="IR586" s="5"/>
      <c r="IS586" s="5"/>
      <c r="IT586" s="5"/>
      <c r="IU586" s="5"/>
      <c r="IV586" s="5"/>
      <c r="IW586" s="5"/>
      <c r="IX586" s="5"/>
      <c r="IY586" s="5"/>
      <c r="IZ586" s="5"/>
      <c r="JA586" s="5"/>
      <c r="JB586" s="5"/>
      <c r="JC586" s="5"/>
      <c r="JD586" s="5"/>
      <c r="JE586" s="5"/>
      <c r="JF586" s="5"/>
      <c r="JG586" s="5"/>
      <c r="JH586" s="5"/>
      <c r="JI586" s="5"/>
      <c r="JJ586" s="5"/>
      <c r="JK586" s="5"/>
      <c r="JL586" s="5"/>
      <c r="JM586" s="5"/>
      <c r="JN586" s="5"/>
      <c r="JO586" s="5"/>
      <c r="JP586" s="5"/>
      <c r="JQ586" s="5"/>
      <c r="JR586" s="5"/>
      <c r="JS586" s="5"/>
      <c r="JT586" s="5"/>
      <c r="JU586" s="5"/>
      <c r="JV586" s="5"/>
      <c r="JW586" s="5"/>
      <c r="JX586" s="5"/>
      <c r="JY586" s="5"/>
      <c r="JZ586" s="5"/>
      <c r="KA586" s="5"/>
      <c r="KB586" s="5"/>
      <c r="KC586" s="5"/>
      <c r="KD586" s="5"/>
      <c r="KE586" s="5"/>
      <c r="KF586" s="5"/>
      <c r="KG586" s="5"/>
      <c r="KH586" s="5"/>
      <c r="KI586" s="5"/>
      <c r="KJ586" s="5"/>
      <c r="KK586" s="5"/>
      <c r="KL586" s="5"/>
      <c r="KM586" s="5"/>
      <c r="KN586" s="5"/>
    </row>
    <row r="587" spans="1:300" ht="12.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/>
      <c r="CU587" s="5"/>
      <c r="CV587" s="5"/>
      <c r="CW587" s="5"/>
      <c r="CX587" s="5"/>
      <c r="CY587" s="5"/>
      <c r="CZ587" s="5"/>
      <c r="DA587" s="5"/>
      <c r="DB587" s="5"/>
      <c r="DC587" s="5"/>
      <c r="DD587" s="5"/>
      <c r="DE587" s="5"/>
      <c r="DF587" s="5"/>
      <c r="DG587" s="5"/>
      <c r="DH587" s="5"/>
      <c r="DI587" s="5"/>
      <c r="DJ587" s="5"/>
      <c r="DK587" s="5"/>
      <c r="DL587" s="5"/>
      <c r="DM587" s="5"/>
      <c r="DN587" s="5"/>
      <c r="DO587" s="5"/>
      <c r="DP587" s="5"/>
      <c r="DQ587" s="5"/>
      <c r="DR587" s="5"/>
      <c r="DS587" s="5"/>
      <c r="DT587" s="5"/>
      <c r="DU587" s="5"/>
      <c r="DV587" s="5"/>
      <c r="DW587" s="5"/>
      <c r="DX587" s="5"/>
      <c r="DY587" s="5"/>
      <c r="DZ587" s="5"/>
      <c r="EA587" s="5"/>
      <c r="EB587" s="5"/>
      <c r="EC587" s="5"/>
      <c r="ED587" s="5"/>
      <c r="EE587" s="5"/>
      <c r="EF587" s="5"/>
      <c r="EG587" s="5"/>
      <c r="EH587" s="5"/>
      <c r="EI587" s="5"/>
      <c r="EJ587" s="5"/>
      <c r="EK587" s="5"/>
      <c r="EL587" s="5"/>
      <c r="EM587" s="5"/>
      <c r="EN587" s="5"/>
      <c r="EO587" s="5"/>
      <c r="EP587" s="5"/>
      <c r="EQ587" s="5"/>
      <c r="ER587" s="5"/>
      <c r="ES587" s="5"/>
      <c r="ET587" s="5"/>
      <c r="EU587" s="5"/>
      <c r="EV587" s="5"/>
      <c r="EW587" s="5"/>
      <c r="EX587" s="5"/>
      <c r="EY587" s="5"/>
      <c r="EZ587" s="5"/>
      <c r="FA587" s="5"/>
      <c r="FB587" s="5"/>
      <c r="FC587" s="5"/>
      <c r="FD587" s="5"/>
      <c r="FE587" s="5"/>
      <c r="FF587" s="5"/>
      <c r="FG587" s="5"/>
      <c r="FH587" s="5"/>
      <c r="FI587" s="5"/>
      <c r="FJ587" s="5"/>
      <c r="FK587" s="5"/>
      <c r="FL587" s="5"/>
      <c r="FM587" s="5"/>
      <c r="FN587" s="5"/>
      <c r="FO587" s="5"/>
      <c r="FP587" s="5"/>
      <c r="FQ587" s="5"/>
      <c r="FR587" s="5"/>
      <c r="FS587" s="5"/>
      <c r="FT587" s="5"/>
      <c r="FU587" s="5"/>
      <c r="FV587" s="5"/>
      <c r="FW587" s="5"/>
      <c r="FX587" s="5"/>
      <c r="FY587" s="5"/>
      <c r="FZ587" s="5"/>
      <c r="GA587" s="5"/>
      <c r="GB587" s="5"/>
      <c r="GC587" s="5"/>
      <c r="GD587" s="5"/>
      <c r="GE587" s="5"/>
      <c r="GF587" s="5"/>
      <c r="GG587" s="5"/>
      <c r="GH587" s="5"/>
      <c r="GI587" s="5"/>
      <c r="GJ587" s="5"/>
      <c r="GK587" s="5"/>
      <c r="GL587" s="5"/>
      <c r="GM587" s="5"/>
      <c r="GN587" s="5"/>
      <c r="GO587" s="5"/>
      <c r="GP587" s="5"/>
      <c r="GQ587" s="5"/>
      <c r="GR587" s="5"/>
      <c r="GS587" s="5"/>
      <c r="GT587" s="5"/>
      <c r="GU587" s="5"/>
      <c r="GV587" s="5"/>
      <c r="GW587" s="5"/>
      <c r="GX587" s="5"/>
      <c r="GY587" s="5"/>
      <c r="GZ587" s="5"/>
      <c r="HA587" s="5"/>
      <c r="HB587" s="5"/>
      <c r="HC587" s="5"/>
      <c r="HD587" s="5"/>
      <c r="HE587" s="5"/>
      <c r="HF587" s="5"/>
      <c r="HG587" s="5"/>
      <c r="HH587" s="5"/>
      <c r="HI587" s="5"/>
      <c r="HJ587" s="5"/>
      <c r="HK587" s="5"/>
      <c r="HL587" s="5"/>
      <c r="HM587" s="5"/>
      <c r="HN587" s="5"/>
      <c r="HO587" s="5"/>
      <c r="HP587" s="5"/>
      <c r="HQ587" s="5"/>
      <c r="HR587" s="5"/>
      <c r="HS587" s="5"/>
      <c r="HT587" s="5"/>
      <c r="HU587" s="5"/>
      <c r="HV587" s="5"/>
      <c r="HW587" s="5"/>
      <c r="HX587" s="5"/>
      <c r="HY587" s="5"/>
      <c r="HZ587" s="5"/>
      <c r="IA587" s="5"/>
      <c r="IB587" s="5"/>
      <c r="IC587" s="5"/>
      <c r="ID587" s="5"/>
      <c r="IE587" s="5"/>
      <c r="IF587" s="5"/>
      <c r="IG587" s="5"/>
      <c r="IH587" s="5"/>
      <c r="II587" s="5"/>
      <c r="IJ587" s="5"/>
      <c r="IK587" s="5"/>
      <c r="IL587" s="5"/>
      <c r="IM587" s="5"/>
      <c r="IN587" s="5"/>
      <c r="IO587" s="5"/>
      <c r="IP587" s="5"/>
      <c r="IQ587" s="5"/>
      <c r="IR587" s="5"/>
      <c r="IS587" s="5"/>
      <c r="IT587" s="5"/>
      <c r="IU587" s="5"/>
      <c r="IV587" s="5"/>
      <c r="IW587" s="5"/>
      <c r="IX587" s="5"/>
      <c r="IY587" s="5"/>
      <c r="IZ587" s="5"/>
      <c r="JA587" s="5"/>
      <c r="JB587" s="5"/>
      <c r="JC587" s="5"/>
      <c r="JD587" s="5"/>
      <c r="JE587" s="5"/>
      <c r="JF587" s="5"/>
      <c r="JG587" s="5"/>
      <c r="JH587" s="5"/>
      <c r="JI587" s="5"/>
      <c r="JJ587" s="5"/>
      <c r="JK587" s="5"/>
      <c r="JL587" s="5"/>
      <c r="JM587" s="5"/>
      <c r="JN587" s="5"/>
      <c r="JO587" s="5"/>
      <c r="JP587" s="5"/>
      <c r="JQ587" s="5"/>
      <c r="JR587" s="5"/>
      <c r="JS587" s="5"/>
      <c r="JT587" s="5"/>
      <c r="JU587" s="5"/>
      <c r="JV587" s="5"/>
      <c r="JW587" s="5"/>
      <c r="JX587" s="5"/>
      <c r="JY587" s="5"/>
      <c r="JZ587" s="5"/>
      <c r="KA587" s="5"/>
      <c r="KB587" s="5"/>
      <c r="KC587" s="5"/>
      <c r="KD587" s="5"/>
      <c r="KE587" s="5"/>
      <c r="KF587" s="5"/>
      <c r="KG587" s="5"/>
      <c r="KH587" s="5"/>
      <c r="KI587" s="5"/>
      <c r="KJ587" s="5"/>
      <c r="KK587" s="5"/>
      <c r="KL587" s="5"/>
      <c r="KM587" s="5"/>
      <c r="KN587" s="5"/>
    </row>
    <row r="588" spans="1:300" ht="12.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  <c r="CR588" s="5"/>
      <c r="CS588" s="5"/>
      <c r="CT588" s="5"/>
      <c r="CU588" s="5"/>
      <c r="CV588" s="5"/>
      <c r="CW588" s="5"/>
      <c r="CX588" s="5"/>
      <c r="CY588" s="5"/>
      <c r="CZ588" s="5"/>
      <c r="DA588" s="5"/>
      <c r="DB588" s="5"/>
      <c r="DC588" s="5"/>
      <c r="DD588" s="5"/>
      <c r="DE588" s="5"/>
      <c r="DF588" s="5"/>
      <c r="DG588" s="5"/>
      <c r="DH588" s="5"/>
      <c r="DI588" s="5"/>
      <c r="DJ588" s="5"/>
      <c r="DK588" s="5"/>
      <c r="DL588" s="5"/>
      <c r="DM588" s="5"/>
      <c r="DN588" s="5"/>
      <c r="DO588" s="5"/>
      <c r="DP588" s="5"/>
      <c r="DQ588" s="5"/>
      <c r="DR588" s="5"/>
      <c r="DS588" s="5"/>
      <c r="DT588" s="5"/>
      <c r="DU588" s="5"/>
      <c r="DV588" s="5"/>
      <c r="DW588" s="5"/>
      <c r="DX588" s="5"/>
      <c r="DY588" s="5"/>
      <c r="DZ588" s="5"/>
      <c r="EA588" s="5"/>
      <c r="EB588" s="5"/>
      <c r="EC588" s="5"/>
      <c r="ED588" s="5"/>
      <c r="EE588" s="5"/>
      <c r="EF588" s="5"/>
      <c r="EG588" s="5"/>
      <c r="EH588" s="5"/>
      <c r="EI588" s="5"/>
      <c r="EJ588" s="5"/>
      <c r="EK588" s="5"/>
      <c r="EL588" s="5"/>
      <c r="EM588" s="5"/>
      <c r="EN588" s="5"/>
      <c r="EO588" s="5"/>
      <c r="EP588" s="5"/>
      <c r="EQ588" s="5"/>
      <c r="ER588" s="5"/>
      <c r="ES588" s="5"/>
      <c r="ET588" s="5"/>
      <c r="EU588" s="5"/>
      <c r="EV588" s="5"/>
      <c r="EW588" s="5"/>
      <c r="EX588" s="5"/>
      <c r="EY588" s="5"/>
      <c r="EZ588" s="5"/>
      <c r="FA588" s="5"/>
      <c r="FB588" s="5"/>
      <c r="FC588" s="5"/>
      <c r="FD588" s="5"/>
      <c r="FE588" s="5"/>
      <c r="FF588" s="5"/>
      <c r="FG588" s="5"/>
      <c r="FH588" s="5"/>
      <c r="FI588" s="5"/>
      <c r="FJ588" s="5"/>
      <c r="FK588" s="5"/>
      <c r="FL588" s="5"/>
      <c r="FM588" s="5"/>
      <c r="FN588" s="5"/>
      <c r="FO588" s="5"/>
      <c r="FP588" s="5"/>
      <c r="FQ588" s="5"/>
      <c r="FR588" s="5"/>
      <c r="FS588" s="5"/>
      <c r="FT588" s="5"/>
      <c r="FU588" s="5"/>
      <c r="FV588" s="5"/>
      <c r="FW588" s="5"/>
      <c r="FX588" s="5"/>
      <c r="FY588" s="5"/>
      <c r="FZ588" s="5"/>
      <c r="GA588" s="5"/>
      <c r="GB588" s="5"/>
      <c r="GC588" s="5"/>
      <c r="GD588" s="5"/>
      <c r="GE588" s="5"/>
      <c r="GF588" s="5"/>
      <c r="GG588" s="5"/>
      <c r="GH588" s="5"/>
      <c r="GI588" s="5"/>
      <c r="GJ588" s="5"/>
      <c r="GK588" s="5"/>
      <c r="GL588" s="5"/>
      <c r="GM588" s="5"/>
      <c r="GN588" s="5"/>
      <c r="GO588" s="5"/>
      <c r="GP588" s="5"/>
      <c r="GQ588" s="5"/>
      <c r="GR588" s="5"/>
      <c r="GS588" s="5"/>
      <c r="GT588" s="5"/>
      <c r="GU588" s="5"/>
      <c r="GV588" s="5"/>
      <c r="GW588" s="5"/>
      <c r="GX588" s="5"/>
      <c r="GY588" s="5"/>
      <c r="GZ588" s="5"/>
      <c r="HA588" s="5"/>
      <c r="HB588" s="5"/>
      <c r="HC588" s="5"/>
      <c r="HD588" s="5"/>
      <c r="HE588" s="5"/>
      <c r="HF588" s="5"/>
      <c r="HG588" s="5"/>
      <c r="HH588" s="5"/>
      <c r="HI588" s="5"/>
      <c r="HJ588" s="5"/>
      <c r="HK588" s="5"/>
      <c r="HL588" s="5"/>
      <c r="HM588" s="5"/>
      <c r="HN588" s="5"/>
      <c r="HO588" s="5"/>
      <c r="HP588" s="5"/>
      <c r="HQ588" s="5"/>
      <c r="HR588" s="5"/>
      <c r="HS588" s="5"/>
      <c r="HT588" s="5"/>
      <c r="HU588" s="5"/>
      <c r="HV588" s="5"/>
      <c r="HW588" s="5"/>
      <c r="HX588" s="5"/>
      <c r="HY588" s="5"/>
      <c r="HZ588" s="5"/>
      <c r="IA588" s="5"/>
      <c r="IB588" s="5"/>
      <c r="IC588" s="5"/>
      <c r="ID588" s="5"/>
      <c r="IE588" s="5"/>
      <c r="IF588" s="5"/>
      <c r="IG588" s="5"/>
      <c r="IH588" s="5"/>
      <c r="II588" s="5"/>
      <c r="IJ588" s="5"/>
      <c r="IK588" s="5"/>
      <c r="IL588" s="5"/>
      <c r="IM588" s="5"/>
      <c r="IN588" s="5"/>
      <c r="IO588" s="5"/>
      <c r="IP588" s="5"/>
      <c r="IQ588" s="5"/>
      <c r="IR588" s="5"/>
      <c r="IS588" s="5"/>
      <c r="IT588" s="5"/>
      <c r="IU588" s="5"/>
      <c r="IV588" s="5"/>
      <c r="IW588" s="5"/>
      <c r="IX588" s="5"/>
      <c r="IY588" s="5"/>
      <c r="IZ588" s="5"/>
      <c r="JA588" s="5"/>
      <c r="JB588" s="5"/>
      <c r="JC588" s="5"/>
      <c r="JD588" s="5"/>
      <c r="JE588" s="5"/>
      <c r="JF588" s="5"/>
      <c r="JG588" s="5"/>
      <c r="JH588" s="5"/>
      <c r="JI588" s="5"/>
      <c r="JJ588" s="5"/>
      <c r="JK588" s="5"/>
      <c r="JL588" s="5"/>
      <c r="JM588" s="5"/>
      <c r="JN588" s="5"/>
      <c r="JO588" s="5"/>
      <c r="JP588" s="5"/>
      <c r="JQ588" s="5"/>
      <c r="JR588" s="5"/>
      <c r="JS588" s="5"/>
      <c r="JT588" s="5"/>
      <c r="JU588" s="5"/>
      <c r="JV588" s="5"/>
      <c r="JW588" s="5"/>
      <c r="JX588" s="5"/>
      <c r="JY588" s="5"/>
      <c r="JZ588" s="5"/>
      <c r="KA588" s="5"/>
      <c r="KB588" s="5"/>
      <c r="KC588" s="5"/>
      <c r="KD588" s="5"/>
      <c r="KE588" s="5"/>
      <c r="KF588" s="5"/>
      <c r="KG588" s="5"/>
      <c r="KH588" s="5"/>
      <c r="KI588" s="5"/>
      <c r="KJ588" s="5"/>
      <c r="KK588" s="5"/>
      <c r="KL588" s="5"/>
      <c r="KM588" s="5"/>
      <c r="KN588" s="5"/>
    </row>
    <row r="589" spans="1:300" ht="12.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  <c r="CY589" s="5"/>
      <c r="CZ589" s="5"/>
      <c r="DA589" s="5"/>
      <c r="DB589" s="5"/>
      <c r="DC589" s="5"/>
      <c r="DD589" s="5"/>
      <c r="DE589" s="5"/>
      <c r="DF589" s="5"/>
      <c r="DG589" s="5"/>
      <c r="DH589" s="5"/>
      <c r="DI589" s="5"/>
      <c r="DJ589" s="5"/>
      <c r="DK589" s="5"/>
      <c r="DL589" s="5"/>
      <c r="DM589" s="5"/>
      <c r="DN589" s="5"/>
      <c r="DO589" s="5"/>
      <c r="DP589" s="5"/>
      <c r="DQ589" s="5"/>
      <c r="DR589" s="5"/>
      <c r="DS589" s="5"/>
      <c r="DT589" s="5"/>
      <c r="DU589" s="5"/>
      <c r="DV589" s="5"/>
      <c r="DW589" s="5"/>
      <c r="DX589" s="5"/>
      <c r="DY589" s="5"/>
      <c r="DZ589" s="5"/>
      <c r="EA589" s="5"/>
      <c r="EB589" s="5"/>
      <c r="EC589" s="5"/>
      <c r="ED589" s="5"/>
      <c r="EE589" s="5"/>
      <c r="EF589" s="5"/>
      <c r="EG589" s="5"/>
      <c r="EH589" s="5"/>
      <c r="EI589" s="5"/>
      <c r="EJ589" s="5"/>
      <c r="EK589" s="5"/>
      <c r="EL589" s="5"/>
      <c r="EM589" s="5"/>
      <c r="EN589" s="5"/>
      <c r="EO589" s="5"/>
      <c r="EP589" s="5"/>
      <c r="EQ589" s="5"/>
      <c r="ER589" s="5"/>
      <c r="ES589" s="5"/>
      <c r="ET589" s="5"/>
      <c r="EU589" s="5"/>
      <c r="EV589" s="5"/>
      <c r="EW589" s="5"/>
      <c r="EX589" s="5"/>
      <c r="EY589" s="5"/>
      <c r="EZ589" s="5"/>
      <c r="FA589" s="5"/>
      <c r="FB589" s="5"/>
      <c r="FC589" s="5"/>
      <c r="FD589" s="5"/>
      <c r="FE589" s="5"/>
      <c r="FF589" s="5"/>
      <c r="FG589" s="5"/>
      <c r="FH589" s="5"/>
      <c r="FI589" s="5"/>
      <c r="FJ589" s="5"/>
      <c r="FK589" s="5"/>
      <c r="FL589" s="5"/>
      <c r="FM589" s="5"/>
      <c r="FN589" s="5"/>
      <c r="FO589" s="5"/>
      <c r="FP589" s="5"/>
      <c r="FQ589" s="5"/>
      <c r="FR589" s="5"/>
      <c r="FS589" s="5"/>
      <c r="FT589" s="5"/>
      <c r="FU589" s="5"/>
      <c r="FV589" s="5"/>
      <c r="FW589" s="5"/>
      <c r="FX589" s="5"/>
      <c r="FY589" s="5"/>
      <c r="FZ589" s="5"/>
      <c r="GA589" s="5"/>
      <c r="GB589" s="5"/>
      <c r="GC589" s="5"/>
      <c r="GD589" s="5"/>
      <c r="GE589" s="5"/>
      <c r="GF589" s="5"/>
      <c r="GG589" s="5"/>
      <c r="GH589" s="5"/>
      <c r="GI589" s="5"/>
      <c r="GJ589" s="5"/>
      <c r="GK589" s="5"/>
      <c r="GL589" s="5"/>
      <c r="GM589" s="5"/>
      <c r="GN589" s="5"/>
      <c r="GO589" s="5"/>
      <c r="GP589" s="5"/>
      <c r="GQ589" s="5"/>
      <c r="GR589" s="5"/>
      <c r="GS589" s="5"/>
      <c r="GT589" s="5"/>
      <c r="GU589" s="5"/>
      <c r="GV589" s="5"/>
      <c r="GW589" s="5"/>
      <c r="GX589" s="5"/>
      <c r="GY589" s="5"/>
      <c r="GZ589" s="5"/>
      <c r="HA589" s="5"/>
      <c r="HB589" s="5"/>
      <c r="HC589" s="5"/>
      <c r="HD589" s="5"/>
      <c r="HE589" s="5"/>
      <c r="HF589" s="5"/>
      <c r="HG589" s="5"/>
      <c r="HH589" s="5"/>
      <c r="HI589" s="5"/>
      <c r="HJ589" s="5"/>
      <c r="HK589" s="5"/>
      <c r="HL589" s="5"/>
      <c r="HM589" s="5"/>
      <c r="HN589" s="5"/>
      <c r="HO589" s="5"/>
      <c r="HP589" s="5"/>
      <c r="HQ589" s="5"/>
      <c r="HR589" s="5"/>
      <c r="HS589" s="5"/>
      <c r="HT589" s="5"/>
      <c r="HU589" s="5"/>
      <c r="HV589" s="5"/>
      <c r="HW589" s="5"/>
      <c r="HX589" s="5"/>
      <c r="HY589" s="5"/>
      <c r="HZ589" s="5"/>
      <c r="IA589" s="5"/>
      <c r="IB589" s="5"/>
      <c r="IC589" s="5"/>
      <c r="ID589" s="5"/>
      <c r="IE589" s="5"/>
      <c r="IF589" s="5"/>
      <c r="IG589" s="5"/>
      <c r="IH589" s="5"/>
      <c r="II589" s="5"/>
      <c r="IJ589" s="5"/>
      <c r="IK589" s="5"/>
      <c r="IL589" s="5"/>
      <c r="IM589" s="5"/>
      <c r="IN589" s="5"/>
      <c r="IO589" s="5"/>
      <c r="IP589" s="5"/>
      <c r="IQ589" s="5"/>
      <c r="IR589" s="5"/>
      <c r="IS589" s="5"/>
      <c r="IT589" s="5"/>
      <c r="IU589" s="5"/>
      <c r="IV589" s="5"/>
      <c r="IW589" s="5"/>
      <c r="IX589" s="5"/>
      <c r="IY589" s="5"/>
      <c r="IZ589" s="5"/>
      <c r="JA589" s="5"/>
      <c r="JB589" s="5"/>
      <c r="JC589" s="5"/>
      <c r="JD589" s="5"/>
      <c r="JE589" s="5"/>
      <c r="JF589" s="5"/>
      <c r="JG589" s="5"/>
      <c r="JH589" s="5"/>
      <c r="JI589" s="5"/>
      <c r="JJ589" s="5"/>
      <c r="JK589" s="5"/>
      <c r="JL589" s="5"/>
      <c r="JM589" s="5"/>
      <c r="JN589" s="5"/>
      <c r="JO589" s="5"/>
      <c r="JP589" s="5"/>
      <c r="JQ589" s="5"/>
      <c r="JR589" s="5"/>
      <c r="JS589" s="5"/>
      <c r="JT589" s="5"/>
      <c r="JU589" s="5"/>
      <c r="JV589" s="5"/>
      <c r="JW589" s="5"/>
      <c r="JX589" s="5"/>
      <c r="JY589" s="5"/>
      <c r="JZ589" s="5"/>
      <c r="KA589" s="5"/>
      <c r="KB589" s="5"/>
      <c r="KC589" s="5"/>
      <c r="KD589" s="5"/>
      <c r="KE589" s="5"/>
      <c r="KF589" s="5"/>
      <c r="KG589" s="5"/>
      <c r="KH589" s="5"/>
      <c r="KI589" s="5"/>
      <c r="KJ589" s="5"/>
      <c r="KK589" s="5"/>
      <c r="KL589" s="5"/>
      <c r="KM589" s="5"/>
      <c r="KN589" s="5"/>
    </row>
    <row r="590" spans="1:300" ht="12.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5"/>
      <c r="CU590" s="5"/>
      <c r="CV590" s="5"/>
      <c r="CW590" s="5"/>
      <c r="CX590" s="5"/>
      <c r="CY590" s="5"/>
      <c r="CZ590" s="5"/>
      <c r="DA590" s="5"/>
      <c r="DB590" s="5"/>
      <c r="DC590" s="5"/>
      <c r="DD590" s="5"/>
      <c r="DE590" s="5"/>
      <c r="DF590" s="5"/>
      <c r="DG590" s="5"/>
      <c r="DH590" s="5"/>
      <c r="DI590" s="5"/>
      <c r="DJ590" s="5"/>
      <c r="DK590" s="5"/>
      <c r="DL590" s="5"/>
      <c r="DM590" s="5"/>
      <c r="DN590" s="5"/>
      <c r="DO590" s="5"/>
      <c r="DP590" s="5"/>
      <c r="DQ590" s="5"/>
      <c r="DR590" s="5"/>
      <c r="DS590" s="5"/>
      <c r="DT590" s="5"/>
      <c r="DU590" s="5"/>
      <c r="DV590" s="5"/>
      <c r="DW590" s="5"/>
      <c r="DX590" s="5"/>
      <c r="DY590" s="5"/>
      <c r="DZ590" s="5"/>
      <c r="EA590" s="5"/>
      <c r="EB590" s="5"/>
      <c r="EC590" s="5"/>
      <c r="ED590" s="5"/>
      <c r="EE590" s="5"/>
      <c r="EF590" s="5"/>
      <c r="EG590" s="5"/>
      <c r="EH590" s="5"/>
      <c r="EI590" s="5"/>
      <c r="EJ590" s="5"/>
      <c r="EK590" s="5"/>
      <c r="EL590" s="5"/>
      <c r="EM590" s="5"/>
      <c r="EN590" s="5"/>
      <c r="EO590" s="5"/>
      <c r="EP590" s="5"/>
      <c r="EQ590" s="5"/>
      <c r="ER590" s="5"/>
      <c r="ES590" s="5"/>
      <c r="ET590" s="5"/>
      <c r="EU590" s="5"/>
      <c r="EV590" s="5"/>
      <c r="EW590" s="5"/>
      <c r="EX590" s="5"/>
      <c r="EY590" s="5"/>
      <c r="EZ590" s="5"/>
      <c r="FA590" s="5"/>
      <c r="FB590" s="5"/>
      <c r="FC590" s="5"/>
      <c r="FD590" s="5"/>
      <c r="FE590" s="5"/>
      <c r="FF590" s="5"/>
      <c r="FG590" s="5"/>
      <c r="FH590" s="5"/>
      <c r="FI590" s="5"/>
      <c r="FJ590" s="5"/>
      <c r="FK590" s="5"/>
      <c r="FL590" s="5"/>
      <c r="FM590" s="5"/>
      <c r="FN590" s="5"/>
      <c r="FO590" s="5"/>
      <c r="FP590" s="5"/>
      <c r="FQ590" s="5"/>
      <c r="FR590" s="5"/>
      <c r="FS590" s="5"/>
      <c r="FT590" s="5"/>
      <c r="FU590" s="5"/>
      <c r="FV590" s="5"/>
      <c r="FW590" s="5"/>
      <c r="FX590" s="5"/>
      <c r="FY590" s="5"/>
      <c r="FZ590" s="5"/>
      <c r="GA590" s="5"/>
      <c r="GB590" s="5"/>
      <c r="GC590" s="5"/>
      <c r="GD590" s="5"/>
      <c r="GE590" s="5"/>
      <c r="GF590" s="5"/>
      <c r="GG590" s="5"/>
      <c r="GH590" s="5"/>
      <c r="GI590" s="5"/>
      <c r="GJ590" s="5"/>
      <c r="GK590" s="5"/>
      <c r="GL590" s="5"/>
      <c r="GM590" s="5"/>
      <c r="GN590" s="5"/>
      <c r="GO590" s="5"/>
      <c r="GP590" s="5"/>
      <c r="GQ590" s="5"/>
      <c r="GR590" s="5"/>
      <c r="GS590" s="5"/>
      <c r="GT590" s="5"/>
      <c r="GU590" s="5"/>
      <c r="GV590" s="5"/>
      <c r="GW590" s="5"/>
      <c r="GX590" s="5"/>
      <c r="GY590" s="5"/>
      <c r="GZ590" s="5"/>
      <c r="HA590" s="5"/>
      <c r="HB590" s="5"/>
      <c r="HC590" s="5"/>
      <c r="HD590" s="5"/>
      <c r="HE590" s="5"/>
      <c r="HF590" s="5"/>
      <c r="HG590" s="5"/>
      <c r="HH590" s="5"/>
      <c r="HI590" s="5"/>
      <c r="HJ590" s="5"/>
      <c r="HK590" s="5"/>
      <c r="HL590" s="5"/>
      <c r="HM590" s="5"/>
      <c r="HN590" s="5"/>
      <c r="HO590" s="5"/>
      <c r="HP590" s="5"/>
      <c r="HQ590" s="5"/>
      <c r="HR590" s="5"/>
      <c r="HS590" s="5"/>
      <c r="HT590" s="5"/>
      <c r="HU590" s="5"/>
      <c r="HV590" s="5"/>
      <c r="HW590" s="5"/>
      <c r="HX590" s="5"/>
      <c r="HY590" s="5"/>
      <c r="HZ590" s="5"/>
      <c r="IA590" s="5"/>
      <c r="IB590" s="5"/>
      <c r="IC590" s="5"/>
      <c r="ID590" s="5"/>
      <c r="IE590" s="5"/>
      <c r="IF590" s="5"/>
      <c r="IG590" s="5"/>
      <c r="IH590" s="5"/>
      <c r="II590" s="5"/>
      <c r="IJ590" s="5"/>
      <c r="IK590" s="5"/>
      <c r="IL590" s="5"/>
      <c r="IM590" s="5"/>
      <c r="IN590" s="5"/>
      <c r="IO590" s="5"/>
      <c r="IP590" s="5"/>
      <c r="IQ590" s="5"/>
      <c r="IR590" s="5"/>
      <c r="IS590" s="5"/>
      <c r="IT590" s="5"/>
      <c r="IU590" s="5"/>
      <c r="IV590" s="5"/>
      <c r="IW590" s="5"/>
      <c r="IX590" s="5"/>
      <c r="IY590" s="5"/>
      <c r="IZ590" s="5"/>
      <c r="JA590" s="5"/>
      <c r="JB590" s="5"/>
      <c r="JC590" s="5"/>
      <c r="JD590" s="5"/>
      <c r="JE590" s="5"/>
      <c r="JF590" s="5"/>
      <c r="JG590" s="5"/>
      <c r="JH590" s="5"/>
      <c r="JI590" s="5"/>
      <c r="JJ590" s="5"/>
      <c r="JK590" s="5"/>
      <c r="JL590" s="5"/>
      <c r="JM590" s="5"/>
      <c r="JN590" s="5"/>
      <c r="JO590" s="5"/>
      <c r="JP590" s="5"/>
      <c r="JQ590" s="5"/>
      <c r="JR590" s="5"/>
      <c r="JS590" s="5"/>
      <c r="JT590" s="5"/>
      <c r="JU590" s="5"/>
      <c r="JV590" s="5"/>
      <c r="JW590" s="5"/>
      <c r="JX590" s="5"/>
      <c r="JY590" s="5"/>
      <c r="JZ590" s="5"/>
      <c r="KA590" s="5"/>
      <c r="KB590" s="5"/>
      <c r="KC590" s="5"/>
      <c r="KD590" s="5"/>
      <c r="KE590" s="5"/>
      <c r="KF590" s="5"/>
      <c r="KG590" s="5"/>
      <c r="KH590" s="5"/>
      <c r="KI590" s="5"/>
      <c r="KJ590" s="5"/>
      <c r="KK590" s="5"/>
      <c r="KL590" s="5"/>
      <c r="KM590" s="5"/>
      <c r="KN590" s="5"/>
    </row>
    <row r="591" spans="1:300" ht="12.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  <c r="CY591" s="5"/>
      <c r="CZ591" s="5"/>
      <c r="DA591" s="5"/>
      <c r="DB591" s="5"/>
      <c r="DC591" s="5"/>
      <c r="DD591" s="5"/>
      <c r="DE591" s="5"/>
      <c r="DF591" s="5"/>
      <c r="DG591" s="5"/>
      <c r="DH591" s="5"/>
      <c r="DI591" s="5"/>
      <c r="DJ591" s="5"/>
      <c r="DK591" s="5"/>
      <c r="DL591" s="5"/>
      <c r="DM591" s="5"/>
      <c r="DN591" s="5"/>
      <c r="DO591" s="5"/>
      <c r="DP591" s="5"/>
      <c r="DQ591" s="5"/>
      <c r="DR591" s="5"/>
      <c r="DS591" s="5"/>
      <c r="DT591" s="5"/>
      <c r="DU591" s="5"/>
      <c r="DV591" s="5"/>
      <c r="DW591" s="5"/>
      <c r="DX591" s="5"/>
      <c r="DY591" s="5"/>
      <c r="DZ591" s="5"/>
      <c r="EA591" s="5"/>
      <c r="EB591" s="5"/>
      <c r="EC591" s="5"/>
      <c r="ED591" s="5"/>
      <c r="EE591" s="5"/>
      <c r="EF591" s="5"/>
      <c r="EG591" s="5"/>
      <c r="EH591" s="5"/>
      <c r="EI591" s="5"/>
      <c r="EJ591" s="5"/>
      <c r="EK591" s="5"/>
      <c r="EL591" s="5"/>
      <c r="EM591" s="5"/>
      <c r="EN591" s="5"/>
      <c r="EO591" s="5"/>
      <c r="EP591" s="5"/>
      <c r="EQ591" s="5"/>
      <c r="ER591" s="5"/>
      <c r="ES591" s="5"/>
      <c r="ET591" s="5"/>
      <c r="EU591" s="5"/>
      <c r="EV591" s="5"/>
      <c r="EW591" s="5"/>
      <c r="EX591" s="5"/>
      <c r="EY591" s="5"/>
      <c r="EZ591" s="5"/>
      <c r="FA591" s="5"/>
      <c r="FB591" s="5"/>
      <c r="FC591" s="5"/>
      <c r="FD591" s="5"/>
      <c r="FE591" s="5"/>
      <c r="FF591" s="5"/>
      <c r="FG591" s="5"/>
      <c r="FH591" s="5"/>
      <c r="FI591" s="5"/>
      <c r="FJ591" s="5"/>
      <c r="FK591" s="5"/>
      <c r="FL591" s="5"/>
      <c r="FM591" s="5"/>
      <c r="FN591" s="5"/>
      <c r="FO591" s="5"/>
      <c r="FP591" s="5"/>
      <c r="FQ591" s="5"/>
      <c r="FR591" s="5"/>
      <c r="FS591" s="5"/>
      <c r="FT591" s="5"/>
      <c r="FU591" s="5"/>
      <c r="FV591" s="5"/>
      <c r="FW591" s="5"/>
      <c r="FX591" s="5"/>
      <c r="FY591" s="5"/>
      <c r="FZ591" s="5"/>
      <c r="GA591" s="5"/>
      <c r="GB591" s="5"/>
      <c r="GC591" s="5"/>
      <c r="GD591" s="5"/>
      <c r="GE591" s="5"/>
      <c r="GF591" s="5"/>
      <c r="GG591" s="5"/>
      <c r="GH591" s="5"/>
      <c r="GI591" s="5"/>
      <c r="GJ591" s="5"/>
      <c r="GK591" s="5"/>
      <c r="GL591" s="5"/>
      <c r="GM591" s="5"/>
      <c r="GN591" s="5"/>
      <c r="GO591" s="5"/>
      <c r="GP591" s="5"/>
      <c r="GQ591" s="5"/>
      <c r="GR591" s="5"/>
      <c r="GS591" s="5"/>
      <c r="GT591" s="5"/>
      <c r="GU591" s="5"/>
      <c r="GV591" s="5"/>
      <c r="GW591" s="5"/>
      <c r="GX591" s="5"/>
      <c r="GY591" s="5"/>
      <c r="GZ591" s="5"/>
      <c r="HA591" s="5"/>
      <c r="HB591" s="5"/>
      <c r="HC591" s="5"/>
      <c r="HD591" s="5"/>
      <c r="HE591" s="5"/>
      <c r="HF591" s="5"/>
      <c r="HG591" s="5"/>
      <c r="HH591" s="5"/>
      <c r="HI591" s="5"/>
      <c r="HJ591" s="5"/>
      <c r="HK591" s="5"/>
      <c r="HL591" s="5"/>
      <c r="HM591" s="5"/>
      <c r="HN591" s="5"/>
      <c r="HO591" s="5"/>
      <c r="HP591" s="5"/>
      <c r="HQ591" s="5"/>
      <c r="HR591" s="5"/>
      <c r="HS591" s="5"/>
      <c r="HT591" s="5"/>
      <c r="HU591" s="5"/>
      <c r="HV591" s="5"/>
      <c r="HW591" s="5"/>
      <c r="HX591" s="5"/>
      <c r="HY591" s="5"/>
      <c r="HZ591" s="5"/>
      <c r="IA591" s="5"/>
      <c r="IB591" s="5"/>
      <c r="IC591" s="5"/>
      <c r="ID591" s="5"/>
      <c r="IE591" s="5"/>
      <c r="IF591" s="5"/>
      <c r="IG591" s="5"/>
      <c r="IH591" s="5"/>
      <c r="II591" s="5"/>
      <c r="IJ591" s="5"/>
      <c r="IK591" s="5"/>
      <c r="IL591" s="5"/>
      <c r="IM591" s="5"/>
      <c r="IN591" s="5"/>
      <c r="IO591" s="5"/>
      <c r="IP591" s="5"/>
      <c r="IQ591" s="5"/>
      <c r="IR591" s="5"/>
      <c r="IS591" s="5"/>
      <c r="IT591" s="5"/>
      <c r="IU591" s="5"/>
      <c r="IV591" s="5"/>
      <c r="IW591" s="5"/>
      <c r="IX591" s="5"/>
      <c r="IY591" s="5"/>
      <c r="IZ591" s="5"/>
      <c r="JA591" s="5"/>
      <c r="JB591" s="5"/>
      <c r="JC591" s="5"/>
      <c r="JD591" s="5"/>
      <c r="JE591" s="5"/>
      <c r="JF591" s="5"/>
      <c r="JG591" s="5"/>
      <c r="JH591" s="5"/>
      <c r="JI591" s="5"/>
      <c r="JJ591" s="5"/>
      <c r="JK591" s="5"/>
      <c r="JL591" s="5"/>
      <c r="JM591" s="5"/>
      <c r="JN591" s="5"/>
      <c r="JO591" s="5"/>
      <c r="JP591" s="5"/>
      <c r="JQ591" s="5"/>
      <c r="JR591" s="5"/>
      <c r="JS591" s="5"/>
      <c r="JT591" s="5"/>
      <c r="JU591" s="5"/>
      <c r="JV591" s="5"/>
      <c r="JW591" s="5"/>
      <c r="JX591" s="5"/>
      <c r="JY591" s="5"/>
      <c r="JZ591" s="5"/>
      <c r="KA591" s="5"/>
      <c r="KB591" s="5"/>
      <c r="KC591" s="5"/>
      <c r="KD591" s="5"/>
      <c r="KE591" s="5"/>
      <c r="KF591" s="5"/>
      <c r="KG591" s="5"/>
      <c r="KH591" s="5"/>
      <c r="KI591" s="5"/>
      <c r="KJ591" s="5"/>
      <c r="KK591" s="5"/>
      <c r="KL591" s="5"/>
      <c r="KM591" s="5"/>
      <c r="KN591" s="5"/>
    </row>
    <row r="592" spans="1:300" ht="12.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  <c r="CY592" s="5"/>
      <c r="CZ592" s="5"/>
      <c r="DA592" s="5"/>
      <c r="DB592" s="5"/>
      <c r="DC592" s="5"/>
      <c r="DD592" s="5"/>
      <c r="DE592" s="5"/>
      <c r="DF592" s="5"/>
      <c r="DG592" s="5"/>
      <c r="DH592" s="5"/>
      <c r="DI592" s="5"/>
      <c r="DJ592" s="5"/>
      <c r="DK592" s="5"/>
      <c r="DL592" s="5"/>
      <c r="DM592" s="5"/>
      <c r="DN592" s="5"/>
      <c r="DO592" s="5"/>
      <c r="DP592" s="5"/>
      <c r="DQ592" s="5"/>
      <c r="DR592" s="5"/>
      <c r="DS592" s="5"/>
      <c r="DT592" s="5"/>
      <c r="DU592" s="5"/>
      <c r="DV592" s="5"/>
      <c r="DW592" s="5"/>
      <c r="DX592" s="5"/>
      <c r="DY592" s="5"/>
      <c r="DZ592" s="5"/>
      <c r="EA592" s="5"/>
      <c r="EB592" s="5"/>
      <c r="EC592" s="5"/>
      <c r="ED592" s="5"/>
      <c r="EE592" s="5"/>
      <c r="EF592" s="5"/>
      <c r="EG592" s="5"/>
      <c r="EH592" s="5"/>
      <c r="EI592" s="5"/>
      <c r="EJ592" s="5"/>
      <c r="EK592" s="5"/>
      <c r="EL592" s="5"/>
      <c r="EM592" s="5"/>
      <c r="EN592" s="5"/>
      <c r="EO592" s="5"/>
      <c r="EP592" s="5"/>
      <c r="EQ592" s="5"/>
      <c r="ER592" s="5"/>
      <c r="ES592" s="5"/>
      <c r="ET592" s="5"/>
      <c r="EU592" s="5"/>
      <c r="EV592" s="5"/>
      <c r="EW592" s="5"/>
      <c r="EX592" s="5"/>
      <c r="EY592" s="5"/>
      <c r="EZ592" s="5"/>
      <c r="FA592" s="5"/>
      <c r="FB592" s="5"/>
      <c r="FC592" s="5"/>
      <c r="FD592" s="5"/>
      <c r="FE592" s="5"/>
      <c r="FF592" s="5"/>
      <c r="FG592" s="5"/>
      <c r="FH592" s="5"/>
      <c r="FI592" s="5"/>
      <c r="FJ592" s="5"/>
      <c r="FK592" s="5"/>
      <c r="FL592" s="5"/>
      <c r="FM592" s="5"/>
      <c r="FN592" s="5"/>
      <c r="FO592" s="5"/>
      <c r="FP592" s="5"/>
      <c r="FQ592" s="5"/>
      <c r="FR592" s="5"/>
      <c r="FS592" s="5"/>
      <c r="FT592" s="5"/>
      <c r="FU592" s="5"/>
      <c r="FV592" s="5"/>
      <c r="FW592" s="5"/>
      <c r="FX592" s="5"/>
      <c r="FY592" s="5"/>
      <c r="FZ592" s="5"/>
      <c r="GA592" s="5"/>
      <c r="GB592" s="5"/>
      <c r="GC592" s="5"/>
      <c r="GD592" s="5"/>
      <c r="GE592" s="5"/>
      <c r="GF592" s="5"/>
      <c r="GG592" s="5"/>
      <c r="GH592" s="5"/>
      <c r="GI592" s="5"/>
      <c r="GJ592" s="5"/>
      <c r="GK592" s="5"/>
      <c r="GL592" s="5"/>
      <c r="GM592" s="5"/>
      <c r="GN592" s="5"/>
      <c r="GO592" s="5"/>
      <c r="GP592" s="5"/>
      <c r="GQ592" s="5"/>
      <c r="GR592" s="5"/>
      <c r="GS592" s="5"/>
      <c r="GT592" s="5"/>
      <c r="GU592" s="5"/>
      <c r="GV592" s="5"/>
      <c r="GW592" s="5"/>
      <c r="GX592" s="5"/>
      <c r="GY592" s="5"/>
      <c r="GZ592" s="5"/>
      <c r="HA592" s="5"/>
      <c r="HB592" s="5"/>
      <c r="HC592" s="5"/>
      <c r="HD592" s="5"/>
      <c r="HE592" s="5"/>
      <c r="HF592" s="5"/>
      <c r="HG592" s="5"/>
      <c r="HH592" s="5"/>
      <c r="HI592" s="5"/>
      <c r="HJ592" s="5"/>
      <c r="HK592" s="5"/>
      <c r="HL592" s="5"/>
      <c r="HM592" s="5"/>
      <c r="HN592" s="5"/>
      <c r="HO592" s="5"/>
      <c r="HP592" s="5"/>
      <c r="HQ592" s="5"/>
      <c r="HR592" s="5"/>
      <c r="HS592" s="5"/>
      <c r="HT592" s="5"/>
      <c r="HU592" s="5"/>
      <c r="HV592" s="5"/>
      <c r="HW592" s="5"/>
      <c r="HX592" s="5"/>
      <c r="HY592" s="5"/>
      <c r="HZ592" s="5"/>
      <c r="IA592" s="5"/>
      <c r="IB592" s="5"/>
      <c r="IC592" s="5"/>
      <c r="ID592" s="5"/>
      <c r="IE592" s="5"/>
      <c r="IF592" s="5"/>
      <c r="IG592" s="5"/>
      <c r="IH592" s="5"/>
      <c r="II592" s="5"/>
      <c r="IJ592" s="5"/>
      <c r="IK592" s="5"/>
      <c r="IL592" s="5"/>
      <c r="IM592" s="5"/>
      <c r="IN592" s="5"/>
      <c r="IO592" s="5"/>
      <c r="IP592" s="5"/>
      <c r="IQ592" s="5"/>
      <c r="IR592" s="5"/>
      <c r="IS592" s="5"/>
      <c r="IT592" s="5"/>
      <c r="IU592" s="5"/>
      <c r="IV592" s="5"/>
      <c r="IW592" s="5"/>
      <c r="IX592" s="5"/>
      <c r="IY592" s="5"/>
      <c r="IZ592" s="5"/>
      <c r="JA592" s="5"/>
      <c r="JB592" s="5"/>
      <c r="JC592" s="5"/>
      <c r="JD592" s="5"/>
      <c r="JE592" s="5"/>
      <c r="JF592" s="5"/>
      <c r="JG592" s="5"/>
      <c r="JH592" s="5"/>
      <c r="JI592" s="5"/>
      <c r="JJ592" s="5"/>
      <c r="JK592" s="5"/>
      <c r="JL592" s="5"/>
      <c r="JM592" s="5"/>
      <c r="JN592" s="5"/>
      <c r="JO592" s="5"/>
      <c r="JP592" s="5"/>
      <c r="JQ592" s="5"/>
      <c r="JR592" s="5"/>
      <c r="JS592" s="5"/>
      <c r="JT592" s="5"/>
      <c r="JU592" s="5"/>
      <c r="JV592" s="5"/>
      <c r="JW592" s="5"/>
      <c r="JX592" s="5"/>
      <c r="JY592" s="5"/>
      <c r="JZ592" s="5"/>
      <c r="KA592" s="5"/>
      <c r="KB592" s="5"/>
      <c r="KC592" s="5"/>
      <c r="KD592" s="5"/>
      <c r="KE592" s="5"/>
      <c r="KF592" s="5"/>
      <c r="KG592" s="5"/>
      <c r="KH592" s="5"/>
      <c r="KI592" s="5"/>
      <c r="KJ592" s="5"/>
      <c r="KK592" s="5"/>
      <c r="KL592" s="5"/>
      <c r="KM592" s="5"/>
      <c r="KN592" s="5"/>
    </row>
    <row r="593" spans="1:300" ht="12.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/>
      <c r="CQ593" s="5"/>
      <c r="CR593" s="5"/>
      <c r="CS593" s="5"/>
      <c r="CT593" s="5"/>
      <c r="CU593" s="5"/>
      <c r="CV593" s="5"/>
      <c r="CW593" s="5"/>
      <c r="CX593" s="5"/>
      <c r="CY593" s="5"/>
      <c r="CZ593" s="5"/>
      <c r="DA593" s="5"/>
      <c r="DB593" s="5"/>
      <c r="DC593" s="5"/>
      <c r="DD593" s="5"/>
      <c r="DE593" s="5"/>
      <c r="DF593" s="5"/>
      <c r="DG593" s="5"/>
      <c r="DH593" s="5"/>
      <c r="DI593" s="5"/>
      <c r="DJ593" s="5"/>
      <c r="DK593" s="5"/>
      <c r="DL593" s="5"/>
      <c r="DM593" s="5"/>
      <c r="DN593" s="5"/>
      <c r="DO593" s="5"/>
      <c r="DP593" s="5"/>
      <c r="DQ593" s="5"/>
      <c r="DR593" s="5"/>
      <c r="DS593" s="5"/>
      <c r="DT593" s="5"/>
      <c r="DU593" s="5"/>
      <c r="DV593" s="5"/>
      <c r="DW593" s="5"/>
      <c r="DX593" s="5"/>
      <c r="DY593" s="5"/>
      <c r="DZ593" s="5"/>
      <c r="EA593" s="5"/>
      <c r="EB593" s="5"/>
      <c r="EC593" s="5"/>
      <c r="ED593" s="5"/>
      <c r="EE593" s="5"/>
      <c r="EF593" s="5"/>
      <c r="EG593" s="5"/>
      <c r="EH593" s="5"/>
      <c r="EI593" s="5"/>
      <c r="EJ593" s="5"/>
      <c r="EK593" s="5"/>
      <c r="EL593" s="5"/>
      <c r="EM593" s="5"/>
      <c r="EN593" s="5"/>
      <c r="EO593" s="5"/>
      <c r="EP593" s="5"/>
      <c r="EQ593" s="5"/>
      <c r="ER593" s="5"/>
      <c r="ES593" s="5"/>
      <c r="ET593" s="5"/>
      <c r="EU593" s="5"/>
      <c r="EV593" s="5"/>
      <c r="EW593" s="5"/>
      <c r="EX593" s="5"/>
      <c r="EY593" s="5"/>
      <c r="EZ593" s="5"/>
      <c r="FA593" s="5"/>
      <c r="FB593" s="5"/>
      <c r="FC593" s="5"/>
      <c r="FD593" s="5"/>
      <c r="FE593" s="5"/>
      <c r="FF593" s="5"/>
      <c r="FG593" s="5"/>
      <c r="FH593" s="5"/>
      <c r="FI593" s="5"/>
      <c r="FJ593" s="5"/>
      <c r="FK593" s="5"/>
      <c r="FL593" s="5"/>
      <c r="FM593" s="5"/>
      <c r="FN593" s="5"/>
      <c r="FO593" s="5"/>
      <c r="FP593" s="5"/>
      <c r="FQ593" s="5"/>
      <c r="FR593" s="5"/>
      <c r="FS593" s="5"/>
      <c r="FT593" s="5"/>
      <c r="FU593" s="5"/>
      <c r="FV593" s="5"/>
      <c r="FW593" s="5"/>
      <c r="FX593" s="5"/>
      <c r="FY593" s="5"/>
      <c r="FZ593" s="5"/>
      <c r="GA593" s="5"/>
      <c r="GB593" s="5"/>
      <c r="GC593" s="5"/>
      <c r="GD593" s="5"/>
      <c r="GE593" s="5"/>
      <c r="GF593" s="5"/>
      <c r="GG593" s="5"/>
      <c r="GH593" s="5"/>
      <c r="GI593" s="5"/>
      <c r="GJ593" s="5"/>
      <c r="GK593" s="5"/>
      <c r="GL593" s="5"/>
      <c r="GM593" s="5"/>
      <c r="GN593" s="5"/>
      <c r="GO593" s="5"/>
      <c r="GP593" s="5"/>
      <c r="GQ593" s="5"/>
      <c r="GR593" s="5"/>
      <c r="GS593" s="5"/>
      <c r="GT593" s="5"/>
      <c r="GU593" s="5"/>
      <c r="GV593" s="5"/>
      <c r="GW593" s="5"/>
      <c r="GX593" s="5"/>
      <c r="GY593" s="5"/>
      <c r="GZ593" s="5"/>
      <c r="HA593" s="5"/>
      <c r="HB593" s="5"/>
      <c r="HC593" s="5"/>
      <c r="HD593" s="5"/>
      <c r="HE593" s="5"/>
      <c r="HF593" s="5"/>
      <c r="HG593" s="5"/>
      <c r="HH593" s="5"/>
      <c r="HI593" s="5"/>
      <c r="HJ593" s="5"/>
      <c r="HK593" s="5"/>
      <c r="HL593" s="5"/>
      <c r="HM593" s="5"/>
      <c r="HN593" s="5"/>
      <c r="HO593" s="5"/>
      <c r="HP593" s="5"/>
      <c r="HQ593" s="5"/>
      <c r="HR593" s="5"/>
      <c r="HS593" s="5"/>
      <c r="HT593" s="5"/>
      <c r="HU593" s="5"/>
      <c r="HV593" s="5"/>
      <c r="HW593" s="5"/>
      <c r="HX593" s="5"/>
      <c r="HY593" s="5"/>
      <c r="HZ593" s="5"/>
      <c r="IA593" s="5"/>
      <c r="IB593" s="5"/>
      <c r="IC593" s="5"/>
      <c r="ID593" s="5"/>
      <c r="IE593" s="5"/>
      <c r="IF593" s="5"/>
      <c r="IG593" s="5"/>
      <c r="IH593" s="5"/>
      <c r="II593" s="5"/>
      <c r="IJ593" s="5"/>
      <c r="IK593" s="5"/>
      <c r="IL593" s="5"/>
      <c r="IM593" s="5"/>
      <c r="IN593" s="5"/>
      <c r="IO593" s="5"/>
      <c r="IP593" s="5"/>
      <c r="IQ593" s="5"/>
      <c r="IR593" s="5"/>
      <c r="IS593" s="5"/>
      <c r="IT593" s="5"/>
      <c r="IU593" s="5"/>
      <c r="IV593" s="5"/>
      <c r="IW593" s="5"/>
      <c r="IX593" s="5"/>
      <c r="IY593" s="5"/>
      <c r="IZ593" s="5"/>
      <c r="JA593" s="5"/>
      <c r="JB593" s="5"/>
      <c r="JC593" s="5"/>
      <c r="JD593" s="5"/>
      <c r="JE593" s="5"/>
      <c r="JF593" s="5"/>
      <c r="JG593" s="5"/>
      <c r="JH593" s="5"/>
      <c r="JI593" s="5"/>
      <c r="JJ593" s="5"/>
      <c r="JK593" s="5"/>
      <c r="JL593" s="5"/>
      <c r="JM593" s="5"/>
      <c r="JN593" s="5"/>
      <c r="JO593" s="5"/>
      <c r="JP593" s="5"/>
      <c r="JQ593" s="5"/>
      <c r="JR593" s="5"/>
      <c r="JS593" s="5"/>
      <c r="JT593" s="5"/>
      <c r="JU593" s="5"/>
      <c r="JV593" s="5"/>
      <c r="JW593" s="5"/>
      <c r="JX593" s="5"/>
      <c r="JY593" s="5"/>
      <c r="JZ593" s="5"/>
      <c r="KA593" s="5"/>
      <c r="KB593" s="5"/>
      <c r="KC593" s="5"/>
      <c r="KD593" s="5"/>
      <c r="KE593" s="5"/>
      <c r="KF593" s="5"/>
      <c r="KG593" s="5"/>
      <c r="KH593" s="5"/>
      <c r="KI593" s="5"/>
      <c r="KJ593" s="5"/>
      <c r="KK593" s="5"/>
      <c r="KL593" s="5"/>
      <c r="KM593" s="5"/>
      <c r="KN593" s="5"/>
    </row>
    <row r="594" spans="1:300" ht="12.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/>
      <c r="CQ594" s="5"/>
      <c r="CR594" s="5"/>
      <c r="CS594" s="5"/>
      <c r="CT594" s="5"/>
      <c r="CU594" s="5"/>
      <c r="CV594" s="5"/>
      <c r="CW594" s="5"/>
      <c r="CX594" s="5"/>
      <c r="CY594" s="5"/>
      <c r="CZ594" s="5"/>
      <c r="DA594" s="5"/>
      <c r="DB594" s="5"/>
      <c r="DC594" s="5"/>
      <c r="DD594" s="5"/>
      <c r="DE594" s="5"/>
      <c r="DF594" s="5"/>
      <c r="DG594" s="5"/>
      <c r="DH594" s="5"/>
      <c r="DI594" s="5"/>
      <c r="DJ594" s="5"/>
      <c r="DK594" s="5"/>
      <c r="DL594" s="5"/>
      <c r="DM594" s="5"/>
      <c r="DN594" s="5"/>
      <c r="DO594" s="5"/>
      <c r="DP594" s="5"/>
      <c r="DQ594" s="5"/>
      <c r="DR594" s="5"/>
      <c r="DS594" s="5"/>
      <c r="DT594" s="5"/>
      <c r="DU594" s="5"/>
      <c r="DV594" s="5"/>
      <c r="DW594" s="5"/>
      <c r="DX594" s="5"/>
      <c r="DY594" s="5"/>
      <c r="DZ594" s="5"/>
      <c r="EA594" s="5"/>
      <c r="EB594" s="5"/>
      <c r="EC594" s="5"/>
      <c r="ED594" s="5"/>
      <c r="EE594" s="5"/>
      <c r="EF594" s="5"/>
      <c r="EG594" s="5"/>
      <c r="EH594" s="5"/>
      <c r="EI594" s="5"/>
      <c r="EJ594" s="5"/>
      <c r="EK594" s="5"/>
      <c r="EL594" s="5"/>
      <c r="EM594" s="5"/>
      <c r="EN594" s="5"/>
      <c r="EO594" s="5"/>
      <c r="EP594" s="5"/>
      <c r="EQ594" s="5"/>
      <c r="ER594" s="5"/>
      <c r="ES594" s="5"/>
      <c r="ET594" s="5"/>
      <c r="EU594" s="5"/>
      <c r="EV594" s="5"/>
      <c r="EW594" s="5"/>
      <c r="EX594" s="5"/>
      <c r="EY594" s="5"/>
      <c r="EZ594" s="5"/>
      <c r="FA594" s="5"/>
      <c r="FB594" s="5"/>
      <c r="FC594" s="5"/>
      <c r="FD594" s="5"/>
      <c r="FE594" s="5"/>
      <c r="FF594" s="5"/>
      <c r="FG594" s="5"/>
      <c r="FH594" s="5"/>
      <c r="FI594" s="5"/>
      <c r="FJ594" s="5"/>
      <c r="FK594" s="5"/>
      <c r="FL594" s="5"/>
      <c r="FM594" s="5"/>
      <c r="FN594" s="5"/>
      <c r="FO594" s="5"/>
      <c r="FP594" s="5"/>
      <c r="FQ594" s="5"/>
      <c r="FR594" s="5"/>
      <c r="FS594" s="5"/>
      <c r="FT594" s="5"/>
      <c r="FU594" s="5"/>
      <c r="FV594" s="5"/>
      <c r="FW594" s="5"/>
      <c r="FX594" s="5"/>
      <c r="FY594" s="5"/>
      <c r="FZ594" s="5"/>
      <c r="GA594" s="5"/>
      <c r="GB594" s="5"/>
      <c r="GC594" s="5"/>
      <c r="GD594" s="5"/>
      <c r="GE594" s="5"/>
      <c r="GF594" s="5"/>
      <c r="GG594" s="5"/>
      <c r="GH594" s="5"/>
      <c r="GI594" s="5"/>
      <c r="GJ594" s="5"/>
      <c r="GK594" s="5"/>
      <c r="GL594" s="5"/>
      <c r="GM594" s="5"/>
      <c r="GN594" s="5"/>
      <c r="GO594" s="5"/>
      <c r="GP594" s="5"/>
      <c r="GQ594" s="5"/>
      <c r="GR594" s="5"/>
      <c r="GS594" s="5"/>
      <c r="GT594" s="5"/>
      <c r="GU594" s="5"/>
      <c r="GV594" s="5"/>
      <c r="GW594" s="5"/>
      <c r="GX594" s="5"/>
      <c r="GY594" s="5"/>
      <c r="GZ594" s="5"/>
      <c r="HA594" s="5"/>
      <c r="HB594" s="5"/>
      <c r="HC594" s="5"/>
      <c r="HD594" s="5"/>
      <c r="HE594" s="5"/>
      <c r="HF594" s="5"/>
      <c r="HG594" s="5"/>
      <c r="HH594" s="5"/>
      <c r="HI594" s="5"/>
      <c r="HJ594" s="5"/>
      <c r="HK594" s="5"/>
      <c r="HL594" s="5"/>
      <c r="HM594" s="5"/>
      <c r="HN594" s="5"/>
      <c r="HO594" s="5"/>
      <c r="HP594" s="5"/>
      <c r="HQ594" s="5"/>
      <c r="HR594" s="5"/>
      <c r="HS594" s="5"/>
      <c r="HT594" s="5"/>
      <c r="HU594" s="5"/>
      <c r="HV594" s="5"/>
      <c r="HW594" s="5"/>
      <c r="HX594" s="5"/>
      <c r="HY594" s="5"/>
      <c r="HZ594" s="5"/>
      <c r="IA594" s="5"/>
      <c r="IB594" s="5"/>
      <c r="IC594" s="5"/>
      <c r="ID594" s="5"/>
      <c r="IE594" s="5"/>
      <c r="IF594" s="5"/>
      <c r="IG594" s="5"/>
      <c r="IH594" s="5"/>
      <c r="II594" s="5"/>
      <c r="IJ594" s="5"/>
      <c r="IK594" s="5"/>
      <c r="IL594" s="5"/>
      <c r="IM594" s="5"/>
      <c r="IN594" s="5"/>
      <c r="IO594" s="5"/>
      <c r="IP594" s="5"/>
      <c r="IQ594" s="5"/>
      <c r="IR594" s="5"/>
      <c r="IS594" s="5"/>
      <c r="IT594" s="5"/>
      <c r="IU594" s="5"/>
      <c r="IV594" s="5"/>
      <c r="IW594" s="5"/>
      <c r="IX594" s="5"/>
      <c r="IY594" s="5"/>
      <c r="IZ594" s="5"/>
      <c r="JA594" s="5"/>
      <c r="JB594" s="5"/>
      <c r="JC594" s="5"/>
      <c r="JD594" s="5"/>
      <c r="JE594" s="5"/>
      <c r="JF594" s="5"/>
      <c r="JG594" s="5"/>
      <c r="JH594" s="5"/>
      <c r="JI594" s="5"/>
      <c r="JJ594" s="5"/>
      <c r="JK594" s="5"/>
      <c r="JL594" s="5"/>
      <c r="JM594" s="5"/>
      <c r="JN594" s="5"/>
      <c r="JO594" s="5"/>
      <c r="JP594" s="5"/>
      <c r="JQ594" s="5"/>
      <c r="JR594" s="5"/>
      <c r="JS594" s="5"/>
      <c r="JT594" s="5"/>
      <c r="JU594" s="5"/>
      <c r="JV594" s="5"/>
      <c r="JW594" s="5"/>
      <c r="JX594" s="5"/>
      <c r="JY594" s="5"/>
      <c r="JZ594" s="5"/>
      <c r="KA594" s="5"/>
      <c r="KB594" s="5"/>
      <c r="KC594" s="5"/>
      <c r="KD594" s="5"/>
      <c r="KE594" s="5"/>
      <c r="KF594" s="5"/>
      <c r="KG594" s="5"/>
      <c r="KH594" s="5"/>
      <c r="KI594" s="5"/>
      <c r="KJ594" s="5"/>
      <c r="KK594" s="5"/>
      <c r="KL594" s="5"/>
      <c r="KM594" s="5"/>
      <c r="KN594" s="5"/>
    </row>
    <row r="595" spans="1:300" ht="12.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  <c r="CN595" s="5"/>
      <c r="CO595" s="5"/>
      <c r="CP595" s="5"/>
      <c r="CQ595" s="5"/>
      <c r="CR595" s="5"/>
      <c r="CS595" s="5"/>
      <c r="CT595" s="5"/>
      <c r="CU595" s="5"/>
      <c r="CV595" s="5"/>
      <c r="CW595" s="5"/>
      <c r="CX595" s="5"/>
      <c r="CY595" s="5"/>
      <c r="CZ595" s="5"/>
      <c r="DA595" s="5"/>
      <c r="DB595" s="5"/>
      <c r="DC595" s="5"/>
      <c r="DD595" s="5"/>
      <c r="DE595" s="5"/>
      <c r="DF595" s="5"/>
      <c r="DG595" s="5"/>
      <c r="DH595" s="5"/>
      <c r="DI595" s="5"/>
      <c r="DJ595" s="5"/>
      <c r="DK595" s="5"/>
      <c r="DL595" s="5"/>
      <c r="DM595" s="5"/>
      <c r="DN595" s="5"/>
      <c r="DO595" s="5"/>
      <c r="DP595" s="5"/>
      <c r="DQ595" s="5"/>
      <c r="DR595" s="5"/>
      <c r="DS595" s="5"/>
      <c r="DT595" s="5"/>
      <c r="DU595" s="5"/>
      <c r="DV595" s="5"/>
      <c r="DW595" s="5"/>
      <c r="DX595" s="5"/>
      <c r="DY595" s="5"/>
      <c r="DZ595" s="5"/>
      <c r="EA595" s="5"/>
      <c r="EB595" s="5"/>
      <c r="EC595" s="5"/>
      <c r="ED595" s="5"/>
      <c r="EE595" s="5"/>
      <c r="EF595" s="5"/>
      <c r="EG595" s="5"/>
      <c r="EH595" s="5"/>
      <c r="EI595" s="5"/>
      <c r="EJ595" s="5"/>
      <c r="EK595" s="5"/>
      <c r="EL595" s="5"/>
      <c r="EM595" s="5"/>
      <c r="EN595" s="5"/>
      <c r="EO595" s="5"/>
      <c r="EP595" s="5"/>
      <c r="EQ595" s="5"/>
      <c r="ER595" s="5"/>
      <c r="ES595" s="5"/>
      <c r="ET595" s="5"/>
      <c r="EU595" s="5"/>
      <c r="EV595" s="5"/>
      <c r="EW595" s="5"/>
      <c r="EX595" s="5"/>
      <c r="EY595" s="5"/>
      <c r="EZ595" s="5"/>
      <c r="FA595" s="5"/>
      <c r="FB595" s="5"/>
      <c r="FC595" s="5"/>
      <c r="FD595" s="5"/>
      <c r="FE595" s="5"/>
      <c r="FF595" s="5"/>
      <c r="FG595" s="5"/>
      <c r="FH595" s="5"/>
      <c r="FI595" s="5"/>
      <c r="FJ595" s="5"/>
      <c r="FK595" s="5"/>
      <c r="FL595" s="5"/>
      <c r="FM595" s="5"/>
      <c r="FN595" s="5"/>
      <c r="FO595" s="5"/>
      <c r="FP595" s="5"/>
      <c r="FQ595" s="5"/>
      <c r="FR595" s="5"/>
      <c r="FS595" s="5"/>
      <c r="FT595" s="5"/>
      <c r="FU595" s="5"/>
      <c r="FV595" s="5"/>
      <c r="FW595" s="5"/>
      <c r="FX595" s="5"/>
      <c r="FY595" s="5"/>
      <c r="FZ595" s="5"/>
      <c r="GA595" s="5"/>
      <c r="GB595" s="5"/>
      <c r="GC595" s="5"/>
      <c r="GD595" s="5"/>
      <c r="GE595" s="5"/>
      <c r="GF595" s="5"/>
      <c r="GG595" s="5"/>
      <c r="GH595" s="5"/>
      <c r="GI595" s="5"/>
      <c r="GJ595" s="5"/>
      <c r="GK595" s="5"/>
      <c r="GL595" s="5"/>
      <c r="GM595" s="5"/>
      <c r="GN595" s="5"/>
      <c r="GO595" s="5"/>
      <c r="GP595" s="5"/>
      <c r="GQ595" s="5"/>
      <c r="GR595" s="5"/>
      <c r="GS595" s="5"/>
      <c r="GT595" s="5"/>
      <c r="GU595" s="5"/>
      <c r="GV595" s="5"/>
      <c r="GW595" s="5"/>
      <c r="GX595" s="5"/>
      <c r="GY595" s="5"/>
      <c r="GZ595" s="5"/>
      <c r="HA595" s="5"/>
      <c r="HB595" s="5"/>
      <c r="HC595" s="5"/>
      <c r="HD595" s="5"/>
      <c r="HE595" s="5"/>
      <c r="HF595" s="5"/>
      <c r="HG595" s="5"/>
      <c r="HH595" s="5"/>
      <c r="HI595" s="5"/>
      <c r="HJ595" s="5"/>
      <c r="HK595" s="5"/>
      <c r="HL595" s="5"/>
      <c r="HM595" s="5"/>
      <c r="HN595" s="5"/>
      <c r="HO595" s="5"/>
      <c r="HP595" s="5"/>
      <c r="HQ595" s="5"/>
      <c r="HR595" s="5"/>
      <c r="HS595" s="5"/>
      <c r="HT595" s="5"/>
      <c r="HU595" s="5"/>
      <c r="HV595" s="5"/>
      <c r="HW595" s="5"/>
      <c r="HX595" s="5"/>
      <c r="HY595" s="5"/>
      <c r="HZ595" s="5"/>
      <c r="IA595" s="5"/>
      <c r="IB595" s="5"/>
      <c r="IC595" s="5"/>
      <c r="ID595" s="5"/>
      <c r="IE595" s="5"/>
      <c r="IF595" s="5"/>
      <c r="IG595" s="5"/>
      <c r="IH595" s="5"/>
      <c r="II595" s="5"/>
      <c r="IJ595" s="5"/>
      <c r="IK595" s="5"/>
      <c r="IL595" s="5"/>
      <c r="IM595" s="5"/>
      <c r="IN595" s="5"/>
      <c r="IO595" s="5"/>
      <c r="IP595" s="5"/>
      <c r="IQ595" s="5"/>
      <c r="IR595" s="5"/>
      <c r="IS595" s="5"/>
      <c r="IT595" s="5"/>
      <c r="IU595" s="5"/>
      <c r="IV595" s="5"/>
      <c r="IW595" s="5"/>
      <c r="IX595" s="5"/>
      <c r="IY595" s="5"/>
      <c r="IZ595" s="5"/>
      <c r="JA595" s="5"/>
      <c r="JB595" s="5"/>
      <c r="JC595" s="5"/>
      <c r="JD595" s="5"/>
      <c r="JE595" s="5"/>
      <c r="JF595" s="5"/>
      <c r="JG595" s="5"/>
      <c r="JH595" s="5"/>
      <c r="JI595" s="5"/>
      <c r="JJ595" s="5"/>
      <c r="JK595" s="5"/>
      <c r="JL595" s="5"/>
      <c r="JM595" s="5"/>
      <c r="JN595" s="5"/>
      <c r="JO595" s="5"/>
      <c r="JP595" s="5"/>
      <c r="JQ595" s="5"/>
      <c r="JR595" s="5"/>
      <c r="JS595" s="5"/>
      <c r="JT595" s="5"/>
      <c r="JU595" s="5"/>
      <c r="JV595" s="5"/>
      <c r="JW595" s="5"/>
      <c r="JX595" s="5"/>
      <c r="JY595" s="5"/>
      <c r="JZ595" s="5"/>
      <c r="KA595" s="5"/>
      <c r="KB595" s="5"/>
      <c r="KC595" s="5"/>
      <c r="KD595" s="5"/>
      <c r="KE595" s="5"/>
      <c r="KF595" s="5"/>
      <c r="KG595" s="5"/>
      <c r="KH595" s="5"/>
      <c r="KI595" s="5"/>
      <c r="KJ595" s="5"/>
      <c r="KK595" s="5"/>
      <c r="KL595" s="5"/>
      <c r="KM595" s="5"/>
      <c r="KN595" s="5"/>
    </row>
    <row r="596" spans="1:300" ht="12.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/>
      <c r="CN596" s="5"/>
      <c r="CO596" s="5"/>
      <c r="CP596" s="5"/>
      <c r="CQ596" s="5"/>
      <c r="CR596" s="5"/>
      <c r="CS596" s="5"/>
      <c r="CT596" s="5"/>
      <c r="CU596" s="5"/>
      <c r="CV596" s="5"/>
      <c r="CW596" s="5"/>
      <c r="CX596" s="5"/>
      <c r="CY596" s="5"/>
      <c r="CZ596" s="5"/>
      <c r="DA596" s="5"/>
      <c r="DB596" s="5"/>
      <c r="DC596" s="5"/>
      <c r="DD596" s="5"/>
      <c r="DE596" s="5"/>
      <c r="DF596" s="5"/>
      <c r="DG596" s="5"/>
      <c r="DH596" s="5"/>
      <c r="DI596" s="5"/>
      <c r="DJ596" s="5"/>
      <c r="DK596" s="5"/>
      <c r="DL596" s="5"/>
      <c r="DM596" s="5"/>
      <c r="DN596" s="5"/>
      <c r="DO596" s="5"/>
      <c r="DP596" s="5"/>
      <c r="DQ596" s="5"/>
      <c r="DR596" s="5"/>
      <c r="DS596" s="5"/>
      <c r="DT596" s="5"/>
      <c r="DU596" s="5"/>
      <c r="DV596" s="5"/>
      <c r="DW596" s="5"/>
      <c r="DX596" s="5"/>
      <c r="DY596" s="5"/>
      <c r="DZ596" s="5"/>
      <c r="EA596" s="5"/>
      <c r="EB596" s="5"/>
      <c r="EC596" s="5"/>
      <c r="ED596" s="5"/>
      <c r="EE596" s="5"/>
      <c r="EF596" s="5"/>
      <c r="EG596" s="5"/>
      <c r="EH596" s="5"/>
      <c r="EI596" s="5"/>
      <c r="EJ596" s="5"/>
      <c r="EK596" s="5"/>
      <c r="EL596" s="5"/>
      <c r="EM596" s="5"/>
      <c r="EN596" s="5"/>
      <c r="EO596" s="5"/>
      <c r="EP596" s="5"/>
      <c r="EQ596" s="5"/>
      <c r="ER596" s="5"/>
      <c r="ES596" s="5"/>
      <c r="ET596" s="5"/>
      <c r="EU596" s="5"/>
      <c r="EV596" s="5"/>
      <c r="EW596" s="5"/>
      <c r="EX596" s="5"/>
      <c r="EY596" s="5"/>
      <c r="EZ596" s="5"/>
      <c r="FA596" s="5"/>
      <c r="FB596" s="5"/>
      <c r="FC596" s="5"/>
      <c r="FD596" s="5"/>
      <c r="FE596" s="5"/>
      <c r="FF596" s="5"/>
      <c r="FG596" s="5"/>
      <c r="FH596" s="5"/>
      <c r="FI596" s="5"/>
      <c r="FJ596" s="5"/>
      <c r="FK596" s="5"/>
      <c r="FL596" s="5"/>
      <c r="FM596" s="5"/>
      <c r="FN596" s="5"/>
      <c r="FO596" s="5"/>
      <c r="FP596" s="5"/>
      <c r="FQ596" s="5"/>
      <c r="FR596" s="5"/>
      <c r="FS596" s="5"/>
      <c r="FT596" s="5"/>
      <c r="FU596" s="5"/>
      <c r="FV596" s="5"/>
      <c r="FW596" s="5"/>
      <c r="FX596" s="5"/>
      <c r="FY596" s="5"/>
      <c r="FZ596" s="5"/>
      <c r="GA596" s="5"/>
      <c r="GB596" s="5"/>
      <c r="GC596" s="5"/>
      <c r="GD596" s="5"/>
      <c r="GE596" s="5"/>
      <c r="GF596" s="5"/>
      <c r="GG596" s="5"/>
      <c r="GH596" s="5"/>
      <c r="GI596" s="5"/>
      <c r="GJ596" s="5"/>
      <c r="GK596" s="5"/>
      <c r="GL596" s="5"/>
      <c r="GM596" s="5"/>
      <c r="GN596" s="5"/>
      <c r="GO596" s="5"/>
      <c r="GP596" s="5"/>
      <c r="GQ596" s="5"/>
      <c r="GR596" s="5"/>
      <c r="GS596" s="5"/>
      <c r="GT596" s="5"/>
      <c r="GU596" s="5"/>
      <c r="GV596" s="5"/>
      <c r="GW596" s="5"/>
      <c r="GX596" s="5"/>
      <c r="GY596" s="5"/>
      <c r="GZ596" s="5"/>
      <c r="HA596" s="5"/>
      <c r="HB596" s="5"/>
      <c r="HC596" s="5"/>
      <c r="HD596" s="5"/>
      <c r="HE596" s="5"/>
      <c r="HF596" s="5"/>
      <c r="HG596" s="5"/>
      <c r="HH596" s="5"/>
      <c r="HI596" s="5"/>
      <c r="HJ596" s="5"/>
      <c r="HK596" s="5"/>
      <c r="HL596" s="5"/>
      <c r="HM596" s="5"/>
      <c r="HN596" s="5"/>
      <c r="HO596" s="5"/>
      <c r="HP596" s="5"/>
      <c r="HQ596" s="5"/>
      <c r="HR596" s="5"/>
      <c r="HS596" s="5"/>
      <c r="HT596" s="5"/>
      <c r="HU596" s="5"/>
      <c r="HV596" s="5"/>
      <c r="HW596" s="5"/>
      <c r="HX596" s="5"/>
      <c r="HY596" s="5"/>
      <c r="HZ596" s="5"/>
      <c r="IA596" s="5"/>
      <c r="IB596" s="5"/>
      <c r="IC596" s="5"/>
      <c r="ID596" s="5"/>
      <c r="IE596" s="5"/>
      <c r="IF596" s="5"/>
      <c r="IG596" s="5"/>
      <c r="IH596" s="5"/>
      <c r="II596" s="5"/>
      <c r="IJ596" s="5"/>
      <c r="IK596" s="5"/>
      <c r="IL596" s="5"/>
      <c r="IM596" s="5"/>
      <c r="IN596" s="5"/>
      <c r="IO596" s="5"/>
      <c r="IP596" s="5"/>
      <c r="IQ596" s="5"/>
      <c r="IR596" s="5"/>
      <c r="IS596" s="5"/>
      <c r="IT596" s="5"/>
      <c r="IU596" s="5"/>
      <c r="IV596" s="5"/>
      <c r="IW596" s="5"/>
      <c r="IX596" s="5"/>
      <c r="IY596" s="5"/>
      <c r="IZ596" s="5"/>
      <c r="JA596" s="5"/>
      <c r="JB596" s="5"/>
      <c r="JC596" s="5"/>
      <c r="JD596" s="5"/>
      <c r="JE596" s="5"/>
      <c r="JF596" s="5"/>
      <c r="JG596" s="5"/>
      <c r="JH596" s="5"/>
      <c r="JI596" s="5"/>
      <c r="JJ596" s="5"/>
      <c r="JK596" s="5"/>
      <c r="JL596" s="5"/>
      <c r="JM596" s="5"/>
      <c r="JN596" s="5"/>
      <c r="JO596" s="5"/>
      <c r="JP596" s="5"/>
      <c r="JQ596" s="5"/>
      <c r="JR596" s="5"/>
      <c r="JS596" s="5"/>
      <c r="JT596" s="5"/>
      <c r="JU596" s="5"/>
      <c r="JV596" s="5"/>
      <c r="JW596" s="5"/>
      <c r="JX596" s="5"/>
      <c r="JY596" s="5"/>
      <c r="JZ596" s="5"/>
      <c r="KA596" s="5"/>
      <c r="KB596" s="5"/>
      <c r="KC596" s="5"/>
      <c r="KD596" s="5"/>
      <c r="KE596" s="5"/>
      <c r="KF596" s="5"/>
      <c r="KG596" s="5"/>
      <c r="KH596" s="5"/>
      <c r="KI596" s="5"/>
      <c r="KJ596" s="5"/>
      <c r="KK596" s="5"/>
      <c r="KL596" s="5"/>
      <c r="KM596" s="5"/>
      <c r="KN596" s="5"/>
    </row>
    <row r="597" spans="1:300" ht="12.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  <c r="CY597" s="5"/>
      <c r="CZ597" s="5"/>
      <c r="DA597" s="5"/>
      <c r="DB597" s="5"/>
      <c r="DC597" s="5"/>
      <c r="DD597" s="5"/>
      <c r="DE597" s="5"/>
      <c r="DF597" s="5"/>
      <c r="DG597" s="5"/>
      <c r="DH597" s="5"/>
      <c r="DI597" s="5"/>
      <c r="DJ597" s="5"/>
      <c r="DK597" s="5"/>
      <c r="DL597" s="5"/>
      <c r="DM597" s="5"/>
      <c r="DN597" s="5"/>
      <c r="DO597" s="5"/>
      <c r="DP597" s="5"/>
      <c r="DQ597" s="5"/>
      <c r="DR597" s="5"/>
      <c r="DS597" s="5"/>
      <c r="DT597" s="5"/>
      <c r="DU597" s="5"/>
      <c r="DV597" s="5"/>
      <c r="DW597" s="5"/>
      <c r="DX597" s="5"/>
      <c r="DY597" s="5"/>
      <c r="DZ597" s="5"/>
      <c r="EA597" s="5"/>
      <c r="EB597" s="5"/>
      <c r="EC597" s="5"/>
      <c r="ED597" s="5"/>
      <c r="EE597" s="5"/>
      <c r="EF597" s="5"/>
      <c r="EG597" s="5"/>
      <c r="EH597" s="5"/>
      <c r="EI597" s="5"/>
      <c r="EJ597" s="5"/>
      <c r="EK597" s="5"/>
      <c r="EL597" s="5"/>
      <c r="EM597" s="5"/>
      <c r="EN597" s="5"/>
      <c r="EO597" s="5"/>
      <c r="EP597" s="5"/>
      <c r="EQ597" s="5"/>
      <c r="ER597" s="5"/>
      <c r="ES597" s="5"/>
      <c r="ET597" s="5"/>
      <c r="EU597" s="5"/>
      <c r="EV597" s="5"/>
      <c r="EW597" s="5"/>
      <c r="EX597" s="5"/>
      <c r="EY597" s="5"/>
      <c r="EZ597" s="5"/>
      <c r="FA597" s="5"/>
      <c r="FB597" s="5"/>
      <c r="FC597" s="5"/>
      <c r="FD597" s="5"/>
      <c r="FE597" s="5"/>
      <c r="FF597" s="5"/>
      <c r="FG597" s="5"/>
      <c r="FH597" s="5"/>
      <c r="FI597" s="5"/>
      <c r="FJ597" s="5"/>
      <c r="FK597" s="5"/>
      <c r="FL597" s="5"/>
      <c r="FM597" s="5"/>
      <c r="FN597" s="5"/>
      <c r="FO597" s="5"/>
      <c r="FP597" s="5"/>
      <c r="FQ597" s="5"/>
      <c r="FR597" s="5"/>
      <c r="FS597" s="5"/>
      <c r="FT597" s="5"/>
      <c r="FU597" s="5"/>
      <c r="FV597" s="5"/>
      <c r="FW597" s="5"/>
      <c r="FX597" s="5"/>
      <c r="FY597" s="5"/>
      <c r="FZ597" s="5"/>
      <c r="GA597" s="5"/>
      <c r="GB597" s="5"/>
      <c r="GC597" s="5"/>
      <c r="GD597" s="5"/>
      <c r="GE597" s="5"/>
      <c r="GF597" s="5"/>
      <c r="GG597" s="5"/>
      <c r="GH597" s="5"/>
      <c r="GI597" s="5"/>
      <c r="GJ597" s="5"/>
      <c r="GK597" s="5"/>
      <c r="GL597" s="5"/>
      <c r="GM597" s="5"/>
      <c r="GN597" s="5"/>
      <c r="GO597" s="5"/>
      <c r="GP597" s="5"/>
      <c r="GQ597" s="5"/>
      <c r="GR597" s="5"/>
      <c r="GS597" s="5"/>
      <c r="GT597" s="5"/>
      <c r="GU597" s="5"/>
      <c r="GV597" s="5"/>
      <c r="GW597" s="5"/>
      <c r="GX597" s="5"/>
      <c r="GY597" s="5"/>
      <c r="GZ597" s="5"/>
      <c r="HA597" s="5"/>
      <c r="HB597" s="5"/>
      <c r="HC597" s="5"/>
      <c r="HD597" s="5"/>
      <c r="HE597" s="5"/>
      <c r="HF597" s="5"/>
      <c r="HG597" s="5"/>
      <c r="HH597" s="5"/>
      <c r="HI597" s="5"/>
      <c r="HJ597" s="5"/>
      <c r="HK597" s="5"/>
      <c r="HL597" s="5"/>
      <c r="HM597" s="5"/>
      <c r="HN597" s="5"/>
      <c r="HO597" s="5"/>
      <c r="HP597" s="5"/>
      <c r="HQ597" s="5"/>
      <c r="HR597" s="5"/>
      <c r="HS597" s="5"/>
      <c r="HT597" s="5"/>
      <c r="HU597" s="5"/>
      <c r="HV597" s="5"/>
      <c r="HW597" s="5"/>
      <c r="HX597" s="5"/>
      <c r="HY597" s="5"/>
      <c r="HZ597" s="5"/>
      <c r="IA597" s="5"/>
      <c r="IB597" s="5"/>
      <c r="IC597" s="5"/>
      <c r="ID597" s="5"/>
      <c r="IE597" s="5"/>
      <c r="IF597" s="5"/>
      <c r="IG597" s="5"/>
      <c r="IH597" s="5"/>
      <c r="II597" s="5"/>
      <c r="IJ597" s="5"/>
      <c r="IK597" s="5"/>
      <c r="IL597" s="5"/>
      <c r="IM597" s="5"/>
      <c r="IN597" s="5"/>
      <c r="IO597" s="5"/>
      <c r="IP597" s="5"/>
      <c r="IQ597" s="5"/>
      <c r="IR597" s="5"/>
      <c r="IS597" s="5"/>
      <c r="IT597" s="5"/>
      <c r="IU597" s="5"/>
      <c r="IV597" s="5"/>
      <c r="IW597" s="5"/>
      <c r="IX597" s="5"/>
      <c r="IY597" s="5"/>
      <c r="IZ597" s="5"/>
      <c r="JA597" s="5"/>
      <c r="JB597" s="5"/>
      <c r="JC597" s="5"/>
      <c r="JD597" s="5"/>
      <c r="JE597" s="5"/>
      <c r="JF597" s="5"/>
      <c r="JG597" s="5"/>
      <c r="JH597" s="5"/>
      <c r="JI597" s="5"/>
      <c r="JJ597" s="5"/>
      <c r="JK597" s="5"/>
      <c r="JL597" s="5"/>
      <c r="JM597" s="5"/>
      <c r="JN597" s="5"/>
      <c r="JO597" s="5"/>
      <c r="JP597" s="5"/>
      <c r="JQ597" s="5"/>
      <c r="JR597" s="5"/>
      <c r="JS597" s="5"/>
      <c r="JT597" s="5"/>
      <c r="JU597" s="5"/>
      <c r="JV597" s="5"/>
      <c r="JW597" s="5"/>
      <c r="JX597" s="5"/>
      <c r="JY597" s="5"/>
      <c r="JZ597" s="5"/>
      <c r="KA597" s="5"/>
      <c r="KB597" s="5"/>
      <c r="KC597" s="5"/>
      <c r="KD597" s="5"/>
      <c r="KE597" s="5"/>
      <c r="KF597" s="5"/>
      <c r="KG597" s="5"/>
      <c r="KH597" s="5"/>
      <c r="KI597" s="5"/>
      <c r="KJ597" s="5"/>
      <c r="KK597" s="5"/>
      <c r="KL597" s="5"/>
      <c r="KM597" s="5"/>
      <c r="KN597" s="5"/>
    </row>
    <row r="598" spans="1:300" ht="12.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5"/>
      <c r="CP598" s="5"/>
      <c r="CQ598" s="5"/>
      <c r="CR598" s="5"/>
      <c r="CS598" s="5"/>
      <c r="CT598" s="5"/>
      <c r="CU598" s="5"/>
      <c r="CV598" s="5"/>
      <c r="CW598" s="5"/>
      <c r="CX598" s="5"/>
      <c r="CY598" s="5"/>
      <c r="CZ598" s="5"/>
      <c r="DA598" s="5"/>
      <c r="DB598" s="5"/>
      <c r="DC598" s="5"/>
      <c r="DD598" s="5"/>
      <c r="DE598" s="5"/>
      <c r="DF598" s="5"/>
      <c r="DG598" s="5"/>
      <c r="DH598" s="5"/>
      <c r="DI598" s="5"/>
      <c r="DJ598" s="5"/>
      <c r="DK598" s="5"/>
      <c r="DL598" s="5"/>
      <c r="DM598" s="5"/>
      <c r="DN598" s="5"/>
      <c r="DO598" s="5"/>
      <c r="DP598" s="5"/>
      <c r="DQ598" s="5"/>
      <c r="DR598" s="5"/>
      <c r="DS598" s="5"/>
      <c r="DT598" s="5"/>
      <c r="DU598" s="5"/>
      <c r="DV598" s="5"/>
      <c r="DW598" s="5"/>
      <c r="DX598" s="5"/>
      <c r="DY598" s="5"/>
      <c r="DZ598" s="5"/>
      <c r="EA598" s="5"/>
      <c r="EB598" s="5"/>
      <c r="EC598" s="5"/>
      <c r="ED598" s="5"/>
      <c r="EE598" s="5"/>
      <c r="EF598" s="5"/>
      <c r="EG598" s="5"/>
      <c r="EH598" s="5"/>
      <c r="EI598" s="5"/>
      <c r="EJ598" s="5"/>
      <c r="EK598" s="5"/>
      <c r="EL598" s="5"/>
      <c r="EM598" s="5"/>
      <c r="EN598" s="5"/>
      <c r="EO598" s="5"/>
      <c r="EP598" s="5"/>
      <c r="EQ598" s="5"/>
      <c r="ER598" s="5"/>
      <c r="ES598" s="5"/>
      <c r="ET598" s="5"/>
      <c r="EU598" s="5"/>
      <c r="EV598" s="5"/>
      <c r="EW598" s="5"/>
      <c r="EX598" s="5"/>
      <c r="EY598" s="5"/>
      <c r="EZ598" s="5"/>
      <c r="FA598" s="5"/>
      <c r="FB598" s="5"/>
      <c r="FC598" s="5"/>
      <c r="FD598" s="5"/>
      <c r="FE598" s="5"/>
      <c r="FF598" s="5"/>
      <c r="FG598" s="5"/>
      <c r="FH598" s="5"/>
      <c r="FI598" s="5"/>
      <c r="FJ598" s="5"/>
      <c r="FK598" s="5"/>
      <c r="FL598" s="5"/>
      <c r="FM598" s="5"/>
      <c r="FN598" s="5"/>
      <c r="FO598" s="5"/>
      <c r="FP598" s="5"/>
      <c r="FQ598" s="5"/>
      <c r="FR598" s="5"/>
      <c r="FS598" s="5"/>
      <c r="FT598" s="5"/>
      <c r="FU598" s="5"/>
      <c r="FV598" s="5"/>
      <c r="FW598" s="5"/>
      <c r="FX598" s="5"/>
      <c r="FY598" s="5"/>
      <c r="FZ598" s="5"/>
      <c r="GA598" s="5"/>
      <c r="GB598" s="5"/>
      <c r="GC598" s="5"/>
      <c r="GD598" s="5"/>
      <c r="GE598" s="5"/>
      <c r="GF598" s="5"/>
      <c r="GG598" s="5"/>
      <c r="GH598" s="5"/>
      <c r="GI598" s="5"/>
      <c r="GJ598" s="5"/>
      <c r="GK598" s="5"/>
      <c r="GL598" s="5"/>
      <c r="GM598" s="5"/>
      <c r="GN598" s="5"/>
      <c r="GO598" s="5"/>
      <c r="GP598" s="5"/>
      <c r="GQ598" s="5"/>
      <c r="GR598" s="5"/>
      <c r="GS598" s="5"/>
      <c r="GT598" s="5"/>
      <c r="GU598" s="5"/>
      <c r="GV598" s="5"/>
      <c r="GW598" s="5"/>
      <c r="GX598" s="5"/>
      <c r="GY598" s="5"/>
      <c r="GZ598" s="5"/>
      <c r="HA598" s="5"/>
      <c r="HB598" s="5"/>
      <c r="HC598" s="5"/>
      <c r="HD598" s="5"/>
      <c r="HE598" s="5"/>
      <c r="HF598" s="5"/>
      <c r="HG598" s="5"/>
      <c r="HH598" s="5"/>
      <c r="HI598" s="5"/>
      <c r="HJ598" s="5"/>
      <c r="HK598" s="5"/>
      <c r="HL598" s="5"/>
      <c r="HM598" s="5"/>
      <c r="HN598" s="5"/>
      <c r="HO598" s="5"/>
      <c r="HP598" s="5"/>
      <c r="HQ598" s="5"/>
      <c r="HR598" s="5"/>
      <c r="HS598" s="5"/>
      <c r="HT598" s="5"/>
      <c r="HU598" s="5"/>
      <c r="HV598" s="5"/>
      <c r="HW598" s="5"/>
      <c r="HX598" s="5"/>
      <c r="HY598" s="5"/>
      <c r="HZ598" s="5"/>
      <c r="IA598" s="5"/>
      <c r="IB598" s="5"/>
      <c r="IC598" s="5"/>
      <c r="ID598" s="5"/>
      <c r="IE598" s="5"/>
      <c r="IF598" s="5"/>
      <c r="IG598" s="5"/>
      <c r="IH598" s="5"/>
      <c r="II598" s="5"/>
      <c r="IJ598" s="5"/>
      <c r="IK598" s="5"/>
      <c r="IL598" s="5"/>
      <c r="IM598" s="5"/>
      <c r="IN598" s="5"/>
      <c r="IO598" s="5"/>
      <c r="IP598" s="5"/>
      <c r="IQ598" s="5"/>
      <c r="IR598" s="5"/>
      <c r="IS598" s="5"/>
      <c r="IT598" s="5"/>
      <c r="IU598" s="5"/>
      <c r="IV598" s="5"/>
      <c r="IW598" s="5"/>
      <c r="IX598" s="5"/>
      <c r="IY598" s="5"/>
      <c r="IZ598" s="5"/>
      <c r="JA598" s="5"/>
      <c r="JB598" s="5"/>
      <c r="JC598" s="5"/>
      <c r="JD598" s="5"/>
      <c r="JE598" s="5"/>
      <c r="JF598" s="5"/>
      <c r="JG598" s="5"/>
      <c r="JH598" s="5"/>
      <c r="JI598" s="5"/>
      <c r="JJ598" s="5"/>
      <c r="JK598" s="5"/>
      <c r="JL598" s="5"/>
      <c r="JM598" s="5"/>
      <c r="JN598" s="5"/>
      <c r="JO598" s="5"/>
      <c r="JP598" s="5"/>
      <c r="JQ598" s="5"/>
      <c r="JR598" s="5"/>
      <c r="JS598" s="5"/>
      <c r="JT598" s="5"/>
      <c r="JU598" s="5"/>
      <c r="JV598" s="5"/>
      <c r="JW598" s="5"/>
      <c r="JX598" s="5"/>
      <c r="JY598" s="5"/>
      <c r="JZ598" s="5"/>
      <c r="KA598" s="5"/>
      <c r="KB598" s="5"/>
      <c r="KC598" s="5"/>
      <c r="KD598" s="5"/>
      <c r="KE598" s="5"/>
      <c r="KF598" s="5"/>
      <c r="KG598" s="5"/>
      <c r="KH598" s="5"/>
      <c r="KI598" s="5"/>
      <c r="KJ598" s="5"/>
      <c r="KK598" s="5"/>
      <c r="KL598" s="5"/>
      <c r="KM598" s="5"/>
      <c r="KN598" s="5"/>
    </row>
    <row r="599" spans="1:300" ht="12.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  <c r="CR599" s="5"/>
      <c r="CS599" s="5"/>
      <c r="CT599" s="5"/>
      <c r="CU599" s="5"/>
      <c r="CV599" s="5"/>
      <c r="CW599" s="5"/>
      <c r="CX599" s="5"/>
      <c r="CY599" s="5"/>
      <c r="CZ599" s="5"/>
      <c r="DA599" s="5"/>
      <c r="DB599" s="5"/>
      <c r="DC599" s="5"/>
      <c r="DD599" s="5"/>
      <c r="DE599" s="5"/>
      <c r="DF599" s="5"/>
      <c r="DG599" s="5"/>
      <c r="DH599" s="5"/>
      <c r="DI599" s="5"/>
      <c r="DJ599" s="5"/>
      <c r="DK599" s="5"/>
      <c r="DL599" s="5"/>
      <c r="DM599" s="5"/>
      <c r="DN599" s="5"/>
      <c r="DO599" s="5"/>
      <c r="DP599" s="5"/>
      <c r="DQ599" s="5"/>
      <c r="DR599" s="5"/>
      <c r="DS599" s="5"/>
      <c r="DT599" s="5"/>
      <c r="DU599" s="5"/>
      <c r="DV599" s="5"/>
      <c r="DW599" s="5"/>
      <c r="DX599" s="5"/>
      <c r="DY599" s="5"/>
      <c r="DZ599" s="5"/>
      <c r="EA599" s="5"/>
      <c r="EB599" s="5"/>
      <c r="EC599" s="5"/>
      <c r="ED599" s="5"/>
      <c r="EE599" s="5"/>
      <c r="EF599" s="5"/>
      <c r="EG599" s="5"/>
      <c r="EH599" s="5"/>
      <c r="EI599" s="5"/>
      <c r="EJ599" s="5"/>
      <c r="EK599" s="5"/>
      <c r="EL599" s="5"/>
      <c r="EM599" s="5"/>
      <c r="EN599" s="5"/>
      <c r="EO599" s="5"/>
      <c r="EP599" s="5"/>
      <c r="EQ599" s="5"/>
      <c r="ER599" s="5"/>
      <c r="ES599" s="5"/>
      <c r="ET599" s="5"/>
      <c r="EU599" s="5"/>
      <c r="EV599" s="5"/>
      <c r="EW599" s="5"/>
      <c r="EX599" s="5"/>
      <c r="EY599" s="5"/>
      <c r="EZ599" s="5"/>
      <c r="FA599" s="5"/>
      <c r="FB599" s="5"/>
      <c r="FC599" s="5"/>
      <c r="FD599" s="5"/>
      <c r="FE599" s="5"/>
      <c r="FF599" s="5"/>
      <c r="FG599" s="5"/>
      <c r="FH599" s="5"/>
      <c r="FI599" s="5"/>
      <c r="FJ599" s="5"/>
      <c r="FK599" s="5"/>
      <c r="FL599" s="5"/>
      <c r="FM599" s="5"/>
      <c r="FN599" s="5"/>
      <c r="FO599" s="5"/>
      <c r="FP599" s="5"/>
      <c r="FQ599" s="5"/>
      <c r="FR599" s="5"/>
      <c r="FS599" s="5"/>
      <c r="FT599" s="5"/>
      <c r="FU599" s="5"/>
      <c r="FV599" s="5"/>
      <c r="FW599" s="5"/>
      <c r="FX599" s="5"/>
      <c r="FY599" s="5"/>
      <c r="FZ599" s="5"/>
      <c r="GA599" s="5"/>
      <c r="GB599" s="5"/>
      <c r="GC599" s="5"/>
      <c r="GD599" s="5"/>
      <c r="GE599" s="5"/>
      <c r="GF599" s="5"/>
      <c r="GG599" s="5"/>
      <c r="GH599" s="5"/>
      <c r="GI599" s="5"/>
      <c r="GJ599" s="5"/>
      <c r="GK599" s="5"/>
      <c r="GL599" s="5"/>
      <c r="GM599" s="5"/>
      <c r="GN599" s="5"/>
      <c r="GO599" s="5"/>
      <c r="GP599" s="5"/>
      <c r="GQ599" s="5"/>
      <c r="GR599" s="5"/>
      <c r="GS599" s="5"/>
      <c r="GT599" s="5"/>
      <c r="GU599" s="5"/>
      <c r="GV599" s="5"/>
      <c r="GW599" s="5"/>
      <c r="GX599" s="5"/>
      <c r="GY599" s="5"/>
      <c r="GZ599" s="5"/>
      <c r="HA599" s="5"/>
      <c r="HB599" s="5"/>
      <c r="HC599" s="5"/>
      <c r="HD599" s="5"/>
      <c r="HE599" s="5"/>
      <c r="HF599" s="5"/>
      <c r="HG599" s="5"/>
      <c r="HH599" s="5"/>
      <c r="HI599" s="5"/>
      <c r="HJ599" s="5"/>
      <c r="HK599" s="5"/>
      <c r="HL599" s="5"/>
      <c r="HM599" s="5"/>
      <c r="HN599" s="5"/>
      <c r="HO599" s="5"/>
      <c r="HP599" s="5"/>
      <c r="HQ599" s="5"/>
      <c r="HR599" s="5"/>
      <c r="HS599" s="5"/>
      <c r="HT599" s="5"/>
      <c r="HU599" s="5"/>
      <c r="HV599" s="5"/>
      <c r="HW599" s="5"/>
      <c r="HX599" s="5"/>
      <c r="HY599" s="5"/>
      <c r="HZ599" s="5"/>
      <c r="IA599" s="5"/>
      <c r="IB599" s="5"/>
      <c r="IC599" s="5"/>
      <c r="ID599" s="5"/>
      <c r="IE599" s="5"/>
      <c r="IF599" s="5"/>
      <c r="IG599" s="5"/>
      <c r="IH599" s="5"/>
      <c r="II599" s="5"/>
      <c r="IJ599" s="5"/>
      <c r="IK599" s="5"/>
      <c r="IL599" s="5"/>
      <c r="IM599" s="5"/>
      <c r="IN599" s="5"/>
      <c r="IO599" s="5"/>
      <c r="IP599" s="5"/>
      <c r="IQ599" s="5"/>
      <c r="IR599" s="5"/>
      <c r="IS599" s="5"/>
      <c r="IT599" s="5"/>
      <c r="IU599" s="5"/>
      <c r="IV599" s="5"/>
      <c r="IW599" s="5"/>
      <c r="IX599" s="5"/>
      <c r="IY599" s="5"/>
      <c r="IZ599" s="5"/>
      <c r="JA599" s="5"/>
      <c r="JB599" s="5"/>
      <c r="JC599" s="5"/>
      <c r="JD599" s="5"/>
      <c r="JE599" s="5"/>
      <c r="JF599" s="5"/>
      <c r="JG599" s="5"/>
      <c r="JH599" s="5"/>
      <c r="JI599" s="5"/>
      <c r="JJ599" s="5"/>
      <c r="JK599" s="5"/>
      <c r="JL599" s="5"/>
      <c r="JM599" s="5"/>
      <c r="JN599" s="5"/>
      <c r="JO599" s="5"/>
      <c r="JP599" s="5"/>
      <c r="JQ599" s="5"/>
      <c r="JR599" s="5"/>
      <c r="JS599" s="5"/>
      <c r="JT599" s="5"/>
      <c r="JU599" s="5"/>
      <c r="JV599" s="5"/>
      <c r="JW599" s="5"/>
      <c r="JX599" s="5"/>
      <c r="JY599" s="5"/>
      <c r="JZ599" s="5"/>
      <c r="KA599" s="5"/>
      <c r="KB599" s="5"/>
      <c r="KC599" s="5"/>
      <c r="KD599" s="5"/>
      <c r="KE599" s="5"/>
      <c r="KF599" s="5"/>
      <c r="KG599" s="5"/>
      <c r="KH599" s="5"/>
      <c r="KI599" s="5"/>
      <c r="KJ599" s="5"/>
      <c r="KK599" s="5"/>
      <c r="KL599" s="5"/>
      <c r="KM599" s="5"/>
      <c r="KN599" s="5"/>
    </row>
    <row r="600" spans="1:300" ht="12.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  <c r="CR600" s="5"/>
      <c r="CS600" s="5"/>
      <c r="CT600" s="5"/>
      <c r="CU600" s="5"/>
      <c r="CV600" s="5"/>
      <c r="CW600" s="5"/>
      <c r="CX600" s="5"/>
      <c r="CY600" s="5"/>
      <c r="CZ600" s="5"/>
      <c r="DA600" s="5"/>
      <c r="DB600" s="5"/>
      <c r="DC600" s="5"/>
      <c r="DD600" s="5"/>
      <c r="DE600" s="5"/>
      <c r="DF600" s="5"/>
      <c r="DG600" s="5"/>
      <c r="DH600" s="5"/>
      <c r="DI600" s="5"/>
      <c r="DJ600" s="5"/>
      <c r="DK600" s="5"/>
      <c r="DL600" s="5"/>
      <c r="DM600" s="5"/>
      <c r="DN600" s="5"/>
      <c r="DO600" s="5"/>
      <c r="DP600" s="5"/>
      <c r="DQ600" s="5"/>
      <c r="DR600" s="5"/>
      <c r="DS600" s="5"/>
      <c r="DT600" s="5"/>
      <c r="DU600" s="5"/>
      <c r="DV600" s="5"/>
      <c r="DW600" s="5"/>
      <c r="DX600" s="5"/>
      <c r="DY600" s="5"/>
      <c r="DZ600" s="5"/>
      <c r="EA600" s="5"/>
      <c r="EB600" s="5"/>
      <c r="EC600" s="5"/>
      <c r="ED600" s="5"/>
      <c r="EE600" s="5"/>
      <c r="EF600" s="5"/>
      <c r="EG600" s="5"/>
      <c r="EH600" s="5"/>
      <c r="EI600" s="5"/>
      <c r="EJ600" s="5"/>
      <c r="EK600" s="5"/>
      <c r="EL600" s="5"/>
      <c r="EM600" s="5"/>
      <c r="EN600" s="5"/>
      <c r="EO600" s="5"/>
      <c r="EP600" s="5"/>
      <c r="EQ600" s="5"/>
      <c r="ER600" s="5"/>
      <c r="ES600" s="5"/>
      <c r="ET600" s="5"/>
      <c r="EU600" s="5"/>
      <c r="EV600" s="5"/>
      <c r="EW600" s="5"/>
      <c r="EX600" s="5"/>
      <c r="EY600" s="5"/>
      <c r="EZ600" s="5"/>
      <c r="FA600" s="5"/>
      <c r="FB600" s="5"/>
      <c r="FC600" s="5"/>
      <c r="FD600" s="5"/>
      <c r="FE600" s="5"/>
      <c r="FF600" s="5"/>
      <c r="FG600" s="5"/>
      <c r="FH600" s="5"/>
      <c r="FI600" s="5"/>
      <c r="FJ600" s="5"/>
      <c r="FK600" s="5"/>
      <c r="FL600" s="5"/>
      <c r="FM600" s="5"/>
      <c r="FN600" s="5"/>
      <c r="FO600" s="5"/>
      <c r="FP600" s="5"/>
      <c r="FQ600" s="5"/>
      <c r="FR600" s="5"/>
      <c r="FS600" s="5"/>
      <c r="FT600" s="5"/>
      <c r="FU600" s="5"/>
      <c r="FV600" s="5"/>
      <c r="FW600" s="5"/>
      <c r="FX600" s="5"/>
      <c r="FY600" s="5"/>
      <c r="FZ600" s="5"/>
      <c r="GA600" s="5"/>
      <c r="GB600" s="5"/>
      <c r="GC600" s="5"/>
      <c r="GD600" s="5"/>
      <c r="GE600" s="5"/>
      <c r="GF600" s="5"/>
      <c r="GG600" s="5"/>
      <c r="GH600" s="5"/>
      <c r="GI600" s="5"/>
      <c r="GJ600" s="5"/>
      <c r="GK600" s="5"/>
      <c r="GL600" s="5"/>
      <c r="GM600" s="5"/>
      <c r="GN600" s="5"/>
      <c r="GO600" s="5"/>
      <c r="GP600" s="5"/>
      <c r="GQ600" s="5"/>
      <c r="GR600" s="5"/>
      <c r="GS600" s="5"/>
      <c r="GT600" s="5"/>
      <c r="GU600" s="5"/>
      <c r="GV600" s="5"/>
      <c r="GW600" s="5"/>
      <c r="GX600" s="5"/>
      <c r="GY600" s="5"/>
      <c r="GZ600" s="5"/>
      <c r="HA600" s="5"/>
      <c r="HB600" s="5"/>
      <c r="HC600" s="5"/>
      <c r="HD600" s="5"/>
      <c r="HE600" s="5"/>
      <c r="HF600" s="5"/>
      <c r="HG600" s="5"/>
      <c r="HH600" s="5"/>
      <c r="HI600" s="5"/>
      <c r="HJ600" s="5"/>
      <c r="HK600" s="5"/>
      <c r="HL600" s="5"/>
      <c r="HM600" s="5"/>
      <c r="HN600" s="5"/>
      <c r="HO600" s="5"/>
      <c r="HP600" s="5"/>
      <c r="HQ600" s="5"/>
      <c r="HR600" s="5"/>
      <c r="HS600" s="5"/>
      <c r="HT600" s="5"/>
      <c r="HU600" s="5"/>
      <c r="HV600" s="5"/>
      <c r="HW600" s="5"/>
      <c r="HX600" s="5"/>
      <c r="HY600" s="5"/>
      <c r="HZ600" s="5"/>
      <c r="IA600" s="5"/>
      <c r="IB600" s="5"/>
      <c r="IC600" s="5"/>
      <c r="ID600" s="5"/>
      <c r="IE600" s="5"/>
      <c r="IF600" s="5"/>
      <c r="IG600" s="5"/>
      <c r="IH600" s="5"/>
      <c r="II600" s="5"/>
      <c r="IJ600" s="5"/>
      <c r="IK600" s="5"/>
      <c r="IL600" s="5"/>
      <c r="IM600" s="5"/>
      <c r="IN600" s="5"/>
      <c r="IO600" s="5"/>
      <c r="IP600" s="5"/>
      <c r="IQ600" s="5"/>
      <c r="IR600" s="5"/>
      <c r="IS600" s="5"/>
      <c r="IT600" s="5"/>
      <c r="IU600" s="5"/>
      <c r="IV600" s="5"/>
      <c r="IW600" s="5"/>
      <c r="IX600" s="5"/>
      <c r="IY600" s="5"/>
      <c r="IZ600" s="5"/>
      <c r="JA600" s="5"/>
      <c r="JB600" s="5"/>
      <c r="JC600" s="5"/>
      <c r="JD600" s="5"/>
      <c r="JE600" s="5"/>
      <c r="JF600" s="5"/>
      <c r="JG600" s="5"/>
      <c r="JH600" s="5"/>
      <c r="JI600" s="5"/>
      <c r="JJ600" s="5"/>
      <c r="JK600" s="5"/>
      <c r="JL600" s="5"/>
      <c r="JM600" s="5"/>
      <c r="JN600" s="5"/>
      <c r="JO600" s="5"/>
      <c r="JP600" s="5"/>
      <c r="JQ600" s="5"/>
      <c r="JR600" s="5"/>
      <c r="JS600" s="5"/>
      <c r="JT600" s="5"/>
      <c r="JU600" s="5"/>
      <c r="JV600" s="5"/>
      <c r="JW600" s="5"/>
      <c r="JX600" s="5"/>
      <c r="JY600" s="5"/>
      <c r="JZ600" s="5"/>
      <c r="KA600" s="5"/>
      <c r="KB600" s="5"/>
      <c r="KC600" s="5"/>
      <c r="KD600" s="5"/>
      <c r="KE600" s="5"/>
      <c r="KF600" s="5"/>
      <c r="KG600" s="5"/>
      <c r="KH600" s="5"/>
      <c r="KI600" s="5"/>
      <c r="KJ600" s="5"/>
      <c r="KK600" s="5"/>
      <c r="KL600" s="5"/>
      <c r="KM600" s="5"/>
      <c r="KN600" s="5"/>
    </row>
    <row r="601" spans="1:300" ht="12.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  <c r="CR601" s="5"/>
      <c r="CS601" s="5"/>
      <c r="CT601" s="5"/>
      <c r="CU601" s="5"/>
      <c r="CV601" s="5"/>
      <c r="CW601" s="5"/>
      <c r="CX601" s="5"/>
      <c r="CY601" s="5"/>
      <c r="CZ601" s="5"/>
      <c r="DA601" s="5"/>
      <c r="DB601" s="5"/>
      <c r="DC601" s="5"/>
      <c r="DD601" s="5"/>
      <c r="DE601" s="5"/>
      <c r="DF601" s="5"/>
      <c r="DG601" s="5"/>
      <c r="DH601" s="5"/>
      <c r="DI601" s="5"/>
      <c r="DJ601" s="5"/>
      <c r="DK601" s="5"/>
      <c r="DL601" s="5"/>
      <c r="DM601" s="5"/>
      <c r="DN601" s="5"/>
      <c r="DO601" s="5"/>
      <c r="DP601" s="5"/>
      <c r="DQ601" s="5"/>
      <c r="DR601" s="5"/>
      <c r="DS601" s="5"/>
      <c r="DT601" s="5"/>
      <c r="DU601" s="5"/>
      <c r="DV601" s="5"/>
      <c r="DW601" s="5"/>
      <c r="DX601" s="5"/>
      <c r="DY601" s="5"/>
      <c r="DZ601" s="5"/>
      <c r="EA601" s="5"/>
      <c r="EB601" s="5"/>
      <c r="EC601" s="5"/>
      <c r="ED601" s="5"/>
      <c r="EE601" s="5"/>
      <c r="EF601" s="5"/>
      <c r="EG601" s="5"/>
      <c r="EH601" s="5"/>
      <c r="EI601" s="5"/>
      <c r="EJ601" s="5"/>
      <c r="EK601" s="5"/>
      <c r="EL601" s="5"/>
      <c r="EM601" s="5"/>
      <c r="EN601" s="5"/>
      <c r="EO601" s="5"/>
      <c r="EP601" s="5"/>
      <c r="EQ601" s="5"/>
      <c r="ER601" s="5"/>
      <c r="ES601" s="5"/>
      <c r="ET601" s="5"/>
      <c r="EU601" s="5"/>
      <c r="EV601" s="5"/>
      <c r="EW601" s="5"/>
      <c r="EX601" s="5"/>
      <c r="EY601" s="5"/>
      <c r="EZ601" s="5"/>
      <c r="FA601" s="5"/>
      <c r="FB601" s="5"/>
      <c r="FC601" s="5"/>
      <c r="FD601" s="5"/>
      <c r="FE601" s="5"/>
      <c r="FF601" s="5"/>
      <c r="FG601" s="5"/>
      <c r="FH601" s="5"/>
      <c r="FI601" s="5"/>
      <c r="FJ601" s="5"/>
      <c r="FK601" s="5"/>
      <c r="FL601" s="5"/>
      <c r="FM601" s="5"/>
      <c r="FN601" s="5"/>
      <c r="FO601" s="5"/>
      <c r="FP601" s="5"/>
      <c r="FQ601" s="5"/>
      <c r="FR601" s="5"/>
      <c r="FS601" s="5"/>
      <c r="FT601" s="5"/>
      <c r="FU601" s="5"/>
      <c r="FV601" s="5"/>
      <c r="FW601" s="5"/>
      <c r="FX601" s="5"/>
      <c r="FY601" s="5"/>
      <c r="FZ601" s="5"/>
      <c r="GA601" s="5"/>
      <c r="GB601" s="5"/>
      <c r="GC601" s="5"/>
      <c r="GD601" s="5"/>
      <c r="GE601" s="5"/>
      <c r="GF601" s="5"/>
      <c r="GG601" s="5"/>
      <c r="GH601" s="5"/>
      <c r="GI601" s="5"/>
      <c r="GJ601" s="5"/>
      <c r="GK601" s="5"/>
      <c r="GL601" s="5"/>
      <c r="GM601" s="5"/>
      <c r="GN601" s="5"/>
      <c r="GO601" s="5"/>
      <c r="GP601" s="5"/>
      <c r="GQ601" s="5"/>
      <c r="GR601" s="5"/>
      <c r="GS601" s="5"/>
      <c r="GT601" s="5"/>
      <c r="GU601" s="5"/>
      <c r="GV601" s="5"/>
      <c r="GW601" s="5"/>
      <c r="GX601" s="5"/>
      <c r="GY601" s="5"/>
      <c r="GZ601" s="5"/>
      <c r="HA601" s="5"/>
      <c r="HB601" s="5"/>
      <c r="HC601" s="5"/>
      <c r="HD601" s="5"/>
      <c r="HE601" s="5"/>
      <c r="HF601" s="5"/>
      <c r="HG601" s="5"/>
      <c r="HH601" s="5"/>
      <c r="HI601" s="5"/>
      <c r="HJ601" s="5"/>
      <c r="HK601" s="5"/>
      <c r="HL601" s="5"/>
      <c r="HM601" s="5"/>
      <c r="HN601" s="5"/>
      <c r="HO601" s="5"/>
      <c r="HP601" s="5"/>
      <c r="HQ601" s="5"/>
      <c r="HR601" s="5"/>
      <c r="HS601" s="5"/>
      <c r="HT601" s="5"/>
      <c r="HU601" s="5"/>
      <c r="HV601" s="5"/>
      <c r="HW601" s="5"/>
      <c r="HX601" s="5"/>
      <c r="HY601" s="5"/>
      <c r="HZ601" s="5"/>
      <c r="IA601" s="5"/>
      <c r="IB601" s="5"/>
      <c r="IC601" s="5"/>
      <c r="ID601" s="5"/>
      <c r="IE601" s="5"/>
      <c r="IF601" s="5"/>
      <c r="IG601" s="5"/>
      <c r="IH601" s="5"/>
      <c r="II601" s="5"/>
      <c r="IJ601" s="5"/>
      <c r="IK601" s="5"/>
      <c r="IL601" s="5"/>
      <c r="IM601" s="5"/>
      <c r="IN601" s="5"/>
      <c r="IO601" s="5"/>
      <c r="IP601" s="5"/>
      <c r="IQ601" s="5"/>
      <c r="IR601" s="5"/>
      <c r="IS601" s="5"/>
      <c r="IT601" s="5"/>
      <c r="IU601" s="5"/>
      <c r="IV601" s="5"/>
      <c r="IW601" s="5"/>
      <c r="IX601" s="5"/>
      <c r="IY601" s="5"/>
      <c r="IZ601" s="5"/>
      <c r="JA601" s="5"/>
      <c r="JB601" s="5"/>
      <c r="JC601" s="5"/>
      <c r="JD601" s="5"/>
      <c r="JE601" s="5"/>
      <c r="JF601" s="5"/>
      <c r="JG601" s="5"/>
      <c r="JH601" s="5"/>
      <c r="JI601" s="5"/>
      <c r="JJ601" s="5"/>
      <c r="JK601" s="5"/>
      <c r="JL601" s="5"/>
      <c r="JM601" s="5"/>
      <c r="JN601" s="5"/>
      <c r="JO601" s="5"/>
      <c r="JP601" s="5"/>
      <c r="JQ601" s="5"/>
      <c r="JR601" s="5"/>
      <c r="JS601" s="5"/>
      <c r="JT601" s="5"/>
      <c r="JU601" s="5"/>
      <c r="JV601" s="5"/>
      <c r="JW601" s="5"/>
      <c r="JX601" s="5"/>
      <c r="JY601" s="5"/>
      <c r="JZ601" s="5"/>
      <c r="KA601" s="5"/>
      <c r="KB601" s="5"/>
      <c r="KC601" s="5"/>
      <c r="KD601" s="5"/>
      <c r="KE601" s="5"/>
      <c r="KF601" s="5"/>
      <c r="KG601" s="5"/>
      <c r="KH601" s="5"/>
      <c r="KI601" s="5"/>
      <c r="KJ601" s="5"/>
      <c r="KK601" s="5"/>
      <c r="KL601" s="5"/>
      <c r="KM601" s="5"/>
      <c r="KN601" s="5"/>
    </row>
    <row r="602" spans="1:300" ht="12.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  <c r="CY602" s="5"/>
      <c r="CZ602" s="5"/>
      <c r="DA602" s="5"/>
      <c r="DB602" s="5"/>
      <c r="DC602" s="5"/>
      <c r="DD602" s="5"/>
      <c r="DE602" s="5"/>
      <c r="DF602" s="5"/>
      <c r="DG602" s="5"/>
      <c r="DH602" s="5"/>
      <c r="DI602" s="5"/>
      <c r="DJ602" s="5"/>
      <c r="DK602" s="5"/>
      <c r="DL602" s="5"/>
      <c r="DM602" s="5"/>
      <c r="DN602" s="5"/>
      <c r="DO602" s="5"/>
      <c r="DP602" s="5"/>
      <c r="DQ602" s="5"/>
      <c r="DR602" s="5"/>
      <c r="DS602" s="5"/>
      <c r="DT602" s="5"/>
      <c r="DU602" s="5"/>
      <c r="DV602" s="5"/>
      <c r="DW602" s="5"/>
      <c r="DX602" s="5"/>
      <c r="DY602" s="5"/>
      <c r="DZ602" s="5"/>
      <c r="EA602" s="5"/>
      <c r="EB602" s="5"/>
      <c r="EC602" s="5"/>
      <c r="ED602" s="5"/>
      <c r="EE602" s="5"/>
      <c r="EF602" s="5"/>
      <c r="EG602" s="5"/>
      <c r="EH602" s="5"/>
      <c r="EI602" s="5"/>
      <c r="EJ602" s="5"/>
      <c r="EK602" s="5"/>
      <c r="EL602" s="5"/>
      <c r="EM602" s="5"/>
      <c r="EN602" s="5"/>
      <c r="EO602" s="5"/>
      <c r="EP602" s="5"/>
      <c r="EQ602" s="5"/>
      <c r="ER602" s="5"/>
      <c r="ES602" s="5"/>
      <c r="ET602" s="5"/>
      <c r="EU602" s="5"/>
      <c r="EV602" s="5"/>
      <c r="EW602" s="5"/>
      <c r="EX602" s="5"/>
      <c r="EY602" s="5"/>
      <c r="EZ602" s="5"/>
      <c r="FA602" s="5"/>
      <c r="FB602" s="5"/>
      <c r="FC602" s="5"/>
      <c r="FD602" s="5"/>
      <c r="FE602" s="5"/>
      <c r="FF602" s="5"/>
      <c r="FG602" s="5"/>
      <c r="FH602" s="5"/>
      <c r="FI602" s="5"/>
      <c r="FJ602" s="5"/>
      <c r="FK602" s="5"/>
      <c r="FL602" s="5"/>
      <c r="FM602" s="5"/>
      <c r="FN602" s="5"/>
      <c r="FO602" s="5"/>
      <c r="FP602" s="5"/>
      <c r="FQ602" s="5"/>
      <c r="FR602" s="5"/>
      <c r="FS602" s="5"/>
      <c r="FT602" s="5"/>
      <c r="FU602" s="5"/>
      <c r="FV602" s="5"/>
      <c r="FW602" s="5"/>
      <c r="FX602" s="5"/>
      <c r="FY602" s="5"/>
      <c r="FZ602" s="5"/>
      <c r="GA602" s="5"/>
      <c r="GB602" s="5"/>
      <c r="GC602" s="5"/>
      <c r="GD602" s="5"/>
      <c r="GE602" s="5"/>
      <c r="GF602" s="5"/>
      <c r="GG602" s="5"/>
      <c r="GH602" s="5"/>
      <c r="GI602" s="5"/>
      <c r="GJ602" s="5"/>
      <c r="GK602" s="5"/>
      <c r="GL602" s="5"/>
      <c r="GM602" s="5"/>
      <c r="GN602" s="5"/>
      <c r="GO602" s="5"/>
      <c r="GP602" s="5"/>
      <c r="GQ602" s="5"/>
      <c r="GR602" s="5"/>
      <c r="GS602" s="5"/>
      <c r="GT602" s="5"/>
      <c r="GU602" s="5"/>
      <c r="GV602" s="5"/>
      <c r="GW602" s="5"/>
      <c r="GX602" s="5"/>
      <c r="GY602" s="5"/>
      <c r="GZ602" s="5"/>
      <c r="HA602" s="5"/>
      <c r="HB602" s="5"/>
      <c r="HC602" s="5"/>
      <c r="HD602" s="5"/>
      <c r="HE602" s="5"/>
      <c r="HF602" s="5"/>
      <c r="HG602" s="5"/>
      <c r="HH602" s="5"/>
      <c r="HI602" s="5"/>
      <c r="HJ602" s="5"/>
      <c r="HK602" s="5"/>
      <c r="HL602" s="5"/>
      <c r="HM602" s="5"/>
      <c r="HN602" s="5"/>
      <c r="HO602" s="5"/>
      <c r="HP602" s="5"/>
      <c r="HQ602" s="5"/>
      <c r="HR602" s="5"/>
      <c r="HS602" s="5"/>
      <c r="HT602" s="5"/>
      <c r="HU602" s="5"/>
      <c r="HV602" s="5"/>
      <c r="HW602" s="5"/>
      <c r="HX602" s="5"/>
      <c r="HY602" s="5"/>
      <c r="HZ602" s="5"/>
      <c r="IA602" s="5"/>
      <c r="IB602" s="5"/>
      <c r="IC602" s="5"/>
      <c r="ID602" s="5"/>
      <c r="IE602" s="5"/>
      <c r="IF602" s="5"/>
      <c r="IG602" s="5"/>
      <c r="IH602" s="5"/>
      <c r="II602" s="5"/>
      <c r="IJ602" s="5"/>
      <c r="IK602" s="5"/>
      <c r="IL602" s="5"/>
      <c r="IM602" s="5"/>
      <c r="IN602" s="5"/>
      <c r="IO602" s="5"/>
      <c r="IP602" s="5"/>
      <c r="IQ602" s="5"/>
      <c r="IR602" s="5"/>
      <c r="IS602" s="5"/>
      <c r="IT602" s="5"/>
      <c r="IU602" s="5"/>
      <c r="IV602" s="5"/>
      <c r="IW602" s="5"/>
      <c r="IX602" s="5"/>
      <c r="IY602" s="5"/>
      <c r="IZ602" s="5"/>
      <c r="JA602" s="5"/>
      <c r="JB602" s="5"/>
      <c r="JC602" s="5"/>
      <c r="JD602" s="5"/>
      <c r="JE602" s="5"/>
      <c r="JF602" s="5"/>
      <c r="JG602" s="5"/>
      <c r="JH602" s="5"/>
      <c r="JI602" s="5"/>
      <c r="JJ602" s="5"/>
      <c r="JK602" s="5"/>
      <c r="JL602" s="5"/>
      <c r="JM602" s="5"/>
      <c r="JN602" s="5"/>
      <c r="JO602" s="5"/>
      <c r="JP602" s="5"/>
      <c r="JQ602" s="5"/>
      <c r="JR602" s="5"/>
      <c r="JS602" s="5"/>
      <c r="JT602" s="5"/>
      <c r="JU602" s="5"/>
      <c r="JV602" s="5"/>
      <c r="JW602" s="5"/>
      <c r="JX602" s="5"/>
      <c r="JY602" s="5"/>
      <c r="JZ602" s="5"/>
      <c r="KA602" s="5"/>
      <c r="KB602" s="5"/>
      <c r="KC602" s="5"/>
      <c r="KD602" s="5"/>
      <c r="KE602" s="5"/>
      <c r="KF602" s="5"/>
      <c r="KG602" s="5"/>
      <c r="KH602" s="5"/>
      <c r="KI602" s="5"/>
      <c r="KJ602" s="5"/>
      <c r="KK602" s="5"/>
      <c r="KL602" s="5"/>
      <c r="KM602" s="5"/>
      <c r="KN602" s="5"/>
    </row>
    <row r="603" spans="1:300" ht="12.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  <c r="CY603" s="5"/>
      <c r="CZ603" s="5"/>
      <c r="DA603" s="5"/>
      <c r="DB603" s="5"/>
      <c r="DC603" s="5"/>
      <c r="DD603" s="5"/>
      <c r="DE603" s="5"/>
      <c r="DF603" s="5"/>
      <c r="DG603" s="5"/>
      <c r="DH603" s="5"/>
      <c r="DI603" s="5"/>
      <c r="DJ603" s="5"/>
      <c r="DK603" s="5"/>
      <c r="DL603" s="5"/>
      <c r="DM603" s="5"/>
      <c r="DN603" s="5"/>
      <c r="DO603" s="5"/>
      <c r="DP603" s="5"/>
      <c r="DQ603" s="5"/>
      <c r="DR603" s="5"/>
      <c r="DS603" s="5"/>
      <c r="DT603" s="5"/>
      <c r="DU603" s="5"/>
      <c r="DV603" s="5"/>
      <c r="DW603" s="5"/>
      <c r="DX603" s="5"/>
      <c r="DY603" s="5"/>
      <c r="DZ603" s="5"/>
      <c r="EA603" s="5"/>
      <c r="EB603" s="5"/>
      <c r="EC603" s="5"/>
      <c r="ED603" s="5"/>
      <c r="EE603" s="5"/>
      <c r="EF603" s="5"/>
      <c r="EG603" s="5"/>
      <c r="EH603" s="5"/>
      <c r="EI603" s="5"/>
      <c r="EJ603" s="5"/>
      <c r="EK603" s="5"/>
      <c r="EL603" s="5"/>
      <c r="EM603" s="5"/>
      <c r="EN603" s="5"/>
      <c r="EO603" s="5"/>
      <c r="EP603" s="5"/>
      <c r="EQ603" s="5"/>
      <c r="ER603" s="5"/>
      <c r="ES603" s="5"/>
      <c r="ET603" s="5"/>
      <c r="EU603" s="5"/>
      <c r="EV603" s="5"/>
      <c r="EW603" s="5"/>
      <c r="EX603" s="5"/>
      <c r="EY603" s="5"/>
      <c r="EZ603" s="5"/>
      <c r="FA603" s="5"/>
      <c r="FB603" s="5"/>
      <c r="FC603" s="5"/>
      <c r="FD603" s="5"/>
      <c r="FE603" s="5"/>
      <c r="FF603" s="5"/>
      <c r="FG603" s="5"/>
      <c r="FH603" s="5"/>
      <c r="FI603" s="5"/>
      <c r="FJ603" s="5"/>
      <c r="FK603" s="5"/>
      <c r="FL603" s="5"/>
      <c r="FM603" s="5"/>
      <c r="FN603" s="5"/>
      <c r="FO603" s="5"/>
      <c r="FP603" s="5"/>
      <c r="FQ603" s="5"/>
      <c r="FR603" s="5"/>
      <c r="FS603" s="5"/>
      <c r="FT603" s="5"/>
      <c r="FU603" s="5"/>
      <c r="FV603" s="5"/>
      <c r="FW603" s="5"/>
      <c r="FX603" s="5"/>
      <c r="FY603" s="5"/>
      <c r="FZ603" s="5"/>
      <c r="GA603" s="5"/>
      <c r="GB603" s="5"/>
      <c r="GC603" s="5"/>
      <c r="GD603" s="5"/>
      <c r="GE603" s="5"/>
      <c r="GF603" s="5"/>
      <c r="GG603" s="5"/>
      <c r="GH603" s="5"/>
      <c r="GI603" s="5"/>
      <c r="GJ603" s="5"/>
      <c r="GK603" s="5"/>
      <c r="GL603" s="5"/>
      <c r="GM603" s="5"/>
      <c r="GN603" s="5"/>
      <c r="GO603" s="5"/>
      <c r="GP603" s="5"/>
      <c r="GQ603" s="5"/>
      <c r="GR603" s="5"/>
      <c r="GS603" s="5"/>
      <c r="GT603" s="5"/>
      <c r="GU603" s="5"/>
      <c r="GV603" s="5"/>
      <c r="GW603" s="5"/>
      <c r="GX603" s="5"/>
      <c r="GY603" s="5"/>
      <c r="GZ603" s="5"/>
      <c r="HA603" s="5"/>
      <c r="HB603" s="5"/>
      <c r="HC603" s="5"/>
      <c r="HD603" s="5"/>
      <c r="HE603" s="5"/>
      <c r="HF603" s="5"/>
      <c r="HG603" s="5"/>
      <c r="HH603" s="5"/>
      <c r="HI603" s="5"/>
      <c r="HJ603" s="5"/>
      <c r="HK603" s="5"/>
      <c r="HL603" s="5"/>
      <c r="HM603" s="5"/>
      <c r="HN603" s="5"/>
      <c r="HO603" s="5"/>
      <c r="HP603" s="5"/>
      <c r="HQ603" s="5"/>
      <c r="HR603" s="5"/>
      <c r="HS603" s="5"/>
      <c r="HT603" s="5"/>
      <c r="HU603" s="5"/>
      <c r="HV603" s="5"/>
      <c r="HW603" s="5"/>
      <c r="HX603" s="5"/>
      <c r="HY603" s="5"/>
      <c r="HZ603" s="5"/>
      <c r="IA603" s="5"/>
      <c r="IB603" s="5"/>
      <c r="IC603" s="5"/>
      <c r="ID603" s="5"/>
      <c r="IE603" s="5"/>
      <c r="IF603" s="5"/>
      <c r="IG603" s="5"/>
      <c r="IH603" s="5"/>
      <c r="II603" s="5"/>
      <c r="IJ603" s="5"/>
      <c r="IK603" s="5"/>
      <c r="IL603" s="5"/>
      <c r="IM603" s="5"/>
      <c r="IN603" s="5"/>
      <c r="IO603" s="5"/>
      <c r="IP603" s="5"/>
      <c r="IQ603" s="5"/>
      <c r="IR603" s="5"/>
      <c r="IS603" s="5"/>
      <c r="IT603" s="5"/>
      <c r="IU603" s="5"/>
      <c r="IV603" s="5"/>
      <c r="IW603" s="5"/>
      <c r="IX603" s="5"/>
      <c r="IY603" s="5"/>
      <c r="IZ603" s="5"/>
      <c r="JA603" s="5"/>
      <c r="JB603" s="5"/>
      <c r="JC603" s="5"/>
      <c r="JD603" s="5"/>
      <c r="JE603" s="5"/>
      <c r="JF603" s="5"/>
      <c r="JG603" s="5"/>
      <c r="JH603" s="5"/>
      <c r="JI603" s="5"/>
      <c r="JJ603" s="5"/>
      <c r="JK603" s="5"/>
      <c r="JL603" s="5"/>
      <c r="JM603" s="5"/>
      <c r="JN603" s="5"/>
      <c r="JO603" s="5"/>
      <c r="JP603" s="5"/>
      <c r="JQ603" s="5"/>
      <c r="JR603" s="5"/>
      <c r="JS603" s="5"/>
      <c r="JT603" s="5"/>
      <c r="JU603" s="5"/>
      <c r="JV603" s="5"/>
      <c r="JW603" s="5"/>
      <c r="JX603" s="5"/>
      <c r="JY603" s="5"/>
      <c r="JZ603" s="5"/>
      <c r="KA603" s="5"/>
      <c r="KB603" s="5"/>
      <c r="KC603" s="5"/>
      <c r="KD603" s="5"/>
      <c r="KE603" s="5"/>
      <c r="KF603" s="5"/>
      <c r="KG603" s="5"/>
      <c r="KH603" s="5"/>
      <c r="KI603" s="5"/>
      <c r="KJ603" s="5"/>
      <c r="KK603" s="5"/>
      <c r="KL603" s="5"/>
      <c r="KM603" s="5"/>
      <c r="KN603" s="5"/>
    </row>
    <row r="604" spans="1:300" ht="12.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  <c r="CU604" s="5"/>
      <c r="CV604" s="5"/>
      <c r="CW604" s="5"/>
      <c r="CX604" s="5"/>
      <c r="CY604" s="5"/>
      <c r="CZ604" s="5"/>
      <c r="DA604" s="5"/>
      <c r="DB604" s="5"/>
      <c r="DC604" s="5"/>
      <c r="DD604" s="5"/>
      <c r="DE604" s="5"/>
      <c r="DF604" s="5"/>
      <c r="DG604" s="5"/>
      <c r="DH604" s="5"/>
      <c r="DI604" s="5"/>
      <c r="DJ604" s="5"/>
      <c r="DK604" s="5"/>
      <c r="DL604" s="5"/>
      <c r="DM604" s="5"/>
      <c r="DN604" s="5"/>
      <c r="DO604" s="5"/>
      <c r="DP604" s="5"/>
      <c r="DQ604" s="5"/>
      <c r="DR604" s="5"/>
      <c r="DS604" s="5"/>
      <c r="DT604" s="5"/>
      <c r="DU604" s="5"/>
      <c r="DV604" s="5"/>
      <c r="DW604" s="5"/>
      <c r="DX604" s="5"/>
      <c r="DY604" s="5"/>
      <c r="DZ604" s="5"/>
      <c r="EA604" s="5"/>
      <c r="EB604" s="5"/>
      <c r="EC604" s="5"/>
      <c r="ED604" s="5"/>
      <c r="EE604" s="5"/>
      <c r="EF604" s="5"/>
      <c r="EG604" s="5"/>
      <c r="EH604" s="5"/>
      <c r="EI604" s="5"/>
      <c r="EJ604" s="5"/>
      <c r="EK604" s="5"/>
      <c r="EL604" s="5"/>
      <c r="EM604" s="5"/>
      <c r="EN604" s="5"/>
      <c r="EO604" s="5"/>
      <c r="EP604" s="5"/>
      <c r="EQ604" s="5"/>
      <c r="ER604" s="5"/>
      <c r="ES604" s="5"/>
      <c r="ET604" s="5"/>
      <c r="EU604" s="5"/>
      <c r="EV604" s="5"/>
      <c r="EW604" s="5"/>
      <c r="EX604" s="5"/>
      <c r="EY604" s="5"/>
      <c r="EZ604" s="5"/>
      <c r="FA604" s="5"/>
      <c r="FB604" s="5"/>
      <c r="FC604" s="5"/>
      <c r="FD604" s="5"/>
      <c r="FE604" s="5"/>
      <c r="FF604" s="5"/>
      <c r="FG604" s="5"/>
      <c r="FH604" s="5"/>
      <c r="FI604" s="5"/>
      <c r="FJ604" s="5"/>
      <c r="FK604" s="5"/>
      <c r="FL604" s="5"/>
      <c r="FM604" s="5"/>
      <c r="FN604" s="5"/>
      <c r="FO604" s="5"/>
      <c r="FP604" s="5"/>
      <c r="FQ604" s="5"/>
      <c r="FR604" s="5"/>
      <c r="FS604" s="5"/>
      <c r="FT604" s="5"/>
      <c r="FU604" s="5"/>
      <c r="FV604" s="5"/>
      <c r="FW604" s="5"/>
      <c r="FX604" s="5"/>
      <c r="FY604" s="5"/>
      <c r="FZ604" s="5"/>
      <c r="GA604" s="5"/>
      <c r="GB604" s="5"/>
      <c r="GC604" s="5"/>
      <c r="GD604" s="5"/>
      <c r="GE604" s="5"/>
      <c r="GF604" s="5"/>
      <c r="GG604" s="5"/>
      <c r="GH604" s="5"/>
      <c r="GI604" s="5"/>
      <c r="GJ604" s="5"/>
      <c r="GK604" s="5"/>
      <c r="GL604" s="5"/>
      <c r="GM604" s="5"/>
      <c r="GN604" s="5"/>
      <c r="GO604" s="5"/>
      <c r="GP604" s="5"/>
      <c r="GQ604" s="5"/>
      <c r="GR604" s="5"/>
      <c r="GS604" s="5"/>
      <c r="GT604" s="5"/>
      <c r="GU604" s="5"/>
      <c r="GV604" s="5"/>
      <c r="GW604" s="5"/>
      <c r="GX604" s="5"/>
      <c r="GY604" s="5"/>
      <c r="GZ604" s="5"/>
      <c r="HA604" s="5"/>
      <c r="HB604" s="5"/>
      <c r="HC604" s="5"/>
      <c r="HD604" s="5"/>
      <c r="HE604" s="5"/>
      <c r="HF604" s="5"/>
      <c r="HG604" s="5"/>
      <c r="HH604" s="5"/>
      <c r="HI604" s="5"/>
      <c r="HJ604" s="5"/>
      <c r="HK604" s="5"/>
      <c r="HL604" s="5"/>
      <c r="HM604" s="5"/>
      <c r="HN604" s="5"/>
      <c r="HO604" s="5"/>
      <c r="HP604" s="5"/>
      <c r="HQ604" s="5"/>
      <c r="HR604" s="5"/>
      <c r="HS604" s="5"/>
      <c r="HT604" s="5"/>
      <c r="HU604" s="5"/>
      <c r="HV604" s="5"/>
      <c r="HW604" s="5"/>
      <c r="HX604" s="5"/>
      <c r="HY604" s="5"/>
      <c r="HZ604" s="5"/>
      <c r="IA604" s="5"/>
      <c r="IB604" s="5"/>
      <c r="IC604" s="5"/>
      <c r="ID604" s="5"/>
      <c r="IE604" s="5"/>
      <c r="IF604" s="5"/>
      <c r="IG604" s="5"/>
      <c r="IH604" s="5"/>
      <c r="II604" s="5"/>
      <c r="IJ604" s="5"/>
      <c r="IK604" s="5"/>
      <c r="IL604" s="5"/>
      <c r="IM604" s="5"/>
      <c r="IN604" s="5"/>
      <c r="IO604" s="5"/>
      <c r="IP604" s="5"/>
      <c r="IQ604" s="5"/>
      <c r="IR604" s="5"/>
      <c r="IS604" s="5"/>
      <c r="IT604" s="5"/>
      <c r="IU604" s="5"/>
      <c r="IV604" s="5"/>
      <c r="IW604" s="5"/>
      <c r="IX604" s="5"/>
      <c r="IY604" s="5"/>
      <c r="IZ604" s="5"/>
      <c r="JA604" s="5"/>
      <c r="JB604" s="5"/>
      <c r="JC604" s="5"/>
      <c r="JD604" s="5"/>
      <c r="JE604" s="5"/>
      <c r="JF604" s="5"/>
      <c r="JG604" s="5"/>
      <c r="JH604" s="5"/>
      <c r="JI604" s="5"/>
      <c r="JJ604" s="5"/>
      <c r="JK604" s="5"/>
      <c r="JL604" s="5"/>
      <c r="JM604" s="5"/>
      <c r="JN604" s="5"/>
      <c r="JO604" s="5"/>
      <c r="JP604" s="5"/>
      <c r="JQ604" s="5"/>
      <c r="JR604" s="5"/>
      <c r="JS604" s="5"/>
      <c r="JT604" s="5"/>
      <c r="JU604" s="5"/>
      <c r="JV604" s="5"/>
      <c r="JW604" s="5"/>
      <c r="JX604" s="5"/>
      <c r="JY604" s="5"/>
      <c r="JZ604" s="5"/>
      <c r="KA604" s="5"/>
      <c r="KB604" s="5"/>
      <c r="KC604" s="5"/>
      <c r="KD604" s="5"/>
      <c r="KE604" s="5"/>
      <c r="KF604" s="5"/>
      <c r="KG604" s="5"/>
      <c r="KH604" s="5"/>
      <c r="KI604" s="5"/>
      <c r="KJ604" s="5"/>
      <c r="KK604" s="5"/>
      <c r="KL604" s="5"/>
      <c r="KM604" s="5"/>
      <c r="KN604" s="5"/>
    </row>
    <row r="605" spans="1:300" ht="12.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  <c r="CR605" s="5"/>
      <c r="CS605" s="5"/>
      <c r="CT605" s="5"/>
      <c r="CU605" s="5"/>
      <c r="CV605" s="5"/>
      <c r="CW605" s="5"/>
      <c r="CX605" s="5"/>
      <c r="CY605" s="5"/>
      <c r="CZ605" s="5"/>
      <c r="DA605" s="5"/>
      <c r="DB605" s="5"/>
      <c r="DC605" s="5"/>
      <c r="DD605" s="5"/>
      <c r="DE605" s="5"/>
      <c r="DF605" s="5"/>
      <c r="DG605" s="5"/>
      <c r="DH605" s="5"/>
      <c r="DI605" s="5"/>
      <c r="DJ605" s="5"/>
      <c r="DK605" s="5"/>
      <c r="DL605" s="5"/>
      <c r="DM605" s="5"/>
      <c r="DN605" s="5"/>
      <c r="DO605" s="5"/>
      <c r="DP605" s="5"/>
      <c r="DQ605" s="5"/>
      <c r="DR605" s="5"/>
      <c r="DS605" s="5"/>
      <c r="DT605" s="5"/>
      <c r="DU605" s="5"/>
      <c r="DV605" s="5"/>
      <c r="DW605" s="5"/>
      <c r="DX605" s="5"/>
      <c r="DY605" s="5"/>
      <c r="DZ605" s="5"/>
      <c r="EA605" s="5"/>
      <c r="EB605" s="5"/>
      <c r="EC605" s="5"/>
      <c r="ED605" s="5"/>
      <c r="EE605" s="5"/>
      <c r="EF605" s="5"/>
      <c r="EG605" s="5"/>
      <c r="EH605" s="5"/>
      <c r="EI605" s="5"/>
      <c r="EJ605" s="5"/>
      <c r="EK605" s="5"/>
      <c r="EL605" s="5"/>
      <c r="EM605" s="5"/>
      <c r="EN605" s="5"/>
      <c r="EO605" s="5"/>
      <c r="EP605" s="5"/>
      <c r="EQ605" s="5"/>
      <c r="ER605" s="5"/>
      <c r="ES605" s="5"/>
      <c r="ET605" s="5"/>
      <c r="EU605" s="5"/>
      <c r="EV605" s="5"/>
      <c r="EW605" s="5"/>
      <c r="EX605" s="5"/>
      <c r="EY605" s="5"/>
      <c r="EZ605" s="5"/>
      <c r="FA605" s="5"/>
      <c r="FB605" s="5"/>
      <c r="FC605" s="5"/>
      <c r="FD605" s="5"/>
      <c r="FE605" s="5"/>
      <c r="FF605" s="5"/>
      <c r="FG605" s="5"/>
      <c r="FH605" s="5"/>
      <c r="FI605" s="5"/>
      <c r="FJ605" s="5"/>
      <c r="FK605" s="5"/>
      <c r="FL605" s="5"/>
      <c r="FM605" s="5"/>
      <c r="FN605" s="5"/>
      <c r="FO605" s="5"/>
      <c r="FP605" s="5"/>
      <c r="FQ605" s="5"/>
      <c r="FR605" s="5"/>
      <c r="FS605" s="5"/>
      <c r="FT605" s="5"/>
      <c r="FU605" s="5"/>
      <c r="FV605" s="5"/>
      <c r="FW605" s="5"/>
      <c r="FX605" s="5"/>
      <c r="FY605" s="5"/>
      <c r="FZ605" s="5"/>
      <c r="GA605" s="5"/>
      <c r="GB605" s="5"/>
      <c r="GC605" s="5"/>
      <c r="GD605" s="5"/>
      <c r="GE605" s="5"/>
      <c r="GF605" s="5"/>
      <c r="GG605" s="5"/>
      <c r="GH605" s="5"/>
      <c r="GI605" s="5"/>
      <c r="GJ605" s="5"/>
      <c r="GK605" s="5"/>
      <c r="GL605" s="5"/>
      <c r="GM605" s="5"/>
      <c r="GN605" s="5"/>
      <c r="GO605" s="5"/>
      <c r="GP605" s="5"/>
      <c r="GQ605" s="5"/>
      <c r="GR605" s="5"/>
      <c r="GS605" s="5"/>
      <c r="GT605" s="5"/>
      <c r="GU605" s="5"/>
      <c r="GV605" s="5"/>
      <c r="GW605" s="5"/>
      <c r="GX605" s="5"/>
      <c r="GY605" s="5"/>
      <c r="GZ605" s="5"/>
      <c r="HA605" s="5"/>
      <c r="HB605" s="5"/>
      <c r="HC605" s="5"/>
      <c r="HD605" s="5"/>
      <c r="HE605" s="5"/>
      <c r="HF605" s="5"/>
      <c r="HG605" s="5"/>
      <c r="HH605" s="5"/>
      <c r="HI605" s="5"/>
      <c r="HJ605" s="5"/>
      <c r="HK605" s="5"/>
      <c r="HL605" s="5"/>
      <c r="HM605" s="5"/>
      <c r="HN605" s="5"/>
      <c r="HO605" s="5"/>
      <c r="HP605" s="5"/>
      <c r="HQ605" s="5"/>
      <c r="HR605" s="5"/>
      <c r="HS605" s="5"/>
      <c r="HT605" s="5"/>
      <c r="HU605" s="5"/>
      <c r="HV605" s="5"/>
      <c r="HW605" s="5"/>
      <c r="HX605" s="5"/>
      <c r="HY605" s="5"/>
      <c r="HZ605" s="5"/>
      <c r="IA605" s="5"/>
      <c r="IB605" s="5"/>
      <c r="IC605" s="5"/>
      <c r="ID605" s="5"/>
      <c r="IE605" s="5"/>
      <c r="IF605" s="5"/>
      <c r="IG605" s="5"/>
      <c r="IH605" s="5"/>
      <c r="II605" s="5"/>
      <c r="IJ605" s="5"/>
      <c r="IK605" s="5"/>
      <c r="IL605" s="5"/>
      <c r="IM605" s="5"/>
      <c r="IN605" s="5"/>
      <c r="IO605" s="5"/>
      <c r="IP605" s="5"/>
      <c r="IQ605" s="5"/>
      <c r="IR605" s="5"/>
      <c r="IS605" s="5"/>
      <c r="IT605" s="5"/>
      <c r="IU605" s="5"/>
      <c r="IV605" s="5"/>
      <c r="IW605" s="5"/>
      <c r="IX605" s="5"/>
      <c r="IY605" s="5"/>
      <c r="IZ605" s="5"/>
      <c r="JA605" s="5"/>
      <c r="JB605" s="5"/>
      <c r="JC605" s="5"/>
      <c r="JD605" s="5"/>
      <c r="JE605" s="5"/>
      <c r="JF605" s="5"/>
      <c r="JG605" s="5"/>
      <c r="JH605" s="5"/>
      <c r="JI605" s="5"/>
      <c r="JJ605" s="5"/>
      <c r="JK605" s="5"/>
      <c r="JL605" s="5"/>
      <c r="JM605" s="5"/>
      <c r="JN605" s="5"/>
      <c r="JO605" s="5"/>
      <c r="JP605" s="5"/>
      <c r="JQ605" s="5"/>
      <c r="JR605" s="5"/>
      <c r="JS605" s="5"/>
      <c r="JT605" s="5"/>
      <c r="JU605" s="5"/>
      <c r="JV605" s="5"/>
      <c r="JW605" s="5"/>
      <c r="JX605" s="5"/>
      <c r="JY605" s="5"/>
      <c r="JZ605" s="5"/>
      <c r="KA605" s="5"/>
      <c r="KB605" s="5"/>
      <c r="KC605" s="5"/>
      <c r="KD605" s="5"/>
      <c r="KE605" s="5"/>
      <c r="KF605" s="5"/>
      <c r="KG605" s="5"/>
      <c r="KH605" s="5"/>
      <c r="KI605" s="5"/>
      <c r="KJ605" s="5"/>
      <c r="KK605" s="5"/>
      <c r="KL605" s="5"/>
      <c r="KM605" s="5"/>
      <c r="KN605" s="5"/>
    </row>
    <row r="606" spans="1:300" ht="12.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  <c r="CU606" s="5"/>
      <c r="CV606" s="5"/>
      <c r="CW606" s="5"/>
      <c r="CX606" s="5"/>
      <c r="CY606" s="5"/>
      <c r="CZ606" s="5"/>
      <c r="DA606" s="5"/>
      <c r="DB606" s="5"/>
      <c r="DC606" s="5"/>
      <c r="DD606" s="5"/>
      <c r="DE606" s="5"/>
      <c r="DF606" s="5"/>
      <c r="DG606" s="5"/>
      <c r="DH606" s="5"/>
      <c r="DI606" s="5"/>
      <c r="DJ606" s="5"/>
      <c r="DK606" s="5"/>
      <c r="DL606" s="5"/>
      <c r="DM606" s="5"/>
      <c r="DN606" s="5"/>
      <c r="DO606" s="5"/>
      <c r="DP606" s="5"/>
      <c r="DQ606" s="5"/>
      <c r="DR606" s="5"/>
      <c r="DS606" s="5"/>
      <c r="DT606" s="5"/>
      <c r="DU606" s="5"/>
      <c r="DV606" s="5"/>
      <c r="DW606" s="5"/>
      <c r="DX606" s="5"/>
      <c r="DY606" s="5"/>
      <c r="DZ606" s="5"/>
      <c r="EA606" s="5"/>
      <c r="EB606" s="5"/>
      <c r="EC606" s="5"/>
      <c r="ED606" s="5"/>
      <c r="EE606" s="5"/>
      <c r="EF606" s="5"/>
      <c r="EG606" s="5"/>
      <c r="EH606" s="5"/>
      <c r="EI606" s="5"/>
      <c r="EJ606" s="5"/>
      <c r="EK606" s="5"/>
      <c r="EL606" s="5"/>
      <c r="EM606" s="5"/>
      <c r="EN606" s="5"/>
      <c r="EO606" s="5"/>
      <c r="EP606" s="5"/>
      <c r="EQ606" s="5"/>
      <c r="ER606" s="5"/>
      <c r="ES606" s="5"/>
      <c r="ET606" s="5"/>
      <c r="EU606" s="5"/>
      <c r="EV606" s="5"/>
      <c r="EW606" s="5"/>
      <c r="EX606" s="5"/>
      <c r="EY606" s="5"/>
      <c r="EZ606" s="5"/>
      <c r="FA606" s="5"/>
      <c r="FB606" s="5"/>
      <c r="FC606" s="5"/>
      <c r="FD606" s="5"/>
      <c r="FE606" s="5"/>
      <c r="FF606" s="5"/>
      <c r="FG606" s="5"/>
      <c r="FH606" s="5"/>
      <c r="FI606" s="5"/>
      <c r="FJ606" s="5"/>
      <c r="FK606" s="5"/>
      <c r="FL606" s="5"/>
      <c r="FM606" s="5"/>
      <c r="FN606" s="5"/>
      <c r="FO606" s="5"/>
      <c r="FP606" s="5"/>
      <c r="FQ606" s="5"/>
      <c r="FR606" s="5"/>
      <c r="FS606" s="5"/>
      <c r="FT606" s="5"/>
      <c r="FU606" s="5"/>
      <c r="FV606" s="5"/>
      <c r="FW606" s="5"/>
      <c r="FX606" s="5"/>
      <c r="FY606" s="5"/>
      <c r="FZ606" s="5"/>
      <c r="GA606" s="5"/>
      <c r="GB606" s="5"/>
      <c r="GC606" s="5"/>
      <c r="GD606" s="5"/>
      <c r="GE606" s="5"/>
      <c r="GF606" s="5"/>
      <c r="GG606" s="5"/>
      <c r="GH606" s="5"/>
      <c r="GI606" s="5"/>
      <c r="GJ606" s="5"/>
      <c r="GK606" s="5"/>
      <c r="GL606" s="5"/>
      <c r="GM606" s="5"/>
      <c r="GN606" s="5"/>
      <c r="GO606" s="5"/>
      <c r="GP606" s="5"/>
      <c r="GQ606" s="5"/>
      <c r="GR606" s="5"/>
      <c r="GS606" s="5"/>
      <c r="GT606" s="5"/>
      <c r="GU606" s="5"/>
      <c r="GV606" s="5"/>
      <c r="GW606" s="5"/>
      <c r="GX606" s="5"/>
      <c r="GY606" s="5"/>
      <c r="GZ606" s="5"/>
      <c r="HA606" s="5"/>
      <c r="HB606" s="5"/>
      <c r="HC606" s="5"/>
      <c r="HD606" s="5"/>
      <c r="HE606" s="5"/>
      <c r="HF606" s="5"/>
      <c r="HG606" s="5"/>
      <c r="HH606" s="5"/>
      <c r="HI606" s="5"/>
      <c r="HJ606" s="5"/>
      <c r="HK606" s="5"/>
      <c r="HL606" s="5"/>
      <c r="HM606" s="5"/>
      <c r="HN606" s="5"/>
      <c r="HO606" s="5"/>
      <c r="HP606" s="5"/>
      <c r="HQ606" s="5"/>
      <c r="HR606" s="5"/>
      <c r="HS606" s="5"/>
      <c r="HT606" s="5"/>
      <c r="HU606" s="5"/>
      <c r="HV606" s="5"/>
      <c r="HW606" s="5"/>
      <c r="HX606" s="5"/>
      <c r="HY606" s="5"/>
      <c r="HZ606" s="5"/>
      <c r="IA606" s="5"/>
      <c r="IB606" s="5"/>
      <c r="IC606" s="5"/>
      <c r="ID606" s="5"/>
      <c r="IE606" s="5"/>
      <c r="IF606" s="5"/>
      <c r="IG606" s="5"/>
      <c r="IH606" s="5"/>
      <c r="II606" s="5"/>
      <c r="IJ606" s="5"/>
      <c r="IK606" s="5"/>
      <c r="IL606" s="5"/>
      <c r="IM606" s="5"/>
      <c r="IN606" s="5"/>
      <c r="IO606" s="5"/>
      <c r="IP606" s="5"/>
      <c r="IQ606" s="5"/>
      <c r="IR606" s="5"/>
      <c r="IS606" s="5"/>
      <c r="IT606" s="5"/>
      <c r="IU606" s="5"/>
      <c r="IV606" s="5"/>
      <c r="IW606" s="5"/>
      <c r="IX606" s="5"/>
      <c r="IY606" s="5"/>
      <c r="IZ606" s="5"/>
      <c r="JA606" s="5"/>
      <c r="JB606" s="5"/>
      <c r="JC606" s="5"/>
      <c r="JD606" s="5"/>
      <c r="JE606" s="5"/>
      <c r="JF606" s="5"/>
      <c r="JG606" s="5"/>
      <c r="JH606" s="5"/>
      <c r="JI606" s="5"/>
      <c r="JJ606" s="5"/>
      <c r="JK606" s="5"/>
      <c r="JL606" s="5"/>
      <c r="JM606" s="5"/>
      <c r="JN606" s="5"/>
      <c r="JO606" s="5"/>
      <c r="JP606" s="5"/>
      <c r="JQ606" s="5"/>
      <c r="JR606" s="5"/>
      <c r="JS606" s="5"/>
      <c r="JT606" s="5"/>
      <c r="JU606" s="5"/>
      <c r="JV606" s="5"/>
      <c r="JW606" s="5"/>
      <c r="JX606" s="5"/>
      <c r="JY606" s="5"/>
      <c r="JZ606" s="5"/>
      <c r="KA606" s="5"/>
      <c r="KB606" s="5"/>
      <c r="KC606" s="5"/>
      <c r="KD606" s="5"/>
      <c r="KE606" s="5"/>
      <c r="KF606" s="5"/>
      <c r="KG606" s="5"/>
      <c r="KH606" s="5"/>
      <c r="KI606" s="5"/>
      <c r="KJ606" s="5"/>
      <c r="KK606" s="5"/>
      <c r="KL606" s="5"/>
      <c r="KM606" s="5"/>
      <c r="KN606" s="5"/>
    </row>
    <row r="607" spans="1:300" ht="12.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  <c r="CY607" s="5"/>
      <c r="CZ607" s="5"/>
      <c r="DA607" s="5"/>
      <c r="DB607" s="5"/>
      <c r="DC607" s="5"/>
      <c r="DD607" s="5"/>
      <c r="DE607" s="5"/>
      <c r="DF607" s="5"/>
      <c r="DG607" s="5"/>
      <c r="DH607" s="5"/>
      <c r="DI607" s="5"/>
      <c r="DJ607" s="5"/>
      <c r="DK607" s="5"/>
      <c r="DL607" s="5"/>
      <c r="DM607" s="5"/>
      <c r="DN607" s="5"/>
      <c r="DO607" s="5"/>
      <c r="DP607" s="5"/>
      <c r="DQ607" s="5"/>
      <c r="DR607" s="5"/>
      <c r="DS607" s="5"/>
      <c r="DT607" s="5"/>
      <c r="DU607" s="5"/>
      <c r="DV607" s="5"/>
      <c r="DW607" s="5"/>
      <c r="DX607" s="5"/>
      <c r="DY607" s="5"/>
      <c r="DZ607" s="5"/>
      <c r="EA607" s="5"/>
      <c r="EB607" s="5"/>
      <c r="EC607" s="5"/>
      <c r="ED607" s="5"/>
      <c r="EE607" s="5"/>
      <c r="EF607" s="5"/>
      <c r="EG607" s="5"/>
      <c r="EH607" s="5"/>
      <c r="EI607" s="5"/>
      <c r="EJ607" s="5"/>
      <c r="EK607" s="5"/>
      <c r="EL607" s="5"/>
      <c r="EM607" s="5"/>
      <c r="EN607" s="5"/>
      <c r="EO607" s="5"/>
      <c r="EP607" s="5"/>
      <c r="EQ607" s="5"/>
      <c r="ER607" s="5"/>
      <c r="ES607" s="5"/>
      <c r="ET607" s="5"/>
      <c r="EU607" s="5"/>
      <c r="EV607" s="5"/>
      <c r="EW607" s="5"/>
      <c r="EX607" s="5"/>
      <c r="EY607" s="5"/>
      <c r="EZ607" s="5"/>
      <c r="FA607" s="5"/>
      <c r="FB607" s="5"/>
      <c r="FC607" s="5"/>
      <c r="FD607" s="5"/>
      <c r="FE607" s="5"/>
      <c r="FF607" s="5"/>
      <c r="FG607" s="5"/>
      <c r="FH607" s="5"/>
      <c r="FI607" s="5"/>
      <c r="FJ607" s="5"/>
      <c r="FK607" s="5"/>
      <c r="FL607" s="5"/>
      <c r="FM607" s="5"/>
      <c r="FN607" s="5"/>
      <c r="FO607" s="5"/>
      <c r="FP607" s="5"/>
      <c r="FQ607" s="5"/>
      <c r="FR607" s="5"/>
      <c r="FS607" s="5"/>
      <c r="FT607" s="5"/>
      <c r="FU607" s="5"/>
      <c r="FV607" s="5"/>
      <c r="FW607" s="5"/>
      <c r="FX607" s="5"/>
      <c r="FY607" s="5"/>
      <c r="FZ607" s="5"/>
      <c r="GA607" s="5"/>
      <c r="GB607" s="5"/>
      <c r="GC607" s="5"/>
      <c r="GD607" s="5"/>
      <c r="GE607" s="5"/>
      <c r="GF607" s="5"/>
      <c r="GG607" s="5"/>
      <c r="GH607" s="5"/>
      <c r="GI607" s="5"/>
      <c r="GJ607" s="5"/>
      <c r="GK607" s="5"/>
      <c r="GL607" s="5"/>
      <c r="GM607" s="5"/>
      <c r="GN607" s="5"/>
      <c r="GO607" s="5"/>
      <c r="GP607" s="5"/>
      <c r="GQ607" s="5"/>
      <c r="GR607" s="5"/>
      <c r="GS607" s="5"/>
      <c r="GT607" s="5"/>
      <c r="GU607" s="5"/>
      <c r="GV607" s="5"/>
      <c r="GW607" s="5"/>
      <c r="GX607" s="5"/>
      <c r="GY607" s="5"/>
      <c r="GZ607" s="5"/>
      <c r="HA607" s="5"/>
      <c r="HB607" s="5"/>
      <c r="HC607" s="5"/>
      <c r="HD607" s="5"/>
      <c r="HE607" s="5"/>
      <c r="HF607" s="5"/>
      <c r="HG607" s="5"/>
      <c r="HH607" s="5"/>
      <c r="HI607" s="5"/>
      <c r="HJ607" s="5"/>
      <c r="HK607" s="5"/>
      <c r="HL607" s="5"/>
      <c r="HM607" s="5"/>
      <c r="HN607" s="5"/>
      <c r="HO607" s="5"/>
      <c r="HP607" s="5"/>
      <c r="HQ607" s="5"/>
      <c r="HR607" s="5"/>
      <c r="HS607" s="5"/>
      <c r="HT607" s="5"/>
      <c r="HU607" s="5"/>
      <c r="HV607" s="5"/>
      <c r="HW607" s="5"/>
      <c r="HX607" s="5"/>
      <c r="HY607" s="5"/>
      <c r="HZ607" s="5"/>
      <c r="IA607" s="5"/>
      <c r="IB607" s="5"/>
      <c r="IC607" s="5"/>
      <c r="ID607" s="5"/>
      <c r="IE607" s="5"/>
      <c r="IF607" s="5"/>
      <c r="IG607" s="5"/>
      <c r="IH607" s="5"/>
      <c r="II607" s="5"/>
      <c r="IJ607" s="5"/>
      <c r="IK607" s="5"/>
      <c r="IL607" s="5"/>
      <c r="IM607" s="5"/>
      <c r="IN607" s="5"/>
      <c r="IO607" s="5"/>
      <c r="IP607" s="5"/>
      <c r="IQ607" s="5"/>
      <c r="IR607" s="5"/>
      <c r="IS607" s="5"/>
      <c r="IT607" s="5"/>
      <c r="IU607" s="5"/>
      <c r="IV607" s="5"/>
      <c r="IW607" s="5"/>
      <c r="IX607" s="5"/>
      <c r="IY607" s="5"/>
      <c r="IZ607" s="5"/>
      <c r="JA607" s="5"/>
      <c r="JB607" s="5"/>
      <c r="JC607" s="5"/>
      <c r="JD607" s="5"/>
      <c r="JE607" s="5"/>
      <c r="JF607" s="5"/>
      <c r="JG607" s="5"/>
      <c r="JH607" s="5"/>
      <c r="JI607" s="5"/>
      <c r="JJ607" s="5"/>
      <c r="JK607" s="5"/>
      <c r="JL607" s="5"/>
      <c r="JM607" s="5"/>
      <c r="JN607" s="5"/>
      <c r="JO607" s="5"/>
      <c r="JP607" s="5"/>
      <c r="JQ607" s="5"/>
      <c r="JR607" s="5"/>
      <c r="JS607" s="5"/>
      <c r="JT607" s="5"/>
      <c r="JU607" s="5"/>
      <c r="JV607" s="5"/>
      <c r="JW607" s="5"/>
      <c r="JX607" s="5"/>
      <c r="JY607" s="5"/>
      <c r="JZ607" s="5"/>
      <c r="KA607" s="5"/>
      <c r="KB607" s="5"/>
      <c r="KC607" s="5"/>
      <c r="KD607" s="5"/>
      <c r="KE607" s="5"/>
      <c r="KF607" s="5"/>
      <c r="KG607" s="5"/>
      <c r="KH607" s="5"/>
      <c r="KI607" s="5"/>
      <c r="KJ607" s="5"/>
      <c r="KK607" s="5"/>
      <c r="KL607" s="5"/>
      <c r="KM607" s="5"/>
      <c r="KN607" s="5"/>
    </row>
    <row r="608" spans="1:300" ht="12.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  <c r="CY608" s="5"/>
      <c r="CZ608" s="5"/>
      <c r="DA608" s="5"/>
      <c r="DB608" s="5"/>
      <c r="DC608" s="5"/>
      <c r="DD608" s="5"/>
      <c r="DE608" s="5"/>
      <c r="DF608" s="5"/>
      <c r="DG608" s="5"/>
      <c r="DH608" s="5"/>
      <c r="DI608" s="5"/>
      <c r="DJ608" s="5"/>
      <c r="DK608" s="5"/>
      <c r="DL608" s="5"/>
      <c r="DM608" s="5"/>
      <c r="DN608" s="5"/>
      <c r="DO608" s="5"/>
      <c r="DP608" s="5"/>
      <c r="DQ608" s="5"/>
      <c r="DR608" s="5"/>
      <c r="DS608" s="5"/>
      <c r="DT608" s="5"/>
      <c r="DU608" s="5"/>
      <c r="DV608" s="5"/>
      <c r="DW608" s="5"/>
      <c r="DX608" s="5"/>
      <c r="DY608" s="5"/>
      <c r="DZ608" s="5"/>
      <c r="EA608" s="5"/>
      <c r="EB608" s="5"/>
      <c r="EC608" s="5"/>
      <c r="ED608" s="5"/>
      <c r="EE608" s="5"/>
      <c r="EF608" s="5"/>
      <c r="EG608" s="5"/>
      <c r="EH608" s="5"/>
      <c r="EI608" s="5"/>
      <c r="EJ608" s="5"/>
      <c r="EK608" s="5"/>
      <c r="EL608" s="5"/>
      <c r="EM608" s="5"/>
      <c r="EN608" s="5"/>
      <c r="EO608" s="5"/>
      <c r="EP608" s="5"/>
      <c r="EQ608" s="5"/>
      <c r="ER608" s="5"/>
      <c r="ES608" s="5"/>
      <c r="ET608" s="5"/>
      <c r="EU608" s="5"/>
      <c r="EV608" s="5"/>
      <c r="EW608" s="5"/>
      <c r="EX608" s="5"/>
      <c r="EY608" s="5"/>
      <c r="EZ608" s="5"/>
      <c r="FA608" s="5"/>
      <c r="FB608" s="5"/>
      <c r="FC608" s="5"/>
      <c r="FD608" s="5"/>
      <c r="FE608" s="5"/>
      <c r="FF608" s="5"/>
      <c r="FG608" s="5"/>
      <c r="FH608" s="5"/>
      <c r="FI608" s="5"/>
      <c r="FJ608" s="5"/>
      <c r="FK608" s="5"/>
      <c r="FL608" s="5"/>
      <c r="FM608" s="5"/>
      <c r="FN608" s="5"/>
      <c r="FO608" s="5"/>
      <c r="FP608" s="5"/>
      <c r="FQ608" s="5"/>
      <c r="FR608" s="5"/>
      <c r="FS608" s="5"/>
      <c r="FT608" s="5"/>
      <c r="FU608" s="5"/>
      <c r="FV608" s="5"/>
      <c r="FW608" s="5"/>
      <c r="FX608" s="5"/>
      <c r="FY608" s="5"/>
      <c r="FZ608" s="5"/>
      <c r="GA608" s="5"/>
      <c r="GB608" s="5"/>
      <c r="GC608" s="5"/>
      <c r="GD608" s="5"/>
      <c r="GE608" s="5"/>
      <c r="GF608" s="5"/>
      <c r="GG608" s="5"/>
      <c r="GH608" s="5"/>
      <c r="GI608" s="5"/>
      <c r="GJ608" s="5"/>
      <c r="GK608" s="5"/>
      <c r="GL608" s="5"/>
      <c r="GM608" s="5"/>
      <c r="GN608" s="5"/>
      <c r="GO608" s="5"/>
      <c r="GP608" s="5"/>
      <c r="GQ608" s="5"/>
      <c r="GR608" s="5"/>
      <c r="GS608" s="5"/>
      <c r="GT608" s="5"/>
      <c r="GU608" s="5"/>
      <c r="GV608" s="5"/>
      <c r="GW608" s="5"/>
      <c r="GX608" s="5"/>
      <c r="GY608" s="5"/>
      <c r="GZ608" s="5"/>
      <c r="HA608" s="5"/>
      <c r="HB608" s="5"/>
      <c r="HC608" s="5"/>
      <c r="HD608" s="5"/>
      <c r="HE608" s="5"/>
      <c r="HF608" s="5"/>
      <c r="HG608" s="5"/>
      <c r="HH608" s="5"/>
      <c r="HI608" s="5"/>
      <c r="HJ608" s="5"/>
      <c r="HK608" s="5"/>
      <c r="HL608" s="5"/>
      <c r="HM608" s="5"/>
      <c r="HN608" s="5"/>
      <c r="HO608" s="5"/>
      <c r="HP608" s="5"/>
      <c r="HQ608" s="5"/>
      <c r="HR608" s="5"/>
      <c r="HS608" s="5"/>
      <c r="HT608" s="5"/>
      <c r="HU608" s="5"/>
      <c r="HV608" s="5"/>
      <c r="HW608" s="5"/>
      <c r="HX608" s="5"/>
      <c r="HY608" s="5"/>
      <c r="HZ608" s="5"/>
      <c r="IA608" s="5"/>
      <c r="IB608" s="5"/>
      <c r="IC608" s="5"/>
      <c r="ID608" s="5"/>
      <c r="IE608" s="5"/>
      <c r="IF608" s="5"/>
      <c r="IG608" s="5"/>
      <c r="IH608" s="5"/>
      <c r="II608" s="5"/>
      <c r="IJ608" s="5"/>
      <c r="IK608" s="5"/>
      <c r="IL608" s="5"/>
      <c r="IM608" s="5"/>
      <c r="IN608" s="5"/>
      <c r="IO608" s="5"/>
      <c r="IP608" s="5"/>
      <c r="IQ608" s="5"/>
      <c r="IR608" s="5"/>
      <c r="IS608" s="5"/>
      <c r="IT608" s="5"/>
      <c r="IU608" s="5"/>
      <c r="IV608" s="5"/>
      <c r="IW608" s="5"/>
      <c r="IX608" s="5"/>
      <c r="IY608" s="5"/>
      <c r="IZ608" s="5"/>
      <c r="JA608" s="5"/>
      <c r="JB608" s="5"/>
      <c r="JC608" s="5"/>
      <c r="JD608" s="5"/>
      <c r="JE608" s="5"/>
      <c r="JF608" s="5"/>
      <c r="JG608" s="5"/>
      <c r="JH608" s="5"/>
      <c r="JI608" s="5"/>
      <c r="JJ608" s="5"/>
      <c r="JK608" s="5"/>
      <c r="JL608" s="5"/>
      <c r="JM608" s="5"/>
      <c r="JN608" s="5"/>
      <c r="JO608" s="5"/>
      <c r="JP608" s="5"/>
      <c r="JQ608" s="5"/>
      <c r="JR608" s="5"/>
      <c r="JS608" s="5"/>
      <c r="JT608" s="5"/>
      <c r="JU608" s="5"/>
      <c r="JV608" s="5"/>
      <c r="JW608" s="5"/>
      <c r="JX608" s="5"/>
      <c r="JY608" s="5"/>
      <c r="JZ608" s="5"/>
      <c r="KA608" s="5"/>
      <c r="KB608" s="5"/>
      <c r="KC608" s="5"/>
      <c r="KD608" s="5"/>
      <c r="KE608" s="5"/>
      <c r="KF608" s="5"/>
      <c r="KG608" s="5"/>
      <c r="KH608" s="5"/>
      <c r="KI608" s="5"/>
      <c r="KJ608" s="5"/>
      <c r="KK608" s="5"/>
      <c r="KL608" s="5"/>
      <c r="KM608" s="5"/>
      <c r="KN608" s="5"/>
    </row>
    <row r="609" spans="1:300" ht="12.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  <c r="CY609" s="5"/>
      <c r="CZ609" s="5"/>
      <c r="DA609" s="5"/>
      <c r="DB609" s="5"/>
      <c r="DC609" s="5"/>
      <c r="DD609" s="5"/>
      <c r="DE609" s="5"/>
      <c r="DF609" s="5"/>
      <c r="DG609" s="5"/>
      <c r="DH609" s="5"/>
      <c r="DI609" s="5"/>
      <c r="DJ609" s="5"/>
      <c r="DK609" s="5"/>
      <c r="DL609" s="5"/>
      <c r="DM609" s="5"/>
      <c r="DN609" s="5"/>
      <c r="DO609" s="5"/>
      <c r="DP609" s="5"/>
      <c r="DQ609" s="5"/>
      <c r="DR609" s="5"/>
      <c r="DS609" s="5"/>
      <c r="DT609" s="5"/>
      <c r="DU609" s="5"/>
      <c r="DV609" s="5"/>
      <c r="DW609" s="5"/>
      <c r="DX609" s="5"/>
      <c r="DY609" s="5"/>
      <c r="DZ609" s="5"/>
      <c r="EA609" s="5"/>
      <c r="EB609" s="5"/>
      <c r="EC609" s="5"/>
      <c r="ED609" s="5"/>
      <c r="EE609" s="5"/>
      <c r="EF609" s="5"/>
      <c r="EG609" s="5"/>
      <c r="EH609" s="5"/>
      <c r="EI609" s="5"/>
      <c r="EJ609" s="5"/>
      <c r="EK609" s="5"/>
      <c r="EL609" s="5"/>
      <c r="EM609" s="5"/>
      <c r="EN609" s="5"/>
      <c r="EO609" s="5"/>
      <c r="EP609" s="5"/>
      <c r="EQ609" s="5"/>
      <c r="ER609" s="5"/>
      <c r="ES609" s="5"/>
      <c r="ET609" s="5"/>
      <c r="EU609" s="5"/>
      <c r="EV609" s="5"/>
      <c r="EW609" s="5"/>
      <c r="EX609" s="5"/>
      <c r="EY609" s="5"/>
      <c r="EZ609" s="5"/>
      <c r="FA609" s="5"/>
      <c r="FB609" s="5"/>
      <c r="FC609" s="5"/>
      <c r="FD609" s="5"/>
      <c r="FE609" s="5"/>
      <c r="FF609" s="5"/>
      <c r="FG609" s="5"/>
      <c r="FH609" s="5"/>
      <c r="FI609" s="5"/>
      <c r="FJ609" s="5"/>
      <c r="FK609" s="5"/>
      <c r="FL609" s="5"/>
      <c r="FM609" s="5"/>
      <c r="FN609" s="5"/>
      <c r="FO609" s="5"/>
      <c r="FP609" s="5"/>
      <c r="FQ609" s="5"/>
      <c r="FR609" s="5"/>
      <c r="FS609" s="5"/>
      <c r="FT609" s="5"/>
      <c r="FU609" s="5"/>
      <c r="FV609" s="5"/>
      <c r="FW609" s="5"/>
      <c r="FX609" s="5"/>
      <c r="FY609" s="5"/>
      <c r="FZ609" s="5"/>
      <c r="GA609" s="5"/>
      <c r="GB609" s="5"/>
      <c r="GC609" s="5"/>
      <c r="GD609" s="5"/>
      <c r="GE609" s="5"/>
      <c r="GF609" s="5"/>
      <c r="GG609" s="5"/>
      <c r="GH609" s="5"/>
      <c r="GI609" s="5"/>
      <c r="GJ609" s="5"/>
      <c r="GK609" s="5"/>
      <c r="GL609" s="5"/>
      <c r="GM609" s="5"/>
      <c r="GN609" s="5"/>
      <c r="GO609" s="5"/>
      <c r="GP609" s="5"/>
      <c r="GQ609" s="5"/>
      <c r="GR609" s="5"/>
      <c r="GS609" s="5"/>
      <c r="GT609" s="5"/>
      <c r="GU609" s="5"/>
      <c r="GV609" s="5"/>
      <c r="GW609" s="5"/>
      <c r="GX609" s="5"/>
      <c r="GY609" s="5"/>
      <c r="GZ609" s="5"/>
      <c r="HA609" s="5"/>
      <c r="HB609" s="5"/>
      <c r="HC609" s="5"/>
      <c r="HD609" s="5"/>
      <c r="HE609" s="5"/>
      <c r="HF609" s="5"/>
      <c r="HG609" s="5"/>
      <c r="HH609" s="5"/>
      <c r="HI609" s="5"/>
      <c r="HJ609" s="5"/>
      <c r="HK609" s="5"/>
      <c r="HL609" s="5"/>
      <c r="HM609" s="5"/>
      <c r="HN609" s="5"/>
      <c r="HO609" s="5"/>
      <c r="HP609" s="5"/>
      <c r="HQ609" s="5"/>
      <c r="HR609" s="5"/>
      <c r="HS609" s="5"/>
      <c r="HT609" s="5"/>
      <c r="HU609" s="5"/>
      <c r="HV609" s="5"/>
      <c r="HW609" s="5"/>
      <c r="HX609" s="5"/>
      <c r="HY609" s="5"/>
      <c r="HZ609" s="5"/>
      <c r="IA609" s="5"/>
      <c r="IB609" s="5"/>
      <c r="IC609" s="5"/>
      <c r="ID609" s="5"/>
      <c r="IE609" s="5"/>
      <c r="IF609" s="5"/>
      <c r="IG609" s="5"/>
      <c r="IH609" s="5"/>
      <c r="II609" s="5"/>
      <c r="IJ609" s="5"/>
      <c r="IK609" s="5"/>
      <c r="IL609" s="5"/>
      <c r="IM609" s="5"/>
      <c r="IN609" s="5"/>
      <c r="IO609" s="5"/>
      <c r="IP609" s="5"/>
      <c r="IQ609" s="5"/>
      <c r="IR609" s="5"/>
      <c r="IS609" s="5"/>
      <c r="IT609" s="5"/>
      <c r="IU609" s="5"/>
      <c r="IV609" s="5"/>
      <c r="IW609" s="5"/>
      <c r="IX609" s="5"/>
      <c r="IY609" s="5"/>
      <c r="IZ609" s="5"/>
      <c r="JA609" s="5"/>
      <c r="JB609" s="5"/>
      <c r="JC609" s="5"/>
      <c r="JD609" s="5"/>
      <c r="JE609" s="5"/>
      <c r="JF609" s="5"/>
      <c r="JG609" s="5"/>
      <c r="JH609" s="5"/>
      <c r="JI609" s="5"/>
      <c r="JJ609" s="5"/>
      <c r="JK609" s="5"/>
      <c r="JL609" s="5"/>
      <c r="JM609" s="5"/>
      <c r="JN609" s="5"/>
      <c r="JO609" s="5"/>
      <c r="JP609" s="5"/>
      <c r="JQ609" s="5"/>
      <c r="JR609" s="5"/>
      <c r="JS609" s="5"/>
      <c r="JT609" s="5"/>
      <c r="JU609" s="5"/>
      <c r="JV609" s="5"/>
      <c r="JW609" s="5"/>
      <c r="JX609" s="5"/>
      <c r="JY609" s="5"/>
      <c r="JZ609" s="5"/>
      <c r="KA609" s="5"/>
      <c r="KB609" s="5"/>
      <c r="KC609" s="5"/>
      <c r="KD609" s="5"/>
      <c r="KE609" s="5"/>
      <c r="KF609" s="5"/>
      <c r="KG609" s="5"/>
      <c r="KH609" s="5"/>
      <c r="KI609" s="5"/>
      <c r="KJ609" s="5"/>
      <c r="KK609" s="5"/>
      <c r="KL609" s="5"/>
      <c r="KM609" s="5"/>
      <c r="KN609" s="5"/>
    </row>
    <row r="610" spans="1:300" ht="12.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  <c r="CY610" s="5"/>
      <c r="CZ610" s="5"/>
      <c r="DA610" s="5"/>
      <c r="DB610" s="5"/>
      <c r="DC610" s="5"/>
      <c r="DD610" s="5"/>
      <c r="DE610" s="5"/>
      <c r="DF610" s="5"/>
      <c r="DG610" s="5"/>
      <c r="DH610" s="5"/>
      <c r="DI610" s="5"/>
      <c r="DJ610" s="5"/>
      <c r="DK610" s="5"/>
      <c r="DL610" s="5"/>
      <c r="DM610" s="5"/>
      <c r="DN610" s="5"/>
      <c r="DO610" s="5"/>
      <c r="DP610" s="5"/>
      <c r="DQ610" s="5"/>
      <c r="DR610" s="5"/>
      <c r="DS610" s="5"/>
      <c r="DT610" s="5"/>
      <c r="DU610" s="5"/>
      <c r="DV610" s="5"/>
      <c r="DW610" s="5"/>
      <c r="DX610" s="5"/>
      <c r="DY610" s="5"/>
      <c r="DZ610" s="5"/>
      <c r="EA610" s="5"/>
      <c r="EB610" s="5"/>
      <c r="EC610" s="5"/>
      <c r="ED610" s="5"/>
      <c r="EE610" s="5"/>
      <c r="EF610" s="5"/>
      <c r="EG610" s="5"/>
      <c r="EH610" s="5"/>
      <c r="EI610" s="5"/>
      <c r="EJ610" s="5"/>
      <c r="EK610" s="5"/>
      <c r="EL610" s="5"/>
      <c r="EM610" s="5"/>
      <c r="EN610" s="5"/>
      <c r="EO610" s="5"/>
      <c r="EP610" s="5"/>
      <c r="EQ610" s="5"/>
      <c r="ER610" s="5"/>
      <c r="ES610" s="5"/>
      <c r="ET610" s="5"/>
      <c r="EU610" s="5"/>
      <c r="EV610" s="5"/>
      <c r="EW610" s="5"/>
      <c r="EX610" s="5"/>
      <c r="EY610" s="5"/>
      <c r="EZ610" s="5"/>
      <c r="FA610" s="5"/>
      <c r="FB610" s="5"/>
      <c r="FC610" s="5"/>
      <c r="FD610" s="5"/>
      <c r="FE610" s="5"/>
      <c r="FF610" s="5"/>
      <c r="FG610" s="5"/>
      <c r="FH610" s="5"/>
      <c r="FI610" s="5"/>
      <c r="FJ610" s="5"/>
      <c r="FK610" s="5"/>
      <c r="FL610" s="5"/>
      <c r="FM610" s="5"/>
      <c r="FN610" s="5"/>
      <c r="FO610" s="5"/>
      <c r="FP610" s="5"/>
      <c r="FQ610" s="5"/>
      <c r="FR610" s="5"/>
      <c r="FS610" s="5"/>
      <c r="FT610" s="5"/>
      <c r="FU610" s="5"/>
      <c r="FV610" s="5"/>
      <c r="FW610" s="5"/>
      <c r="FX610" s="5"/>
      <c r="FY610" s="5"/>
      <c r="FZ610" s="5"/>
      <c r="GA610" s="5"/>
      <c r="GB610" s="5"/>
      <c r="GC610" s="5"/>
      <c r="GD610" s="5"/>
      <c r="GE610" s="5"/>
      <c r="GF610" s="5"/>
      <c r="GG610" s="5"/>
      <c r="GH610" s="5"/>
      <c r="GI610" s="5"/>
      <c r="GJ610" s="5"/>
      <c r="GK610" s="5"/>
      <c r="GL610" s="5"/>
      <c r="GM610" s="5"/>
      <c r="GN610" s="5"/>
      <c r="GO610" s="5"/>
      <c r="GP610" s="5"/>
      <c r="GQ610" s="5"/>
      <c r="GR610" s="5"/>
      <c r="GS610" s="5"/>
      <c r="GT610" s="5"/>
      <c r="GU610" s="5"/>
      <c r="GV610" s="5"/>
      <c r="GW610" s="5"/>
      <c r="GX610" s="5"/>
      <c r="GY610" s="5"/>
      <c r="GZ610" s="5"/>
      <c r="HA610" s="5"/>
      <c r="HB610" s="5"/>
      <c r="HC610" s="5"/>
      <c r="HD610" s="5"/>
      <c r="HE610" s="5"/>
      <c r="HF610" s="5"/>
      <c r="HG610" s="5"/>
      <c r="HH610" s="5"/>
      <c r="HI610" s="5"/>
      <c r="HJ610" s="5"/>
      <c r="HK610" s="5"/>
      <c r="HL610" s="5"/>
      <c r="HM610" s="5"/>
      <c r="HN610" s="5"/>
      <c r="HO610" s="5"/>
      <c r="HP610" s="5"/>
      <c r="HQ610" s="5"/>
      <c r="HR610" s="5"/>
      <c r="HS610" s="5"/>
      <c r="HT610" s="5"/>
      <c r="HU610" s="5"/>
      <c r="HV610" s="5"/>
      <c r="HW610" s="5"/>
      <c r="HX610" s="5"/>
      <c r="HY610" s="5"/>
      <c r="HZ610" s="5"/>
      <c r="IA610" s="5"/>
      <c r="IB610" s="5"/>
      <c r="IC610" s="5"/>
      <c r="ID610" s="5"/>
      <c r="IE610" s="5"/>
      <c r="IF610" s="5"/>
      <c r="IG610" s="5"/>
      <c r="IH610" s="5"/>
      <c r="II610" s="5"/>
      <c r="IJ610" s="5"/>
      <c r="IK610" s="5"/>
      <c r="IL610" s="5"/>
      <c r="IM610" s="5"/>
      <c r="IN610" s="5"/>
      <c r="IO610" s="5"/>
      <c r="IP610" s="5"/>
      <c r="IQ610" s="5"/>
      <c r="IR610" s="5"/>
      <c r="IS610" s="5"/>
      <c r="IT610" s="5"/>
      <c r="IU610" s="5"/>
      <c r="IV610" s="5"/>
      <c r="IW610" s="5"/>
      <c r="IX610" s="5"/>
      <c r="IY610" s="5"/>
      <c r="IZ610" s="5"/>
      <c r="JA610" s="5"/>
      <c r="JB610" s="5"/>
      <c r="JC610" s="5"/>
      <c r="JD610" s="5"/>
      <c r="JE610" s="5"/>
      <c r="JF610" s="5"/>
      <c r="JG610" s="5"/>
      <c r="JH610" s="5"/>
      <c r="JI610" s="5"/>
      <c r="JJ610" s="5"/>
      <c r="JK610" s="5"/>
      <c r="JL610" s="5"/>
      <c r="JM610" s="5"/>
      <c r="JN610" s="5"/>
      <c r="JO610" s="5"/>
      <c r="JP610" s="5"/>
      <c r="JQ610" s="5"/>
      <c r="JR610" s="5"/>
      <c r="JS610" s="5"/>
      <c r="JT610" s="5"/>
      <c r="JU610" s="5"/>
      <c r="JV610" s="5"/>
      <c r="JW610" s="5"/>
      <c r="JX610" s="5"/>
      <c r="JY610" s="5"/>
      <c r="JZ610" s="5"/>
      <c r="KA610" s="5"/>
      <c r="KB610" s="5"/>
      <c r="KC610" s="5"/>
      <c r="KD610" s="5"/>
      <c r="KE610" s="5"/>
      <c r="KF610" s="5"/>
      <c r="KG610" s="5"/>
      <c r="KH610" s="5"/>
      <c r="KI610" s="5"/>
      <c r="KJ610" s="5"/>
      <c r="KK610" s="5"/>
      <c r="KL610" s="5"/>
      <c r="KM610" s="5"/>
      <c r="KN610" s="5"/>
    </row>
    <row r="611" spans="1:300" ht="12.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  <c r="CU611" s="5"/>
      <c r="CV611" s="5"/>
      <c r="CW611" s="5"/>
      <c r="CX611" s="5"/>
      <c r="CY611" s="5"/>
      <c r="CZ611" s="5"/>
      <c r="DA611" s="5"/>
      <c r="DB611" s="5"/>
      <c r="DC611" s="5"/>
      <c r="DD611" s="5"/>
      <c r="DE611" s="5"/>
      <c r="DF611" s="5"/>
      <c r="DG611" s="5"/>
      <c r="DH611" s="5"/>
      <c r="DI611" s="5"/>
      <c r="DJ611" s="5"/>
      <c r="DK611" s="5"/>
      <c r="DL611" s="5"/>
      <c r="DM611" s="5"/>
      <c r="DN611" s="5"/>
      <c r="DO611" s="5"/>
      <c r="DP611" s="5"/>
      <c r="DQ611" s="5"/>
      <c r="DR611" s="5"/>
      <c r="DS611" s="5"/>
      <c r="DT611" s="5"/>
      <c r="DU611" s="5"/>
      <c r="DV611" s="5"/>
      <c r="DW611" s="5"/>
      <c r="DX611" s="5"/>
      <c r="DY611" s="5"/>
      <c r="DZ611" s="5"/>
      <c r="EA611" s="5"/>
      <c r="EB611" s="5"/>
      <c r="EC611" s="5"/>
      <c r="ED611" s="5"/>
      <c r="EE611" s="5"/>
      <c r="EF611" s="5"/>
      <c r="EG611" s="5"/>
      <c r="EH611" s="5"/>
      <c r="EI611" s="5"/>
      <c r="EJ611" s="5"/>
      <c r="EK611" s="5"/>
      <c r="EL611" s="5"/>
      <c r="EM611" s="5"/>
      <c r="EN611" s="5"/>
      <c r="EO611" s="5"/>
      <c r="EP611" s="5"/>
      <c r="EQ611" s="5"/>
      <c r="ER611" s="5"/>
      <c r="ES611" s="5"/>
      <c r="ET611" s="5"/>
      <c r="EU611" s="5"/>
      <c r="EV611" s="5"/>
      <c r="EW611" s="5"/>
      <c r="EX611" s="5"/>
      <c r="EY611" s="5"/>
      <c r="EZ611" s="5"/>
      <c r="FA611" s="5"/>
      <c r="FB611" s="5"/>
      <c r="FC611" s="5"/>
      <c r="FD611" s="5"/>
      <c r="FE611" s="5"/>
      <c r="FF611" s="5"/>
      <c r="FG611" s="5"/>
      <c r="FH611" s="5"/>
      <c r="FI611" s="5"/>
      <c r="FJ611" s="5"/>
      <c r="FK611" s="5"/>
      <c r="FL611" s="5"/>
      <c r="FM611" s="5"/>
      <c r="FN611" s="5"/>
      <c r="FO611" s="5"/>
      <c r="FP611" s="5"/>
      <c r="FQ611" s="5"/>
      <c r="FR611" s="5"/>
      <c r="FS611" s="5"/>
      <c r="FT611" s="5"/>
      <c r="FU611" s="5"/>
      <c r="FV611" s="5"/>
      <c r="FW611" s="5"/>
      <c r="FX611" s="5"/>
      <c r="FY611" s="5"/>
      <c r="FZ611" s="5"/>
      <c r="GA611" s="5"/>
      <c r="GB611" s="5"/>
      <c r="GC611" s="5"/>
      <c r="GD611" s="5"/>
      <c r="GE611" s="5"/>
      <c r="GF611" s="5"/>
      <c r="GG611" s="5"/>
      <c r="GH611" s="5"/>
      <c r="GI611" s="5"/>
      <c r="GJ611" s="5"/>
      <c r="GK611" s="5"/>
      <c r="GL611" s="5"/>
      <c r="GM611" s="5"/>
      <c r="GN611" s="5"/>
      <c r="GO611" s="5"/>
      <c r="GP611" s="5"/>
      <c r="GQ611" s="5"/>
      <c r="GR611" s="5"/>
      <c r="GS611" s="5"/>
      <c r="GT611" s="5"/>
      <c r="GU611" s="5"/>
      <c r="GV611" s="5"/>
      <c r="GW611" s="5"/>
      <c r="GX611" s="5"/>
      <c r="GY611" s="5"/>
      <c r="GZ611" s="5"/>
      <c r="HA611" s="5"/>
      <c r="HB611" s="5"/>
      <c r="HC611" s="5"/>
      <c r="HD611" s="5"/>
      <c r="HE611" s="5"/>
      <c r="HF611" s="5"/>
      <c r="HG611" s="5"/>
      <c r="HH611" s="5"/>
      <c r="HI611" s="5"/>
      <c r="HJ611" s="5"/>
      <c r="HK611" s="5"/>
      <c r="HL611" s="5"/>
      <c r="HM611" s="5"/>
      <c r="HN611" s="5"/>
      <c r="HO611" s="5"/>
      <c r="HP611" s="5"/>
      <c r="HQ611" s="5"/>
      <c r="HR611" s="5"/>
      <c r="HS611" s="5"/>
      <c r="HT611" s="5"/>
      <c r="HU611" s="5"/>
      <c r="HV611" s="5"/>
      <c r="HW611" s="5"/>
      <c r="HX611" s="5"/>
      <c r="HY611" s="5"/>
      <c r="HZ611" s="5"/>
      <c r="IA611" s="5"/>
      <c r="IB611" s="5"/>
      <c r="IC611" s="5"/>
      <c r="ID611" s="5"/>
      <c r="IE611" s="5"/>
      <c r="IF611" s="5"/>
      <c r="IG611" s="5"/>
      <c r="IH611" s="5"/>
      <c r="II611" s="5"/>
      <c r="IJ611" s="5"/>
      <c r="IK611" s="5"/>
      <c r="IL611" s="5"/>
      <c r="IM611" s="5"/>
      <c r="IN611" s="5"/>
      <c r="IO611" s="5"/>
      <c r="IP611" s="5"/>
      <c r="IQ611" s="5"/>
      <c r="IR611" s="5"/>
      <c r="IS611" s="5"/>
      <c r="IT611" s="5"/>
      <c r="IU611" s="5"/>
      <c r="IV611" s="5"/>
      <c r="IW611" s="5"/>
      <c r="IX611" s="5"/>
      <c r="IY611" s="5"/>
      <c r="IZ611" s="5"/>
      <c r="JA611" s="5"/>
      <c r="JB611" s="5"/>
      <c r="JC611" s="5"/>
      <c r="JD611" s="5"/>
      <c r="JE611" s="5"/>
      <c r="JF611" s="5"/>
      <c r="JG611" s="5"/>
      <c r="JH611" s="5"/>
      <c r="JI611" s="5"/>
      <c r="JJ611" s="5"/>
      <c r="JK611" s="5"/>
      <c r="JL611" s="5"/>
      <c r="JM611" s="5"/>
      <c r="JN611" s="5"/>
      <c r="JO611" s="5"/>
      <c r="JP611" s="5"/>
      <c r="JQ611" s="5"/>
      <c r="JR611" s="5"/>
      <c r="JS611" s="5"/>
      <c r="JT611" s="5"/>
      <c r="JU611" s="5"/>
      <c r="JV611" s="5"/>
      <c r="JW611" s="5"/>
      <c r="JX611" s="5"/>
      <c r="JY611" s="5"/>
      <c r="JZ611" s="5"/>
      <c r="KA611" s="5"/>
      <c r="KB611" s="5"/>
      <c r="KC611" s="5"/>
      <c r="KD611" s="5"/>
      <c r="KE611" s="5"/>
      <c r="KF611" s="5"/>
      <c r="KG611" s="5"/>
      <c r="KH611" s="5"/>
      <c r="KI611" s="5"/>
      <c r="KJ611" s="5"/>
      <c r="KK611" s="5"/>
      <c r="KL611" s="5"/>
      <c r="KM611" s="5"/>
      <c r="KN611" s="5"/>
    </row>
    <row r="612" spans="1:300" ht="12.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  <c r="CU612" s="5"/>
      <c r="CV612" s="5"/>
      <c r="CW612" s="5"/>
      <c r="CX612" s="5"/>
      <c r="CY612" s="5"/>
      <c r="CZ612" s="5"/>
      <c r="DA612" s="5"/>
      <c r="DB612" s="5"/>
      <c r="DC612" s="5"/>
      <c r="DD612" s="5"/>
      <c r="DE612" s="5"/>
      <c r="DF612" s="5"/>
      <c r="DG612" s="5"/>
      <c r="DH612" s="5"/>
      <c r="DI612" s="5"/>
      <c r="DJ612" s="5"/>
      <c r="DK612" s="5"/>
      <c r="DL612" s="5"/>
      <c r="DM612" s="5"/>
      <c r="DN612" s="5"/>
      <c r="DO612" s="5"/>
      <c r="DP612" s="5"/>
      <c r="DQ612" s="5"/>
      <c r="DR612" s="5"/>
      <c r="DS612" s="5"/>
      <c r="DT612" s="5"/>
      <c r="DU612" s="5"/>
      <c r="DV612" s="5"/>
      <c r="DW612" s="5"/>
      <c r="DX612" s="5"/>
      <c r="DY612" s="5"/>
      <c r="DZ612" s="5"/>
      <c r="EA612" s="5"/>
      <c r="EB612" s="5"/>
      <c r="EC612" s="5"/>
      <c r="ED612" s="5"/>
      <c r="EE612" s="5"/>
      <c r="EF612" s="5"/>
      <c r="EG612" s="5"/>
      <c r="EH612" s="5"/>
      <c r="EI612" s="5"/>
      <c r="EJ612" s="5"/>
      <c r="EK612" s="5"/>
      <c r="EL612" s="5"/>
      <c r="EM612" s="5"/>
      <c r="EN612" s="5"/>
      <c r="EO612" s="5"/>
      <c r="EP612" s="5"/>
      <c r="EQ612" s="5"/>
      <c r="ER612" s="5"/>
      <c r="ES612" s="5"/>
      <c r="ET612" s="5"/>
      <c r="EU612" s="5"/>
      <c r="EV612" s="5"/>
      <c r="EW612" s="5"/>
      <c r="EX612" s="5"/>
      <c r="EY612" s="5"/>
      <c r="EZ612" s="5"/>
      <c r="FA612" s="5"/>
      <c r="FB612" s="5"/>
      <c r="FC612" s="5"/>
      <c r="FD612" s="5"/>
      <c r="FE612" s="5"/>
      <c r="FF612" s="5"/>
      <c r="FG612" s="5"/>
      <c r="FH612" s="5"/>
      <c r="FI612" s="5"/>
      <c r="FJ612" s="5"/>
      <c r="FK612" s="5"/>
      <c r="FL612" s="5"/>
      <c r="FM612" s="5"/>
      <c r="FN612" s="5"/>
      <c r="FO612" s="5"/>
      <c r="FP612" s="5"/>
      <c r="FQ612" s="5"/>
      <c r="FR612" s="5"/>
      <c r="FS612" s="5"/>
      <c r="FT612" s="5"/>
      <c r="FU612" s="5"/>
      <c r="FV612" s="5"/>
      <c r="FW612" s="5"/>
      <c r="FX612" s="5"/>
      <c r="FY612" s="5"/>
      <c r="FZ612" s="5"/>
      <c r="GA612" s="5"/>
      <c r="GB612" s="5"/>
      <c r="GC612" s="5"/>
      <c r="GD612" s="5"/>
      <c r="GE612" s="5"/>
      <c r="GF612" s="5"/>
      <c r="GG612" s="5"/>
      <c r="GH612" s="5"/>
      <c r="GI612" s="5"/>
      <c r="GJ612" s="5"/>
      <c r="GK612" s="5"/>
      <c r="GL612" s="5"/>
      <c r="GM612" s="5"/>
      <c r="GN612" s="5"/>
      <c r="GO612" s="5"/>
      <c r="GP612" s="5"/>
      <c r="GQ612" s="5"/>
      <c r="GR612" s="5"/>
      <c r="GS612" s="5"/>
      <c r="GT612" s="5"/>
      <c r="GU612" s="5"/>
      <c r="GV612" s="5"/>
      <c r="GW612" s="5"/>
      <c r="GX612" s="5"/>
      <c r="GY612" s="5"/>
      <c r="GZ612" s="5"/>
      <c r="HA612" s="5"/>
      <c r="HB612" s="5"/>
      <c r="HC612" s="5"/>
      <c r="HD612" s="5"/>
      <c r="HE612" s="5"/>
      <c r="HF612" s="5"/>
      <c r="HG612" s="5"/>
      <c r="HH612" s="5"/>
      <c r="HI612" s="5"/>
      <c r="HJ612" s="5"/>
      <c r="HK612" s="5"/>
      <c r="HL612" s="5"/>
      <c r="HM612" s="5"/>
      <c r="HN612" s="5"/>
      <c r="HO612" s="5"/>
      <c r="HP612" s="5"/>
      <c r="HQ612" s="5"/>
      <c r="HR612" s="5"/>
      <c r="HS612" s="5"/>
      <c r="HT612" s="5"/>
      <c r="HU612" s="5"/>
      <c r="HV612" s="5"/>
      <c r="HW612" s="5"/>
      <c r="HX612" s="5"/>
      <c r="HY612" s="5"/>
      <c r="HZ612" s="5"/>
      <c r="IA612" s="5"/>
      <c r="IB612" s="5"/>
      <c r="IC612" s="5"/>
      <c r="ID612" s="5"/>
      <c r="IE612" s="5"/>
      <c r="IF612" s="5"/>
      <c r="IG612" s="5"/>
      <c r="IH612" s="5"/>
      <c r="II612" s="5"/>
      <c r="IJ612" s="5"/>
      <c r="IK612" s="5"/>
      <c r="IL612" s="5"/>
      <c r="IM612" s="5"/>
      <c r="IN612" s="5"/>
      <c r="IO612" s="5"/>
      <c r="IP612" s="5"/>
      <c r="IQ612" s="5"/>
      <c r="IR612" s="5"/>
      <c r="IS612" s="5"/>
      <c r="IT612" s="5"/>
      <c r="IU612" s="5"/>
      <c r="IV612" s="5"/>
      <c r="IW612" s="5"/>
      <c r="IX612" s="5"/>
      <c r="IY612" s="5"/>
      <c r="IZ612" s="5"/>
      <c r="JA612" s="5"/>
      <c r="JB612" s="5"/>
      <c r="JC612" s="5"/>
      <c r="JD612" s="5"/>
      <c r="JE612" s="5"/>
      <c r="JF612" s="5"/>
      <c r="JG612" s="5"/>
      <c r="JH612" s="5"/>
      <c r="JI612" s="5"/>
      <c r="JJ612" s="5"/>
      <c r="JK612" s="5"/>
      <c r="JL612" s="5"/>
      <c r="JM612" s="5"/>
      <c r="JN612" s="5"/>
      <c r="JO612" s="5"/>
      <c r="JP612" s="5"/>
      <c r="JQ612" s="5"/>
      <c r="JR612" s="5"/>
      <c r="JS612" s="5"/>
      <c r="JT612" s="5"/>
      <c r="JU612" s="5"/>
      <c r="JV612" s="5"/>
      <c r="JW612" s="5"/>
      <c r="JX612" s="5"/>
      <c r="JY612" s="5"/>
      <c r="JZ612" s="5"/>
      <c r="KA612" s="5"/>
      <c r="KB612" s="5"/>
      <c r="KC612" s="5"/>
      <c r="KD612" s="5"/>
      <c r="KE612" s="5"/>
      <c r="KF612" s="5"/>
      <c r="KG612" s="5"/>
      <c r="KH612" s="5"/>
      <c r="KI612" s="5"/>
      <c r="KJ612" s="5"/>
      <c r="KK612" s="5"/>
      <c r="KL612" s="5"/>
      <c r="KM612" s="5"/>
      <c r="KN612" s="5"/>
    </row>
    <row r="613" spans="1:300" ht="12.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  <c r="CY613" s="5"/>
      <c r="CZ613" s="5"/>
      <c r="DA613" s="5"/>
      <c r="DB613" s="5"/>
      <c r="DC613" s="5"/>
      <c r="DD613" s="5"/>
      <c r="DE613" s="5"/>
      <c r="DF613" s="5"/>
      <c r="DG613" s="5"/>
      <c r="DH613" s="5"/>
      <c r="DI613" s="5"/>
      <c r="DJ613" s="5"/>
      <c r="DK613" s="5"/>
      <c r="DL613" s="5"/>
      <c r="DM613" s="5"/>
      <c r="DN613" s="5"/>
      <c r="DO613" s="5"/>
      <c r="DP613" s="5"/>
      <c r="DQ613" s="5"/>
      <c r="DR613" s="5"/>
      <c r="DS613" s="5"/>
      <c r="DT613" s="5"/>
      <c r="DU613" s="5"/>
      <c r="DV613" s="5"/>
      <c r="DW613" s="5"/>
      <c r="DX613" s="5"/>
      <c r="DY613" s="5"/>
      <c r="DZ613" s="5"/>
      <c r="EA613" s="5"/>
      <c r="EB613" s="5"/>
      <c r="EC613" s="5"/>
      <c r="ED613" s="5"/>
      <c r="EE613" s="5"/>
      <c r="EF613" s="5"/>
      <c r="EG613" s="5"/>
      <c r="EH613" s="5"/>
      <c r="EI613" s="5"/>
      <c r="EJ613" s="5"/>
      <c r="EK613" s="5"/>
      <c r="EL613" s="5"/>
      <c r="EM613" s="5"/>
      <c r="EN613" s="5"/>
      <c r="EO613" s="5"/>
      <c r="EP613" s="5"/>
      <c r="EQ613" s="5"/>
      <c r="ER613" s="5"/>
      <c r="ES613" s="5"/>
      <c r="ET613" s="5"/>
      <c r="EU613" s="5"/>
      <c r="EV613" s="5"/>
      <c r="EW613" s="5"/>
      <c r="EX613" s="5"/>
      <c r="EY613" s="5"/>
      <c r="EZ613" s="5"/>
      <c r="FA613" s="5"/>
      <c r="FB613" s="5"/>
      <c r="FC613" s="5"/>
      <c r="FD613" s="5"/>
      <c r="FE613" s="5"/>
      <c r="FF613" s="5"/>
      <c r="FG613" s="5"/>
      <c r="FH613" s="5"/>
      <c r="FI613" s="5"/>
      <c r="FJ613" s="5"/>
      <c r="FK613" s="5"/>
      <c r="FL613" s="5"/>
      <c r="FM613" s="5"/>
      <c r="FN613" s="5"/>
      <c r="FO613" s="5"/>
      <c r="FP613" s="5"/>
      <c r="FQ613" s="5"/>
      <c r="FR613" s="5"/>
      <c r="FS613" s="5"/>
      <c r="FT613" s="5"/>
      <c r="FU613" s="5"/>
      <c r="FV613" s="5"/>
      <c r="FW613" s="5"/>
      <c r="FX613" s="5"/>
      <c r="FY613" s="5"/>
      <c r="FZ613" s="5"/>
      <c r="GA613" s="5"/>
      <c r="GB613" s="5"/>
      <c r="GC613" s="5"/>
      <c r="GD613" s="5"/>
      <c r="GE613" s="5"/>
      <c r="GF613" s="5"/>
      <c r="GG613" s="5"/>
      <c r="GH613" s="5"/>
      <c r="GI613" s="5"/>
      <c r="GJ613" s="5"/>
      <c r="GK613" s="5"/>
      <c r="GL613" s="5"/>
      <c r="GM613" s="5"/>
      <c r="GN613" s="5"/>
      <c r="GO613" s="5"/>
      <c r="GP613" s="5"/>
      <c r="GQ613" s="5"/>
      <c r="GR613" s="5"/>
      <c r="GS613" s="5"/>
      <c r="GT613" s="5"/>
      <c r="GU613" s="5"/>
      <c r="GV613" s="5"/>
      <c r="GW613" s="5"/>
      <c r="GX613" s="5"/>
      <c r="GY613" s="5"/>
      <c r="GZ613" s="5"/>
      <c r="HA613" s="5"/>
      <c r="HB613" s="5"/>
      <c r="HC613" s="5"/>
      <c r="HD613" s="5"/>
      <c r="HE613" s="5"/>
      <c r="HF613" s="5"/>
      <c r="HG613" s="5"/>
      <c r="HH613" s="5"/>
      <c r="HI613" s="5"/>
      <c r="HJ613" s="5"/>
      <c r="HK613" s="5"/>
      <c r="HL613" s="5"/>
      <c r="HM613" s="5"/>
      <c r="HN613" s="5"/>
      <c r="HO613" s="5"/>
      <c r="HP613" s="5"/>
      <c r="HQ613" s="5"/>
      <c r="HR613" s="5"/>
      <c r="HS613" s="5"/>
      <c r="HT613" s="5"/>
      <c r="HU613" s="5"/>
      <c r="HV613" s="5"/>
      <c r="HW613" s="5"/>
      <c r="HX613" s="5"/>
      <c r="HY613" s="5"/>
      <c r="HZ613" s="5"/>
      <c r="IA613" s="5"/>
      <c r="IB613" s="5"/>
      <c r="IC613" s="5"/>
      <c r="ID613" s="5"/>
      <c r="IE613" s="5"/>
      <c r="IF613" s="5"/>
      <c r="IG613" s="5"/>
      <c r="IH613" s="5"/>
      <c r="II613" s="5"/>
      <c r="IJ613" s="5"/>
      <c r="IK613" s="5"/>
      <c r="IL613" s="5"/>
      <c r="IM613" s="5"/>
      <c r="IN613" s="5"/>
      <c r="IO613" s="5"/>
      <c r="IP613" s="5"/>
      <c r="IQ613" s="5"/>
      <c r="IR613" s="5"/>
      <c r="IS613" s="5"/>
      <c r="IT613" s="5"/>
      <c r="IU613" s="5"/>
      <c r="IV613" s="5"/>
      <c r="IW613" s="5"/>
      <c r="IX613" s="5"/>
      <c r="IY613" s="5"/>
      <c r="IZ613" s="5"/>
      <c r="JA613" s="5"/>
      <c r="JB613" s="5"/>
      <c r="JC613" s="5"/>
      <c r="JD613" s="5"/>
      <c r="JE613" s="5"/>
      <c r="JF613" s="5"/>
      <c r="JG613" s="5"/>
      <c r="JH613" s="5"/>
      <c r="JI613" s="5"/>
      <c r="JJ613" s="5"/>
      <c r="JK613" s="5"/>
      <c r="JL613" s="5"/>
      <c r="JM613" s="5"/>
      <c r="JN613" s="5"/>
      <c r="JO613" s="5"/>
      <c r="JP613" s="5"/>
      <c r="JQ613" s="5"/>
      <c r="JR613" s="5"/>
      <c r="JS613" s="5"/>
      <c r="JT613" s="5"/>
      <c r="JU613" s="5"/>
      <c r="JV613" s="5"/>
      <c r="JW613" s="5"/>
      <c r="JX613" s="5"/>
      <c r="JY613" s="5"/>
      <c r="JZ613" s="5"/>
      <c r="KA613" s="5"/>
      <c r="KB613" s="5"/>
      <c r="KC613" s="5"/>
      <c r="KD613" s="5"/>
      <c r="KE613" s="5"/>
      <c r="KF613" s="5"/>
      <c r="KG613" s="5"/>
      <c r="KH613" s="5"/>
      <c r="KI613" s="5"/>
      <c r="KJ613" s="5"/>
      <c r="KK613" s="5"/>
      <c r="KL613" s="5"/>
      <c r="KM613" s="5"/>
      <c r="KN613" s="5"/>
    </row>
    <row r="614" spans="1:300" ht="12.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  <c r="CY614" s="5"/>
      <c r="CZ614" s="5"/>
      <c r="DA614" s="5"/>
      <c r="DB614" s="5"/>
      <c r="DC614" s="5"/>
      <c r="DD614" s="5"/>
      <c r="DE614" s="5"/>
      <c r="DF614" s="5"/>
      <c r="DG614" s="5"/>
      <c r="DH614" s="5"/>
      <c r="DI614" s="5"/>
      <c r="DJ614" s="5"/>
      <c r="DK614" s="5"/>
      <c r="DL614" s="5"/>
      <c r="DM614" s="5"/>
      <c r="DN614" s="5"/>
      <c r="DO614" s="5"/>
      <c r="DP614" s="5"/>
      <c r="DQ614" s="5"/>
      <c r="DR614" s="5"/>
      <c r="DS614" s="5"/>
      <c r="DT614" s="5"/>
      <c r="DU614" s="5"/>
      <c r="DV614" s="5"/>
      <c r="DW614" s="5"/>
      <c r="DX614" s="5"/>
      <c r="DY614" s="5"/>
      <c r="DZ614" s="5"/>
      <c r="EA614" s="5"/>
      <c r="EB614" s="5"/>
      <c r="EC614" s="5"/>
      <c r="ED614" s="5"/>
      <c r="EE614" s="5"/>
      <c r="EF614" s="5"/>
      <c r="EG614" s="5"/>
      <c r="EH614" s="5"/>
      <c r="EI614" s="5"/>
      <c r="EJ614" s="5"/>
      <c r="EK614" s="5"/>
      <c r="EL614" s="5"/>
      <c r="EM614" s="5"/>
      <c r="EN614" s="5"/>
      <c r="EO614" s="5"/>
      <c r="EP614" s="5"/>
      <c r="EQ614" s="5"/>
      <c r="ER614" s="5"/>
      <c r="ES614" s="5"/>
      <c r="ET614" s="5"/>
      <c r="EU614" s="5"/>
      <c r="EV614" s="5"/>
      <c r="EW614" s="5"/>
      <c r="EX614" s="5"/>
      <c r="EY614" s="5"/>
      <c r="EZ614" s="5"/>
      <c r="FA614" s="5"/>
      <c r="FB614" s="5"/>
      <c r="FC614" s="5"/>
      <c r="FD614" s="5"/>
      <c r="FE614" s="5"/>
      <c r="FF614" s="5"/>
      <c r="FG614" s="5"/>
      <c r="FH614" s="5"/>
      <c r="FI614" s="5"/>
      <c r="FJ614" s="5"/>
      <c r="FK614" s="5"/>
      <c r="FL614" s="5"/>
      <c r="FM614" s="5"/>
      <c r="FN614" s="5"/>
      <c r="FO614" s="5"/>
      <c r="FP614" s="5"/>
      <c r="FQ614" s="5"/>
      <c r="FR614" s="5"/>
      <c r="FS614" s="5"/>
      <c r="FT614" s="5"/>
      <c r="FU614" s="5"/>
      <c r="FV614" s="5"/>
      <c r="FW614" s="5"/>
      <c r="FX614" s="5"/>
      <c r="FY614" s="5"/>
      <c r="FZ614" s="5"/>
      <c r="GA614" s="5"/>
      <c r="GB614" s="5"/>
      <c r="GC614" s="5"/>
      <c r="GD614" s="5"/>
      <c r="GE614" s="5"/>
      <c r="GF614" s="5"/>
      <c r="GG614" s="5"/>
      <c r="GH614" s="5"/>
      <c r="GI614" s="5"/>
      <c r="GJ614" s="5"/>
      <c r="GK614" s="5"/>
      <c r="GL614" s="5"/>
      <c r="GM614" s="5"/>
      <c r="GN614" s="5"/>
      <c r="GO614" s="5"/>
      <c r="GP614" s="5"/>
      <c r="GQ614" s="5"/>
      <c r="GR614" s="5"/>
      <c r="GS614" s="5"/>
      <c r="GT614" s="5"/>
      <c r="GU614" s="5"/>
      <c r="GV614" s="5"/>
      <c r="GW614" s="5"/>
      <c r="GX614" s="5"/>
      <c r="GY614" s="5"/>
      <c r="GZ614" s="5"/>
      <c r="HA614" s="5"/>
      <c r="HB614" s="5"/>
      <c r="HC614" s="5"/>
      <c r="HD614" s="5"/>
      <c r="HE614" s="5"/>
      <c r="HF614" s="5"/>
      <c r="HG614" s="5"/>
      <c r="HH614" s="5"/>
      <c r="HI614" s="5"/>
      <c r="HJ614" s="5"/>
      <c r="HK614" s="5"/>
      <c r="HL614" s="5"/>
      <c r="HM614" s="5"/>
      <c r="HN614" s="5"/>
      <c r="HO614" s="5"/>
      <c r="HP614" s="5"/>
      <c r="HQ614" s="5"/>
      <c r="HR614" s="5"/>
      <c r="HS614" s="5"/>
      <c r="HT614" s="5"/>
      <c r="HU614" s="5"/>
      <c r="HV614" s="5"/>
      <c r="HW614" s="5"/>
      <c r="HX614" s="5"/>
      <c r="HY614" s="5"/>
      <c r="HZ614" s="5"/>
      <c r="IA614" s="5"/>
      <c r="IB614" s="5"/>
      <c r="IC614" s="5"/>
      <c r="ID614" s="5"/>
      <c r="IE614" s="5"/>
      <c r="IF614" s="5"/>
      <c r="IG614" s="5"/>
      <c r="IH614" s="5"/>
      <c r="II614" s="5"/>
      <c r="IJ614" s="5"/>
      <c r="IK614" s="5"/>
      <c r="IL614" s="5"/>
      <c r="IM614" s="5"/>
      <c r="IN614" s="5"/>
      <c r="IO614" s="5"/>
      <c r="IP614" s="5"/>
      <c r="IQ614" s="5"/>
      <c r="IR614" s="5"/>
      <c r="IS614" s="5"/>
      <c r="IT614" s="5"/>
      <c r="IU614" s="5"/>
      <c r="IV614" s="5"/>
      <c r="IW614" s="5"/>
      <c r="IX614" s="5"/>
      <c r="IY614" s="5"/>
      <c r="IZ614" s="5"/>
      <c r="JA614" s="5"/>
      <c r="JB614" s="5"/>
      <c r="JC614" s="5"/>
      <c r="JD614" s="5"/>
      <c r="JE614" s="5"/>
      <c r="JF614" s="5"/>
      <c r="JG614" s="5"/>
      <c r="JH614" s="5"/>
      <c r="JI614" s="5"/>
      <c r="JJ614" s="5"/>
      <c r="JK614" s="5"/>
      <c r="JL614" s="5"/>
      <c r="JM614" s="5"/>
      <c r="JN614" s="5"/>
      <c r="JO614" s="5"/>
      <c r="JP614" s="5"/>
      <c r="JQ614" s="5"/>
      <c r="JR614" s="5"/>
      <c r="JS614" s="5"/>
      <c r="JT614" s="5"/>
      <c r="JU614" s="5"/>
      <c r="JV614" s="5"/>
      <c r="JW614" s="5"/>
      <c r="JX614" s="5"/>
      <c r="JY614" s="5"/>
      <c r="JZ614" s="5"/>
      <c r="KA614" s="5"/>
      <c r="KB614" s="5"/>
      <c r="KC614" s="5"/>
      <c r="KD614" s="5"/>
      <c r="KE614" s="5"/>
      <c r="KF614" s="5"/>
      <c r="KG614" s="5"/>
      <c r="KH614" s="5"/>
      <c r="KI614" s="5"/>
      <c r="KJ614" s="5"/>
      <c r="KK614" s="5"/>
      <c r="KL614" s="5"/>
      <c r="KM614" s="5"/>
      <c r="KN614" s="5"/>
    </row>
    <row r="615" spans="1:300" ht="12.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/>
      <c r="CT615" s="5"/>
      <c r="CU615" s="5"/>
      <c r="CV615" s="5"/>
      <c r="CW615" s="5"/>
      <c r="CX615" s="5"/>
      <c r="CY615" s="5"/>
      <c r="CZ615" s="5"/>
      <c r="DA615" s="5"/>
      <c r="DB615" s="5"/>
      <c r="DC615" s="5"/>
      <c r="DD615" s="5"/>
      <c r="DE615" s="5"/>
      <c r="DF615" s="5"/>
      <c r="DG615" s="5"/>
      <c r="DH615" s="5"/>
      <c r="DI615" s="5"/>
      <c r="DJ615" s="5"/>
      <c r="DK615" s="5"/>
      <c r="DL615" s="5"/>
      <c r="DM615" s="5"/>
      <c r="DN615" s="5"/>
      <c r="DO615" s="5"/>
      <c r="DP615" s="5"/>
      <c r="DQ615" s="5"/>
      <c r="DR615" s="5"/>
      <c r="DS615" s="5"/>
      <c r="DT615" s="5"/>
      <c r="DU615" s="5"/>
      <c r="DV615" s="5"/>
      <c r="DW615" s="5"/>
      <c r="DX615" s="5"/>
      <c r="DY615" s="5"/>
      <c r="DZ615" s="5"/>
      <c r="EA615" s="5"/>
      <c r="EB615" s="5"/>
      <c r="EC615" s="5"/>
      <c r="ED615" s="5"/>
      <c r="EE615" s="5"/>
      <c r="EF615" s="5"/>
      <c r="EG615" s="5"/>
      <c r="EH615" s="5"/>
      <c r="EI615" s="5"/>
      <c r="EJ615" s="5"/>
      <c r="EK615" s="5"/>
      <c r="EL615" s="5"/>
      <c r="EM615" s="5"/>
      <c r="EN615" s="5"/>
      <c r="EO615" s="5"/>
      <c r="EP615" s="5"/>
      <c r="EQ615" s="5"/>
      <c r="ER615" s="5"/>
      <c r="ES615" s="5"/>
      <c r="ET615" s="5"/>
      <c r="EU615" s="5"/>
      <c r="EV615" s="5"/>
      <c r="EW615" s="5"/>
      <c r="EX615" s="5"/>
      <c r="EY615" s="5"/>
      <c r="EZ615" s="5"/>
      <c r="FA615" s="5"/>
      <c r="FB615" s="5"/>
      <c r="FC615" s="5"/>
      <c r="FD615" s="5"/>
      <c r="FE615" s="5"/>
      <c r="FF615" s="5"/>
      <c r="FG615" s="5"/>
      <c r="FH615" s="5"/>
      <c r="FI615" s="5"/>
      <c r="FJ615" s="5"/>
      <c r="FK615" s="5"/>
      <c r="FL615" s="5"/>
      <c r="FM615" s="5"/>
      <c r="FN615" s="5"/>
      <c r="FO615" s="5"/>
      <c r="FP615" s="5"/>
      <c r="FQ615" s="5"/>
      <c r="FR615" s="5"/>
      <c r="FS615" s="5"/>
      <c r="FT615" s="5"/>
      <c r="FU615" s="5"/>
      <c r="FV615" s="5"/>
      <c r="FW615" s="5"/>
      <c r="FX615" s="5"/>
      <c r="FY615" s="5"/>
      <c r="FZ615" s="5"/>
      <c r="GA615" s="5"/>
      <c r="GB615" s="5"/>
      <c r="GC615" s="5"/>
      <c r="GD615" s="5"/>
      <c r="GE615" s="5"/>
      <c r="GF615" s="5"/>
      <c r="GG615" s="5"/>
      <c r="GH615" s="5"/>
      <c r="GI615" s="5"/>
      <c r="GJ615" s="5"/>
      <c r="GK615" s="5"/>
      <c r="GL615" s="5"/>
      <c r="GM615" s="5"/>
      <c r="GN615" s="5"/>
      <c r="GO615" s="5"/>
      <c r="GP615" s="5"/>
      <c r="GQ615" s="5"/>
      <c r="GR615" s="5"/>
      <c r="GS615" s="5"/>
      <c r="GT615" s="5"/>
      <c r="GU615" s="5"/>
      <c r="GV615" s="5"/>
      <c r="GW615" s="5"/>
      <c r="GX615" s="5"/>
      <c r="GY615" s="5"/>
      <c r="GZ615" s="5"/>
      <c r="HA615" s="5"/>
      <c r="HB615" s="5"/>
      <c r="HC615" s="5"/>
      <c r="HD615" s="5"/>
      <c r="HE615" s="5"/>
      <c r="HF615" s="5"/>
      <c r="HG615" s="5"/>
      <c r="HH615" s="5"/>
      <c r="HI615" s="5"/>
      <c r="HJ615" s="5"/>
      <c r="HK615" s="5"/>
      <c r="HL615" s="5"/>
      <c r="HM615" s="5"/>
      <c r="HN615" s="5"/>
      <c r="HO615" s="5"/>
      <c r="HP615" s="5"/>
      <c r="HQ615" s="5"/>
      <c r="HR615" s="5"/>
      <c r="HS615" s="5"/>
      <c r="HT615" s="5"/>
      <c r="HU615" s="5"/>
      <c r="HV615" s="5"/>
      <c r="HW615" s="5"/>
      <c r="HX615" s="5"/>
      <c r="HY615" s="5"/>
      <c r="HZ615" s="5"/>
      <c r="IA615" s="5"/>
      <c r="IB615" s="5"/>
      <c r="IC615" s="5"/>
      <c r="ID615" s="5"/>
      <c r="IE615" s="5"/>
      <c r="IF615" s="5"/>
      <c r="IG615" s="5"/>
      <c r="IH615" s="5"/>
      <c r="II615" s="5"/>
      <c r="IJ615" s="5"/>
      <c r="IK615" s="5"/>
      <c r="IL615" s="5"/>
      <c r="IM615" s="5"/>
      <c r="IN615" s="5"/>
      <c r="IO615" s="5"/>
      <c r="IP615" s="5"/>
      <c r="IQ615" s="5"/>
      <c r="IR615" s="5"/>
      <c r="IS615" s="5"/>
      <c r="IT615" s="5"/>
      <c r="IU615" s="5"/>
      <c r="IV615" s="5"/>
      <c r="IW615" s="5"/>
      <c r="IX615" s="5"/>
      <c r="IY615" s="5"/>
      <c r="IZ615" s="5"/>
      <c r="JA615" s="5"/>
      <c r="JB615" s="5"/>
      <c r="JC615" s="5"/>
      <c r="JD615" s="5"/>
      <c r="JE615" s="5"/>
      <c r="JF615" s="5"/>
      <c r="JG615" s="5"/>
      <c r="JH615" s="5"/>
      <c r="JI615" s="5"/>
      <c r="JJ615" s="5"/>
      <c r="JK615" s="5"/>
      <c r="JL615" s="5"/>
      <c r="JM615" s="5"/>
      <c r="JN615" s="5"/>
      <c r="JO615" s="5"/>
      <c r="JP615" s="5"/>
      <c r="JQ615" s="5"/>
      <c r="JR615" s="5"/>
      <c r="JS615" s="5"/>
      <c r="JT615" s="5"/>
      <c r="JU615" s="5"/>
      <c r="JV615" s="5"/>
      <c r="JW615" s="5"/>
      <c r="JX615" s="5"/>
      <c r="JY615" s="5"/>
      <c r="JZ615" s="5"/>
      <c r="KA615" s="5"/>
      <c r="KB615" s="5"/>
      <c r="KC615" s="5"/>
      <c r="KD615" s="5"/>
      <c r="KE615" s="5"/>
      <c r="KF615" s="5"/>
      <c r="KG615" s="5"/>
      <c r="KH615" s="5"/>
      <c r="KI615" s="5"/>
      <c r="KJ615" s="5"/>
      <c r="KK615" s="5"/>
      <c r="KL615" s="5"/>
      <c r="KM615" s="5"/>
      <c r="KN615" s="5"/>
    </row>
    <row r="616" spans="1:300" ht="12.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  <c r="CR616" s="5"/>
      <c r="CS616" s="5"/>
      <c r="CT616" s="5"/>
      <c r="CU616" s="5"/>
      <c r="CV616" s="5"/>
      <c r="CW616" s="5"/>
      <c r="CX616" s="5"/>
      <c r="CY616" s="5"/>
      <c r="CZ616" s="5"/>
      <c r="DA616" s="5"/>
      <c r="DB616" s="5"/>
      <c r="DC616" s="5"/>
      <c r="DD616" s="5"/>
      <c r="DE616" s="5"/>
      <c r="DF616" s="5"/>
      <c r="DG616" s="5"/>
      <c r="DH616" s="5"/>
      <c r="DI616" s="5"/>
      <c r="DJ616" s="5"/>
      <c r="DK616" s="5"/>
      <c r="DL616" s="5"/>
      <c r="DM616" s="5"/>
      <c r="DN616" s="5"/>
      <c r="DO616" s="5"/>
      <c r="DP616" s="5"/>
      <c r="DQ616" s="5"/>
      <c r="DR616" s="5"/>
      <c r="DS616" s="5"/>
      <c r="DT616" s="5"/>
      <c r="DU616" s="5"/>
      <c r="DV616" s="5"/>
      <c r="DW616" s="5"/>
      <c r="DX616" s="5"/>
      <c r="DY616" s="5"/>
      <c r="DZ616" s="5"/>
      <c r="EA616" s="5"/>
      <c r="EB616" s="5"/>
      <c r="EC616" s="5"/>
      <c r="ED616" s="5"/>
      <c r="EE616" s="5"/>
      <c r="EF616" s="5"/>
      <c r="EG616" s="5"/>
      <c r="EH616" s="5"/>
      <c r="EI616" s="5"/>
      <c r="EJ616" s="5"/>
      <c r="EK616" s="5"/>
      <c r="EL616" s="5"/>
      <c r="EM616" s="5"/>
      <c r="EN616" s="5"/>
      <c r="EO616" s="5"/>
      <c r="EP616" s="5"/>
      <c r="EQ616" s="5"/>
      <c r="ER616" s="5"/>
      <c r="ES616" s="5"/>
      <c r="ET616" s="5"/>
      <c r="EU616" s="5"/>
      <c r="EV616" s="5"/>
      <c r="EW616" s="5"/>
      <c r="EX616" s="5"/>
      <c r="EY616" s="5"/>
      <c r="EZ616" s="5"/>
      <c r="FA616" s="5"/>
      <c r="FB616" s="5"/>
      <c r="FC616" s="5"/>
      <c r="FD616" s="5"/>
      <c r="FE616" s="5"/>
      <c r="FF616" s="5"/>
      <c r="FG616" s="5"/>
      <c r="FH616" s="5"/>
      <c r="FI616" s="5"/>
      <c r="FJ616" s="5"/>
      <c r="FK616" s="5"/>
      <c r="FL616" s="5"/>
      <c r="FM616" s="5"/>
      <c r="FN616" s="5"/>
      <c r="FO616" s="5"/>
      <c r="FP616" s="5"/>
      <c r="FQ616" s="5"/>
      <c r="FR616" s="5"/>
      <c r="FS616" s="5"/>
      <c r="FT616" s="5"/>
      <c r="FU616" s="5"/>
      <c r="FV616" s="5"/>
      <c r="FW616" s="5"/>
      <c r="FX616" s="5"/>
      <c r="FY616" s="5"/>
      <c r="FZ616" s="5"/>
      <c r="GA616" s="5"/>
      <c r="GB616" s="5"/>
      <c r="GC616" s="5"/>
      <c r="GD616" s="5"/>
      <c r="GE616" s="5"/>
      <c r="GF616" s="5"/>
      <c r="GG616" s="5"/>
      <c r="GH616" s="5"/>
      <c r="GI616" s="5"/>
      <c r="GJ616" s="5"/>
      <c r="GK616" s="5"/>
      <c r="GL616" s="5"/>
      <c r="GM616" s="5"/>
      <c r="GN616" s="5"/>
      <c r="GO616" s="5"/>
      <c r="GP616" s="5"/>
      <c r="GQ616" s="5"/>
      <c r="GR616" s="5"/>
      <c r="GS616" s="5"/>
      <c r="GT616" s="5"/>
      <c r="GU616" s="5"/>
      <c r="GV616" s="5"/>
      <c r="GW616" s="5"/>
      <c r="GX616" s="5"/>
      <c r="GY616" s="5"/>
      <c r="GZ616" s="5"/>
      <c r="HA616" s="5"/>
      <c r="HB616" s="5"/>
      <c r="HC616" s="5"/>
      <c r="HD616" s="5"/>
      <c r="HE616" s="5"/>
      <c r="HF616" s="5"/>
      <c r="HG616" s="5"/>
      <c r="HH616" s="5"/>
      <c r="HI616" s="5"/>
      <c r="HJ616" s="5"/>
      <c r="HK616" s="5"/>
      <c r="HL616" s="5"/>
      <c r="HM616" s="5"/>
      <c r="HN616" s="5"/>
      <c r="HO616" s="5"/>
      <c r="HP616" s="5"/>
      <c r="HQ616" s="5"/>
      <c r="HR616" s="5"/>
      <c r="HS616" s="5"/>
      <c r="HT616" s="5"/>
      <c r="HU616" s="5"/>
      <c r="HV616" s="5"/>
      <c r="HW616" s="5"/>
      <c r="HX616" s="5"/>
      <c r="HY616" s="5"/>
      <c r="HZ616" s="5"/>
      <c r="IA616" s="5"/>
      <c r="IB616" s="5"/>
      <c r="IC616" s="5"/>
      <c r="ID616" s="5"/>
      <c r="IE616" s="5"/>
      <c r="IF616" s="5"/>
      <c r="IG616" s="5"/>
      <c r="IH616" s="5"/>
      <c r="II616" s="5"/>
      <c r="IJ616" s="5"/>
      <c r="IK616" s="5"/>
      <c r="IL616" s="5"/>
      <c r="IM616" s="5"/>
      <c r="IN616" s="5"/>
      <c r="IO616" s="5"/>
      <c r="IP616" s="5"/>
      <c r="IQ616" s="5"/>
      <c r="IR616" s="5"/>
      <c r="IS616" s="5"/>
      <c r="IT616" s="5"/>
      <c r="IU616" s="5"/>
      <c r="IV616" s="5"/>
      <c r="IW616" s="5"/>
      <c r="IX616" s="5"/>
      <c r="IY616" s="5"/>
      <c r="IZ616" s="5"/>
      <c r="JA616" s="5"/>
      <c r="JB616" s="5"/>
      <c r="JC616" s="5"/>
      <c r="JD616" s="5"/>
      <c r="JE616" s="5"/>
      <c r="JF616" s="5"/>
      <c r="JG616" s="5"/>
      <c r="JH616" s="5"/>
      <c r="JI616" s="5"/>
      <c r="JJ616" s="5"/>
      <c r="JK616" s="5"/>
      <c r="JL616" s="5"/>
      <c r="JM616" s="5"/>
      <c r="JN616" s="5"/>
      <c r="JO616" s="5"/>
      <c r="JP616" s="5"/>
      <c r="JQ616" s="5"/>
      <c r="JR616" s="5"/>
      <c r="JS616" s="5"/>
      <c r="JT616" s="5"/>
      <c r="JU616" s="5"/>
      <c r="JV616" s="5"/>
      <c r="JW616" s="5"/>
      <c r="JX616" s="5"/>
      <c r="JY616" s="5"/>
      <c r="JZ616" s="5"/>
      <c r="KA616" s="5"/>
      <c r="KB616" s="5"/>
      <c r="KC616" s="5"/>
      <c r="KD616" s="5"/>
      <c r="KE616" s="5"/>
      <c r="KF616" s="5"/>
      <c r="KG616" s="5"/>
      <c r="KH616" s="5"/>
      <c r="KI616" s="5"/>
      <c r="KJ616" s="5"/>
      <c r="KK616" s="5"/>
      <c r="KL616" s="5"/>
      <c r="KM616" s="5"/>
      <c r="KN616" s="5"/>
    </row>
    <row r="617" spans="1:300" ht="12.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  <c r="CY617" s="5"/>
      <c r="CZ617" s="5"/>
      <c r="DA617" s="5"/>
      <c r="DB617" s="5"/>
      <c r="DC617" s="5"/>
      <c r="DD617" s="5"/>
      <c r="DE617" s="5"/>
      <c r="DF617" s="5"/>
      <c r="DG617" s="5"/>
      <c r="DH617" s="5"/>
      <c r="DI617" s="5"/>
      <c r="DJ617" s="5"/>
      <c r="DK617" s="5"/>
      <c r="DL617" s="5"/>
      <c r="DM617" s="5"/>
      <c r="DN617" s="5"/>
      <c r="DO617" s="5"/>
      <c r="DP617" s="5"/>
      <c r="DQ617" s="5"/>
      <c r="DR617" s="5"/>
      <c r="DS617" s="5"/>
      <c r="DT617" s="5"/>
      <c r="DU617" s="5"/>
      <c r="DV617" s="5"/>
      <c r="DW617" s="5"/>
      <c r="DX617" s="5"/>
      <c r="DY617" s="5"/>
      <c r="DZ617" s="5"/>
      <c r="EA617" s="5"/>
      <c r="EB617" s="5"/>
      <c r="EC617" s="5"/>
      <c r="ED617" s="5"/>
      <c r="EE617" s="5"/>
      <c r="EF617" s="5"/>
      <c r="EG617" s="5"/>
      <c r="EH617" s="5"/>
      <c r="EI617" s="5"/>
      <c r="EJ617" s="5"/>
      <c r="EK617" s="5"/>
      <c r="EL617" s="5"/>
      <c r="EM617" s="5"/>
      <c r="EN617" s="5"/>
      <c r="EO617" s="5"/>
      <c r="EP617" s="5"/>
      <c r="EQ617" s="5"/>
      <c r="ER617" s="5"/>
      <c r="ES617" s="5"/>
      <c r="ET617" s="5"/>
      <c r="EU617" s="5"/>
      <c r="EV617" s="5"/>
      <c r="EW617" s="5"/>
      <c r="EX617" s="5"/>
      <c r="EY617" s="5"/>
      <c r="EZ617" s="5"/>
      <c r="FA617" s="5"/>
      <c r="FB617" s="5"/>
      <c r="FC617" s="5"/>
      <c r="FD617" s="5"/>
      <c r="FE617" s="5"/>
      <c r="FF617" s="5"/>
      <c r="FG617" s="5"/>
      <c r="FH617" s="5"/>
      <c r="FI617" s="5"/>
      <c r="FJ617" s="5"/>
      <c r="FK617" s="5"/>
      <c r="FL617" s="5"/>
      <c r="FM617" s="5"/>
      <c r="FN617" s="5"/>
      <c r="FO617" s="5"/>
      <c r="FP617" s="5"/>
      <c r="FQ617" s="5"/>
      <c r="FR617" s="5"/>
      <c r="FS617" s="5"/>
      <c r="FT617" s="5"/>
      <c r="FU617" s="5"/>
      <c r="FV617" s="5"/>
      <c r="FW617" s="5"/>
      <c r="FX617" s="5"/>
      <c r="FY617" s="5"/>
      <c r="FZ617" s="5"/>
      <c r="GA617" s="5"/>
      <c r="GB617" s="5"/>
      <c r="GC617" s="5"/>
      <c r="GD617" s="5"/>
      <c r="GE617" s="5"/>
      <c r="GF617" s="5"/>
      <c r="GG617" s="5"/>
      <c r="GH617" s="5"/>
      <c r="GI617" s="5"/>
      <c r="GJ617" s="5"/>
      <c r="GK617" s="5"/>
      <c r="GL617" s="5"/>
      <c r="GM617" s="5"/>
      <c r="GN617" s="5"/>
      <c r="GO617" s="5"/>
      <c r="GP617" s="5"/>
      <c r="GQ617" s="5"/>
      <c r="GR617" s="5"/>
      <c r="GS617" s="5"/>
      <c r="GT617" s="5"/>
      <c r="GU617" s="5"/>
      <c r="GV617" s="5"/>
      <c r="GW617" s="5"/>
      <c r="GX617" s="5"/>
      <c r="GY617" s="5"/>
      <c r="GZ617" s="5"/>
      <c r="HA617" s="5"/>
      <c r="HB617" s="5"/>
      <c r="HC617" s="5"/>
      <c r="HD617" s="5"/>
      <c r="HE617" s="5"/>
      <c r="HF617" s="5"/>
      <c r="HG617" s="5"/>
      <c r="HH617" s="5"/>
      <c r="HI617" s="5"/>
      <c r="HJ617" s="5"/>
      <c r="HK617" s="5"/>
      <c r="HL617" s="5"/>
      <c r="HM617" s="5"/>
      <c r="HN617" s="5"/>
      <c r="HO617" s="5"/>
      <c r="HP617" s="5"/>
      <c r="HQ617" s="5"/>
      <c r="HR617" s="5"/>
      <c r="HS617" s="5"/>
      <c r="HT617" s="5"/>
      <c r="HU617" s="5"/>
      <c r="HV617" s="5"/>
      <c r="HW617" s="5"/>
      <c r="HX617" s="5"/>
      <c r="HY617" s="5"/>
      <c r="HZ617" s="5"/>
      <c r="IA617" s="5"/>
      <c r="IB617" s="5"/>
      <c r="IC617" s="5"/>
      <c r="ID617" s="5"/>
      <c r="IE617" s="5"/>
      <c r="IF617" s="5"/>
      <c r="IG617" s="5"/>
      <c r="IH617" s="5"/>
      <c r="II617" s="5"/>
      <c r="IJ617" s="5"/>
      <c r="IK617" s="5"/>
      <c r="IL617" s="5"/>
      <c r="IM617" s="5"/>
      <c r="IN617" s="5"/>
      <c r="IO617" s="5"/>
      <c r="IP617" s="5"/>
      <c r="IQ617" s="5"/>
      <c r="IR617" s="5"/>
      <c r="IS617" s="5"/>
      <c r="IT617" s="5"/>
      <c r="IU617" s="5"/>
      <c r="IV617" s="5"/>
      <c r="IW617" s="5"/>
      <c r="IX617" s="5"/>
      <c r="IY617" s="5"/>
      <c r="IZ617" s="5"/>
      <c r="JA617" s="5"/>
      <c r="JB617" s="5"/>
      <c r="JC617" s="5"/>
      <c r="JD617" s="5"/>
      <c r="JE617" s="5"/>
      <c r="JF617" s="5"/>
      <c r="JG617" s="5"/>
      <c r="JH617" s="5"/>
      <c r="JI617" s="5"/>
      <c r="JJ617" s="5"/>
      <c r="JK617" s="5"/>
      <c r="JL617" s="5"/>
      <c r="JM617" s="5"/>
      <c r="JN617" s="5"/>
      <c r="JO617" s="5"/>
      <c r="JP617" s="5"/>
      <c r="JQ617" s="5"/>
      <c r="JR617" s="5"/>
      <c r="JS617" s="5"/>
      <c r="JT617" s="5"/>
      <c r="JU617" s="5"/>
      <c r="JV617" s="5"/>
      <c r="JW617" s="5"/>
      <c r="JX617" s="5"/>
      <c r="JY617" s="5"/>
      <c r="JZ617" s="5"/>
      <c r="KA617" s="5"/>
      <c r="KB617" s="5"/>
      <c r="KC617" s="5"/>
      <c r="KD617" s="5"/>
      <c r="KE617" s="5"/>
      <c r="KF617" s="5"/>
      <c r="KG617" s="5"/>
      <c r="KH617" s="5"/>
      <c r="KI617" s="5"/>
      <c r="KJ617" s="5"/>
      <c r="KK617" s="5"/>
      <c r="KL617" s="5"/>
      <c r="KM617" s="5"/>
      <c r="KN617" s="5"/>
    </row>
    <row r="618" spans="1:300" ht="12.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  <c r="CR618" s="5"/>
      <c r="CS618" s="5"/>
      <c r="CT618" s="5"/>
      <c r="CU618" s="5"/>
      <c r="CV618" s="5"/>
      <c r="CW618" s="5"/>
      <c r="CX618" s="5"/>
      <c r="CY618" s="5"/>
      <c r="CZ618" s="5"/>
      <c r="DA618" s="5"/>
      <c r="DB618" s="5"/>
      <c r="DC618" s="5"/>
      <c r="DD618" s="5"/>
      <c r="DE618" s="5"/>
      <c r="DF618" s="5"/>
      <c r="DG618" s="5"/>
      <c r="DH618" s="5"/>
      <c r="DI618" s="5"/>
      <c r="DJ618" s="5"/>
      <c r="DK618" s="5"/>
      <c r="DL618" s="5"/>
      <c r="DM618" s="5"/>
      <c r="DN618" s="5"/>
      <c r="DO618" s="5"/>
      <c r="DP618" s="5"/>
      <c r="DQ618" s="5"/>
      <c r="DR618" s="5"/>
      <c r="DS618" s="5"/>
      <c r="DT618" s="5"/>
      <c r="DU618" s="5"/>
      <c r="DV618" s="5"/>
      <c r="DW618" s="5"/>
      <c r="DX618" s="5"/>
      <c r="DY618" s="5"/>
      <c r="DZ618" s="5"/>
      <c r="EA618" s="5"/>
      <c r="EB618" s="5"/>
      <c r="EC618" s="5"/>
      <c r="ED618" s="5"/>
      <c r="EE618" s="5"/>
      <c r="EF618" s="5"/>
      <c r="EG618" s="5"/>
      <c r="EH618" s="5"/>
      <c r="EI618" s="5"/>
      <c r="EJ618" s="5"/>
      <c r="EK618" s="5"/>
      <c r="EL618" s="5"/>
      <c r="EM618" s="5"/>
      <c r="EN618" s="5"/>
      <c r="EO618" s="5"/>
      <c r="EP618" s="5"/>
      <c r="EQ618" s="5"/>
      <c r="ER618" s="5"/>
      <c r="ES618" s="5"/>
      <c r="ET618" s="5"/>
      <c r="EU618" s="5"/>
      <c r="EV618" s="5"/>
      <c r="EW618" s="5"/>
      <c r="EX618" s="5"/>
      <c r="EY618" s="5"/>
      <c r="EZ618" s="5"/>
      <c r="FA618" s="5"/>
      <c r="FB618" s="5"/>
      <c r="FC618" s="5"/>
      <c r="FD618" s="5"/>
      <c r="FE618" s="5"/>
      <c r="FF618" s="5"/>
      <c r="FG618" s="5"/>
      <c r="FH618" s="5"/>
      <c r="FI618" s="5"/>
      <c r="FJ618" s="5"/>
      <c r="FK618" s="5"/>
      <c r="FL618" s="5"/>
      <c r="FM618" s="5"/>
      <c r="FN618" s="5"/>
      <c r="FO618" s="5"/>
      <c r="FP618" s="5"/>
      <c r="FQ618" s="5"/>
      <c r="FR618" s="5"/>
      <c r="FS618" s="5"/>
      <c r="FT618" s="5"/>
      <c r="FU618" s="5"/>
      <c r="FV618" s="5"/>
      <c r="FW618" s="5"/>
      <c r="FX618" s="5"/>
      <c r="FY618" s="5"/>
      <c r="FZ618" s="5"/>
      <c r="GA618" s="5"/>
      <c r="GB618" s="5"/>
      <c r="GC618" s="5"/>
      <c r="GD618" s="5"/>
      <c r="GE618" s="5"/>
      <c r="GF618" s="5"/>
      <c r="GG618" s="5"/>
      <c r="GH618" s="5"/>
      <c r="GI618" s="5"/>
      <c r="GJ618" s="5"/>
      <c r="GK618" s="5"/>
      <c r="GL618" s="5"/>
      <c r="GM618" s="5"/>
      <c r="GN618" s="5"/>
      <c r="GO618" s="5"/>
      <c r="GP618" s="5"/>
      <c r="GQ618" s="5"/>
      <c r="GR618" s="5"/>
      <c r="GS618" s="5"/>
      <c r="GT618" s="5"/>
      <c r="GU618" s="5"/>
      <c r="GV618" s="5"/>
      <c r="GW618" s="5"/>
      <c r="GX618" s="5"/>
      <c r="GY618" s="5"/>
      <c r="GZ618" s="5"/>
      <c r="HA618" s="5"/>
      <c r="HB618" s="5"/>
      <c r="HC618" s="5"/>
      <c r="HD618" s="5"/>
      <c r="HE618" s="5"/>
      <c r="HF618" s="5"/>
      <c r="HG618" s="5"/>
      <c r="HH618" s="5"/>
      <c r="HI618" s="5"/>
      <c r="HJ618" s="5"/>
      <c r="HK618" s="5"/>
      <c r="HL618" s="5"/>
      <c r="HM618" s="5"/>
      <c r="HN618" s="5"/>
      <c r="HO618" s="5"/>
      <c r="HP618" s="5"/>
      <c r="HQ618" s="5"/>
      <c r="HR618" s="5"/>
      <c r="HS618" s="5"/>
      <c r="HT618" s="5"/>
      <c r="HU618" s="5"/>
      <c r="HV618" s="5"/>
      <c r="HW618" s="5"/>
      <c r="HX618" s="5"/>
      <c r="HY618" s="5"/>
      <c r="HZ618" s="5"/>
      <c r="IA618" s="5"/>
      <c r="IB618" s="5"/>
      <c r="IC618" s="5"/>
      <c r="ID618" s="5"/>
      <c r="IE618" s="5"/>
      <c r="IF618" s="5"/>
      <c r="IG618" s="5"/>
      <c r="IH618" s="5"/>
      <c r="II618" s="5"/>
      <c r="IJ618" s="5"/>
      <c r="IK618" s="5"/>
      <c r="IL618" s="5"/>
      <c r="IM618" s="5"/>
      <c r="IN618" s="5"/>
      <c r="IO618" s="5"/>
      <c r="IP618" s="5"/>
      <c r="IQ618" s="5"/>
      <c r="IR618" s="5"/>
      <c r="IS618" s="5"/>
      <c r="IT618" s="5"/>
      <c r="IU618" s="5"/>
      <c r="IV618" s="5"/>
      <c r="IW618" s="5"/>
      <c r="IX618" s="5"/>
      <c r="IY618" s="5"/>
      <c r="IZ618" s="5"/>
      <c r="JA618" s="5"/>
      <c r="JB618" s="5"/>
      <c r="JC618" s="5"/>
      <c r="JD618" s="5"/>
      <c r="JE618" s="5"/>
      <c r="JF618" s="5"/>
      <c r="JG618" s="5"/>
      <c r="JH618" s="5"/>
      <c r="JI618" s="5"/>
      <c r="JJ618" s="5"/>
      <c r="JK618" s="5"/>
      <c r="JL618" s="5"/>
      <c r="JM618" s="5"/>
      <c r="JN618" s="5"/>
      <c r="JO618" s="5"/>
      <c r="JP618" s="5"/>
      <c r="JQ618" s="5"/>
      <c r="JR618" s="5"/>
      <c r="JS618" s="5"/>
      <c r="JT618" s="5"/>
      <c r="JU618" s="5"/>
      <c r="JV618" s="5"/>
      <c r="JW618" s="5"/>
      <c r="JX618" s="5"/>
      <c r="JY618" s="5"/>
      <c r="JZ618" s="5"/>
      <c r="KA618" s="5"/>
      <c r="KB618" s="5"/>
      <c r="KC618" s="5"/>
      <c r="KD618" s="5"/>
      <c r="KE618" s="5"/>
      <c r="KF618" s="5"/>
      <c r="KG618" s="5"/>
      <c r="KH618" s="5"/>
      <c r="KI618" s="5"/>
      <c r="KJ618" s="5"/>
      <c r="KK618" s="5"/>
      <c r="KL618" s="5"/>
      <c r="KM618" s="5"/>
      <c r="KN618" s="5"/>
    </row>
    <row r="619" spans="1:300" ht="12.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/>
      <c r="CT619" s="5"/>
      <c r="CU619" s="5"/>
      <c r="CV619" s="5"/>
      <c r="CW619" s="5"/>
      <c r="CX619" s="5"/>
      <c r="CY619" s="5"/>
      <c r="CZ619" s="5"/>
      <c r="DA619" s="5"/>
      <c r="DB619" s="5"/>
      <c r="DC619" s="5"/>
      <c r="DD619" s="5"/>
      <c r="DE619" s="5"/>
      <c r="DF619" s="5"/>
      <c r="DG619" s="5"/>
      <c r="DH619" s="5"/>
      <c r="DI619" s="5"/>
      <c r="DJ619" s="5"/>
      <c r="DK619" s="5"/>
      <c r="DL619" s="5"/>
      <c r="DM619" s="5"/>
      <c r="DN619" s="5"/>
      <c r="DO619" s="5"/>
      <c r="DP619" s="5"/>
      <c r="DQ619" s="5"/>
      <c r="DR619" s="5"/>
      <c r="DS619" s="5"/>
      <c r="DT619" s="5"/>
      <c r="DU619" s="5"/>
      <c r="DV619" s="5"/>
      <c r="DW619" s="5"/>
      <c r="DX619" s="5"/>
      <c r="DY619" s="5"/>
      <c r="DZ619" s="5"/>
      <c r="EA619" s="5"/>
      <c r="EB619" s="5"/>
      <c r="EC619" s="5"/>
      <c r="ED619" s="5"/>
      <c r="EE619" s="5"/>
      <c r="EF619" s="5"/>
      <c r="EG619" s="5"/>
      <c r="EH619" s="5"/>
      <c r="EI619" s="5"/>
      <c r="EJ619" s="5"/>
      <c r="EK619" s="5"/>
      <c r="EL619" s="5"/>
      <c r="EM619" s="5"/>
      <c r="EN619" s="5"/>
      <c r="EO619" s="5"/>
      <c r="EP619" s="5"/>
      <c r="EQ619" s="5"/>
      <c r="ER619" s="5"/>
      <c r="ES619" s="5"/>
      <c r="ET619" s="5"/>
      <c r="EU619" s="5"/>
      <c r="EV619" s="5"/>
      <c r="EW619" s="5"/>
      <c r="EX619" s="5"/>
      <c r="EY619" s="5"/>
      <c r="EZ619" s="5"/>
      <c r="FA619" s="5"/>
      <c r="FB619" s="5"/>
      <c r="FC619" s="5"/>
      <c r="FD619" s="5"/>
      <c r="FE619" s="5"/>
      <c r="FF619" s="5"/>
      <c r="FG619" s="5"/>
      <c r="FH619" s="5"/>
      <c r="FI619" s="5"/>
      <c r="FJ619" s="5"/>
      <c r="FK619" s="5"/>
      <c r="FL619" s="5"/>
      <c r="FM619" s="5"/>
      <c r="FN619" s="5"/>
      <c r="FO619" s="5"/>
      <c r="FP619" s="5"/>
      <c r="FQ619" s="5"/>
      <c r="FR619" s="5"/>
      <c r="FS619" s="5"/>
      <c r="FT619" s="5"/>
      <c r="FU619" s="5"/>
      <c r="FV619" s="5"/>
      <c r="FW619" s="5"/>
      <c r="FX619" s="5"/>
      <c r="FY619" s="5"/>
      <c r="FZ619" s="5"/>
      <c r="GA619" s="5"/>
      <c r="GB619" s="5"/>
      <c r="GC619" s="5"/>
      <c r="GD619" s="5"/>
      <c r="GE619" s="5"/>
      <c r="GF619" s="5"/>
      <c r="GG619" s="5"/>
      <c r="GH619" s="5"/>
      <c r="GI619" s="5"/>
      <c r="GJ619" s="5"/>
      <c r="GK619" s="5"/>
      <c r="GL619" s="5"/>
      <c r="GM619" s="5"/>
      <c r="GN619" s="5"/>
      <c r="GO619" s="5"/>
      <c r="GP619" s="5"/>
      <c r="GQ619" s="5"/>
      <c r="GR619" s="5"/>
      <c r="GS619" s="5"/>
      <c r="GT619" s="5"/>
      <c r="GU619" s="5"/>
      <c r="GV619" s="5"/>
      <c r="GW619" s="5"/>
      <c r="GX619" s="5"/>
      <c r="GY619" s="5"/>
      <c r="GZ619" s="5"/>
      <c r="HA619" s="5"/>
      <c r="HB619" s="5"/>
      <c r="HC619" s="5"/>
      <c r="HD619" s="5"/>
      <c r="HE619" s="5"/>
      <c r="HF619" s="5"/>
      <c r="HG619" s="5"/>
      <c r="HH619" s="5"/>
      <c r="HI619" s="5"/>
      <c r="HJ619" s="5"/>
      <c r="HK619" s="5"/>
      <c r="HL619" s="5"/>
      <c r="HM619" s="5"/>
      <c r="HN619" s="5"/>
      <c r="HO619" s="5"/>
      <c r="HP619" s="5"/>
      <c r="HQ619" s="5"/>
      <c r="HR619" s="5"/>
      <c r="HS619" s="5"/>
      <c r="HT619" s="5"/>
      <c r="HU619" s="5"/>
      <c r="HV619" s="5"/>
      <c r="HW619" s="5"/>
      <c r="HX619" s="5"/>
      <c r="HY619" s="5"/>
      <c r="HZ619" s="5"/>
      <c r="IA619" s="5"/>
      <c r="IB619" s="5"/>
      <c r="IC619" s="5"/>
      <c r="ID619" s="5"/>
      <c r="IE619" s="5"/>
      <c r="IF619" s="5"/>
      <c r="IG619" s="5"/>
      <c r="IH619" s="5"/>
      <c r="II619" s="5"/>
      <c r="IJ619" s="5"/>
      <c r="IK619" s="5"/>
      <c r="IL619" s="5"/>
      <c r="IM619" s="5"/>
      <c r="IN619" s="5"/>
      <c r="IO619" s="5"/>
      <c r="IP619" s="5"/>
      <c r="IQ619" s="5"/>
      <c r="IR619" s="5"/>
      <c r="IS619" s="5"/>
      <c r="IT619" s="5"/>
      <c r="IU619" s="5"/>
      <c r="IV619" s="5"/>
      <c r="IW619" s="5"/>
      <c r="IX619" s="5"/>
      <c r="IY619" s="5"/>
      <c r="IZ619" s="5"/>
      <c r="JA619" s="5"/>
      <c r="JB619" s="5"/>
      <c r="JC619" s="5"/>
      <c r="JD619" s="5"/>
      <c r="JE619" s="5"/>
      <c r="JF619" s="5"/>
      <c r="JG619" s="5"/>
      <c r="JH619" s="5"/>
      <c r="JI619" s="5"/>
      <c r="JJ619" s="5"/>
      <c r="JK619" s="5"/>
      <c r="JL619" s="5"/>
      <c r="JM619" s="5"/>
      <c r="JN619" s="5"/>
      <c r="JO619" s="5"/>
      <c r="JP619" s="5"/>
      <c r="JQ619" s="5"/>
      <c r="JR619" s="5"/>
      <c r="JS619" s="5"/>
      <c r="JT619" s="5"/>
      <c r="JU619" s="5"/>
      <c r="JV619" s="5"/>
      <c r="JW619" s="5"/>
      <c r="JX619" s="5"/>
      <c r="JY619" s="5"/>
      <c r="JZ619" s="5"/>
      <c r="KA619" s="5"/>
      <c r="KB619" s="5"/>
      <c r="KC619" s="5"/>
      <c r="KD619" s="5"/>
      <c r="KE619" s="5"/>
      <c r="KF619" s="5"/>
      <c r="KG619" s="5"/>
      <c r="KH619" s="5"/>
      <c r="KI619" s="5"/>
      <c r="KJ619" s="5"/>
      <c r="KK619" s="5"/>
      <c r="KL619" s="5"/>
      <c r="KM619" s="5"/>
      <c r="KN619" s="5"/>
    </row>
    <row r="620" spans="1:300" ht="12.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  <c r="CR620" s="5"/>
      <c r="CS620" s="5"/>
      <c r="CT620" s="5"/>
      <c r="CU620" s="5"/>
      <c r="CV620" s="5"/>
      <c r="CW620" s="5"/>
      <c r="CX620" s="5"/>
      <c r="CY620" s="5"/>
      <c r="CZ620" s="5"/>
      <c r="DA620" s="5"/>
      <c r="DB620" s="5"/>
      <c r="DC620" s="5"/>
      <c r="DD620" s="5"/>
      <c r="DE620" s="5"/>
      <c r="DF620" s="5"/>
      <c r="DG620" s="5"/>
      <c r="DH620" s="5"/>
      <c r="DI620" s="5"/>
      <c r="DJ620" s="5"/>
      <c r="DK620" s="5"/>
      <c r="DL620" s="5"/>
      <c r="DM620" s="5"/>
      <c r="DN620" s="5"/>
      <c r="DO620" s="5"/>
      <c r="DP620" s="5"/>
      <c r="DQ620" s="5"/>
      <c r="DR620" s="5"/>
      <c r="DS620" s="5"/>
      <c r="DT620" s="5"/>
      <c r="DU620" s="5"/>
      <c r="DV620" s="5"/>
      <c r="DW620" s="5"/>
      <c r="DX620" s="5"/>
      <c r="DY620" s="5"/>
      <c r="DZ620" s="5"/>
      <c r="EA620" s="5"/>
      <c r="EB620" s="5"/>
      <c r="EC620" s="5"/>
      <c r="ED620" s="5"/>
      <c r="EE620" s="5"/>
      <c r="EF620" s="5"/>
      <c r="EG620" s="5"/>
      <c r="EH620" s="5"/>
      <c r="EI620" s="5"/>
      <c r="EJ620" s="5"/>
      <c r="EK620" s="5"/>
      <c r="EL620" s="5"/>
      <c r="EM620" s="5"/>
      <c r="EN620" s="5"/>
      <c r="EO620" s="5"/>
      <c r="EP620" s="5"/>
      <c r="EQ620" s="5"/>
      <c r="ER620" s="5"/>
      <c r="ES620" s="5"/>
      <c r="ET620" s="5"/>
      <c r="EU620" s="5"/>
      <c r="EV620" s="5"/>
      <c r="EW620" s="5"/>
      <c r="EX620" s="5"/>
      <c r="EY620" s="5"/>
      <c r="EZ620" s="5"/>
      <c r="FA620" s="5"/>
      <c r="FB620" s="5"/>
      <c r="FC620" s="5"/>
      <c r="FD620" s="5"/>
      <c r="FE620" s="5"/>
      <c r="FF620" s="5"/>
      <c r="FG620" s="5"/>
      <c r="FH620" s="5"/>
      <c r="FI620" s="5"/>
      <c r="FJ620" s="5"/>
      <c r="FK620" s="5"/>
      <c r="FL620" s="5"/>
      <c r="FM620" s="5"/>
      <c r="FN620" s="5"/>
      <c r="FO620" s="5"/>
      <c r="FP620" s="5"/>
      <c r="FQ620" s="5"/>
      <c r="FR620" s="5"/>
      <c r="FS620" s="5"/>
      <c r="FT620" s="5"/>
      <c r="FU620" s="5"/>
      <c r="FV620" s="5"/>
      <c r="FW620" s="5"/>
      <c r="FX620" s="5"/>
      <c r="FY620" s="5"/>
      <c r="FZ620" s="5"/>
      <c r="GA620" s="5"/>
      <c r="GB620" s="5"/>
      <c r="GC620" s="5"/>
      <c r="GD620" s="5"/>
      <c r="GE620" s="5"/>
      <c r="GF620" s="5"/>
      <c r="GG620" s="5"/>
      <c r="GH620" s="5"/>
      <c r="GI620" s="5"/>
      <c r="GJ620" s="5"/>
      <c r="GK620" s="5"/>
      <c r="GL620" s="5"/>
      <c r="GM620" s="5"/>
      <c r="GN620" s="5"/>
      <c r="GO620" s="5"/>
      <c r="GP620" s="5"/>
      <c r="GQ620" s="5"/>
      <c r="GR620" s="5"/>
      <c r="GS620" s="5"/>
      <c r="GT620" s="5"/>
      <c r="GU620" s="5"/>
      <c r="GV620" s="5"/>
      <c r="GW620" s="5"/>
      <c r="GX620" s="5"/>
      <c r="GY620" s="5"/>
      <c r="GZ620" s="5"/>
      <c r="HA620" s="5"/>
      <c r="HB620" s="5"/>
      <c r="HC620" s="5"/>
      <c r="HD620" s="5"/>
      <c r="HE620" s="5"/>
      <c r="HF620" s="5"/>
      <c r="HG620" s="5"/>
      <c r="HH620" s="5"/>
      <c r="HI620" s="5"/>
      <c r="HJ620" s="5"/>
      <c r="HK620" s="5"/>
      <c r="HL620" s="5"/>
      <c r="HM620" s="5"/>
      <c r="HN620" s="5"/>
      <c r="HO620" s="5"/>
      <c r="HP620" s="5"/>
      <c r="HQ620" s="5"/>
      <c r="HR620" s="5"/>
      <c r="HS620" s="5"/>
      <c r="HT620" s="5"/>
      <c r="HU620" s="5"/>
      <c r="HV620" s="5"/>
      <c r="HW620" s="5"/>
      <c r="HX620" s="5"/>
      <c r="HY620" s="5"/>
      <c r="HZ620" s="5"/>
      <c r="IA620" s="5"/>
      <c r="IB620" s="5"/>
      <c r="IC620" s="5"/>
      <c r="ID620" s="5"/>
      <c r="IE620" s="5"/>
      <c r="IF620" s="5"/>
      <c r="IG620" s="5"/>
      <c r="IH620" s="5"/>
      <c r="II620" s="5"/>
      <c r="IJ620" s="5"/>
      <c r="IK620" s="5"/>
      <c r="IL620" s="5"/>
      <c r="IM620" s="5"/>
      <c r="IN620" s="5"/>
      <c r="IO620" s="5"/>
      <c r="IP620" s="5"/>
      <c r="IQ620" s="5"/>
      <c r="IR620" s="5"/>
      <c r="IS620" s="5"/>
      <c r="IT620" s="5"/>
      <c r="IU620" s="5"/>
      <c r="IV620" s="5"/>
      <c r="IW620" s="5"/>
      <c r="IX620" s="5"/>
      <c r="IY620" s="5"/>
      <c r="IZ620" s="5"/>
      <c r="JA620" s="5"/>
      <c r="JB620" s="5"/>
      <c r="JC620" s="5"/>
      <c r="JD620" s="5"/>
      <c r="JE620" s="5"/>
      <c r="JF620" s="5"/>
      <c r="JG620" s="5"/>
      <c r="JH620" s="5"/>
      <c r="JI620" s="5"/>
      <c r="JJ620" s="5"/>
      <c r="JK620" s="5"/>
      <c r="JL620" s="5"/>
      <c r="JM620" s="5"/>
      <c r="JN620" s="5"/>
      <c r="JO620" s="5"/>
      <c r="JP620" s="5"/>
      <c r="JQ620" s="5"/>
      <c r="JR620" s="5"/>
      <c r="JS620" s="5"/>
      <c r="JT620" s="5"/>
      <c r="JU620" s="5"/>
      <c r="JV620" s="5"/>
      <c r="JW620" s="5"/>
      <c r="JX620" s="5"/>
      <c r="JY620" s="5"/>
      <c r="JZ620" s="5"/>
      <c r="KA620" s="5"/>
      <c r="KB620" s="5"/>
      <c r="KC620" s="5"/>
      <c r="KD620" s="5"/>
      <c r="KE620" s="5"/>
      <c r="KF620" s="5"/>
      <c r="KG620" s="5"/>
      <c r="KH620" s="5"/>
      <c r="KI620" s="5"/>
      <c r="KJ620" s="5"/>
      <c r="KK620" s="5"/>
      <c r="KL620" s="5"/>
      <c r="KM620" s="5"/>
      <c r="KN620" s="5"/>
    </row>
    <row r="621" spans="1:300" ht="12.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  <c r="CR621" s="5"/>
      <c r="CS621" s="5"/>
      <c r="CT621" s="5"/>
      <c r="CU621" s="5"/>
      <c r="CV621" s="5"/>
      <c r="CW621" s="5"/>
      <c r="CX621" s="5"/>
      <c r="CY621" s="5"/>
      <c r="CZ621" s="5"/>
      <c r="DA621" s="5"/>
      <c r="DB621" s="5"/>
      <c r="DC621" s="5"/>
      <c r="DD621" s="5"/>
      <c r="DE621" s="5"/>
      <c r="DF621" s="5"/>
      <c r="DG621" s="5"/>
      <c r="DH621" s="5"/>
      <c r="DI621" s="5"/>
      <c r="DJ621" s="5"/>
      <c r="DK621" s="5"/>
      <c r="DL621" s="5"/>
      <c r="DM621" s="5"/>
      <c r="DN621" s="5"/>
      <c r="DO621" s="5"/>
      <c r="DP621" s="5"/>
      <c r="DQ621" s="5"/>
      <c r="DR621" s="5"/>
      <c r="DS621" s="5"/>
      <c r="DT621" s="5"/>
      <c r="DU621" s="5"/>
      <c r="DV621" s="5"/>
      <c r="DW621" s="5"/>
      <c r="DX621" s="5"/>
      <c r="DY621" s="5"/>
      <c r="DZ621" s="5"/>
      <c r="EA621" s="5"/>
      <c r="EB621" s="5"/>
      <c r="EC621" s="5"/>
      <c r="ED621" s="5"/>
      <c r="EE621" s="5"/>
      <c r="EF621" s="5"/>
      <c r="EG621" s="5"/>
      <c r="EH621" s="5"/>
      <c r="EI621" s="5"/>
      <c r="EJ621" s="5"/>
      <c r="EK621" s="5"/>
      <c r="EL621" s="5"/>
      <c r="EM621" s="5"/>
      <c r="EN621" s="5"/>
      <c r="EO621" s="5"/>
      <c r="EP621" s="5"/>
      <c r="EQ621" s="5"/>
      <c r="ER621" s="5"/>
      <c r="ES621" s="5"/>
      <c r="ET621" s="5"/>
      <c r="EU621" s="5"/>
      <c r="EV621" s="5"/>
      <c r="EW621" s="5"/>
      <c r="EX621" s="5"/>
      <c r="EY621" s="5"/>
      <c r="EZ621" s="5"/>
      <c r="FA621" s="5"/>
      <c r="FB621" s="5"/>
      <c r="FC621" s="5"/>
      <c r="FD621" s="5"/>
      <c r="FE621" s="5"/>
      <c r="FF621" s="5"/>
      <c r="FG621" s="5"/>
      <c r="FH621" s="5"/>
      <c r="FI621" s="5"/>
      <c r="FJ621" s="5"/>
      <c r="FK621" s="5"/>
      <c r="FL621" s="5"/>
      <c r="FM621" s="5"/>
      <c r="FN621" s="5"/>
      <c r="FO621" s="5"/>
      <c r="FP621" s="5"/>
      <c r="FQ621" s="5"/>
      <c r="FR621" s="5"/>
      <c r="FS621" s="5"/>
      <c r="FT621" s="5"/>
      <c r="FU621" s="5"/>
      <c r="FV621" s="5"/>
      <c r="FW621" s="5"/>
      <c r="FX621" s="5"/>
      <c r="FY621" s="5"/>
      <c r="FZ621" s="5"/>
      <c r="GA621" s="5"/>
      <c r="GB621" s="5"/>
      <c r="GC621" s="5"/>
      <c r="GD621" s="5"/>
      <c r="GE621" s="5"/>
      <c r="GF621" s="5"/>
      <c r="GG621" s="5"/>
      <c r="GH621" s="5"/>
      <c r="GI621" s="5"/>
      <c r="GJ621" s="5"/>
      <c r="GK621" s="5"/>
      <c r="GL621" s="5"/>
      <c r="GM621" s="5"/>
      <c r="GN621" s="5"/>
      <c r="GO621" s="5"/>
      <c r="GP621" s="5"/>
      <c r="GQ621" s="5"/>
      <c r="GR621" s="5"/>
      <c r="GS621" s="5"/>
      <c r="GT621" s="5"/>
      <c r="GU621" s="5"/>
      <c r="GV621" s="5"/>
      <c r="GW621" s="5"/>
      <c r="GX621" s="5"/>
      <c r="GY621" s="5"/>
      <c r="GZ621" s="5"/>
      <c r="HA621" s="5"/>
      <c r="HB621" s="5"/>
      <c r="HC621" s="5"/>
      <c r="HD621" s="5"/>
      <c r="HE621" s="5"/>
      <c r="HF621" s="5"/>
      <c r="HG621" s="5"/>
      <c r="HH621" s="5"/>
      <c r="HI621" s="5"/>
      <c r="HJ621" s="5"/>
      <c r="HK621" s="5"/>
      <c r="HL621" s="5"/>
      <c r="HM621" s="5"/>
      <c r="HN621" s="5"/>
      <c r="HO621" s="5"/>
      <c r="HP621" s="5"/>
      <c r="HQ621" s="5"/>
      <c r="HR621" s="5"/>
      <c r="HS621" s="5"/>
      <c r="HT621" s="5"/>
      <c r="HU621" s="5"/>
      <c r="HV621" s="5"/>
      <c r="HW621" s="5"/>
      <c r="HX621" s="5"/>
      <c r="HY621" s="5"/>
      <c r="HZ621" s="5"/>
      <c r="IA621" s="5"/>
      <c r="IB621" s="5"/>
      <c r="IC621" s="5"/>
      <c r="ID621" s="5"/>
      <c r="IE621" s="5"/>
      <c r="IF621" s="5"/>
      <c r="IG621" s="5"/>
      <c r="IH621" s="5"/>
      <c r="II621" s="5"/>
      <c r="IJ621" s="5"/>
      <c r="IK621" s="5"/>
      <c r="IL621" s="5"/>
      <c r="IM621" s="5"/>
      <c r="IN621" s="5"/>
      <c r="IO621" s="5"/>
      <c r="IP621" s="5"/>
      <c r="IQ621" s="5"/>
      <c r="IR621" s="5"/>
      <c r="IS621" s="5"/>
      <c r="IT621" s="5"/>
      <c r="IU621" s="5"/>
      <c r="IV621" s="5"/>
      <c r="IW621" s="5"/>
      <c r="IX621" s="5"/>
      <c r="IY621" s="5"/>
      <c r="IZ621" s="5"/>
      <c r="JA621" s="5"/>
      <c r="JB621" s="5"/>
      <c r="JC621" s="5"/>
      <c r="JD621" s="5"/>
      <c r="JE621" s="5"/>
      <c r="JF621" s="5"/>
      <c r="JG621" s="5"/>
      <c r="JH621" s="5"/>
      <c r="JI621" s="5"/>
      <c r="JJ621" s="5"/>
      <c r="JK621" s="5"/>
      <c r="JL621" s="5"/>
      <c r="JM621" s="5"/>
      <c r="JN621" s="5"/>
      <c r="JO621" s="5"/>
      <c r="JP621" s="5"/>
      <c r="JQ621" s="5"/>
      <c r="JR621" s="5"/>
      <c r="JS621" s="5"/>
      <c r="JT621" s="5"/>
      <c r="JU621" s="5"/>
      <c r="JV621" s="5"/>
      <c r="JW621" s="5"/>
      <c r="JX621" s="5"/>
      <c r="JY621" s="5"/>
      <c r="JZ621" s="5"/>
      <c r="KA621" s="5"/>
      <c r="KB621" s="5"/>
      <c r="KC621" s="5"/>
      <c r="KD621" s="5"/>
      <c r="KE621" s="5"/>
      <c r="KF621" s="5"/>
      <c r="KG621" s="5"/>
      <c r="KH621" s="5"/>
      <c r="KI621" s="5"/>
      <c r="KJ621" s="5"/>
      <c r="KK621" s="5"/>
      <c r="KL621" s="5"/>
      <c r="KM621" s="5"/>
      <c r="KN621" s="5"/>
    </row>
    <row r="622" spans="1:300" ht="12.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  <c r="CR622" s="5"/>
      <c r="CS622" s="5"/>
      <c r="CT622" s="5"/>
      <c r="CU622" s="5"/>
      <c r="CV622" s="5"/>
      <c r="CW622" s="5"/>
      <c r="CX622" s="5"/>
      <c r="CY622" s="5"/>
      <c r="CZ622" s="5"/>
      <c r="DA622" s="5"/>
      <c r="DB622" s="5"/>
      <c r="DC622" s="5"/>
      <c r="DD622" s="5"/>
      <c r="DE622" s="5"/>
      <c r="DF622" s="5"/>
      <c r="DG622" s="5"/>
      <c r="DH622" s="5"/>
      <c r="DI622" s="5"/>
      <c r="DJ622" s="5"/>
      <c r="DK622" s="5"/>
      <c r="DL622" s="5"/>
      <c r="DM622" s="5"/>
      <c r="DN622" s="5"/>
      <c r="DO622" s="5"/>
      <c r="DP622" s="5"/>
      <c r="DQ622" s="5"/>
      <c r="DR622" s="5"/>
      <c r="DS622" s="5"/>
      <c r="DT622" s="5"/>
      <c r="DU622" s="5"/>
      <c r="DV622" s="5"/>
      <c r="DW622" s="5"/>
      <c r="DX622" s="5"/>
      <c r="DY622" s="5"/>
      <c r="DZ622" s="5"/>
      <c r="EA622" s="5"/>
      <c r="EB622" s="5"/>
      <c r="EC622" s="5"/>
      <c r="ED622" s="5"/>
      <c r="EE622" s="5"/>
      <c r="EF622" s="5"/>
      <c r="EG622" s="5"/>
      <c r="EH622" s="5"/>
      <c r="EI622" s="5"/>
      <c r="EJ622" s="5"/>
      <c r="EK622" s="5"/>
      <c r="EL622" s="5"/>
      <c r="EM622" s="5"/>
      <c r="EN622" s="5"/>
      <c r="EO622" s="5"/>
      <c r="EP622" s="5"/>
      <c r="EQ622" s="5"/>
      <c r="ER622" s="5"/>
      <c r="ES622" s="5"/>
      <c r="ET622" s="5"/>
      <c r="EU622" s="5"/>
      <c r="EV622" s="5"/>
      <c r="EW622" s="5"/>
      <c r="EX622" s="5"/>
      <c r="EY622" s="5"/>
      <c r="EZ622" s="5"/>
      <c r="FA622" s="5"/>
      <c r="FB622" s="5"/>
      <c r="FC622" s="5"/>
      <c r="FD622" s="5"/>
      <c r="FE622" s="5"/>
      <c r="FF622" s="5"/>
      <c r="FG622" s="5"/>
      <c r="FH622" s="5"/>
      <c r="FI622" s="5"/>
      <c r="FJ622" s="5"/>
      <c r="FK622" s="5"/>
      <c r="FL622" s="5"/>
      <c r="FM622" s="5"/>
      <c r="FN622" s="5"/>
      <c r="FO622" s="5"/>
      <c r="FP622" s="5"/>
      <c r="FQ622" s="5"/>
      <c r="FR622" s="5"/>
      <c r="FS622" s="5"/>
      <c r="FT622" s="5"/>
      <c r="FU622" s="5"/>
      <c r="FV622" s="5"/>
      <c r="FW622" s="5"/>
      <c r="FX622" s="5"/>
      <c r="FY622" s="5"/>
      <c r="FZ622" s="5"/>
      <c r="GA622" s="5"/>
      <c r="GB622" s="5"/>
      <c r="GC622" s="5"/>
      <c r="GD622" s="5"/>
      <c r="GE622" s="5"/>
      <c r="GF622" s="5"/>
      <c r="GG622" s="5"/>
      <c r="GH622" s="5"/>
      <c r="GI622" s="5"/>
      <c r="GJ622" s="5"/>
      <c r="GK622" s="5"/>
      <c r="GL622" s="5"/>
      <c r="GM622" s="5"/>
      <c r="GN622" s="5"/>
      <c r="GO622" s="5"/>
      <c r="GP622" s="5"/>
      <c r="GQ622" s="5"/>
      <c r="GR622" s="5"/>
      <c r="GS622" s="5"/>
      <c r="GT622" s="5"/>
      <c r="GU622" s="5"/>
      <c r="GV622" s="5"/>
      <c r="GW622" s="5"/>
      <c r="GX622" s="5"/>
      <c r="GY622" s="5"/>
      <c r="GZ622" s="5"/>
      <c r="HA622" s="5"/>
      <c r="HB622" s="5"/>
      <c r="HC622" s="5"/>
      <c r="HD622" s="5"/>
      <c r="HE622" s="5"/>
      <c r="HF622" s="5"/>
      <c r="HG622" s="5"/>
      <c r="HH622" s="5"/>
      <c r="HI622" s="5"/>
      <c r="HJ622" s="5"/>
      <c r="HK622" s="5"/>
      <c r="HL622" s="5"/>
      <c r="HM622" s="5"/>
      <c r="HN622" s="5"/>
      <c r="HO622" s="5"/>
      <c r="HP622" s="5"/>
      <c r="HQ622" s="5"/>
      <c r="HR622" s="5"/>
      <c r="HS622" s="5"/>
      <c r="HT622" s="5"/>
      <c r="HU622" s="5"/>
      <c r="HV622" s="5"/>
      <c r="HW622" s="5"/>
      <c r="HX622" s="5"/>
      <c r="HY622" s="5"/>
      <c r="HZ622" s="5"/>
      <c r="IA622" s="5"/>
      <c r="IB622" s="5"/>
      <c r="IC622" s="5"/>
      <c r="ID622" s="5"/>
      <c r="IE622" s="5"/>
      <c r="IF622" s="5"/>
      <c r="IG622" s="5"/>
      <c r="IH622" s="5"/>
      <c r="II622" s="5"/>
      <c r="IJ622" s="5"/>
      <c r="IK622" s="5"/>
      <c r="IL622" s="5"/>
      <c r="IM622" s="5"/>
      <c r="IN622" s="5"/>
      <c r="IO622" s="5"/>
      <c r="IP622" s="5"/>
      <c r="IQ622" s="5"/>
      <c r="IR622" s="5"/>
      <c r="IS622" s="5"/>
      <c r="IT622" s="5"/>
      <c r="IU622" s="5"/>
      <c r="IV622" s="5"/>
      <c r="IW622" s="5"/>
      <c r="IX622" s="5"/>
      <c r="IY622" s="5"/>
      <c r="IZ622" s="5"/>
      <c r="JA622" s="5"/>
      <c r="JB622" s="5"/>
      <c r="JC622" s="5"/>
      <c r="JD622" s="5"/>
      <c r="JE622" s="5"/>
      <c r="JF622" s="5"/>
      <c r="JG622" s="5"/>
      <c r="JH622" s="5"/>
      <c r="JI622" s="5"/>
      <c r="JJ622" s="5"/>
      <c r="JK622" s="5"/>
      <c r="JL622" s="5"/>
      <c r="JM622" s="5"/>
      <c r="JN622" s="5"/>
      <c r="JO622" s="5"/>
      <c r="JP622" s="5"/>
      <c r="JQ622" s="5"/>
      <c r="JR622" s="5"/>
      <c r="JS622" s="5"/>
      <c r="JT622" s="5"/>
      <c r="JU622" s="5"/>
      <c r="JV622" s="5"/>
      <c r="JW622" s="5"/>
      <c r="JX622" s="5"/>
      <c r="JY622" s="5"/>
      <c r="JZ622" s="5"/>
      <c r="KA622" s="5"/>
      <c r="KB622" s="5"/>
      <c r="KC622" s="5"/>
      <c r="KD622" s="5"/>
      <c r="KE622" s="5"/>
      <c r="KF622" s="5"/>
      <c r="KG622" s="5"/>
      <c r="KH622" s="5"/>
      <c r="KI622" s="5"/>
      <c r="KJ622" s="5"/>
      <c r="KK622" s="5"/>
      <c r="KL622" s="5"/>
      <c r="KM622" s="5"/>
      <c r="KN622" s="5"/>
    </row>
    <row r="623" spans="1:300" ht="12.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  <c r="CR623" s="5"/>
      <c r="CS623" s="5"/>
      <c r="CT623" s="5"/>
      <c r="CU623" s="5"/>
      <c r="CV623" s="5"/>
      <c r="CW623" s="5"/>
      <c r="CX623" s="5"/>
      <c r="CY623" s="5"/>
      <c r="CZ623" s="5"/>
      <c r="DA623" s="5"/>
      <c r="DB623" s="5"/>
      <c r="DC623" s="5"/>
      <c r="DD623" s="5"/>
      <c r="DE623" s="5"/>
      <c r="DF623" s="5"/>
      <c r="DG623" s="5"/>
      <c r="DH623" s="5"/>
      <c r="DI623" s="5"/>
      <c r="DJ623" s="5"/>
      <c r="DK623" s="5"/>
      <c r="DL623" s="5"/>
      <c r="DM623" s="5"/>
      <c r="DN623" s="5"/>
      <c r="DO623" s="5"/>
      <c r="DP623" s="5"/>
      <c r="DQ623" s="5"/>
      <c r="DR623" s="5"/>
      <c r="DS623" s="5"/>
      <c r="DT623" s="5"/>
      <c r="DU623" s="5"/>
      <c r="DV623" s="5"/>
      <c r="DW623" s="5"/>
      <c r="DX623" s="5"/>
      <c r="DY623" s="5"/>
      <c r="DZ623" s="5"/>
      <c r="EA623" s="5"/>
      <c r="EB623" s="5"/>
      <c r="EC623" s="5"/>
      <c r="ED623" s="5"/>
      <c r="EE623" s="5"/>
      <c r="EF623" s="5"/>
      <c r="EG623" s="5"/>
      <c r="EH623" s="5"/>
      <c r="EI623" s="5"/>
      <c r="EJ623" s="5"/>
      <c r="EK623" s="5"/>
      <c r="EL623" s="5"/>
      <c r="EM623" s="5"/>
      <c r="EN623" s="5"/>
      <c r="EO623" s="5"/>
      <c r="EP623" s="5"/>
      <c r="EQ623" s="5"/>
      <c r="ER623" s="5"/>
      <c r="ES623" s="5"/>
      <c r="ET623" s="5"/>
      <c r="EU623" s="5"/>
      <c r="EV623" s="5"/>
      <c r="EW623" s="5"/>
      <c r="EX623" s="5"/>
      <c r="EY623" s="5"/>
      <c r="EZ623" s="5"/>
      <c r="FA623" s="5"/>
      <c r="FB623" s="5"/>
      <c r="FC623" s="5"/>
      <c r="FD623" s="5"/>
      <c r="FE623" s="5"/>
      <c r="FF623" s="5"/>
      <c r="FG623" s="5"/>
      <c r="FH623" s="5"/>
      <c r="FI623" s="5"/>
      <c r="FJ623" s="5"/>
      <c r="FK623" s="5"/>
      <c r="FL623" s="5"/>
      <c r="FM623" s="5"/>
      <c r="FN623" s="5"/>
      <c r="FO623" s="5"/>
      <c r="FP623" s="5"/>
      <c r="FQ623" s="5"/>
      <c r="FR623" s="5"/>
      <c r="FS623" s="5"/>
      <c r="FT623" s="5"/>
      <c r="FU623" s="5"/>
      <c r="FV623" s="5"/>
      <c r="FW623" s="5"/>
      <c r="FX623" s="5"/>
      <c r="FY623" s="5"/>
      <c r="FZ623" s="5"/>
      <c r="GA623" s="5"/>
      <c r="GB623" s="5"/>
      <c r="GC623" s="5"/>
      <c r="GD623" s="5"/>
      <c r="GE623" s="5"/>
      <c r="GF623" s="5"/>
      <c r="GG623" s="5"/>
      <c r="GH623" s="5"/>
      <c r="GI623" s="5"/>
      <c r="GJ623" s="5"/>
      <c r="GK623" s="5"/>
      <c r="GL623" s="5"/>
      <c r="GM623" s="5"/>
      <c r="GN623" s="5"/>
      <c r="GO623" s="5"/>
      <c r="GP623" s="5"/>
      <c r="GQ623" s="5"/>
      <c r="GR623" s="5"/>
      <c r="GS623" s="5"/>
      <c r="GT623" s="5"/>
      <c r="GU623" s="5"/>
      <c r="GV623" s="5"/>
      <c r="GW623" s="5"/>
      <c r="GX623" s="5"/>
      <c r="GY623" s="5"/>
      <c r="GZ623" s="5"/>
      <c r="HA623" s="5"/>
      <c r="HB623" s="5"/>
      <c r="HC623" s="5"/>
      <c r="HD623" s="5"/>
      <c r="HE623" s="5"/>
      <c r="HF623" s="5"/>
      <c r="HG623" s="5"/>
      <c r="HH623" s="5"/>
      <c r="HI623" s="5"/>
      <c r="HJ623" s="5"/>
      <c r="HK623" s="5"/>
      <c r="HL623" s="5"/>
      <c r="HM623" s="5"/>
      <c r="HN623" s="5"/>
      <c r="HO623" s="5"/>
      <c r="HP623" s="5"/>
      <c r="HQ623" s="5"/>
      <c r="HR623" s="5"/>
      <c r="HS623" s="5"/>
      <c r="HT623" s="5"/>
      <c r="HU623" s="5"/>
      <c r="HV623" s="5"/>
      <c r="HW623" s="5"/>
      <c r="HX623" s="5"/>
      <c r="HY623" s="5"/>
      <c r="HZ623" s="5"/>
      <c r="IA623" s="5"/>
      <c r="IB623" s="5"/>
      <c r="IC623" s="5"/>
      <c r="ID623" s="5"/>
      <c r="IE623" s="5"/>
      <c r="IF623" s="5"/>
      <c r="IG623" s="5"/>
      <c r="IH623" s="5"/>
      <c r="II623" s="5"/>
      <c r="IJ623" s="5"/>
      <c r="IK623" s="5"/>
      <c r="IL623" s="5"/>
      <c r="IM623" s="5"/>
      <c r="IN623" s="5"/>
      <c r="IO623" s="5"/>
      <c r="IP623" s="5"/>
      <c r="IQ623" s="5"/>
      <c r="IR623" s="5"/>
      <c r="IS623" s="5"/>
      <c r="IT623" s="5"/>
      <c r="IU623" s="5"/>
      <c r="IV623" s="5"/>
      <c r="IW623" s="5"/>
      <c r="IX623" s="5"/>
      <c r="IY623" s="5"/>
      <c r="IZ623" s="5"/>
      <c r="JA623" s="5"/>
      <c r="JB623" s="5"/>
      <c r="JC623" s="5"/>
      <c r="JD623" s="5"/>
      <c r="JE623" s="5"/>
      <c r="JF623" s="5"/>
      <c r="JG623" s="5"/>
      <c r="JH623" s="5"/>
      <c r="JI623" s="5"/>
      <c r="JJ623" s="5"/>
      <c r="JK623" s="5"/>
      <c r="JL623" s="5"/>
      <c r="JM623" s="5"/>
      <c r="JN623" s="5"/>
      <c r="JO623" s="5"/>
      <c r="JP623" s="5"/>
      <c r="JQ623" s="5"/>
      <c r="JR623" s="5"/>
      <c r="JS623" s="5"/>
      <c r="JT623" s="5"/>
      <c r="JU623" s="5"/>
      <c r="JV623" s="5"/>
      <c r="JW623" s="5"/>
      <c r="JX623" s="5"/>
      <c r="JY623" s="5"/>
      <c r="JZ623" s="5"/>
      <c r="KA623" s="5"/>
      <c r="KB623" s="5"/>
      <c r="KC623" s="5"/>
      <c r="KD623" s="5"/>
      <c r="KE623" s="5"/>
      <c r="KF623" s="5"/>
      <c r="KG623" s="5"/>
      <c r="KH623" s="5"/>
      <c r="KI623" s="5"/>
      <c r="KJ623" s="5"/>
      <c r="KK623" s="5"/>
      <c r="KL623" s="5"/>
      <c r="KM623" s="5"/>
      <c r="KN623" s="5"/>
    </row>
    <row r="624" spans="1:300" ht="12.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/>
      <c r="CT624" s="5"/>
      <c r="CU624" s="5"/>
      <c r="CV624" s="5"/>
      <c r="CW624" s="5"/>
      <c r="CX624" s="5"/>
      <c r="CY624" s="5"/>
      <c r="CZ624" s="5"/>
      <c r="DA624" s="5"/>
      <c r="DB624" s="5"/>
      <c r="DC624" s="5"/>
      <c r="DD624" s="5"/>
      <c r="DE624" s="5"/>
      <c r="DF624" s="5"/>
      <c r="DG624" s="5"/>
      <c r="DH624" s="5"/>
      <c r="DI624" s="5"/>
      <c r="DJ624" s="5"/>
      <c r="DK624" s="5"/>
      <c r="DL624" s="5"/>
      <c r="DM624" s="5"/>
      <c r="DN624" s="5"/>
      <c r="DO624" s="5"/>
      <c r="DP624" s="5"/>
      <c r="DQ624" s="5"/>
      <c r="DR624" s="5"/>
      <c r="DS624" s="5"/>
      <c r="DT624" s="5"/>
      <c r="DU624" s="5"/>
      <c r="DV624" s="5"/>
      <c r="DW624" s="5"/>
      <c r="DX624" s="5"/>
      <c r="DY624" s="5"/>
      <c r="DZ624" s="5"/>
      <c r="EA624" s="5"/>
      <c r="EB624" s="5"/>
      <c r="EC624" s="5"/>
      <c r="ED624" s="5"/>
      <c r="EE624" s="5"/>
      <c r="EF624" s="5"/>
      <c r="EG624" s="5"/>
      <c r="EH624" s="5"/>
      <c r="EI624" s="5"/>
      <c r="EJ624" s="5"/>
      <c r="EK624" s="5"/>
      <c r="EL624" s="5"/>
      <c r="EM624" s="5"/>
      <c r="EN624" s="5"/>
      <c r="EO624" s="5"/>
      <c r="EP624" s="5"/>
      <c r="EQ624" s="5"/>
      <c r="ER624" s="5"/>
      <c r="ES624" s="5"/>
      <c r="ET624" s="5"/>
      <c r="EU624" s="5"/>
      <c r="EV624" s="5"/>
      <c r="EW624" s="5"/>
      <c r="EX624" s="5"/>
      <c r="EY624" s="5"/>
      <c r="EZ624" s="5"/>
      <c r="FA624" s="5"/>
      <c r="FB624" s="5"/>
      <c r="FC624" s="5"/>
      <c r="FD624" s="5"/>
      <c r="FE624" s="5"/>
      <c r="FF624" s="5"/>
      <c r="FG624" s="5"/>
      <c r="FH624" s="5"/>
      <c r="FI624" s="5"/>
      <c r="FJ624" s="5"/>
      <c r="FK624" s="5"/>
      <c r="FL624" s="5"/>
      <c r="FM624" s="5"/>
      <c r="FN624" s="5"/>
      <c r="FO624" s="5"/>
      <c r="FP624" s="5"/>
      <c r="FQ624" s="5"/>
      <c r="FR624" s="5"/>
      <c r="FS624" s="5"/>
      <c r="FT624" s="5"/>
      <c r="FU624" s="5"/>
      <c r="FV624" s="5"/>
      <c r="FW624" s="5"/>
      <c r="FX624" s="5"/>
      <c r="FY624" s="5"/>
      <c r="FZ624" s="5"/>
      <c r="GA624" s="5"/>
      <c r="GB624" s="5"/>
      <c r="GC624" s="5"/>
      <c r="GD624" s="5"/>
      <c r="GE624" s="5"/>
      <c r="GF624" s="5"/>
      <c r="GG624" s="5"/>
      <c r="GH624" s="5"/>
      <c r="GI624" s="5"/>
      <c r="GJ624" s="5"/>
      <c r="GK624" s="5"/>
      <c r="GL624" s="5"/>
      <c r="GM624" s="5"/>
      <c r="GN624" s="5"/>
      <c r="GO624" s="5"/>
      <c r="GP624" s="5"/>
      <c r="GQ624" s="5"/>
      <c r="GR624" s="5"/>
      <c r="GS624" s="5"/>
      <c r="GT624" s="5"/>
      <c r="GU624" s="5"/>
      <c r="GV624" s="5"/>
      <c r="GW624" s="5"/>
      <c r="GX624" s="5"/>
      <c r="GY624" s="5"/>
      <c r="GZ624" s="5"/>
      <c r="HA624" s="5"/>
      <c r="HB624" s="5"/>
      <c r="HC624" s="5"/>
      <c r="HD624" s="5"/>
      <c r="HE624" s="5"/>
      <c r="HF624" s="5"/>
      <c r="HG624" s="5"/>
      <c r="HH624" s="5"/>
      <c r="HI624" s="5"/>
      <c r="HJ624" s="5"/>
      <c r="HK624" s="5"/>
      <c r="HL624" s="5"/>
      <c r="HM624" s="5"/>
      <c r="HN624" s="5"/>
      <c r="HO624" s="5"/>
      <c r="HP624" s="5"/>
      <c r="HQ624" s="5"/>
      <c r="HR624" s="5"/>
      <c r="HS624" s="5"/>
      <c r="HT624" s="5"/>
      <c r="HU624" s="5"/>
      <c r="HV624" s="5"/>
      <c r="HW624" s="5"/>
      <c r="HX624" s="5"/>
      <c r="HY624" s="5"/>
      <c r="HZ624" s="5"/>
      <c r="IA624" s="5"/>
      <c r="IB624" s="5"/>
      <c r="IC624" s="5"/>
      <c r="ID624" s="5"/>
      <c r="IE624" s="5"/>
      <c r="IF624" s="5"/>
      <c r="IG624" s="5"/>
      <c r="IH624" s="5"/>
      <c r="II624" s="5"/>
      <c r="IJ624" s="5"/>
      <c r="IK624" s="5"/>
      <c r="IL624" s="5"/>
      <c r="IM624" s="5"/>
      <c r="IN624" s="5"/>
      <c r="IO624" s="5"/>
      <c r="IP624" s="5"/>
      <c r="IQ624" s="5"/>
      <c r="IR624" s="5"/>
      <c r="IS624" s="5"/>
      <c r="IT624" s="5"/>
      <c r="IU624" s="5"/>
      <c r="IV624" s="5"/>
      <c r="IW624" s="5"/>
      <c r="IX624" s="5"/>
      <c r="IY624" s="5"/>
      <c r="IZ624" s="5"/>
      <c r="JA624" s="5"/>
      <c r="JB624" s="5"/>
      <c r="JC624" s="5"/>
      <c r="JD624" s="5"/>
      <c r="JE624" s="5"/>
      <c r="JF624" s="5"/>
      <c r="JG624" s="5"/>
      <c r="JH624" s="5"/>
      <c r="JI624" s="5"/>
      <c r="JJ624" s="5"/>
      <c r="JK624" s="5"/>
      <c r="JL624" s="5"/>
      <c r="JM624" s="5"/>
      <c r="JN624" s="5"/>
      <c r="JO624" s="5"/>
      <c r="JP624" s="5"/>
      <c r="JQ624" s="5"/>
      <c r="JR624" s="5"/>
      <c r="JS624" s="5"/>
      <c r="JT624" s="5"/>
      <c r="JU624" s="5"/>
      <c r="JV624" s="5"/>
      <c r="JW624" s="5"/>
      <c r="JX624" s="5"/>
      <c r="JY624" s="5"/>
      <c r="JZ624" s="5"/>
      <c r="KA624" s="5"/>
      <c r="KB624" s="5"/>
      <c r="KC624" s="5"/>
      <c r="KD624" s="5"/>
      <c r="KE624" s="5"/>
      <c r="KF624" s="5"/>
      <c r="KG624" s="5"/>
      <c r="KH624" s="5"/>
      <c r="KI624" s="5"/>
      <c r="KJ624" s="5"/>
      <c r="KK624" s="5"/>
      <c r="KL624" s="5"/>
      <c r="KM624" s="5"/>
      <c r="KN624" s="5"/>
    </row>
    <row r="625" spans="1:300" ht="12.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5"/>
      <c r="CM625" s="5"/>
      <c r="CN625" s="5"/>
      <c r="CO625" s="5"/>
      <c r="CP625" s="5"/>
      <c r="CQ625" s="5"/>
      <c r="CR625" s="5"/>
      <c r="CS625" s="5"/>
      <c r="CT625" s="5"/>
      <c r="CU625" s="5"/>
      <c r="CV625" s="5"/>
      <c r="CW625" s="5"/>
      <c r="CX625" s="5"/>
      <c r="CY625" s="5"/>
      <c r="CZ625" s="5"/>
      <c r="DA625" s="5"/>
      <c r="DB625" s="5"/>
      <c r="DC625" s="5"/>
      <c r="DD625" s="5"/>
      <c r="DE625" s="5"/>
      <c r="DF625" s="5"/>
      <c r="DG625" s="5"/>
      <c r="DH625" s="5"/>
      <c r="DI625" s="5"/>
      <c r="DJ625" s="5"/>
      <c r="DK625" s="5"/>
      <c r="DL625" s="5"/>
      <c r="DM625" s="5"/>
      <c r="DN625" s="5"/>
      <c r="DO625" s="5"/>
      <c r="DP625" s="5"/>
      <c r="DQ625" s="5"/>
      <c r="DR625" s="5"/>
      <c r="DS625" s="5"/>
      <c r="DT625" s="5"/>
      <c r="DU625" s="5"/>
      <c r="DV625" s="5"/>
      <c r="DW625" s="5"/>
      <c r="DX625" s="5"/>
      <c r="DY625" s="5"/>
      <c r="DZ625" s="5"/>
      <c r="EA625" s="5"/>
      <c r="EB625" s="5"/>
      <c r="EC625" s="5"/>
      <c r="ED625" s="5"/>
      <c r="EE625" s="5"/>
      <c r="EF625" s="5"/>
      <c r="EG625" s="5"/>
      <c r="EH625" s="5"/>
      <c r="EI625" s="5"/>
      <c r="EJ625" s="5"/>
      <c r="EK625" s="5"/>
      <c r="EL625" s="5"/>
      <c r="EM625" s="5"/>
      <c r="EN625" s="5"/>
      <c r="EO625" s="5"/>
      <c r="EP625" s="5"/>
      <c r="EQ625" s="5"/>
      <c r="ER625" s="5"/>
      <c r="ES625" s="5"/>
      <c r="ET625" s="5"/>
      <c r="EU625" s="5"/>
      <c r="EV625" s="5"/>
      <c r="EW625" s="5"/>
      <c r="EX625" s="5"/>
      <c r="EY625" s="5"/>
      <c r="EZ625" s="5"/>
      <c r="FA625" s="5"/>
      <c r="FB625" s="5"/>
      <c r="FC625" s="5"/>
      <c r="FD625" s="5"/>
      <c r="FE625" s="5"/>
      <c r="FF625" s="5"/>
      <c r="FG625" s="5"/>
      <c r="FH625" s="5"/>
      <c r="FI625" s="5"/>
      <c r="FJ625" s="5"/>
      <c r="FK625" s="5"/>
      <c r="FL625" s="5"/>
      <c r="FM625" s="5"/>
      <c r="FN625" s="5"/>
      <c r="FO625" s="5"/>
      <c r="FP625" s="5"/>
      <c r="FQ625" s="5"/>
      <c r="FR625" s="5"/>
      <c r="FS625" s="5"/>
      <c r="FT625" s="5"/>
      <c r="FU625" s="5"/>
      <c r="FV625" s="5"/>
      <c r="FW625" s="5"/>
      <c r="FX625" s="5"/>
      <c r="FY625" s="5"/>
      <c r="FZ625" s="5"/>
      <c r="GA625" s="5"/>
      <c r="GB625" s="5"/>
      <c r="GC625" s="5"/>
      <c r="GD625" s="5"/>
      <c r="GE625" s="5"/>
      <c r="GF625" s="5"/>
      <c r="GG625" s="5"/>
      <c r="GH625" s="5"/>
      <c r="GI625" s="5"/>
      <c r="GJ625" s="5"/>
      <c r="GK625" s="5"/>
      <c r="GL625" s="5"/>
      <c r="GM625" s="5"/>
      <c r="GN625" s="5"/>
      <c r="GO625" s="5"/>
      <c r="GP625" s="5"/>
      <c r="GQ625" s="5"/>
      <c r="GR625" s="5"/>
      <c r="GS625" s="5"/>
      <c r="GT625" s="5"/>
      <c r="GU625" s="5"/>
      <c r="GV625" s="5"/>
      <c r="GW625" s="5"/>
      <c r="GX625" s="5"/>
      <c r="GY625" s="5"/>
      <c r="GZ625" s="5"/>
      <c r="HA625" s="5"/>
      <c r="HB625" s="5"/>
      <c r="HC625" s="5"/>
      <c r="HD625" s="5"/>
      <c r="HE625" s="5"/>
      <c r="HF625" s="5"/>
      <c r="HG625" s="5"/>
      <c r="HH625" s="5"/>
      <c r="HI625" s="5"/>
      <c r="HJ625" s="5"/>
      <c r="HK625" s="5"/>
      <c r="HL625" s="5"/>
      <c r="HM625" s="5"/>
      <c r="HN625" s="5"/>
      <c r="HO625" s="5"/>
      <c r="HP625" s="5"/>
      <c r="HQ625" s="5"/>
      <c r="HR625" s="5"/>
      <c r="HS625" s="5"/>
      <c r="HT625" s="5"/>
      <c r="HU625" s="5"/>
      <c r="HV625" s="5"/>
      <c r="HW625" s="5"/>
      <c r="HX625" s="5"/>
      <c r="HY625" s="5"/>
      <c r="HZ625" s="5"/>
      <c r="IA625" s="5"/>
      <c r="IB625" s="5"/>
      <c r="IC625" s="5"/>
      <c r="ID625" s="5"/>
      <c r="IE625" s="5"/>
      <c r="IF625" s="5"/>
      <c r="IG625" s="5"/>
      <c r="IH625" s="5"/>
      <c r="II625" s="5"/>
      <c r="IJ625" s="5"/>
      <c r="IK625" s="5"/>
      <c r="IL625" s="5"/>
      <c r="IM625" s="5"/>
      <c r="IN625" s="5"/>
      <c r="IO625" s="5"/>
      <c r="IP625" s="5"/>
      <c r="IQ625" s="5"/>
      <c r="IR625" s="5"/>
      <c r="IS625" s="5"/>
      <c r="IT625" s="5"/>
      <c r="IU625" s="5"/>
      <c r="IV625" s="5"/>
      <c r="IW625" s="5"/>
      <c r="IX625" s="5"/>
      <c r="IY625" s="5"/>
      <c r="IZ625" s="5"/>
      <c r="JA625" s="5"/>
      <c r="JB625" s="5"/>
      <c r="JC625" s="5"/>
      <c r="JD625" s="5"/>
      <c r="JE625" s="5"/>
      <c r="JF625" s="5"/>
      <c r="JG625" s="5"/>
      <c r="JH625" s="5"/>
      <c r="JI625" s="5"/>
      <c r="JJ625" s="5"/>
      <c r="JK625" s="5"/>
      <c r="JL625" s="5"/>
      <c r="JM625" s="5"/>
      <c r="JN625" s="5"/>
      <c r="JO625" s="5"/>
      <c r="JP625" s="5"/>
      <c r="JQ625" s="5"/>
      <c r="JR625" s="5"/>
      <c r="JS625" s="5"/>
      <c r="JT625" s="5"/>
      <c r="JU625" s="5"/>
      <c r="JV625" s="5"/>
      <c r="JW625" s="5"/>
      <c r="JX625" s="5"/>
      <c r="JY625" s="5"/>
      <c r="JZ625" s="5"/>
      <c r="KA625" s="5"/>
      <c r="KB625" s="5"/>
      <c r="KC625" s="5"/>
      <c r="KD625" s="5"/>
      <c r="KE625" s="5"/>
      <c r="KF625" s="5"/>
      <c r="KG625" s="5"/>
      <c r="KH625" s="5"/>
      <c r="KI625" s="5"/>
      <c r="KJ625" s="5"/>
      <c r="KK625" s="5"/>
      <c r="KL625" s="5"/>
      <c r="KM625" s="5"/>
      <c r="KN625" s="5"/>
    </row>
    <row r="626" spans="1:300" ht="12.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  <c r="CU626" s="5"/>
      <c r="CV626" s="5"/>
      <c r="CW626" s="5"/>
      <c r="CX626" s="5"/>
      <c r="CY626" s="5"/>
      <c r="CZ626" s="5"/>
      <c r="DA626" s="5"/>
      <c r="DB626" s="5"/>
      <c r="DC626" s="5"/>
      <c r="DD626" s="5"/>
      <c r="DE626" s="5"/>
      <c r="DF626" s="5"/>
      <c r="DG626" s="5"/>
      <c r="DH626" s="5"/>
      <c r="DI626" s="5"/>
      <c r="DJ626" s="5"/>
      <c r="DK626" s="5"/>
      <c r="DL626" s="5"/>
      <c r="DM626" s="5"/>
      <c r="DN626" s="5"/>
      <c r="DO626" s="5"/>
      <c r="DP626" s="5"/>
      <c r="DQ626" s="5"/>
      <c r="DR626" s="5"/>
      <c r="DS626" s="5"/>
      <c r="DT626" s="5"/>
      <c r="DU626" s="5"/>
      <c r="DV626" s="5"/>
      <c r="DW626" s="5"/>
      <c r="DX626" s="5"/>
      <c r="DY626" s="5"/>
      <c r="DZ626" s="5"/>
      <c r="EA626" s="5"/>
      <c r="EB626" s="5"/>
      <c r="EC626" s="5"/>
      <c r="ED626" s="5"/>
      <c r="EE626" s="5"/>
      <c r="EF626" s="5"/>
      <c r="EG626" s="5"/>
      <c r="EH626" s="5"/>
      <c r="EI626" s="5"/>
      <c r="EJ626" s="5"/>
      <c r="EK626" s="5"/>
      <c r="EL626" s="5"/>
      <c r="EM626" s="5"/>
      <c r="EN626" s="5"/>
      <c r="EO626" s="5"/>
      <c r="EP626" s="5"/>
      <c r="EQ626" s="5"/>
      <c r="ER626" s="5"/>
      <c r="ES626" s="5"/>
      <c r="ET626" s="5"/>
      <c r="EU626" s="5"/>
      <c r="EV626" s="5"/>
      <c r="EW626" s="5"/>
      <c r="EX626" s="5"/>
      <c r="EY626" s="5"/>
      <c r="EZ626" s="5"/>
      <c r="FA626" s="5"/>
      <c r="FB626" s="5"/>
      <c r="FC626" s="5"/>
      <c r="FD626" s="5"/>
      <c r="FE626" s="5"/>
      <c r="FF626" s="5"/>
      <c r="FG626" s="5"/>
      <c r="FH626" s="5"/>
      <c r="FI626" s="5"/>
      <c r="FJ626" s="5"/>
      <c r="FK626" s="5"/>
      <c r="FL626" s="5"/>
      <c r="FM626" s="5"/>
      <c r="FN626" s="5"/>
      <c r="FO626" s="5"/>
      <c r="FP626" s="5"/>
      <c r="FQ626" s="5"/>
      <c r="FR626" s="5"/>
      <c r="FS626" s="5"/>
      <c r="FT626" s="5"/>
      <c r="FU626" s="5"/>
      <c r="FV626" s="5"/>
      <c r="FW626" s="5"/>
      <c r="FX626" s="5"/>
      <c r="FY626" s="5"/>
      <c r="FZ626" s="5"/>
      <c r="GA626" s="5"/>
      <c r="GB626" s="5"/>
      <c r="GC626" s="5"/>
      <c r="GD626" s="5"/>
      <c r="GE626" s="5"/>
      <c r="GF626" s="5"/>
      <c r="GG626" s="5"/>
      <c r="GH626" s="5"/>
      <c r="GI626" s="5"/>
      <c r="GJ626" s="5"/>
      <c r="GK626" s="5"/>
      <c r="GL626" s="5"/>
      <c r="GM626" s="5"/>
      <c r="GN626" s="5"/>
      <c r="GO626" s="5"/>
      <c r="GP626" s="5"/>
      <c r="GQ626" s="5"/>
      <c r="GR626" s="5"/>
      <c r="GS626" s="5"/>
      <c r="GT626" s="5"/>
      <c r="GU626" s="5"/>
      <c r="GV626" s="5"/>
      <c r="GW626" s="5"/>
      <c r="GX626" s="5"/>
      <c r="GY626" s="5"/>
      <c r="GZ626" s="5"/>
      <c r="HA626" s="5"/>
      <c r="HB626" s="5"/>
      <c r="HC626" s="5"/>
      <c r="HD626" s="5"/>
      <c r="HE626" s="5"/>
      <c r="HF626" s="5"/>
      <c r="HG626" s="5"/>
      <c r="HH626" s="5"/>
      <c r="HI626" s="5"/>
      <c r="HJ626" s="5"/>
      <c r="HK626" s="5"/>
      <c r="HL626" s="5"/>
      <c r="HM626" s="5"/>
      <c r="HN626" s="5"/>
      <c r="HO626" s="5"/>
      <c r="HP626" s="5"/>
      <c r="HQ626" s="5"/>
      <c r="HR626" s="5"/>
      <c r="HS626" s="5"/>
      <c r="HT626" s="5"/>
      <c r="HU626" s="5"/>
      <c r="HV626" s="5"/>
      <c r="HW626" s="5"/>
      <c r="HX626" s="5"/>
      <c r="HY626" s="5"/>
      <c r="HZ626" s="5"/>
      <c r="IA626" s="5"/>
      <c r="IB626" s="5"/>
      <c r="IC626" s="5"/>
      <c r="ID626" s="5"/>
      <c r="IE626" s="5"/>
      <c r="IF626" s="5"/>
      <c r="IG626" s="5"/>
      <c r="IH626" s="5"/>
      <c r="II626" s="5"/>
      <c r="IJ626" s="5"/>
      <c r="IK626" s="5"/>
      <c r="IL626" s="5"/>
      <c r="IM626" s="5"/>
      <c r="IN626" s="5"/>
      <c r="IO626" s="5"/>
      <c r="IP626" s="5"/>
      <c r="IQ626" s="5"/>
      <c r="IR626" s="5"/>
      <c r="IS626" s="5"/>
      <c r="IT626" s="5"/>
      <c r="IU626" s="5"/>
      <c r="IV626" s="5"/>
      <c r="IW626" s="5"/>
      <c r="IX626" s="5"/>
      <c r="IY626" s="5"/>
      <c r="IZ626" s="5"/>
      <c r="JA626" s="5"/>
      <c r="JB626" s="5"/>
      <c r="JC626" s="5"/>
      <c r="JD626" s="5"/>
      <c r="JE626" s="5"/>
      <c r="JF626" s="5"/>
      <c r="JG626" s="5"/>
      <c r="JH626" s="5"/>
      <c r="JI626" s="5"/>
      <c r="JJ626" s="5"/>
      <c r="JK626" s="5"/>
      <c r="JL626" s="5"/>
      <c r="JM626" s="5"/>
      <c r="JN626" s="5"/>
      <c r="JO626" s="5"/>
      <c r="JP626" s="5"/>
      <c r="JQ626" s="5"/>
      <c r="JR626" s="5"/>
      <c r="JS626" s="5"/>
      <c r="JT626" s="5"/>
      <c r="JU626" s="5"/>
      <c r="JV626" s="5"/>
      <c r="JW626" s="5"/>
      <c r="JX626" s="5"/>
      <c r="JY626" s="5"/>
      <c r="JZ626" s="5"/>
      <c r="KA626" s="5"/>
      <c r="KB626" s="5"/>
      <c r="KC626" s="5"/>
      <c r="KD626" s="5"/>
      <c r="KE626" s="5"/>
      <c r="KF626" s="5"/>
      <c r="KG626" s="5"/>
      <c r="KH626" s="5"/>
      <c r="KI626" s="5"/>
      <c r="KJ626" s="5"/>
      <c r="KK626" s="5"/>
      <c r="KL626" s="5"/>
      <c r="KM626" s="5"/>
      <c r="KN626" s="5"/>
    </row>
    <row r="627" spans="1:300" ht="12.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  <c r="CY627" s="5"/>
      <c r="CZ627" s="5"/>
      <c r="DA627" s="5"/>
      <c r="DB627" s="5"/>
      <c r="DC627" s="5"/>
      <c r="DD627" s="5"/>
      <c r="DE627" s="5"/>
      <c r="DF627" s="5"/>
      <c r="DG627" s="5"/>
      <c r="DH627" s="5"/>
      <c r="DI627" s="5"/>
      <c r="DJ627" s="5"/>
      <c r="DK627" s="5"/>
      <c r="DL627" s="5"/>
      <c r="DM627" s="5"/>
      <c r="DN627" s="5"/>
      <c r="DO627" s="5"/>
      <c r="DP627" s="5"/>
      <c r="DQ627" s="5"/>
      <c r="DR627" s="5"/>
      <c r="DS627" s="5"/>
      <c r="DT627" s="5"/>
      <c r="DU627" s="5"/>
      <c r="DV627" s="5"/>
      <c r="DW627" s="5"/>
      <c r="DX627" s="5"/>
      <c r="DY627" s="5"/>
      <c r="DZ627" s="5"/>
      <c r="EA627" s="5"/>
      <c r="EB627" s="5"/>
      <c r="EC627" s="5"/>
      <c r="ED627" s="5"/>
      <c r="EE627" s="5"/>
      <c r="EF627" s="5"/>
      <c r="EG627" s="5"/>
      <c r="EH627" s="5"/>
      <c r="EI627" s="5"/>
      <c r="EJ627" s="5"/>
      <c r="EK627" s="5"/>
      <c r="EL627" s="5"/>
      <c r="EM627" s="5"/>
      <c r="EN627" s="5"/>
      <c r="EO627" s="5"/>
      <c r="EP627" s="5"/>
      <c r="EQ627" s="5"/>
      <c r="ER627" s="5"/>
      <c r="ES627" s="5"/>
      <c r="ET627" s="5"/>
      <c r="EU627" s="5"/>
      <c r="EV627" s="5"/>
      <c r="EW627" s="5"/>
      <c r="EX627" s="5"/>
      <c r="EY627" s="5"/>
      <c r="EZ627" s="5"/>
      <c r="FA627" s="5"/>
      <c r="FB627" s="5"/>
      <c r="FC627" s="5"/>
      <c r="FD627" s="5"/>
      <c r="FE627" s="5"/>
      <c r="FF627" s="5"/>
      <c r="FG627" s="5"/>
      <c r="FH627" s="5"/>
      <c r="FI627" s="5"/>
      <c r="FJ627" s="5"/>
      <c r="FK627" s="5"/>
      <c r="FL627" s="5"/>
      <c r="FM627" s="5"/>
      <c r="FN627" s="5"/>
      <c r="FO627" s="5"/>
      <c r="FP627" s="5"/>
      <c r="FQ627" s="5"/>
      <c r="FR627" s="5"/>
      <c r="FS627" s="5"/>
      <c r="FT627" s="5"/>
      <c r="FU627" s="5"/>
      <c r="FV627" s="5"/>
      <c r="FW627" s="5"/>
      <c r="FX627" s="5"/>
      <c r="FY627" s="5"/>
      <c r="FZ627" s="5"/>
      <c r="GA627" s="5"/>
      <c r="GB627" s="5"/>
      <c r="GC627" s="5"/>
      <c r="GD627" s="5"/>
      <c r="GE627" s="5"/>
      <c r="GF627" s="5"/>
      <c r="GG627" s="5"/>
      <c r="GH627" s="5"/>
      <c r="GI627" s="5"/>
      <c r="GJ627" s="5"/>
      <c r="GK627" s="5"/>
      <c r="GL627" s="5"/>
      <c r="GM627" s="5"/>
      <c r="GN627" s="5"/>
      <c r="GO627" s="5"/>
      <c r="GP627" s="5"/>
      <c r="GQ627" s="5"/>
      <c r="GR627" s="5"/>
      <c r="GS627" s="5"/>
      <c r="GT627" s="5"/>
      <c r="GU627" s="5"/>
      <c r="GV627" s="5"/>
      <c r="GW627" s="5"/>
      <c r="GX627" s="5"/>
      <c r="GY627" s="5"/>
      <c r="GZ627" s="5"/>
      <c r="HA627" s="5"/>
      <c r="HB627" s="5"/>
      <c r="HC627" s="5"/>
      <c r="HD627" s="5"/>
      <c r="HE627" s="5"/>
      <c r="HF627" s="5"/>
      <c r="HG627" s="5"/>
      <c r="HH627" s="5"/>
      <c r="HI627" s="5"/>
      <c r="HJ627" s="5"/>
      <c r="HK627" s="5"/>
      <c r="HL627" s="5"/>
      <c r="HM627" s="5"/>
      <c r="HN627" s="5"/>
      <c r="HO627" s="5"/>
      <c r="HP627" s="5"/>
      <c r="HQ627" s="5"/>
      <c r="HR627" s="5"/>
      <c r="HS627" s="5"/>
      <c r="HT627" s="5"/>
      <c r="HU627" s="5"/>
      <c r="HV627" s="5"/>
      <c r="HW627" s="5"/>
      <c r="HX627" s="5"/>
      <c r="HY627" s="5"/>
      <c r="HZ627" s="5"/>
      <c r="IA627" s="5"/>
      <c r="IB627" s="5"/>
      <c r="IC627" s="5"/>
      <c r="ID627" s="5"/>
      <c r="IE627" s="5"/>
      <c r="IF627" s="5"/>
      <c r="IG627" s="5"/>
      <c r="IH627" s="5"/>
      <c r="II627" s="5"/>
      <c r="IJ627" s="5"/>
      <c r="IK627" s="5"/>
      <c r="IL627" s="5"/>
      <c r="IM627" s="5"/>
      <c r="IN627" s="5"/>
      <c r="IO627" s="5"/>
      <c r="IP627" s="5"/>
      <c r="IQ627" s="5"/>
      <c r="IR627" s="5"/>
      <c r="IS627" s="5"/>
      <c r="IT627" s="5"/>
      <c r="IU627" s="5"/>
      <c r="IV627" s="5"/>
      <c r="IW627" s="5"/>
      <c r="IX627" s="5"/>
      <c r="IY627" s="5"/>
      <c r="IZ627" s="5"/>
      <c r="JA627" s="5"/>
      <c r="JB627" s="5"/>
      <c r="JC627" s="5"/>
      <c r="JD627" s="5"/>
      <c r="JE627" s="5"/>
      <c r="JF627" s="5"/>
      <c r="JG627" s="5"/>
      <c r="JH627" s="5"/>
      <c r="JI627" s="5"/>
      <c r="JJ627" s="5"/>
      <c r="JK627" s="5"/>
      <c r="JL627" s="5"/>
      <c r="JM627" s="5"/>
      <c r="JN627" s="5"/>
      <c r="JO627" s="5"/>
      <c r="JP627" s="5"/>
      <c r="JQ627" s="5"/>
      <c r="JR627" s="5"/>
      <c r="JS627" s="5"/>
      <c r="JT627" s="5"/>
      <c r="JU627" s="5"/>
      <c r="JV627" s="5"/>
      <c r="JW627" s="5"/>
      <c r="JX627" s="5"/>
      <c r="JY627" s="5"/>
      <c r="JZ627" s="5"/>
      <c r="KA627" s="5"/>
      <c r="KB627" s="5"/>
      <c r="KC627" s="5"/>
      <c r="KD627" s="5"/>
      <c r="KE627" s="5"/>
      <c r="KF627" s="5"/>
      <c r="KG627" s="5"/>
      <c r="KH627" s="5"/>
      <c r="KI627" s="5"/>
      <c r="KJ627" s="5"/>
      <c r="KK627" s="5"/>
      <c r="KL627" s="5"/>
      <c r="KM627" s="5"/>
      <c r="KN627" s="5"/>
    </row>
    <row r="628" spans="1:300" ht="12.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  <c r="CY628" s="5"/>
      <c r="CZ628" s="5"/>
      <c r="DA628" s="5"/>
      <c r="DB628" s="5"/>
      <c r="DC628" s="5"/>
      <c r="DD628" s="5"/>
      <c r="DE628" s="5"/>
      <c r="DF628" s="5"/>
      <c r="DG628" s="5"/>
      <c r="DH628" s="5"/>
      <c r="DI628" s="5"/>
      <c r="DJ628" s="5"/>
      <c r="DK628" s="5"/>
      <c r="DL628" s="5"/>
      <c r="DM628" s="5"/>
      <c r="DN628" s="5"/>
      <c r="DO628" s="5"/>
      <c r="DP628" s="5"/>
      <c r="DQ628" s="5"/>
      <c r="DR628" s="5"/>
      <c r="DS628" s="5"/>
      <c r="DT628" s="5"/>
      <c r="DU628" s="5"/>
      <c r="DV628" s="5"/>
      <c r="DW628" s="5"/>
      <c r="DX628" s="5"/>
      <c r="DY628" s="5"/>
      <c r="DZ628" s="5"/>
      <c r="EA628" s="5"/>
      <c r="EB628" s="5"/>
      <c r="EC628" s="5"/>
      <c r="ED628" s="5"/>
      <c r="EE628" s="5"/>
      <c r="EF628" s="5"/>
      <c r="EG628" s="5"/>
      <c r="EH628" s="5"/>
      <c r="EI628" s="5"/>
      <c r="EJ628" s="5"/>
      <c r="EK628" s="5"/>
      <c r="EL628" s="5"/>
      <c r="EM628" s="5"/>
      <c r="EN628" s="5"/>
      <c r="EO628" s="5"/>
      <c r="EP628" s="5"/>
      <c r="EQ628" s="5"/>
      <c r="ER628" s="5"/>
      <c r="ES628" s="5"/>
      <c r="ET628" s="5"/>
      <c r="EU628" s="5"/>
      <c r="EV628" s="5"/>
      <c r="EW628" s="5"/>
      <c r="EX628" s="5"/>
      <c r="EY628" s="5"/>
      <c r="EZ628" s="5"/>
      <c r="FA628" s="5"/>
      <c r="FB628" s="5"/>
      <c r="FC628" s="5"/>
      <c r="FD628" s="5"/>
      <c r="FE628" s="5"/>
      <c r="FF628" s="5"/>
      <c r="FG628" s="5"/>
      <c r="FH628" s="5"/>
      <c r="FI628" s="5"/>
      <c r="FJ628" s="5"/>
      <c r="FK628" s="5"/>
      <c r="FL628" s="5"/>
      <c r="FM628" s="5"/>
      <c r="FN628" s="5"/>
      <c r="FO628" s="5"/>
      <c r="FP628" s="5"/>
      <c r="FQ628" s="5"/>
      <c r="FR628" s="5"/>
      <c r="FS628" s="5"/>
      <c r="FT628" s="5"/>
      <c r="FU628" s="5"/>
      <c r="FV628" s="5"/>
      <c r="FW628" s="5"/>
      <c r="FX628" s="5"/>
      <c r="FY628" s="5"/>
      <c r="FZ628" s="5"/>
      <c r="GA628" s="5"/>
      <c r="GB628" s="5"/>
      <c r="GC628" s="5"/>
      <c r="GD628" s="5"/>
      <c r="GE628" s="5"/>
      <c r="GF628" s="5"/>
      <c r="GG628" s="5"/>
      <c r="GH628" s="5"/>
      <c r="GI628" s="5"/>
      <c r="GJ628" s="5"/>
      <c r="GK628" s="5"/>
      <c r="GL628" s="5"/>
      <c r="GM628" s="5"/>
      <c r="GN628" s="5"/>
      <c r="GO628" s="5"/>
      <c r="GP628" s="5"/>
      <c r="GQ628" s="5"/>
      <c r="GR628" s="5"/>
      <c r="GS628" s="5"/>
      <c r="GT628" s="5"/>
      <c r="GU628" s="5"/>
      <c r="GV628" s="5"/>
      <c r="GW628" s="5"/>
      <c r="GX628" s="5"/>
      <c r="GY628" s="5"/>
      <c r="GZ628" s="5"/>
      <c r="HA628" s="5"/>
      <c r="HB628" s="5"/>
      <c r="HC628" s="5"/>
      <c r="HD628" s="5"/>
      <c r="HE628" s="5"/>
      <c r="HF628" s="5"/>
      <c r="HG628" s="5"/>
      <c r="HH628" s="5"/>
      <c r="HI628" s="5"/>
      <c r="HJ628" s="5"/>
      <c r="HK628" s="5"/>
      <c r="HL628" s="5"/>
      <c r="HM628" s="5"/>
      <c r="HN628" s="5"/>
      <c r="HO628" s="5"/>
      <c r="HP628" s="5"/>
      <c r="HQ628" s="5"/>
      <c r="HR628" s="5"/>
      <c r="HS628" s="5"/>
      <c r="HT628" s="5"/>
      <c r="HU628" s="5"/>
      <c r="HV628" s="5"/>
      <c r="HW628" s="5"/>
      <c r="HX628" s="5"/>
      <c r="HY628" s="5"/>
      <c r="HZ628" s="5"/>
      <c r="IA628" s="5"/>
      <c r="IB628" s="5"/>
      <c r="IC628" s="5"/>
      <c r="ID628" s="5"/>
      <c r="IE628" s="5"/>
      <c r="IF628" s="5"/>
      <c r="IG628" s="5"/>
      <c r="IH628" s="5"/>
      <c r="II628" s="5"/>
      <c r="IJ628" s="5"/>
      <c r="IK628" s="5"/>
      <c r="IL628" s="5"/>
      <c r="IM628" s="5"/>
      <c r="IN628" s="5"/>
      <c r="IO628" s="5"/>
      <c r="IP628" s="5"/>
      <c r="IQ628" s="5"/>
      <c r="IR628" s="5"/>
      <c r="IS628" s="5"/>
      <c r="IT628" s="5"/>
      <c r="IU628" s="5"/>
      <c r="IV628" s="5"/>
      <c r="IW628" s="5"/>
      <c r="IX628" s="5"/>
      <c r="IY628" s="5"/>
      <c r="IZ628" s="5"/>
      <c r="JA628" s="5"/>
      <c r="JB628" s="5"/>
      <c r="JC628" s="5"/>
      <c r="JD628" s="5"/>
      <c r="JE628" s="5"/>
      <c r="JF628" s="5"/>
      <c r="JG628" s="5"/>
      <c r="JH628" s="5"/>
      <c r="JI628" s="5"/>
      <c r="JJ628" s="5"/>
      <c r="JK628" s="5"/>
      <c r="JL628" s="5"/>
      <c r="JM628" s="5"/>
      <c r="JN628" s="5"/>
      <c r="JO628" s="5"/>
      <c r="JP628" s="5"/>
      <c r="JQ628" s="5"/>
      <c r="JR628" s="5"/>
      <c r="JS628" s="5"/>
      <c r="JT628" s="5"/>
      <c r="JU628" s="5"/>
      <c r="JV628" s="5"/>
      <c r="JW628" s="5"/>
      <c r="JX628" s="5"/>
      <c r="JY628" s="5"/>
      <c r="JZ628" s="5"/>
      <c r="KA628" s="5"/>
      <c r="KB628" s="5"/>
      <c r="KC628" s="5"/>
      <c r="KD628" s="5"/>
      <c r="KE628" s="5"/>
      <c r="KF628" s="5"/>
      <c r="KG628" s="5"/>
      <c r="KH628" s="5"/>
      <c r="KI628" s="5"/>
      <c r="KJ628" s="5"/>
      <c r="KK628" s="5"/>
      <c r="KL628" s="5"/>
      <c r="KM628" s="5"/>
      <c r="KN628" s="5"/>
    </row>
    <row r="629" spans="1:300" ht="12.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5"/>
      <c r="CM629" s="5"/>
      <c r="CN629" s="5"/>
      <c r="CO629" s="5"/>
      <c r="CP629" s="5"/>
      <c r="CQ629" s="5"/>
      <c r="CR629" s="5"/>
      <c r="CS629" s="5"/>
      <c r="CT629" s="5"/>
      <c r="CU629" s="5"/>
      <c r="CV629" s="5"/>
      <c r="CW629" s="5"/>
      <c r="CX629" s="5"/>
      <c r="CY629" s="5"/>
      <c r="CZ629" s="5"/>
      <c r="DA629" s="5"/>
      <c r="DB629" s="5"/>
      <c r="DC629" s="5"/>
      <c r="DD629" s="5"/>
      <c r="DE629" s="5"/>
      <c r="DF629" s="5"/>
      <c r="DG629" s="5"/>
      <c r="DH629" s="5"/>
      <c r="DI629" s="5"/>
      <c r="DJ629" s="5"/>
      <c r="DK629" s="5"/>
      <c r="DL629" s="5"/>
      <c r="DM629" s="5"/>
      <c r="DN629" s="5"/>
      <c r="DO629" s="5"/>
      <c r="DP629" s="5"/>
      <c r="DQ629" s="5"/>
      <c r="DR629" s="5"/>
      <c r="DS629" s="5"/>
      <c r="DT629" s="5"/>
      <c r="DU629" s="5"/>
      <c r="DV629" s="5"/>
      <c r="DW629" s="5"/>
      <c r="DX629" s="5"/>
      <c r="DY629" s="5"/>
      <c r="DZ629" s="5"/>
      <c r="EA629" s="5"/>
      <c r="EB629" s="5"/>
      <c r="EC629" s="5"/>
      <c r="ED629" s="5"/>
      <c r="EE629" s="5"/>
      <c r="EF629" s="5"/>
      <c r="EG629" s="5"/>
      <c r="EH629" s="5"/>
      <c r="EI629" s="5"/>
      <c r="EJ629" s="5"/>
      <c r="EK629" s="5"/>
      <c r="EL629" s="5"/>
      <c r="EM629" s="5"/>
      <c r="EN629" s="5"/>
      <c r="EO629" s="5"/>
      <c r="EP629" s="5"/>
      <c r="EQ629" s="5"/>
      <c r="ER629" s="5"/>
      <c r="ES629" s="5"/>
      <c r="ET629" s="5"/>
      <c r="EU629" s="5"/>
      <c r="EV629" s="5"/>
      <c r="EW629" s="5"/>
      <c r="EX629" s="5"/>
      <c r="EY629" s="5"/>
      <c r="EZ629" s="5"/>
      <c r="FA629" s="5"/>
      <c r="FB629" s="5"/>
      <c r="FC629" s="5"/>
      <c r="FD629" s="5"/>
      <c r="FE629" s="5"/>
      <c r="FF629" s="5"/>
      <c r="FG629" s="5"/>
      <c r="FH629" s="5"/>
      <c r="FI629" s="5"/>
      <c r="FJ629" s="5"/>
      <c r="FK629" s="5"/>
      <c r="FL629" s="5"/>
      <c r="FM629" s="5"/>
      <c r="FN629" s="5"/>
      <c r="FO629" s="5"/>
      <c r="FP629" s="5"/>
      <c r="FQ629" s="5"/>
      <c r="FR629" s="5"/>
      <c r="FS629" s="5"/>
      <c r="FT629" s="5"/>
      <c r="FU629" s="5"/>
      <c r="FV629" s="5"/>
      <c r="FW629" s="5"/>
      <c r="FX629" s="5"/>
      <c r="FY629" s="5"/>
      <c r="FZ629" s="5"/>
      <c r="GA629" s="5"/>
      <c r="GB629" s="5"/>
      <c r="GC629" s="5"/>
      <c r="GD629" s="5"/>
      <c r="GE629" s="5"/>
      <c r="GF629" s="5"/>
      <c r="GG629" s="5"/>
      <c r="GH629" s="5"/>
      <c r="GI629" s="5"/>
      <c r="GJ629" s="5"/>
      <c r="GK629" s="5"/>
      <c r="GL629" s="5"/>
      <c r="GM629" s="5"/>
      <c r="GN629" s="5"/>
      <c r="GO629" s="5"/>
      <c r="GP629" s="5"/>
      <c r="GQ629" s="5"/>
      <c r="GR629" s="5"/>
      <c r="GS629" s="5"/>
      <c r="GT629" s="5"/>
      <c r="GU629" s="5"/>
      <c r="GV629" s="5"/>
      <c r="GW629" s="5"/>
      <c r="GX629" s="5"/>
      <c r="GY629" s="5"/>
      <c r="GZ629" s="5"/>
      <c r="HA629" s="5"/>
      <c r="HB629" s="5"/>
      <c r="HC629" s="5"/>
      <c r="HD629" s="5"/>
      <c r="HE629" s="5"/>
      <c r="HF629" s="5"/>
      <c r="HG629" s="5"/>
      <c r="HH629" s="5"/>
      <c r="HI629" s="5"/>
      <c r="HJ629" s="5"/>
      <c r="HK629" s="5"/>
      <c r="HL629" s="5"/>
      <c r="HM629" s="5"/>
      <c r="HN629" s="5"/>
      <c r="HO629" s="5"/>
      <c r="HP629" s="5"/>
      <c r="HQ629" s="5"/>
      <c r="HR629" s="5"/>
      <c r="HS629" s="5"/>
      <c r="HT629" s="5"/>
      <c r="HU629" s="5"/>
      <c r="HV629" s="5"/>
      <c r="HW629" s="5"/>
      <c r="HX629" s="5"/>
      <c r="HY629" s="5"/>
      <c r="HZ629" s="5"/>
      <c r="IA629" s="5"/>
      <c r="IB629" s="5"/>
      <c r="IC629" s="5"/>
      <c r="ID629" s="5"/>
      <c r="IE629" s="5"/>
      <c r="IF629" s="5"/>
      <c r="IG629" s="5"/>
      <c r="IH629" s="5"/>
      <c r="II629" s="5"/>
      <c r="IJ629" s="5"/>
      <c r="IK629" s="5"/>
      <c r="IL629" s="5"/>
      <c r="IM629" s="5"/>
      <c r="IN629" s="5"/>
      <c r="IO629" s="5"/>
      <c r="IP629" s="5"/>
      <c r="IQ629" s="5"/>
      <c r="IR629" s="5"/>
      <c r="IS629" s="5"/>
      <c r="IT629" s="5"/>
      <c r="IU629" s="5"/>
      <c r="IV629" s="5"/>
      <c r="IW629" s="5"/>
      <c r="IX629" s="5"/>
      <c r="IY629" s="5"/>
      <c r="IZ629" s="5"/>
      <c r="JA629" s="5"/>
      <c r="JB629" s="5"/>
      <c r="JC629" s="5"/>
      <c r="JD629" s="5"/>
      <c r="JE629" s="5"/>
      <c r="JF629" s="5"/>
      <c r="JG629" s="5"/>
      <c r="JH629" s="5"/>
      <c r="JI629" s="5"/>
      <c r="JJ629" s="5"/>
      <c r="JK629" s="5"/>
      <c r="JL629" s="5"/>
      <c r="JM629" s="5"/>
      <c r="JN629" s="5"/>
      <c r="JO629" s="5"/>
      <c r="JP629" s="5"/>
      <c r="JQ629" s="5"/>
      <c r="JR629" s="5"/>
      <c r="JS629" s="5"/>
      <c r="JT629" s="5"/>
      <c r="JU629" s="5"/>
      <c r="JV629" s="5"/>
      <c r="JW629" s="5"/>
      <c r="JX629" s="5"/>
      <c r="JY629" s="5"/>
      <c r="JZ629" s="5"/>
      <c r="KA629" s="5"/>
      <c r="KB629" s="5"/>
      <c r="KC629" s="5"/>
      <c r="KD629" s="5"/>
      <c r="KE629" s="5"/>
      <c r="KF629" s="5"/>
      <c r="KG629" s="5"/>
      <c r="KH629" s="5"/>
      <c r="KI629" s="5"/>
      <c r="KJ629" s="5"/>
      <c r="KK629" s="5"/>
      <c r="KL629" s="5"/>
      <c r="KM629" s="5"/>
      <c r="KN629" s="5"/>
    </row>
    <row r="630" spans="1:300" ht="12.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  <c r="CY630" s="5"/>
      <c r="CZ630" s="5"/>
      <c r="DA630" s="5"/>
      <c r="DB630" s="5"/>
      <c r="DC630" s="5"/>
      <c r="DD630" s="5"/>
      <c r="DE630" s="5"/>
      <c r="DF630" s="5"/>
      <c r="DG630" s="5"/>
      <c r="DH630" s="5"/>
      <c r="DI630" s="5"/>
      <c r="DJ630" s="5"/>
      <c r="DK630" s="5"/>
      <c r="DL630" s="5"/>
      <c r="DM630" s="5"/>
      <c r="DN630" s="5"/>
      <c r="DO630" s="5"/>
      <c r="DP630" s="5"/>
      <c r="DQ630" s="5"/>
      <c r="DR630" s="5"/>
      <c r="DS630" s="5"/>
      <c r="DT630" s="5"/>
      <c r="DU630" s="5"/>
      <c r="DV630" s="5"/>
      <c r="DW630" s="5"/>
      <c r="DX630" s="5"/>
      <c r="DY630" s="5"/>
      <c r="DZ630" s="5"/>
      <c r="EA630" s="5"/>
      <c r="EB630" s="5"/>
      <c r="EC630" s="5"/>
      <c r="ED630" s="5"/>
      <c r="EE630" s="5"/>
      <c r="EF630" s="5"/>
      <c r="EG630" s="5"/>
      <c r="EH630" s="5"/>
      <c r="EI630" s="5"/>
      <c r="EJ630" s="5"/>
      <c r="EK630" s="5"/>
      <c r="EL630" s="5"/>
      <c r="EM630" s="5"/>
      <c r="EN630" s="5"/>
      <c r="EO630" s="5"/>
      <c r="EP630" s="5"/>
      <c r="EQ630" s="5"/>
      <c r="ER630" s="5"/>
      <c r="ES630" s="5"/>
      <c r="ET630" s="5"/>
      <c r="EU630" s="5"/>
      <c r="EV630" s="5"/>
      <c r="EW630" s="5"/>
      <c r="EX630" s="5"/>
      <c r="EY630" s="5"/>
      <c r="EZ630" s="5"/>
      <c r="FA630" s="5"/>
      <c r="FB630" s="5"/>
      <c r="FC630" s="5"/>
      <c r="FD630" s="5"/>
      <c r="FE630" s="5"/>
      <c r="FF630" s="5"/>
      <c r="FG630" s="5"/>
      <c r="FH630" s="5"/>
      <c r="FI630" s="5"/>
      <c r="FJ630" s="5"/>
      <c r="FK630" s="5"/>
      <c r="FL630" s="5"/>
      <c r="FM630" s="5"/>
      <c r="FN630" s="5"/>
      <c r="FO630" s="5"/>
      <c r="FP630" s="5"/>
      <c r="FQ630" s="5"/>
      <c r="FR630" s="5"/>
      <c r="FS630" s="5"/>
      <c r="FT630" s="5"/>
      <c r="FU630" s="5"/>
      <c r="FV630" s="5"/>
      <c r="FW630" s="5"/>
      <c r="FX630" s="5"/>
      <c r="FY630" s="5"/>
      <c r="FZ630" s="5"/>
      <c r="GA630" s="5"/>
      <c r="GB630" s="5"/>
      <c r="GC630" s="5"/>
      <c r="GD630" s="5"/>
      <c r="GE630" s="5"/>
      <c r="GF630" s="5"/>
      <c r="GG630" s="5"/>
      <c r="GH630" s="5"/>
      <c r="GI630" s="5"/>
      <c r="GJ630" s="5"/>
      <c r="GK630" s="5"/>
      <c r="GL630" s="5"/>
      <c r="GM630" s="5"/>
      <c r="GN630" s="5"/>
      <c r="GO630" s="5"/>
      <c r="GP630" s="5"/>
      <c r="GQ630" s="5"/>
      <c r="GR630" s="5"/>
      <c r="GS630" s="5"/>
      <c r="GT630" s="5"/>
      <c r="GU630" s="5"/>
      <c r="GV630" s="5"/>
      <c r="GW630" s="5"/>
      <c r="GX630" s="5"/>
      <c r="GY630" s="5"/>
      <c r="GZ630" s="5"/>
      <c r="HA630" s="5"/>
      <c r="HB630" s="5"/>
      <c r="HC630" s="5"/>
      <c r="HD630" s="5"/>
      <c r="HE630" s="5"/>
      <c r="HF630" s="5"/>
      <c r="HG630" s="5"/>
      <c r="HH630" s="5"/>
      <c r="HI630" s="5"/>
      <c r="HJ630" s="5"/>
      <c r="HK630" s="5"/>
      <c r="HL630" s="5"/>
      <c r="HM630" s="5"/>
      <c r="HN630" s="5"/>
      <c r="HO630" s="5"/>
      <c r="HP630" s="5"/>
      <c r="HQ630" s="5"/>
      <c r="HR630" s="5"/>
      <c r="HS630" s="5"/>
      <c r="HT630" s="5"/>
      <c r="HU630" s="5"/>
      <c r="HV630" s="5"/>
      <c r="HW630" s="5"/>
      <c r="HX630" s="5"/>
      <c r="HY630" s="5"/>
      <c r="HZ630" s="5"/>
      <c r="IA630" s="5"/>
      <c r="IB630" s="5"/>
      <c r="IC630" s="5"/>
      <c r="ID630" s="5"/>
      <c r="IE630" s="5"/>
      <c r="IF630" s="5"/>
      <c r="IG630" s="5"/>
      <c r="IH630" s="5"/>
      <c r="II630" s="5"/>
      <c r="IJ630" s="5"/>
      <c r="IK630" s="5"/>
      <c r="IL630" s="5"/>
      <c r="IM630" s="5"/>
      <c r="IN630" s="5"/>
      <c r="IO630" s="5"/>
      <c r="IP630" s="5"/>
      <c r="IQ630" s="5"/>
      <c r="IR630" s="5"/>
      <c r="IS630" s="5"/>
      <c r="IT630" s="5"/>
      <c r="IU630" s="5"/>
      <c r="IV630" s="5"/>
      <c r="IW630" s="5"/>
      <c r="IX630" s="5"/>
      <c r="IY630" s="5"/>
      <c r="IZ630" s="5"/>
      <c r="JA630" s="5"/>
      <c r="JB630" s="5"/>
      <c r="JC630" s="5"/>
      <c r="JD630" s="5"/>
      <c r="JE630" s="5"/>
      <c r="JF630" s="5"/>
      <c r="JG630" s="5"/>
      <c r="JH630" s="5"/>
      <c r="JI630" s="5"/>
      <c r="JJ630" s="5"/>
      <c r="JK630" s="5"/>
      <c r="JL630" s="5"/>
      <c r="JM630" s="5"/>
      <c r="JN630" s="5"/>
      <c r="JO630" s="5"/>
      <c r="JP630" s="5"/>
      <c r="JQ630" s="5"/>
      <c r="JR630" s="5"/>
      <c r="JS630" s="5"/>
      <c r="JT630" s="5"/>
      <c r="JU630" s="5"/>
      <c r="JV630" s="5"/>
      <c r="JW630" s="5"/>
      <c r="JX630" s="5"/>
      <c r="JY630" s="5"/>
      <c r="JZ630" s="5"/>
      <c r="KA630" s="5"/>
      <c r="KB630" s="5"/>
      <c r="KC630" s="5"/>
      <c r="KD630" s="5"/>
      <c r="KE630" s="5"/>
      <c r="KF630" s="5"/>
      <c r="KG630" s="5"/>
      <c r="KH630" s="5"/>
      <c r="KI630" s="5"/>
      <c r="KJ630" s="5"/>
      <c r="KK630" s="5"/>
      <c r="KL630" s="5"/>
      <c r="KM630" s="5"/>
      <c r="KN630" s="5"/>
    </row>
    <row r="631" spans="1:300" ht="12.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5"/>
      <c r="CM631" s="5"/>
      <c r="CN631" s="5"/>
      <c r="CO631" s="5"/>
      <c r="CP631" s="5"/>
      <c r="CQ631" s="5"/>
      <c r="CR631" s="5"/>
      <c r="CS631" s="5"/>
      <c r="CT631" s="5"/>
      <c r="CU631" s="5"/>
      <c r="CV631" s="5"/>
      <c r="CW631" s="5"/>
      <c r="CX631" s="5"/>
      <c r="CY631" s="5"/>
      <c r="CZ631" s="5"/>
      <c r="DA631" s="5"/>
      <c r="DB631" s="5"/>
      <c r="DC631" s="5"/>
      <c r="DD631" s="5"/>
      <c r="DE631" s="5"/>
      <c r="DF631" s="5"/>
      <c r="DG631" s="5"/>
      <c r="DH631" s="5"/>
      <c r="DI631" s="5"/>
      <c r="DJ631" s="5"/>
      <c r="DK631" s="5"/>
      <c r="DL631" s="5"/>
      <c r="DM631" s="5"/>
      <c r="DN631" s="5"/>
      <c r="DO631" s="5"/>
      <c r="DP631" s="5"/>
      <c r="DQ631" s="5"/>
      <c r="DR631" s="5"/>
      <c r="DS631" s="5"/>
      <c r="DT631" s="5"/>
      <c r="DU631" s="5"/>
      <c r="DV631" s="5"/>
      <c r="DW631" s="5"/>
      <c r="DX631" s="5"/>
      <c r="DY631" s="5"/>
      <c r="DZ631" s="5"/>
      <c r="EA631" s="5"/>
      <c r="EB631" s="5"/>
      <c r="EC631" s="5"/>
      <c r="ED631" s="5"/>
      <c r="EE631" s="5"/>
      <c r="EF631" s="5"/>
      <c r="EG631" s="5"/>
      <c r="EH631" s="5"/>
      <c r="EI631" s="5"/>
      <c r="EJ631" s="5"/>
      <c r="EK631" s="5"/>
      <c r="EL631" s="5"/>
      <c r="EM631" s="5"/>
      <c r="EN631" s="5"/>
      <c r="EO631" s="5"/>
      <c r="EP631" s="5"/>
      <c r="EQ631" s="5"/>
      <c r="ER631" s="5"/>
      <c r="ES631" s="5"/>
      <c r="ET631" s="5"/>
      <c r="EU631" s="5"/>
      <c r="EV631" s="5"/>
      <c r="EW631" s="5"/>
      <c r="EX631" s="5"/>
      <c r="EY631" s="5"/>
      <c r="EZ631" s="5"/>
      <c r="FA631" s="5"/>
      <c r="FB631" s="5"/>
      <c r="FC631" s="5"/>
      <c r="FD631" s="5"/>
      <c r="FE631" s="5"/>
      <c r="FF631" s="5"/>
      <c r="FG631" s="5"/>
      <c r="FH631" s="5"/>
      <c r="FI631" s="5"/>
      <c r="FJ631" s="5"/>
      <c r="FK631" s="5"/>
      <c r="FL631" s="5"/>
      <c r="FM631" s="5"/>
      <c r="FN631" s="5"/>
      <c r="FO631" s="5"/>
      <c r="FP631" s="5"/>
      <c r="FQ631" s="5"/>
      <c r="FR631" s="5"/>
      <c r="FS631" s="5"/>
      <c r="FT631" s="5"/>
      <c r="FU631" s="5"/>
      <c r="FV631" s="5"/>
      <c r="FW631" s="5"/>
      <c r="FX631" s="5"/>
      <c r="FY631" s="5"/>
      <c r="FZ631" s="5"/>
      <c r="GA631" s="5"/>
      <c r="GB631" s="5"/>
      <c r="GC631" s="5"/>
      <c r="GD631" s="5"/>
      <c r="GE631" s="5"/>
      <c r="GF631" s="5"/>
      <c r="GG631" s="5"/>
      <c r="GH631" s="5"/>
      <c r="GI631" s="5"/>
      <c r="GJ631" s="5"/>
      <c r="GK631" s="5"/>
      <c r="GL631" s="5"/>
      <c r="GM631" s="5"/>
      <c r="GN631" s="5"/>
      <c r="GO631" s="5"/>
      <c r="GP631" s="5"/>
      <c r="GQ631" s="5"/>
      <c r="GR631" s="5"/>
      <c r="GS631" s="5"/>
      <c r="GT631" s="5"/>
      <c r="GU631" s="5"/>
      <c r="GV631" s="5"/>
      <c r="GW631" s="5"/>
      <c r="GX631" s="5"/>
      <c r="GY631" s="5"/>
      <c r="GZ631" s="5"/>
      <c r="HA631" s="5"/>
      <c r="HB631" s="5"/>
      <c r="HC631" s="5"/>
      <c r="HD631" s="5"/>
      <c r="HE631" s="5"/>
      <c r="HF631" s="5"/>
      <c r="HG631" s="5"/>
      <c r="HH631" s="5"/>
      <c r="HI631" s="5"/>
      <c r="HJ631" s="5"/>
      <c r="HK631" s="5"/>
      <c r="HL631" s="5"/>
      <c r="HM631" s="5"/>
      <c r="HN631" s="5"/>
      <c r="HO631" s="5"/>
      <c r="HP631" s="5"/>
      <c r="HQ631" s="5"/>
      <c r="HR631" s="5"/>
      <c r="HS631" s="5"/>
      <c r="HT631" s="5"/>
      <c r="HU631" s="5"/>
      <c r="HV631" s="5"/>
      <c r="HW631" s="5"/>
      <c r="HX631" s="5"/>
      <c r="HY631" s="5"/>
      <c r="HZ631" s="5"/>
      <c r="IA631" s="5"/>
      <c r="IB631" s="5"/>
      <c r="IC631" s="5"/>
      <c r="ID631" s="5"/>
      <c r="IE631" s="5"/>
      <c r="IF631" s="5"/>
      <c r="IG631" s="5"/>
      <c r="IH631" s="5"/>
      <c r="II631" s="5"/>
      <c r="IJ631" s="5"/>
      <c r="IK631" s="5"/>
      <c r="IL631" s="5"/>
      <c r="IM631" s="5"/>
      <c r="IN631" s="5"/>
      <c r="IO631" s="5"/>
      <c r="IP631" s="5"/>
      <c r="IQ631" s="5"/>
      <c r="IR631" s="5"/>
      <c r="IS631" s="5"/>
      <c r="IT631" s="5"/>
      <c r="IU631" s="5"/>
      <c r="IV631" s="5"/>
      <c r="IW631" s="5"/>
      <c r="IX631" s="5"/>
      <c r="IY631" s="5"/>
      <c r="IZ631" s="5"/>
      <c r="JA631" s="5"/>
      <c r="JB631" s="5"/>
      <c r="JC631" s="5"/>
      <c r="JD631" s="5"/>
      <c r="JE631" s="5"/>
      <c r="JF631" s="5"/>
      <c r="JG631" s="5"/>
      <c r="JH631" s="5"/>
      <c r="JI631" s="5"/>
      <c r="JJ631" s="5"/>
      <c r="JK631" s="5"/>
      <c r="JL631" s="5"/>
      <c r="JM631" s="5"/>
      <c r="JN631" s="5"/>
      <c r="JO631" s="5"/>
      <c r="JP631" s="5"/>
      <c r="JQ631" s="5"/>
      <c r="JR631" s="5"/>
      <c r="JS631" s="5"/>
      <c r="JT631" s="5"/>
      <c r="JU631" s="5"/>
      <c r="JV631" s="5"/>
      <c r="JW631" s="5"/>
      <c r="JX631" s="5"/>
      <c r="JY631" s="5"/>
      <c r="JZ631" s="5"/>
      <c r="KA631" s="5"/>
      <c r="KB631" s="5"/>
      <c r="KC631" s="5"/>
      <c r="KD631" s="5"/>
      <c r="KE631" s="5"/>
      <c r="KF631" s="5"/>
      <c r="KG631" s="5"/>
      <c r="KH631" s="5"/>
      <c r="KI631" s="5"/>
      <c r="KJ631" s="5"/>
      <c r="KK631" s="5"/>
      <c r="KL631" s="5"/>
      <c r="KM631" s="5"/>
      <c r="KN631" s="5"/>
    </row>
    <row r="632" spans="1:300" ht="12.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5"/>
      <c r="CM632" s="5"/>
      <c r="CN632" s="5"/>
      <c r="CO632" s="5"/>
      <c r="CP632" s="5"/>
      <c r="CQ632" s="5"/>
      <c r="CR632" s="5"/>
      <c r="CS632" s="5"/>
      <c r="CT632" s="5"/>
      <c r="CU632" s="5"/>
      <c r="CV632" s="5"/>
      <c r="CW632" s="5"/>
      <c r="CX632" s="5"/>
      <c r="CY632" s="5"/>
      <c r="CZ632" s="5"/>
      <c r="DA632" s="5"/>
      <c r="DB632" s="5"/>
      <c r="DC632" s="5"/>
      <c r="DD632" s="5"/>
      <c r="DE632" s="5"/>
      <c r="DF632" s="5"/>
      <c r="DG632" s="5"/>
      <c r="DH632" s="5"/>
      <c r="DI632" s="5"/>
      <c r="DJ632" s="5"/>
      <c r="DK632" s="5"/>
      <c r="DL632" s="5"/>
      <c r="DM632" s="5"/>
      <c r="DN632" s="5"/>
      <c r="DO632" s="5"/>
      <c r="DP632" s="5"/>
      <c r="DQ632" s="5"/>
      <c r="DR632" s="5"/>
      <c r="DS632" s="5"/>
      <c r="DT632" s="5"/>
      <c r="DU632" s="5"/>
      <c r="DV632" s="5"/>
      <c r="DW632" s="5"/>
      <c r="DX632" s="5"/>
      <c r="DY632" s="5"/>
      <c r="DZ632" s="5"/>
      <c r="EA632" s="5"/>
      <c r="EB632" s="5"/>
      <c r="EC632" s="5"/>
      <c r="ED632" s="5"/>
      <c r="EE632" s="5"/>
      <c r="EF632" s="5"/>
      <c r="EG632" s="5"/>
      <c r="EH632" s="5"/>
      <c r="EI632" s="5"/>
      <c r="EJ632" s="5"/>
      <c r="EK632" s="5"/>
      <c r="EL632" s="5"/>
      <c r="EM632" s="5"/>
      <c r="EN632" s="5"/>
      <c r="EO632" s="5"/>
      <c r="EP632" s="5"/>
      <c r="EQ632" s="5"/>
      <c r="ER632" s="5"/>
      <c r="ES632" s="5"/>
      <c r="ET632" s="5"/>
      <c r="EU632" s="5"/>
      <c r="EV632" s="5"/>
      <c r="EW632" s="5"/>
      <c r="EX632" s="5"/>
      <c r="EY632" s="5"/>
      <c r="EZ632" s="5"/>
      <c r="FA632" s="5"/>
      <c r="FB632" s="5"/>
      <c r="FC632" s="5"/>
      <c r="FD632" s="5"/>
      <c r="FE632" s="5"/>
      <c r="FF632" s="5"/>
      <c r="FG632" s="5"/>
      <c r="FH632" s="5"/>
      <c r="FI632" s="5"/>
      <c r="FJ632" s="5"/>
      <c r="FK632" s="5"/>
      <c r="FL632" s="5"/>
      <c r="FM632" s="5"/>
      <c r="FN632" s="5"/>
      <c r="FO632" s="5"/>
      <c r="FP632" s="5"/>
      <c r="FQ632" s="5"/>
      <c r="FR632" s="5"/>
      <c r="FS632" s="5"/>
      <c r="FT632" s="5"/>
      <c r="FU632" s="5"/>
      <c r="FV632" s="5"/>
      <c r="FW632" s="5"/>
      <c r="FX632" s="5"/>
      <c r="FY632" s="5"/>
      <c r="FZ632" s="5"/>
      <c r="GA632" s="5"/>
      <c r="GB632" s="5"/>
      <c r="GC632" s="5"/>
      <c r="GD632" s="5"/>
      <c r="GE632" s="5"/>
      <c r="GF632" s="5"/>
      <c r="GG632" s="5"/>
      <c r="GH632" s="5"/>
      <c r="GI632" s="5"/>
      <c r="GJ632" s="5"/>
      <c r="GK632" s="5"/>
      <c r="GL632" s="5"/>
      <c r="GM632" s="5"/>
      <c r="GN632" s="5"/>
      <c r="GO632" s="5"/>
      <c r="GP632" s="5"/>
      <c r="GQ632" s="5"/>
      <c r="GR632" s="5"/>
      <c r="GS632" s="5"/>
      <c r="GT632" s="5"/>
      <c r="GU632" s="5"/>
      <c r="GV632" s="5"/>
      <c r="GW632" s="5"/>
      <c r="GX632" s="5"/>
      <c r="GY632" s="5"/>
      <c r="GZ632" s="5"/>
      <c r="HA632" s="5"/>
      <c r="HB632" s="5"/>
      <c r="HC632" s="5"/>
      <c r="HD632" s="5"/>
      <c r="HE632" s="5"/>
      <c r="HF632" s="5"/>
      <c r="HG632" s="5"/>
      <c r="HH632" s="5"/>
      <c r="HI632" s="5"/>
      <c r="HJ632" s="5"/>
      <c r="HK632" s="5"/>
      <c r="HL632" s="5"/>
      <c r="HM632" s="5"/>
      <c r="HN632" s="5"/>
      <c r="HO632" s="5"/>
      <c r="HP632" s="5"/>
      <c r="HQ632" s="5"/>
      <c r="HR632" s="5"/>
      <c r="HS632" s="5"/>
      <c r="HT632" s="5"/>
      <c r="HU632" s="5"/>
      <c r="HV632" s="5"/>
      <c r="HW632" s="5"/>
      <c r="HX632" s="5"/>
      <c r="HY632" s="5"/>
      <c r="HZ632" s="5"/>
      <c r="IA632" s="5"/>
      <c r="IB632" s="5"/>
      <c r="IC632" s="5"/>
      <c r="ID632" s="5"/>
      <c r="IE632" s="5"/>
      <c r="IF632" s="5"/>
      <c r="IG632" s="5"/>
      <c r="IH632" s="5"/>
      <c r="II632" s="5"/>
      <c r="IJ632" s="5"/>
      <c r="IK632" s="5"/>
      <c r="IL632" s="5"/>
      <c r="IM632" s="5"/>
      <c r="IN632" s="5"/>
      <c r="IO632" s="5"/>
      <c r="IP632" s="5"/>
      <c r="IQ632" s="5"/>
      <c r="IR632" s="5"/>
      <c r="IS632" s="5"/>
      <c r="IT632" s="5"/>
      <c r="IU632" s="5"/>
      <c r="IV632" s="5"/>
      <c r="IW632" s="5"/>
      <c r="IX632" s="5"/>
      <c r="IY632" s="5"/>
      <c r="IZ632" s="5"/>
      <c r="JA632" s="5"/>
      <c r="JB632" s="5"/>
      <c r="JC632" s="5"/>
      <c r="JD632" s="5"/>
      <c r="JE632" s="5"/>
      <c r="JF632" s="5"/>
      <c r="JG632" s="5"/>
      <c r="JH632" s="5"/>
      <c r="JI632" s="5"/>
      <c r="JJ632" s="5"/>
      <c r="JK632" s="5"/>
      <c r="JL632" s="5"/>
      <c r="JM632" s="5"/>
      <c r="JN632" s="5"/>
      <c r="JO632" s="5"/>
      <c r="JP632" s="5"/>
      <c r="JQ632" s="5"/>
      <c r="JR632" s="5"/>
      <c r="JS632" s="5"/>
      <c r="JT632" s="5"/>
      <c r="JU632" s="5"/>
      <c r="JV632" s="5"/>
      <c r="JW632" s="5"/>
      <c r="JX632" s="5"/>
      <c r="JY632" s="5"/>
      <c r="JZ632" s="5"/>
      <c r="KA632" s="5"/>
      <c r="KB632" s="5"/>
      <c r="KC632" s="5"/>
      <c r="KD632" s="5"/>
      <c r="KE632" s="5"/>
      <c r="KF632" s="5"/>
      <c r="KG632" s="5"/>
      <c r="KH632" s="5"/>
      <c r="KI632" s="5"/>
      <c r="KJ632" s="5"/>
      <c r="KK632" s="5"/>
      <c r="KL632" s="5"/>
      <c r="KM632" s="5"/>
      <c r="KN632" s="5"/>
    </row>
    <row r="633" spans="1:300" ht="12.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  <c r="CU633" s="5"/>
      <c r="CV633" s="5"/>
      <c r="CW633" s="5"/>
      <c r="CX633" s="5"/>
      <c r="CY633" s="5"/>
      <c r="CZ633" s="5"/>
      <c r="DA633" s="5"/>
      <c r="DB633" s="5"/>
      <c r="DC633" s="5"/>
      <c r="DD633" s="5"/>
      <c r="DE633" s="5"/>
      <c r="DF633" s="5"/>
      <c r="DG633" s="5"/>
      <c r="DH633" s="5"/>
      <c r="DI633" s="5"/>
      <c r="DJ633" s="5"/>
      <c r="DK633" s="5"/>
      <c r="DL633" s="5"/>
      <c r="DM633" s="5"/>
      <c r="DN633" s="5"/>
      <c r="DO633" s="5"/>
      <c r="DP633" s="5"/>
      <c r="DQ633" s="5"/>
      <c r="DR633" s="5"/>
      <c r="DS633" s="5"/>
      <c r="DT633" s="5"/>
      <c r="DU633" s="5"/>
      <c r="DV633" s="5"/>
      <c r="DW633" s="5"/>
      <c r="DX633" s="5"/>
      <c r="DY633" s="5"/>
      <c r="DZ633" s="5"/>
      <c r="EA633" s="5"/>
      <c r="EB633" s="5"/>
      <c r="EC633" s="5"/>
      <c r="ED633" s="5"/>
      <c r="EE633" s="5"/>
      <c r="EF633" s="5"/>
      <c r="EG633" s="5"/>
      <c r="EH633" s="5"/>
      <c r="EI633" s="5"/>
      <c r="EJ633" s="5"/>
      <c r="EK633" s="5"/>
      <c r="EL633" s="5"/>
      <c r="EM633" s="5"/>
      <c r="EN633" s="5"/>
      <c r="EO633" s="5"/>
      <c r="EP633" s="5"/>
      <c r="EQ633" s="5"/>
      <c r="ER633" s="5"/>
      <c r="ES633" s="5"/>
      <c r="ET633" s="5"/>
      <c r="EU633" s="5"/>
      <c r="EV633" s="5"/>
      <c r="EW633" s="5"/>
      <c r="EX633" s="5"/>
      <c r="EY633" s="5"/>
      <c r="EZ633" s="5"/>
      <c r="FA633" s="5"/>
      <c r="FB633" s="5"/>
      <c r="FC633" s="5"/>
      <c r="FD633" s="5"/>
      <c r="FE633" s="5"/>
      <c r="FF633" s="5"/>
      <c r="FG633" s="5"/>
      <c r="FH633" s="5"/>
      <c r="FI633" s="5"/>
      <c r="FJ633" s="5"/>
      <c r="FK633" s="5"/>
      <c r="FL633" s="5"/>
      <c r="FM633" s="5"/>
      <c r="FN633" s="5"/>
      <c r="FO633" s="5"/>
      <c r="FP633" s="5"/>
      <c r="FQ633" s="5"/>
      <c r="FR633" s="5"/>
      <c r="FS633" s="5"/>
      <c r="FT633" s="5"/>
      <c r="FU633" s="5"/>
      <c r="FV633" s="5"/>
      <c r="FW633" s="5"/>
      <c r="FX633" s="5"/>
      <c r="FY633" s="5"/>
      <c r="FZ633" s="5"/>
      <c r="GA633" s="5"/>
      <c r="GB633" s="5"/>
      <c r="GC633" s="5"/>
      <c r="GD633" s="5"/>
      <c r="GE633" s="5"/>
      <c r="GF633" s="5"/>
      <c r="GG633" s="5"/>
      <c r="GH633" s="5"/>
      <c r="GI633" s="5"/>
      <c r="GJ633" s="5"/>
      <c r="GK633" s="5"/>
      <c r="GL633" s="5"/>
      <c r="GM633" s="5"/>
      <c r="GN633" s="5"/>
      <c r="GO633" s="5"/>
      <c r="GP633" s="5"/>
      <c r="GQ633" s="5"/>
      <c r="GR633" s="5"/>
      <c r="GS633" s="5"/>
      <c r="GT633" s="5"/>
      <c r="GU633" s="5"/>
      <c r="GV633" s="5"/>
      <c r="GW633" s="5"/>
      <c r="GX633" s="5"/>
      <c r="GY633" s="5"/>
      <c r="GZ633" s="5"/>
      <c r="HA633" s="5"/>
      <c r="HB633" s="5"/>
      <c r="HC633" s="5"/>
      <c r="HD633" s="5"/>
      <c r="HE633" s="5"/>
      <c r="HF633" s="5"/>
      <c r="HG633" s="5"/>
      <c r="HH633" s="5"/>
      <c r="HI633" s="5"/>
      <c r="HJ633" s="5"/>
      <c r="HK633" s="5"/>
      <c r="HL633" s="5"/>
      <c r="HM633" s="5"/>
      <c r="HN633" s="5"/>
      <c r="HO633" s="5"/>
      <c r="HP633" s="5"/>
      <c r="HQ633" s="5"/>
      <c r="HR633" s="5"/>
      <c r="HS633" s="5"/>
      <c r="HT633" s="5"/>
      <c r="HU633" s="5"/>
      <c r="HV633" s="5"/>
      <c r="HW633" s="5"/>
      <c r="HX633" s="5"/>
      <c r="HY633" s="5"/>
      <c r="HZ633" s="5"/>
      <c r="IA633" s="5"/>
      <c r="IB633" s="5"/>
      <c r="IC633" s="5"/>
      <c r="ID633" s="5"/>
      <c r="IE633" s="5"/>
      <c r="IF633" s="5"/>
      <c r="IG633" s="5"/>
      <c r="IH633" s="5"/>
      <c r="II633" s="5"/>
      <c r="IJ633" s="5"/>
      <c r="IK633" s="5"/>
      <c r="IL633" s="5"/>
      <c r="IM633" s="5"/>
      <c r="IN633" s="5"/>
      <c r="IO633" s="5"/>
      <c r="IP633" s="5"/>
      <c r="IQ633" s="5"/>
      <c r="IR633" s="5"/>
      <c r="IS633" s="5"/>
      <c r="IT633" s="5"/>
      <c r="IU633" s="5"/>
      <c r="IV633" s="5"/>
      <c r="IW633" s="5"/>
      <c r="IX633" s="5"/>
      <c r="IY633" s="5"/>
      <c r="IZ633" s="5"/>
      <c r="JA633" s="5"/>
      <c r="JB633" s="5"/>
      <c r="JC633" s="5"/>
      <c r="JD633" s="5"/>
      <c r="JE633" s="5"/>
      <c r="JF633" s="5"/>
      <c r="JG633" s="5"/>
      <c r="JH633" s="5"/>
      <c r="JI633" s="5"/>
      <c r="JJ633" s="5"/>
      <c r="JK633" s="5"/>
      <c r="JL633" s="5"/>
      <c r="JM633" s="5"/>
      <c r="JN633" s="5"/>
      <c r="JO633" s="5"/>
      <c r="JP633" s="5"/>
      <c r="JQ633" s="5"/>
      <c r="JR633" s="5"/>
      <c r="JS633" s="5"/>
      <c r="JT633" s="5"/>
      <c r="JU633" s="5"/>
      <c r="JV633" s="5"/>
      <c r="JW633" s="5"/>
      <c r="JX633" s="5"/>
      <c r="JY633" s="5"/>
      <c r="JZ633" s="5"/>
      <c r="KA633" s="5"/>
      <c r="KB633" s="5"/>
      <c r="KC633" s="5"/>
      <c r="KD633" s="5"/>
      <c r="KE633" s="5"/>
      <c r="KF633" s="5"/>
      <c r="KG633" s="5"/>
      <c r="KH633" s="5"/>
      <c r="KI633" s="5"/>
      <c r="KJ633" s="5"/>
      <c r="KK633" s="5"/>
      <c r="KL633" s="5"/>
      <c r="KM633" s="5"/>
      <c r="KN633" s="5"/>
    </row>
    <row r="634" spans="1:300" ht="12.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/>
      <c r="CW634" s="5"/>
      <c r="CX634" s="5"/>
      <c r="CY634" s="5"/>
      <c r="CZ634" s="5"/>
      <c r="DA634" s="5"/>
      <c r="DB634" s="5"/>
      <c r="DC634" s="5"/>
      <c r="DD634" s="5"/>
      <c r="DE634" s="5"/>
      <c r="DF634" s="5"/>
      <c r="DG634" s="5"/>
      <c r="DH634" s="5"/>
      <c r="DI634" s="5"/>
      <c r="DJ634" s="5"/>
      <c r="DK634" s="5"/>
      <c r="DL634" s="5"/>
      <c r="DM634" s="5"/>
      <c r="DN634" s="5"/>
      <c r="DO634" s="5"/>
      <c r="DP634" s="5"/>
      <c r="DQ634" s="5"/>
      <c r="DR634" s="5"/>
      <c r="DS634" s="5"/>
      <c r="DT634" s="5"/>
      <c r="DU634" s="5"/>
      <c r="DV634" s="5"/>
      <c r="DW634" s="5"/>
      <c r="DX634" s="5"/>
      <c r="DY634" s="5"/>
      <c r="DZ634" s="5"/>
      <c r="EA634" s="5"/>
      <c r="EB634" s="5"/>
      <c r="EC634" s="5"/>
      <c r="ED634" s="5"/>
      <c r="EE634" s="5"/>
      <c r="EF634" s="5"/>
      <c r="EG634" s="5"/>
      <c r="EH634" s="5"/>
      <c r="EI634" s="5"/>
      <c r="EJ634" s="5"/>
      <c r="EK634" s="5"/>
      <c r="EL634" s="5"/>
      <c r="EM634" s="5"/>
      <c r="EN634" s="5"/>
      <c r="EO634" s="5"/>
      <c r="EP634" s="5"/>
      <c r="EQ634" s="5"/>
      <c r="ER634" s="5"/>
      <c r="ES634" s="5"/>
      <c r="ET634" s="5"/>
      <c r="EU634" s="5"/>
      <c r="EV634" s="5"/>
      <c r="EW634" s="5"/>
      <c r="EX634" s="5"/>
      <c r="EY634" s="5"/>
      <c r="EZ634" s="5"/>
      <c r="FA634" s="5"/>
      <c r="FB634" s="5"/>
      <c r="FC634" s="5"/>
      <c r="FD634" s="5"/>
      <c r="FE634" s="5"/>
      <c r="FF634" s="5"/>
      <c r="FG634" s="5"/>
      <c r="FH634" s="5"/>
      <c r="FI634" s="5"/>
      <c r="FJ634" s="5"/>
      <c r="FK634" s="5"/>
      <c r="FL634" s="5"/>
      <c r="FM634" s="5"/>
      <c r="FN634" s="5"/>
      <c r="FO634" s="5"/>
      <c r="FP634" s="5"/>
      <c r="FQ634" s="5"/>
      <c r="FR634" s="5"/>
      <c r="FS634" s="5"/>
      <c r="FT634" s="5"/>
      <c r="FU634" s="5"/>
      <c r="FV634" s="5"/>
      <c r="FW634" s="5"/>
      <c r="FX634" s="5"/>
      <c r="FY634" s="5"/>
      <c r="FZ634" s="5"/>
      <c r="GA634" s="5"/>
      <c r="GB634" s="5"/>
      <c r="GC634" s="5"/>
      <c r="GD634" s="5"/>
      <c r="GE634" s="5"/>
      <c r="GF634" s="5"/>
      <c r="GG634" s="5"/>
      <c r="GH634" s="5"/>
      <c r="GI634" s="5"/>
      <c r="GJ634" s="5"/>
      <c r="GK634" s="5"/>
      <c r="GL634" s="5"/>
      <c r="GM634" s="5"/>
      <c r="GN634" s="5"/>
      <c r="GO634" s="5"/>
      <c r="GP634" s="5"/>
      <c r="GQ634" s="5"/>
      <c r="GR634" s="5"/>
      <c r="GS634" s="5"/>
      <c r="GT634" s="5"/>
      <c r="GU634" s="5"/>
      <c r="GV634" s="5"/>
      <c r="GW634" s="5"/>
      <c r="GX634" s="5"/>
      <c r="GY634" s="5"/>
      <c r="GZ634" s="5"/>
      <c r="HA634" s="5"/>
      <c r="HB634" s="5"/>
      <c r="HC634" s="5"/>
      <c r="HD634" s="5"/>
      <c r="HE634" s="5"/>
      <c r="HF634" s="5"/>
      <c r="HG634" s="5"/>
      <c r="HH634" s="5"/>
      <c r="HI634" s="5"/>
      <c r="HJ634" s="5"/>
      <c r="HK634" s="5"/>
      <c r="HL634" s="5"/>
      <c r="HM634" s="5"/>
      <c r="HN634" s="5"/>
      <c r="HO634" s="5"/>
      <c r="HP634" s="5"/>
      <c r="HQ634" s="5"/>
      <c r="HR634" s="5"/>
      <c r="HS634" s="5"/>
      <c r="HT634" s="5"/>
      <c r="HU634" s="5"/>
      <c r="HV634" s="5"/>
      <c r="HW634" s="5"/>
      <c r="HX634" s="5"/>
      <c r="HY634" s="5"/>
      <c r="HZ634" s="5"/>
      <c r="IA634" s="5"/>
      <c r="IB634" s="5"/>
      <c r="IC634" s="5"/>
      <c r="ID634" s="5"/>
      <c r="IE634" s="5"/>
      <c r="IF634" s="5"/>
      <c r="IG634" s="5"/>
      <c r="IH634" s="5"/>
      <c r="II634" s="5"/>
      <c r="IJ634" s="5"/>
      <c r="IK634" s="5"/>
      <c r="IL634" s="5"/>
      <c r="IM634" s="5"/>
      <c r="IN634" s="5"/>
      <c r="IO634" s="5"/>
      <c r="IP634" s="5"/>
      <c r="IQ634" s="5"/>
      <c r="IR634" s="5"/>
      <c r="IS634" s="5"/>
      <c r="IT634" s="5"/>
      <c r="IU634" s="5"/>
      <c r="IV634" s="5"/>
      <c r="IW634" s="5"/>
      <c r="IX634" s="5"/>
      <c r="IY634" s="5"/>
      <c r="IZ634" s="5"/>
      <c r="JA634" s="5"/>
      <c r="JB634" s="5"/>
      <c r="JC634" s="5"/>
      <c r="JD634" s="5"/>
      <c r="JE634" s="5"/>
      <c r="JF634" s="5"/>
      <c r="JG634" s="5"/>
      <c r="JH634" s="5"/>
      <c r="JI634" s="5"/>
      <c r="JJ634" s="5"/>
      <c r="JK634" s="5"/>
      <c r="JL634" s="5"/>
      <c r="JM634" s="5"/>
      <c r="JN634" s="5"/>
      <c r="JO634" s="5"/>
      <c r="JP634" s="5"/>
      <c r="JQ634" s="5"/>
      <c r="JR634" s="5"/>
      <c r="JS634" s="5"/>
      <c r="JT634" s="5"/>
      <c r="JU634" s="5"/>
      <c r="JV634" s="5"/>
      <c r="JW634" s="5"/>
      <c r="JX634" s="5"/>
      <c r="JY634" s="5"/>
      <c r="JZ634" s="5"/>
      <c r="KA634" s="5"/>
      <c r="KB634" s="5"/>
      <c r="KC634" s="5"/>
      <c r="KD634" s="5"/>
      <c r="KE634" s="5"/>
      <c r="KF634" s="5"/>
      <c r="KG634" s="5"/>
      <c r="KH634" s="5"/>
      <c r="KI634" s="5"/>
      <c r="KJ634" s="5"/>
      <c r="KK634" s="5"/>
      <c r="KL634" s="5"/>
      <c r="KM634" s="5"/>
      <c r="KN634" s="5"/>
    </row>
    <row r="635" spans="1:300" ht="12.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5"/>
      <c r="CM635" s="5"/>
      <c r="CN635" s="5"/>
      <c r="CO635" s="5"/>
      <c r="CP635" s="5"/>
      <c r="CQ635" s="5"/>
      <c r="CR635" s="5"/>
      <c r="CS635" s="5"/>
      <c r="CT635" s="5"/>
      <c r="CU635" s="5"/>
      <c r="CV635" s="5"/>
      <c r="CW635" s="5"/>
      <c r="CX635" s="5"/>
      <c r="CY635" s="5"/>
      <c r="CZ635" s="5"/>
      <c r="DA635" s="5"/>
      <c r="DB635" s="5"/>
      <c r="DC635" s="5"/>
      <c r="DD635" s="5"/>
      <c r="DE635" s="5"/>
      <c r="DF635" s="5"/>
      <c r="DG635" s="5"/>
      <c r="DH635" s="5"/>
      <c r="DI635" s="5"/>
      <c r="DJ635" s="5"/>
      <c r="DK635" s="5"/>
      <c r="DL635" s="5"/>
      <c r="DM635" s="5"/>
      <c r="DN635" s="5"/>
      <c r="DO635" s="5"/>
      <c r="DP635" s="5"/>
      <c r="DQ635" s="5"/>
      <c r="DR635" s="5"/>
      <c r="DS635" s="5"/>
      <c r="DT635" s="5"/>
      <c r="DU635" s="5"/>
      <c r="DV635" s="5"/>
      <c r="DW635" s="5"/>
      <c r="DX635" s="5"/>
      <c r="DY635" s="5"/>
      <c r="DZ635" s="5"/>
      <c r="EA635" s="5"/>
      <c r="EB635" s="5"/>
      <c r="EC635" s="5"/>
      <c r="ED635" s="5"/>
      <c r="EE635" s="5"/>
      <c r="EF635" s="5"/>
      <c r="EG635" s="5"/>
      <c r="EH635" s="5"/>
      <c r="EI635" s="5"/>
      <c r="EJ635" s="5"/>
      <c r="EK635" s="5"/>
      <c r="EL635" s="5"/>
      <c r="EM635" s="5"/>
      <c r="EN635" s="5"/>
      <c r="EO635" s="5"/>
      <c r="EP635" s="5"/>
      <c r="EQ635" s="5"/>
      <c r="ER635" s="5"/>
      <c r="ES635" s="5"/>
      <c r="ET635" s="5"/>
      <c r="EU635" s="5"/>
      <c r="EV635" s="5"/>
      <c r="EW635" s="5"/>
      <c r="EX635" s="5"/>
      <c r="EY635" s="5"/>
      <c r="EZ635" s="5"/>
      <c r="FA635" s="5"/>
      <c r="FB635" s="5"/>
      <c r="FC635" s="5"/>
      <c r="FD635" s="5"/>
      <c r="FE635" s="5"/>
      <c r="FF635" s="5"/>
      <c r="FG635" s="5"/>
      <c r="FH635" s="5"/>
      <c r="FI635" s="5"/>
      <c r="FJ635" s="5"/>
      <c r="FK635" s="5"/>
      <c r="FL635" s="5"/>
      <c r="FM635" s="5"/>
      <c r="FN635" s="5"/>
      <c r="FO635" s="5"/>
      <c r="FP635" s="5"/>
      <c r="FQ635" s="5"/>
      <c r="FR635" s="5"/>
      <c r="FS635" s="5"/>
      <c r="FT635" s="5"/>
      <c r="FU635" s="5"/>
      <c r="FV635" s="5"/>
      <c r="FW635" s="5"/>
      <c r="FX635" s="5"/>
      <c r="FY635" s="5"/>
      <c r="FZ635" s="5"/>
      <c r="GA635" s="5"/>
      <c r="GB635" s="5"/>
      <c r="GC635" s="5"/>
      <c r="GD635" s="5"/>
      <c r="GE635" s="5"/>
      <c r="GF635" s="5"/>
      <c r="GG635" s="5"/>
      <c r="GH635" s="5"/>
      <c r="GI635" s="5"/>
      <c r="GJ635" s="5"/>
      <c r="GK635" s="5"/>
      <c r="GL635" s="5"/>
      <c r="GM635" s="5"/>
      <c r="GN635" s="5"/>
      <c r="GO635" s="5"/>
      <c r="GP635" s="5"/>
      <c r="GQ635" s="5"/>
      <c r="GR635" s="5"/>
      <c r="GS635" s="5"/>
      <c r="GT635" s="5"/>
      <c r="GU635" s="5"/>
      <c r="GV635" s="5"/>
      <c r="GW635" s="5"/>
      <c r="GX635" s="5"/>
      <c r="GY635" s="5"/>
      <c r="GZ635" s="5"/>
      <c r="HA635" s="5"/>
      <c r="HB635" s="5"/>
      <c r="HC635" s="5"/>
      <c r="HD635" s="5"/>
      <c r="HE635" s="5"/>
      <c r="HF635" s="5"/>
      <c r="HG635" s="5"/>
      <c r="HH635" s="5"/>
      <c r="HI635" s="5"/>
      <c r="HJ635" s="5"/>
      <c r="HK635" s="5"/>
      <c r="HL635" s="5"/>
      <c r="HM635" s="5"/>
      <c r="HN635" s="5"/>
      <c r="HO635" s="5"/>
      <c r="HP635" s="5"/>
      <c r="HQ635" s="5"/>
      <c r="HR635" s="5"/>
      <c r="HS635" s="5"/>
      <c r="HT635" s="5"/>
      <c r="HU635" s="5"/>
      <c r="HV635" s="5"/>
      <c r="HW635" s="5"/>
      <c r="HX635" s="5"/>
      <c r="HY635" s="5"/>
      <c r="HZ635" s="5"/>
      <c r="IA635" s="5"/>
      <c r="IB635" s="5"/>
      <c r="IC635" s="5"/>
      <c r="ID635" s="5"/>
      <c r="IE635" s="5"/>
      <c r="IF635" s="5"/>
      <c r="IG635" s="5"/>
      <c r="IH635" s="5"/>
      <c r="II635" s="5"/>
      <c r="IJ635" s="5"/>
      <c r="IK635" s="5"/>
      <c r="IL635" s="5"/>
      <c r="IM635" s="5"/>
      <c r="IN635" s="5"/>
      <c r="IO635" s="5"/>
      <c r="IP635" s="5"/>
      <c r="IQ635" s="5"/>
      <c r="IR635" s="5"/>
      <c r="IS635" s="5"/>
      <c r="IT635" s="5"/>
      <c r="IU635" s="5"/>
      <c r="IV635" s="5"/>
      <c r="IW635" s="5"/>
      <c r="IX635" s="5"/>
      <c r="IY635" s="5"/>
      <c r="IZ635" s="5"/>
      <c r="JA635" s="5"/>
      <c r="JB635" s="5"/>
      <c r="JC635" s="5"/>
      <c r="JD635" s="5"/>
      <c r="JE635" s="5"/>
      <c r="JF635" s="5"/>
      <c r="JG635" s="5"/>
      <c r="JH635" s="5"/>
      <c r="JI635" s="5"/>
      <c r="JJ635" s="5"/>
      <c r="JK635" s="5"/>
      <c r="JL635" s="5"/>
      <c r="JM635" s="5"/>
      <c r="JN635" s="5"/>
      <c r="JO635" s="5"/>
      <c r="JP635" s="5"/>
      <c r="JQ635" s="5"/>
      <c r="JR635" s="5"/>
      <c r="JS635" s="5"/>
      <c r="JT635" s="5"/>
      <c r="JU635" s="5"/>
      <c r="JV635" s="5"/>
      <c r="JW635" s="5"/>
      <c r="JX635" s="5"/>
      <c r="JY635" s="5"/>
      <c r="JZ635" s="5"/>
      <c r="KA635" s="5"/>
      <c r="KB635" s="5"/>
      <c r="KC635" s="5"/>
      <c r="KD635" s="5"/>
      <c r="KE635" s="5"/>
      <c r="KF635" s="5"/>
      <c r="KG635" s="5"/>
      <c r="KH635" s="5"/>
      <c r="KI635" s="5"/>
      <c r="KJ635" s="5"/>
      <c r="KK635" s="5"/>
      <c r="KL635" s="5"/>
      <c r="KM635" s="5"/>
      <c r="KN635" s="5"/>
    </row>
    <row r="636" spans="1:300" ht="12.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  <c r="CR636" s="5"/>
      <c r="CS636" s="5"/>
      <c r="CT636" s="5"/>
      <c r="CU636" s="5"/>
      <c r="CV636" s="5"/>
      <c r="CW636" s="5"/>
      <c r="CX636" s="5"/>
      <c r="CY636" s="5"/>
      <c r="CZ636" s="5"/>
      <c r="DA636" s="5"/>
      <c r="DB636" s="5"/>
      <c r="DC636" s="5"/>
      <c r="DD636" s="5"/>
      <c r="DE636" s="5"/>
      <c r="DF636" s="5"/>
      <c r="DG636" s="5"/>
      <c r="DH636" s="5"/>
      <c r="DI636" s="5"/>
      <c r="DJ636" s="5"/>
      <c r="DK636" s="5"/>
      <c r="DL636" s="5"/>
      <c r="DM636" s="5"/>
      <c r="DN636" s="5"/>
      <c r="DO636" s="5"/>
      <c r="DP636" s="5"/>
      <c r="DQ636" s="5"/>
      <c r="DR636" s="5"/>
      <c r="DS636" s="5"/>
      <c r="DT636" s="5"/>
      <c r="DU636" s="5"/>
      <c r="DV636" s="5"/>
      <c r="DW636" s="5"/>
      <c r="DX636" s="5"/>
      <c r="DY636" s="5"/>
      <c r="DZ636" s="5"/>
      <c r="EA636" s="5"/>
      <c r="EB636" s="5"/>
      <c r="EC636" s="5"/>
      <c r="ED636" s="5"/>
      <c r="EE636" s="5"/>
      <c r="EF636" s="5"/>
      <c r="EG636" s="5"/>
      <c r="EH636" s="5"/>
      <c r="EI636" s="5"/>
      <c r="EJ636" s="5"/>
      <c r="EK636" s="5"/>
      <c r="EL636" s="5"/>
      <c r="EM636" s="5"/>
      <c r="EN636" s="5"/>
      <c r="EO636" s="5"/>
      <c r="EP636" s="5"/>
      <c r="EQ636" s="5"/>
      <c r="ER636" s="5"/>
      <c r="ES636" s="5"/>
      <c r="ET636" s="5"/>
      <c r="EU636" s="5"/>
      <c r="EV636" s="5"/>
      <c r="EW636" s="5"/>
      <c r="EX636" s="5"/>
      <c r="EY636" s="5"/>
      <c r="EZ636" s="5"/>
      <c r="FA636" s="5"/>
      <c r="FB636" s="5"/>
      <c r="FC636" s="5"/>
      <c r="FD636" s="5"/>
      <c r="FE636" s="5"/>
      <c r="FF636" s="5"/>
      <c r="FG636" s="5"/>
      <c r="FH636" s="5"/>
      <c r="FI636" s="5"/>
      <c r="FJ636" s="5"/>
      <c r="FK636" s="5"/>
      <c r="FL636" s="5"/>
      <c r="FM636" s="5"/>
      <c r="FN636" s="5"/>
      <c r="FO636" s="5"/>
      <c r="FP636" s="5"/>
      <c r="FQ636" s="5"/>
      <c r="FR636" s="5"/>
      <c r="FS636" s="5"/>
      <c r="FT636" s="5"/>
      <c r="FU636" s="5"/>
      <c r="FV636" s="5"/>
      <c r="FW636" s="5"/>
      <c r="FX636" s="5"/>
      <c r="FY636" s="5"/>
      <c r="FZ636" s="5"/>
      <c r="GA636" s="5"/>
      <c r="GB636" s="5"/>
      <c r="GC636" s="5"/>
      <c r="GD636" s="5"/>
      <c r="GE636" s="5"/>
      <c r="GF636" s="5"/>
      <c r="GG636" s="5"/>
      <c r="GH636" s="5"/>
      <c r="GI636" s="5"/>
      <c r="GJ636" s="5"/>
      <c r="GK636" s="5"/>
      <c r="GL636" s="5"/>
      <c r="GM636" s="5"/>
      <c r="GN636" s="5"/>
      <c r="GO636" s="5"/>
      <c r="GP636" s="5"/>
      <c r="GQ636" s="5"/>
      <c r="GR636" s="5"/>
      <c r="GS636" s="5"/>
      <c r="GT636" s="5"/>
      <c r="GU636" s="5"/>
      <c r="GV636" s="5"/>
      <c r="GW636" s="5"/>
      <c r="GX636" s="5"/>
      <c r="GY636" s="5"/>
      <c r="GZ636" s="5"/>
      <c r="HA636" s="5"/>
      <c r="HB636" s="5"/>
      <c r="HC636" s="5"/>
      <c r="HD636" s="5"/>
      <c r="HE636" s="5"/>
      <c r="HF636" s="5"/>
      <c r="HG636" s="5"/>
      <c r="HH636" s="5"/>
      <c r="HI636" s="5"/>
      <c r="HJ636" s="5"/>
      <c r="HK636" s="5"/>
      <c r="HL636" s="5"/>
      <c r="HM636" s="5"/>
      <c r="HN636" s="5"/>
      <c r="HO636" s="5"/>
      <c r="HP636" s="5"/>
      <c r="HQ636" s="5"/>
      <c r="HR636" s="5"/>
      <c r="HS636" s="5"/>
      <c r="HT636" s="5"/>
      <c r="HU636" s="5"/>
      <c r="HV636" s="5"/>
      <c r="HW636" s="5"/>
      <c r="HX636" s="5"/>
      <c r="HY636" s="5"/>
      <c r="HZ636" s="5"/>
      <c r="IA636" s="5"/>
      <c r="IB636" s="5"/>
      <c r="IC636" s="5"/>
      <c r="ID636" s="5"/>
      <c r="IE636" s="5"/>
      <c r="IF636" s="5"/>
      <c r="IG636" s="5"/>
      <c r="IH636" s="5"/>
      <c r="II636" s="5"/>
      <c r="IJ636" s="5"/>
      <c r="IK636" s="5"/>
      <c r="IL636" s="5"/>
      <c r="IM636" s="5"/>
      <c r="IN636" s="5"/>
      <c r="IO636" s="5"/>
      <c r="IP636" s="5"/>
      <c r="IQ636" s="5"/>
      <c r="IR636" s="5"/>
      <c r="IS636" s="5"/>
      <c r="IT636" s="5"/>
      <c r="IU636" s="5"/>
      <c r="IV636" s="5"/>
      <c r="IW636" s="5"/>
      <c r="IX636" s="5"/>
      <c r="IY636" s="5"/>
      <c r="IZ636" s="5"/>
      <c r="JA636" s="5"/>
      <c r="JB636" s="5"/>
      <c r="JC636" s="5"/>
      <c r="JD636" s="5"/>
      <c r="JE636" s="5"/>
      <c r="JF636" s="5"/>
      <c r="JG636" s="5"/>
      <c r="JH636" s="5"/>
      <c r="JI636" s="5"/>
      <c r="JJ636" s="5"/>
      <c r="JK636" s="5"/>
      <c r="JL636" s="5"/>
      <c r="JM636" s="5"/>
      <c r="JN636" s="5"/>
      <c r="JO636" s="5"/>
      <c r="JP636" s="5"/>
      <c r="JQ636" s="5"/>
      <c r="JR636" s="5"/>
      <c r="JS636" s="5"/>
      <c r="JT636" s="5"/>
      <c r="JU636" s="5"/>
      <c r="JV636" s="5"/>
      <c r="JW636" s="5"/>
      <c r="JX636" s="5"/>
      <c r="JY636" s="5"/>
      <c r="JZ636" s="5"/>
      <c r="KA636" s="5"/>
      <c r="KB636" s="5"/>
      <c r="KC636" s="5"/>
      <c r="KD636" s="5"/>
      <c r="KE636" s="5"/>
      <c r="KF636" s="5"/>
      <c r="KG636" s="5"/>
      <c r="KH636" s="5"/>
      <c r="KI636" s="5"/>
      <c r="KJ636" s="5"/>
      <c r="KK636" s="5"/>
      <c r="KL636" s="5"/>
      <c r="KM636" s="5"/>
      <c r="KN636" s="5"/>
    </row>
    <row r="637" spans="1:300" ht="12.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/>
      <c r="CM637" s="5"/>
      <c r="CN637" s="5"/>
      <c r="CO637" s="5"/>
      <c r="CP637" s="5"/>
      <c r="CQ637" s="5"/>
      <c r="CR637" s="5"/>
      <c r="CS637" s="5"/>
      <c r="CT637" s="5"/>
      <c r="CU637" s="5"/>
      <c r="CV637" s="5"/>
      <c r="CW637" s="5"/>
      <c r="CX637" s="5"/>
      <c r="CY637" s="5"/>
      <c r="CZ637" s="5"/>
      <c r="DA637" s="5"/>
      <c r="DB637" s="5"/>
      <c r="DC637" s="5"/>
      <c r="DD637" s="5"/>
      <c r="DE637" s="5"/>
      <c r="DF637" s="5"/>
      <c r="DG637" s="5"/>
      <c r="DH637" s="5"/>
      <c r="DI637" s="5"/>
      <c r="DJ637" s="5"/>
      <c r="DK637" s="5"/>
      <c r="DL637" s="5"/>
      <c r="DM637" s="5"/>
      <c r="DN637" s="5"/>
      <c r="DO637" s="5"/>
      <c r="DP637" s="5"/>
      <c r="DQ637" s="5"/>
      <c r="DR637" s="5"/>
      <c r="DS637" s="5"/>
      <c r="DT637" s="5"/>
      <c r="DU637" s="5"/>
      <c r="DV637" s="5"/>
      <c r="DW637" s="5"/>
      <c r="DX637" s="5"/>
      <c r="DY637" s="5"/>
      <c r="DZ637" s="5"/>
      <c r="EA637" s="5"/>
      <c r="EB637" s="5"/>
      <c r="EC637" s="5"/>
      <c r="ED637" s="5"/>
      <c r="EE637" s="5"/>
      <c r="EF637" s="5"/>
      <c r="EG637" s="5"/>
      <c r="EH637" s="5"/>
      <c r="EI637" s="5"/>
      <c r="EJ637" s="5"/>
      <c r="EK637" s="5"/>
      <c r="EL637" s="5"/>
      <c r="EM637" s="5"/>
      <c r="EN637" s="5"/>
      <c r="EO637" s="5"/>
      <c r="EP637" s="5"/>
      <c r="EQ637" s="5"/>
      <c r="ER637" s="5"/>
      <c r="ES637" s="5"/>
      <c r="ET637" s="5"/>
      <c r="EU637" s="5"/>
      <c r="EV637" s="5"/>
      <c r="EW637" s="5"/>
      <c r="EX637" s="5"/>
      <c r="EY637" s="5"/>
      <c r="EZ637" s="5"/>
      <c r="FA637" s="5"/>
      <c r="FB637" s="5"/>
      <c r="FC637" s="5"/>
      <c r="FD637" s="5"/>
      <c r="FE637" s="5"/>
      <c r="FF637" s="5"/>
      <c r="FG637" s="5"/>
      <c r="FH637" s="5"/>
      <c r="FI637" s="5"/>
      <c r="FJ637" s="5"/>
      <c r="FK637" s="5"/>
      <c r="FL637" s="5"/>
      <c r="FM637" s="5"/>
      <c r="FN637" s="5"/>
      <c r="FO637" s="5"/>
      <c r="FP637" s="5"/>
      <c r="FQ637" s="5"/>
      <c r="FR637" s="5"/>
      <c r="FS637" s="5"/>
      <c r="FT637" s="5"/>
      <c r="FU637" s="5"/>
      <c r="FV637" s="5"/>
      <c r="FW637" s="5"/>
      <c r="FX637" s="5"/>
      <c r="FY637" s="5"/>
      <c r="FZ637" s="5"/>
      <c r="GA637" s="5"/>
      <c r="GB637" s="5"/>
      <c r="GC637" s="5"/>
      <c r="GD637" s="5"/>
      <c r="GE637" s="5"/>
      <c r="GF637" s="5"/>
      <c r="GG637" s="5"/>
      <c r="GH637" s="5"/>
      <c r="GI637" s="5"/>
      <c r="GJ637" s="5"/>
      <c r="GK637" s="5"/>
      <c r="GL637" s="5"/>
      <c r="GM637" s="5"/>
      <c r="GN637" s="5"/>
      <c r="GO637" s="5"/>
      <c r="GP637" s="5"/>
      <c r="GQ637" s="5"/>
      <c r="GR637" s="5"/>
      <c r="GS637" s="5"/>
      <c r="GT637" s="5"/>
      <c r="GU637" s="5"/>
      <c r="GV637" s="5"/>
      <c r="GW637" s="5"/>
      <c r="GX637" s="5"/>
      <c r="GY637" s="5"/>
      <c r="GZ637" s="5"/>
      <c r="HA637" s="5"/>
      <c r="HB637" s="5"/>
      <c r="HC637" s="5"/>
      <c r="HD637" s="5"/>
      <c r="HE637" s="5"/>
      <c r="HF637" s="5"/>
      <c r="HG637" s="5"/>
      <c r="HH637" s="5"/>
      <c r="HI637" s="5"/>
      <c r="HJ637" s="5"/>
      <c r="HK637" s="5"/>
      <c r="HL637" s="5"/>
      <c r="HM637" s="5"/>
      <c r="HN637" s="5"/>
      <c r="HO637" s="5"/>
      <c r="HP637" s="5"/>
      <c r="HQ637" s="5"/>
      <c r="HR637" s="5"/>
      <c r="HS637" s="5"/>
      <c r="HT637" s="5"/>
      <c r="HU637" s="5"/>
      <c r="HV637" s="5"/>
      <c r="HW637" s="5"/>
      <c r="HX637" s="5"/>
      <c r="HY637" s="5"/>
      <c r="HZ637" s="5"/>
      <c r="IA637" s="5"/>
      <c r="IB637" s="5"/>
      <c r="IC637" s="5"/>
      <c r="ID637" s="5"/>
      <c r="IE637" s="5"/>
      <c r="IF637" s="5"/>
      <c r="IG637" s="5"/>
      <c r="IH637" s="5"/>
      <c r="II637" s="5"/>
      <c r="IJ637" s="5"/>
      <c r="IK637" s="5"/>
      <c r="IL637" s="5"/>
      <c r="IM637" s="5"/>
      <c r="IN637" s="5"/>
      <c r="IO637" s="5"/>
      <c r="IP637" s="5"/>
      <c r="IQ637" s="5"/>
      <c r="IR637" s="5"/>
      <c r="IS637" s="5"/>
      <c r="IT637" s="5"/>
      <c r="IU637" s="5"/>
      <c r="IV637" s="5"/>
      <c r="IW637" s="5"/>
      <c r="IX637" s="5"/>
      <c r="IY637" s="5"/>
      <c r="IZ637" s="5"/>
      <c r="JA637" s="5"/>
      <c r="JB637" s="5"/>
      <c r="JC637" s="5"/>
      <c r="JD637" s="5"/>
      <c r="JE637" s="5"/>
      <c r="JF637" s="5"/>
      <c r="JG637" s="5"/>
      <c r="JH637" s="5"/>
      <c r="JI637" s="5"/>
      <c r="JJ637" s="5"/>
      <c r="JK637" s="5"/>
      <c r="JL637" s="5"/>
      <c r="JM637" s="5"/>
      <c r="JN637" s="5"/>
      <c r="JO637" s="5"/>
      <c r="JP637" s="5"/>
      <c r="JQ637" s="5"/>
      <c r="JR637" s="5"/>
      <c r="JS637" s="5"/>
      <c r="JT637" s="5"/>
      <c r="JU637" s="5"/>
      <c r="JV637" s="5"/>
      <c r="JW637" s="5"/>
      <c r="JX637" s="5"/>
      <c r="JY637" s="5"/>
      <c r="JZ637" s="5"/>
      <c r="KA637" s="5"/>
      <c r="KB637" s="5"/>
      <c r="KC637" s="5"/>
      <c r="KD637" s="5"/>
      <c r="KE637" s="5"/>
      <c r="KF637" s="5"/>
      <c r="KG637" s="5"/>
      <c r="KH637" s="5"/>
      <c r="KI637" s="5"/>
      <c r="KJ637" s="5"/>
      <c r="KK637" s="5"/>
      <c r="KL637" s="5"/>
      <c r="KM637" s="5"/>
      <c r="KN637" s="5"/>
    </row>
    <row r="638" spans="1:300" ht="12.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  <c r="CY638" s="5"/>
      <c r="CZ638" s="5"/>
      <c r="DA638" s="5"/>
      <c r="DB638" s="5"/>
      <c r="DC638" s="5"/>
      <c r="DD638" s="5"/>
      <c r="DE638" s="5"/>
      <c r="DF638" s="5"/>
      <c r="DG638" s="5"/>
      <c r="DH638" s="5"/>
      <c r="DI638" s="5"/>
      <c r="DJ638" s="5"/>
      <c r="DK638" s="5"/>
      <c r="DL638" s="5"/>
      <c r="DM638" s="5"/>
      <c r="DN638" s="5"/>
      <c r="DO638" s="5"/>
      <c r="DP638" s="5"/>
      <c r="DQ638" s="5"/>
      <c r="DR638" s="5"/>
      <c r="DS638" s="5"/>
      <c r="DT638" s="5"/>
      <c r="DU638" s="5"/>
      <c r="DV638" s="5"/>
      <c r="DW638" s="5"/>
      <c r="DX638" s="5"/>
      <c r="DY638" s="5"/>
      <c r="DZ638" s="5"/>
      <c r="EA638" s="5"/>
      <c r="EB638" s="5"/>
      <c r="EC638" s="5"/>
      <c r="ED638" s="5"/>
      <c r="EE638" s="5"/>
      <c r="EF638" s="5"/>
      <c r="EG638" s="5"/>
      <c r="EH638" s="5"/>
      <c r="EI638" s="5"/>
      <c r="EJ638" s="5"/>
      <c r="EK638" s="5"/>
      <c r="EL638" s="5"/>
      <c r="EM638" s="5"/>
      <c r="EN638" s="5"/>
      <c r="EO638" s="5"/>
      <c r="EP638" s="5"/>
      <c r="EQ638" s="5"/>
      <c r="ER638" s="5"/>
      <c r="ES638" s="5"/>
      <c r="ET638" s="5"/>
      <c r="EU638" s="5"/>
      <c r="EV638" s="5"/>
      <c r="EW638" s="5"/>
      <c r="EX638" s="5"/>
      <c r="EY638" s="5"/>
      <c r="EZ638" s="5"/>
      <c r="FA638" s="5"/>
      <c r="FB638" s="5"/>
      <c r="FC638" s="5"/>
      <c r="FD638" s="5"/>
      <c r="FE638" s="5"/>
      <c r="FF638" s="5"/>
      <c r="FG638" s="5"/>
      <c r="FH638" s="5"/>
      <c r="FI638" s="5"/>
      <c r="FJ638" s="5"/>
      <c r="FK638" s="5"/>
      <c r="FL638" s="5"/>
      <c r="FM638" s="5"/>
      <c r="FN638" s="5"/>
      <c r="FO638" s="5"/>
      <c r="FP638" s="5"/>
      <c r="FQ638" s="5"/>
      <c r="FR638" s="5"/>
      <c r="FS638" s="5"/>
      <c r="FT638" s="5"/>
      <c r="FU638" s="5"/>
      <c r="FV638" s="5"/>
      <c r="FW638" s="5"/>
      <c r="FX638" s="5"/>
      <c r="FY638" s="5"/>
      <c r="FZ638" s="5"/>
      <c r="GA638" s="5"/>
      <c r="GB638" s="5"/>
      <c r="GC638" s="5"/>
      <c r="GD638" s="5"/>
      <c r="GE638" s="5"/>
      <c r="GF638" s="5"/>
      <c r="GG638" s="5"/>
      <c r="GH638" s="5"/>
      <c r="GI638" s="5"/>
      <c r="GJ638" s="5"/>
      <c r="GK638" s="5"/>
      <c r="GL638" s="5"/>
      <c r="GM638" s="5"/>
      <c r="GN638" s="5"/>
      <c r="GO638" s="5"/>
      <c r="GP638" s="5"/>
      <c r="GQ638" s="5"/>
      <c r="GR638" s="5"/>
      <c r="GS638" s="5"/>
      <c r="GT638" s="5"/>
      <c r="GU638" s="5"/>
      <c r="GV638" s="5"/>
      <c r="GW638" s="5"/>
      <c r="GX638" s="5"/>
      <c r="GY638" s="5"/>
      <c r="GZ638" s="5"/>
      <c r="HA638" s="5"/>
      <c r="HB638" s="5"/>
      <c r="HC638" s="5"/>
      <c r="HD638" s="5"/>
      <c r="HE638" s="5"/>
      <c r="HF638" s="5"/>
      <c r="HG638" s="5"/>
      <c r="HH638" s="5"/>
      <c r="HI638" s="5"/>
      <c r="HJ638" s="5"/>
      <c r="HK638" s="5"/>
      <c r="HL638" s="5"/>
      <c r="HM638" s="5"/>
      <c r="HN638" s="5"/>
      <c r="HO638" s="5"/>
      <c r="HP638" s="5"/>
      <c r="HQ638" s="5"/>
      <c r="HR638" s="5"/>
      <c r="HS638" s="5"/>
      <c r="HT638" s="5"/>
      <c r="HU638" s="5"/>
      <c r="HV638" s="5"/>
      <c r="HW638" s="5"/>
      <c r="HX638" s="5"/>
      <c r="HY638" s="5"/>
      <c r="HZ638" s="5"/>
      <c r="IA638" s="5"/>
      <c r="IB638" s="5"/>
      <c r="IC638" s="5"/>
      <c r="ID638" s="5"/>
      <c r="IE638" s="5"/>
      <c r="IF638" s="5"/>
      <c r="IG638" s="5"/>
      <c r="IH638" s="5"/>
      <c r="II638" s="5"/>
      <c r="IJ638" s="5"/>
      <c r="IK638" s="5"/>
      <c r="IL638" s="5"/>
      <c r="IM638" s="5"/>
      <c r="IN638" s="5"/>
      <c r="IO638" s="5"/>
      <c r="IP638" s="5"/>
      <c r="IQ638" s="5"/>
      <c r="IR638" s="5"/>
      <c r="IS638" s="5"/>
      <c r="IT638" s="5"/>
      <c r="IU638" s="5"/>
      <c r="IV638" s="5"/>
      <c r="IW638" s="5"/>
      <c r="IX638" s="5"/>
      <c r="IY638" s="5"/>
      <c r="IZ638" s="5"/>
      <c r="JA638" s="5"/>
      <c r="JB638" s="5"/>
      <c r="JC638" s="5"/>
      <c r="JD638" s="5"/>
      <c r="JE638" s="5"/>
      <c r="JF638" s="5"/>
      <c r="JG638" s="5"/>
      <c r="JH638" s="5"/>
      <c r="JI638" s="5"/>
      <c r="JJ638" s="5"/>
      <c r="JK638" s="5"/>
      <c r="JL638" s="5"/>
      <c r="JM638" s="5"/>
      <c r="JN638" s="5"/>
      <c r="JO638" s="5"/>
      <c r="JP638" s="5"/>
      <c r="JQ638" s="5"/>
      <c r="JR638" s="5"/>
      <c r="JS638" s="5"/>
      <c r="JT638" s="5"/>
      <c r="JU638" s="5"/>
      <c r="JV638" s="5"/>
      <c r="JW638" s="5"/>
      <c r="JX638" s="5"/>
      <c r="JY638" s="5"/>
      <c r="JZ638" s="5"/>
      <c r="KA638" s="5"/>
      <c r="KB638" s="5"/>
      <c r="KC638" s="5"/>
      <c r="KD638" s="5"/>
      <c r="KE638" s="5"/>
      <c r="KF638" s="5"/>
      <c r="KG638" s="5"/>
      <c r="KH638" s="5"/>
      <c r="KI638" s="5"/>
      <c r="KJ638" s="5"/>
      <c r="KK638" s="5"/>
      <c r="KL638" s="5"/>
      <c r="KM638" s="5"/>
      <c r="KN638" s="5"/>
    </row>
    <row r="639" spans="1:300" ht="12.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5"/>
      <c r="CM639" s="5"/>
      <c r="CN639" s="5"/>
      <c r="CO639" s="5"/>
      <c r="CP639" s="5"/>
      <c r="CQ639" s="5"/>
      <c r="CR639" s="5"/>
      <c r="CS639" s="5"/>
      <c r="CT639" s="5"/>
      <c r="CU639" s="5"/>
      <c r="CV639" s="5"/>
      <c r="CW639" s="5"/>
      <c r="CX639" s="5"/>
      <c r="CY639" s="5"/>
      <c r="CZ639" s="5"/>
      <c r="DA639" s="5"/>
      <c r="DB639" s="5"/>
      <c r="DC639" s="5"/>
      <c r="DD639" s="5"/>
      <c r="DE639" s="5"/>
      <c r="DF639" s="5"/>
      <c r="DG639" s="5"/>
      <c r="DH639" s="5"/>
      <c r="DI639" s="5"/>
      <c r="DJ639" s="5"/>
      <c r="DK639" s="5"/>
      <c r="DL639" s="5"/>
      <c r="DM639" s="5"/>
      <c r="DN639" s="5"/>
      <c r="DO639" s="5"/>
      <c r="DP639" s="5"/>
      <c r="DQ639" s="5"/>
      <c r="DR639" s="5"/>
      <c r="DS639" s="5"/>
      <c r="DT639" s="5"/>
      <c r="DU639" s="5"/>
      <c r="DV639" s="5"/>
      <c r="DW639" s="5"/>
      <c r="DX639" s="5"/>
      <c r="DY639" s="5"/>
      <c r="DZ639" s="5"/>
      <c r="EA639" s="5"/>
      <c r="EB639" s="5"/>
      <c r="EC639" s="5"/>
      <c r="ED639" s="5"/>
      <c r="EE639" s="5"/>
      <c r="EF639" s="5"/>
      <c r="EG639" s="5"/>
      <c r="EH639" s="5"/>
      <c r="EI639" s="5"/>
      <c r="EJ639" s="5"/>
      <c r="EK639" s="5"/>
      <c r="EL639" s="5"/>
      <c r="EM639" s="5"/>
      <c r="EN639" s="5"/>
      <c r="EO639" s="5"/>
      <c r="EP639" s="5"/>
      <c r="EQ639" s="5"/>
      <c r="ER639" s="5"/>
      <c r="ES639" s="5"/>
      <c r="ET639" s="5"/>
      <c r="EU639" s="5"/>
      <c r="EV639" s="5"/>
      <c r="EW639" s="5"/>
      <c r="EX639" s="5"/>
      <c r="EY639" s="5"/>
      <c r="EZ639" s="5"/>
      <c r="FA639" s="5"/>
      <c r="FB639" s="5"/>
      <c r="FC639" s="5"/>
      <c r="FD639" s="5"/>
      <c r="FE639" s="5"/>
      <c r="FF639" s="5"/>
      <c r="FG639" s="5"/>
      <c r="FH639" s="5"/>
      <c r="FI639" s="5"/>
      <c r="FJ639" s="5"/>
      <c r="FK639" s="5"/>
      <c r="FL639" s="5"/>
      <c r="FM639" s="5"/>
      <c r="FN639" s="5"/>
      <c r="FO639" s="5"/>
      <c r="FP639" s="5"/>
      <c r="FQ639" s="5"/>
      <c r="FR639" s="5"/>
      <c r="FS639" s="5"/>
      <c r="FT639" s="5"/>
      <c r="FU639" s="5"/>
      <c r="FV639" s="5"/>
      <c r="FW639" s="5"/>
      <c r="FX639" s="5"/>
      <c r="FY639" s="5"/>
      <c r="FZ639" s="5"/>
      <c r="GA639" s="5"/>
      <c r="GB639" s="5"/>
      <c r="GC639" s="5"/>
      <c r="GD639" s="5"/>
      <c r="GE639" s="5"/>
      <c r="GF639" s="5"/>
      <c r="GG639" s="5"/>
      <c r="GH639" s="5"/>
      <c r="GI639" s="5"/>
      <c r="GJ639" s="5"/>
      <c r="GK639" s="5"/>
      <c r="GL639" s="5"/>
      <c r="GM639" s="5"/>
      <c r="GN639" s="5"/>
      <c r="GO639" s="5"/>
      <c r="GP639" s="5"/>
      <c r="GQ639" s="5"/>
      <c r="GR639" s="5"/>
      <c r="GS639" s="5"/>
      <c r="GT639" s="5"/>
      <c r="GU639" s="5"/>
      <c r="GV639" s="5"/>
      <c r="GW639" s="5"/>
      <c r="GX639" s="5"/>
      <c r="GY639" s="5"/>
      <c r="GZ639" s="5"/>
      <c r="HA639" s="5"/>
      <c r="HB639" s="5"/>
      <c r="HC639" s="5"/>
      <c r="HD639" s="5"/>
      <c r="HE639" s="5"/>
      <c r="HF639" s="5"/>
      <c r="HG639" s="5"/>
      <c r="HH639" s="5"/>
      <c r="HI639" s="5"/>
      <c r="HJ639" s="5"/>
      <c r="HK639" s="5"/>
      <c r="HL639" s="5"/>
      <c r="HM639" s="5"/>
      <c r="HN639" s="5"/>
      <c r="HO639" s="5"/>
      <c r="HP639" s="5"/>
      <c r="HQ639" s="5"/>
      <c r="HR639" s="5"/>
      <c r="HS639" s="5"/>
      <c r="HT639" s="5"/>
      <c r="HU639" s="5"/>
      <c r="HV639" s="5"/>
      <c r="HW639" s="5"/>
      <c r="HX639" s="5"/>
      <c r="HY639" s="5"/>
      <c r="HZ639" s="5"/>
      <c r="IA639" s="5"/>
      <c r="IB639" s="5"/>
      <c r="IC639" s="5"/>
      <c r="ID639" s="5"/>
      <c r="IE639" s="5"/>
      <c r="IF639" s="5"/>
      <c r="IG639" s="5"/>
      <c r="IH639" s="5"/>
      <c r="II639" s="5"/>
      <c r="IJ639" s="5"/>
      <c r="IK639" s="5"/>
      <c r="IL639" s="5"/>
      <c r="IM639" s="5"/>
      <c r="IN639" s="5"/>
      <c r="IO639" s="5"/>
      <c r="IP639" s="5"/>
      <c r="IQ639" s="5"/>
      <c r="IR639" s="5"/>
      <c r="IS639" s="5"/>
      <c r="IT639" s="5"/>
      <c r="IU639" s="5"/>
      <c r="IV639" s="5"/>
      <c r="IW639" s="5"/>
      <c r="IX639" s="5"/>
      <c r="IY639" s="5"/>
      <c r="IZ639" s="5"/>
      <c r="JA639" s="5"/>
      <c r="JB639" s="5"/>
      <c r="JC639" s="5"/>
      <c r="JD639" s="5"/>
      <c r="JE639" s="5"/>
      <c r="JF639" s="5"/>
      <c r="JG639" s="5"/>
      <c r="JH639" s="5"/>
      <c r="JI639" s="5"/>
      <c r="JJ639" s="5"/>
      <c r="JK639" s="5"/>
      <c r="JL639" s="5"/>
      <c r="JM639" s="5"/>
      <c r="JN639" s="5"/>
      <c r="JO639" s="5"/>
      <c r="JP639" s="5"/>
      <c r="JQ639" s="5"/>
      <c r="JR639" s="5"/>
      <c r="JS639" s="5"/>
      <c r="JT639" s="5"/>
      <c r="JU639" s="5"/>
      <c r="JV639" s="5"/>
      <c r="JW639" s="5"/>
      <c r="JX639" s="5"/>
      <c r="JY639" s="5"/>
      <c r="JZ639" s="5"/>
      <c r="KA639" s="5"/>
      <c r="KB639" s="5"/>
      <c r="KC639" s="5"/>
      <c r="KD639" s="5"/>
      <c r="KE639" s="5"/>
      <c r="KF639" s="5"/>
      <c r="KG639" s="5"/>
      <c r="KH639" s="5"/>
      <c r="KI639" s="5"/>
      <c r="KJ639" s="5"/>
      <c r="KK639" s="5"/>
      <c r="KL639" s="5"/>
      <c r="KM639" s="5"/>
      <c r="KN639" s="5"/>
    </row>
    <row r="640" spans="1:300" ht="12.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/>
      <c r="CW640" s="5"/>
      <c r="CX640" s="5"/>
      <c r="CY640" s="5"/>
      <c r="CZ640" s="5"/>
      <c r="DA640" s="5"/>
      <c r="DB640" s="5"/>
      <c r="DC640" s="5"/>
      <c r="DD640" s="5"/>
      <c r="DE640" s="5"/>
      <c r="DF640" s="5"/>
      <c r="DG640" s="5"/>
      <c r="DH640" s="5"/>
      <c r="DI640" s="5"/>
      <c r="DJ640" s="5"/>
      <c r="DK640" s="5"/>
      <c r="DL640" s="5"/>
      <c r="DM640" s="5"/>
      <c r="DN640" s="5"/>
      <c r="DO640" s="5"/>
      <c r="DP640" s="5"/>
      <c r="DQ640" s="5"/>
      <c r="DR640" s="5"/>
      <c r="DS640" s="5"/>
      <c r="DT640" s="5"/>
      <c r="DU640" s="5"/>
      <c r="DV640" s="5"/>
      <c r="DW640" s="5"/>
      <c r="DX640" s="5"/>
      <c r="DY640" s="5"/>
      <c r="DZ640" s="5"/>
      <c r="EA640" s="5"/>
      <c r="EB640" s="5"/>
      <c r="EC640" s="5"/>
      <c r="ED640" s="5"/>
      <c r="EE640" s="5"/>
      <c r="EF640" s="5"/>
      <c r="EG640" s="5"/>
      <c r="EH640" s="5"/>
      <c r="EI640" s="5"/>
      <c r="EJ640" s="5"/>
      <c r="EK640" s="5"/>
      <c r="EL640" s="5"/>
      <c r="EM640" s="5"/>
      <c r="EN640" s="5"/>
      <c r="EO640" s="5"/>
      <c r="EP640" s="5"/>
      <c r="EQ640" s="5"/>
      <c r="ER640" s="5"/>
      <c r="ES640" s="5"/>
      <c r="ET640" s="5"/>
      <c r="EU640" s="5"/>
      <c r="EV640" s="5"/>
      <c r="EW640" s="5"/>
      <c r="EX640" s="5"/>
      <c r="EY640" s="5"/>
      <c r="EZ640" s="5"/>
      <c r="FA640" s="5"/>
      <c r="FB640" s="5"/>
      <c r="FC640" s="5"/>
      <c r="FD640" s="5"/>
      <c r="FE640" s="5"/>
      <c r="FF640" s="5"/>
      <c r="FG640" s="5"/>
      <c r="FH640" s="5"/>
      <c r="FI640" s="5"/>
      <c r="FJ640" s="5"/>
      <c r="FK640" s="5"/>
      <c r="FL640" s="5"/>
      <c r="FM640" s="5"/>
      <c r="FN640" s="5"/>
      <c r="FO640" s="5"/>
      <c r="FP640" s="5"/>
      <c r="FQ640" s="5"/>
      <c r="FR640" s="5"/>
      <c r="FS640" s="5"/>
      <c r="FT640" s="5"/>
      <c r="FU640" s="5"/>
      <c r="FV640" s="5"/>
      <c r="FW640" s="5"/>
      <c r="FX640" s="5"/>
      <c r="FY640" s="5"/>
      <c r="FZ640" s="5"/>
      <c r="GA640" s="5"/>
      <c r="GB640" s="5"/>
      <c r="GC640" s="5"/>
      <c r="GD640" s="5"/>
      <c r="GE640" s="5"/>
      <c r="GF640" s="5"/>
      <c r="GG640" s="5"/>
      <c r="GH640" s="5"/>
      <c r="GI640" s="5"/>
      <c r="GJ640" s="5"/>
      <c r="GK640" s="5"/>
      <c r="GL640" s="5"/>
      <c r="GM640" s="5"/>
      <c r="GN640" s="5"/>
      <c r="GO640" s="5"/>
      <c r="GP640" s="5"/>
      <c r="GQ640" s="5"/>
      <c r="GR640" s="5"/>
      <c r="GS640" s="5"/>
      <c r="GT640" s="5"/>
      <c r="GU640" s="5"/>
      <c r="GV640" s="5"/>
      <c r="GW640" s="5"/>
      <c r="GX640" s="5"/>
      <c r="GY640" s="5"/>
      <c r="GZ640" s="5"/>
      <c r="HA640" s="5"/>
      <c r="HB640" s="5"/>
      <c r="HC640" s="5"/>
      <c r="HD640" s="5"/>
      <c r="HE640" s="5"/>
      <c r="HF640" s="5"/>
      <c r="HG640" s="5"/>
      <c r="HH640" s="5"/>
      <c r="HI640" s="5"/>
      <c r="HJ640" s="5"/>
      <c r="HK640" s="5"/>
      <c r="HL640" s="5"/>
      <c r="HM640" s="5"/>
      <c r="HN640" s="5"/>
      <c r="HO640" s="5"/>
      <c r="HP640" s="5"/>
      <c r="HQ640" s="5"/>
      <c r="HR640" s="5"/>
      <c r="HS640" s="5"/>
      <c r="HT640" s="5"/>
      <c r="HU640" s="5"/>
      <c r="HV640" s="5"/>
      <c r="HW640" s="5"/>
      <c r="HX640" s="5"/>
      <c r="HY640" s="5"/>
      <c r="HZ640" s="5"/>
      <c r="IA640" s="5"/>
      <c r="IB640" s="5"/>
      <c r="IC640" s="5"/>
      <c r="ID640" s="5"/>
      <c r="IE640" s="5"/>
      <c r="IF640" s="5"/>
      <c r="IG640" s="5"/>
      <c r="IH640" s="5"/>
      <c r="II640" s="5"/>
      <c r="IJ640" s="5"/>
      <c r="IK640" s="5"/>
      <c r="IL640" s="5"/>
      <c r="IM640" s="5"/>
      <c r="IN640" s="5"/>
      <c r="IO640" s="5"/>
      <c r="IP640" s="5"/>
      <c r="IQ640" s="5"/>
      <c r="IR640" s="5"/>
      <c r="IS640" s="5"/>
      <c r="IT640" s="5"/>
      <c r="IU640" s="5"/>
      <c r="IV640" s="5"/>
      <c r="IW640" s="5"/>
      <c r="IX640" s="5"/>
      <c r="IY640" s="5"/>
      <c r="IZ640" s="5"/>
      <c r="JA640" s="5"/>
      <c r="JB640" s="5"/>
      <c r="JC640" s="5"/>
      <c r="JD640" s="5"/>
      <c r="JE640" s="5"/>
      <c r="JF640" s="5"/>
      <c r="JG640" s="5"/>
      <c r="JH640" s="5"/>
      <c r="JI640" s="5"/>
      <c r="JJ640" s="5"/>
      <c r="JK640" s="5"/>
      <c r="JL640" s="5"/>
      <c r="JM640" s="5"/>
      <c r="JN640" s="5"/>
      <c r="JO640" s="5"/>
      <c r="JP640" s="5"/>
      <c r="JQ640" s="5"/>
      <c r="JR640" s="5"/>
      <c r="JS640" s="5"/>
      <c r="JT640" s="5"/>
      <c r="JU640" s="5"/>
      <c r="JV640" s="5"/>
      <c r="JW640" s="5"/>
      <c r="JX640" s="5"/>
      <c r="JY640" s="5"/>
      <c r="JZ640" s="5"/>
      <c r="KA640" s="5"/>
      <c r="KB640" s="5"/>
      <c r="KC640" s="5"/>
      <c r="KD640" s="5"/>
      <c r="KE640" s="5"/>
      <c r="KF640" s="5"/>
      <c r="KG640" s="5"/>
      <c r="KH640" s="5"/>
      <c r="KI640" s="5"/>
      <c r="KJ640" s="5"/>
      <c r="KK640" s="5"/>
      <c r="KL640" s="5"/>
      <c r="KM640" s="5"/>
      <c r="KN640" s="5"/>
    </row>
    <row r="641" spans="1:300" ht="12.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  <c r="CU641" s="5"/>
      <c r="CV641" s="5"/>
      <c r="CW641" s="5"/>
      <c r="CX641" s="5"/>
      <c r="CY641" s="5"/>
      <c r="CZ641" s="5"/>
      <c r="DA641" s="5"/>
      <c r="DB641" s="5"/>
      <c r="DC641" s="5"/>
      <c r="DD641" s="5"/>
      <c r="DE641" s="5"/>
      <c r="DF641" s="5"/>
      <c r="DG641" s="5"/>
      <c r="DH641" s="5"/>
      <c r="DI641" s="5"/>
      <c r="DJ641" s="5"/>
      <c r="DK641" s="5"/>
      <c r="DL641" s="5"/>
      <c r="DM641" s="5"/>
      <c r="DN641" s="5"/>
      <c r="DO641" s="5"/>
      <c r="DP641" s="5"/>
      <c r="DQ641" s="5"/>
      <c r="DR641" s="5"/>
      <c r="DS641" s="5"/>
      <c r="DT641" s="5"/>
      <c r="DU641" s="5"/>
      <c r="DV641" s="5"/>
      <c r="DW641" s="5"/>
      <c r="DX641" s="5"/>
      <c r="DY641" s="5"/>
      <c r="DZ641" s="5"/>
      <c r="EA641" s="5"/>
      <c r="EB641" s="5"/>
      <c r="EC641" s="5"/>
      <c r="ED641" s="5"/>
      <c r="EE641" s="5"/>
      <c r="EF641" s="5"/>
      <c r="EG641" s="5"/>
      <c r="EH641" s="5"/>
      <c r="EI641" s="5"/>
      <c r="EJ641" s="5"/>
      <c r="EK641" s="5"/>
      <c r="EL641" s="5"/>
      <c r="EM641" s="5"/>
      <c r="EN641" s="5"/>
      <c r="EO641" s="5"/>
      <c r="EP641" s="5"/>
      <c r="EQ641" s="5"/>
      <c r="ER641" s="5"/>
      <c r="ES641" s="5"/>
      <c r="ET641" s="5"/>
      <c r="EU641" s="5"/>
      <c r="EV641" s="5"/>
      <c r="EW641" s="5"/>
      <c r="EX641" s="5"/>
      <c r="EY641" s="5"/>
      <c r="EZ641" s="5"/>
      <c r="FA641" s="5"/>
      <c r="FB641" s="5"/>
      <c r="FC641" s="5"/>
      <c r="FD641" s="5"/>
      <c r="FE641" s="5"/>
      <c r="FF641" s="5"/>
      <c r="FG641" s="5"/>
      <c r="FH641" s="5"/>
      <c r="FI641" s="5"/>
      <c r="FJ641" s="5"/>
      <c r="FK641" s="5"/>
      <c r="FL641" s="5"/>
      <c r="FM641" s="5"/>
      <c r="FN641" s="5"/>
      <c r="FO641" s="5"/>
      <c r="FP641" s="5"/>
      <c r="FQ641" s="5"/>
      <c r="FR641" s="5"/>
      <c r="FS641" s="5"/>
      <c r="FT641" s="5"/>
      <c r="FU641" s="5"/>
      <c r="FV641" s="5"/>
      <c r="FW641" s="5"/>
      <c r="FX641" s="5"/>
      <c r="FY641" s="5"/>
      <c r="FZ641" s="5"/>
      <c r="GA641" s="5"/>
      <c r="GB641" s="5"/>
      <c r="GC641" s="5"/>
      <c r="GD641" s="5"/>
      <c r="GE641" s="5"/>
      <c r="GF641" s="5"/>
      <c r="GG641" s="5"/>
      <c r="GH641" s="5"/>
      <c r="GI641" s="5"/>
      <c r="GJ641" s="5"/>
      <c r="GK641" s="5"/>
      <c r="GL641" s="5"/>
      <c r="GM641" s="5"/>
      <c r="GN641" s="5"/>
      <c r="GO641" s="5"/>
      <c r="GP641" s="5"/>
      <c r="GQ641" s="5"/>
      <c r="GR641" s="5"/>
      <c r="GS641" s="5"/>
      <c r="GT641" s="5"/>
      <c r="GU641" s="5"/>
      <c r="GV641" s="5"/>
      <c r="GW641" s="5"/>
      <c r="GX641" s="5"/>
      <c r="GY641" s="5"/>
      <c r="GZ641" s="5"/>
      <c r="HA641" s="5"/>
      <c r="HB641" s="5"/>
      <c r="HC641" s="5"/>
      <c r="HD641" s="5"/>
      <c r="HE641" s="5"/>
      <c r="HF641" s="5"/>
      <c r="HG641" s="5"/>
      <c r="HH641" s="5"/>
      <c r="HI641" s="5"/>
      <c r="HJ641" s="5"/>
      <c r="HK641" s="5"/>
      <c r="HL641" s="5"/>
      <c r="HM641" s="5"/>
      <c r="HN641" s="5"/>
      <c r="HO641" s="5"/>
      <c r="HP641" s="5"/>
      <c r="HQ641" s="5"/>
      <c r="HR641" s="5"/>
      <c r="HS641" s="5"/>
      <c r="HT641" s="5"/>
      <c r="HU641" s="5"/>
      <c r="HV641" s="5"/>
      <c r="HW641" s="5"/>
      <c r="HX641" s="5"/>
      <c r="HY641" s="5"/>
      <c r="HZ641" s="5"/>
      <c r="IA641" s="5"/>
      <c r="IB641" s="5"/>
      <c r="IC641" s="5"/>
      <c r="ID641" s="5"/>
      <c r="IE641" s="5"/>
      <c r="IF641" s="5"/>
      <c r="IG641" s="5"/>
      <c r="IH641" s="5"/>
      <c r="II641" s="5"/>
      <c r="IJ641" s="5"/>
      <c r="IK641" s="5"/>
      <c r="IL641" s="5"/>
      <c r="IM641" s="5"/>
      <c r="IN641" s="5"/>
      <c r="IO641" s="5"/>
      <c r="IP641" s="5"/>
      <c r="IQ641" s="5"/>
      <c r="IR641" s="5"/>
      <c r="IS641" s="5"/>
      <c r="IT641" s="5"/>
      <c r="IU641" s="5"/>
      <c r="IV641" s="5"/>
      <c r="IW641" s="5"/>
      <c r="IX641" s="5"/>
      <c r="IY641" s="5"/>
      <c r="IZ641" s="5"/>
      <c r="JA641" s="5"/>
      <c r="JB641" s="5"/>
      <c r="JC641" s="5"/>
      <c r="JD641" s="5"/>
      <c r="JE641" s="5"/>
      <c r="JF641" s="5"/>
      <c r="JG641" s="5"/>
      <c r="JH641" s="5"/>
      <c r="JI641" s="5"/>
      <c r="JJ641" s="5"/>
      <c r="JK641" s="5"/>
      <c r="JL641" s="5"/>
      <c r="JM641" s="5"/>
      <c r="JN641" s="5"/>
      <c r="JO641" s="5"/>
      <c r="JP641" s="5"/>
      <c r="JQ641" s="5"/>
      <c r="JR641" s="5"/>
      <c r="JS641" s="5"/>
      <c r="JT641" s="5"/>
      <c r="JU641" s="5"/>
      <c r="JV641" s="5"/>
      <c r="JW641" s="5"/>
      <c r="JX641" s="5"/>
      <c r="JY641" s="5"/>
      <c r="JZ641" s="5"/>
      <c r="KA641" s="5"/>
      <c r="KB641" s="5"/>
      <c r="KC641" s="5"/>
      <c r="KD641" s="5"/>
      <c r="KE641" s="5"/>
      <c r="KF641" s="5"/>
      <c r="KG641" s="5"/>
      <c r="KH641" s="5"/>
      <c r="KI641" s="5"/>
      <c r="KJ641" s="5"/>
      <c r="KK641" s="5"/>
      <c r="KL641" s="5"/>
      <c r="KM641" s="5"/>
      <c r="KN641" s="5"/>
    </row>
    <row r="642" spans="1:300" ht="12.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/>
      <c r="CW642" s="5"/>
      <c r="CX642" s="5"/>
      <c r="CY642" s="5"/>
      <c r="CZ642" s="5"/>
      <c r="DA642" s="5"/>
      <c r="DB642" s="5"/>
      <c r="DC642" s="5"/>
      <c r="DD642" s="5"/>
      <c r="DE642" s="5"/>
      <c r="DF642" s="5"/>
      <c r="DG642" s="5"/>
      <c r="DH642" s="5"/>
      <c r="DI642" s="5"/>
      <c r="DJ642" s="5"/>
      <c r="DK642" s="5"/>
      <c r="DL642" s="5"/>
      <c r="DM642" s="5"/>
      <c r="DN642" s="5"/>
      <c r="DO642" s="5"/>
      <c r="DP642" s="5"/>
      <c r="DQ642" s="5"/>
      <c r="DR642" s="5"/>
      <c r="DS642" s="5"/>
      <c r="DT642" s="5"/>
      <c r="DU642" s="5"/>
      <c r="DV642" s="5"/>
      <c r="DW642" s="5"/>
      <c r="DX642" s="5"/>
      <c r="DY642" s="5"/>
      <c r="DZ642" s="5"/>
      <c r="EA642" s="5"/>
      <c r="EB642" s="5"/>
      <c r="EC642" s="5"/>
      <c r="ED642" s="5"/>
      <c r="EE642" s="5"/>
      <c r="EF642" s="5"/>
      <c r="EG642" s="5"/>
      <c r="EH642" s="5"/>
      <c r="EI642" s="5"/>
      <c r="EJ642" s="5"/>
      <c r="EK642" s="5"/>
      <c r="EL642" s="5"/>
      <c r="EM642" s="5"/>
      <c r="EN642" s="5"/>
      <c r="EO642" s="5"/>
      <c r="EP642" s="5"/>
      <c r="EQ642" s="5"/>
      <c r="ER642" s="5"/>
      <c r="ES642" s="5"/>
      <c r="ET642" s="5"/>
      <c r="EU642" s="5"/>
      <c r="EV642" s="5"/>
      <c r="EW642" s="5"/>
      <c r="EX642" s="5"/>
      <c r="EY642" s="5"/>
      <c r="EZ642" s="5"/>
      <c r="FA642" s="5"/>
      <c r="FB642" s="5"/>
      <c r="FC642" s="5"/>
      <c r="FD642" s="5"/>
      <c r="FE642" s="5"/>
      <c r="FF642" s="5"/>
      <c r="FG642" s="5"/>
      <c r="FH642" s="5"/>
      <c r="FI642" s="5"/>
      <c r="FJ642" s="5"/>
      <c r="FK642" s="5"/>
      <c r="FL642" s="5"/>
      <c r="FM642" s="5"/>
      <c r="FN642" s="5"/>
      <c r="FO642" s="5"/>
      <c r="FP642" s="5"/>
      <c r="FQ642" s="5"/>
      <c r="FR642" s="5"/>
      <c r="FS642" s="5"/>
      <c r="FT642" s="5"/>
      <c r="FU642" s="5"/>
      <c r="FV642" s="5"/>
      <c r="FW642" s="5"/>
      <c r="FX642" s="5"/>
      <c r="FY642" s="5"/>
      <c r="FZ642" s="5"/>
      <c r="GA642" s="5"/>
      <c r="GB642" s="5"/>
      <c r="GC642" s="5"/>
      <c r="GD642" s="5"/>
      <c r="GE642" s="5"/>
      <c r="GF642" s="5"/>
      <c r="GG642" s="5"/>
      <c r="GH642" s="5"/>
      <c r="GI642" s="5"/>
      <c r="GJ642" s="5"/>
      <c r="GK642" s="5"/>
      <c r="GL642" s="5"/>
      <c r="GM642" s="5"/>
      <c r="GN642" s="5"/>
      <c r="GO642" s="5"/>
      <c r="GP642" s="5"/>
      <c r="GQ642" s="5"/>
      <c r="GR642" s="5"/>
      <c r="GS642" s="5"/>
      <c r="GT642" s="5"/>
      <c r="GU642" s="5"/>
      <c r="GV642" s="5"/>
      <c r="GW642" s="5"/>
      <c r="GX642" s="5"/>
      <c r="GY642" s="5"/>
      <c r="GZ642" s="5"/>
      <c r="HA642" s="5"/>
      <c r="HB642" s="5"/>
      <c r="HC642" s="5"/>
      <c r="HD642" s="5"/>
      <c r="HE642" s="5"/>
      <c r="HF642" s="5"/>
      <c r="HG642" s="5"/>
      <c r="HH642" s="5"/>
      <c r="HI642" s="5"/>
      <c r="HJ642" s="5"/>
      <c r="HK642" s="5"/>
      <c r="HL642" s="5"/>
      <c r="HM642" s="5"/>
      <c r="HN642" s="5"/>
      <c r="HO642" s="5"/>
      <c r="HP642" s="5"/>
      <c r="HQ642" s="5"/>
      <c r="HR642" s="5"/>
      <c r="HS642" s="5"/>
      <c r="HT642" s="5"/>
      <c r="HU642" s="5"/>
      <c r="HV642" s="5"/>
      <c r="HW642" s="5"/>
      <c r="HX642" s="5"/>
      <c r="HY642" s="5"/>
      <c r="HZ642" s="5"/>
      <c r="IA642" s="5"/>
      <c r="IB642" s="5"/>
      <c r="IC642" s="5"/>
      <c r="ID642" s="5"/>
      <c r="IE642" s="5"/>
      <c r="IF642" s="5"/>
      <c r="IG642" s="5"/>
      <c r="IH642" s="5"/>
      <c r="II642" s="5"/>
      <c r="IJ642" s="5"/>
      <c r="IK642" s="5"/>
      <c r="IL642" s="5"/>
      <c r="IM642" s="5"/>
      <c r="IN642" s="5"/>
      <c r="IO642" s="5"/>
      <c r="IP642" s="5"/>
      <c r="IQ642" s="5"/>
      <c r="IR642" s="5"/>
      <c r="IS642" s="5"/>
      <c r="IT642" s="5"/>
      <c r="IU642" s="5"/>
      <c r="IV642" s="5"/>
      <c r="IW642" s="5"/>
      <c r="IX642" s="5"/>
      <c r="IY642" s="5"/>
      <c r="IZ642" s="5"/>
      <c r="JA642" s="5"/>
      <c r="JB642" s="5"/>
      <c r="JC642" s="5"/>
      <c r="JD642" s="5"/>
      <c r="JE642" s="5"/>
      <c r="JF642" s="5"/>
      <c r="JG642" s="5"/>
      <c r="JH642" s="5"/>
      <c r="JI642" s="5"/>
      <c r="JJ642" s="5"/>
      <c r="JK642" s="5"/>
      <c r="JL642" s="5"/>
      <c r="JM642" s="5"/>
      <c r="JN642" s="5"/>
      <c r="JO642" s="5"/>
      <c r="JP642" s="5"/>
      <c r="JQ642" s="5"/>
      <c r="JR642" s="5"/>
      <c r="JS642" s="5"/>
      <c r="JT642" s="5"/>
      <c r="JU642" s="5"/>
      <c r="JV642" s="5"/>
      <c r="JW642" s="5"/>
      <c r="JX642" s="5"/>
      <c r="JY642" s="5"/>
      <c r="JZ642" s="5"/>
      <c r="KA642" s="5"/>
      <c r="KB642" s="5"/>
      <c r="KC642" s="5"/>
      <c r="KD642" s="5"/>
      <c r="KE642" s="5"/>
      <c r="KF642" s="5"/>
      <c r="KG642" s="5"/>
      <c r="KH642" s="5"/>
      <c r="KI642" s="5"/>
      <c r="KJ642" s="5"/>
      <c r="KK642" s="5"/>
      <c r="KL642" s="5"/>
      <c r="KM642" s="5"/>
      <c r="KN642" s="5"/>
    </row>
    <row r="643" spans="1:300" ht="12.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5"/>
      <c r="CM643" s="5"/>
      <c r="CN643" s="5"/>
      <c r="CO643" s="5"/>
      <c r="CP643" s="5"/>
      <c r="CQ643" s="5"/>
      <c r="CR643" s="5"/>
      <c r="CS643" s="5"/>
      <c r="CT643" s="5"/>
      <c r="CU643" s="5"/>
      <c r="CV643" s="5"/>
      <c r="CW643" s="5"/>
      <c r="CX643" s="5"/>
      <c r="CY643" s="5"/>
      <c r="CZ643" s="5"/>
      <c r="DA643" s="5"/>
      <c r="DB643" s="5"/>
      <c r="DC643" s="5"/>
      <c r="DD643" s="5"/>
      <c r="DE643" s="5"/>
      <c r="DF643" s="5"/>
      <c r="DG643" s="5"/>
      <c r="DH643" s="5"/>
      <c r="DI643" s="5"/>
      <c r="DJ643" s="5"/>
      <c r="DK643" s="5"/>
      <c r="DL643" s="5"/>
      <c r="DM643" s="5"/>
      <c r="DN643" s="5"/>
      <c r="DO643" s="5"/>
      <c r="DP643" s="5"/>
      <c r="DQ643" s="5"/>
      <c r="DR643" s="5"/>
      <c r="DS643" s="5"/>
      <c r="DT643" s="5"/>
      <c r="DU643" s="5"/>
      <c r="DV643" s="5"/>
      <c r="DW643" s="5"/>
      <c r="DX643" s="5"/>
      <c r="DY643" s="5"/>
      <c r="DZ643" s="5"/>
      <c r="EA643" s="5"/>
      <c r="EB643" s="5"/>
      <c r="EC643" s="5"/>
      <c r="ED643" s="5"/>
      <c r="EE643" s="5"/>
      <c r="EF643" s="5"/>
      <c r="EG643" s="5"/>
      <c r="EH643" s="5"/>
      <c r="EI643" s="5"/>
      <c r="EJ643" s="5"/>
      <c r="EK643" s="5"/>
      <c r="EL643" s="5"/>
      <c r="EM643" s="5"/>
      <c r="EN643" s="5"/>
      <c r="EO643" s="5"/>
      <c r="EP643" s="5"/>
      <c r="EQ643" s="5"/>
      <c r="ER643" s="5"/>
      <c r="ES643" s="5"/>
      <c r="ET643" s="5"/>
      <c r="EU643" s="5"/>
      <c r="EV643" s="5"/>
      <c r="EW643" s="5"/>
      <c r="EX643" s="5"/>
      <c r="EY643" s="5"/>
      <c r="EZ643" s="5"/>
      <c r="FA643" s="5"/>
      <c r="FB643" s="5"/>
      <c r="FC643" s="5"/>
      <c r="FD643" s="5"/>
      <c r="FE643" s="5"/>
      <c r="FF643" s="5"/>
      <c r="FG643" s="5"/>
      <c r="FH643" s="5"/>
      <c r="FI643" s="5"/>
      <c r="FJ643" s="5"/>
      <c r="FK643" s="5"/>
      <c r="FL643" s="5"/>
      <c r="FM643" s="5"/>
      <c r="FN643" s="5"/>
      <c r="FO643" s="5"/>
      <c r="FP643" s="5"/>
      <c r="FQ643" s="5"/>
      <c r="FR643" s="5"/>
      <c r="FS643" s="5"/>
      <c r="FT643" s="5"/>
      <c r="FU643" s="5"/>
      <c r="FV643" s="5"/>
      <c r="FW643" s="5"/>
      <c r="FX643" s="5"/>
      <c r="FY643" s="5"/>
      <c r="FZ643" s="5"/>
      <c r="GA643" s="5"/>
      <c r="GB643" s="5"/>
      <c r="GC643" s="5"/>
      <c r="GD643" s="5"/>
      <c r="GE643" s="5"/>
      <c r="GF643" s="5"/>
      <c r="GG643" s="5"/>
      <c r="GH643" s="5"/>
      <c r="GI643" s="5"/>
      <c r="GJ643" s="5"/>
      <c r="GK643" s="5"/>
      <c r="GL643" s="5"/>
      <c r="GM643" s="5"/>
      <c r="GN643" s="5"/>
      <c r="GO643" s="5"/>
      <c r="GP643" s="5"/>
      <c r="GQ643" s="5"/>
      <c r="GR643" s="5"/>
      <c r="GS643" s="5"/>
      <c r="GT643" s="5"/>
      <c r="GU643" s="5"/>
      <c r="GV643" s="5"/>
      <c r="GW643" s="5"/>
      <c r="GX643" s="5"/>
      <c r="GY643" s="5"/>
      <c r="GZ643" s="5"/>
      <c r="HA643" s="5"/>
      <c r="HB643" s="5"/>
      <c r="HC643" s="5"/>
      <c r="HD643" s="5"/>
      <c r="HE643" s="5"/>
      <c r="HF643" s="5"/>
      <c r="HG643" s="5"/>
      <c r="HH643" s="5"/>
      <c r="HI643" s="5"/>
      <c r="HJ643" s="5"/>
      <c r="HK643" s="5"/>
      <c r="HL643" s="5"/>
      <c r="HM643" s="5"/>
      <c r="HN643" s="5"/>
      <c r="HO643" s="5"/>
      <c r="HP643" s="5"/>
      <c r="HQ643" s="5"/>
      <c r="HR643" s="5"/>
      <c r="HS643" s="5"/>
      <c r="HT643" s="5"/>
      <c r="HU643" s="5"/>
      <c r="HV643" s="5"/>
      <c r="HW643" s="5"/>
      <c r="HX643" s="5"/>
      <c r="HY643" s="5"/>
      <c r="HZ643" s="5"/>
      <c r="IA643" s="5"/>
      <c r="IB643" s="5"/>
      <c r="IC643" s="5"/>
      <c r="ID643" s="5"/>
      <c r="IE643" s="5"/>
      <c r="IF643" s="5"/>
      <c r="IG643" s="5"/>
      <c r="IH643" s="5"/>
      <c r="II643" s="5"/>
      <c r="IJ643" s="5"/>
      <c r="IK643" s="5"/>
      <c r="IL643" s="5"/>
      <c r="IM643" s="5"/>
      <c r="IN643" s="5"/>
      <c r="IO643" s="5"/>
      <c r="IP643" s="5"/>
      <c r="IQ643" s="5"/>
      <c r="IR643" s="5"/>
      <c r="IS643" s="5"/>
      <c r="IT643" s="5"/>
      <c r="IU643" s="5"/>
      <c r="IV643" s="5"/>
      <c r="IW643" s="5"/>
      <c r="IX643" s="5"/>
      <c r="IY643" s="5"/>
      <c r="IZ643" s="5"/>
      <c r="JA643" s="5"/>
      <c r="JB643" s="5"/>
      <c r="JC643" s="5"/>
      <c r="JD643" s="5"/>
      <c r="JE643" s="5"/>
      <c r="JF643" s="5"/>
      <c r="JG643" s="5"/>
      <c r="JH643" s="5"/>
      <c r="JI643" s="5"/>
      <c r="JJ643" s="5"/>
      <c r="JK643" s="5"/>
      <c r="JL643" s="5"/>
      <c r="JM643" s="5"/>
      <c r="JN643" s="5"/>
      <c r="JO643" s="5"/>
      <c r="JP643" s="5"/>
      <c r="JQ643" s="5"/>
      <c r="JR643" s="5"/>
      <c r="JS643" s="5"/>
      <c r="JT643" s="5"/>
      <c r="JU643" s="5"/>
      <c r="JV643" s="5"/>
      <c r="JW643" s="5"/>
      <c r="JX643" s="5"/>
      <c r="JY643" s="5"/>
      <c r="JZ643" s="5"/>
      <c r="KA643" s="5"/>
      <c r="KB643" s="5"/>
      <c r="KC643" s="5"/>
      <c r="KD643" s="5"/>
      <c r="KE643" s="5"/>
      <c r="KF643" s="5"/>
      <c r="KG643" s="5"/>
      <c r="KH643" s="5"/>
      <c r="KI643" s="5"/>
      <c r="KJ643" s="5"/>
      <c r="KK643" s="5"/>
      <c r="KL643" s="5"/>
      <c r="KM643" s="5"/>
      <c r="KN643" s="5"/>
    </row>
    <row r="644" spans="1:300" ht="12.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  <c r="CO644" s="5"/>
      <c r="CP644" s="5"/>
      <c r="CQ644" s="5"/>
      <c r="CR644" s="5"/>
      <c r="CS644" s="5"/>
      <c r="CT644" s="5"/>
      <c r="CU644" s="5"/>
      <c r="CV644" s="5"/>
      <c r="CW644" s="5"/>
      <c r="CX644" s="5"/>
      <c r="CY644" s="5"/>
      <c r="CZ644" s="5"/>
      <c r="DA644" s="5"/>
      <c r="DB644" s="5"/>
      <c r="DC644" s="5"/>
      <c r="DD644" s="5"/>
      <c r="DE644" s="5"/>
      <c r="DF644" s="5"/>
      <c r="DG644" s="5"/>
      <c r="DH644" s="5"/>
      <c r="DI644" s="5"/>
      <c r="DJ644" s="5"/>
      <c r="DK644" s="5"/>
      <c r="DL644" s="5"/>
      <c r="DM644" s="5"/>
      <c r="DN644" s="5"/>
      <c r="DO644" s="5"/>
      <c r="DP644" s="5"/>
      <c r="DQ644" s="5"/>
      <c r="DR644" s="5"/>
      <c r="DS644" s="5"/>
      <c r="DT644" s="5"/>
      <c r="DU644" s="5"/>
      <c r="DV644" s="5"/>
      <c r="DW644" s="5"/>
      <c r="DX644" s="5"/>
      <c r="DY644" s="5"/>
      <c r="DZ644" s="5"/>
      <c r="EA644" s="5"/>
      <c r="EB644" s="5"/>
      <c r="EC644" s="5"/>
      <c r="ED644" s="5"/>
      <c r="EE644" s="5"/>
      <c r="EF644" s="5"/>
      <c r="EG644" s="5"/>
      <c r="EH644" s="5"/>
      <c r="EI644" s="5"/>
      <c r="EJ644" s="5"/>
      <c r="EK644" s="5"/>
      <c r="EL644" s="5"/>
      <c r="EM644" s="5"/>
      <c r="EN644" s="5"/>
      <c r="EO644" s="5"/>
      <c r="EP644" s="5"/>
      <c r="EQ644" s="5"/>
      <c r="ER644" s="5"/>
      <c r="ES644" s="5"/>
      <c r="ET644" s="5"/>
      <c r="EU644" s="5"/>
      <c r="EV644" s="5"/>
      <c r="EW644" s="5"/>
      <c r="EX644" s="5"/>
      <c r="EY644" s="5"/>
      <c r="EZ644" s="5"/>
      <c r="FA644" s="5"/>
      <c r="FB644" s="5"/>
      <c r="FC644" s="5"/>
      <c r="FD644" s="5"/>
      <c r="FE644" s="5"/>
      <c r="FF644" s="5"/>
      <c r="FG644" s="5"/>
      <c r="FH644" s="5"/>
      <c r="FI644" s="5"/>
      <c r="FJ644" s="5"/>
      <c r="FK644" s="5"/>
      <c r="FL644" s="5"/>
      <c r="FM644" s="5"/>
      <c r="FN644" s="5"/>
      <c r="FO644" s="5"/>
      <c r="FP644" s="5"/>
      <c r="FQ644" s="5"/>
      <c r="FR644" s="5"/>
      <c r="FS644" s="5"/>
      <c r="FT644" s="5"/>
      <c r="FU644" s="5"/>
      <c r="FV644" s="5"/>
      <c r="FW644" s="5"/>
      <c r="FX644" s="5"/>
      <c r="FY644" s="5"/>
      <c r="FZ644" s="5"/>
      <c r="GA644" s="5"/>
      <c r="GB644" s="5"/>
      <c r="GC644" s="5"/>
      <c r="GD644" s="5"/>
      <c r="GE644" s="5"/>
      <c r="GF644" s="5"/>
      <c r="GG644" s="5"/>
      <c r="GH644" s="5"/>
      <c r="GI644" s="5"/>
      <c r="GJ644" s="5"/>
      <c r="GK644" s="5"/>
      <c r="GL644" s="5"/>
      <c r="GM644" s="5"/>
      <c r="GN644" s="5"/>
      <c r="GO644" s="5"/>
      <c r="GP644" s="5"/>
      <c r="GQ644" s="5"/>
      <c r="GR644" s="5"/>
      <c r="GS644" s="5"/>
      <c r="GT644" s="5"/>
      <c r="GU644" s="5"/>
      <c r="GV644" s="5"/>
      <c r="GW644" s="5"/>
      <c r="GX644" s="5"/>
      <c r="GY644" s="5"/>
      <c r="GZ644" s="5"/>
      <c r="HA644" s="5"/>
      <c r="HB644" s="5"/>
      <c r="HC644" s="5"/>
      <c r="HD644" s="5"/>
      <c r="HE644" s="5"/>
      <c r="HF644" s="5"/>
      <c r="HG644" s="5"/>
      <c r="HH644" s="5"/>
      <c r="HI644" s="5"/>
      <c r="HJ644" s="5"/>
      <c r="HK644" s="5"/>
      <c r="HL644" s="5"/>
      <c r="HM644" s="5"/>
      <c r="HN644" s="5"/>
      <c r="HO644" s="5"/>
      <c r="HP644" s="5"/>
      <c r="HQ644" s="5"/>
      <c r="HR644" s="5"/>
      <c r="HS644" s="5"/>
      <c r="HT644" s="5"/>
      <c r="HU644" s="5"/>
      <c r="HV644" s="5"/>
      <c r="HW644" s="5"/>
      <c r="HX644" s="5"/>
      <c r="HY644" s="5"/>
      <c r="HZ644" s="5"/>
      <c r="IA644" s="5"/>
      <c r="IB644" s="5"/>
      <c r="IC644" s="5"/>
      <c r="ID644" s="5"/>
      <c r="IE644" s="5"/>
      <c r="IF644" s="5"/>
      <c r="IG644" s="5"/>
      <c r="IH644" s="5"/>
      <c r="II644" s="5"/>
      <c r="IJ644" s="5"/>
      <c r="IK644" s="5"/>
      <c r="IL644" s="5"/>
      <c r="IM644" s="5"/>
      <c r="IN644" s="5"/>
      <c r="IO644" s="5"/>
      <c r="IP644" s="5"/>
      <c r="IQ644" s="5"/>
      <c r="IR644" s="5"/>
      <c r="IS644" s="5"/>
      <c r="IT644" s="5"/>
      <c r="IU644" s="5"/>
      <c r="IV644" s="5"/>
      <c r="IW644" s="5"/>
      <c r="IX644" s="5"/>
      <c r="IY644" s="5"/>
      <c r="IZ644" s="5"/>
      <c r="JA644" s="5"/>
      <c r="JB644" s="5"/>
      <c r="JC644" s="5"/>
      <c r="JD644" s="5"/>
      <c r="JE644" s="5"/>
      <c r="JF644" s="5"/>
      <c r="JG644" s="5"/>
      <c r="JH644" s="5"/>
      <c r="JI644" s="5"/>
      <c r="JJ644" s="5"/>
      <c r="JK644" s="5"/>
      <c r="JL644" s="5"/>
      <c r="JM644" s="5"/>
      <c r="JN644" s="5"/>
      <c r="JO644" s="5"/>
      <c r="JP644" s="5"/>
      <c r="JQ644" s="5"/>
      <c r="JR644" s="5"/>
      <c r="JS644" s="5"/>
      <c r="JT644" s="5"/>
      <c r="JU644" s="5"/>
      <c r="JV644" s="5"/>
      <c r="JW644" s="5"/>
      <c r="JX644" s="5"/>
      <c r="JY644" s="5"/>
      <c r="JZ644" s="5"/>
      <c r="KA644" s="5"/>
      <c r="KB644" s="5"/>
      <c r="KC644" s="5"/>
      <c r="KD644" s="5"/>
      <c r="KE644" s="5"/>
      <c r="KF644" s="5"/>
      <c r="KG644" s="5"/>
      <c r="KH644" s="5"/>
      <c r="KI644" s="5"/>
      <c r="KJ644" s="5"/>
      <c r="KK644" s="5"/>
      <c r="KL644" s="5"/>
      <c r="KM644" s="5"/>
      <c r="KN644" s="5"/>
    </row>
    <row r="645" spans="1:300" ht="12.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  <c r="CR645" s="5"/>
      <c r="CS645" s="5"/>
      <c r="CT645" s="5"/>
      <c r="CU645" s="5"/>
      <c r="CV645" s="5"/>
      <c r="CW645" s="5"/>
      <c r="CX645" s="5"/>
      <c r="CY645" s="5"/>
      <c r="CZ645" s="5"/>
      <c r="DA645" s="5"/>
      <c r="DB645" s="5"/>
      <c r="DC645" s="5"/>
      <c r="DD645" s="5"/>
      <c r="DE645" s="5"/>
      <c r="DF645" s="5"/>
      <c r="DG645" s="5"/>
      <c r="DH645" s="5"/>
      <c r="DI645" s="5"/>
      <c r="DJ645" s="5"/>
      <c r="DK645" s="5"/>
      <c r="DL645" s="5"/>
      <c r="DM645" s="5"/>
      <c r="DN645" s="5"/>
      <c r="DO645" s="5"/>
      <c r="DP645" s="5"/>
      <c r="DQ645" s="5"/>
      <c r="DR645" s="5"/>
      <c r="DS645" s="5"/>
      <c r="DT645" s="5"/>
      <c r="DU645" s="5"/>
      <c r="DV645" s="5"/>
      <c r="DW645" s="5"/>
      <c r="DX645" s="5"/>
      <c r="DY645" s="5"/>
      <c r="DZ645" s="5"/>
      <c r="EA645" s="5"/>
      <c r="EB645" s="5"/>
      <c r="EC645" s="5"/>
      <c r="ED645" s="5"/>
      <c r="EE645" s="5"/>
      <c r="EF645" s="5"/>
      <c r="EG645" s="5"/>
      <c r="EH645" s="5"/>
      <c r="EI645" s="5"/>
      <c r="EJ645" s="5"/>
      <c r="EK645" s="5"/>
      <c r="EL645" s="5"/>
      <c r="EM645" s="5"/>
      <c r="EN645" s="5"/>
      <c r="EO645" s="5"/>
      <c r="EP645" s="5"/>
      <c r="EQ645" s="5"/>
      <c r="ER645" s="5"/>
      <c r="ES645" s="5"/>
      <c r="ET645" s="5"/>
      <c r="EU645" s="5"/>
      <c r="EV645" s="5"/>
      <c r="EW645" s="5"/>
      <c r="EX645" s="5"/>
      <c r="EY645" s="5"/>
      <c r="EZ645" s="5"/>
      <c r="FA645" s="5"/>
      <c r="FB645" s="5"/>
      <c r="FC645" s="5"/>
      <c r="FD645" s="5"/>
      <c r="FE645" s="5"/>
      <c r="FF645" s="5"/>
      <c r="FG645" s="5"/>
      <c r="FH645" s="5"/>
      <c r="FI645" s="5"/>
      <c r="FJ645" s="5"/>
      <c r="FK645" s="5"/>
      <c r="FL645" s="5"/>
      <c r="FM645" s="5"/>
      <c r="FN645" s="5"/>
      <c r="FO645" s="5"/>
      <c r="FP645" s="5"/>
      <c r="FQ645" s="5"/>
      <c r="FR645" s="5"/>
      <c r="FS645" s="5"/>
      <c r="FT645" s="5"/>
      <c r="FU645" s="5"/>
      <c r="FV645" s="5"/>
      <c r="FW645" s="5"/>
      <c r="FX645" s="5"/>
      <c r="FY645" s="5"/>
      <c r="FZ645" s="5"/>
      <c r="GA645" s="5"/>
      <c r="GB645" s="5"/>
      <c r="GC645" s="5"/>
      <c r="GD645" s="5"/>
      <c r="GE645" s="5"/>
      <c r="GF645" s="5"/>
      <c r="GG645" s="5"/>
      <c r="GH645" s="5"/>
      <c r="GI645" s="5"/>
      <c r="GJ645" s="5"/>
      <c r="GK645" s="5"/>
      <c r="GL645" s="5"/>
      <c r="GM645" s="5"/>
      <c r="GN645" s="5"/>
      <c r="GO645" s="5"/>
      <c r="GP645" s="5"/>
      <c r="GQ645" s="5"/>
      <c r="GR645" s="5"/>
      <c r="GS645" s="5"/>
      <c r="GT645" s="5"/>
      <c r="GU645" s="5"/>
      <c r="GV645" s="5"/>
      <c r="GW645" s="5"/>
      <c r="GX645" s="5"/>
      <c r="GY645" s="5"/>
      <c r="GZ645" s="5"/>
      <c r="HA645" s="5"/>
      <c r="HB645" s="5"/>
      <c r="HC645" s="5"/>
      <c r="HD645" s="5"/>
      <c r="HE645" s="5"/>
      <c r="HF645" s="5"/>
      <c r="HG645" s="5"/>
      <c r="HH645" s="5"/>
      <c r="HI645" s="5"/>
      <c r="HJ645" s="5"/>
      <c r="HK645" s="5"/>
      <c r="HL645" s="5"/>
      <c r="HM645" s="5"/>
      <c r="HN645" s="5"/>
      <c r="HO645" s="5"/>
      <c r="HP645" s="5"/>
      <c r="HQ645" s="5"/>
      <c r="HR645" s="5"/>
      <c r="HS645" s="5"/>
      <c r="HT645" s="5"/>
      <c r="HU645" s="5"/>
      <c r="HV645" s="5"/>
      <c r="HW645" s="5"/>
      <c r="HX645" s="5"/>
      <c r="HY645" s="5"/>
      <c r="HZ645" s="5"/>
      <c r="IA645" s="5"/>
      <c r="IB645" s="5"/>
      <c r="IC645" s="5"/>
      <c r="ID645" s="5"/>
      <c r="IE645" s="5"/>
      <c r="IF645" s="5"/>
      <c r="IG645" s="5"/>
      <c r="IH645" s="5"/>
      <c r="II645" s="5"/>
      <c r="IJ645" s="5"/>
      <c r="IK645" s="5"/>
      <c r="IL645" s="5"/>
      <c r="IM645" s="5"/>
      <c r="IN645" s="5"/>
      <c r="IO645" s="5"/>
      <c r="IP645" s="5"/>
      <c r="IQ645" s="5"/>
      <c r="IR645" s="5"/>
      <c r="IS645" s="5"/>
      <c r="IT645" s="5"/>
      <c r="IU645" s="5"/>
      <c r="IV645" s="5"/>
      <c r="IW645" s="5"/>
      <c r="IX645" s="5"/>
      <c r="IY645" s="5"/>
      <c r="IZ645" s="5"/>
      <c r="JA645" s="5"/>
      <c r="JB645" s="5"/>
      <c r="JC645" s="5"/>
      <c r="JD645" s="5"/>
      <c r="JE645" s="5"/>
      <c r="JF645" s="5"/>
      <c r="JG645" s="5"/>
      <c r="JH645" s="5"/>
      <c r="JI645" s="5"/>
      <c r="JJ645" s="5"/>
      <c r="JK645" s="5"/>
      <c r="JL645" s="5"/>
      <c r="JM645" s="5"/>
      <c r="JN645" s="5"/>
      <c r="JO645" s="5"/>
      <c r="JP645" s="5"/>
      <c r="JQ645" s="5"/>
      <c r="JR645" s="5"/>
      <c r="JS645" s="5"/>
      <c r="JT645" s="5"/>
      <c r="JU645" s="5"/>
      <c r="JV645" s="5"/>
      <c r="JW645" s="5"/>
      <c r="JX645" s="5"/>
      <c r="JY645" s="5"/>
      <c r="JZ645" s="5"/>
      <c r="KA645" s="5"/>
      <c r="KB645" s="5"/>
      <c r="KC645" s="5"/>
      <c r="KD645" s="5"/>
      <c r="KE645" s="5"/>
      <c r="KF645" s="5"/>
      <c r="KG645" s="5"/>
      <c r="KH645" s="5"/>
      <c r="KI645" s="5"/>
      <c r="KJ645" s="5"/>
      <c r="KK645" s="5"/>
      <c r="KL645" s="5"/>
      <c r="KM645" s="5"/>
      <c r="KN645" s="5"/>
    </row>
    <row r="646" spans="1:300" ht="12.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/>
      <c r="CM646" s="5"/>
      <c r="CN646" s="5"/>
      <c r="CO646" s="5"/>
      <c r="CP646" s="5"/>
      <c r="CQ646" s="5"/>
      <c r="CR646" s="5"/>
      <c r="CS646" s="5"/>
      <c r="CT646" s="5"/>
      <c r="CU646" s="5"/>
      <c r="CV646" s="5"/>
      <c r="CW646" s="5"/>
      <c r="CX646" s="5"/>
      <c r="CY646" s="5"/>
      <c r="CZ646" s="5"/>
      <c r="DA646" s="5"/>
      <c r="DB646" s="5"/>
      <c r="DC646" s="5"/>
      <c r="DD646" s="5"/>
      <c r="DE646" s="5"/>
      <c r="DF646" s="5"/>
      <c r="DG646" s="5"/>
      <c r="DH646" s="5"/>
      <c r="DI646" s="5"/>
      <c r="DJ646" s="5"/>
      <c r="DK646" s="5"/>
      <c r="DL646" s="5"/>
      <c r="DM646" s="5"/>
      <c r="DN646" s="5"/>
      <c r="DO646" s="5"/>
      <c r="DP646" s="5"/>
      <c r="DQ646" s="5"/>
      <c r="DR646" s="5"/>
      <c r="DS646" s="5"/>
      <c r="DT646" s="5"/>
      <c r="DU646" s="5"/>
      <c r="DV646" s="5"/>
      <c r="DW646" s="5"/>
      <c r="DX646" s="5"/>
      <c r="DY646" s="5"/>
      <c r="DZ646" s="5"/>
      <c r="EA646" s="5"/>
      <c r="EB646" s="5"/>
      <c r="EC646" s="5"/>
      <c r="ED646" s="5"/>
      <c r="EE646" s="5"/>
      <c r="EF646" s="5"/>
      <c r="EG646" s="5"/>
      <c r="EH646" s="5"/>
      <c r="EI646" s="5"/>
      <c r="EJ646" s="5"/>
      <c r="EK646" s="5"/>
      <c r="EL646" s="5"/>
      <c r="EM646" s="5"/>
      <c r="EN646" s="5"/>
      <c r="EO646" s="5"/>
      <c r="EP646" s="5"/>
      <c r="EQ646" s="5"/>
      <c r="ER646" s="5"/>
      <c r="ES646" s="5"/>
      <c r="ET646" s="5"/>
      <c r="EU646" s="5"/>
      <c r="EV646" s="5"/>
      <c r="EW646" s="5"/>
      <c r="EX646" s="5"/>
      <c r="EY646" s="5"/>
      <c r="EZ646" s="5"/>
      <c r="FA646" s="5"/>
      <c r="FB646" s="5"/>
      <c r="FC646" s="5"/>
      <c r="FD646" s="5"/>
      <c r="FE646" s="5"/>
      <c r="FF646" s="5"/>
      <c r="FG646" s="5"/>
      <c r="FH646" s="5"/>
      <c r="FI646" s="5"/>
      <c r="FJ646" s="5"/>
      <c r="FK646" s="5"/>
      <c r="FL646" s="5"/>
      <c r="FM646" s="5"/>
      <c r="FN646" s="5"/>
      <c r="FO646" s="5"/>
      <c r="FP646" s="5"/>
      <c r="FQ646" s="5"/>
      <c r="FR646" s="5"/>
      <c r="FS646" s="5"/>
      <c r="FT646" s="5"/>
      <c r="FU646" s="5"/>
      <c r="FV646" s="5"/>
      <c r="FW646" s="5"/>
      <c r="FX646" s="5"/>
      <c r="FY646" s="5"/>
      <c r="FZ646" s="5"/>
      <c r="GA646" s="5"/>
      <c r="GB646" s="5"/>
      <c r="GC646" s="5"/>
      <c r="GD646" s="5"/>
      <c r="GE646" s="5"/>
      <c r="GF646" s="5"/>
      <c r="GG646" s="5"/>
      <c r="GH646" s="5"/>
      <c r="GI646" s="5"/>
      <c r="GJ646" s="5"/>
      <c r="GK646" s="5"/>
      <c r="GL646" s="5"/>
      <c r="GM646" s="5"/>
      <c r="GN646" s="5"/>
      <c r="GO646" s="5"/>
      <c r="GP646" s="5"/>
      <c r="GQ646" s="5"/>
      <c r="GR646" s="5"/>
      <c r="GS646" s="5"/>
      <c r="GT646" s="5"/>
      <c r="GU646" s="5"/>
      <c r="GV646" s="5"/>
      <c r="GW646" s="5"/>
      <c r="GX646" s="5"/>
      <c r="GY646" s="5"/>
      <c r="GZ646" s="5"/>
      <c r="HA646" s="5"/>
      <c r="HB646" s="5"/>
      <c r="HC646" s="5"/>
      <c r="HD646" s="5"/>
      <c r="HE646" s="5"/>
      <c r="HF646" s="5"/>
      <c r="HG646" s="5"/>
      <c r="HH646" s="5"/>
      <c r="HI646" s="5"/>
      <c r="HJ646" s="5"/>
      <c r="HK646" s="5"/>
      <c r="HL646" s="5"/>
      <c r="HM646" s="5"/>
      <c r="HN646" s="5"/>
      <c r="HO646" s="5"/>
      <c r="HP646" s="5"/>
      <c r="HQ646" s="5"/>
      <c r="HR646" s="5"/>
      <c r="HS646" s="5"/>
      <c r="HT646" s="5"/>
      <c r="HU646" s="5"/>
      <c r="HV646" s="5"/>
      <c r="HW646" s="5"/>
      <c r="HX646" s="5"/>
      <c r="HY646" s="5"/>
      <c r="HZ646" s="5"/>
      <c r="IA646" s="5"/>
      <c r="IB646" s="5"/>
      <c r="IC646" s="5"/>
      <c r="ID646" s="5"/>
      <c r="IE646" s="5"/>
      <c r="IF646" s="5"/>
      <c r="IG646" s="5"/>
      <c r="IH646" s="5"/>
      <c r="II646" s="5"/>
      <c r="IJ646" s="5"/>
      <c r="IK646" s="5"/>
      <c r="IL646" s="5"/>
      <c r="IM646" s="5"/>
      <c r="IN646" s="5"/>
      <c r="IO646" s="5"/>
      <c r="IP646" s="5"/>
      <c r="IQ646" s="5"/>
      <c r="IR646" s="5"/>
      <c r="IS646" s="5"/>
      <c r="IT646" s="5"/>
      <c r="IU646" s="5"/>
      <c r="IV646" s="5"/>
      <c r="IW646" s="5"/>
      <c r="IX646" s="5"/>
      <c r="IY646" s="5"/>
      <c r="IZ646" s="5"/>
      <c r="JA646" s="5"/>
      <c r="JB646" s="5"/>
      <c r="JC646" s="5"/>
      <c r="JD646" s="5"/>
      <c r="JE646" s="5"/>
      <c r="JF646" s="5"/>
      <c r="JG646" s="5"/>
      <c r="JH646" s="5"/>
      <c r="JI646" s="5"/>
      <c r="JJ646" s="5"/>
      <c r="JK646" s="5"/>
      <c r="JL646" s="5"/>
      <c r="JM646" s="5"/>
      <c r="JN646" s="5"/>
      <c r="JO646" s="5"/>
      <c r="JP646" s="5"/>
      <c r="JQ646" s="5"/>
      <c r="JR646" s="5"/>
      <c r="JS646" s="5"/>
      <c r="JT646" s="5"/>
      <c r="JU646" s="5"/>
      <c r="JV646" s="5"/>
      <c r="JW646" s="5"/>
      <c r="JX646" s="5"/>
      <c r="JY646" s="5"/>
      <c r="JZ646" s="5"/>
      <c r="KA646" s="5"/>
      <c r="KB646" s="5"/>
      <c r="KC646" s="5"/>
      <c r="KD646" s="5"/>
      <c r="KE646" s="5"/>
      <c r="KF646" s="5"/>
      <c r="KG646" s="5"/>
      <c r="KH646" s="5"/>
      <c r="KI646" s="5"/>
      <c r="KJ646" s="5"/>
      <c r="KK646" s="5"/>
      <c r="KL646" s="5"/>
      <c r="KM646" s="5"/>
      <c r="KN646" s="5"/>
    </row>
    <row r="647" spans="1:300" ht="12.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  <c r="CY647" s="5"/>
      <c r="CZ647" s="5"/>
      <c r="DA647" s="5"/>
      <c r="DB647" s="5"/>
      <c r="DC647" s="5"/>
      <c r="DD647" s="5"/>
      <c r="DE647" s="5"/>
      <c r="DF647" s="5"/>
      <c r="DG647" s="5"/>
      <c r="DH647" s="5"/>
      <c r="DI647" s="5"/>
      <c r="DJ647" s="5"/>
      <c r="DK647" s="5"/>
      <c r="DL647" s="5"/>
      <c r="DM647" s="5"/>
      <c r="DN647" s="5"/>
      <c r="DO647" s="5"/>
      <c r="DP647" s="5"/>
      <c r="DQ647" s="5"/>
      <c r="DR647" s="5"/>
      <c r="DS647" s="5"/>
      <c r="DT647" s="5"/>
      <c r="DU647" s="5"/>
      <c r="DV647" s="5"/>
      <c r="DW647" s="5"/>
      <c r="DX647" s="5"/>
      <c r="DY647" s="5"/>
      <c r="DZ647" s="5"/>
      <c r="EA647" s="5"/>
      <c r="EB647" s="5"/>
      <c r="EC647" s="5"/>
      <c r="ED647" s="5"/>
      <c r="EE647" s="5"/>
      <c r="EF647" s="5"/>
      <c r="EG647" s="5"/>
      <c r="EH647" s="5"/>
      <c r="EI647" s="5"/>
      <c r="EJ647" s="5"/>
      <c r="EK647" s="5"/>
      <c r="EL647" s="5"/>
      <c r="EM647" s="5"/>
      <c r="EN647" s="5"/>
      <c r="EO647" s="5"/>
      <c r="EP647" s="5"/>
      <c r="EQ647" s="5"/>
      <c r="ER647" s="5"/>
      <c r="ES647" s="5"/>
      <c r="ET647" s="5"/>
      <c r="EU647" s="5"/>
      <c r="EV647" s="5"/>
      <c r="EW647" s="5"/>
      <c r="EX647" s="5"/>
      <c r="EY647" s="5"/>
      <c r="EZ647" s="5"/>
      <c r="FA647" s="5"/>
      <c r="FB647" s="5"/>
      <c r="FC647" s="5"/>
      <c r="FD647" s="5"/>
      <c r="FE647" s="5"/>
      <c r="FF647" s="5"/>
      <c r="FG647" s="5"/>
      <c r="FH647" s="5"/>
      <c r="FI647" s="5"/>
      <c r="FJ647" s="5"/>
      <c r="FK647" s="5"/>
      <c r="FL647" s="5"/>
      <c r="FM647" s="5"/>
      <c r="FN647" s="5"/>
      <c r="FO647" s="5"/>
      <c r="FP647" s="5"/>
      <c r="FQ647" s="5"/>
      <c r="FR647" s="5"/>
      <c r="FS647" s="5"/>
      <c r="FT647" s="5"/>
      <c r="FU647" s="5"/>
      <c r="FV647" s="5"/>
      <c r="FW647" s="5"/>
      <c r="FX647" s="5"/>
      <c r="FY647" s="5"/>
      <c r="FZ647" s="5"/>
      <c r="GA647" s="5"/>
      <c r="GB647" s="5"/>
      <c r="GC647" s="5"/>
      <c r="GD647" s="5"/>
      <c r="GE647" s="5"/>
      <c r="GF647" s="5"/>
      <c r="GG647" s="5"/>
      <c r="GH647" s="5"/>
      <c r="GI647" s="5"/>
      <c r="GJ647" s="5"/>
      <c r="GK647" s="5"/>
      <c r="GL647" s="5"/>
      <c r="GM647" s="5"/>
      <c r="GN647" s="5"/>
      <c r="GO647" s="5"/>
      <c r="GP647" s="5"/>
      <c r="GQ647" s="5"/>
      <c r="GR647" s="5"/>
      <c r="GS647" s="5"/>
      <c r="GT647" s="5"/>
      <c r="GU647" s="5"/>
      <c r="GV647" s="5"/>
      <c r="GW647" s="5"/>
      <c r="GX647" s="5"/>
      <c r="GY647" s="5"/>
      <c r="GZ647" s="5"/>
      <c r="HA647" s="5"/>
      <c r="HB647" s="5"/>
      <c r="HC647" s="5"/>
      <c r="HD647" s="5"/>
      <c r="HE647" s="5"/>
      <c r="HF647" s="5"/>
      <c r="HG647" s="5"/>
      <c r="HH647" s="5"/>
      <c r="HI647" s="5"/>
      <c r="HJ647" s="5"/>
      <c r="HK647" s="5"/>
      <c r="HL647" s="5"/>
      <c r="HM647" s="5"/>
      <c r="HN647" s="5"/>
      <c r="HO647" s="5"/>
      <c r="HP647" s="5"/>
      <c r="HQ647" s="5"/>
      <c r="HR647" s="5"/>
      <c r="HS647" s="5"/>
      <c r="HT647" s="5"/>
      <c r="HU647" s="5"/>
      <c r="HV647" s="5"/>
      <c r="HW647" s="5"/>
      <c r="HX647" s="5"/>
      <c r="HY647" s="5"/>
      <c r="HZ647" s="5"/>
      <c r="IA647" s="5"/>
      <c r="IB647" s="5"/>
      <c r="IC647" s="5"/>
      <c r="ID647" s="5"/>
      <c r="IE647" s="5"/>
      <c r="IF647" s="5"/>
      <c r="IG647" s="5"/>
      <c r="IH647" s="5"/>
      <c r="II647" s="5"/>
      <c r="IJ647" s="5"/>
      <c r="IK647" s="5"/>
      <c r="IL647" s="5"/>
      <c r="IM647" s="5"/>
      <c r="IN647" s="5"/>
      <c r="IO647" s="5"/>
      <c r="IP647" s="5"/>
      <c r="IQ647" s="5"/>
      <c r="IR647" s="5"/>
      <c r="IS647" s="5"/>
      <c r="IT647" s="5"/>
      <c r="IU647" s="5"/>
      <c r="IV647" s="5"/>
      <c r="IW647" s="5"/>
      <c r="IX647" s="5"/>
      <c r="IY647" s="5"/>
      <c r="IZ647" s="5"/>
      <c r="JA647" s="5"/>
      <c r="JB647" s="5"/>
      <c r="JC647" s="5"/>
      <c r="JD647" s="5"/>
      <c r="JE647" s="5"/>
      <c r="JF647" s="5"/>
      <c r="JG647" s="5"/>
      <c r="JH647" s="5"/>
      <c r="JI647" s="5"/>
      <c r="JJ647" s="5"/>
      <c r="JK647" s="5"/>
      <c r="JL647" s="5"/>
      <c r="JM647" s="5"/>
      <c r="JN647" s="5"/>
      <c r="JO647" s="5"/>
      <c r="JP647" s="5"/>
      <c r="JQ647" s="5"/>
      <c r="JR647" s="5"/>
      <c r="JS647" s="5"/>
      <c r="JT647" s="5"/>
      <c r="JU647" s="5"/>
      <c r="JV647" s="5"/>
      <c r="JW647" s="5"/>
      <c r="JX647" s="5"/>
      <c r="JY647" s="5"/>
      <c r="JZ647" s="5"/>
      <c r="KA647" s="5"/>
      <c r="KB647" s="5"/>
      <c r="KC647" s="5"/>
      <c r="KD647" s="5"/>
      <c r="KE647" s="5"/>
      <c r="KF647" s="5"/>
      <c r="KG647" s="5"/>
      <c r="KH647" s="5"/>
      <c r="KI647" s="5"/>
      <c r="KJ647" s="5"/>
      <c r="KK647" s="5"/>
      <c r="KL647" s="5"/>
      <c r="KM647" s="5"/>
      <c r="KN647" s="5"/>
    </row>
    <row r="648" spans="1:300" ht="12.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  <c r="CU648" s="5"/>
      <c r="CV648" s="5"/>
      <c r="CW648" s="5"/>
      <c r="CX648" s="5"/>
      <c r="CY648" s="5"/>
      <c r="CZ648" s="5"/>
      <c r="DA648" s="5"/>
      <c r="DB648" s="5"/>
      <c r="DC648" s="5"/>
      <c r="DD648" s="5"/>
      <c r="DE648" s="5"/>
      <c r="DF648" s="5"/>
      <c r="DG648" s="5"/>
      <c r="DH648" s="5"/>
      <c r="DI648" s="5"/>
      <c r="DJ648" s="5"/>
      <c r="DK648" s="5"/>
      <c r="DL648" s="5"/>
      <c r="DM648" s="5"/>
      <c r="DN648" s="5"/>
      <c r="DO648" s="5"/>
      <c r="DP648" s="5"/>
      <c r="DQ648" s="5"/>
      <c r="DR648" s="5"/>
      <c r="DS648" s="5"/>
      <c r="DT648" s="5"/>
      <c r="DU648" s="5"/>
      <c r="DV648" s="5"/>
      <c r="DW648" s="5"/>
      <c r="DX648" s="5"/>
      <c r="DY648" s="5"/>
      <c r="DZ648" s="5"/>
      <c r="EA648" s="5"/>
      <c r="EB648" s="5"/>
      <c r="EC648" s="5"/>
      <c r="ED648" s="5"/>
      <c r="EE648" s="5"/>
      <c r="EF648" s="5"/>
      <c r="EG648" s="5"/>
      <c r="EH648" s="5"/>
      <c r="EI648" s="5"/>
      <c r="EJ648" s="5"/>
      <c r="EK648" s="5"/>
      <c r="EL648" s="5"/>
      <c r="EM648" s="5"/>
      <c r="EN648" s="5"/>
      <c r="EO648" s="5"/>
      <c r="EP648" s="5"/>
      <c r="EQ648" s="5"/>
      <c r="ER648" s="5"/>
      <c r="ES648" s="5"/>
      <c r="ET648" s="5"/>
      <c r="EU648" s="5"/>
      <c r="EV648" s="5"/>
      <c r="EW648" s="5"/>
      <c r="EX648" s="5"/>
      <c r="EY648" s="5"/>
      <c r="EZ648" s="5"/>
      <c r="FA648" s="5"/>
      <c r="FB648" s="5"/>
      <c r="FC648" s="5"/>
      <c r="FD648" s="5"/>
      <c r="FE648" s="5"/>
      <c r="FF648" s="5"/>
      <c r="FG648" s="5"/>
      <c r="FH648" s="5"/>
      <c r="FI648" s="5"/>
      <c r="FJ648" s="5"/>
      <c r="FK648" s="5"/>
      <c r="FL648" s="5"/>
      <c r="FM648" s="5"/>
      <c r="FN648" s="5"/>
      <c r="FO648" s="5"/>
      <c r="FP648" s="5"/>
      <c r="FQ648" s="5"/>
      <c r="FR648" s="5"/>
      <c r="FS648" s="5"/>
      <c r="FT648" s="5"/>
      <c r="FU648" s="5"/>
      <c r="FV648" s="5"/>
      <c r="FW648" s="5"/>
      <c r="FX648" s="5"/>
      <c r="FY648" s="5"/>
      <c r="FZ648" s="5"/>
      <c r="GA648" s="5"/>
      <c r="GB648" s="5"/>
      <c r="GC648" s="5"/>
      <c r="GD648" s="5"/>
      <c r="GE648" s="5"/>
      <c r="GF648" s="5"/>
      <c r="GG648" s="5"/>
      <c r="GH648" s="5"/>
      <c r="GI648" s="5"/>
      <c r="GJ648" s="5"/>
      <c r="GK648" s="5"/>
      <c r="GL648" s="5"/>
      <c r="GM648" s="5"/>
      <c r="GN648" s="5"/>
      <c r="GO648" s="5"/>
      <c r="GP648" s="5"/>
      <c r="GQ648" s="5"/>
      <c r="GR648" s="5"/>
      <c r="GS648" s="5"/>
      <c r="GT648" s="5"/>
      <c r="GU648" s="5"/>
      <c r="GV648" s="5"/>
      <c r="GW648" s="5"/>
      <c r="GX648" s="5"/>
      <c r="GY648" s="5"/>
      <c r="GZ648" s="5"/>
      <c r="HA648" s="5"/>
      <c r="HB648" s="5"/>
      <c r="HC648" s="5"/>
      <c r="HD648" s="5"/>
      <c r="HE648" s="5"/>
      <c r="HF648" s="5"/>
      <c r="HG648" s="5"/>
      <c r="HH648" s="5"/>
      <c r="HI648" s="5"/>
      <c r="HJ648" s="5"/>
      <c r="HK648" s="5"/>
      <c r="HL648" s="5"/>
      <c r="HM648" s="5"/>
      <c r="HN648" s="5"/>
      <c r="HO648" s="5"/>
      <c r="HP648" s="5"/>
      <c r="HQ648" s="5"/>
      <c r="HR648" s="5"/>
      <c r="HS648" s="5"/>
      <c r="HT648" s="5"/>
      <c r="HU648" s="5"/>
      <c r="HV648" s="5"/>
      <c r="HW648" s="5"/>
      <c r="HX648" s="5"/>
      <c r="HY648" s="5"/>
      <c r="HZ648" s="5"/>
      <c r="IA648" s="5"/>
      <c r="IB648" s="5"/>
      <c r="IC648" s="5"/>
      <c r="ID648" s="5"/>
      <c r="IE648" s="5"/>
      <c r="IF648" s="5"/>
      <c r="IG648" s="5"/>
      <c r="IH648" s="5"/>
      <c r="II648" s="5"/>
      <c r="IJ648" s="5"/>
      <c r="IK648" s="5"/>
      <c r="IL648" s="5"/>
      <c r="IM648" s="5"/>
      <c r="IN648" s="5"/>
      <c r="IO648" s="5"/>
      <c r="IP648" s="5"/>
      <c r="IQ648" s="5"/>
      <c r="IR648" s="5"/>
      <c r="IS648" s="5"/>
      <c r="IT648" s="5"/>
      <c r="IU648" s="5"/>
      <c r="IV648" s="5"/>
      <c r="IW648" s="5"/>
      <c r="IX648" s="5"/>
      <c r="IY648" s="5"/>
      <c r="IZ648" s="5"/>
      <c r="JA648" s="5"/>
      <c r="JB648" s="5"/>
      <c r="JC648" s="5"/>
      <c r="JD648" s="5"/>
      <c r="JE648" s="5"/>
      <c r="JF648" s="5"/>
      <c r="JG648" s="5"/>
      <c r="JH648" s="5"/>
      <c r="JI648" s="5"/>
      <c r="JJ648" s="5"/>
      <c r="JK648" s="5"/>
      <c r="JL648" s="5"/>
      <c r="JM648" s="5"/>
      <c r="JN648" s="5"/>
      <c r="JO648" s="5"/>
      <c r="JP648" s="5"/>
      <c r="JQ648" s="5"/>
      <c r="JR648" s="5"/>
      <c r="JS648" s="5"/>
      <c r="JT648" s="5"/>
      <c r="JU648" s="5"/>
      <c r="JV648" s="5"/>
      <c r="JW648" s="5"/>
      <c r="JX648" s="5"/>
      <c r="JY648" s="5"/>
      <c r="JZ648" s="5"/>
      <c r="KA648" s="5"/>
      <c r="KB648" s="5"/>
      <c r="KC648" s="5"/>
      <c r="KD648" s="5"/>
      <c r="KE648" s="5"/>
      <c r="KF648" s="5"/>
      <c r="KG648" s="5"/>
      <c r="KH648" s="5"/>
      <c r="KI648" s="5"/>
      <c r="KJ648" s="5"/>
      <c r="KK648" s="5"/>
      <c r="KL648" s="5"/>
      <c r="KM648" s="5"/>
      <c r="KN648" s="5"/>
    </row>
    <row r="649" spans="1:300" ht="12.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  <c r="CU649" s="5"/>
      <c r="CV649" s="5"/>
      <c r="CW649" s="5"/>
      <c r="CX649" s="5"/>
      <c r="CY649" s="5"/>
      <c r="CZ649" s="5"/>
      <c r="DA649" s="5"/>
      <c r="DB649" s="5"/>
      <c r="DC649" s="5"/>
      <c r="DD649" s="5"/>
      <c r="DE649" s="5"/>
      <c r="DF649" s="5"/>
      <c r="DG649" s="5"/>
      <c r="DH649" s="5"/>
      <c r="DI649" s="5"/>
      <c r="DJ649" s="5"/>
      <c r="DK649" s="5"/>
      <c r="DL649" s="5"/>
      <c r="DM649" s="5"/>
      <c r="DN649" s="5"/>
      <c r="DO649" s="5"/>
      <c r="DP649" s="5"/>
      <c r="DQ649" s="5"/>
      <c r="DR649" s="5"/>
      <c r="DS649" s="5"/>
      <c r="DT649" s="5"/>
      <c r="DU649" s="5"/>
      <c r="DV649" s="5"/>
      <c r="DW649" s="5"/>
      <c r="DX649" s="5"/>
      <c r="DY649" s="5"/>
      <c r="DZ649" s="5"/>
      <c r="EA649" s="5"/>
      <c r="EB649" s="5"/>
      <c r="EC649" s="5"/>
      <c r="ED649" s="5"/>
      <c r="EE649" s="5"/>
      <c r="EF649" s="5"/>
      <c r="EG649" s="5"/>
      <c r="EH649" s="5"/>
      <c r="EI649" s="5"/>
      <c r="EJ649" s="5"/>
      <c r="EK649" s="5"/>
      <c r="EL649" s="5"/>
      <c r="EM649" s="5"/>
      <c r="EN649" s="5"/>
      <c r="EO649" s="5"/>
      <c r="EP649" s="5"/>
      <c r="EQ649" s="5"/>
      <c r="ER649" s="5"/>
      <c r="ES649" s="5"/>
      <c r="ET649" s="5"/>
      <c r="EU649" s="5"/>
      <c r="EV649" s="5"/>
      <c r="EW649" s="5"/>
      <c r="EX649" s="5"/>
      <c r="EY649" s="5"/>
      <c r="EZ649" s="5"/>
      <c r="FA649" s="5"/>
      <c r="FB649" s="5"/>
      <c r="FC649" s="5"/>
      <c r="FD649" s="5"/>
      <c r="FE649" s="5"/>
      <c r="FF649" s="5"/>
      <c r="FG649" s="5"/>
      <c r="FH649" s="5"/>
      <c r="FI649" s="5"/>
      <c r="FJ649" s="5"/>
      <c r="FK649" s="5"/>
      <c r="FL649" s="5"/>
      <c r="FM649" s="5"/>
      <c r="FN649" s="5"/>
      <c r="FO649" s="5"/>
      <c r="FP649" s="5"/>
      <c r="FQ649" s="5"/>
      <c r="FR649" s="5"/>
      <c r="FS649" s="5"/>
      <c r="FT649" s="5"/>
      <c r="FU649" s="5"/>
      <c r="FV649" s="5"/>
      <c r="FW649" s="5"/>
      <c r="FX649" s="5"/>
      <c r="FY649" s="5"/>
      <c r="FZ649" s="5"/>
      <c r="GA649" s="5"/>
      <c r="GB649" s="5"/>
      <c r="GC649" s="5"/>
      <c r="GD649" s="5"/>
      <c r="GE649" s="5"/>
      <c r="GF649" s="5"/>
      <c r="GG649" s="5"/>
      <c r="GH649" s="5"/>
      <c r="GI649" s="5"/>
      <c r="GJ649" s="5"/>
      <c r="GK649" s="5"/>
      <c r="GL649" s="5"/>
      <c r="GM649" s="5"/>
      <c r="GN649" s="5"/>
      <c r="GO649" s="5"/>
      <c r="GP649" s="5"/>
      <c r="GQ649" s="5"/>
      <c r="GR649" s="5"/>
      <c r="GS649" s="5"/>
      <c r="GT649" s="5"/>
      <c r="GU649" s="5"/>
      <c r="GV649" s="5"/>
      <c r="GW649" s="5"/>
      <c r="GX649" s="5"/>
      <c r="GY649" s="5"/>
      <c r="GZ649" s="5"/>
      <c r="HA649" s="5"/>
      <c r="HB649" s="5"/>
      <c r="HC649" s="5"/>
      <c r="HD649" s="5"/>
      <c r="HE649" s="5"/>
      <c r="HF649" s="5"/>
      <c r="HG649" s="5"/>
      <c r="HH649" s="5"/>
      <c r="HI649" s="5"/>
      <c r="HJ649" s="5"/>
      <c r="HK649" s="5"/>
      <c r="HL649" s="5"/>
      <c r="HM649" s="5"/>
      <c r="HN649" s="5"/>
      <c r="HO649" s="5"/>
      <c r="HP649" s="5"/>
      <c r="HQ649" s="5"/>
      <c r="HR649" s="5"/>
      <c r="HS649" s="5"/>
      <c r="HT649" s="5"/>
      <c r="HU649" s="5"/>
      <c r="HV649" s="5"/>
      <c r="HW649" s="5"/>
      <c r="HX649" s="5"/>
      <c r="HY649" s="5"/>
      <c r="HZ649" s="5"/>
      <c r="IA649" s="5"/>
      <c r="IB649" s="5"/>
      <c r="IC649" s="5"/>
      <c r="ID649" s="5"/>
      <c r="IE649" s="5"/>
      <c r="IF649" s="5"/>
      <c r="IG649" s="5"/>
      <c r="IH649" s="5"/>
      <c r="II649" s="5"/>
      <c r="IJ649" s="5"/>
      <c r="IK649" s="5"/>
      <c r="IL649" s="5"/>
      <c r="IM649" s="5"/>
      <c r="IN649" s="5"/>
      <c r="IO649" s="5"/>
      <c r="IP649" s="5"/>
      <c r="IQ649" s="5"/>
      <c r="IR649" s="5"/>
      <c r="IS649" s="5"/>
      <c r="IT649" s="5"/>
      <c r="IU649" s="5"/>
      <c r="IV649" s="5"/>
      <c r="IW649" s="5"/>
      <c r="IX649" s="5"/>
      <c r="IY649" s="5"/>
      <c r="IZ649" s="5"/>
      <c r="JA649" s="5"/>
      <c r="JB649" s="5"/>
      <c r="JC649" s="5"/>
      <c r="JD649" s="5"/>
      <c r="JE649" s="5"/>
      <c r="JF649" s="5"/>
      <c r="JG649" s="5"/>
      <c r="JH649" s="5"/>
      <c r="JI649" s="5"/>
      <c r="JJ649" s="5"/>
      <c r="JK649" s="5"/>
      <c r="JL649" s="5"/>
      <c r="JM649" s="5"/>
      <c r="JN649" s="5"/>
      <c r="JO649" s="5"/>
      <c r="JP649" s="5"/>
      <c r="JQ649" s="5"/>
      <c r="JR649" s="5"/>
      <c r="JS649" s="5"/>
      <c r="JT649" s="5"/>
      <c r="JU649" s="5"/>
      <c r="JV649" s="5"/>
      <c r="JW649" s="5"/>
      <c r="JX649" s="5"/>
      <c r="JY649" s="5"/>
      <c r="JZ649" s="5"/>
      <c r="KA649" s="5"/>
      <c r="KB649" s="5"/>
      <c r="KC649" s="5"/>
      <c r="KD649" s="5"/>
      <c r="KE649" s="5"/>
      <c r="KF649" s="5"/>
      <c r="KG649" s="5"/>
      <c r="KH649" s="5"/>
      <c r="KI649" s="5"/>
      <c r="KJ649" s="5"/>
      <c r="KK649" s="5"/>
      <c r="KL649" s="5"/>
      <c r="KM649" s="5"/>
      <c r="KN649" s="5"/>
    </row>
    <row r="650" spans="1:300" ht="12.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5"/>
      <c r="CM650" s="5"/>
      <c r="CN650" s="5"/>
      <c r="CO650" s="5"/>
      <c r="CP650" s="5"/>
      <c r="CQ650" s="5"/>
      <c r="CR650" s="5"/>
      <c r="CS650" s="5"/>
      <c r="CT650" s="5"/>
      <c r="CU650" s="5"/>
      <c r="CV650" s="5"/>
      <c r="CW650" s="5"/>
      <c r="CX650" s="5"/>
      <c r="CY650" s="5"/>
      <c r="CZ650" s="5"/>
      <c r="DA650" s="5"/>
      <c r="DB650" s="5"/>
      <c r="DC650" s="5"/>
      <c r="DD650" s="5"/>
      <c r="DE650" s="5"/>
      <c r="DF650" s="5"/>
      <c r="DG650" s="5"/>
      <c r="DH650" s="5"/>
      <c r="DI650" s="5"/>
      <c r="DJ650" s="5"/>
      <c r="DK650" s="5"/>
      <c r="DL650" s="5"/>
      <c r="DM650" s="5"/>
      <c r="DN650" s="5"/>
      <c r="DO650" s="5"/>
      <c r="DP650" s="5"/>
      <c r="DQ650" s="5"/>
      <c r="DR650" s="5"/>
      <c r="DS650" s="5"/>
      <c r="DT650" s="5"/>
      <c r="DU650" s="5"/>
      <c r="DV650" s="5"/>
      <c r="DW650" s="5"/>
      <c r="DX650" s="5"/>
      <c r="DY650" s="5"/>
      <c r="DZ650" s="5"/>
      <c r="EA650" s="5"/>
      <c r="EB650" s="5"/>
      <c r="EC650" s="5"/>
      <c r="ED650" s="5"/>
      <c r="EE650" s="5"/>
      <c r="EF650" s="5"/>
      <c r="EG650" s="5"/>
      <c r="EH650" s="5"/>
      <c r="EI650" s="5"/>
      <c r="EJ650" s="5"/>
      <c r="EK650" s="5"/>
      <c r="EL650" s="5"/>
      <c r="EM650" s="5"/>
      <c r="EN650" s="5"/>
      <c r="EO650" s="5"/>
      <c r="EP650" s="5"/>
      <c r="EQ650" s="5"/>
      <c r="ER650" s="5"/>
      <c r="ES650" s="5"/>
      <c r="ET650" s="5"/>
      <c r="EU650" s="5"/>
      <c r="EV650" s="5"/>
      <c r="EW650" s="5"/>
      <c r="EX650" s="5"/>
      <c r="EY650" s="5"/>
      <c r="EZ650" s="5"/>
      <c r="FA650" s="5"/>
      <c r="FB650" s="5"/>
      <c r="FC650" s="5"/>
      <c r="FD650" s="5"/>
      <c r="FE650" s="5"/>
      <c r="FF650" s="5"/>
      <c r="FG650" s="5"/>
      <c r="FH650" s="5"/>
      <c r="FI650" s="5"/>
      <c r="FJ650" s="5"/>
      <c r="FK650" s="5"/>
      <c r="FL650" s="5"/>
      <c r="FM650" s="5"/>
      <c r="FN650" s="5"/>
      <c r="FO650" s="5"/>
      <c r="FP650" s="5"/>
      <c r="FQ650" s="5"/>
      <c r="FR650" s="5"/>
      <c r="FS650" s="5"/>
      <c r="FT650" s="5"/>
      <c r="FU650" s="5"/>
      <c r="FV650" s="5"/>
      <c r="FW650" s="5"/>
      <c r="FX650" s="5"/>
      <c r="FY650" s="5"/>
      <c r="FZ650" s="5"/>
      <c r="GA650" s="5"/>
      <c r="GB650" s="5"/>
      <c r="GC650" s="5"/>
      <c r="GD650" s="5"/>
      <c r="GE650" s="5"/>
      <c r="GF650" s="5"/>
      <c r="GG650" s="5"/>
      <c r="GH650" s="5"/>
      <c r="GI650" s="5"/>
      <c r="GJ650" s="5"/>
      <c r="GK650" s="5"/>
      <c r="GL650" s="5"/>
      <c r="GM650" s="5"/>
      <c r="GN650" s="5"/>
      <c r="GO650" s="5"/>
      <c r="GP650" s="5"/>
      <c r="GQ650" s="5"/>
      <c r="GR650" s="5"/>
      <c r="GS650" s="5"/>
      <c r="GT650" s="5"/>
      <c r="GU650" s="5"/>
      <c r="GV650" s="5"/>
      <c r="GW650" s="5"/>
      <c r="GX650" s="5"/>
      <c r="GY650" s="5"/>
      <c r="GZ650" s="5"/>
      <c r="HA650" s="5"/>
      <c r="HB650" s="5"/>
      <c r="HC650" s="5"/>
      <c r="HD650" s="5"/>
      <c r="HE650" s="5"/>
      <c r="HF650" s="5"/>
      <c r="HG650" s="5"/>
      <c r="HH650" s="5"/>
      <c r="HI650" s="5"/>
      <c r="HJ650" s="5"/>
      <c r="HK650" s="5"/>
      <c r="HL650" s="5"/>
      <c r="HM650" s="5"/>
      <c r="HN650" s="5"/>
      <c r="HO650" s="5"/>
      <c r="HP650" s="5"/>
      <c r="HQ650" s="5"/>
      <c r="HR650" s="5"/>
      <c r="HS650" s="5"/>
      <c r="HT650" s="5"/>
      <c r="HU650" s="5"/>
      <c r="HV650" s="5"/>
      <c r="HW650" s="5"/>
      <c r="HX650" s="5"/>
      <c r="HY650" s="5"/>
      <c r="HZ650" s="5"/>
      <c r="IA650" s="5"/>
      <c r="IB650" s="5"/>
      <c r="IC650" s="5"/>
      <c r="ID650" s="5"/>
      <c r="IE650" s="5"/>
      <c r="IF650" s="5"/>
      <c r="IG650" s="5"/>
      <c r="IH650" s="5"/>
      <c r="II650" s="5"/>
      <c r="IJ650" s="5"/>
      <c r="IK650" s="5"/>
      <c r="IL650" s="5"/>
      <c r="IM650" s="5"/>
      <c r="IN650" s="5"/>
      <c r="IO650" s="5"/>
      <c r="IP650" s="5"/>
      <c r="IQ650" s="5"/>
      <c r="IR650" s="5"/>
      <c r="IS650" s="5"/>
      <c r="IT650" s="5"/>
      <c r="IU650" s="5"/>
      <c r="IV650" s="5"/>
      <c r="IW650" s="5"/>
      <c r="IX650" s="5"/>
      <c r="IY650" s="5"/>
      <c r="IZ650" s="5"/>
      <c r="JA650" s="5"/>
      <c r="JB650" s="5"/>
      <c r="JC650" s="5"/>
      <c r="JD650" s="5"/>
      <c r="JE650" s="5"/>
      <c r="JF650" s="5"/>
      <c r="JG650" s="5"/>
      <c r="JH650" s="5"/>
      <c r="JI650" s="5"/>
      <c r="JJ650" s="5"/>
      <c r="JK650" s="5"/>
      <c r="JL650" s="5"/>
      <c r="JM650" s="5"/>
      <c r="JN650" s="5"/>
      <c r="JO650" s="5"/>
      <c r="JP650" s="5"/>
      <c r="JQ650" s="5"/>
      <c r="JR650" s="5"/>
      <c r="JS650" s="5"/>
      <c r="JT650" s="5"/>
      <c r="JU650" s="5"/>
      <c r="JV650" s="5"/>
      <c r="JW650" s="5"/>
      <c r="JX650" s="5"/>
      <c r="JY650" s="5"/>
      <c r="JZ650" s="5"/>
      <c r="KA650" s="5"/>
      <c r="KB650" s="5"/>
      <c r="KC650" s="5"/>
      <c r="KD650" s="5"/>
      <c r="KE650" s="5"/>
      <c r="KF650" s="5"/>
      <c r="KG650" s="5"/>
      <c r="KH650" s="5"/>
      <c r="KI650" s="5"/>
      <c r="KJ650" s="5"/>
      <c r="KK650" s="5"/>
      <c r="KL650" s="5"/>
      <c r="KM650" s="5"/>
      <c r="KN650" s="5"/>
    </row>
    <row r="651" spans="1:300" ht="12.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  <c r="CU651" s="5"/>
      <c r="CV651" s="5"/>
      <c r="CW651" s="5"/>
      <c r="CX651" s="5"/>
      <c r="CY651" s="5"/>
      <c r="CZ651" s="5"/>
      <c r="DA651" s="5"/>
      <c r="DB651" s="5"/>
      <c r="DC651" s="5"/>
      <c r="DD651" s="5"/>
      <c r="DE651" s="5"/>
      <c r="DF651" s="5"/>
      <c r="DG651" s="5"/>
      <c r="DH651" s="5"/>
      <c r="DI651" s="5"/>
      <c r="DJ651" s="5"/>
      <c r="DK651" s="5"/>
      <c r="DL651" s="5"/>
      <c r="DM651" s="5"/>
      <c r="DN651" s="5"/>
      <c r="DO651" s="5"/>
      <c r="DP651" s="5"/>
      <c r="DQ651" s="5"/>
      <c r="DR651" s="5"/>
      <c r="DS651" s="5"/>
      <c r="DT651" s="5"/>
      <c r="DU651" s="5"/>
      <c r="DV651" s="5"/>
      <c r="DW651" s="5"/>
      <c r="DX651" s="5"/>
      <c r="DY651" s="5"/>
      <c r="DZ651" s="5"/>
      <c r="EA651" s="5"/>
      <c r="EB651" s="5"/>
      <c r="EC651" s="5"/>
      <c r="ED651" s="5"/>
      <c r="EE651" s="5"/>
      <c r="EF651" s="5"/>
      <c r="EG651" s="5"/>
      <c r="EH651" s="5"/>
      <c r="EI651" s="5"/>
      <c r="EJ651" s="5"/>
      <c r="EK651" s="5"/>
      <c r="EL651" s="5"/>
      <c r="EM651" s="5"/>
      <c r="EN651" s="5"/>
      <c r="EO651" s="5"/>
      <c r="EP651" s="5"/>
      <c r="EQ651" s="5"/>
      <c r="ER651" s="5"/>
      <c r="ES651" s="5"/>
      <c r="ET651" s="5"/>
      <c r="EU651" s="5"/>
      <c r="EV651" s="5"/>
      <c r="EW651" s="5"/>
      <c r="EX651" s="5"/>
      <c r="EY651" s="5"/>
      <c r="EZ651" s="5"/>
      <c r="FA651" s="5"/>
      <c r="FB651" s="5"/>
      <c r="FC651" s="5"/>
      <c r="FD651" s="5"/>
      <c r="FE651" s="5"/>
      <c r="FF651" s="5"/>
      <c r="FG651" s="5"/>
      <c r="FH651" s="5"/>
      <c r="FI651" s="5"/>
      <c r="FJ651" s="5"/>
      <c r="FK651" s="5"/>
      <c r="FL651" s="5"/>
      <c r="FM651" s="5"/>
      <c r="FN651" s="5"/>
      <c r="FO651" s="5"/>
      <c r="FP651" s="5"/>
      <c r="FQ651" s="5"/>
      <c r="FR651" s="5"/>
      <c r="FS651" s="5"/>
      <c r="FT651" s="5"/>
      <c r="FU651" s="5"/>
      <c r="FV651" s="5"/>
      <c r="FW651" s="5"/>
      <c r="FX651" s="5"/>
      <c r="FY651" s="5"/>
      <c r="FZ651" s="5"/>
      <c r="GA651" s="5"/>
      <c r="GB651" s="5"/>
      <c r="GC651" s="5"/>
      <c r="GD651" s="5"/>
      <c r="GE651" s="5"/>
      <c r="GF651" s="5"/>
      <c r="GG651" s="5"/>
      <c r="GH651" s="5"/>
      <c r="GI651" s="5"/>
      <c r="GJ651" s="5"/>
      <c r="GK651" s="5"/>
      <c r="GL651" s="5"/>
      <c r="GM651" s="5"/>
      <c r="GN651" s="5"/>
      <c r="GO651" s="5"/>
      <c r="GP651" s="5"/>
      <c r="GQ651" s="5"/>
      <c r="GR651" s="5"/>
      <c r="GS651" s="5"/>
      <c r="GT651" s="5"/>
      <c r="GU651" s="5"/>
      <c r="GV651" s="5"/>
      <c r="GW651" s="5"/>
      <c r="GX651" s="5"/>
      <c r="GY651" s="5"/>
      <c r="GZ651" s="5"/>
      <c r="HA651" s="5"/>
      <c r="HB651" s="5"/>
      <c r="HC651" s="5"/>
      <c r="HD651" s="5"/>
      <c r="HE651" s="5"/>
      <c r="HF651" s="5"/>
      <c r="HG651" s="5"/>
      <c r="HH651" s="5"/>
      <c r="HI651" s="5"/>
      <c r="HJ651" s="5"/>
      <c r="HK651" s="5"/>
      <c r="HL651" s="5"/>
      <c r="HM651" s="5"/>
      <c r="HN651" s="5"/>
      <c r="HO651" s="5"/>
      <c r="HP651" s="5"/>
      <c r="HQ651" s="5"/>
      <c r="HR651" s="5"/>
      <c r="HS651" s="5"/>
      <c r="HT651" s="5"/>
      <c r="HU651" s="5"/>
      <c r="HV651" s="5"/>
      <c r="HW651" s="5"/>
      <c r="HX651" s="5"/>
      <c r="HY651" s="5"/>
      <c r="HZ651" s="5"/>
      <c r="IA651" s="5"/>
      <c r="IB651" s="5"/>
      <c r="IC651" s="5"/>
      <c r="ID651" s="5"/>
      <c r="IE651" s="5"/>
      <c r="IF651" s="5"/>
      <c r="IG651" s="5"/>
      <c r="IH651" s="5"/>
      <c r="II651" s="5"/>
      <c r="IJ651" s="5"/>
      <c r="IK651" s="5"/>
      <c r="IL651" s="5"/>
      <c r="IM651" s="5"/>
      <c r="IN651" s="5"/>
      <c r="IO651" s="5"/>
      <c r="IP651" s="5"/>
      <c r="IQ651" s="5"/>
      <c r="IR651" s="5"/>
      <c r="IS651" s="5"/>
      <c r="IT651" s="5"/>
      <c r="IU651" s="5"/>
      <c r="IV651" s="5"/>
      <c r="IW651" s="5"/>
      <c r="IX651" s="5"/>
      <c r="IY651" s="5"/>
      <c r="IZ651" s="5"/>
      <c r="JA651" s="5"/>
      <c r="JB651" s="5"/>
      <c r="JC651" s="5"/>
      <c r="JD651" s="5"/>
      <c r="JE651" s="5"/>
      <c r="JF651" s="5"/>
      <c r="JG651" s="5"/>
      <c r="JH651" s="5"/>
      <c r="JI651" s="5"/>
      <c r="JJ651" s="5"/>
      <c r="JK651" s="5"/>
      <c r="JL651" s="5"/>
      <c r="JM651" s="5"/>
      <c r="JN651" s="5"/>
      <c r="JO651" s="5"/>
      <c r="JP651" s="5"/>
      <c r="JQ651" s="5"/>
      <c r="JR651" s="5"/>
      <c r="JS651" s="5"/>
      <c r="JT651" s="5"/>
      <c r="JU651" s="5"/>
      <c r="JV651" s="5"/>
      <c r="JW651" s="5"/>
      <c r="JX651" s="5"/>
      <c r="JY651" s="5"/>
      <c r="JZ651" s="5"/>
      <c r="KA651" s="5"/>
      <c r="KB651" s="5"/>
      <c r="KC651" s="5"/>
      <c r="KD651" s="5"/>
      <c r="KE651" s="5"/>
      <c r="KF651" s="5"/>
      <c r="KG651" s="5"/>
      <c r="KH651" s="5"/>
      <c r="KI651" s="5"/>
      <c r="KJ651" s="5"/>
      <c r="KK651" s="5"/>
      <c r="KL651" s="5"/>
      <c r="KM651" s="5"/>
      <c r="KN651" s="5"/>
    </row>
    <row r="652" spans="1:300" ht="12.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  <c r="CR652" s="5"/>
      <c r="CS652" s="5"/>
      <c r="CT652" s="5"/>
      <c r="CU652" s="5"/>
      <c r="CV652" s="5"/>
      <c r="CW652" s="5"/>
      <c r="CX652" s="5"/>
      <c r="CY652" s="5"/>
      <c r="CZ652" s="5"/>
      <c r="DA652" s="5"/>
      <c r="DB652" s="5"/>
      <c r="DC652" s="5"/>
      <c r="DD652" s="5"/>
      <c r="DE652" s="5"/>
      <c r="DF652" s="5"/>
      <c r="DG652" s="5"/>
      <c r="DH652" s="5"/>
      <c r="DI652" s="5"/>
      <c r="DJ652" s="5"/>
      <c r="DK652" s="5"/>
      <c r="DL652" s="5"/>
      <c r="DM652" s="5"/>
      <c r="DN652" s="5"/>
      <c r="DO652" s="5"/>
      <c r="DP652" s="5"/>
      <c r="DQ652" s="5"/>
      <c r="DR652" s="5"/>
      <c r="DS652" s="5"/>
      <c r="DT652" s="5"/>
      <c r="DU652" s="5"/>
      <c r="DV652" s="5"/>
      <c r="DW652" s="5"/>
      <c r="DX652" s="5"/>
      <c r="DY652" s="5"/>
      <c r="DZ652" s="5"/>
      <c r="EA652" s="5"/>
      <c r="EB652" s="5"/>
      <c r="EC652" s="5"/>
      <c r="ED652" s="5"/>
      <c r="EE652" s="5"/>
      <c r="EF652" s="5"/>
      <c r="EG652" s="5"/>
      <c r="EH652" s="5"/>
      <c r="EI652" s="5"/>
      <c r="EJ652" s="5"/>
      <c r="EK652" s="5"/>
      <c r="EL652" s="5"/>
      <c r="EM652" s="5"/>
      <c r="EN652" s="5"/>
      <c r="EO652" s="5"/>
      <c r="EP652" s="5"/>
      <c r="EQ652" s="5"/>
      <c r="ER652" s="5"/>
      <c r="ES652" s="5"/>
      <c r="ET652" s="5"/>
      <c r="EU652" s="5"/>
      <c r="EV652" s="5"/>
      <c r="EW652" s="5"/>
      <c r="EX652" s="5"/>
      <c r="EY652" s="5"/>
      <c r="EZ652" s="5"/>
      <c r="FA652" s="5"/>
      <c r="FB652" s="5"/>
      <c r="FC652" s="5"/>
      <c r="FD652" s="5"/>
      <c r="FE652" s="5"/>
      <c r="FF652" s="5"/>
      <c r="FG652" s="5"/>
      <c r="FH652" s="5"/>
      <c r="FI652" s="5"/>
      <c r="FJ652" s="5"/>
      <c r="FK652" s="5"/>
      <c r="FL652" s="5"/>
      <c r="FM652" s="5"/>
      <c r="FN652" s="5"/>
      <c r="FO652" s="5"/>
      <c r="FP652" s="5"/>
      <c r="FQ652" s="5"/>
      <c r="FR652" s="5"/>
      <c r="FS652" s="5"/>
      <c r="FT652" s="5"/>
      <c r="FU652" s="5"/>
      <c r="FV652" s="5"/>
      <c r="FW652" s="5"/>
      <c r="FX652" s="5"/>
      <c r="FY652" s="5"/>
      <c r="FZ652" s="5"/>
      <c r="GA652" s="5"/>
      <c r="GB652" s="5"/>
      <c r="GC652" s="5"/>
      <c r="GD652" s="5"/>
      <c r="GE652" s="5"/>
      <c r="GF652" s="5"/>
      <c r="GG652" s="5"/>
      <c r="GH652" s="5"/>
      <c r="GI652" s="5"/>
      <c r="GJ652" s="5"/>
      <c r="GK652" s="5"/>
      <c r="GL652" s="5"/>
      <c r="GM652" s="5"/>
      <c r="GN652" s="5"/>
      <c r="GO652" s="5"/>
      <c r="GP652" s="5"/>
      <c r="GQ652" s="5"/>
      <c r="GR652" s="5"/>
      <c r="GS652" s="5"/>
      <c r="GT652" s="5"/>
      <c r="GU652" s="5"/>
      <c r="GV652" s="5"/>
      <c r="GW652" s="5"/>
      <c r="GX652" s="5"/>
      <c r="GY652" s="5"/>
      <c r="GZ652" s="5"/>
      <c r="HA652" s="5"/>
      <c r="HB652" s="5"/>
      <c r="HC652" s="5"/>
      <c r="HD652" s="5"/>
      <c r="HE652" s="5"/>
      <c r="HF652" s="5"/>
      <c r="HG652" s="5"/>
      <c r="HH652" s="5"/>
      <c r="HI652" s="5"/>
      <c r="HJ652" s="5"/>
      <c r="HK652" s="5"/>
      <c r="HL652" s="5"/>
      <c r="HM652" s="5"/>
      <c r="HN652" s="5"/>
      <c r="HO652" s="5"/>
      <c r="HP652" s="5"/>
      <c r="HQ652" s="5"/>
      <c r="HR652" s="5"/>
      <c r="HS652" s="5"/>
      <c r="HT652" s="5"/>
      <c r="HU652" s="5"/>
      <c r="HV652" s="5"/>
      <c r="HW652" s="5"/>
      <c r="HX652" s="5"/>
      <c r="HY652" s="5"/>
      <c r="HZ652" s="5"/>
      <c r="IA652" s="5"/>
      <c r="IB652" s="5"/>
      <c r="IC652" s="5"/>
      <c r="ID652" s="5"/>
      <c r="IE652" s="5"/>
      <c r="IF652" s="5"/>
      <c r="IG652" s="5"/>
      <c r="IH652" s="5"/>
      <c r="II652" s="5"/>
      <c r="IJ652" s="5"/>
      <c r="IK652" s="5"/>
      <c r="IL652" s="5"/>
      <c r="IM652" s="5"/>
      <c r="IN652" s="5"/>
      <c r="IO652" s="5"/>
      <c r="IP652" s="5"/>
      <c r="IQ652" s="5"/>
      <c r="IR652" s="5"/>
      <c r="IS652" s="5"/>
      <c r="IT652" s="5"/>
      <c r="IU652" s="5"/>
      <c r="IV652" s="5"/>
      <c r="IW652" s="5"/>
      <c r="IX652" s="5"/>
      <c r="IY652" s="5"/>
      <c r="IZ652" s="5"/>
      <c r="JA652" s="5"/>
      <c r="JB652" s="5"/>
      <c r="JC652" s="5"/>
      <c r="JD652" s="5"/>
      <c r="JE652" s="5"/>
      <c r="JF652" s="5"/>
      <c r="JG652" s="5"/>
      <c r="JH652" s="5"/>
      <c r="JI652" s="5"/>
      <c r="JJ652" s="5"/>
      <c r="JK652" s="5"/>
      <c r="JL652" s="5"/>
      <c r="JM652" s="5"/>
      <c r="JN652" s="5"/>
      <c r="JO652" s="5"/>
      <c r="JP652" s="5"/>
      <c r="JQ652" s="5"/>
      <c r="JR652" s="5"/>
      <c r="JS652" s="5"/>
      <c r="JT652" s="5"/>
      <c r="JU652" s="5"/>
      <c r="JV652" s="5"/>
      <c r="JW652" s="5"/>
      <c r="JX652" s="5"/>
      <c r="JY652" s="5"/>
      <c r="JZ652" s="5"/>
      <c r="KA652" s="5"/>
      <c r="KB652" s="5"/>
      <c r="KC652" s="5"/>
      <c r="KD652" s="5"/>
      <c r="KE652" s="5"/>
      <c r="KF652" s="5"/>
      <c r="KG652" s="5"/>
      <c r="KH652" s="5"/>
      <c r="KI652" s="5"/>
      <c r="KJ652" s="5"/>
      <c r="KK652" s="5"/>
      <c r="KL652" s="5"/>
      <c r="KM652" s="5"/>
      <c r="KN652" s="5"/>
    </row>
    <row r="653" spans="1:300" ht="12.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  <c r="CR653" s="5"/>
      <c r="CS653" s="5"/>
      <c r="CT653" s="5"/>
      <c r="CU653" s="5"/>
      <c r="CV653" s="5"/>
      <c r="CW653" s="5"/>
      <c r="CX653" s="5"/>
      <c r="CY653" s="5"/>
      <c r="CZ653" s="5"/>
      <c r="DA653" s="5"/>
      <c r="DB653" s="5"/>
      <c r="DC653" s="5"/>
      <c r="DD653" s="5"/>
      <c r="DE653" s="5"/>
      <c r="DF653" s="5"/>
      <c r="DG653" s="5"/>
      <c r="DH653" s="5"/>
      <c r="DI653" s="5"/>
      <c r="DJ653" s="5"/>
      <c r="DK653" s="5"/>
      <c r="DL653" s="5"/>
      <c r="DM653" s="5"/>
      <c r="DN653" s="5"/>
      <c r="DO653" s="5"/>
      <c r="DP653" s="5"/>
      <c r="DQ653" s="5"/>
      <c r="DR653" s="5"/>
      <c r="DS653" s="5"/>
      <c r="DT653" s="5"/>
      <c r="DU653" s="5"/>
      <c r="DV653" s="5"/>
      <c r="DW653" s="5"/>
      <c r="DX653" s="5"/>
      <c r="DY653" s="5"/>
      <c r="DZ653" s="5"/>
      <c r="EA653" s="5"/>
      <c r="EB653" s="5"/>
      <c r="EC653" s="5"/>
      <c r="ED653" s="5"/>
      <c r="EE653" s="5"/>
      <c r="EF653" s="5"/>
      <c r="EG653" s="5"/>
      <c r="EH653" s="5"/>
      <c r="EI653" s="5"/>
      <c r="EJ653" s="5"/>
      <c r="EK653" s="5"/>
      <c r="EL653" s="5"/>
      <c r="EM653" s="5"/>
      <c r="EN653" s="5"/>
      <c r="EO653" s="5"/>
      <c r="EP653" s="5"/>
      <c r="EQ653" s="5"/>
      <c r="ER653" s="5"/>
      <c r="ES653" s="5"/>
      <c r="ET653" s="5"/>
      <c r="EU653" s="5"/>
      <c r="EV653" s="5"/>
      <c r="EW653" s="5"/>
      <c r="EX653" s="5"/>
      <c r="EY653" s="5"/>
      <c r="EZ653" s="5"/>
      <c r="FA653" s="5"/>
      <c r="FB653" s="5"/>
      <c r="FC653" s="5"/>
      <c r="FD653" s="5"/>
      <c r="FE653" s="5"/>
      <c r="FF653" s="5"/>
      <c r="FG653" s="5"/>
      <c r="FH653" s="5"/>
      <c r="FI653" s="5"/>
      <c r="FJ653" s="5"/>
      <c r="FK653" s="5"/>
      <c r="FL653" s="5"/>
      <c r="FM653" s="5"/>
      <c r="FN653" s="5"/>
      <c r="FO653" s="5"/>
      <c r="FP653" s="5"/>
      <c r="FQ653" s="5"/>
      <c r="FR653" s="5"/>
      <c r="FS653" s="5"/>
      <c r="FT653" s="5"/>
      <c r="FU653" s="5"/>
      <c r="FV653" s="5"/>
      <c r="FW653" s="5"/>
      <c r="FX653" s="5"/>
      <c r="FY653" s="5"/>
      <c r="FZ653" s="5"/>
      <c r="GA653" s="5"/>
      <c r="GB653" s="5"/>
      <c r="GC653" s="5"/>
      <c r="GD653" s="5"/>
      <c r="GE653" s="5"/>
      <c r="GF653" s="5"/>
      <c r="GG653" s="5"/>
      <c r="GH653" s="5"/>
      <c r="GI653" s="5"/>
      <c r="GJ653" s="5"/>
      <c r="GK653" s="5"/>
      <c r="GL653" s="5"/>
      <c r="GM653" s="5"/>
      <c r="GN653" s="5"/>
      <c r="GO653" s="5"/>
      <c r="GP653" s="5"/>
      <c r="GQ653" s="5"/>
      <c r="GR653" s="5"/>
      <c r="GS653" s="5"/>
      <c r="GT653" s="5"/>
      <c r="GU653" s="5"/>
      <c r="GV653" s="5"/>
      <c r="GW653" s="5"/>
      <c r="GX653" s="5"/>
      <c r="GY653" s="5"/>
      <c r="GZ653" s="5"/>
      <c r="HA653" s="5"/>
      <c r="HB653" s="5"/>
      <c r="HC653" s="5"/>
      <c r="HD653" s="5"/>
      <c r="HE653" s="5"/>
      <c r="HF653" s="5"/>
      <c r="HG653" s="5"/>
      <c r="HH653" s="5"/>
      <c r="HI653" s="5"/>
      <c r="HJ653" s="5"/>
      <c r="HK653" s="5"/>
      <c r="HL653" s="5"/>
      <c r="HM653" s="5"/>
      <c r="HN653" s="5"/>
      <c r="HO653" s="5"/>
      <c r="HP653" s="5"/>
      <c r="HQ653" s="5"/>
      <c r="HR653" s="5"/>
      <c r="HS653" s="5"/>
      <c r="HT653" s="5"/>
      <c r="HU653" s="5"/>
      <c r="HV653" s="5"/>
      <c r="HW653" s="5"/>
      <c r="HX653" s="5"/>
      <c r="HY653" s="5"/>
      <c r="HZ653" s="5"/>
      <c r="IA653" s="5"/>
      <c r="IB653" s="5"/>
      <c r="IC653" s="5"/>
      <c r="ID653" s="5"/>
      <c r="IE653" s="5"/>
      <c r="IF653" s="5"/>
      <c r="IG653" s="5"/>
      <c r="IH653" s="5"/>
      <c r="II653" s="5"/>
      <c r="IJ653" s="5"/>
      <c r="IK653" s="5"/>
      <c r="IL653" s="5"/>
      <c r="IM653" s="5"/>
      <c r="IN653" s="5"/>
      <c r="IO653" s="5"/>
      <c r="IP653" s="5"/>
      <c r="IQ653" s="5"/>
      <c r="IR653" s="5"/>
      <c r="IS653" s="5"/>
      <c r="IT653" s="5"/>
      <c r="IU653" s="5"/>
      <c r="IV653" s="5"/>
      <c r="IW653" s="5"/>
      <c r="IX653" s="5"/>
      <c r="IY653" s="5"/>
      <c r="IZ653" s="5"/>
      <c r="JA653" s="5"/>
      <c r="JB653" s="5"/>
      <c r="JC653" s="5"/>
      <c r="JD653" s="5"/>
      <c r="JE653" s="5"/>
      <c r="JF653" s="5"/>
      <c r="JG653" s="5"/>
      <c r="JH653" s="5"/>
      <c r="JI653" s="5"/>
      <c r="JJ653" s="5"/>
      <c r="JK653" s="5"/>
      <c r="JL653" s="5"/>
      <c r="JM653" s="5"/>
      <c r="JN653" s="5"/>
      <c r="JO653" s="5"/>
      <c r="JP653" s="5"/>
      <c r="JQ653" s="5"/>
      <c r="JR653" s="5"/>
      <c r="JS653" s="5"/>
      <c r="JT653" s="5"/>
      <c r="JU653" s="5"/>
      <c r="JV653" s="5"/>
      <c r="JW653" s="5"/>
      <c r="JX653" s="5"/>
      <c r="JY653" s="5"/>
      <c r="JZ653" s="5"/>
      <c r="KA653" s="5"/>
      <c r="KB653" s="5"/>
      <c r="KC653" s="5"/>
      <c r="KD653" s="5"/>
      <c r="KE653" s="5"/>
      <c r="KF653" s="5"/>
      <c r="KG653" s="5"/>
      <c r="KH653" s="5"/>
      <c r="KI653" s="5"/>
      <c r="KJ653" s="5"/>
      <c r="KK653" s="5"/>
      <c r="KL653" s="5"/>
      <c r="KM653" s="5"/>
      <c r="KN653" s="5"/>
    </row>
    <row r="654" spans="1:300" ht="12.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5"/>
      <c r="CM654" s="5"/>
      <c r="CN654" s="5"/>
      <c r="CO654" s="5"/>
      <c r="CP654" s="5"/>
      <c r="CQ654" s="5"/>
      <c r="CR654" s="5"/>
      <c r="CS654" s="5"/>
      <c r="CT654" s="5"/>
      <c r="CU654" s="5"/>
      <c r="CV654" s="5"/>
      <c r="CW654" s="5"/>
      <c r="CX654" s="5"/>
      <c r="CY654" s="5"/>
      <c r="CZ654" s="5"/>
      <c r="DA654" s="5"/>
      <c r="DB654" s="5"/>
      <c r="DC654" s="5"/>
      <c r="DD654" s="5"/>
      <c r="DE654" s="5"/>
      <c r="DF654" s="5"/>
      <c r="DG654" s="5"/>
      <c r="DH654" s="5"/>
      <c r="DI654" s="5"/>
      <c r="DJ654" s="5"/>
      <c r="DK654" s="5"/>
      <c r="DL654" s="5"/>
      <c r="DM654" s="5"/>
      <c r="DN654" s="5"/>
      <c r="DO654" s="5"/>
      <c r="DP654" s="5"/>
      <c r="DQ654" s="5"/>
      <c r="DR654" s="5"/>
      <c r="DS654" s="5"/>
      <c r="DT654" s="5"/>
      <c r="DU654" s="5"/>
      <c r="DV654" s="5"/>
      <c r="DW654" s="5"/>
      <c r="DX654" s="5"/>
      <c r="DY654" s="5"/>
      <c r="DZ654" s="5"/>
      <c r="EA654" s="5"/>
      <c r="EB654" s="5"/>
      <c r="EC654" s="5"/>
      <c r="ED654" s="5"/>
      <c r="EE654" s="5"/>
      <c r="EF654" s="5"/>
      <c r="EG654" s="5"/>
      <c r="EH654" s="5"/>
      <c r="EI654" s="5"/>
      <c r="EJ654" s="5"/>
      <c r="EK654" s="5"/>
      <c r="EL654" s="5"/>
      <c r="EM654" s="5"/>
      <c r="EN654" s="5"/>
      <c r="EO654" s="5"/>
      <c r="EP654" s="5"/>
      <c r="EQ654" s="5"/>
      <c r="ER654" s="5"/>
      <c r="ES654" s="5"/>
      <c r="ET654" s="5"/>
      <c r="EU654" s="5"/>
      <c r="EV654" s="5"/>
      <c r="EW654" s="5"/>
      <c r="EX654" s="5"/>
      <c r="EY654" s="5"/>
      <c r="EZ654" s="5"/>
      <c r="FA654" s="5"/>
      <c r="FB654" s="5"/>
      <c r="FC654" s="5"/>
      <c r="FD654" s="5"/>
      <c r="FE654" s="5"/>
      <c r="FF654" s="5"/>
      <c r="FG654" s="5"/>
      <c r="FH654" s="5"/>
      <c r="FI654" s="5"/>
      <c r="FJ654" s="5"/>
      <c r="FK654" s="5"/>
      <c r="FL654" s="5"/>
      <c r="FM654" s="5"/>
      <c r="FN654" s="5"/>
      <c r="FO654" s="5"/>
      <c r="FP654" s="5"/>
      <c r="FQ654" s="5"/>
      <c r="FR654" s="5"/>
      <c r="FS654" s="5"/>
      <c r="FT654" s="5"/>
      <c r="FU654" s="5"/>
      <c r="FV654" s="5"/>
      <c r="FW654" s="5"/>
      <c r="FX654" s="5"/>
      <c r="FY654" s="5"/>
      <c r="FZ654" s="5"/>
      <c r="GA654" s="5"/>
      <c r="GB654" s="5"/>
      <c r="GC654" s="5"/>
      <c r="GD654" s="5"/>
      <c r="GE654" s="5"/>
      <c r="GF654" s="5"/>
      <c r="GG654" s="5"/>
      <c r="GH654" s="5"/>
      <c r="GI654" s="5"/>
      <c r="GJ654" s="5"/>
      <c r="GK654" s="5"/>
      <c r="GL654" s="5"/>
      <c r="GM654" s="5"/>
      <c r="GN654" s="5"/>
      <c r="GO654" s="5"/>
      <c r="GP654" s="5"/>
      <c r="GQ654" s="5"/>
      <c r="GR654" s="5"/>
      <c r="GS654" s="5"/>
      <c r="GT654" s="5"/>
      <c r="GU654" s="5"/>
      <c r="GV654" s="5"/>
      <c r="GW654" s="5"/>
      <c r="GX654" s="5"/>
      <c r="GY654" s="5"/>
      <c r="GZ654" s="5"/>
      <c r="HA654" s="5"/>
      <c r="HB654" s="5"/>
      <c r="HC654" s="5"/>
      <c r="HD654" s="5"/>
      <c r="HE654" s="5"/>
      <c r="HF654" s="5"/>
      <c r="HG654" s="5"/>
      <c r="HH654" s="5"/>
      <c r="HI654" s="5"/>
      <c r="HJ654" s="5"/>
      <c r="HK654" s="5"/>
      <c r="HL654" s="5"/>
      <c r="HM654" s="5"/>
      <c r="HN654" s="5"/>
      <c r="HO654" s="5"/>
      <c r="HP654" s="5"/>
      <c r="HQ654" s="5"/>
      <c r="HR654" s="5"/>
      <c r="HS654" s="5"/>
      <c r="HT654" s="5"/>
      <c r="HU654" s="5"/>
      <c r="HV654" s="5"/>
      <c r="HW654" s="5"/>
      <c r="HX654" s="5"/>
      <c r="HY654" s="5"/>
      <c r="HZ654" s="5"/>
      <c r="IA654" s="5"/>
      <c r="IB654" s="5"/>
      <c r="IC654" s="5"/>
      <c r="ID654" s="5"/>
      <c r="IE654" s="5"/>
      <c r="IF654" s="5"/>
      <c r="IG654" s="5"/>
      <c r="IH654" s="5"/>
      <c r="II654" s="5"/>
      <c r="IJ654" s="5"/>
      <c r="IK654" s="5"/>
      <c r="IL654" s="5"/>
      <c r="IM654" s="5"/>
      <c r="IN654" s="5"/>
      <c r="IO654" s="5"/>
      <c r="IP654" s="5"/>
      <c r="IQ654" s="5"/>
      <c r="IR654" s="5"/>
      <c r="IS654" s="5"/>
      <c r="IT654" s="5"/>
      <c r="IU654" s="5"/>
      <c r="IV654" s="5"/>
      <c r="IW654" s="5"/>
      <c r="IX654" s="5"/>
      <c r="IY654" s="5"/>
      <c r="IZ654" s="5"/>
      <c r="JA654" s="5"/>
      <c r="JB654" s="5"/>
      <c r="JC654" s="5"/>
      <c r="JD654" s="5"/>
      <c r="JE654" s="5"/>
      <c r="JF654" s="5"/>
      <c r="JG654" s="5"/>
      <c r="JH654" s="5"/>
      <c r="JI654" s="5"/>
      <c r="JJ654" s="5"/>
      <c r="JK654" s="5"/>
      <c r="JL654" s="5"/>
      <c r="JM654" s="5"/>
      <c r="JN654" s="5"/>
      <c r="JO654" s="5"/>
      <c r="JP654" s="5"/>
      <c r="JQ654" s="5"/>
      <c r="JR654" s="5"/>
      <c r="JS654" s="5"/>
      <c r="JT654" s="5"/>
      <c r="JU654" s="5"/>
      <c r="JV654" s="5"/>
      <c r="JW654" s="5"/>
      <c r="JX654" s="5"/>
      <c r="JY654" s="5"/>
      <c r="JZ654" s="5"/>
      <c r="KA654" s="5"/>
      <c r="KB654" s="5"/>
      <c r="KC654" s="5"/>
      <c r="KD654" s="5"/>
      <c r="KE654" s="5"/>
      <c r="KF654" s="5"/>
      <c r="KG654" s="5"/>
      <c r="KH654" s="5"/>
      <c r="KI654" s="5"/>
      <c r="KJ654" s="5"/>
      <c r="KK654" s="5"/>
      <c r="KL654" s="5"/>
      <c r="KM654" s="5"/>
      <c r="KN654" s="5"/>
    </row>
    <row r="655" spans="1:300" ht="12.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5"/>
      <c r="CM655" s="5"/>
      <c r="CN655" s="5"/>
      <c r="CO655" s="5"/>
      <c r="CP655" s="5"/>
      <c r="CQ655" s="5"/>
      <c r="CR655" s="5"/>
      <c r="CS655" s="5"/>
      <c r="CT655" s="5"/>
      <c r="CU655" s="5"/>
      <c r="CV655" s="5"/>
      <c r="CW655" s="5"/>
      <c r="CX655" s="5"/>
      <c r="CY655" s="5"/>
      <c r="CZ655" s="5"/>
      <c r="DA655" s="5"/>
      <c r="DB655" s="5"/>
      <c r="DC655" s="5"/>
      <c r="DD655" s="5"/>
      <c r="DE655" s="5"/>
      <c r="DF655" s="5"/>
      <c r="DG655" s="5"/>
      <c r="DH655" s="5"/>
      <c r="DI655" s="5"/>
      <c r="DJ655" s="5"/>
      <c r="DK655" s="5"/>
      <c r="DL655" s="5"/>
      <c r="DM655" s="5"/>
      <c r="DN655" s="5"/>
      <c r="DO655" s="5"/>
      <c r="DP655" s="5"/>
      <c r="DQ655" s="5"/>
      <c r="DR655" s="5"/>
      <c r="DS655" s="5"/>
      <c r="DT655" s="5"/>
      <c r="DU655" s="5"/>
      <c r="DV655" s="5"/>
      <c r="DW655" s="5"/>
      <c r="DX655" s="5"/>
      <c r="DY655" s="5"/>
      <c r="DZ655" s="5"/>
      <c r="EA655" s="5"/>
      <c r="EB655" s="5"/>
      <c r="EC655" s="5"/>
      <c r="ED655" s="5"/>
      <c r="EE655" s="5"/>
      <c r="EF655" s="5"/>
      <c r="EG655" s="5"/>
      <c r="EH655" s="5"/>
      <c r="EI655" s="5"/>
      <c r="EJ655" s="5"/>
      <c r="EK655" s="5"/>
      <c r="EL655" s="5"/>
      <c r="EM655" s="5"/>
      <c r="EN655" s="5"/>
      <c r="EO655" s="5"/>
      <c r="EP655" s="5"/>
      <c r="EQ655" s="5"/>
      <c r="ER655" s="5"/>
      <c r="ES655" s="5"/>
      <c r="ET655" s="5"/>
      <c r="EU655" s="5"/>
      <c r="EV655" s="5"/>
      <c r="EW655" s="5"/>
      <c r="EX655" s="5"/>
      <c r="EY655" s="5"/>
      <c r="EZ655" s="5"/>
      <c r="FA655" s="5"/>
      <c r="FB655" s="5"/>
      <c r="FC655" s="5"/>
      <c r="FD655" s="5"/>
      <c r="FE655" s="5"/>
      <c r="FF655" s="5"/>
      <c r="FG655" s="5"/>
      <c r="FH655" s="5"/>
      <c r="FI655" s="5"/>
      <c r="FJ655" s="5"/>
      <c r="FK655" s="5"/>
      <c r="FL655" s="5"/>
      <c r="FM655" s="5"/>
      <c r="FN655" s="5"/>
      <c r="FO655" s="5"/>
      <c r="FP655" s="5"/>
      <c r="FQ655" s="5"/>
      <c r="FR655" s="5"/>
      <c r="FS655" s="5"/>
      <c r="FT655" s="5"/>
      <c r="FU655" s="5"/>
      <c r="FV655" s="5"/>
      <c r="FW655" s="5"/>
      <c r="FX655" s="5"/>
      <c r="FY655" s="5"/>
      <c r="FZ655" s="5"/>
      <c r="GA655" s="5"/>
      <c r="GB655" s="5"/>
      <c r="GC655" s="5"/>
      <c r="GD655" s="5"/>
      <c r="GE655" s="5"/>
      <c r="GF655" s="5"/>
      <c r="GG655" s="5"/>
      <c r="GH655" s="5"/>
      <c r="GI655" s="5"/>
      <c r="GJ655" s="5"/>
      <c r="GK655" s="5"/>
      <c r="GL655" s="5"/>
      <c r="GM655" s="5"/>
      <c r="GN655" s="5"/>
      <c r="GO655" s="5"/>
      <c r="GP655" s="5"/>
      <c r="GQ655" s="5"/>
      <c r="GR655" s="5"/>
      <c r="GS655" s="5"/>
      <c r="GT655" s="5"/>
      <c r="GU655" s="5"/>
      <c r="GV655" s="5"/>
      <c r="GW655" s="5"/>
      <c r="GX655" s="5"/>
      <c r="GY655" s="5"/>
      <c r="GZ655" s="5"/>
      <c r="HA655" s="5"/>
      <c r="HB655" s="5"/>
      <c r="HC655" s="5"/>
      <c r="HD655" s="5"/>
      <c r="HE655" s="5"/>
      <c r="HF655" s="5"/>
      <c r="HG655" s="5"/>
      <c r="HH655" s="5"/>
      <c r="HI655" s="5"/>
      <c r="HJ655" s="5"/>
      <c r="HK655" s="5"/>
      <c r="HL655" s="5"/>
      <c r="HM655" s="5"/>
      <c r="HN655" s="5"/>
      <c r="HO655" s="5"/>
      <c r="HP655" s="5"/>
      <c r="HQ655" s="5"/>
      <c r="HR655" s="5"/>
      <c r="HS655" s="5"/>
      <c r="HT655" s="5"/>
      <c r="HU655" s="5"/>
      <c r="HV655" s="5"/>
      <c r="HW655" s="5"/>
      <c r="HX655" s="5"/>
      <c r="HY655" s="5"/>
      <c r="HZ655" s="5"/>
      <c r="IA655" s="5"/>
      <c r="IB655" s="5"/>
      <c r="IC655" s="5"/>
      <c r="ID655" s="5"/>
      <c r="IE655" s="5"/>
      <c r="IF655" s="5"/>
      <c r="IG655" s="5"/>
      <c r="IH655" s="5"/>
      <c r="II655" s="5"/>
      <c r="IJ655" s="5"/>
      <c r="IK655" s="5"/>
      <c r="IL655" s="5"/>
      <c r="IM655" s="5"/>
      <c r="IN655" s="5"/>
      <c r="IO655" s="5"/>
      <c r="IP655" s="5"/>
      <c r="IQ655" s="5"/>
      <c r="IR655" s="5"/>
      <c r="IS655" s="5"/>
      <c r="IT655" s="5"/>
      <c r="IU655" s="5"/>
      <c r="IV655" s="5"/>
      <c r="IW655" s="5"/>
      <c r="IX655" s="5"/>
      <c r="IY655" s="5"/>
      <c r="IZ655" s="5"/>
      <c r="JA655" s="5"/>
      <c r="JB655" s="5"/>
      <c r="JC655" s="5"/>
      <c r="JD655" s="5"/>
      <c r="JE655" s="5"/>
      <c r="JF655" s="5"/>
      <c r="JG655" s="5"/>
      <c r="JH655" s="5"/>
      <c r="JI655" s="5"/>
      <c r="JJ655" s="5"/>
      <c r="JK655" s="5"/>
      <c r="JL655" s="5"/>
      <c r="JM655" s="5"/>
      <c r="JN655" s="5"/>
      <c r="JO655" s="5"/>
      <c r="JP655" s="5"/>
      <c r="JQ655" s="5"/>
      <c r="JR655" s="5"/>
      <c r="JS655" s="5"/>
      <c r="JT655" s="5"/>
      <c r="JU655" s="5"/>
      <c r="JV655" s="5"/>
      <c r="JW655" s="5"/>
      <c r="JX655" s="5"/>
      <c r="JY655" s="5"/>
      <c r="JZ655" s="5"/>
      <c r="KA655" s="5"/>
      <c r="KB655" s="5"/>
      <c r="KC655" s="5"/>
      <c r="KD655" s="5"/>
      <c r="KE655" s="5"/>
      <c r="KF655" s="5"/>
      <c r="KG655" s="5"/>
      <c r="KH655" s="5"/>
      <c r="KI655" s="5"/>
      <c r="KJ655" s="5"/>
      <c r="KK655" s="5"/>
      <c r="KL655" s="5"/>
      <c r="KM655" s="5"/>
      <c r="KN655" s="5"/>
    </row>
    <row r="656" spans="1:300" ht="12.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5"/>
      <c r="CM656" s="5"/>
      <c r="CN656" s="5"/>
      <c r="CO656" s="5"/>
      <c r="CP656" s="5"/>
      <c r="CQ656" s="5"/>
      <c r="CR656" s="5"/>
      <c r="CS656" s="5"/>
      <c r="CT656" s="5"/>
      <c r="CU656" s="5"/>
      <c r="CV656" s="5"/>
      <c r="CW656" s="5"/>
      <c r="CX656" s="5"/>
      <c r="CY656" s="5"/>
      <c r="CZ656" s="5"/>
      <c r="DA656" s="5"/>
      <c r="DB656" s="5"/>
      <c r="DC656" s="5"/>
      <c r="DD656" s="5"/>
      <c r="DE656" s="5"/>
      <c r="DF656" s="5"/>
      <c r="DG656" s="5"/>
      <c r="DH656" s="5"/>
      <c r="DI656" s="5"/>
      <c r="DJ656" s="5"/>
      <c r="DK656" s="5"/>
      <c r="DL656" s="5"/>
      <c r="DM656" s="5"/>
      <c r="DN656" s="5"/>
      <c r="DO656" s="5"/>
      <c r="DP656" s="5"/>
      <c r="DQ656" s="5"/>
      <c r="DR656" s="5"/>
      <c r="DS656" s="5"/>
      <c r="DT656" s="5"/>
      <c r="DU656" s="5"/>
      <c r="DV656" s="5"/>
      <c r="DW656" s="5"/>
      <c r="DX656" s="5"/>
      <c r="DY656" s="5"/>
      <c r="DZ656" s="5"/>
      <c r="EA656" s="5"/>
      <c r="EB656" s="5"/>
      <c r="EC656" s="5"/>
      <c r="ED656" s="5"/>
      <c r="EE656" s="5"/>
      <c r="EF656" s="5"/>
      <c r="EG656" s="5"/>
      <c r="EH656" s="5"/>
      <c r="EI656" s="5"/>
      <c r="EJ656" s="5"/>
      <c r="EK656" s="5"/>
      <c r="EL656" s="5"/>
      <c r="EM656" s="5"/>
      <c r="EN656" s="5"/>
      <c r="EO656" s="5"/>
      <c r="EP656" s="5"/>
      <c r="EQ656" s="5"/>
      <c r="ER656" s="5"/>
      <c r="ES656" s="5"/>
      <c r="ET656" s="5"/>
      <c r="EU656" s="5"/>
      <c r="EV656" s="5"/>
      <c r="EW656" s="5"/>
      <c r="EX656" s="5"/>
      <c r="EY656" s="5"/>
      <c r="EZ656" s="5"/>
      <c r="FA656" s="5"/>
      <c r="FB656" s="5"/>
      <c r="FC656" s="5"/>
      <c r="FD656" s="5"/>
      <c r="FE656" s="5"/>
      <c r="FF656" s="5"/>
      <c r="FG656" s="5"/>
      <c r="FH656" s="5"/>
      <c r="FI656" s="5"/>
      <c r="FJ656" s="5"/>
      <c r="FK656" s="5"/>
      <c r="FL656" s="5"/>
      <c r="FM656" s="5"/>
      <c r="FN656" s="5"/>
      <c r="FO656" s="5"/>
      <c r="FP656" s="5"/>
      <c r="FQ656" s="5"/>
      <c r="FR656" s="5"/>
      <c r="FS656" s="5"/>
      <c r="FT656" s="5"/>
      <c r="FU656" s="5"/>
      <c r="FV656" s="5"/>
      <c r="FW656" s="5"/>
      <c r="FX656" s="5"/>
      <c r="FY656" s="5"/>
      <c r="FZ656" s="5"/>
      <c r="GA656" s="5"/>
      <c r="GB656" s="5"/>
      <c r="GC656" s="5"/>
      <c r="GD656" s="5"/>
      <c r="GE656" s="5"/>
      <c r="GF656" s="5"/>
      <c r="GG656" s="5"/>
      <c r="GH656" s="5"/>
      <c r="GI656" s="5"/>
      <c r="GJ656" s="5"/>
      <c r="GK656" s="5"/>
      <c r="GL656" s="5"/>
      <c r="GM656" s="5"/>
      <c r="GN656" s="5"/>
      <c r="GO656" s="5"/>
      <c r="GP656" s="5"/>
      <c r="GQ656" s="5"/>
      <c r="GR656" s="5"/>
      <c r="GS656" s="5"/>
      <c r="GT656" s="5"/>
      <c r="GU656" s="5"/>
      <c r="GV656" s="5"/>
      <c r="GW656" s="5"/>
      <c r="GX656" s="5"/>
      <c r="GY656" s="5"/>
      <c r="GZ656" s="5"/>
      <c r="HA656" s="5"/>
      <c r="HB656" s="5"/>
      <c r="HC656" s="5"/>
      <c r="HD656" s="5"/>
      <c r="HE656" s="5"/>
      <c r="HF656" s="5"/>
      <c r="HG656" s="5"/>
      <c r="HH656" s="5"/>
      <c r="HI656" s="5"/>
      <c r="HJ656" s="5"/>
      <c r="HK656" s="5"/>
      <c r="HL656" s="5"/>
      <c r="HM656" s="5"/>
      <c r="HN656" s="5"/>
      <c r="HO656" s="5"/>
      <c r="HP656" s="5"/>
      <c r="HQ656" s="5"/>
      <c r="HR656" s="5"/>
      <c r="HS656" s="5"/>
      <c r="HT656" s="5"/>
      <c r="HU656" s="5"/>
      <c r="HV656" s="5"/>
      <c r="HW656" s="5"/>
      <c r="HX656" s="5"/>
      <c r="HY656" s="5"/>
      <c r="HZ656" s="5"/>
      <c r="IA656" s="5"/>
      <c r="IB656" s="5"/>
      <c r="IC656" s="5"/>
      <c r="ID656" s="5"/>
      <c r="IE656" s="5"/>
      <c r="IF656" s="5"/>
      <c r="IG656" s="5"/>
      <c r="IH656" s="5"/>
      <c r="II656" s="5"/>
      <c r="IJ656" s="5"/>
      <c r="IK656" s="5"/>
      <c r="IL656" s="5"/>
      <c r="IM656" s="5"/>
      <c r="IN656" s="5"/>
      <c r="IO656" s="5"/>
      <c r="IP656" s="5"/>
      <c r="IQ656" s="5"/>
      <c r="IR656" s="5"/>
      <c r="IS656" s="5"/>
      <c r="IT656" s="5"/>
      <c r="IU656" s="5"/>
      <c r="IV656" s="5"/>
      <c r="IW656" s="5"/>
      <c r="IX656" s="5"/>
      <c r="IY656" s="5"/>
      <c r="IZ656" s="5"/>
      <c r="JA656" s="5"/>
      <c r="JB656" s="5"/>
      <c r="JC656" s="5"/>
      <c r="JD656" s="5"/>
      <c r="JE656" s="5"/>
      <c r="JF656" s="5"/>
      <c r="JG656" s="5"/>
      <c r="JH656" s="5"/>
      <c r="JI656" s="5"/>
      <c r="JJ656" s="5"/>
      <c r="JK656" s="5"/>
      <c r="JL656" s="5"/>
      <c r="JM656" s="5"/>
      <c r="JN656" s="5"/>
      <c r="JO656" s="5"/>
      <c r="JP656" s="5"/>
      <c r="JQ656" s="5"/>
      <c r="JR656" s="5"/>
      <c r="JS656" s="5"/>
      <c r="JT656" s="5"/>
      <c r="JU656" s="5"/>
      <c r="JV656" s="5"/>
      <c r="JW656" s="5"/>
      <c r="JX656" s="5"/>
      <c r="JY656" s="5"/>
      <c r="JZ656" s="5"/>
      <c r="KA656" s="5"/>
      <c r="KB656" s="5"/>
      <c r="KC656" s="5"/>
      <c r="KD656" s="5"/>
      <c r="KE656" s="5"/>
      <c r="KF656" s="5"/>
      <c r="KG656" s="5"/>
      <c r="KH656" s="5"/>
      <c r="KI656" s="5"/>
      <c r="KJ656" s="5"/>
      <c r="KK656" s="5"/>
      <c r="KL656" s="5"/>
      <c r="KM656" s="5"/>
      <c r="KN656" s="5"/>
    </row>
    <row r="657" spans="1:300" ht="12.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5"/>
      <c r="CM657" s="5"/>
      <c r="CN657" s="5"/>
      <c r="CO657" s="5"/>
      <c r="CP657" s="5"/>
      <c r="CQ657" s="5"/>
      <c r="CR657" s="5"/>
      <c r="CS657" s="5"/>
      <c r="CT657" s="5"/>
      <c r="CU657" s="5"/>
      <c r="CV657" s="5"/>
      <c r="CW657" s="5"/>
      <c r="CX657" s="5"/>
      <c r="CY657" s="5"/>
      <c r="CZ657" s="5"/>
      <c r="DA657" s="5"/>
      <c r="DB657" s="5"/>
      <c r="DC657" s="5"/>
      <c r="DD657" s="5"/>
      <c r="DE657" s="5"/>
      <c r="DF657" s="5"/>
      <c r="DG657" s="5"/>
      <c r="DH657" s="5"/>
      <c r="DI657" s="5"/>
      <c r="DJ657" s="5"/>
      <c r="DK657" s="5"/>
      <c r="DL657" s="5"/>
      <c r="DM657" s="5"/>
      <c r="DN657" s="5"/>
      <c r="DO657" s="5"/>
      <c r="DP657" s="5"/>
      <c r="DQ657" s="5"/>
      <c r="DR657" s="5"/>
      <c r="DS657" s="5"/>
      <c r="DT657" s="5"/>
      <c r="DU657" s="5"/>
      <c r="DV657" s="5"/>
      <c r="DW657" s="5"/>
      <c r="DX657" s="5"/>
      <c r="DY657" s="5"/>
      <c r="DZ657" s="5"/>
      <c r="EA657" s="5"/>
      <c r="EB657" s="5"/>
      <c r="EC657" s="5"/>
      <c r="ED657" s="5"/>
      <c r="EE657" s="5"/>
      <c r="EF657" s="5"/>
      <c r="EG657" s="5"/>
      <c r="EH657" s="5"/>
      <c r="EI657" s="5"/>
      <c r="EJ657" s="5"/>
      <c r="EK657" s="5"/>
      <c r="EL657" s="5"/>
      <c r="EM657" s="5"/>
      <c r="EN657" s="5"/>
      <c r="EO657" s="5"/>
      <c r="EP657" s="5"/>
      <c r="EQ657" s="5"/>
      <c r="ER657" s="5"/>
      <c r="ES657" s="5"/>
      <c r="ET657" s="5"/>
      <c r="EU657" s="5"/>
      <c r="EV657" s="5"/>
      <c r="EW657" s="5"/>
      <c r="EX657" s="5"/>
      <c r="EY657" s="5"/>
      <c r="EZ657" s="5"/>
      <c r="FA657" s="5"/>
      <c r="FB657" s="5"/>
      <c r="FC657" s="5"/>
      <c r="FD657" s="5"/>
      <c r="FE657" s="5"/>
      <c r="FF657" s="5"/>
      <c r="FG657" s="5"/>
      <c r="FH657" s="5"/>
      <c r="FI657" s="5"/>
      <c r="FJ657" s="5"/>
      <c r="FK657" s="5"/>
      <c r="FL657" s="5"/>
      <c r="FM657" s="5"/>
      <c r="FN657" s="5"/>
      <c r="FO657" s="5"/>
      <c r="FP657" s="5"/>
      <c r="FQ657" s="5"/>
      <c r="FR657" s="5"/>
      <c r="FS657" s="5"/>
      <c r="FT657" s="5"/>
      <c r="FU657" s="5"/>
      <c r="FV657" s="5"/>
      <c r="FW657" s="5"/>
      <c r="FX657" s="5"/>
      <c r="FY657" s="5"/>
      <c r="FZ657" s="5"/>
      <c r="GA657" s="5"/>
      <c r="GB657" s="5"/>
      <c r="GC657" s="5"/>
      <c r="GD657" s="5"/>
      <c r="GE657" s="5"/>
      <c r="GF657" s="5"/>
      <c r="GG657" s="5"/>
      <c r="GH657" s="5"/>
      <c r="GI657" s="5"/>
      <c r="GJ657" s="5"/>
      <c r="GK657" s="5"/>
      <c r="GL657" s="5"/>
      <c r="GM657" s="5"/>
      <c r="GN657" s="5"/>
      <c r="GO657" s="5"/>
      <c r="GP657" s="5"/>
      <c r="GQ657" s="5"/>
      <c r="GR657" s="5"/>
      <c r="GS657" s="5"/>
      <c r="GT657" s="5"/>
      <c r="GU657" s="5"/>
      <c r="GV657" s="5"/>
      <c r="GW657" s="5"/>
      <c r="GX657" s="5"/>
      <c r="GY657" s="5"/>
      <c r="GZ657" s="5"/>
      <c r="HA657" s="5"/>
      <c r="HB657" s="5"/>
      <c r="HC657" s="5"/>
      <c r="HD657" s="5"/>
      <c r="HE657" s="5"/>
      <c r="HF657" s="5"/>
      <c r="HG657" s="5"/>
      <c r="HH657" s="5"/>
      <c r="HI657" s="5"/>
      <c r="HJ657" s="5"/>
      <c r="HK657" s="5"/>
      <c r="HL657" s="5"/>
      <c r="HM657" s="5"/>
      <c r="HN657" s="5"/>
      <c r="HO657" s="5"/>
      <c r="HP657" s="5"/>
      <c r="HQ657" s="5"/>
      <c r="HR657" s="5"/>
      <c r="HS657" s="5"/>
      <c r="HT657" s="5"/>
      <c r="HU657" s="5"/>
      <c r="HV657" s="5"/>
      <c r="HW657" s="5"/>
      <c r="HX657" s="5"/>
      <c r="HY657" s="5"/>
      <c r="HZ657" s="5"/>
      <c r="IA657" s="5"/>
      <c r="IB657" s="5"/>
      <c r="IC657" s="5"/>
      <c r="ID657" s="5"/>
      <c r="IE657" s="5"/>
      <c r="IF657" s="5"/>
      <c r="IG657" s="5"/>
      <c r="IH657" s="5"/>
      <c r="II657" s="5"/>
      <c r="IJ657" s="5"/>
      <c r="IK657" s="5"/>
      <c r="IL657" s="5"/>
      <c r="IM657" s="5"/>
      <c r="IN657" s="5"/>
      <c r="IO657" s="5"/>
      <c r="IP657" s="5"/>
      <c r="IQ657" s="5"/>
      <c r="IR657" s="5"/>
      <c r="IS657" s="5"/>
      <c r="IT657" s="5"/>
      <c r="IU657" s="5"/>
      <c r="IV657" s="5"/>
      <c r="IW657" s="5"/>
      <c r="IX657" s="5"/>
      <c r="IY657" s="5"/>
      <c r="IZ657" s="5"/>
      <c r="JA657" s="5"/>
      <c r="JB657" s="5"/>
      <c r="JC657" s="5"/>
      <c r="JD657" s="5"/>
      <c r="JE657" s="5"/>
      <c r="JF657" s="5"/>
      <c r="JG657" s="5"/>
      <c r="JH657" s="5"/>
      <c r="JI657" s="5"/>
      <c r="JJ657" s="5"/>
      <c r="JK657" s="5"/>
      <c r="JL657" s="5"/>
      <c r="JM657" s="5"/>
      <c r="JN657" s="5"/>
      <c r="JO657" s="5"/>
      <c r="JP657" s="5"/>
      <c r="JQ657" s="5"/>
      <c r="JR657" s="5"/>
      <c r="JS657" s="5"/>
      <c r="JT657" s="5"/>
      <c r="JU657" s="5"/>
      <c r="JV657" s="5"/>
      <c r="JW657" s="5"/>
      <c r="JX657" s="5"/>
      <c r="JY657" s="5"/>
      <c r="JZ657" s="5"/>
      <c r="KA657" s="5"/>
      <c r="KB657" s="5"/>
      <c r="KC657" s="5"/>
      <c r="KD657" s="5"/>
      <c r="KE657" s="5"/>
      <c r="KF657" s="5"/>
      <c r="KG657" s="5"/>
      <c r="KH657" s="5"/>
      <c r="KI657" s="5"/>
      <c r="KJ657" s="5"/>
      <c r="KK657" s="5"/>
      <c r="KL657" s="5"/>
      <c r="KM657" s="5"/>
      <c r="KN657" s="5"/>
    </row>
    <row r="658" spans="1:300" ht="12.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5"/>
      <c r="CM658" s="5"/>
      <c r="CN658" s="5"/>
      <c r="CO658" s="5"/>
      <c r="CP658" s="5"/>
      <c r="CQ658" s="5"/>
      <c r="CR658" s="5"/>
      <c r="CS658" s="5"/>
      <c r="CT658" s="5"/>
      <c r="CU658" s="5"/>
      <c r="CV658" s="5"/>
      <c r="CW658" s="5"/>
      <c r="CX658" s="5"/>
      <c r="CY658" s="5"/>
      <c r="CZ658" s="5"/>
      <c r="DA658" s="5"/>
      <c r="DB658" s="5"/>
      <c r="DC658" s="5"/>
      <c r="DD658" s="5"/>
      <c r="DE658" s="5"/>
      <c r="DF658" s="5"/>
      <c r="DG658" s="5"/>
      <c r="DH658" s="5"/>
      <c r="DI658" s="5"/>
      <c r="DJ658" s="5"/>
      <c r="DK658" s="5"/>
      <c r="DL658" s="5"/>
      <c r="DM658" s="5"/>
      <c r="DN658" s="5"/>
      <c r="DO658" s="5"/>
      <c r="DP658" s="5"/>
      <c r="DQ658" s="5"/>
      <c r="DR658" s="5"/>
      <c r="DS658" s="5"/>
      <c r="DT658" s="5"/>
      <c r="DU658" s="5"/>
      <c r="DV658" s="5"/>
      <c r="DW658" s="5"/>
      <c r="DX658" s="5"/>
      <c r="DY658" s="5"/>
      <c r="DZ658" s="5"/>
      <c r="EA658" s="5"/>
      <c r="EB658" s="5"/>
      <c r="EC658" s="5"/>
      <c r="ED658" s="5"/>
      <c r="EE658" s="5"/>
      <c r="EF658" s="5"/>
      <c r="EG658" s="5"/>
      <c r="EH658" s="5"/>
      <c r="EI658" s="5"/>
      <c r="EJ658" s="5"/>
      <c r="EK658" s="5"/>
      <c r="EL658" s="5"/>
      <c r="EM658" s="5"/>
      <c r="EN658" s="5"/>
      <c r="EO658" s="5"/>
      <c r="EP658" s="5"/>
      <c r="EQ658" s="5"/>
      <c r="ER658" s="5"/>
      <c r="ES658" s="5"/>
      <c r="ET658" s="5"/>
      <c r="EU658" s="5"/>
      <c r="EV658" s="5"/>
      <c r="EW658" s="5"/>
      <c r="EX658" s="5"/>
      <c r="EY658" s="5"/>
      <c r="EZ658" s="5"/>
      <c r="FA658" s="5"/>
      <c r="FB658" s="5"/>
      <c r="FC658" s="5"/>
      <c r="FD658" s="5"/>
      <c r="FE658" s="5"/>
      <c r="FF658" s="5"/>
      <c r="FG658" s="5"/>
      <c r="FH658" s="5"/>
      <c r="FI658" s="5"/>
      <c r="FJ658" s="5"/>
      <c r="FK658" s="5"/>
      <c r="FL658" s="5"/>
      <c r="FM658" s="5"/>
      <c r="FN658" s="5"/>
      <c r="FO658" s="5"/>
      <c r="FP658" s="5"/>
      <c r="FQ658" s="5"/>
      <c r="FR658" s="5"/>
      <c r="FS658" s="5"/>
      <c r="FT658" s="5"/>
      <c r="FU658" s="5"/>
      <c r="FV658" s="5"/>
      <c r="FW658" s="5"/>
      <c r="FX658" s="5"/>
      <c r="FY658" s="5"/>
      <c r="FZ658" s="5"/>
      <c r="GA658" s="5"/>
      <c r="GB658" s="5"/>
      <c r="GC658" s="5"/>
      <c r="GD658" s="5"/>
      <c r="GE658" s="5"/>
      <c r="GF658" s="5"/>
      <c r="GG658" s="5"/>
      <c r="GH658" s="5"/>
      <c r="GI658" s="5"/>
      <c r="GJ658" s="5"/>
      <c r="GK658" s="5"/>
      <c r="GL658" s="5"/>
      <c r="GM658" s="5"/>
      <c r="GN658" s="5"/>
      <c r="GO658" s="5"/>
      <c r="GP658" s="5"/>
      <c r="GQ658" s="5"/>
      <c r="GR658" s="5"/>
      <c r="GS658" s="5"/>
      <c r="GT658" s="5"/>
      <c r="GU658" s="5"/>
      <c r="GV658" s="5"/>
      <c r="GW658" s="5"/>
      <c r="GX658" s="5"/>
      <c r="GY658" s="5"/>
      <c r="GZ658" s="5"/>
      <c r="HA658" s="5"/>
      <c r="HB658" s="5"/>
      <c r="HC658" s="5"/>
      <c r="HD658" s="5"/>
      <c r="HE658" s="5"/>
      <c r="HF658" s="5"/>
      <c r="HG658" s="5"/>
      <c r="HH658" s="5"/>
      <c r="HI658" s="5"/>
      <c r="HJ658" s="5"/>
      <c r="HK658" s="5"/>
      <c r="HL658" s="5"/>
      <c r="HM658" s="5"/>
      <c r="HN658" s="5"/>
      <c r="HO658" s="5"/>
      <c r="HP658" s="5"/>
      <c r="HQ658" s="5"/>
      <c r="HR658" s="5"/>
      <c r="HS658" s="5"/>
      <c r="HT658" s="5"/>
      <c r="HU658" s="5"/>
      <c r="HV658" s="5"/>
      <c r="HW658" s="5"/>
      <c r="HX658" s="5"/>
      <c r="HY658" s="5"/>
      <c r="HZ658" s="5"/>
      <c r="IA658" s="5"/>
      <c r="IB658" s="5"/>
      <c r="IC658" s="5"/>
      <c r="ID658" s="5"/>
      <c r="IE658" s="5"/>
      <c r="IF658" s="5"/>
      <c r="IG658" s="5"/>
      <c r="IH658" s="5"/>
      <c r="II658" s="5"/>
      <c r="IJ658" s="5"/>
      <c r="IK658" s="5"/>
      <c r="IL658" s="5"/>
      <c r="IM658" s="5"/>
      <c r="IN658" s="5"/>
      <c r="IO658" s="5"/>
      <c r="IP658" s="5"/>
      <c r="IQ658" s="5"/>
      <c r="IR658" s="5"/>
      <c r="IS658" s="5"/>
      <c r="IT658" s="5"/>
      <c r="IU658" s="5"/>
      <c r="IV658" s="5"/>
      <c r="IW658" s="5"/>
      <c r="IX658" s="5"/>
      <c r="IY658" s="5"/>
      <c r="IZ658" s="5"/>
      <c r="JA658" s="5"/>
      <c r="JB658" s="5"/>
      <c r="JC658" s="5"/>
      <c r="JD658" s="5"/>
      <c r="JE658" s="5"/>
      <c r="JF658" s="5"/>
      <c r="JG658" s="5"/>
      <c r="JH658" s="5"/>
      <c r="JI658" s="5"/>
      <c r="JJ658" s="5"/>
      <c r="JK658" s="5"/>
      <c r="JL658" s="5"/>
      <c r="JM658" s="5"/>
      <c r="JN658" s="5"/>
      <c r="JO658" s="5"/>
      <c r="JP658" s="5"/>
      <c r="JQ658" s="5"/>
      <c r="JR658" s="5"/>
      <c r="JS658" s="5"/>
      <c r="JT658" s="5"/>
      <c r="JU658" s="5"/>
      <c r="JV658" s="5"/>
      <c r="JW658" s="5"/>
      <c r="JX658" s="5"/>
      <c r="JY658" s="5"/>
      <c r="JZ658" s="5"/>
      <c r="KA658" s="5"/>
      <c r="KB658" s="5"/>
      <c r="KC658" s="5"/>
      <c r="KD658" s="5"/>
      <c r="KE658" s="5"/>
      <c r="KF658" s="5"/>
      <c r="KG658" s="5"/>
      <c r="KH658" s="5"/>
      <c r="KI658" s="5"/>
      <c r="KJ658" s="5"/>
      <c r="KK658" s="5"/>
      <c r="KL658" s="5"/>
      <c r="KM658" s="5"/>
      <c r="KN658" s="5"/>
    </row>
    <row r="659" spans="1:300" ht="12.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5"/>
      <c r="CP659" s="5"/>
      <c r="CQ659" s="5"/>
      <c r="CR659" s="5"/>
      <c r="CS659" s="5"/>
      <c r="CT659" s="5"/>
      <c r="CU659" s="5"/>
      <c r="CV659" s="5"/>
      <c r="CW659" s="5"/>
      <c r="CX659" s="5"/>
      <c r="CY659" s="5"/>
      <c r="CZ659" s="5"/>
      <c r="DA659" s="5"/>
      <c r="DB659" s="5"/>
      <c r="DC659" s="5"/>
      <c r="DD659" s="5"/>
      <c r="DE659" s="5"/>
      <c r="DF659" s="5"/>
      <c r="DG659" s="5"/>
      <c r="DH659" s="5"/>
      <c r="DI659" s="5"/>
      <c r="DJ659" s="5"/>
      <c r="DK659" s="5"/>
      <c r="DL659" s="5"/>
      <c r="DM659" s="5"/>
      <c r="DN659" s="5"/>
      <c r="DO659" s="5"/>
      <c r="DP659" s="5"/>
      <c r="DQ659" s="5"/>
      <c r="DR659" s="5"/>
      <c r="DS659" s="5"/>
      <c r="DT659" s="5"/>
      <c r="DU659" s="5"/>
      <c r="DV659" s="5"/>
      <c r="DW659" s="5"/>
      <c r="DX659" s="5"/>
      <c r="DY659" s="5"/>
      <c r="DZ659" s="5"/>
      <c r="EA659" s="5"/>
      <c r="EB659" s="5"/>
      <c r="EC659" s="5"/>
      <c r="ED659" s="5"/>
      <c r="EE659" s="5"/>
      <c r="EF659" s="5"/>
      <c r="EG659" s="5"/>
      <c r="EH659" s="5"/>
      <c r="EI659" s="5"/>
      <c r="EJ659" s="5"/>
      <c r="EK659" s="5"/>
      <c r="EL659" s="5"/>
      <c r="EM659" s="5"/>
      <c r="EN659" s="5"/>
      <c r="EO659" s="5"/>
      <c r="EP659" s="5"/>
      <c r="EQ659" s="5"/>
      <c r="ER659" s="5"/>
      <c r="ES659" s="5"/>
      <c r="ET659" s="5"/>
      <c r="EU659" s="5"/>
      <c r="EV659" s="5"/>
      <c r="EW659" s="5"/>
      <c r="EX659" s="5"/>
      <c r="EY659" s="5"/>
      <c r="EZ659" s="5"/>
      <c r="FA659" s="5"/>
      <c r="FB659" s="5"/>
      <c r="FC659" s="5"/>
      <c r="FD659" s="5"/>
      <c r="FE659" s="5"/>
      <c r="FF659" s="5"/>
      <c r="FG659" s="5"/>
      <c r="FH659" s="5"/>
      <c r="FI659" s="5"/>
      <c r="FJ659" s="5"/>
      <c r="FK659" s="5"/>
      <c r="FL659" s="5"/>
      <c r="FM659" s="5"/>
      <c r="FN659" s="5"/>
      <c r="FO659" s="5"/>
      <c r="FP659" s="5"/>
      <c r="FQ659" s="5"/>
      <c r="FR659" s="5"/>
      <c r="FS659" s="5"/>
      <c r="FT659" s="5"/>
      <c r="FU659" s="5"/>
      <c r="FV659" s="5"/>
      <c r="FW659" s="5"/>
      <c r="FX659" s="5"/>
      <c r="FY659" s="5"/>
      <c r="FZ659" s="5"/>
      <c r="GA659" s="5"/>
      <c r="GB659" s="5"/>
      <c r="GC659" s="5"/>
      <c r="GD659" s="5"/>
      <c r="GE659" s="5"/>
      <c r="GF659" s="5"/>
      <c r="GG659" s="5"/>
      <c r="GH659" s="5"/>
      <c r="GI659" s="5"/>
      <c r="GJ659" s="5"/>
      <c r="GK659" s="5"/>
      <c r="GL659" s="5"/>
      <c r="GM659" s="5"/>
      <c r="GN659" s="5"/>
      <c r="GO659" s="5"/>
      <c r="GP659" s="5"/>
      <c r="GQ659" s="5"/>
      <c r="GR659" s="5"/>
      <c r="GS659" s="5"/>
      <c r="GT659" s="5"/>
      <c r="GU659" s="5"/>
      <c r="GV659" s="5"/>
      <c r="GW659" s="5"/>
      <c r="GX659" s="5"/>
      <c r="GY659" s="5"/>
      <c r="GZ659" s="5"/>
      <c r="HA659" s="5"/>
      <c r="HB659" s="5"/>
      <c r="HC659" s="5"/>
      <c r="HD659" s="5"/>
      <c r="HE659" s="5"/>
      <c r="HF659" s="5"/>
      <c r="HG659" s="5"/>
      <c r="HH659" s="5"/>
      <c r="HI659" s="5"/>
      <c r="HJ659" s="5"/>
      <c r="HK659" s="5"/>
      <c r="HL659" s="5"/>
      <c r="HM659" s="5"/>
      <c r="HN659" s="5"/>
      <c r="HO659" s="5"/>
      <c r="HP659" s="5"/>
      <c r="HQ659" s="5"/>
      <c r="HR659" s="5"/>
      <c r="HS659" s="5"/>
      <c r="HT659" s="5"/>
      <c r="HU659" s="5"/>
      <c r="HV659" s="5"/>
      <c r="HW659" s="5"/>
      <c r="HX659" s="5"/>
      <c r="HY659" s="5"/>
      <c r="HZ659" s="5"/>
      <c r="IA659" s="5"/>
      <c r="IB659" s="5"/>
      <c r="IC659" s="5"/>
      <c r="ID659" s="5"/>
      <c r="IE659" s="5"/>
      <c r="IF659" s="5"/>
      <c r="IG659" s="5"/>
      <c r="IH659" s="5"/>
      <c r="II659" s="5"/>
      <c r="IJ659" s="5"/>
      <c r="IK659" s="5"/>
      <c r="IL659" s="5"/>
      <c r="IM659" s="5"/>
      <c r="IN659" s="5"/>
      <c r="IO659" s="5"/>
      <c r="IP659" s="5"/>
      <c r="IQ659" s="5"/>
      <c r="IR659" s="5"/>
      <c r="IS659" s="5"/>
      <c r="IT659" s="5"/>
      <c r="IU659" s="5"/>
      <c r="IV659" s="5"/>
      <c r="IW659" s="5"/>
      <c r="IX659" s="5"/>
      <c r="IY659" s="5"/>
      <c r="IZ659" s="5"/>
      <c r="JA659" s="5"/>
      <c r="JB659" s="5"/>
      <c r="JC659" s="5"/>
      <c r="JD659" s="5"/>
      <c r="JE659" s="5"/>
      <c r="JF659" s="5"/>
      <c r="JG659" s="5"/>
      <c r="JH659" s="5"/>
      <c r="JI659" s="5"/>
      <c r="JJ659" s="5"/>
      <c r="JK659" s="5"/>
      <c r="JL659" s="5"/>
      <c r="JM659" s="5"/>
      <c r="JN659" s="5"/>
      <c r="JO659" s="5"/>
      <c r="JP659" s="5"/>
      <c r="JQ659" s="5"/>
      <c r="JR659" s="5"/>
      <c r="JS659" s="5"/>
      <c r="JT659" s="5"/>
      <c r="JU659" s="5"/>
      <c r="JV659" s="5"/>
      <c r="JW659" s="5"/>
      <c r="JX659" s="5"/>
      <c r="JY659" s="5"/>
      <c r="JZ659" s="5"/>
      <c r="KA659" s="5"/>
      <c r="KB659" s="5"/>
      <c r="KC659" s="5"/>
      <c r="KD659" s="5"/>
      <c r="KE659" s="5"/>
      <c r="KF659" s="5"/>
      <c r="KG659" s="5"/>
      <c r="KH659" s="5"/>
      <c r="KI659" s="5"/>
      <c r="KJ659" s="5"/>
      <c r="KK659" s="5"/>
      <c r="KL659" s="5"/>
      <c r="KM659" s="5"/>
      <c r="KN659" s="5"/>
    </row>
    <row r="660" spans="1:300" ht="12.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5"/>
      <c r="CM660" s="5"/>
      <c r="CN660" s="5"/>
      <c r="CO660" s="5"/>
      <c r="CP660" s="5"/>
      <c r="CQ660" s="5"/>
      <c r="CR660" s="5"/>
      <c r="CS660" s="5"/>
      <c r="CT660" s="5"/>
      <c r="CU660" s="5"/>
      <c r="CV660" s="5"/>
      <c r="CW660" s="5"/>
      <c r="CX660" s="5"/>
      <c r="CY660" s="5"/>
      <c r="CZ660" s="5"/>
      <c r="DA660" s="5"/>
      <c r="DB660" s="5"/>
      <c r="DC660" s="5"/>
      <c r="DD660" s="5"/>
      <c r="DE660" s="5"/>
      <c r="DF660" s="5"/>
      <c r="DG660" s="5"/>
      <c r="DH660" s="5"/>
      <c r="DI660" s="5"/>
      <c r="DJ660" s="5"/>
      <c r="DK660" s="5"/>
      <c r="DL660" s="5"/>
      <c r="DM660" s="5"/>
      <c r="DN660" s="5"/>
      <c r="DO660" s="5"/>
      <c r="DP660" s="5"/>
      <c r="DQ660" s="5"/>
      <c r="DR660" s="5"/>
      <c r="DS660" s="5"/>
      <c r="DT660" s="5"/>
      <c r="DU660" s="5"/>
      <c r="DV660" s="5"/>
      <c r="DW660" s="5"/>
      <c r="DX660" s="5"/>
      <c r="DY660" s="5"/>
      <c r="DZ660" s="5"/>
      <c r="EA660" s="5"/>
      <c r="EB660" s="5"/>
      <c r="EC660" s="5"/>
      <c r="ED660" s="5"/>
      <c r="EE660" s="5"/>
      <c r="EF660" s="5"/>
      <c r="EG660" s="5"/>
      <c r="EH660" s="5"/>
      <c r="EI660" s="5"/>
      <c r="EJ660" s="5"/>
      <c r="EK660" s="5"/>
      <c r="EL660" s="5"/>
      <c r="EM660" s="5"/>
      <c r="EN660" s="5"/>
      <c r="EO660" s="5"/>
      <c r="EP660" s="5"/>
      <c r="EQ660" s="5"/>
      <c r="ER660" s="5"/>
      <c r="ES660" s="5"/>
      <c r="ET660" s="5"/>
      <c r="EU660" s="5"/>
      <c r="EV660" s="5"/>
      <c r="EW660" s="5"/>
      <c r="EX660" s="5"/>
      <c r="EY660" s="5"/>
      <c r="EZ660" s="5"/>
      <c r="FA660" s="5"/>
      <c r="FB660" s="5"/>
      <c r="FC660" s="5"/>
      <c r="FD660" s="5"/>
      <c r="FE660" s="5"/>
      <c r="FF660" s="5"/>
      <c r="FG660" s="5"/>
      <c r="FH660" s="5"/>
      <c r="FI660" s="5"/>
      <c r="FJ660" s="5"/>
      <c r="FK660" s="5"/>
      <c r="FL660" s="5"/>
      <c r="FM660" s="5"/>
      <c r="FN660" s="5"/>
      <c r="FO660" s="5"/>
      <c r="FP660" s="5"/>
      <c r="FQ660" s="5"/>
      <c r="FR660" s="5"/>
      <c r="FS660" s="5"/>
      <c r="FT660" s="5"/>
      <c r="FU660" s="5"/>
      <c r="FV660" s="5"/>
      <c r="FW660" s="5"/>
      <c r="FX660" s="5"/>
      <c r="FY660" s="5"/>
      <c r="FZ660" s="5"/>
      <c r="GA660" s="5"/>
      <c r="GB660" s="5"/>
      <c r="GC660" s="5"/>
      <c r="GD660" s="5"/>
      <c r="GE660" s="5"/>
      <c r="GF660" s="5"/>
      <c r="GG660" s="5"/>
      <c r="GH660" s="5"/>
      <c r="GI660" s="5"/>
      <c r="GJ660" s="5"/>
      <c r="GK660" s="5"/>
      <c r="GL660" s="5"/>
      <c r="GM660" s="5"/>
      <c r="GN660" s="5"/>
      <c r="GO660" s="5"/>
      <c r="GP660" s="5"/>
      <c r="GQ660" s="5"/>
      <c r="GR660" s="5"/>
      <c r="GS660" s="5"/>
      <c r="GT660" s="5"/>
      <c r="GU660" s="5"/>
      <c r="GV660" s="5"/>
      <c r="GW660" s="5"/>
      <c r="GX660" s="5"/>
      <c r="GY660" s="5"/>
      <c r="GZ660" s="5"/>
      <c r="HA660" s="5"/>
      <c r="HB660" s="5"/>
      <c r="HC660" s="5"/>
      <c r="HD660" s="5"/>
      <c r="HE660" s="5"/>
      <c r="HF660" s="5"/>
      <c r="HG660" s="5"/>
      <c r="HH660" s="5"/>
      <c r="HI660" s="5"/>
      <c r="HJ660" s="5"/>
      <c r="HK660" s="5"/>
      <c r="HL660" s="5"/>
      <c r="HM660" s="5"/>
      <c r="HN660" s="5"/>
      <c r="HO660" s="5"/>
      <c r="HP660" s="5"/>
      <c r="HQ660" s="5"/>
      <c r="HR660" s="5"/>
      <c r="HS660" s="5"/>
      <c r="HT660" s="5"/>
      <c r="HU660" s="5"/>
      <c r="HV660" s="5"/>
      <c r="HW660" s="5"/>
      <c r="HX660" s="5"/>
      <c r="HY660" s="5"/>
      <c r="HZ660" s="5"/>
      <c r="IA660" s="5"/>
      <c r="IB660" s="5"/>
      <c r="IC660" s="5"/>
      <c r="ID660" s="5"/>
      <c r="IE660" s="5"/>
      <c r="IF660" s="5"/>
      <c r="IG660" s="5"/>
      <c r="IH660" s="5"/>
      <c r="II660" s="5"/>
      <c r="IJ660" s="5"/>
      <c r="IK660" s="5"/>
      <c r="IL660" s="5"/>
      <c r="IM660" s="5"/>
      <c r="IN660" s="5"/>
      <c r="IO660" s="5"/>
      <c r="IP660" s="5"/>
      <c r="IQ660" s="5"/>
      <c r="IR660" s="5"/>
      <c r="IS660" s="5"/>
      <c r="IT660" s="5"/>
      <c r="IU660" s="5"/>
      <c r="IV660" s="5"/>
      <c r="IW660" s="5"/>
      <c r="IX660" s="5"/>
      <c r="IY660" s="5"/>
      <c r="IZ660" s="5"/>
      <c r="JA660" s="5"/>
      <c r="JB660" s="5"/>
      <c r="JC660" s="5"/>
      <c r="JD660" s="5"/>
      <c r="JE660" s="5"/>
      <c r="JF660" s="5"/>
      <c r="JG660" s="5"/>
      <c r="JH660" s="5"/>
      <c r="JI660" s="5"/>
      <c r="JJ660" s="5"/>
      <c r="JK660" s="5"/>
      <c r="JL660" s="5"/>
      <c r="JM660" s="5"/>
      <c r="JN660" s="5"/>
      <c r="JO660" s="5"/>
      <c r="JP660" s="5"/>
      <c r="JQ660" s="5"/>
      <c r="JR660" s="5"/>
      <c r="JS660" s="5"/>
      <c r="JT660" s="5"/>
      <c r="JU660" s="5"/>
      <c r="JV660" s="5"/>
      <c r="JW660" s="5"/>
      <c r="JX660" s="5"/>
      <c r="JY660" s="5"/>
      <c r="JZ660" s="5"/>
      <c r="KA660" s="5"/>
      <c r="KB660" s="5"/>
      <c r="KC660" s="5"/>
      <c r="KD660" s="5"/>
      <c r="KE660" s="5"/>
      <c r="KF660" s="5"/>
      <c r="KG660" s="5"/>
      <c r="KH660" s="5"/>
      <c r="KI660" s="5"/>
      <c r="KJ660" s="5"/>
      <c r="KK660" s="5"/>
      <c r="KL660" s="5"/>
      <c r="KM660" s="5"/>
      <c r="KN660" s="5"/>
    </row>
    <row r="661" spans="1:300" ht="12.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  <c r="CY661" s="5"/>
      <c r="CZ661" s="5"/>
      <c r="DA661" s="5"/>
      <c r="DB661" s="5"/>
      <c r="DC661" s="5"/>
      <c r="DD661" s="5"/>
      <c r="DE661" s="5"/>
      <c r="DF661" s="5"/>
      <c r="DG661" s="5"/>
      <c r="DH661" s="5"/>
      <c r="DI661" s="5"/>
      <c r="DJ661" s="5"/>
      <c r="DK661" s="5"/>
      <c r="DL661" s="5"/>
      <c r="DM661" s="5"/>
      <c r="DN661" s="5"/>
      <c r="DO661" s="5"/>
      <c r="DP661" s="5"/>
      <c r="DQ661" s="5"/>
      <c r="DR661" s="5"/>
      <c r="DS661" s="5"/>
      <c r="DT661" s="5"/>
      <c r="DU661" s="5"/>
      <c r="DV661" s="5"/>
      <c r="DW661" s="5"/>
      <c r="DX661" s="5"/>
      <c r="DY661" s="5"/>
      <c r="DZ661" s="5"/>
      <c r="EA661" s="5"/>
      <c r="EB661" s="5"/>
      <c r="EC661" s="5"/>
      <c r="ED661" s="5"/>
      <c r="EE661" s="5"/>
      <c r="EF661" s="5"/>
      <c r="EG661" s="5"/>
      <c r="EH661" s="5"/>
      <c r="EI661" s="5"/>
      <c r="EJ661" s="5"/>
      <c r="EK661" s="5"/>
      <c r="EL661" s="5"/>
      <c r="EM661" s="5"/>
      <c r="EN661" s="5"/>
      <c r="EO661" s="5"/>
      <c r="EP661" s="5"/>
      <c r="EQ661" s="5"/>
      <c r="ER661" s="5"/>
      <c r="ES661" s="5"/>
      <c r="ET661" s="5"/>
      <c r="EU661" s="5"/>
      <c r="EV661" s="5"/>
      <c r="EW661" s="5"/>
      <c r="EX661" s="5"/>
      <c r="EY661" s="5"/>
      <c r="EZ661" s="5"/>
      <c r="FA661" s="5"/>
      <c r="FB661" s="5"/>
      <c r="FC661" s="5"/>
      <c r="FD661" s="5"/>
      <c r="FE661" s="5"/>
      <c r="FF661" s="5"/>
      <c r="FG661" s="5"/>
      <c r="FH661" s="5"/>
      <c r="FI661" s="5"/>
      <c r="FJ661" s="5"/>
      <c r="FK661" s="5"/>
      <c r="FL661" s="5"/>
      <c r="FM661" s="5"/>
      <c r="FN661" s="5"/>
      <c r="FO661" s="5"/>
      <c r="FP661" s="5"/>
      <c r="FQ661" s="5"/>
      <c r="FR661" s="5"/>
      <c r="FS661" s="5"/>
      <c r="FT661" s="5"/>
      <c r="FU661" s="5"/>
      <c r="FV661" s="5"/>
      <c r="FW661" s="5"/>
      <c r="FX661" s="5"/>
      <c r="FY661" s="5"/>
      <c r="FZ661" s="5"/>
      <c r="GA661" s="5"/>
      <c r="GB661" s="5"/>
      <c r="GC661" s="5"/>
      <c r="GD661" s="5"/>
      <c r="GE661" s="5"/>
      <c r="GF661" s="5"/>
      <c r="GG661" s="5"/>
      <c r="GH661" s="5"/>
      <c r="GI661" s="5"/>
      <c r="GJ661" s="5"/>
      <c r="GK661" s="5"/>
      <c r="GL661" s="5"/>
      <c r="GM661" s="5"/>
      <c r="GN661" s="5"/>
      <c r="GO661" s="5"/>
      <c r="GP661" s="5"/>
      <c r="GQ661" s="5"/>
      <c r="GR661" s="5"/>
      <c r="GS661" s="5"/>
      <c r="GT661" s="5"/>
      <c r="GU661" s="5"/>
      <c r="GV661" s="5"/>
      <c r="GW661" s="5"/>
      <c r="GX661" s="5"/>
      <c r="GY661" s="5"/>
      <c r="GZ661" s="5"/>
      <c r="HA661" s="5"/>
      <c r="HB661" s="5"/>
      <c r="HC661" s="5"/>
      <c r="HD661" s="5"/>
      <c r="HE661" s="5"/>
      <c r="HF661" s="5"/>
      <c r="HG661" s="5"/>
      <c r="HH661" s="5"/>
      <c r="HI661" s="5"/>
      <c r="HJ661" s="5"/>
      <c r="HK661" s="5"/>
      <c r="HL661" s="5"/>
      <c r="HM661" s="5"/>
      <c r="HN661" s="5"/>
      <c r="HO661" s="5"/>
      <c r="HP661" s="5"/>
      <c r="HQ661" s="5"/>
      <c r="HR661" s="5"/>
      <c r="HS661" s="5"/>
      <c r="HT661" s="5"/>
      <c r="HU661" s="5"/>
      <c r="HV661" s="5"/>
      <c r="HW661" s="5"/>
      <c r="HX661" s="5"/>
      <c r="HY661" s="5"/>
      <c r="HZ661" s="5"/>
      <c r="IA661" s="5"/>
      <c r="IB661" s="5"/>
      <c r="IC661" s="5"/>
      <c r="ID661" s="5"/>
      <c r="IE661" s="5"/>
      <c r="IF661" s="5"/>
      <c r="IG661" s="5"/>
      <c r="IH661" s="5"/>
      <c r="II661" s="5"/>
      <c r="IJ661" s="5"/>
      <c r="IK661" s="5"/>
      <c r="IL661" s="5"/>
      <c r="IM661" s="5"/>
      <c r="IN661" s="5"/>
      <c r="IO661" s="5"/>
      <c r="IP661" s="5"/>
      <c r="IQ661" s="5"/>
      <c r="IR661" s="5"/>
      <c r="IS661" s="5"/>
      <c r="IT661" s="5"/>
      <c r="IU661" s="5"/>
      <c r="IV661" s="5"/>
      <c r="IW661" s="5"/>
      <c r="IX661" s="5"/>
      <c r="IY661" s="5"/>
      <c r="IZ661" s="5"/>
      <c r="JA661" s="5"/>
      <c r="JB661" s="5"/>
      <c r="JC661" s="5"/>
      <c r="JD661" s="5"/>
      <c r="JE661" s="5"/>
      <c r="JF661" s="5"/>
      <c r="JG661" s="5"/>
      <c r="JH661" s="5"/>
      <c r="JI661" s="5"/>
      <c r="JJ661" s="5"/>
      <c r="JK661" s="5"/>
      <c r="JL661" s="5"/>
      <c r="JM661" s="5"/>
      <c r="JN661" s="5"/>
      <c r="JO661" s="5"/>
      <c r="JP661" s="5"/>
      <c r="JQ661" s="5"/>
      <c r="JR661" s="5"/>
      <c r="JS661" s="5"/>
      <c r="JT661" s="5"/>
      <c r="JU661" s="5"/>
      <c r="JV661" s="5"/>
      <c r="JW661" s="5"/>
      <c r="JX661" s="5"/>
      <c r="JY661" s="5"/>
      <c r="JZ661" s="5"/>
      <c r="KA661" s="5"/>
      <c r="KB661" s="5"/>
      <c r="KC661" s="5"/>
      <c r="KD661" s="5"/>
      <c r="KE661" s="5"/>
      <c r="KF661" s="5"/>
      <c r="KG661" s="5"/>
      <c r="KH661" s="5"/>
      <c r="KI661" s="5"/>
      <c r="KJ661" s="5"/>
      <c r="KK661" s="5"/>
      <c r="KL661" s="5"/>
      <c r="KM661" s="5"/>
      <c r="KN661" s="5"/>
    </row>
    <row r="662" spans="1:300" ht="12.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5"/>
      <c r="CM662" s="5"/>
      <c r="CN662" s="5"/>
      <c r="CO662" s="5"/>
      <c r="CP662" s="5"/>
      <c r="CQ662" s="5"/>
      <c r="CR662" s="5"/>
      <c r="CS662" s="5"/>
      <c r="CT662" s="5"/>
      <c r="CU662" s="5"/>
      <c r="CV662" s="5"/>
      <c r="CW662" s="5"/>
      <c r="CX662" s="5"/>
      <c r="CY662" s="5"/>
      <c r="CZ662" s="5"/>
      <c r="DA662" s="5"/>
      <c r="DB662" s="5"/>
      <c r="DC662" s="5"/>
      <c r="DD662" s="5"/>
      <c r="DE662" s="5"/>
      <c r="DF662" s="5"/>
      <c r="DG662" s="5"/>
      <c r="DH662" s="5"/>
      <c r="DI662" s="5"/>
      <c r="DJ662" s="5"/>
      <c r="DK662" s="5"/>
      <c r="DL662" s="5"/>
      <c r="DM662" s="5"/>
      <c r="DN662" s="5"/>
      <c r="DO662" s="5"/>
      <c r="DP662" s="5"/>
      <c r="DQ662" s="5"/>
      <c r="DR662" s="5"/>
      <c r="DS662" s="5"/>
      <c r="DT662" s="5"/>
      <c r="DU662" s="5"/>
      <c r="DV662" s="5"/>
      <c r="DW662" s="5"/>
      <c r="DX662" s="5"/>
      <c r="DY662" s="5"/>
      <c r="DZ662" s="5"/>
      <c r="EA662" s="5"/>
      <c r="EB662" s="5"/>
      <c r="EC662" s="5"/>
      <c r="ED662" s="5"/>
      <c r="EE662" s="5"/>
      <c r="EF662" s="5"/>
      <c r="EG662" s="5"/>
      <c r="EH662" s="5"/>
      <c r="EI662" s="5"/>
      <c r="EJ662" s="5"/>
      <c r="EK662" s="5"/>
      <c r="EL662" s="5"/>
      <c r="EM662" s="5"/>
      <c r="EN662" s="5"/>
      <c r="EO662" s="5"/>
      <c r="EP662" s="5"/>
      <c r="EQ662" s="5"/>
      <c r="ER662" s="5"/>
      <c r="ES662" s="5"/>
      <c r="ET662" s="5"/>
      <c r="EU662" s="5"/>
      <c r="EV662" s="5"/>
      <c r="EW662" s="5"/>
      <c r="EX662" s="5"/>
      <c r="EY662" s="5"/>
      <c r="EZ662" s="5"/>
      <c r="FA662" s="5"/>
      <c r="FB662" s="5"/>
      <c r="FC662" s="5"/>
      <c r="FD662" s="5"/>
      <c r="FE662" s="5"/>
      <c r="FF662" s="5"/>
      <c r="FG662" s="5"/>
      <c r="FH662" s="5"/>
      <c r="FI662" s="5"/>
      <c r="FJ662" s="5"/>
      <c r="FK662" s="5"/>
      <c r="FL662" s="5"/>
      <c r="FM662" s="5"/>
      <c r="FN662" s="5"/>
      <c r="FO662" s="5"/>
      <c r="FP662" s="5"/>
      <c r="FQ662" s="5"/>
      <c r="FR662" s="5"/>
      <c r="FS662" s="5"/>
      <c r="FT662" s="5"/>
      <c r="FU662" s="5"/>
      <c r="FV662" s="5"/>
      <c r="FW662" s="5"/>
      <c r="FX662" s="5"/>
      <c r="FY662" s="5"/>
      <c r="FZ662" s="5"/>
      <c r="GA662" s="5"/>
      <c r="GB662" s="5"/>
      <c r="GC662" s="5"/>
      <c r="GD662" s="5"/>
      <c r="GE662" s="5"/>
      <c r="GF662" s="5"/>
      <c r="GG662" s="5"/>
      <c r="GH662" s="5"/>
      <c r="GI662" s="5"/>
      <c r="GJ662" s="5"/>
      <c r="GK662" s="5"/>
      <c r="GL662" s="5"/>
      <c r="GM662" s="5"/>
      <c r="GN662" s="5"/>
      <c r="GO662" s="5"/>
      <c r="GP662" s="5"/>
      <c r="GQ662" s="5"/>
      <c r="GR662" s="5"/>
      <c r="GS662" s="5"/>
      <c r="GT662" s="5"/>
      <c r="GU662" s="5"/>
      <c r="GV662" s="5"/>
      <c r="GW662" s="5"/>
      <c r="GX662" s="5"/>
      <c r="GY662" s="5"/>
      <c r="GZ662" s="5"/>
      <c r="HA662" s="5"/>
      <c r="HB662" s="5"/>
      <c r="HC662" s="5"/>
      <c r="HD662" s="5"/>
      <c r="HE662" s="5"/>
      <c r="HF662" s="5"/>
      <c r="HG662" s="5"/>
      <c r="HH662" s="5"/>
      <c r="HI662" s="5"/>
      <c r="HJ662" s="5"/>
      <c r="HK662" s="5"/>
      <c r="HL662" s="5"/>
      <c r="HM662" s="5"/>
      <c r="HN662" s="5"/>
      <c r="HO662" s="5"/>
      <c r="HP662" s="5"/>
      <c r="HQ662" s="5"/>
      <c r="HR662" s="5"/>
      <c r="HS662" s="5"/>
      <c r="HT662" s="5"/>
      <c r="HU662" s="5"/>
      <c r="HV662" s="5"/>
      <c r="HW662" s="5"/>
      <c r="HX662" s="5"/>
      <c r="HY662" s="5"/>
      <c r="HZ662" s="5"/>
      <c r="IA662" s="5"/>
      <c r="IB662" s="5"/>
      <c r="IC662" s="5"/>
      <c r="ID662" s="5"/>
      <c r="IE662" s="5"/>
      <c r="IF662" s="5"/>
      <c r="IG662" s="5"/>
      <c r="IH662" s="5"/>
      <c r="II662" s="5"/>
      <c r="IJ662" s="5"/>
      <c r="IK662" s="5"/>
      <c r="IL662" s="5"/>
      <c r="IM662" s="5"/>
      <c r="IN662" s="5"/>
      <c r="IO662" s="5"/>
      <c r="IP662" s="5"/>
      <c r="IQ662" s="5"/>
      <c r="IR662" s="5"/>
      <c r="IS662" s="5"/>
      <c r="IT662" s="5"/>
      <c r="IU662" s="5"/>
      <c r="IV662" s="5"/>
      <c r="IW662" s="5"/>
      <c r="IX662" s="5"/>
      <c r="IY662" s="5"/>
      <c r="IZ662" s="5"/>
      <c r="JA662" s="5"/>
      <c r="JB662" s="5"/>
      <c r="JC662" s="5"/>
      <c r="JD662" s="5"/>
      <c r="JE662" s="5"/>
      <c r="JF662" s="5"/>
      <c r="JG662" s="5"/>
      <c r="JH662" s="5"/>
      <c r="JI662" s="5"/>
      <c r="JJ662" s="5"/>
      <c r="JK662" s="5"/>
      <c r="JL662" s="5"/>
      <c r="JM662" s="5"/>
      <c r="JN662" s="5"/>
      <c r="JO662" s="5"/>
      <c r="JP662" s="5"/>
      <c r="JQ662" s="5"/>
      <c r="JR662" s="5"/>
      <c r="JS662" s="5"/>
      <c r="JT662" s="5"/>
      <c r="JU662" s="5"/>
      <c r="JV662" s="5"/>
      <c r="JW662" s="5"/>
      <c r="JX662" s="5"/>
      <c r="JY662" s="5"/>
      <c r="JZ662" s="5"/>
      <c r="KA662" s="5"/>
      <c r="KB662" s="5"/>
      <c r="KC662" s="5"/>
      <c r="KD662" s="5"/>
      <c r="KE662" s="5"/>
      <c r="KF662" s="5"/>
      <c r="KG662" s="5"/>
      <c r="KH662" s="5"/>
      <c r="KI662" s="5"/>
      <c r="KJ662" s="5"/>
      <c r="KK662" s="5"/>
      <c r="KL662" s="5"/>
      <c r="KM662" s="5"/>
      <c r="KN662" s="5"/>
    </row>
    <row r="663" spans="1:300" ht="12.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5"/>
      <c r="CM663" s="5"/>
      <c r="CN663" s="5"/>
      <c r="CO663" s="5"/>
      <c r="CP663" s="5"/>
      <c r="CQ663" s="5"/>
      <c r="CR663" s="5"/>
      <c r="CS663" s="5"/>
      <c r="CT663" s="5"/>
      <c r="CU663" s="5"/>
      <c r="CV663" s="5"/>
      <c r="CW663" s="5"/>
      <c r="CX663" s="5"/>
      <c r="CY663" s="5"/>
      <c r="CZ663" s="5"/>
      <c r="DA663" s="5"/>
      <c r="DB663" s="5"/>
      <c r="DC663" s="5"/>
      <c r="DD663" s="5"/>
      <c r="DE663" s="5"/>
      <c r="DF663" s="5"/>
      <c r="DG663" s="5"/>
      <c r="DH663" s="5"/>
      <c r="DI663" s="5"/>
      <c r="DJ663" s="5"/>
      <c r="DK663" s="5"/>
      <c r="DL663" s="5"/>
      <c r="DM663" s="5"/>
      <c r="DN663" s="5"/>
      <c r="DO663" s="5"/>
      <c r="DP663" s="5"/>
      <c r="DQ663" s="5"/>
      <c r="DR663" s="5"/>
      <c r="DS663" s="5"/>
      <c r="DT663" s="5"/>
      <c r="DU663" s="5"/>
      <c r="DV663" s="5"/>
      <c r="DW663" s="5"/>
      <c r="DX663" s="5"/>
      <c r="DY663" s="5"/>
      <c r="DZ663" s="5"/>
      <c r="EA663" s="5"/>
      <c r="EB663" s="5"/>
      <c r="EC663" s="5"/>
      <c r="ED663" s="5"/>
      <c r="EE663" s="5"/>
      <c r="EF663" s="5"/>
      <c r="EG663" s="5"/>
      <c r="EH663" s="5"/>
      <c r="EI663" s="5"/>
      <c r="EJ663" s="5"/>
      <c r="EK663" s="5"/>
      <c r="EL663" s="5"/>
      <c r="EM663" s="5"/>
      <c r="EN663" s="5"/>
      <c r="EO663" s="5"/>
      <c r="EP663" s="5"/>
      <c r="EQ663" s="5"/>
      <c r="ER663" s="5"/>
      <c r="ES663" s="5"/>
      <c r="ET663" s="5"/>
      <c r="EU663" s="5"/>
      <c r="EV663" s="5"/>
      <c r="EW663" s="5"/>
      <c r="EX663" s="5"/>
      <c r="EY663" s="5"/>
      <c r="EZ663" s="5"/>
      <c r="FA663" s="5"/>
      <c r="FB663" s="5"/>
      <c r="FC663" s="5"/>
      <c r="FD663" s="5"/>
      <c r="FE663" s="5"/>
      <c r="FF663" s="5"/>
      <c r="FG663" s="5"/>
      <c r="FH663" s="5"/>
      <c r="FI663" s="5"/>
      <c r="FJ663" s="5"/>
      <c r="FK663" s="5"/>
      <c r="FL663" s="5"/>
      <c r="FM663" s="5"/>
      <c r="FN663" s="5"/>
      <c r="FO663" s="5"/>
      <c r="FP663" s="5"/>
      <c r="FQ663" s="5"/>
      <c r="FR663" s="5"/>
      <c r="FS663" s="5"/>
      <c r="FT663" s="5"/>
      <c r="FU663" s="5"/>
      <c r="FV663" s="5"/>
      <c r="FW663" s="5"/>
      <c r="FX663" s="5"/>
      <c r="FY663" s="5"/>
      <c r="FZ663" s="5"/>
      <c r="GA663" s="5"/>
      <c r="GB663" s="5"/>
      <c r="GC663" s="5"/>
      <c r="GD663" s="5"/>
      <c r="GE663" s="5"/>
      <c r="GF663" s="5"/>
      <c r="GG663" s="5"/>
      <c r="GH663" s="5"/>
      <c r="GI663" s="5"/>
      <c r="GJ663" s="5"/>
      <c r="GK663" s="5"/>
      <c r="GL663" s="5"/>
      <c r="GM663" s="5"/>
      <c r="GN663" s="5"/>
      <c r="GO663" s="5"/>
      <c r="GP663" s="5"/>
      <c r="GQ663" s="5"/>
      <c r="GR663" s="5"/>
      <c r="GS663" s="5"/>
      <c r="GT663" s="5"/>
      <c r="GU663" s="5"/>
      <c r="GV663" s="5"/>
      <c r="GW663" s="5"/>
      <c r="GX663" s="5"/>
      <c r="GY663" s="5"/>
      <c r="GZ663" s="5"/>
      <c r="HA663" s="5"/>
      <c r="HB663" s="5"/>
      <c r="HC663" s="5"/>
      <c r="HD663" s="5"/>
      <c r="HE663" s="5"/>
      <c r="HF663" s="5"/>
      <c r="HG663" s="5"/>
      <c r="HH663" s="5"/>
      <c r="HI663" s="5"/>
      <c r="HJ663" s="5"/>
      <c r="HK663" s="5"/>
      <c r="HL663" s="5"/>
      <c r="HM663" s="5"/>
      <c r="HN663" s="5"/>
      <c r="HO663" s="5"/>
      <c r="HP663" s="5"/>
      <c r="HQ663" s="5"/>
      <c r="HR663" s="5"/>
      <c r="HS663" s="5"/>
      <c r="HT663" s="5"/>
      <c r="HU663" s="5"/>
      <c r="HV663" s="5"/>
      <c r="HW663" s="5"/>
      <c r="HX663" s="5"/>
      <c r="HY663" s="5"/>
      <c r="HZ663" s="5"/>
      <c r="IA663" s="5"/>
      <c r="IB663" s="5"/>
      <c r="IC663" s="5"/>
      <c r="ID663" s="5"/>
      <c r="IE663" s="5"/>
      <c r="IF663" s="5"/>
      <c r="IG663" s="5"/>
      <c r="IH663" s="5"/>
      <c r="II663" s="5"/>
      <c r="IJ663" s="5"/>
      <c r="IK663" s="5"/>
      <c r="IL663" s="5"/>
      <c r="IM663" s="5"/>
      <c r="IN663" s="5"/>
      <c r="IO663" s="5"/>
      <c r="IP663" s="5"/>
      <c r="IQ663" s="5"/>
      <c r="IR663" s="5"/>
      <c r="IS663" s="5"/>
      <c r="IT663" s="5"/>
      <c r="IU663" s="5"/>
      <c r="IV663" s="5"/>
      <c r="IW663" s="5"/>
      <c r="IX663" s="5"/>
      <c r="IY663" s="5"/>
      <c r="IZ663" s="5"/>
      <c r="JA663" s="5"/>
      <c r="JB663" s="5"/>
      <c r="JC663" s="5"/>
      <c r="JD663" s="5"/>
      <c r="JE663" s="5"/>
      <c r="JF663" s="5"/>
      <c r="JG663" s="5"/>
      <c r="JH663" s="5"/>
      <c r="JI663" s="5"/>
      <c r="JJ663" s="5"/>
      <c r="JK663" s="5"/>
      <c r="JL663" s="5"/>
      <c r="JM663" s="5"/>
      <c r="JN663" s="5"/>
      <c r="JO663" s="5"/>
      <c r="JP663" s="5"/>
      <c r="JQ663" s="5"/>
      <c r="JR663" s="5"/>
      <c r="JS663" s="5"/>
      <c r="JT663" s="5"/>
      <c r="JU663" s="5"/>
      <c r="JV663" s="5"/>
      <c r="JW663" s="5"/>
      <c r="JX663" s="5"/>
      <c r="JY663" s="5"/>
      <c r="JZ663" s="5"/>
      <c r="KA663" s="5"/>
      <c r="KB663" s="5"/>
      <c r="KC663" s="5"/>
      <c r="KD663" s="5"/>
      <c r="KE663" s="5"/>
      <c r="KF663" s="5"/>
      <c r="KG663" s="5"/>
      <c r="KH663" s="5"/>
      <c r="KI663" s="5"/>
      <c r="KJ663" s="5"/>
      <c r="KK663" s="5"/>
      <c r="KL663" s="5"/>
      <c r="KM663" s="5"/>
      <c r="KN663" s="5"/>
    </row>
    <row r="664" spans="1:300" ht="12.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5"/>
      <c r="CM664" s="5"/>
      <c r="CN664" s="5"/>
      <c r="CO664" s="5"/>
      <c r="CP664" s="5"/>
      <c r="CQ664" s="5"/>
      <c r="CR664" s="5"/>
      <c r="CS664" s="5"/>
      <c r="CT664" s="5"/>
      <c r="CU664" s="5"/>
      <c r="CV664" s="5"/>
      <c r="CW664" s="5"/>
      <c r="CX664" s="5"/>
      <c r="CY664" s="5"/>
      <c r="CZ664" s="5"/>
      <c r="DA664" s="5"/>
      <c r="DB664" s="5"/>
      <c r="DC664" s="5"/>
      <c r="DD664" s="5"/>
      <c r="DE664" s="5"/>
      <c r="DF664" s="5"/>
      <c r="DG664" s="5"/>
      <c r="DH664" s="5"/>
      <c r="DI664" s="5"/>
      <c r="DJ664" s="5"/>
      <c r="DK664" s="5"/>
      <c r="DL664" s="5"/>
      <c r="DM664" s="5"/>
      <c r="DN664" s="5"/>
      <c r="DO664" s="5"/>
      <c r="DP664" s="5"/>
      <c r="DQ664" s="5"/>
      <c r="DR664" s="5"/>
      <c r="DS664" s="5"/>
      <c r="DT664" s="5"/>
      <c r="DU664" s="5"/>
      <c r="DV664" s="5"/>
      <c r="DW664" s="5"/>
      <c r="DX664" s="5"/>
      <c r="DY664" s="5"/>
      <c r="DZ664" s="5"/>
      <c r="EA664" s="5"/>
      <c r="EB664" s="5"/>
      <c r="EC664" s="5"/>
      <c r="ED664" s="5"/>
      <c r="EE664" s="5"/>
      <c r="EF664" s="5"/>
      <c r="EG664" s="5"/>
      <c r="EH664" s="5"/>
      <c r="EI664" s="5"/>
      <c r="EJ664" s="5"/>
      <c r="EK664" s="5"/>
      <c r="EL664" s="5"/>
      <c r="EM664" s="5"/>
      <c r="EN664" s="5"/>
      <c r="EO664" s="5"/>
      <c r="EP664" s="5"/>
      <c r="EQ664" s="5"/>
      <c r="ER664" s="5"/>
      <c r="ES664" s="5"/>
      <c r="ET664" s="5"/>
      <c r="EU664" s="5"/>
      <c r="EV664" s="5"/>
      <c r="EW664" s="5"/>
      <c r="EX664" s="5"/>
      <c r="EY664" s="5"/>
      <c r="EZ664" s="5"/>
      <c r="FA664" s="5"/>
      <c r="FB664" s="5"/>
      <c r="FC664" s="5"/>
      <c r="FD664" s="5"/>
      <c r="FE664" s="5"/>
      <c r="FF664" s="5"/>
      <c r="FG664" s="5"/>
      <c r="FH664" s="5"/>
      <c r="FI664" s="5"/>
      <c r="FJ664" s="5"/>
      <c r="FK664" s="5"/>
      <c r="FL664" s="5"/>
      <c r="FM664" s="5"/>
      <c r="FN664" s="5"/>
      <c r="FO664" s="5"/>
      <c r="FP664" s="5"/>
      <c r="FQ664" s="5"/>
      <c r="FR664" s="5"/>
      <c r="FS664" s="5"/>
      <c r="FT664" s="5"/>
      <c r="FU664" s="5"/>
      <c r="FV664" s="5"/>
      <c r="FW664" s="5"/>
      <c r="FX664" s="5"/>
      <c r="FY664" s="5"/>
      <c r="FZ664" s="5"/>
      <c r="GA664" s="5"/>
      <c r="GB664" s="5"/>
      <c r="GC664" s="5"/>
      <c r="GD664" s="5"/>
      <c r="GE664" s="5"/>
      <c r="GF664" s="5"/>
      <c r="GG664" s="5"/>
      <c r="GH664" s="5"/>
      <c r="GI664" s="5"/>
      <c r="GJ664" s="5"/>
      <c r="GK664" s="5"/>
      <c r="GL664" s="5"/>
      <c r="GM664" s="5"/>
      <c r="GN664" s="5"/>
      <c r="GO664" s="5"/>
      <c r="GP664" s="5"/>
      <c r="GQ664" s="5"/>
      <c r="GR664" s="5"/>
      <c r="GS664" s="5"/>
      <c r="GT664" s="5"/>
      <c r="GU664" s="5"/>
      <c r="GV664" s="5"/>
      <c r="GW664" s="5"/>
      <c r="GX664" s="5"/>
      <c r="GY664" s="5"/>
      <c r="GZ664" s="5"/>
      <c r="HA664" s="5"/>
      <c r="HB664" s="5"/>
      <c r="HC664" s="5"/>
      <c r="HD664" s="5"/>
      <c r="HE664" s="5"/>
      <c r="HF664" s="5"/>
      <c r="HG664" s="5"/>
      <c r="HH664" s="5"/>
      <c r="HI664" s="5"/>
      <c r="HJ664" s="5"/>
      <c r="HK664" s="5"/>
      <c r="HL664" s="5"/>
      <c r="HM664" s="5"/>
      <c r="HN664" s="5"/>
      <c r="HO664" s="5"/>
      <c r="HP664" s="5"/>
      <c r="HQ664" s="5"/>
      <c r="HR664" s="5"/>
      <c r="HS664" s="5"/>
      <c r="HT664" s="5"/>
      <c r="HU664" s="5"/>
      <c r="HV664" s="5"/>
      <c r="HW664" s="5"/>
      <c r="HX664" s="5"/>
      <c r="HY664" s="5"/>
      <c r="HZ664" s="5"/>
      <c r="IA664" s="5"/>
      <c r="IB664" s="5"/>
      <c r="IC664" s="5"/>
      <c r="ID664" s="5"/>
      <c r="IE664" s="5"/>
      <c r="IF664" s="5"/>
      <c r="IG664" s="5"/>
      <c r="IH664" s="5"/>
      <c r="II664" s="5"/>
      <c r="IJ664" s="5"/>
      <c r="IK664" s="5"/>
      <c r="IL664" s="5"/>
      <c r="IM664" s="5"/>
      <c r="IN664" s="5"/>
      <c r="IO664" s="5"/>
      <c r="IP664" s="5"/>
      <c r="IQ664" s="5"/>
      <c r="IR664" s="5"/>
      <c r="IS664" s="5"/>
      <c r="IT664" s="5"/>
      <c r="IU664" s="5"/>
      <c r="IV664" s="5"/>
      <c r="IW664" s="5"/>
      <c r="IX664" s="5"/>
      <c r="IY664" s="5"/>
      <c r="IZ664" s="5"/>
      <c r="JA664" s="5"/>
      <c r="JB664" s="5"/>
      <c r="JC664" s="5"/>
      <c r="JD664" s="5"/>
      <c r="JE664" s="5"/>
      <c r="JF664" s="5"/>
      <c r="JG664" s="5"/>
      <c r="JH664" s="5"/>
      <c r="JI664" s="5"/>
      <c r="JJ664" s="5"/>
      <c r="JK664" s="5"/>
      <c r="JL664" s="5"/>
      <c r="JM664" s="5"/>
      <c r="JN664" s="5"/>
      <c r="JO664" s="5"/>
      <c r="JP664" s="5"/>
      <c r="JQ664" s="5"/>
      <c r="JR664" s="5"/>
      <c r="JS664" s="5"/>
      <c r="JT664" s="5"/>
      <c r="JU664" s="5"/>
      <c r="JV664" s="5"/>
      <c r="JW664" s="5"/>
      <c r="JX664" s="5"/>
      <c r="JY664" s="5"/>
      <c r="JZ664" s="5"/>
      <c r="KA664" s="5"/>
      <c r="KB664" s="5"/>
      <c r="KC664" s="5"/>
      <c r="KD664" s="5"/>
      <c r="KE664" s="5"/>
      <c r="KF664" s="5"/>
      <c r="KG664" s="5"/>
      <c r="KH664" s="5"/>
      <c r="KI664" s="5"/>
      <c r="KJ664" s="5"/>
      <c r="KK664" s="5"/>
      <c r="KL664" s="5"/>
      <c r="KM664" s="5"/>
      <c r="KN664" s="5"/>
    </row>
    <row r="665" spans="1:300" ht="12.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/>
      <c r="CQ665" s="5"/>
      <c r="CR665" s="5"/>
      <c r="CS665" s="5"/>
      <c r="CT665" s="5"/>
      <c r="CU665" s="5"/>
      <c r="CV665" s="5"/>
      <c r="CW665" s="5"/>
      <c r="CX665" s="5"/>
      <c r="CY665" s="5"/>
      <c r="CZ665" s="5"/>
      <c r="DA665" s="5"/>
      <c r="DB665" s="5"/>
      <c r="DC665" s="5"/>
      <c r="DD665" s="5"/>
      <c r="DE665" s="5"/>
      <c r="DF665" s="5"/>
      <c r="DG665" s="5"/>
      <c r="DH665" s="5"/>
      <c r="DI665" s="5"/>
      <c r="DJ665" s="5"/>
      <c r="DK665" s="5"/>
      <c r="DL665" s="5"/>
      <c r="DM665" s="5"/>
      <c r="DN665" s="5"/>
      <c r="DO665" s="5"/>
      <c r="DP665" s="5"/>
      <c r="DQ665" s="5"/>
      <c r="DR665" s="5"/>
      <c r="DS665" s="5"/>
      <c r="DT665" s="5"/>
      <c r="DU665" s="5"/>
      <c r="DV665" s="5"/>
      <c r="DW665" s="5"/>
      <c r="DX665" s="5"/>
      <c r="DY665" s="5"/>
      <c r="DZ665" s="5"/>
      <c r="EA665" s="5"/>
      <c r="EB665" s="5"/>
      <c r="EC665" s="5"/>
      <c r="ED665" s="5"/>
      <c r="EE665" s="5"/>
      <c r="EF665" s="5"/>
      <c r="EG665" s="5"/>
      <c r="EH665" s="5"/>
      <c r="EI665" s="5"/>
      <c r="EJ665" s="5"/>
      <c r="EK665" s="5"/>
      <c r="EL665" s="5"/>
      <c r="EM665" s="5"/>
      <c r="EN665" s="5"/>
      <c r="EO665" s="5"/>
      <c r="EP665" s="5"/>
      <c r="EQ665" s="5"/>
      <c r="ER665" s="5"/>
      <c r="ES665" s="5"/>
      <c r="ET665" s="5"/>
      <c r="EU665" s="5"/>
      <c r="EV665" s="5"/>
      <c r="EW665" s="5"/>
      <c r="EX665" s="5"/>
      <c r="EY665" s="5"/>
      <c r="EZ665" s="5"/>
      <c r="FA665" s="5"/>
      <c r="FB665" s="5"/>
      <c r="FC665" s="5"/>
      <c r="FD665" s="5"/>
      <c r="FE665" s="5"/>
      <c r="FF665" s="5"/>
      <c r="FG665" s="5"/>
      <c r="FH665" s="5"/>
      <c r="FI665" s="5"/>
      <c r="FJ665" s="5"/>
      <c r="FK665" s="5"/>
      <c r="FL665" s="5"/>
      <c r="FM665" s="5"/>
      <c r="FN665" s="5"/>
      <c r="FO665" s="5"/>
      <c r="FP665" s="5"/>
      <c r="FQ665" s="5"/>
      <c r="FR665" s="5"/>
      <c r="FS665" s="5"/>
      <c r="FT665" s="5"/>
      <c r="FU665" s="5"/>
      <c r="FV665" s="5"/>
      <c r="FW665" s="5"/>
      <c r="FX665" s="5"/>
      <c r="FY665" s="5"/>
      <c r="FZ665" s="5"/>
      <c r="GA665" s="5"/>
      <c r="GB665" s="5"/>
      <c r="GC665" s="5"/>
      <c r="GD665" s="5"/>
      <c r="GE665" s="5"/>
      <c r="GF665" s="5"/>
      <c r="GG665" s="5"/>
      <c r="GH665" s="5"/>
      <c r="GI665" s="5"/>
      <c r="GJ665" s="5"/>
      <c r="GK665" s="5"/>
      <c r="GL665" s="5"/>
      <c r="GM665" s="5"/>
      <c r="GN665" s="5"/>
      <c r="GO665" s="5"/>
      <c r="GP665" s="5"/>
      <c r="GQ665" s="5"/>
      <c r="GR665" s="5"/>
      <c r="GS665" s="5"/>
      <c r="GT665" s="5"/>
      <c r="GU665" s="5"/>
      <c r="GV665" s="5"/>
      <c r="GW665" s="5"/>
      <c r="GX665" s="5"/>
      <c r="GY665" s="5"/>
      <c r="GZ665" s="5"/>
      <c r="HA665" s="5"/>
      <c r="HB665" s="5"/>
      <c r="HC665" s="5"/>
      <c r="HD665" s="5"/>
      <c r="HE665" s="5"/>
      <c r="HF665" s="5"/>
      <c r="HG665" s="5"/>
      <c r="HH665" s="5"/>
      <c r="HI665" s="5"/>
      <c r="HJ665" s="5"/>
      <c r="HK665" s="5"/>
      <c r="HL665" s="5"/>
      <c r="HM665" s="5"/>
      <c r="HN665" s="5"/>
      <c r="HO665" s="5"/>
      <c r="HP665" s="5"/>
      <c r="HQ665" s="5"/>
      <c r="HR665" s="5"/>
      <c r="HS665" s="5"/>
      <c r="HT665" s="5"/>
      <c r="HU665" s="5"/>
      <c r="HV665" s="5"/>
      <c r="HW665" s="5"/>
      <c r="HX665" s="5"/>
      <c r="HY665" s="5"/>
      <c r="HZ665" s="5"/>
      <c r="IA665" s="5"/>
      <c r="IB665" s="5"/>
      <c r="IC665" s="5"/>
      <c r="ID665" s="5"/>
      <c r="IE665" s="5"/>
      <c r="IF665" s="5"/>
      <c r="IG665" s="5"/>
      <c r="IH665" s="5"/>
      <c r="II665" s="5"/>
      <c r="IJ665" s="5"/>
      <c r="IK665" s="5"/>
      <c r="IL665" s="5"/>
      <c r="IM665" s="5"/>
      <c r="IN665" s="5"/>
      <c r="IO665" s="5"/>
      <c r="IP665" s="5"/>
      <c r="IQ665" s="5"/>
      <c r="IR665" s="5"/>
      <c r="IS665" s="5"/>
      <c r="IT665" s="5"/>
      <c r="IU665" s="5"/>
      <c r="IV665" s="5"/>
      <c r="IW665" s="5"/>
      <c r="IX665" s="5"/>
      <c r="IY665" s="5"/>
      <c r="IZ665" s="5"/>
      <c r="JA665" s="5"/>
      <c r="JB665" s="5"/>
      <c r="JC665" s="5"/>
      <c r="JD665" s="5"/>
      <c r="JE665" s="5"/>
      <c r="JF665" s="5"/>
      <c r="JG665" s="5"/>
      <c r="JH665" s="5"/>
      <c r="JI665" s="5"/>
      <c r="JJ665" s="5"/>
      <c r="JK665" s="5"/>
      <c r="JL665" s="5"/>
      <c r="JM665" s="5"/>
      <c r="JN665" s="5"/>
      <c r="JO665" s="5"/>
      <c r="JP665" s="5"/>
      <c r="JQ665" s="5"/>
      <c r="JR665" s="5"/>
      <c r="JS665" s="5"/>
      <c r="JT665" s="5"/>
      <c r="JU665" s="5"/>
      <c r="JV665" s="5"/>
      <c r="JW665" s="5"/>
      <c r="JX665" s="5"/>
      <c r="JY665" s="5"/>
      <c r="JZ665" s="5"/>
      <c r="KA665" s="5"/>
      <c r="KB665" s="5"/>
      <c r="KC665" s="5"/>
      <c r="KD665" s="5"/>
      <c r="KE665" s="5"/>
      <c r="KF665" s="5"/>
      <c r="KG665" s="5"/>
      <c r="KH665" s="5"/>
      <c r="KI665" s="5"/>
      <c r="KJ665" s="5"/>
      <c r="KK665" s="5"/>
      <c r="KL665" s="5"/>
      <c r="KM665" s="5"/>
      <c r="KN665" s="5"/>
    </row>
    <row r="666" spans="1:300" ht="12.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5"/>
      <c r="CM666" s="5"/>
      <c r="CN666" s="5"/>
      <c r="CO666" s="5"/>
      <c r="CP666" s="5"/>
      <c r="CQ666" s="5"/>
      <c r="CR666" s="5"/>
      <c r="CS666" s="5"/>
      <c r="CT666" s="5"/>
      <c r="CU666" s="5"/>
      <c r="CV666" s="5"/>
      <c r="CW666" s="5"/>
      <c r="CX666" s="5"/>
      <c r="CY666" s="5"/>
      <c r="CZ666" s="5"/>
      <c r="DA666" s="5"/>
      <c r="DB666" s="5"/>
      <c r="DC666" s="5"/>
      <c r="DD666" s="5"/>
      <c r="DE666" s="5"/>
      <c r="DF666" s="5"/>
      <c r="DG666" s="5"/>
      <c r="DH666" s="5"/>
      <c r="DI666" s="5"/>
      <c r="DJ666" s="5"/>
      <c r="DK666" s="5"/>
      <c r="DL666" s="5"/>
      <c r="DM666" s="5"/>
      <c r="DN666" s="5"/>
      <c r="DO666" s="5"/>
      <c r="DP666" s="5"/>
      <c r="DQ666" s="5"/>
      <c r="DR666" s="5"/>
      <c r="DS666" s="5"/>
      <c r="DT666" s="5"/>
      <c r="DU666" s="5"/>
      <c r="DV666" s="5"/>
      <c r="DW666" s="5"/>
      <c r="DX666" s="5"/>
      <c r="DY666" s="5"/>
      <c r="DZ666" s="5"/>
      <c r="EA666" s="5"/>
      <c r="EB666" s="5"/>
      <c r="EC666" s="5"/>
      <c r="ED666" s="5"/>
      <c r="EE666" s="5"/>
      <c r="EF666" s="5"/>
      <c r="EG666" s="5"/>
      <c r="EH666" s="5"/>
      <c r="EI666" s="5"/>
      <c r="EJ666" s="5"/>
      <c r="EK666" s="5"/>
      <c r="EL666" s="5"/>
      <c r="EM666" s="5"/>
      <c r="EN666" s="5"/>
      <c r="EO666" s="5"/>
      <c r="EP666" s="5"/>
      <c r="EQ666" s="5"/>
      <c r="ER666" s="5"/>
      <c r="ES666" s="5"/>
      <c r="ET666" s="5"/>
      <c r="EU666" s="5"/>
      <c r="EV666" s="5"/>
      <c r="EW666" s="5"/>
      <c r="EX666" s="5"/>
      <c r="EY666" s="5"/>
      <c r="EZ666" s="5"/>
      <c r="FA666" s="5"/>
      <c r="FB666" s="5"/>
      <c r="FC666" s="5"/>
      <c r="FD666" s="5"/>
      <c r="FE666" s="5"/>
      <c r="FF666" s="5"/>
      <c r="FG666" s="5"/>
      <c r="FH666" s="5"/>
      <c r="FI666" s="5"/>
      <c r="FJ666" s="5"/>
      <c r="FK666" s="5"/>
      <c r="FL666" s="5"/>
      <c r="FM666" s="5"/>
      <c r="FN666" s="5"/>
      <c r="FO666" s="5"/>
      <c r="FP666" s="5"/>
      <c r="FQ666" s="5"/>
      <c r="FR666" s="5"/>
      <c r="FS666" s="5"/>
      <c r="FT666" s="5"/>
      <c r="FU666" s="5"/>
      <c r="FV666" s="5"/>
      <c r="FW666" s="5"/>
      <c r="FX666" s="5"/>
      <c r="FY666" s="5"/>
      <c r="FZ666" s="5"/>
      <c r="GA666" s="5"/>
      <c r="GB666" s="5"/>
      <c r="GC666" s="5"/>
      <c r="GD666" s="5"/>
      <c r="GE666" s="5"/>
      <c r="GF666" s="5"/>
      <c r="GG666" s="5"/>
      <c r="GH666" s="5"/>
      <c r="GI666" s="5"/>
      <c r="GJ666" s="5"/>
      <c r="GK666" s="5"/>
      <c r="GL666" s="5"/>
      <c r="GM666" s="5"/>
      <c r="GN666" s="5"/>
      <c r="GO666" s="5"/>
      <c r="GP666" s="5"/>
      <c r="GQ666" s="5"/>
      <c r="GR666" s="5"/>
      <c r="GS666" s="5"/>
      <c r="GT666" s="5"/>
      <c r="GU666" s="5"/>
      <c r="GV666" s="5"/>
      <c r="GW666" s="5"/>
      <c r="GX666" s="5"/>
      <c r="GY666" s="5"/>
      <c r="GZ666" s="5"/>
      <c r="HA666" s="5"/>
      <c r="HB666" s="5"/>
      <c r="HC666" s="5"/>
      <c r="HD666" s="5"/>
      <c r="HE666" s="5"/>
      <c r="HF666" s="5"/>
      <c r="HG666" s="5"/>
      <c r="HH666" s="5"/>
      <c r="HI666" s="5"/>
      <c r="HJ666" s="5"/>
      <c r="HK666" s="5"/>
      <c r="HL666" s="5"/>
      <c r="HM666" s="5"/>
      <c r="HN666" s="5"/>
      <c r="HO666" s="5"/>
      <c r="HP666" s="5"/>
      <c r="HQ666" s="5"/>
      <c r="HR666" s="5"/>
      <c r="HS666" s="5"/>
      <c r="HT666" s="5"/>
      <c r="HU666" s="5"/>
      <c r="HV666" s="5"/>
      <c r="HW666" s="5"/>
      <c r="HX666" s="5"/>
      <c r="HY666" s="5"/>
      <c r="HZ666" s="5"/>
      <c r="IA666" s="5"/>
      <c r="IB666" s="5"/>
      <c r="IC666" s="5"/>
      <c r="ID666" s="5"/>
      <c r="IE666" s="5"/>
      <c r="IF666" s="5"/>
      <c r="IG666" s="5"/>
      <c r="IH666" s="5"/>
      <c r="II666" s="5"/>
      <c r="IJ666" s="5"/>
      <c r="IK666" s="5"/>
      <c r="IL666" s="5"/>
      <c r="IM666" s="5"/>
      <c r="IN666" s="5"/>
      <c r="IO666" s="5"/>
      <c r="IP666" s="5"/>
      <c r="IQ666" s="5"/>
      <c r="IR666" s="5"/>
      <c r="IS666" s="5"/>
      <c r="IT666" s="5"/>
      <c r="IU666" s="5"/>
      <c r="IV666" s="5"/>
      <c r="IW666" s="5"/>
      <c r="IX666" s="5"/>
      <c r="IY666" s="5"/>
      <c r="IZ666" s="5"/>
      <c r="JA666" s="5"/>
      <c r="JB666" s="5"/>
      <c r="JC666" s="5"/>
      <c r="JD666" s="5"/>
      <c r="JE666" s="5"/>
      <c r="JF666" s="5"/>
      <c r="JG666" s="5"/>
      <c r="JH666" s="5"/>
      <c r="JI666" s="5"/>
      <c r="JJ666" s="5"/>
      <c r="JK666" s="5"/>
      <c r="JL666" s="5"/>
      <c r="JM666" s="5"/>
      <c r="JN666" s="5"/>
      <c r="JO666" s="5"/>
      <c r="JP666" s="5"/>
      <c r="JQ666" s="5"/>
      <c r="JR666" s="5"/>
      <c r="JS666" s="5"/>
      <c r="JT666" s="5"/>
      <c r="JU666" s="5"/>
      <c r="JV666" s="5"/>
      <c r="JW666" s="5"/>
      <c r="JX666" s="5"/>
      <c r="JY666" s="5"/>
      <c r="JZ666" s="5"/>
      <c r="KA666" s="5"/>
      <c r="KB666" s="5"/>
      <c r="KC666" s="5"/>
      <c r="KD666" s="5"/>
      <c r="KE666" s="5"/>
      <c r="KF666" s="5"/>
      <c r="KG666" s="5"/>
      <c r="KH666" s="5"/>
      <c r="KI666" s="5"/>
      <c r="KJ666" s="5"/>
      <c r="KK666" s="5"/>
      <c r="KL666" s="5"/>
      <c r="KM666" s="5"/>
      <c r="KN666" s="5"/>
    </row>
    <row r="667" spans="1:300" ht="12.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/>
      <c r="CQ667" s="5"/>
      <c r="CR667" s="5"/>
      <c r="CS667" s="5"/>
      <c r="CT667" s="5"/>
      <c r="CU667" s="5"/>
      <c r="CV667" s="5"/>
      <c r="CW667" s="5"/>
      <c r="CX667" s="5"/>
      <c r="CY667" s="5"/>
      <c r="CZ667" s="5"/>
      <c r="DA667" s="5"/>
      <c r="DB667" s="5"/>
      <c r="DC667" s="5"/>
      <c r="DD667" s="5"/>
      <c r="DE667" s="5"/>
      <c r="DF667" s="5"/>
      <c r="DG667" s="5"/>
      <c r="DH667" s="5"/>
      <c r="DI667" s="5"/>
      <c r="DJ667" s="5"/>
      <c r="DK667" s="5"/>
      <c r="DL667" s="5"/>
      <c r="DM667" s="5"/>
      <c r="DN667" s="5"/>
      <c r="DO667" s="5"/>
      <c r="DP667" s="5"/>
      <c r="DQ667" s="5"/>
      <c r="DR667" s="5"/>
      <c r="DS667" s="5"/>
      <c r="DT667" s="5"/>
      <c r="DU667" s="5"/>
      <c r="DV667" s="5"/>
      <c r="DW667" s="5"/>
      <c r="DX667" s="5"/>
      <c r="DY667" s="5"/>
      <c r="DZ667" s="5"/>
      <c r="EA667" s="5"/>
      <c r="EB667" s="5"/>
      <c r="EC667" s="5"/>
      <c r="ED667" s="5"/>
      <c r="EE667" s="5"/>
      <c r="EF667" s="5"/>
      <c r="EG667" s="5"/>
      <c r="EH667" s="5"/>
      <c r="EI667" s="5"/>
      <c r="EJ667" s="5"/>
      <c r="EK667" s="5"/>
      <c r="EL667" s="5"/>
      <c r="EM667" s="5"/>
      <c r="EN667" s="5"/>
      <c r="EO667" s="5"/>
      <c r="EP667" s="5"/>
      <c r="EQ667" s="5"/>
      <c r="ER667" s="5"/>
      <c r="ES667" s="5"/>
      <c r="ET667" s="5"/>
      <c r="EU667" s="5"/>
      <c r="EV667" s="5"/>
      <c r="EW667" s="5"/>
      <c r="EX667" s="5"/>
      <c r="EY667" s="5"/>
      <c r="EZ667" s="5"/>
      <c r="FA667" s="5"/>
      <c r="FB667" s="5"/>
      <c r="FC667" s="5"/>
      <c r="FD667" s="5"/>
      <c r="FE667" s="5"/>
      <c r="FF667" s="5"/>
      <c r="FG667" s="5"/>
      <c r="FH667" s="5"/>
      <c r="FI667" s="5"/>
      <c r="FJ667" s="5"/>
      <c r="FK667" s="5"/>
      <c r="FL667" s="5"/>
      <c r="FM667" s="5"/>
      <c r="FN667" s="5"/>
      <c r="FO667" s="5"/>
      <c r="FP667" s="5"/>
      <c r="FQ667" s="5"/>
      <c r="FR667" s="5"/>
      <c r="FS667" s="5"/>
      <c r="FT667" s="5"/>
      <c r="FU667" s="5"/>
      <c r="FV667" s="5"/>
      <c r="FW667" s="5"/>
      <c r="FX667" s="5"/>
      <c r="FY667" s="5"/>
      <c r="FZ667" s="5"/>
      <c r="GA667" s="5"/>
      <c r="GB667" s="5"/>
      <c r="GC667" s="5"/>
      <c r="GD667" s="5"/>
      <c r="GE667" s="5"/>
      <c r="GF667" s="5"/>
      <c r="GG667" s="5"/>
      <c r="GH667" s="5"/>
      <c r="GI667" s="5"/>
      <c r="GJ667" s="5"/>
      <c r="GK667" s="5"/>
      <c r="GL667" s="5"/>
      <c r="GM667" s="5"/>
      <c r="GN667" s="5"/>
      <c r="GO667" s="5"/>
      <c r="GP667" s="5"/>
      <c r="GQ667" s="5"/>
      <c r="GR667" s="5"/>
      <c r="GS667" s="5"/>
      <c r="GT667" s="5"/>
      <c r="GU667" s="5"/>
      <c r="GV667" s="5"/>
      <c r="GW667" s="5"/>
      <c r="GX667" s="5"/>
      <c r="GY667" s="5"/>
      <c r="GZ667" s="5"/>
      <c r="HA667" s="5"/>
      <c r="HB667" s="5"/>
      <c r="HC667" s="5"/>
      <c r="HD667" s="5"/>
      <c r="HE667" s="5"/>
      <c r="HF667" s="5"/>
      <c r="HG667" s="5"/>
      <c r="HH667" s="5"/>
      <c r="HI667" s="5"/>
      <c r="HJ667" s="5"/>
      <c r="HK667" s="5"/>
      <c r="HL667" s="5"/>
      <c r="HM667" s="5"/>
      <c r="HN667" s="5"/>
      <c r="HO667" s="5"/>
      <c r="HP667" s="5"/>
      <c r="HQ667" s="5"/>
      <c r="HR667" s="5"/>
      <c r="HS667" s="5"/>
      <c r="HT667" s="5"/>
      <c r="HU667" s="5"/>
      <c r="HV667" s="5"/>
      <c r="HW667" s="5"/>
      <c r="HX667" s="5"/>
      <c r="HY667" s="5"/>
      <c r="HZ667" s="5"/>
      <c r="IA667" s="5"/>
      <c r="IB667" s="5"/>
      <c r="IC667" s="5"/>
      <c r="ID667" s="5"/>
      <c r="IE667" s="5"/>
      <c r="IF667" s="5"/>
      <c r="IG667" s="5"/>
      <c r="IH667" s="5"/>
      <c r="II667" s="5"/>
      <c r="IJ667" s="5"/>
      <c r="IK667" s="5"/>
      <c r="IL667" s="5"/>
      <c r="IM667" s="5"/>
      <c r="IN667" s="5"/>
      <c r="IO667" s="5"/>
      <c r="IP667" s="5"/>
      <c r="IQ667" s="5"/>
      <c r="IR667" s="5"/>
      <c r="IS667" s="5"/>
      <c r="IT667" s="5"/>
      <c r="IU667" s="5"/>
      <c r="IV667" s="5"/>
      <c r="IW667" s="5"/>
      <c r="IX667" s="5"/>
      <c r="IY667" s="5"/>
      <c r="IZ667" s="5"/>
      <c r="JA667" s="5"/>
      <c r="JB667" s="5"/>
      <c r="JC667" s="5"/>
      <c r="JD667" s="5"/>
      <c r="JE667" s="5"/>
      <c r="JF667" s="5"/>
      <c r="JG667" s="5"/>
      <c r="JH667" s="5"/>
      <c r="JI667" s="5"/>
      <c r="JJ667" s="5"/>
      <c r="JK667" s="5"/>
      <c r="JL667" s="5"/>
      <c r="JM667" s="5"/>
      <c r="JN667" s="5"/>
      <c r="JO667" s="5"/>
      <c r="JP667" s="5"/>
      <c r="JQ667" s="5"/>
      <c r="JR667" s="5"/>
      <c r="JS667" s="5"/>
      <c r="JT667" s="5"/>
      <c r="JU667" s="5"/>
      <c r="JV667" s="5"/>
      <c r="JW667" s="5"/>
      <c r="JX667" s="5"/>
      <c r="JY667" s="5"/>
      <c r="JZ667" s="5"/>
      <c r="KA667" s="5"/>
      <c r="KB667" s="5"/>
      <c r="KC667" s="5"/>
      <c r="KD667" s="5"/>
      <c r="KE667" s="5"/>
      <c r="KF667" s="5"/>
      <c r="KG667" s="5"/>
      <c r="KH667" s="5"/>
      <c r="KI667" s="5"/>
      <c r="KJ667" s="5"/>
      <c r="KK667" s="5"/>
      <c r="KL667" s="5"/>
      <c r="KM667" s="5"/>
      <c r="KN667" s="5"/>
    </row>
    <row r="668" spans="1:300" ht="12.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5"/>
      <c r="CM668" s="5"/>
      <c r="CN668" s="5"/>
      <c r="CO668" s="5"/>
      <c r="CP668" s="5"/>
      <c r="CQ668" s="5"/>
      <c r="CR668" s="5"/>
      <c r="CS668" s="5"/>
      <c r="CT668" s="5"/>
      <c r="CU668" s="5"/>
      <c r="CV668" s="5"/>
      <c r="CW668" s="5"/>
      <c r="CX668" s="5"/>
      <c r="CY668" s="5"/>
      <c r="CZ668" s="5"/>
      <c r="DA668" s="5"/>
      <c r="DB668" s="5"/>
      <c r="DC668" s="5"/>
      <c r="DD668" s="5"/>
      <c r="DE668" s="5"/>
      <c r="DF668" s="5"/>
      <c r="DG668" s="5"/>
      <c r="DH668" s="5"/>
      <c r="DI668" s="5"/>
      <c r="DJ668" s="5"/>
      <c r="DK668" s="5"/>
      <c r="DL668" s="5"/>
      <c r="DM668" s="5"/>
      <c r="DN668" s="5"/>
      <c r="DO668" s="5"/>
      <c r="DP668" s="5"/>
      <c r="DQ668" s="5"/>
      <c r="DR668" s="5"/>
      <c r="DS668" s="5"/>
      <c r="DT668" s="5"/>
      <c r="DU668" s="5"/>
      <c r="DV668" s="5"/>
      <c r="DW668" s="5"/>
      <c r="DX668" s="5"/>
      <c r="DY668" s="5"/>
      <c r="DZ668" s="5"/>
      <c r="EA668" s="5"/>
      <c r="EB668" s="5"/>
      <c r="EC668" s="5"/>
      <c r="ED668" s="5"/>
      <c r="EE668" s="5"/>
      <c r="EF668" s="5"/>
      <c r="EG668" s="5"/>
      <c r="EH668" s="5"/>
      <c r="EI668" s="5"/>
      <c r="EJ668" s="5"/>
      <c r="EK668" s="5"/>
      <c r="EL668" s="5"/>
      <c r="EM668" s="5"/>
      <c r="EN668" s="5"/>
      <c r="EO668" s="5"/>
      <c r="EP668" s="5"/>
      <c r="EQ668" s="5"/>
      <c r="ER668" s="5"/>
      <c r="ES668" s="5"/>
      <c r="ET668" s="5"/>
      <c r="EU668" s="5"/>
      <c r="EV668" s="5"/>
      <c r="EW668" s="5"/>
      <c r="EX668" s="5"/>
      <c r="EY668" s="5"/>
      <c r="EZ668" s="5"/>
      <c r="FA668" s="5"/>
      <c r="FB668" s="5"/>
      <c r="FC668" s="5"/>
      <c r="FD668" s="5"/>
      <c r="FE668" s="5"/>
      <c r="FF668" s="5"/>
      <c r="FG668" s="5"/>
      <c r="FH668" s="5"/>
      <c r="FI668" s="5"/>
      <c r="FJ668" s="5"/>
      <c r="FK668" s="5"/>
      <c r="FL668" s="5"/>
      <c r="FM668" s="5"/>
      <c r="FN668" s="5"/>
      <c r="FO668" s="5"/>
      <c r="FP668" s="5"/>
      <c r="FQ668" s="5"/>
      <c r="FR668" s="5"/>
      <c r="FS668" s="5"/>
      <c r="FT668" s="5"/>
      <c r="FU668" s="5"/>
      <c r="FV668" s="5"/>
      <c r="FW668" s="5"/>
      <c r="FX668" s="5"/>
      <c r="FY668" s="5"/>
      <c r="FZ668" s="5"/>
      <c r="GA668" s="5"/>
      <c r="GB668" s="5"/>
      <c r="GC668" s="5"/>
      <c r="GD668" s="5"/>
      <c r="GE668" s="5"/>
      <c r="GF668" s="5"/>
      <c r="GG668" s="5"/>
      <c r="GH668" s="5"/>
      <c r="GI668" s="5"/>
      <c r="GJ668" s="5"/>
      <c r="GK668" s="5"/>
      <c r="GL668" s="5"/>
      <c r="GM668" s="5"/>
      <c r="GN668" s="5"/>
      <c r="GO668" s="5"/>
      <c r="GP668" s="5"/>
      <c r="GQ668" s="5"/>
      <c r="GR668" s="5"/>
      <c r="GS668" s="5"/>
      <c r="GT668" s="5"/>
      <c r="GU668" s="5"/>
      <c r="GV668" s="5"/>
      <c r="GW668" s="5"/>
      <c r="GX668" s="5"/>
      <c r="GY668" s="5"/>
      <c r="GZ668" s="5"/>
      <c r="HA668" s="5"/>
      <c r="HB668" s="5"/>
      <c r="HC668" s="5"/>
      <c r="HD668" s="5"/>
      <c r="HE668" s="5"/>
      <c r="HF668" s="5"/>
      <c r="HG668" s="5"/>
      <c r="HH668" s="5"/>
      <c r="HI668" s="5"/>
      <c r="HJ668" s="5"/>
      <c r="HK668" s="5"/>
      <c r="HL668" s="5"/>
      <c r="HM668" s="5"/>
      <c r="HN668" s="5"/>
      <c r="HO668" s="5"/>
      <c r="HP668" s="5"/>
      <c r="HQ668" s="5"/>
      <c r="HR668" s="5"/>
      <c r="HS668" s="5"/>
      <c r="HT668" s="5"/>
      <c r="HU668" s="5"/>
      <c r="HV668" s="5"/>
      <c r="HW668" s="5"/>
      <c r="HX668" s="5"/>
      <c r="HY668" s="5"/>
      <c r="HZ668" s="5"/>
      <c r="IA668" s="5"/>
      <c r="IB668" s="5"/>
      <c r="IC668" s="5"/>
      <c r="ID668" s="5"/>
      <c r="IE668" s="5"/>
      <c r="IF668" s="5"/>
      <c r="IG668" s="5"/>
      <c r="IH668" s="5"/>
      <c r="II668" s="5"/>
      <c r="IJ668" s="5"/>
      <c r="IK668" s="5"/>
      <c r="IL668" s="5"/>
      <c r="IM668" s="5"/>
      <c r="IN668" s="5"/>
      <c r="IO668" s="5"/>
      <c r="IP668" s="5"/>
      <c r="IQ668" s="5"/>
      <c r="IR668" s="5"/>
      <c r="IS668" s="5"/>
      <c r="IT668" s="5"/>
      <c r="IU668" s="5"/>
      <c r="IV668" s="5"/>
      <c r="IW668" s="5"/>
      <c r="IX668" s="5"/>
      <c r="IY668" s="5"/>
      <c r="IZ668" s="5"/>
      <c r="JA668" s="5"/>
      <c r="JB668" s="5"/>
      <c r="JC668" s="5"/>
      <c r="JD668" s="5"/>
      <c r="JE668" s="5"/>
      <c r="JF668" s="5"/>
      <c r="JG668" s="5"/>
      <c r="JH668" s="5"/>
      <c r="JI668" s="5"/>
      <c r="JJ668" s="5"/>
      <c r="JK668" s="5"/>
      <c r="JL668" s="5"/>
      <c r="JM668" s="5"/>
      <c r="JN668" s="5"/>
      <c r="JO668" s="5"/>
      <c r="JP668" s="5"/>
      <c r="JQ668" s="5"/>
      <c r="JR668" s="5"/>
      <c r="JS668" s="5"/>
      <c r="JT668" s="5"/>
      <c r="JU668" s="5"/>
      <c r="JV668" s="5"/>
      <c r="JW668" s="5"/>
      <c r="JX668" s="5"/>
      <c r="JY668" s="5"/>
      <c r="JZ668" s="5"/>
      <c r="KA668" s="5"/>
      <c r="KB668" s="5"/>
      <c r="KC668" s="5"/>
      <c r="KD668" s="5"/>
      <c r="KE668" s="5"/>
      <c r="KF668" s="5"/>
      <c r="KG668" s="5"/>
      <c r="KH668" s="5"/>
      <c r="KI668" s="5"/>
      <c r="KJ668" s="5"/>
      <c r="KK668" s="5"/>
      <c r="KL668" s="5"/>
      <c r="KM668" s="5"/>
      <c r="KN668" s="5"/>
    </row>
    <row r="669" spans="1:300" ht="12.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/>
      <c r="CQ669" s="5"/>
      <c r="CR669" s="5"/>
      <c r="CS669" s="5"/>
      <c r="CT669" s="5"/>
      <c r="CU669" s="5"/>
      <c r="CV669" s="5"/>
      <c r="CW669" s="5"/>
      <c r="CX669" s="5"/>
      <c r="CY669" s="5"/>
      <c r="CZ669" s="5"/>
      <c r="DA669" s="5"/>
      <c r="DB669" s="5"/>
      <c r="DC669" s="5"/>
      <c r="DD669" s="5"/>
      <c r="DE669" s="5"/>
      <c r="DF669" s="5"/>
      <c r="DG669" s="5"/>
      <c r="DH669" s="5"/>
      <c r="DI669" s="5"/>
      <c r="DJ669" s="5"/>
      <c r="DK669" s="5"/>
      <c r="DL669" s="5"/>
      <c r="DM669" s="5"/>
      <c r="DN669" s="5"/>
      <c r="DO669" s="5"/>
      <c r="DP669" s="5"/>
      <c r="DQ669" s="5"/>
      <c r="DR669" s="5"/>
      <c r="DS669" s="5"/>
      <c r="DT669" s="5"/>
      <c r="DU669" s="5"/>
      <c r="DV669" s="5"/>
      <c r="DW669" s="5"/>
      <c r="DX669" s="5"/>
      <c r="DY669" s="5"/>
      <c r="DZ669" s="5"/>
      <c r="EA669" s="5"/>
      <c r="EB669" s="5"/>
      <c r="EC669" s="5"/>
      <c r="ED669" s="5"/>
      <c r="EE669" s="5"/>
      <c r="EF669" s="5"/>
      <c r="EG669" s="5"/>
      <c r="EH669" s="5"/>
      <c r="EI669" s="5"/>
      <c r="EJ669" s="5"/>
      <c r="EK669" s="5"/>
      <c r="EL669" s="5"/>
      <c r="EM669" s="5"/>
      <c r="EN669" s="5"/>
      <c r="EO669" s="5"/>
      <c r="EP669" s="5"/>
      <c r="EQ669" s="5"/>
      <c r="ER669" s="5"/>
      <c r="ES669" s="5"/>
      <c r="ET669" s="5"/>
      <c r="EU669" s="5"/>
      <c r="EV669" s="5"/>
      <c r="EW669" s="5"/>
      <c r="EX669" s="5"/>
      <c r="EY669" s="5"/>
      <c r="EZ669" s="5"/>
      <c r="FA669" s="5"/>
      <c r="FB669" s="5"/>
      <c r="FC669" s="5"/>
      <c r="FD669" s="5"/>
      <c r="FE669" s="5"/>
      <c r="FF669" s="5"/>
      <c r="FG669" s="5"/>
      <c r="FH669" s="5"/>
      <c r="FI669" s="5"/>
      <c r="FJ669" s="5"/>
      <c r="FK669" s="5"/>
      <c r="FL669" s="5"/>
      <c r="FM669" s="5"/>
      <c r="FN669" s="5"/>
      <c r="FO669" s="5"/>
      <c r="FP669" s="5"/>
      <c r="FQ669" s="5"/>
      <c r="FR669" s="5"/>
      <c r="FS669" s="5"/>
      <c r="FT669" s="5"/>
      <c r="FU669" s="5"/>
      <c r="FV669" s="5"/>
      <c r="FW669" s="5"/>
      <c r="FX669" s="5"/>
      <c r="FY669" s="5"/>
      <c r="FZ669" s="5"/>
      <c r="GA669" s="5"/>
      <c r="GB669" s="5"/>
      <c r="GC669" s="5"/>
      <c r="GD669" s="5"/>
      <c r="GE669" s="5"/>
      <c r="GF669" s="5"/>
      <c r="GG669" s="5"/>
      <c r="GH669" s="5"/>
      <c r="GI669" s="5"/>
      <c r="GJ669" s="5"/>
      <c r="GK669" s="5"/>
      <c r="GL669" s="5"/>
      <c r="GM669" s="5"/>
      <c r="GN669" s="5"/>
      <c r="GO669" s="5"/>
      <c r="GP669" s="5"/>
      <c r="GQ669" s="5"/>
      <c r="GR669" s="5"/>
      <c r="GS669" s="5"/>
      <c r="GT669" s="5"/>
      <c r="GU669" s="5"/>
      <c r="GV669" s="5"/>
      <c r="GW669" s="5"/>
      <c r="GX669" s="5"/>
      <c r="GY669" s="5"/>
      <c r="GZ669" s="5"/>
      <c r="HA669" s="5"/>
      <c r="HB669" s="5"/>
      <c r="HC669" s="5"/>
      <c r="HD669" s="5"/>
      <c r="HE669" s="5"/>
      <c r="HF669" s="5"/>
      <c r="HG669" s="5"/>
      <c r="HH669" s="5"/>
      <c r="HI669" s="5"/>
      <c r="HJ669" s="5"/>
      <c r="HK669" s="5"/>
      <c r="HL669" s="5"/>
      <c r="HM669" s="5"/>
      <c r="HN669" s="5"/>
      <c r="HO669" s="5"/>
      <c r="HP669" s="5"/>
      <c r="HQ669" s="5"/>
      <c r="HR669" s="5"/>
      <c r="HS669" s="5"/>
      <c r="HT669" s="5"/>
      <c r="HU669" s="5"/>
      <c r="HV669" s="5"/>
      <c r="HW669" s="5"/>
      <c r="HX669" s="5"/>
      <c r="HY669" s="5"/>
      <c r="HZ669" s="5"/>
      <c r="IA669" s="5"/>
      <c r="IB669" s="5"/>
      <c r="IC669" s="5"/>
      <c r="ID669" s="5"/>
      <c r="IE669" s="5"/>
      <c r="IF669" s="5"/>
      <c r="IG669" s="5"/>
      <c r="IH669" s="5"/>
      <c r="II669" s="5"/>
      <c r="IJ669" s="5"/>
      <c r="IK669" s="5"/>
      <c r="IL669" s="5"/>
      <c r="IM669" s="5"/>
      <c r="IN669" s="5"/>
      <c r="IO669" s="5"/>
      <c r="IP669" s="5"/>
      <c r="IQ669" s="5"/>
      <c r="IR669" s="5"/>
      <c r="IS669" s="5"/>
      <c r="IT669" s="5"/>
      <c r="IU669" s="5"/>
      <c r="IV669" s="5"/>
      <c r="IW669" s="5"/>
      <c r="IX669" s="5"/>
      <c r="IY669" s="5"/>
      <c r="IZ669" s="5"/>
      <c r="JA669" s="5"/>
      <c r="JB669" s="5"/>
      <c r="JC669" s="5"/>
      <c r="JD669" s="5"/>
      <c r="JE669" s="5"/>
      <c r="JF669" s="5"/>
      <c r="JG669" s="5"/>
      <c r="JH669" s="5"/>
      <c r="JI669" s="5"/>
      <c r="JJ669" s="5"/>
      <c r="JK669" s="5"/>
      <c r="JL669" s="5"/>
      <c r="JM669" s="5"/>
      <c r="JN669" s="5"/>
      <c r="JO669" s="5"/>
      <c r="JP669" s="5"/>
      <c r="JQ669" s="5"/>
      <c r="JR669" s="5"/>
      <c r="JS669" s="5"/>
      <c r="JT669" s="5"/>
      <c r="JU669" s="5"/>
      <c r="JV669" s="5"/>
      <c r="JW669" s="5"/>
      <c r="JX669" s="5"/>
      <c r="JY669" s="5"/>
      <c r="JZ669" s="5"/>
      <c r="KA669" s="5"/>
      <c r="KB669" s="5"/>
      <c r="KC669" s="5"/>
      <c r="KD669" s="5"/>
      <c r="KE669" s="5"/>
      <c r="KF669" s="5"/>
      <c r="KG669" s="5"/>
      <c r="KH669" s="5"/>
      <c r="KI669" s="5"/>
      <c r="KJ669" s="5"/>
      <c r="KK669" s="5"/>
      <c r="KL669" s="5"/>
      <c r="KM669" s="5"/>
      <c r="KN669" s="5"/>
    </row>
    <row r="670" spans="1:300" ht="12.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  <c r="CY670" s="5"/>
      <c r="CZ670" s="5"/>
      <c r="DA670" s="5"/>
      <c r="DB670" s="5"/>
      <c r="DC670" s="5"/>
      <c r="DD670" s="5"/>
      <c r="DE670" s="5"/>
      <c r="DF670" s="5"/>
      <c r="DG670" s="5"/>
      <c r="DH670" s="5"/>
      <c r="DI670" s="5"/>
      <c r="DJ670" s="5"/>
      <c r="DK670" s="5"/>
      <c r="DL670" s="5"/>
      <c r="DM670" s="5"/>
      <c r="DN670" s="5"/>
      <c r="DO670" s="5"/>
      <c r="DP670" s="5"/>
      <c r="DQ670" s="5"/>
      <c r="DR670" s="5"/>
      <c r="DS670" s="5"/>
      <c r="DT670" s="5"/>
      <c r="DU670" s="5"/>
      <c r="DV670" s="5"/>
      <c r="DW670" s="5"/>
      <c r="DX670" s="5"/>
      <c r="DY670" s="5"/>
      <c r="DZ670" s="5"/>
      <c r="EA670" s="5"/>
      <c r="EB670" s="5"/>
      <c r="EC670" s="5"/>
      <c r="ED670" s="5"/>
      <c r="EE670" s="5"/>
      <c r="EF670" s="5"/>
      <c r="EG670" s="5"/>
      <c r="EH670" s="5"/>
      <c r="EI670" s="5"/>
      <c r="EJ670" s="5"/>
      <c r="EK670" s="5"/>
      <c r="EL670" s="5"/>
      <c r="EM670" s="5"/>
      <c r="EN670" s="5"/>
      <c r="EO670" s="5"/>
      <c r="EP670" s="5"/>
      <c r="EQ670" s="5"/>
      <c r="ER670" s="5"/>
      <c r="ES670" s="5"/>
      <c r="ET670" s="5"/>
      <c r="EU670" s="5"/>
      <c r="EV670" s="5"/>
      <c r="EW670" s="5"/>
      <c r="EX670" s="5"/>
      <c r="EY670" s="5"/>
      <c r="EZ670" s="5"/>
      <c r="FA670" s="5"/>
      <c r="FB670" s="5"/>
      <c r="FC670" s="5"/>
      <c r="FD670" s="5"/>
      <c r="FE670" s="5"/>
      <c r="FF670" s="5"/>
      <c r="FG670" s="5"/>
      <c r="FH670" s="5"/>
      <c r="FI670" s="5"/>
      <c r="FJ670" s="5"/>
      <c r="FK670" s="5"/>
      <c r="FL670" s="5"/>
      <c r="FM670" s="5"/>
      <c r="FN670" s="5"/>
      <c r="FO670" s="5"/>
      <c r="FP670" s="5"/>
      <c r="FQ670" s="5"/>
      <c r="FR670" s="5"/>
      <c r="FS670" s="5"/>
      <c r="FT670" s="5"/>
      <c r="FU670" s="5"/>
      <c r="FV670" s="5"/>
      <c r="FW670" s="5"/>
      <c r="FX670" s="5"/>
      <c r="FY670" s="5"/>
      <c r="FZ670" s="5"/>
      <c r="GA670" s="5"/>
      <c r="GB670" s="5"/>
      <c r="GC670" s="5"/>
      <c r="GD670" s="5"/>
      <c r="GE670" s="5"/>
      <c r="GF670" s="5"/>
      <c r="GG670" s="5"/>
      <c r="GH670" s="5"/>
      <c r="GI670" s="5"/>
      <c r="GJ670" s="5"/>
      <c r="GK670" s="5"/>
      <c r="GL670" s="5"/>
      <c r="GM670" s="5"/>
      <c r="GN670" s="5"/>
      <c r="GO670" s="5"/>
      <c r="GP670" s="5"/>
      <c r="GQ670" s="5"/>
      <c r="GR670" s="5"/>
      <c r="GS670" s="5"/>
      <c r="GT670" s="5"/>
      <c r="GU670" s="5"/>
      <c r="GV670" s="5"/>
      <c r="GW670" s="5"/>
      <c r="GX670" s="5"/>
      <c r="GY670" s="5"/>
      <c r="GZ670" s="5"/>
      <c r="HA670" s="5"/>
      <c r="HB670" s="5"/>
      <c r="HC670" s="5"/>
      <c r="HD670" s="5"/>
      <c r="HE670" s="5"/>
      <c r="HF670" s="5"/>
      <c r="HG670" s="5"/>
      <c r="HH670" s="5"/>
      <c r="HI670" s="5"/>
      <c r="HJ670" s="5"/>
      <c r="HK670" s="5"/>
      <c r="HL670" s="5"/>
      <c r="HM670" s="5"/>
      <c r="HN670" s="5"/>
      <c r="HO670" s="5"/>
      <c r="HP670" s="5"/>
      <c r="HQ670" s="5"/>
      <c r="HR670" s="5"/>
      <c r="HS670" s="5"/>
      <c r="HT670" s="5"/>
      <c r="HU670" s="5"/>
      <c r="HV670" s="5"/>
      <c r="HW670" s="5"/>
      <c r="HX670" s="5"/>
      <c r="HY670" s="5"/>
      <c r="HZ670" s="5"/>
      <c r="IA670" s="5"/>
      <c r="IB670" s="5"/>
      <c r="IC670" s="5"/>
      <c r="ID670" s="5"/>
      <c r="IE670" s="5"/>
      <c r="IF670" s="5"/>
      <c r="IG670" s="5"/>
      <c r="IH670" s="5"/>
      <c r="II670" s="5"/>
      <c r="IJ670" s="5"/>
      <c r="IK670" s="5"/>
      <c r="IL670" s="5"/>
      <c r="IM670" s="5"/>
      <c r="IN670" s="5"/>
      <c r="IO670" s="5"/>
      <c r="IP670" s="5"/>
      <c r="IQ670" s="5"/>
      <c r="IR670" s="5"/>
      <c r="IS670" s="5"/>
      <c r="IT670" s="5"/>
      <c r="IU670" s="5"/>
      <c r="IV670" s="5"/>
      <c r="IW670" s="5"/>
      <c r="IX670" s="5"/>
      <c r="IY670" s="5"/>
      <c r="IZ670" s="5"/>
      <c r="JA670" s="5"/>
      <c r="JB670" s="5"/>
      <c r="JC670" s="5"/>
      <c r="JD670" s="5"/>
      <c r="JE670" s="5"/>
      <c r="JF670" s="5"/>
      <c r="JG670" s="5"/>
      <c r="JH670" s="5"/>
      <c r="JI670" s="5"/>
      <c r="JJ670" s="5"/>
      <c r="JK670" s="5"/>
      <c r="JL670" s="5"/>
      <c r="JM670" s="5"/>
      <c r="JN670" s="5"/>
      <c r="JO670" s="5"/>
      <c r="JP670" s="5"/>
      <c r="JQ670" s="5"/>
      <c r="JR670" s="5"/>
      <c r="JS670" s="5"/>
      <c r="JT670" s="5"/>
      <c r="JU670" s="5"/>
      <c r="JV670" s="5"/>
      <c r="JW670" s="5"/>
      <c r="JX670" s="5"/>
      <c r="JY670" s="5"/>
      <c r="JZ670" s="5"/>
      <c r="KA670" s="5"/>
      <c r="KB670" s="5"/>
      <c r="KC670" s="5"/>
      <c r="KD670" s="5"/>
      <c r="KE670" s="5"/>
      <c r="KF670" s="5"/>
      <c r="KG670" s="5"/>
      <c r="KH670" s="5"/>
      <c r="KI670" s="5"/>
      <c r="KJ670" s="5"/>
      <c r="KK670" s="5"/>
      <c r="KL670" s="5"/>
      <c r="KM670" s="5"/>
      <c r="KN670" s="5"/>
    </row>
    <row r="671" spans="1:300" ht="12.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/>
      <c r="CQ671" s="5"/>
      <c r="CR671" s="5"/>
      <c r="CS671" s="5"/>
      <c r="CT671" s="5"/>
      <c r="CU671" s="5"/>
      <c r="CV671" s="5"/>
      <c r="CW671" s="5"/>
      <c r="CX671" s="5"/>
      <c r="CY671" s="5"/>
      <c r="CZ671" s="5"/>
      <c r="DA671" s="5"/>
      <c r="DB671" s="5"/>
      <c r="DC671" s="5"/>
      <c r="DD671" s="5"/>
      <c r="DE671" s="5"/>
      <c r="DF671" s="5"/>
      <c r="DG671" s="5"/>
      <c r="DH671" s="5"/>
      <c r="DI671" s="5"/>
      <c r="DJ671" s="5"/>
      <c r="DK671" s="5"/>
      <c r="DL671" s="5"/>
      <c r="DM671" s="5"/>
      <c r="DN671" s="5"/>
      <c r="DO671" s="5"/>
      <c r="DP671" s="5"/>
      <c r="DQ671" s="5"/>
      <c r="DR671" s="5"/>
      <c r="DS671" s="5"/>
      <c r="DT671" s="5"/>
      <c r="DU671" s="5"/>
      <c r="DV671" s="5"/>
      <c r="DW671" s="5"/>
      <c r="DX671" s="5"/>
      <c r="DY671" s="5"/>
      <c r="DZ671" s="5"/>
      <c r="EA671" s="5"/>
      <c r="EB671" s="5"/>
      <c r="EC671" s="5"/>
      <c r="ED671" s="5"/>
      <c r="EE671" s="5"/>
      <c r="EF671" s="5"/>
      <c r="EG671" s="5"/>
      <c r="EH671" s="5"/>
      <c r="EI671" s="5"/>
      <c r="EJ671" s="5"/>
      <c r="EK671" s="5"/>
      <c r="EL671" s="5"/>
      <c r="EM671" s="5"/>
      <c r="EN671" s="5"/>
      <c r="EO671" s="5"/>
      <c r="EP671" s="5"/>
      <c r="EQ671" s="5"/>
      <c r="ER671" s="5"/>
      <c r="ES671" s="5"/>
      <c r="ET671" s="5"/>
      <c r="EU671" s="5"/>
      <c r="EV671" s="5"/>
      <c r="EW671" s="5"/>
      <c r="EX671" s="5"/>
      <c r="EY671" s="5"/>
      <c r="EZ671" s="5"/>
      <c r="FA671" s="5"/>
      <c r="FB671" s="5"/>
      <c r="FC671" s="5"/>
      <c r="FD671" s="5"/>
      <c r="FE671" s="5"/>
      <c r="FF671" s="5"/>
      <c r="FG671" s="5"/>
      <c r="FH671" s="5"/>
      <c r="FI671" s="5"/>
      <c r="FJ671" s="5"/>
      <c r="FK671" s="5"/>
      <c r="FL671" s="5"/>
      <c r="FM671" s="5"/>
      <c r="FN671" s="5"/>
      <c r="FO671" s="5"/>
      <c r="FP671" s="5"/>
      <c r="FQ671" s="5"/>
      <c r="FR671" s="5"/>
      <c r="FS671" s="5"/>
      <c r="FT671" s="5"/>
      <c r="FU671" s="5"/>
      <c r="FV671" s="5"/>
      <c r="FW671" s="5"/>
      <c r="FX671" s="5"/>
      <c r="FY671" s="5"/>
      <c r="FZ671" s="5"/>
      <c r="GA671" s="5"/>
      <c r="GB671" s="5"/>
      <c r="GC671" s="5"/>
      <c r="GD671" s="5"/>
      <c r="GE671" s="5"/>
      <c r="GF671" s="5"/>
      <c r="GG671" s="5"/>
      <c r="GH671" s="5"/>
      <c r="GI671" s="5"/>
      <c r="GJ671" s="5"/>
      <c r="GK671" s="5"/>
      <c r="GL671" s="5"/>
      <c r="GM671" s="5"/>
      <c r="GN671" s="5"/>
      <c r="GO671" s="5"/>
      <c r="GP671" s="5"/>
      <c r="GQ671" s="5"/>
      <c r="GR671" s="5"/>
      <c r="GS671" s="5"/>
      <c r="GT671" s="5"/>
      <c r="GU671" s="5"/>
      <c r="GV671" s="5"/>
      <c r="GW671" s="5"/>
      <c r="GX671" s="5"/>
      <c r="GY671" s="5"/>
      <c r="GZ671" s="5"/>
      <c r="HA671" s="5"/>
      <c r="HB671" s="5"/>
      <c r="HC671" s="5"/>
      <c r="HD671" s="5"/>
      <c r="HE671" s="5"/>
      <c r="HF671" s="5"/>
      <c r="HG671" s="5"/>
      <c r="HH671" s="5"/>
      <c r="HI671" s="5"/>
      <c r="HJ671" s="5"/>
      <c r="HK671" s="5"/>
      <c r="HL671" s="5"/>
      <c r="HM671" s="5"/>
      <c r="HN671" s="5"/>
      <c r="HO671" s="5"/>
      <c r="HP671" s="5"/>
      <c r="HQ671" s="5"/>
      <c r="HR671" s="5"/>
      <c r="HS671" s="5"/>
      <c r="HT671" s="5"/>
      <c r="HU671" s="5"/>
      <c r="HV671" s="5"/>
      <c r="HW671" s="5"/>
      <c r="HX671" s="5"/>
      <c r="HY671" s="5"/>
      <c r="HZ671" s="5"/>
      <c r="IA671" s="5"/>
      <c r="IB671" s="5"/>
      <c r="IC671" s="5"/>
      <c r="ID671" s="5"/>
      <c r="IE671" s="5"/>
      <c r="IF671" s="5"/>
      <c r="IG671" s="5"/>
      <c r="IH671" s="5"/>
      <c r="II671" s="5"/>
      <c r="IJ671" s="5"/>
      <c r="IK671" s="5"/>
      <c r="IL671" s="5"/>
      <c r="IM671" s="5"/>
      <c r="IN671" s="5"/>
      <c r="IO671" s="5"/>
      <c r="IP671" s="5"/>
      <c r="IQ671" s="5"/>
      <c r="IR671" s="5"/>
      <c r="IS671" s="5"/>
      <c r="IT671" s="5"/>
      <c r="IU671" s="5"/>
      <c r="IV671" s="5"/>
      <c r="IW671" s="5"/>
      <c r="IX671" s="5"/>
      <c r="IY671" s="5"/>
      <c r="IZ671" s="5"/>
      <c r="JA671" s="5"/>
      <c r="JB671" s="5"/>
      <c r="JC671" s="5"/>
      <c r="JD671" s="5"/>
      <c r="JE671" s="5"/>
      <c r="JF671" s="5"/>
      <c r="JG671" s="5"/>
      <c r="JH671" s="5"/>
      <c r="JI671" s="5"/>
      <c r="JJ671" s="5"/>
      <c r="JK671" s="5"/>
      <c r="JL671" s="5"/>
      <c r="JM671" s="5"/>
      <c r="JN671" s="5"/>
      <c r="JO671" s="5"/>
      <c r="JP671" s="5"/>
      <c r="JQ671" s="5"/>
      <c r="JR671" s="5"/>
      <c r="JS671" s="5"/>
      <c r="JT671" s="5"/>
      <c r="JU671" s="5"/>
      <c r="JV671" s="5"/>
      <c r="JW671" s="5"/>
      <c r="JX671" s="5"/>
      <c r="JY671" s="5"/>
      <c r="JZ671" s="5"/>
      <c r="KA671" s="5"/>
      <c r="KB671" s="5"/>
      <c r="KC671" s="5"/>
      <c r="KD671" s="5"/>
      <c r="KE671" s="5"/>
      <c r="KF671" s="5"/>
      <c r="KG671" s="5"/>
      <c r="KH671" s="5"/>
      <c r="KI671" s="5"/>
      <c r="KJ671" s="5"/>
      <c r="KK671" s="5"/>
      <c r="KL671" s="5"/>
      <c r="KM671" s="5"/>
      <c r="KN671" s="5"/>
    </row>
    <row r="672" spans="1:300" ht="12.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5"/>
      <c r="CM672" s="5"/>
      <c r="CN672" s="5"/>
      <c r="CO672" s="5"/>
      <c r="CP672" s="5"/>
      <c r="CQ672" s="5"/>
      <c r="CR672" s="5"/>
      <c r="CS672" s="5"/>
      <c r="CT672" s="5"/>
      <c r="CU672" s="5"/>
      <c r="CV672" s="5"/>
      <c r="CW672" s="5"/>
      <c r="CX672" s="5"/>
      <c r="CY672" s="5"/>
      <c r="CZ672" s="5"/>
      <c r="DA672" s="5"/>
      <c r="DB672" s="5"/>
      <c r="DC672" s="5"/>
      <c r="DD672" s="5"/>
      <c r="DE672" s="5"/>
      <c r="DF672" s="5"/>
      <c r="DG672" s="5"/>
      <c r="DH672" s="5"/>
      <c r="DI672" s="5"/>
      <c r="DJ672" s="5"/>
      <c r="DK672" s="5"/>
      <c r="DL672" s="5"/>
      <c r="DM672" s="5"/>
      <c r="DN672" s="5"/>
      <c r="DO672" s="5"/>
      <c r="DP672" s="5"/>
      <c r="DQ672" s="5"/>
      <c r="DR672" s="5"/>
      <c r="DS672" s="5"/>
      <c r="DT672" s="5"/>
      <c r="DU672" s="5"/>
      <c r="DV672" s="5"/>
      <c r="DW672" s="5"/>
      <c r="DX672" s="5"/>
      <c r="DY672" s="5"/>
      <c r="DZ672" s="5"/>
      <c r="EA672" s="5"/>
      <c r="EB672" s="5"/>
      <c r="EC672" s="5"/>
      <c r="ED672" s="5"/>
      <c r="EE672" s="5"/>
      <c r="EF672" s="5"/>
      <c r="EG672" s="5"/>
      <c r="EH672" s="5"/>
      <c r="EI672" s="5"/>
      <c r="EJ672" s="5"/>
      <c r="EK672" s="5"/>
      <c r="EL672" s="5"/>
      <c r="EM672" s="5"/>
      <c r="EN672" s="5"/>
      <c r="EO672" s="5"/>
      <c r="EP672" s="5"/>
      <c r="EQ672" s="5"/>
      <c r="ER672" s="5"/>
      <c r="ES672" s="5"/>
      <c r="ET672" s="5"/>
      <c r="EU672" s="5"/>
      <c r="EV672" s="5"/>
      <c r="EW672" s="5"/>
      <c r="EX672" s="5"/>
      <c r="EY672" s="5"/>
      <c r="EZ672" s="5"/>
      <c r="FA672" s="5"/>
      <c r="FB672" s="5"/>
      <c r="FC672" s="5"/>
      <c r="FD672" s="5"/>
      <c r="FE672" s="5"/>
      <c r="FF672" s="5"/>
      <c r="FG672" s="5"/>
      <c r="FH672" s="5"/>
      <c r="FI672" s="5"/>
      <c r="FJ672" s="5"/>
      <c r="FK672" s="5"/>
      <c r="FL672" s="5"/>
      <c r="FM672" s="5"/>
      <c r="FN672" s="5"/>
      <c r="FO672" s="5"/>
      <c r="FP672" s="5"/>
      <c r="FQ672" s="5"/>
      <c r="FR672" s="5"/>
      <c r="FS672" s="5"/>
      <c r="FT672" s="5"/>
      <c r="FU672" s="5"/>
      <c r="FV672" s="5"/>
      <c r="FW672" s="5"/>
      <c r="FX672" s="5"/>
      <c r="FY672" s="5"/>
      <c r="FZ672" s="5"/>
      <c r="GA672" s="5"/>
      <c r="GB672" s="5"/>
      <c r="GC672" s="5"/>
      <c r="GD672" s="5"/>
      <c r="GE672" s="5"/>
      <c r="GF672" s="5"/>
      <c r="GG672" s="5"/>
      <c r="GH672" s="5"/>
      <c r="GI672" s="5"/>
      <c r="GJ672" s="5"/>
      <c r="GK672" s="5"/>
      <c r="GL672" s="5"/>
      <c r="GM672" s="5"/>
      <c r="GN672" s="5"/>
      <c r="GO672" s="5"/>
      <c r="GP672" s="5"/>
      <c r="GQ672" s="5"/>
      <c r="GR672" s="5"/>
      <c r="GS672" s="5"/>
      <c r="GT672" s="5"/>
      <c r="GU672" s="5"/>
      <c r="GV672" s="5"/>
      <c r="GW672" s="5"/>
      <c r="GX672" s="5"/>
      <c r="GY672" s="5"/>
      <c r="GZ672" s="5"/>
      <c r="HA672" s="5"/>
      <c r="HB672" s="5"/>
      <c r="HC672" s="5"/>
      <c r="HD672" s="5"/>
      <c r="HE672" s="5"/>
      <c r="HF672" s="5"/>
      <c r="HG672" s="5"/>
      <c r="HH672" s="5"/>
      <c r="HI672" s="5"/>
      <c r="HJ672" s="5"/>
      <c r="HK672" s="5"/>
      <c r="HL672" s="5"/>
      <c r="HM672" s="5"/>
      <c r="HN672" s="5"/>
      <c r="HO672" s="5"/>
      <c r="HP672" s="5"/>
      <c r="HQ672" s="5"/>
      <c r="HR672" s="5"/>
      <c r="HS672" s="5"/>
      <c r="HT672" s="5"/>
      <c r="HU672" s="5"/>
      <c r="HV672" s="5"/>
      <c r="HW672" s="5"/>
      <c r="HX672" s="5"/>
      <c r="HY672" s="5"/>
      <c r="HZ672" s="5"/>
      <c r="IA672" s="5"/>
      <c r="IB672" s="5"/>
      <c r="IC672" s="5"/>
      <c r="ID672" s="5"/>
      <c r="IE672" s="5"/>
      <c r="IF672" s="5"/>
      <c r="IG672" s="5"/>
      <c r="IH672" s="5"/>
      <c r="II672" s="5"/>
      <c r="IJ672" s="5"/>
      <c r="IK672" s="5"/>
      <c r="IL672" s="5"/>
      <c r="IM672" s="5"/>
      <c r="IN672" s="5"/>
      <c r="IO672" s="5"/>
      <c r="IP672" s="5"/>
      <c r="IQ672" s="5"/>
      <c r="IR672" s="5"/>
      <c r="IS672" s="5"/>
      <c r="IT672" s="5"/>
      <c r="IU672" s="5"/>
      <c r="IV672" s="5"/>
      <c r="IW672" s="5"/>
      <c r="IX672" s="5"/>
      <c r="IY672" s="5"/>
      <c r="IZ672" s="5"/>
      <c r="JA672" s="5"/>
      <c r="JB672" s="5"/>
      <c r="JC672" s="5"/>
      <c r="JD672" s="5"/>
      <c r="JE672" s="5"/>
      <c r="JF672" s="5"/>
      <c r="JG672" s="5"/>
      <c r="JH672" s="5"/>
      <c r="JI672" s="5"/>
      <c r="JJ672" s="5"/>
      <c r="JK672" s="5"/>
      <c r="JL672" s="5"/>
      <c r="JM672" s="5"/>
      <c r="JN672" s="5"/>
      <c r="JO672" s="5"/>
      <c r="JP672" s="5"/>
      <c r="JQ672" s="5"/>
      <c r="JR672" s="5"/>
      <c r="JS672" s="5"/>
      <c r="JT672" s="5"/>
      <c r="JU672" s="5"/>
      <c r="JV672" s="5"/>
      <c r="JW672" s="5"/>
      <c r="JX672" s="5"/>
      <c r="JY672" s="5"/>
      <c r="JZ672" s="5"/>
      <c r="KA672" s="5"/>
      <c r="KB672" s="5"/>
      <c r="KC672" s="5"/>
      <c r="KD672" s="5"/>
      <c r="KE672" s="5"/>
      <c r="KF672" s="5"/>
      <c r="KG672" s="5"/>
      <c r="KH672" s="5"/>
      <c r="KI672" s="5"/>
      <c r="KJ672" s="5"/>
      <c r="KK672" s="5"/>
      <c r="KL672" s="5"/>
      <c r="KM672" s="5"/>
      <c r="KN672" s="5"/>
    </row>
    <row r="673" spans="1:300" ht="12.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5"/>
      <c r="CM673" s="5"/>
      <c r="CN673" s="5"/>
      <c r="CO673" s="5"/>
      <c r="CP673" s="5"/>
      <c r="CQ673" s="5"/>
      <c r="CR673" s="5"/>
      <c r="CS673" s="5"/>
      <c r="CT673" s="5"/>
      <c r="CU673" s="5"/>
      <c r="CV673" s="5"/>
      <c r="CW673" s="5"/>
      <c r="CX673" s="5"/>
      <c r="CY673" s="5"/>
      <c r="CZ673" s="5"/>
      <c r="DA673" s="5"/>
      <c r="DB673" s="5"/>
      <c r="DC673" s="5"/>
      <c r="DD673" s="5"/>
      <c r="DE673" s="5"/>
      <c r="DF673" s="5"/>
      <c r="DG673" s="5"/>
      <c r="DH673" s="5"/>
      <c r="DI673" s="5"/>
      <c r="DJ673" s="5"/>
      <c r="DK673" s="5"/>
      <c r="DL673" s="5"/>
      <c r="DM673" s="5"/>
      <c r="DN673" s="5"/>
      <c r="DO673" s="5"/>
      <c r="DP673" s="5"/>
      <c r="DQ673" s="5"/>
      <c r="DR673" s="5"/>
      <c r="DS673" s="5"/>
      <c r="DT673" s="5"/>
      <c r="DU673" s="5"/>
      <c r="DV673" s="5"/>
      <c r="DW673" s="5"/>
      <c r="DX673" s="5"/>
      <c r="DY673" s="5"/>
      <c r="DZ673" s="5"/>
      <c r="EA673" s="5"/>
      <c r="EB673" s="5"/>
      <c r="EC673" s="5"/>
      <c r="ED673" s="5"/>
      <c r="EE673" s="5"/>
      <c r="EF673" s="5"/>
      <c r="EG673" s="5"/>
      <c r="EH673" s="5"/>
      <c r="EI673" s="5"/>
      <c r="EJ673" s="5"/>
      <c r="EK673" s="5"/>
      <c r="EL673" s="5"/>
      <c r="EM673" s="5"/>
      <c r="EN673" s="5"/>
      <c r="EO673" s="5"/>
      <c r="EP673" s="5"/>
      <c r="EQ673" s="5"/>
      <c r="ER673" s="5"/>
      <c r="ES673" s="5"/>
      <c r="ET673" s="5"/>
      <c r="EU673" s="5"/>
      <c r="EV673" s="5"/>
      <c r="EW673" s="5"/>
      <c r="EX673" s="5"/>
      <c r="EY673" s="5"/>
      <c r="EZ673" s="5"/>
      <c r="FA673" s="5"/>
      <c r="FB673" s="5"/>
      <c r="FC673" s="5"/>
      <c r="FD673" s="5"/>
      <c r="FE673" s="5"/>
      <c r="FF673" s="5"/>
      <c r="FG673" s="5"/>
      <c r="FH673" s="5"/>
      <c r="FI673" s="5"/>
      <c r="FJ673" s="5"/>
      <c r="FK673" s="5"/>
      <c r="FL673" s="5"/>
      <c r="FM673" s="5"/>
      <c r="FN673" s="5"/>
      <c r="FO673" s="5"/>
      <c r="FP673" s="5"/>
      <c r="FQ673" s="5"/>
      <c r="FR673" s="5"/>
      <c r="FS673" s="5"/>
      <c r="FT673" s="5"/>
      <c r="FU673" s="5"/>
      <c r="FV673" s="5"/>
      <c r="FW673" s="5"/>
      <c r="FX673" s="5"/>
      <c r="FY673" s="5"/>
      <c r="FZ673" s="5"/>
      <c r="GA673" s="5"/>
      <c r="GB673" s="5"/>
      <c r="GC673" s="5"/>
      <c r="GD673" s="5"/>
      <c r="GE673" s="5"/>
      <c r="GF673" s="5"/>
      <c r="GG673" s="5"/>
      <c r="GH673" s="5"/>
      <c r="GI673" s="5"/>
      <c r="GJ673" s="5"/>
      <c r="GK673" s="5"/>
      <c r="GL673" s="5"/>
      <c r="GM673" s="5"/>
      <c r="GN673" s="5"/>
      <c r="GO673" s="5"/>
      <c r="GP673" s="5"/>
      <c r="GQ673" s="5"/>
      <c r="GR673" s="5"/>
      <c r="GS673" s="5"/>
      <c r="GT673" s="5"/>
      <c r="GU673" s="5"/>
      <c r="GV673" s="5"/>
      <c r="GW673" s="5"/>
      <c r="GX673" s="5"/>
      <c r="GY673" s="5"/>
      <c r="GZ673" s="5"/>
      <c r="HA673" s="5"/>
      <c r="HB673" s="5"/>
      <c r="HC673" s="5"/>
      <c r="HD673" s="5"/>
      <c r="HE673" s="5"/>
      <c r="HF673" s="5"/>
      <c r="HG673" s="5"/>
      <c r="HH673" s="5"/>
      <c r="HI673" s="5"/>
      <c r="HJ673" s="5"/>
      <c r="HK673" s="5"/>
      <c r="HL673" s="5"/>
      <c r="HM673" s="5"/>
      <c r="HN673" s="5"/>
      <c r="HO673" s="5"/>
      <c r="HP673" s="5"/>
      <c r="HQ673" s="5"/>
      <c r="HR673" s="5"/>
      <c r="HS673" s="5"/>
      <c r="HT673" s="5"/>
      <c r="HU673" s="5"/>
      <c r="HV673" s="5"/>
      <c r="HW673" s="5"/>
      <c r="HX673" s="5"/>
      <c r="HY673" s="5"/>
      <c r="HZ673" s="5"/>
      <c r="IA673" s="5"/>
      <c r="IB673" s="5"/>
      <c r="IC673" s="5"/>
      <c r="ID673" s="5"/>
      <c r="IE673" s="5"/>
      <c r="IF673" s="5"/>
      <c r="IG673" s="5"/>
      <c r="IH673" s="5"/>
      <c r="II673" s="5"/>
      <c r="IJ673" s="5"/>
      <c r="IK673" s="5"/>
      <c r="IL673" s="5"/>
      <c r="IM673" s="5"/>
      <c r="IN673" s="5"/>
      <c r="IO673" s="5"/>
      <c r="IP673" s="5"/>
      <c r="IQ673" s="5"/>
      <c r="IR673" s="5"/>
      <c r="IS673" s="5"/>
      <c r="IT673" s="5"/>
      <c r="IU673" s="5"/>
      <c r="IV673" s="5"/>
      <c r="IW673" s="5"/>
      <c r="IX673" s="5"/>
      <c r="IY673" s="5"/>
      <c r="IZ673" s="5"/>
      <c r="JA673" s="5"/>
      <c r="JB673" s="5"/>
      <c r="JC673" s="5"/>
      <c r="JD673" s="5"/>
      <c r="JE673" s="5"/>
      <c r="JF673" s="5"/>
      <c r="JG673" s="5"/>
      <c r="JH673" s="5"/>
      <c r="JI673" s="5"/>
      <c r="JJ673" s="5"/>
      <c r="JK673" s="5"/>
      <c r="JL673" s="5"/>
      <c r="JM673" s="5"/>
      <c r="JN673" s="5"/>
      <c r="JO673" s="5"/>
      <c r="JP673" s="5"/>
      <c r="JQ673" s="5"/>
      <c r="JR673" s="5"/>
      <c r="JS673" s="5"/>
      <c r="JT673" s="5"/>
      <c r="JU673" s="5"/>
      <c r="JV673" s="5"/>
      <c r="JW673" s="5"/>
      <c r="JX673" s="5"/>
      <c r="JY673" s="5"/>
      <c r="JZ673" s="5"/>
      <c r="KA673" s="5"/>
      <c r="KB673" s="5"/>
      <c r="KC673" s="5"/>
      <c r="KD673" s="5"/>
      <c r="KE673" s="5"/>
      <c r="KF673" s="5"/>
      <c r="KG673" s="5"/>
      <c r="KH673" s="5"/>
      <c r="KI673" s="5"/>
      <c r="KJ673" s="5"/>
      <c r="KK673" s="5"/>
      <c r="KL673" s="5"/>
      <c r="KM673" s="5"/>
      <c r="KN673" s="5"/>
    </row>
    <row r="674" spans="1:300" ht="12.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5"/>
      <c r="CM674" s="5"/>
      <c r="CN674" s="5"/>
      <c r="CO674" s="5"/>
      <c r="CP674" s="5"/>
      <c r="CQ674" s="5"/>
      <c r="CR674" s="5"/>
      <c r="CS674" s="5"/>
      <c r="CT674" s="5"/>
      <c r="CU674" s="5"/>
      <c r="CV674" s="5"/>
      <c r="CW674" s="5"/>
      <c r="CX674" s="5"/>
      <c r="CY674" s="5"/>
      <c r="CZ674" s="5"/>
      <c r="DA674" s="5"/>
      <c r="DB674" s="5"/>
      <c r="DC674" s="5"/>
      <c r="DD674" s="5"/>
      <c r="DE674" s="5"/>
      <c r="DF674" s="5"/>
      <c r="DG674" s="5"/>
      <c r="DH674" s="5"/>
      <c r="DI674" s="5"/>
      <c r="DJ674" s="5"/>
      <c r="DK674" s="5"/>
      <c r="DL674" s="5"/>
      <c r="DM674" s="5"/>
      <c r="DN674" s="5"/>
      <c r="DO674" s="5"/>
      <c r="DP674" s="5"/>
      <c r="DQ674" s="5"/>
      <c r="DR674" s="5"/>
      <c r="DS674" s="5"/>
      <c r="DT674" s="5"/>
      <c r="DU674" s="5"/>
      <c r="DV674" s="5"/>
      <c r="DW674" s="5"/>
      <c r="DX674" s="5"/>
      <c r="DY674" s="5"/>
      <c r="DZ674" s="5"/>
      <c r="EA674" s="5"/>
      <c r="EB674" s="5"/>
      <c r="EC674" s="5"/>
      <c r="ED674" s="5"/>
      <c r="EE674" s="5"/>
      <c r="EF674" s="5"/>
      <c r="EG674" s="5"/>
      <c r="EH674" s="5"/>
      <c r="EI674" s="5"/>
      <c r="EJ674" s="5"/>
      <c r="EK674" s="5"/>
      <c r="EL674" s="5"/>
      <c r="EM674" s="5"/>
      <c r="EN674" s="5"/>
      <c r="EO674" s="5"/>
      <c r="EP674" s="5"/>
      <c r="EQ674" s="5"/>
      <c r="ER674" s="5"/>
      <c r="ES674" s="5"/>
      <c r="ET674" s="5"/>
      <c r="EU674" s="5"/>
      <c r="EV674" s="5"/>
      <c r="EW674" s="5"/>
      <c r="EX674" s="5"/>
      <c r="EY674" s="5"/>
      <c r="EZ674" s="5"/>
      <c r="FA674" s="5"/>
      <c r="FB674" s="5"/>
      <c r="FC674" s="5"/>
      <c r="FD674" s="5"/>
      <c r="FE674" s="5"/>
      <c r="FF674" s="5"/>
      <c r="FG674" s="5"/>
      <c r="FH674" s="5"/>
      <c r="FI674" s="5"/>
      <c r="FJ674" s="5"/>
      <c r="FK674" s="5"/>
      <c r="FL674" s="5"/>
      <c r="FM674" s="5"/>
      <c r="FN674" s="5"/>
      <c r="FO674" s="5"/>
      <c r="FP674" s="5"/>
      <c r="FQ674" s="5"/>
      <c r="FR674" s="5"/>
      <c r="FS674" s="5"/>
      <c r="FT674" s="5"/>
      <c r="FU674" s="5"/>
      <c r="FV674" s="5"/>
      <c r="FW674" s="5"/>
      <c r="FX674" s="5"/>
      <c r="FY674" s="5"/>
      <c r="FZ674" s="5"/>
      <c r="GA674" s="5"/>
      <c r="GB674" s="5"/>
      <c r="GC674" s="5"/>
      <c r="GD674" s="5"/>
      <c r="GE674" s="5"/>
      <c r="GF674" s="5"/>
      <c r="GG674" s="5"/>
      <c r="GH674" s="5"/>
      <c r="GI674" s="5"/>
      <c r="GJ674" s="5"/>
      <c r="GK674" s="5"/>
      <c r="GL674" s="5"/>
      <c r="GM674" s="5"/>
      <c r="GN674" s="5"/>
      <c r="GO674" s="5"/>
      <c r="GP674" s="5"/>
      <c r="GQ674" s="5"/>
      <c r="GR674" s="5"/>
      <c r="GS674" s="5"/>
      <c r="GT674" s="5"/>
      <c r="GU674" s="5"/>
      <c r="GV674" s="5"/>
      <c r="GW674" s="5"/>
      <c r="GX674" s="5"/>
      <c r="GY674" s="5"/>
      <c r="GZ674" s="5"/>
      <c r="HA674" s="5"/>
      <c r="HB674" s="5"/>
      <c r="HC674" s="5"/>
      <c r="HD674" s="5"/>
      <c r="HE674" s="5"/>
      <c r="HF674" s="5"/>
      <c r="HG674" s="5"/>
      <c r="HH674" s="5"/>
      <c r="HI674" s="5"/>
      <c r="HJ674" s="5"/>
      <c r="HK674" s="5"/>
      <c r="HL674" s="5"/>
      <c r="HM674" s="5"/>
      <c r="HN674" s="5"/>
      <c r="HO674" s="5"/>
      <c r="HP674" s="5"/>
      <c r="HQ674" s="5"/>
      <c r="HR674" s="5"/>
      <c r="HS674" s="5"/>
      <c r="HT674" s="5"/>
      <c r="HU674" s="5"/>
      <c r="HV674" s="5"/>
      <c r="HW674" s="5"/>
      <c r="HX674" s="5"/>
      <c r="HY674" s="5"/>
      <c r="HZ674" s="5"/>
      <c r="IA674" s="5"/>
      <c r="IB674" s="5"/>
      <c r="IC674" s="5"/>
      <c r="ID674" s="5"/>
      <c r="IE674" s="5"/>
      <c r="IF674" s="5"/>
      <c r="IG674" s="5"/>
      <c r="IH674" s="5"/>
      <c r="II674" s="5"/>
      <c r="IJ674" s="5"/>
      <c r="IK674" s="5"/>
      <c r="IL674" s="5"/>
      <c r="IM674" s="5"/>
      <c r="IN674" s="5"/>
      <c r="IO674" s="5"/>
      <c r="IP674" s="5"/>
      <c r="IQ674" s="5"/>
      <c r="IR674" s="5"/>
      <c r="IS674" s="5"/>
      <c r="IT674" s="5"/>
      <c r="IU674" s="5"/>
      <c r="IV674" s="5"/>
      <c r="IW674" s="5"/>
      <c r="IX674" s="5"/>
      <c r="IY674" s="5"/>
      <c r="IZ674" s="5"/>
      <c r="JA674" s="5"/>
      <c r="JB674" s="5"/>
      <c r="JC674" s="5"/>
      <c r="JD674" s="5"/>
      <c r="JE674" s="5"/>
      <c r="JF674" s="5"/>
      <c r="JG674" s="5"/>
      <c r="JH674" s="5"/>
      <c r="JI674" s="5"/>
      <c r="JJ674" s="5"/>
      <c r="JK674" s="5"/>
      <c r="JL674" s="5"/>
      <c r="JM674" s="5"/>
      <c r="JN674" s="5"/>
      <c r="JO674" s="5"/>
      <c r="JP674" s="5"/>
      <c r="JQ674" s="5"/>
      <c r="JR674" s="5"/>
      <c r="JS674" s="5"/>
      <c r="JT674" s="5"/>
      <c r="JU674" s="5"/>
      <c r="JV674" s="5"/>
      <c r="JW674" s="5"/>
      <c r="JX674" s="5"/>
      <c r="JY674" s="5"/>
      <c r="JZ674" s="5"/>
      <c r="KA674" s="5"/>
      <c r="KB674" s="5"/>
      <c r="KC674" s="5"/>
      <c r="KD674" s="5"/>
      <c r="KE674" s="5"/>
      <c r="KF674" s="5"/>
      <c r="KG674" s="5"/>
      <c r="KH674" s="5"/>
      <c r="KI674" s="5"/>
      <c r="KJ674" s="5"/>
      <c r="KK674" s="5"/>
      <c r="KL674" s="5"/>
      <c r="KM674" s="5"/>
      <c r="KN674" s="5"/>
    </row>
    <row r="675" spans="1:300" ht="12.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/>
      <c r="CQ675" s="5"/>
      <c r="CR675" s="5"/>
      <c r="CS675" s="5"/>
      <c r="CT675" s="5"/>
      <c r="CU675" s="5"/>
      <c r="CV675" s="5"/>
      <c r="CW675" s="5"/>
      <c r="CX675" s="5"/>
      <c r="CY675" s="5"/>
      <c r="CZ675" s="5"/>
      <c r="DA675" s="5"/>
      <c r="DB675" s="5"/>
      <c r="DC675" s="5"/>
      <c r="DD675" s="5"/>
      <c r="DE675" s="5"/>
      <c r="DF675" s="5"/>
      <c r="DG675" s="5"/>
      <c r="DH675" s="5"/>
      <c r="DI675" s="5"/>
      <c r="DJ675" s="5"/>
      <c r="DK675" s="5"/>
      <c r="DL675" s="5"/>
      <c r="DM675" s="5"/>
      <c r="DN675" s="5"/>
      <c r="DO675" s="5"/>
      <c r="DP675" s="5"/>
      <c r="DQ675" s="5"/>
      <c r="DR675" s="5"/>
      <c r="DS675" s="5"/>
      <c r="DT675" s="5"/>
      <c r="DU675" s="5"/>
      <c r="DV675" s="5"/>
      <c r="DW675" s="5"/>
      <c r="DX675" s="5"/>
      <c r="DY675" s="5"/>
      <c r="DZ675" s="5"/>
      <c r="EA675" s="5"/>
      <c r="EB675" s="5"/>
      <c r="EC675" s="5"/>
      <c r="ED675" s="5"/>
      <c r="EE675" s="5"/>
      <c r="EF675" s="5"/>
      <c r="EG675" s="5"/>
      <c r="EH675" s="5"/>
      <c r="EI675" s="5"/>
      <c r="EJ675" s="5"/>
      <c r="EK675" s="5"/>
      <c r="EL675" s="5"/>
      <c r="EM675" s="5"/>
      <c r="EN675" s="5"/>
      <c r="EO675" s="5"/>
      <c r="EP675" s="5"/>
      <c r="EQ675" s="5"/>
      <c r="ER675" s="5"/>
      <c r="ES675" s="5"/>
      <c r="ET675" s="5"/>
      <c r="EU675" s="5"/>
      <c r="EV675" s="5"/>
      <c r="EW675" s="5"/>
      <c r="EX675" s="5"/>
      <c r="EY675" s="5"/>
      <c r="EZ675" s="5"/>
      <c r="FA675" s="5"/>
      <c r="FB675" s="5"/>
      <c r="FC675" s="5"/>
      <c r="FD675" s="5"/>
      <c r="FE675" s="5"/>
      <c r="FF675" s="5"/>
      <c r="FG675" s="5"/>
      <c r="FH675" s="5"/>
      <c r="FI675" s="5"/>
      <c r="FJ675" s="5"/>
      <c r="FK675" s="5"/>
      <c r="FL675" s="5"/>
      <c r="FM675" s="5"/>
      <c r="FN675" s="5"/>
      <c r="FO675" s="5"/>
      <c r="FP675" s="5"/>
      <c r="FQ675" s="5"/>
      <c r="FR675" s="5"/>
      <c r="FS675" s="5"/>
      <c r="FT675" s="5"/>
      <c r="FU675" s="5"/>
      <c r="FV675" s="5"/>
      <c r="FW675" s="5"/>
      <c r="FX675" s="5"/>
      <c r="FY675" s="5"/>
      <c r="FZ675" s="5"/>
      <c r="GA675" s="5"/>
      <c r="GB675" s="5"/>
      <c r="GC675" s="5"/>
      <c r="GD675" s="5"/>
      <c r="GE675" s="5"/>
      <c r="GF675" s="5"/>
      <c r="GG675" s="5"/>
      <c r="GH675" s="5"/>
      <c r="GI675" s="5"/>
      <c r="GJ675" s="5"/>
      <c r="GK675" s="5"/>
      <c r="GL675" s="5"/>
      <c r="GM675" s="5"/>
      <c r="GN675" s="5"/>
      <c r="GO675" s="5"/>
      <c r="GP675" s="5"/>
      <c r="GQ675" s="5"/>
      <c r="GR675" s="5"/>
      <c r="GS675" s="5"/>
      <c r="GT675" s="5"/>
      <c r="GU675" s="5"/>
      <c r="GV675" s="5"/>
      <c r="GW675" s="5"/>
      <c r="GX675" s="5"/>
      <c r="GY675" s="5"/>
      <c r="GZ675" s="5"/>
      <c r="HA675" s="5"/>
      <c r="HB675" s="5"/>
      <c r="HC675" s="5"/>
      <c r="HD675" s="5"/>
      <c r="HE675" s="5"/>
      <c r="HF675" s="5"/>
      <c r="HG675" s="5"/>
      <c r="HH675" s="5"/>
      <c r="HI675" s="5"/>
      <c r="HJ675" s="5"/>
      <c r="HK675" s="5"/>
      <c r="HL675" s="5"/>
      <c r="HM675" s="5"/>
      <c r="HN675" s="5"/>
      <c r="HO675" s="5"/>
      <c r="HP675" s="5"/>
      <c r="HQ675" s="5"/>
      <c r="HR675" s="5"/>
      <c r="HS675" s="5"/>
      <c r="HT675" s="5"/>
      <c r="HU675" s="5"/>
      <c r="HV675" s="5"/>
      <c r="HW675" s="5"/>
      <c r="HX675" s="5"/>
      <c r="HY675" s="5"/>
      <c r="HZ675" s="5"/>
      <c r="IA675" s="5"/>
      <c r="IB675" s="5"/>
      <c r="IC675" s="5"/>
      <c r="ID675" s="5"/>
      <c r="IE675" s="5"/>
      <c r="IF675" s="5"/>
      <c r="IG675" s="5"/>
      <c r="IH675" s="5"/>
      <c r="II675" s="5"/>
      <c r="IJ675" s="5"/>
      <c r="IK675" s="5"/>
      <c r="IL675" s="5"/>
      <c r="IM675" s="5"/>
      <c r="IN675" s="5"/>
      <c r="IO675" s="5"/>
      <c r="IP675" s="5"/>
      <c r="IQ675" s="5"/>
      <c r="IR675" s="5"/>
      <c r="IS675" s="5"/>
      <c r="IT675" s="5"/>
      <c r="IU675" s="5"/>
      <c r="IV675" s="5"/>
      <c r="IW675" s="5"/>
      <c r="IX675" s="5"/>
      <c r="IY675" s="5"/>
      <c r="IZ675" s="5"/>
      <c r="JA675" s="5"/>
      <c r="JB675" s="5"/>
      <c r="JC675" s="5"/>
      <c r="JD675" s="5"/>
      <c r="JE675" s="5"/>
      <c r="JF675" s="5"/>
      <c r="JG675" s="5"/>
      <c r="JH675" s="5"/>
      <c r="JI675" s="5"/>
      <c r="JJ675" s="5"/>
      <c r="JK675" s="5"/>
      <c r="JL675" s="5"/>
      <c r="JM675" s="5"/>
      <c r="JN675" s="5"/>
      <c r="JO675" s="5"/>
      <c r="JP675" s="5"/>
      <c r="JQ675" s="5"/>
      <c r="JR675" s="5"/>
      <c r="JS675" s="5"/>
      <c r="JT675" s="5"/>
      <c r="JU675" s="5"/>
      <c r="JV675" s="5"/>
      <c r="JW675" s="5"/>
      <c r="JX675" s="5"/>
      <c r="JY675" s="5"/>
      <c r="JZ675" s="5"/>
      <c r="KA675" s="5"/>
      <c r="KB675" s="5"/>
      <c r="KC675" s="5"/>
      <c r="KD675" s="5"/>
      <c r="KE675" s="5"/>
      <c r="KF675" s="5"/>
      <c r="KG675" s="5"/>
      <c r="KH675" s="5"/>
      <c r="KI675" s="5"/>
      <c r="KJ675" s="5"/>
      <c r="KK675" s="5"/>
      <c r="KL675" s="5"/>
      <c r="KM675" s="5"/>
      <c r="KN675" s="5"/>
    </row>
    <row r="676" spans="1:300" ht="12.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5"/>
      <c r="CM676" s="5"/>
      <c r="CN676" s="5"/>
      <c r="CO676" s="5"/>
      <c r="CP676" s="5"/>
      <c r="CQ676" s="5"/>
      <c r="CR676" s="5"/>
      <c r="CS676" s="5"/>
      <c r="CT676" s="5"/>
      <c r="CU676" s="5"/>
      <c r="CV676" s="5"/>
      <c r="CW676" s="5"/>
      <c r="CX676" s="5"/>
      <c r="CY676" s="5"/>
      <c r="CZ676" s="5"/>
      <c r="DA676" s="5"/>
      <c r="DB676" s="5"/>
      <c r="DC676" s="5"/>
      <c r="DD676" s="5"/>
      <c r="DE676" s="5"/>
      <c r="DF676" s="5"/>
      <c r="DG676" s="5"/>
      <c r="DH676" s="5"/>
      <c r="DI676" s="5"/>
      <c r="DJ676" s="5"/>
      <c r="DK676" s="5"/>
      <c r="DL676" s="5"/>
      <c r="DM676" s="5"/>
      <c r="DN676" s="5"/>
      <c r="DO676" s="5"/>
      <c r="DP676" s="5"/>
      <c r="DQ676" s="5"/>
      <c r="DR676" s="5"/>
      <c r="DS676" s="5"/>
      <c r="DT676" s="5"/>
      <c r="DU676" s="5"/>
      <c r="DV676" s="5"/>
      <c r="DW676" s="5"/>
      <c r="DX676" s="5"/>
      <c r="DY676" s="5"/>
      <c r="DZ676" s="5"/>
      <c r="EA676" s="5"/>
      <c r="EB676" s="5"/>
      <c r="EC676" s="5"/>
      <c r="ED676" s="5"/>
      <c r="EE676" s="5"/>
      <c r="EF676" s="5"/>
      <c r="EG676" s="5"/>
      <c r="EH676" s="5"/>
      <c r="EI676" s="5"/>
      <c r="EJ676" s="5"/>
      <c r="EK676" s="5"/>
      <c r="EL676" s="5"/>
      <c r="EM676" s="5"/>
      <c r="EN676" s="5"/>
      <c r="EO676" s="5"/>
      <c r="EP676" s="5"/>
      <c r="EQ676" s="5"/>
      <c r="ER676" s="5"/>
      <c r="ES676" s="5"/>
      <c r="ET676" s="5"/>
      <c r="EU676" s="5"/>
      <c r="EV676" s="5"/>
      <c r="EW676" s="5"/>
      <c r="EX676" s="5"/>
      <c r="EY676" s="5"/>
      <c r="EZ676" s="5"/>
      <c r="FA676" s="5"/>
      <c r="FB676" s="5"/>
      <c r="FC676" s="5"/>
      <c r="FD676" s="5"/>
      <c r="FE676" s="5"/>
      <c r="FF676" s="5"/>
      <c r="FG676" s="5"/>
      <c r="FH676" s="5"/>
      <c r="FI676" s="5"/>
      <c r="FJ676" s="5"/>
      <c r="FK676" s="5"/>
      <c r="FL676" s="5"/>
      <c r="FM676" s="5"/>
      <c r="FN676" s="5"/>
      <c r="FO676" s="5"/>
      <c r="FP676" s="5"/>
      <c r="FQ676" s="5"/>
      <c r="FR676" s="5"/>
      <c r="FS676" s="5"/>
      <c r="FT676" s="5"/>
      <c r="FU676" s="5"/>
      <c r="FV676" s="5"/>
      <c r="FW676" s="5"/>
      <c r="FX676" s="5"/>
      <c r="FY676" s="5"/>
      <c r="FZ676" s="5"/>
      <c r="GA676" s="5"/>
      <c r="GB676" s="5"/>
      <c r="GC676" s="5"/>
      <c r="GD676" s="5"/>
      <c r="GE676" s="5"/>
      <c r="GF676" s="5"/>
      <c r="GG676" s="5"/>
      <c r="GH676" s="5"/>
      <c r="GI676" s="5"/>
      <c r="GJ676" s="5"/>
      <c r="GK676" s="5"/>
      <c r="GL676" s="5"/>
      <c r="GM676" s="5"/>
      <c r="GN676" s="5"/>
      <c r="GO676" s="5"/>
      <c r="GP676" s="5"/>
      <c r="GQ676" s="5"/>
      <c r="GR676" s="5"/>
      <c r="GS676" s="5"/>
      <c r="GT676" s="5"/>
      <c r="GU676" s="5"/>
      <c r="GV676" s="5"/>
      <c r="GW676" s="5"/>
      <c r="GX676" s="5"/>
      <c r="GY676" s="5"/>
      <c r="GZ676" s="5"/>
      <c r="HA676" s="5"/>
      <c r="HB676" s="5"/>
      <c r="HC676" s="5"/>
      <c r="HD676" s="5"/>
      <c r="HE676" s="5"/>
      <c r="HF676" s="5"/>
      <c r="HG676" s="5"/>
      <c r="HH676" s="5"/>
      <c r="HI676" s="5"/>
      <c r="HJ676" s="5"/>
      <c r="HK676" s="5"/>
      <c r="HL676" s="5"/>
      <c r="HM676" s="5"/>
      <c r="HN676" s="5"/>
      <c r="HO676" s="5"/>
      <c r="HP676" s="5"/>
      <c r="HQ676" s="5"/>
      <c r="HR676" s="5"/>
      <c r="HS676" s="5"/>
      <c r="HT676" s="5"/>
      <c r="HU676" s="5"/>
      <c r="HV676" s="5"/>
      <c r="HW676" s="5"/>
      <c r="HX676" s="5"/>
      <c r="HY676" s="5"/>
      <c r="HZ676" s="5"/>
      <c r="IA676" s="5"/>
      <c r="IB676" s="5"/>
      <c r="IC676" s="5"/>
      <c r="ID676" s="5"/>
      <c r="IE676" s="5"/>
      <c r="IF676" s="5"/>
      <c r="IG676" s="5"/>
      <c r="IH676" s="5"/>
      <c r="II676" s="5"/>
      <c r="IJ676" s="5"/>
      <c r="IK676" s="5"/>
      <c r="IL676" s="5"/>
      <c r="IM676" s="5"/>
      <c r="IN676" s="5"/>
      <c r="IO676" s="5"/>
      <c r="IP676" s="5"/>
      <c r="IQ676" s="5"/>
      <c r="IR676" s="5"/>
      <c r="IS676" s="5"/>
      <c r="IT676" s="5"/>
      <c r="IU676" s="5"/>
      <c r="IV676" s="5"/>
      <c r="IW676" s="5"/>
      <c r="IX676" s="5"/>
      <c r="IY676" s="5"/>
      <c r="IZ676" s="5"/>
      <c r="JA676" s="5"/>
      <c r="JB676" s="5"/>
      <c r="JC676" s="5"/>
      <c r="JD676" s="5"/>
      <c r="JE676" s="5"/>
      <c r="JF676" s="5"/>
      <c r="JG676" s="5"/>
      <c r="JH676" s="5"/>
      <c r="JI676" s="5"/>
      <c r="JJ676" s="5"/>
      <c r="JK676" s="5"/>
      <c r="JL676" s="5"/>
      <c r="JM676" s="5"/>
      <c r="JN676" s="5"/>
      <c r="JO676" s="5"/>
      <c r="JP676" s="5"/>
      <c r="JQ676" s="5"/>
      <c r="JR676" s="5"/>
      <c r="JS676" s="5"/>
      <c r="JT676" s="5"/>
      <c r="JU676" s="5"/>
      <c r="JV676" s="5"/>
      <c r="JW676" s="5"/>
      <c r="JX676" s="5"/>
      <c r="JY676" s="5"/>
      <c r="JZ676" s="5"/>
      <c r="KA676" s="5"/>
      <c r="KB676" s="5"/>
      <c r="KC676" s="5"/>
      <c r="KD676" s="5"/>
      <c r="KE676" s="5"/>
      <c r="KF676" s="5"/>
      <c r="KG676" s="5"/>
      <c r="KH676" s="5"/>
      <c r="KI676" s="5"/>
      <c r="KJ676" s="5"/>
      <c r="KK676" s="5"/>
      <c r="KL676" s="5"/>
      <c r="KM676" s="5"/>
      <c r="KN676" s="5"/>
    </row>
    <row r="677" spans="1:300" ht="12.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5"/>
      <c r="CM677" s="5"/>
      <c r="CN677" s="5"/>
      <c r="CO677" s="5"/>
      <c r="CP677" s="5"/>
      <c r="CQ677" s="5"/>
      <c r="CR677" s="5"/>
      <c r="CS677" s="5"/>
      <c r="CT677" s="5"/>
      <c r="CU677" s="5"/>
      <c r="CV677" s="5"/>
      <c r="CW677" s="5"/>
      <c r="CX677" s="5"/>
      <c r="CY677" s="5"/>
      <c r="CZ677" s="5"/>
      <c r="DA677" s="5"/>
      <c r="DB677" s="5"/>
      <c r="DC677" s="5"/>
      <c r="DD677" s="5"/>
      <c r="DE677" s="5"/>
      <c r="DF677" s="5"/>
      <c r="DG677" s="5"/>
      <c r="DH677" s="5"/>
      <c r="DI677" s="5"/>
      <c r="DJ677" s="5"/>
      <c r="DK677" s="5"/>
      <c r="DL677" s="5"/>
      <c r="DM677" s="5"/>
      <c r="DN677" s="5"/>
      <c r="DO677" s="5"/>
      <c r="DP677" s="5"/>
      <c r="DQ677" s="5"/>
      <c r="DR677" s="5"/>
      <c r="DS677" s="5"/>
      <c r="DT677" s="5"/>
      <c r="DU677" s="5"/>
      <c r="DV677" s="5"/>
      <c r="DW677" s="5"/>
      <c r="DX677" s="5"/>
      <c r="DY677" s="5"/>
      <c r="DZ677" s="5"/>
      <c r="EA677" s="5"/>
      <c r="EB677" s="5"/>
      <c r="EC677" s="5"/>
      <c r="ED677" s="5"/>
      <c r="EE677" s="5"/>
      <c r="EF677" s="5"/>
      <c r="EG677" s="5"/>
      <c r="EH677" s="5"/>
      <c r="EI677" s="5"/>
      <c r="EJ677" s="5"/>
      <c r="EK677" s="5"/>
      <c r="EL677" s="5"/>
      <c r="EM677" s="5"/>
      <c r="EN677" s="5"/>
      <c r="EO677" s="5"/>
      <c r="EP677" s="5"/>
      <c r="EQ677" s="5"/>
      <c r="ER677" s="5"/>
      <c r="ES677" s="5"/>
      <c r="ET677" s="5"/>
      <c r="EU677" s="5"/>
      <c r="EV677" s="5"/>
      <c r="EW677" s="5"/>
      <c r="EX677" s="5"/>
      <c r="EY677" s="5"/>
      <c r="EZ677" s="5"/>
      <c r="FA677" s="5"/>
      <c r="FB677" s="5"/>
      <c r="FC677" s="5"/>
      <c r="FD677" s="5"/>
      <c r="FE677" s="5"/>
      <c r="FF677" s="5"/>
      <c r="FG677" s="5"/>
      <c r="FH677" s="5"/>
      <c r="FI677" s="5"/>
      <c r="FJ677" s="5"/>
      <c r="FK677" s="5"/>
      <c r="FL677" s="5"/>
      <c r="FM677" s="5"/>
      <c r="FN677" s="5"/>
      <c r="FO677" s="5"/>
      <c r="FP677" s="5"/>
      <c r="FQ677" s="5"/>
      <c r="FR677" s="5"/>
      <c r="FS677" s="5"/>
      <c r="FT677" s="5"/>
      <c r="FU677" s="5"/>
      <c r="FV677" s="5"/>
      <c r="FW677" s="5"/>
      <c r="FX677" s="5"/>
      <c r="FY677" s="5"/>
      <c r="FZ677" s="5"/>
      <c r="GA677" s="5"/>
      <c r="GB677" s="5"/>
      <c r="GC677" s="5"/>
      <c r="GD677" s="5"/>
      <c r="GE677" s="5"/>
      <c r="GF677" s="5"/>
      <c r="GG677" s="5"/>
      <c r="GH677" s="5"/>
      <c r="GI677" s="5"/>
      <c r="GJ677" s="5"/>
      <c r="GK677" s="5"/>
      <c r="GL677" s="5"/>
      <c r="GM677" s="5"/>
      <c r="GN677" s="5"/>
      <c r="GO677" s="5"/>
      <c r="GP677" s="5"/>
      <c r="GQ677" s="5"/>
      <c r="GR677" s="5"/>
      <c r="GS677" s="5"/>
      <c r="GT677" s="5"/>
      <c r="GU677" s="5"/>
      <c r="GV677" s="5"/>
      <c r="GW677" s="5"/>
      <c r="GX677" s="5"/>
      <c r="GY677" s="5"/>
      <c r="GZ677" s="5"/>
      <c r="HA677" s="5"/>
      <c r="HB677" s="5"/>
      <c r="HC677" s="5"/>
      <c r="HD677" s="5"/>
      <c r="HE677" s="5"/>
      <c r="HF677" s="5"/>
      <c r="HG677" s="5"/>
      <c r="HH677" s="5"/>
      <c r="HI677" s="5"/>
      <c r="HJ677" s="5"/>
      <c r="HK677" s="5"/>
      <c r="HL677" s="5"/>
      <c r="HM677" s="5"/>
      <c r="HN677" s="5"/>
      <c r="HO677" s="5"/>
      <c r="HP677" s="5"/>
      <c r="HQ677" s="5"/>
      <c r="HR677" s="5"/>
      <c r="HS677" s="5"/>
      <c r="HT677" s="5"/>
      <c r="HU677" s="5"/>
      <c r="HV677" s="5"/>
      <c r="HW677" s="5"/>
      <c r="HX677" s="5"/>
      <c r="HY677" s="5"/>
      <c r="HZ677" s="5"/>
      <c r="IA677" s="5"/>
      <c r="IB677" s="5"/>
      <c r="IC677" s="5"/>
      <c r="ID677" s="5"/>
      <c r="IE677" s="5"/>
      <c r="IF677" s="5"/>
      <c r="IG677" s="5"/>
      <c r="IH677" s="5"/>
      <c r="II677" s="5"/>
      <c r="IJ677" s="5"/>
      <c r="IK677" s="5"/>
      <c r="IL677" s="5"/>
      <c r="IM677" s="5"/>
      <c r="IN677" s="5"/>
      <c r="IO677" s="5"/>
      <c r="IP677" s="5"/>
      <c r="IQ677" s="5"/>
      <c r="IR677" s="5"/>
      <c r="IS677" s="5"/>
      <c r="IT677" s="5"/>
      <c r="IU677" s="5"/>
      <c r="IV677" s="5"/>
      <c r="IW677" s="5"/>
      <c r="IX677" s="5"/>
      <c r="IY677" s="5"/>
      <c r="IZ677" s="5"/>
      <c r="JA677" s="5"/>
      <c r="JB677" s="5"/>
      <c r="JC677" s="5"/>
      <c r="JD677" s="5"/>
      <c r="JE677" s="5"/>
      <c r="JF677" s="5"/>
      <c r="JG677" s="5"/>
      <c r="JH677" s="5"/>
      <c r="JI677" s="5"/>
      <c r="JJ677" s="5"/>
      <c r="JK677" s="5"/>
      <c r="JL677" s="5"/>
      <c r="JM677" s="5"/>
      <c r="JN677" s="5"/>
      <c r="JO677" s="5"/>
      <c r="JP677" s="5"/>
      <c r="JQ677" s="5"/>
      <c r="JR677" s="5"/>
      <c r="JS677" s="5"/>
      <c r="JT677" s="5"/>
      <c r="JU677" s="5"/>
      <c r="JV677" s="5"/>
      <c r="JW677" s="5"/>
      <c r="JX677" s="5"/>
      <c r="JY677" s="5"/>
      <c r="JZ677" s="5"/>
      <c r="KA677" s="5"/>
      <c r="KB677" s="5"/>
      <c r="KC677" s="5"/>
      <c r="KD677" s="5"/>
      <c r="KE677" s="5"/>
      <c r="KF677" s="5"/>
      <c r="KG677" s="5"/>
      <c r="KH677" s="5"/>
      <c r="KI677" s="5"/>
      <c r="KJ677" s="5"/>
      <c r="KK677" s="5"/>
      <c r="KL677" s="5"/>
      <c r="KM677" s="5"/>
      <c r="KN677" s="5"/>
    </row>
    <row r="678" spans="1:300" ht="12.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5"/>
      <c r="CM678" s="5"/>
      <c r="CN678" s="5"/>
      <c r="CO678" s="5"/>
      <c r="CP678" s="5"/>
      <c r="CQ678" s="5"/>
      <c r="CR678" s="5"/>
      <c r="CS678" s="5"/>
      <c r="CT678" s="5"/>
      <c r="CU678" s="5"/>
      <c r="CV678" s="5"/>
      <c r="CW678" s="5"/>
      <c r="CX678" s="5"/>
      <c r="CY678" s="5"/>
      <c r="CZ678" s="5"/>
      <c r="DA678" s="5"/>
      <c r="DB678" s="5"/>
      <c r="DC678" s="5"/>
      <c r="DD678" s="5"/>
      <c r="DE678" s="5"/>
      <c r="DF678" s="5"/>
      <c r="DG678" s="5"/>
      <c r="DH678" s="5"/>
      <c r="DI678" s="5"/>
      <c r="DJ678" s="5"/>
      <c r="DK678" s="5"/>
      <c r="DL678" s="5"/>
      <c r="DM678" s="5"/>
      <c r="DN678" s="5"/>
      <c r="DO678" s="5"/>
      <c r="DP678" s="5"/>
      <c r="DQ678" s="5"/>
      <c r="DR678" s="5"/>
      <c r="DS678" s="5"/>
      <c r="DT678" s="5"/>
      <c r="DU678" s="5"/>
      <c r="DV678" s="5"/>
      <c r="DW678" s="5"/>
      <c r="DX678" s="5"/>
      <c r="DY678" s="5"/>
      <c r="DZ678" s="5"/>
      <c r="EA678" s="5"/>
      <c r="EB678" s="5"/>
      <c r="EC678" s="5"/>
      <c r="ED678" s="5"/>
      <c r="EE678" s="5"/>
      <c r="EF678" s="5"/>
      <c r="EG678" s="5"/>
      <c r="EH678" s="5"/>
      <c r="EI678" s="5"/>
      <c r="EJ678" s="5"/>
      <c r="EK678" s="5"/>
      <c r="EL678" s="5"/>
      <c r="EM678" s="5"/>
      <c r="EN678" s="5"/>
      <c r="EO678" s="5"/>
      <c r="EP678" s="5"/>
      <c r="EQ678" s="5"/>
      <c r="ER678" s="5"/>
      <c r="ES678" s="5"/>
      <c r="ET678" s="5"/>
      <c r="EU678" s="5"/>
      <c r="EV678" s="5"/>
      <c r="EW678" s="5"/>
      <c r="EX678" s="5"/>
      <c r="EY678" s="5"/>
      <c r="EZ678" s="5"/>
      <c r="FA678" s="5"/>
      <c r="FB678" s="5"/>
      <c r="FC678" s="5"/>
      <c r="FD678" s="5"/>
      <c r="FE678" s="5"/>
      <c r="FF678" s="5"/>
      <c r="FG678" s="5"/>
      <c r="FH678" s="5"/>
      <c r="FI678" s="5"/>
      <c r="FJ678" s="5"/>
      <c r="FK678" s="5"/>
      <c r="FL678" s="5"/>
      <c r="FM678" s="5"/>
      <c r="FN678" s="5"/>
      <c r="FO678" s="5"/>
      <c r="FP678" s="5"/>
      <c r="FQ678" s="5"/>
      <c r="FR678" s="5"/>
      <c r="FS678" s="5"/>
      <c r="FT678" s="5"/>
      <c r="FU678" s="5"/>
      <c r="FV678" s="5"/>
      <c r="FW678" s="5"/>
      <c r="FX678" s="5"/>
      <c r="FY678" s="5"/>
      <c r="FZ678" s="5"/>
      <c r="GA678" s="5"/>
      <c r="GB678" s="5"/>
      <c r="GC678" s="5"/>
      <c r="GD678" s="5"/>
      <c r="GE678" s="5"/>
      <c r="GF678" s="5"/>
      <c r="GG678" s="5"/>
      <c r="GH678" s="5"/>
      <c r="GI678" s="5"/>
      <c r="GJ678" s="5"/>
      <c r="GK678" s="5"/>
      <c r="GL678" s="5"/>
      <c r="GM678" s="5"/>
      <c r="GN678" s="5"/>
      <c r="GO678" s="5"/>
      <c r="GP678" s="5"/>
      <c r="GQ678" s="5"/>
      <c r="GR678" s="5"/>
      <c r="GS678" s="5"/>
      <c r="GT678" s="5"/>
      <c r="GU678" s="5"/>
      <c r="GV678" s="5"/>
      <c r="GW678" s="5"/>
      <c r="GX678" s="5"/>
      <c r="GY678" s="5"/>
      <c r="GZ678" s="5"/>
      <c r="HA678" s="5"/>
      <c r="HB678" s="5"/>
      <c r="HC678" s="5"/>
      <c r="HD678" s="5"/>
      <c r="HE678" s="5"/>
      <c r="HF678" s="5"/>
      <c r="HG678" s="5"/>
      <c r="HH678" s="5"/>
      <c r="HI678" s="5"/>
      <c r="HJ678" s="5"/>
      <c r="HK678" s="5"/>
      <c r="HL678" s="5"/>
      <c r="HM678" s="5"/>
      <c r="HN678" s="5"/>
      <c r="HO678" s="5"/>
      <c r="HP678" s="5"/>
      <c r="HQ678" s="5"/>
      <c r="HR678" s="5"/>
      <c r="HS678" s="5"/>
      <c r="HT678" s="5"/>
      <c r="HU678" s="5"/>
      <c r="HV678" s="5"/>
      <c r="HW678" s="5"/>
      <c r="HX678" s="5"/>
      <c r="HY678" s="5"/>
      <c r="HZ678" s="5"/>
      <c r="IA678" s="5"/>
      <c r="IB678" s="5"/>
      <c r="IC678" s="5"/>
      <c r="ID678" s="5"/>
      <c r="IE678" s="5"/>
      <c r="IF678" s="5"/>
      <c r="IG678" s="5"/>
      <c r="IH678" s="5"/>
      <c r="II678" s="5"/>
      <c r="IJ678" s="5"/>
      <c r="IK678" s="5"/>
      <c r="IL678" s="5"/>
      <c r="IM678" s="5"/>
      <c r="IN678" s="5"/>
      <c r="IO678" s="5"/>
      <c r="IP678" s="5"/>
      <c r="IQ678" s="5"/>
      <c r="IR678" s="5"/>
      <c r="IS678" s="5"/>
      <c r="IT678" s="5"/>
      <c r="IU678" s="5"/>
      <c r="IV678" s="5"/>
      <c r="IW678" s="5"/>
      <c r="IX678" s="5"/>
      <c r="IY678" s="5"/>
      <c r="IZ678" s="5"/>
      <c r="JA678" s="5"/>
      <c r="JB678" s="5"/>
      <c r="JC678" s="5"/>
      <c r="JD678" s="5"/>
      <c r="JE678" s="5"/>
      <c r="JF678" s="5"/>
      <c r="JG678" s="5"/>
      <c r="JH678" s="5"/>
      <c r="JI678" s="5"/>
      <c r="JJ678" s="5"/>
      <c r="JK678" s="5"/>
      <c r="JL678" s="5"/>
      <c r="JM678" s="5"/>
      <c r="JN678" s="5"/>
      <c r="JO678" s="5"/>
      <c r="JP678" s="5"/>
      <c r="JQ678" s="5"/>
      <c r="JR678" s="5"/>
      <c r="JS678" s="5"/>
      <c r="JT678" s="5"/>
      <c r="JU678" s="5"/>
      <c r="JV678" s="5"/>
      <c r="JW678" s="5"/>
      <c r="JX678" s="5"/>
      <c r="JY678" s="5"/>
      <c r="JZ678" s="5"/>
      <c r="KA678" s="5"/>
      <c r="KB678" s="5"/>
      <c r="KC678" s="5"/>
      <c r="KD678" s="5"/>
      <c r="KE678" s="5"/>
      <c r="KF678" s="5"/>
      <c r="KG678" s="5"/>
      <c r="KH678" s="5"/>
      <c r="KI678" s="5"/>
      <c r="KJ678" s="5"/>
      <c r="KK678" s="5"/>
      <c r="KL678" s="5"/>
      <c r="KM678" s="5"/>
      <c r="KN678" s="5"/>
    </row>
    <row r="679" spans="1:300" ht="12.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5"/>
      <c r="CM679" s="5"/>
      <c r="CN679" s="5"/>
      <c r="CO679" s="5"/>
      <c r="CP679" s="5"/>
      <c r="CQ679" s="5"/>
      <c r="CR679" s="5"/>
      <c r="CS679" s="5"/>
      <c r="CT679" s="5"/>
      <c r="CU679" s="5"/>
      <c r="CV679" s="5"/>
      <c r="CW679" s="5"/>
      <c r="CX679" s="5"/>
      <c r="CY679" s="5"/>
      <c r="CZ679" s="5"/>
      <c r="DA679" s="5"/>
      <c r="DB679" s="5"/>
      <c r="DC679" s="5"/>
      <c r="DD679" s="5"/>
      <c r="DE679" s="5"/>
      <c r="DF679" s="5"/>
      <c r="DG679" s="5"/>
      <c r="DH679" s="5"/>
      <c r="DI679" s="5"/>
      <c r="DJ679" s="5"/>
      <c r="DK679" s="5"/>
      <c r="DL679" s="5"/>
      <c r="DM679" s="5"/>
      <c r="DN679" s="5"/>
      <c r="DO679" s="5"/>
      <c r="DP679" s="5"/>
      <c r="DQ679" s="5"/>
      <c r="DR679" s="5"/>
      <c r="DS679" s="5"/>
      <c r="DT679" s="5"/>
      <c r="DU679" s="5"/>
      <c r="DV679" s="5"/>
      <c r="DW679" s="5"/>
      <c r="DX679" s="5"/>
      <c r="DY679" s="5"/>
      <c r="DZ679" s="5"/>
      <c r="EA679" s="5"/>
      <c r="EB679" s="5"/>
      <c r="EC679" s="5"/>
      <c r="ED679" s="5"/>
      <c r="EE679" s="5"/>
      <c r="EF679" s="5"/>
      <c r="EG679" s="5"/>
      <c r="EH679" s="5"/>
      <c r="EI679" s="5"/>
      <c r="EJ679" s="5"/>
      <c r="EK679" s="5"/>
      <c r="EL679" s="5"/>
      <c r="EM679" s="5"/>
      <c r="EN679" s="5"/>
      <c r="EO679" s="5"/>
      <c r="EP679" s="5"/>
      <c r="EQ679" s="5"/>
      <c r="ER679" s="5"/>
      <c r="ES679" s="5"/>
      <c r="ET679" s="5"/>
      <c r="EU679" s="5"/>
      <c r="EV679" s="5"/>
      <c r="EW679" s="5"/>
      <c r="EX679" s="5"/>
      <c r="EY679" s="5"/>
      <c r="EZ679" s="5"/>
      <c r="FA679" s="5"/>
      <c r="FB679" s="5"/>
      <c r="FC679" s="5"/>
      <c r="FD679" s="5"/>
      <c r="FE679" s="5"/>
      <c r="FF679" s="5"/>
      <c r="FG679" s="5"/>
      <c r="FH679" s="5"/>
      <c r="FI679" s="5"/>
      <c r="FJ679" s="5"/>
      <c r="FK679" s="5"/>
      <c r="FL679" s="5"/>
      <c r="FM679" s="5"/>
      <c r="FN679" s="5"/>
      <c r="FO679" s="5"/>
      <c r="FP679" s="5"/>
      <c r="FQ679" s="5"/>
      <c r="FR679" s="5"/>
      <c r="FS679" s="5"/>
      <c r="FT679" s="5"/>
      <c r="FU679" s="5"/>
      <c r="FV679" s="5"/>
      <c r="FW679" s="5"/>
      <c r="FX679" s="5"/>
      <c r="FY679" s="5"/>
      <c r="FZ679" s="5"/>
      <c r="GA679" s="5"/>
      <c r="GB679" s="5"/>
      <c r="GC679" s="5"/>
      <c r="GD679" s="5"/>
      <c r="GE679" s="5"/>
      <c r="GF679" s="5"/>
      <c r="GG679" s="5"/>
      <c r="GH679" s="5"/>
      <c r="GI679" s="5"/>
      <c r="GJ679" s="5"/>
      <c r="GK679" s="5"/>
      <c r="GL679" s="5"/>
      <c r="GM679" s="5"/>
      <c r="GN679" s="5"/>
      <c r="GO679" s="5"/>
      <c r="GP679" s="5"/>
      <c r="GQ679" s="5"/>
      <c r="GR679" s="5"/>
      <c r="GS679" s="5"/>
      <c r="GT679" s="5"/>
      <c r="GU679" s="5"/>
      <c r="GV679" s="5"/>
      <c r="GW679" s="5"/>
      <c r="GX679" s="5"/>
      <c r="GY679" s="5"/>
      <c r="GZ679" s="5"/>
      <c r="HA679" s="5"/>
      <c r="HB679" s="5"/>
      <c r="HC679" s="5"/>
      <c r="HD679" s="5"/>
      <c r="HE679" s="5"/>
      <c r="HF679" s="5"/>
      <c r="HG679" s="5"/>
      <c r="HH679" s="5"/>
      <c r="HI679" s="5"/>
      <c r="HJ679" s="5"/>
      <c r="HK679" s="5"/>
      <c r="HL679" s="5"/>
      <c r="HM679" s="5"/>
      <c r="HN679" s="5"/>
      <c r="HO679" s="5"/>
      <c r="HP679" s="5"/>
      <c r="HQ679" s="5"/>
      <c r="HR679" s="5"/>
      <c r="HS679" s="5"/>
      <c r="HT679" s="5"/>
      <c r="HU679" s="5"/>
      <c r="HV679" s="5"/>
      <c r="HW679" s="5"/>
      <c r="HX679" s="5"/>
      <c r="HY679" s="5"/>
      <c r="HZ679" s="5"/>
      <c r="IA679" s="5"/>
      <c r="IB679" s="5"/>
      <c r="IC679" s="5"/>
      <c r="ID679" s="5"/>
      <c r="IE679" s="5"/>
      <c r="IF679" s="5"/>
      <c r="IG679" s="5"/>
      <c r="IH679" s="5"/>
      <c r="II679" s="5"/>
      <c r="IJ679" s="5"/>
      <c r="IK679" s="5"/>
      <c r="IL679" s="5"/>
      <c r="IM679" s="5"/>
      <c r="IN679" s="5"/>
      <c r="IO679" s="5"/>
      <c r="IP679" s="5"/>
      <c r="IQ679" s="5"/>
      <c r="IR679" s="5"/>
      <c r="IS679" s="5"/>
      <c r="IT679" s="5"/>
      <c r="IU679" s="5"/>
      <c r="IV679" s="5"/>
      <c r="IW679" s="5"/>
      <c r="IX679" s="5"/>
      <c r="IY679" s="5"/>
      <c r="IZ679" s="5"/>
      <c r="JA679" s="5"/>
      <c r="JB679" s="5"/>
      <c r="JC679" s="5"/>
      <c r="JD679" s="5"/>
      <c r="JE679" s="5"/>
      <c r="JF679" s="5"/>
      <c r="JG679" s="5"/>
      <c r="JH679" s="5"/>
      <c r="JI679" s="5"/>
      <c r="JJ679" s="5"/>
      <c r="JK679" s="5"/>
      <c r="JL679" s="5"/>
      <c r="JM679" s="5"/>
      <c r="JN679" s="5"/>
      <c r="JO679" s="5"/>
      <c r="JP679" s="5"/>
      <c r="JQ679" s="5"/>
      <c r="JR679" s="5"/>
      <c r="JS679" s="5"/>
      <c r="JT679" s="5"/>
      <c r="JU679" s="5"/>
      <c r="JV679" s="5"/>
      <c r="JW679" s="5"/>
      <c r="JX679" s="5"/>
      <c r="JY679" s="5"/>
      <c r="JZ679" s="5"/>
      <c r="KA679" s="5"/>
      <c r="KB679" s="5"/>
      <c r="KC679" s="5"/>
      <c r="KD679" s="5"/>
      <c r="KE679" s="5"/>
      <c r="KF679" s="5"/>
      <c r="KG679" s="5"/>
      <c r="KH679" s="5"/>
      <c r="KI679" s="5"/>
      <c r="KJ679" s="5"/>
      <c r="KK679" s="5"/>
      <c r="KL679" s="5"/>
      <c r="KM679" s="5"/>
      <c r="KN679" s="5"/>
    </row>
    <row r="680" spans="1:300" ht="12.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/>
      <c r="CQ680" s="5"/>
      <c r="CR680" s="5"/>
      <c r="CS680" s="5"/>
      <c r="CT680" s="5"/>
      <c r="CU680" s="5"/>
      <c r="CV680" s="5"/>
      <c r="CW680" s="5"/>
      <c r="CX680" s="5"/>
      <c r="CY680" s="5"/>
      <c r="CZ680" s="5"/>
      <c r="DA680" s="5"/>
      <c r="DB680" s="5"/>
      <c r="DC680" s="5"/>
      <c r="DD680" s="5"/>
      <c r="DE680" s="5"/>
      <c r="DF680" s="5"/>
      <c r="DG680" s="5"/>
      <c r="DH680" s="5"/>
      <c r="DI680" s="5"/>
      <c r="DJ680" s="5"/>
      <c r="DK680" s="5"/>
      <c r="DL680" s="5"/>
      <c r="DM680" s="5"/>
      <c r="DN680" s="5"/>
      <c r="DO680" s="5"/>
      <c r="DP680" s="5"/>
      <c r="DQ680" s="5"/>
      <c r="DR680" s="5"/>
      <c r="DS680" s="5"/>
      <c r="DT680" s="5"/>
      <c r="DU680" s="5"/>
      <c r="DV680" s="5"/>
      <c r="DW680" s="5"/>
      <c r="DX680" s="5"/>
      <c r="DY680" s="5"/>
      <c r="DZ680" s="5"/>
      <c r="EA680" s="5"/>
      <c r="EB680" s="5"/>
      <c r="EC680" s="5"/>
      <c r="ED680" s="5"/>
      <c r="EE680" s="5"/>
      <c r="EF680" s="5"/>
      <c r="EG680" s="5"/>
      <c r="EH680" s="5"/>
      <c r="EI680" s="5"/>
      <c r="EJ680" s="5"/>
      <c r="EK680" s="5"/>
      <c r="EL680" s="5"/>
      <c r="EM680" s="5"/>
      <c r="EN680" s="5"/>
      <c r="EO680" s="5"/>
      <c r="EP680" s="5"/>
      <c r="EQ680" s="5"/>
      <c r="ER680" s="5"/>
      <c r="ES680" s="5"/>
      <c r="ET680" s="5"/>
      <c r="EU680" s="5"/>
      <c r="EV680" s="5"/>
      <c r="EW680" s="5"/>
      <c r="EX680" s="5"/>
      <c r="EY680" s="5"/>
      <c r="EZ680" s="5"/>
      <c r="FA680" s="5"/>
      <c r="FB680" s="5"/>
      <c r="FC680" s="5"/>
      <c r="FD680" s="5"/>
      <c r="FE680" s="5"/>
      <c r="FF680" s="5"/>
      <c r="FG680" s="5"/>
      <c r="FH680" s="5"/>
      <c r="FI680" s="5"/>
      <c r="FJ680" s="5"/>
      <c r="FK680" s="5"/>
      <c r="FL680" s="5"/>
      <c r="FM680" s="5"/>
      <c r="FN680" s="5"/>
      <c r="FO680" s="5"/>
      <c r="FP680" s="5"/>
      <c r="FQ680" s="5"/>
      <c r="FR680" s="5"/>
      <c r="FS680" s="5"/>
      <c r="FT680" s="5"/>
      <c r="FU680" s="5"/>
      <c r="FV680" s="5"/>
      <c r="FW680" s="5"/>
      <c r="FX680" s="5"/>
      <c r="FY680" s="5"/>
      <c r="FZ680" s="5"/>
      <c r="GA680" s="5"/>
      <c r="GB680" s="5"/>
      <c r="GC680" s="5"/>
      <c r="GD680" s="5"/>
      <c r="GE680" s="5"/>
      <c r="GF680" s="5"/>
      <c r="GG680" s="5"/>
      <c r="GH680" s="5"/>
      <c r="GI680" s="5"/>
      <c r="GJ680" s="5"/>
      <c r="GK680" s="5"/>
      <c r="GL680" s="5"/>
      <c r="GM680" s="5"/>
      <c r="GN680" s="5"/>
      <c r="GO680" s="5"/>
      <c r="GP680" s="5"/>
      <c r="GQ680" s="5"/>
      <c r="GR680" s="5"/>
      <c r="GS680" s="5"/>
      <c r="GT680" s="5"/>
      <c r="GU680" s="5"/>
      <c r="GV680" s="5"/>
      <c r="GW680" s="5"/>
      <c r="GX680" s="5"/>
      <c r="GY680" s="5"/>
      <c r="GZ680" s="5"/>
      <c r="HA680" s="5"/>
      <c r="HB680" s="5"/>
      <c r="HC680" s="5"/>
      <c r="HD680" s="5"/>
      <c r="HE680" s="5"/>
      <c r="HF680" s="5"/>
      <c r="HG680" s="5"/>
      <c r="HH680" s="5"/>
      <c r="HI680" s="5"/>
      <c r="HJ680" s="5"/>
      <c r="HK680" s="5"/>
      <c r="HL680" s="5"/>
      <c r="HM680" s="5"/>
      <c r="HN680" s="5"/>
      <c r="HO680" s="5"/>
      <c r="HP680" s="5"/>
      <c r="HQ680" s="5"/>
      <c r="HR680" s="5"/>
      <c r="HS680" s="5"/>
      <c r="HT680" s="5"/>
      <c r="HU680" s="5"/>
      <c r="HV680" s="5"/>
      <c r="HW680" s="5"/>
      <c r="HX680" s="5"/>
      <c r="HY680" s="5"/>
      <c r="HZ680" s="5"/>
      <c r="IA680" s="5"/>
      <c r="IB680" s="5"/>
      <c r="IC680" s="5"/>
      <c r="ID680" s="5"/>
      <c r="IE680" s="5"/>
      <c r="IF680" s="5"/>
      <c r="IG680" s="5"/>
      <c r="IH680" s="5"/>
      <c r="II680" s="5"/>
      <c r="IJ680" s="5"/>
      <c r="IK680" s="5"/>
      <c r="IL680" s="5"/>
      <c r="IM680" s="5"/>
      <c r="IN680" s="5"/>
      <c r="IO680" s="5"/>
      <c r="IP680" s="5"/>
      <c r="IQ680" s="5"/>
      <c r="IR680" s="5"/>
      <c r="IS680" s="5"/>
      <c r="IT680" s="5"/>
      <c r="IU680" s="5"/>
      <c r="IV680" s="5"/>
      <c r="IW680" s="5"/>
      <c r="IX680" s="5"/>
      <c r="IY680" s="5"/>
      <c r="IZ680" s="5"/>
      <c r="JA680" s="5"/>
      <c r="JB680" s="5"/>
      <c r="JC680" s="5"/>
      <c r="JD680" s="5"/>
      <c r="JE680" s="5"/>
      <c r="JF680" s="5"/>
      <c r="JG680" s="5"/>
      <c r="JH680" s="5"/>
      <c r="JI680" s="5"/>
      <c r="JJ680" s="5"/>
      <c r="JK680" s="5"/>
      <c r="JL680" s="5"/>
      <c r="JM680" s="5"/>
      <c r="JN680" s="5"/>
      <c r="JO680" s="5"/>
      <c r="JP680" s="5"/>
      <c r="JQ680" s="5"/>
      <c r="JR680" s="5"/>
      <c r="JS680" s="5"/>
      <c r="JT680" s="5"/>
      <c r="JU680" s="5"/>
      <c r="JV680" s="5"/>
      <c r="JW680" s="5"/>
      <c r="JX680" s="5"/>
      <c r="JY680" s="5"/>
      <c r="JZ680" s="5"/>
      <c r="KA680" s="5"/>
      <c r="KB680" s="5"/>
      <c r="KC680" s="5"/>
      <c r="KD680" s="5"/>
      <c r="KE680" s="5"/>
      <c r="KF680" s="5"/>
      <c r="KG680" s="5"/>
      <c r="KH680" s="5"/>
      <c r="KI680" s="5"/>
      <c r="KJ680" s="5"/>
      <c r="KK680" s="5"/>
      <c r="KL680" s="5"/>
      <c r="KM680" s="5"/>
      <c r="KN680" s="5"/>
    </row>
    <row r="681" spans="1:300" ht="12.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5"/>
      <c r="CM681" s="5"/>
      <c r="CN681" s="5"/>
      <c r="CO681" s="5"/>
      <c r="CP681" s="5"/>
      <c r="CQ681" s="5"/>
      <c r="CR681" s="5"/>
      <c r="CS681" s="5"/>
      <c r="CT681" s="5"/>
      <c r="CU681" s="5"/>
      <c r="CV681" s="5"/>
      <c r="CW681" s="5"/>
      <c r="CX681" s="5"/>
      <c r="CY681" s="5"/>
      <c r="CZ681" s="5"/>
      <c r="DA681" s="5"/>
      <c r="DB681" s="5"/>
      <c r="DC681" s="5"/>
      <c r="DD681" s="5"/>
      <c r="DE681" s="5"/>
      <c r="DF681" s="5"/>
      <c r="DG681" s="5"/>
      <c r="DH681" s="5"/>
      <c r="DI681" s="5"/>
      <c r="DJ681" s="5"/>
      <c r="DK681" s="5"/>
      <c r="DL681" s="5"/>
      <c r="DM681" s="5"/>
      <c r="DN681" s="5"/>
      <c r="DO681" s="5"/>
      <c r="DP681" s="5"/>
      <c r="DQ681" s="5"/>
      <c r="DR681" s="5"/>
      <c r="DS681" s="5"/>
      <c r="DT681" s="5"/>
      <c r="DU681" s="5"/>
      <c r="DV681" s="5"/>
      <c r="DW681" s="5"/>
      <c r="DX681" s="5"/>
      <c r="DY681" s="5"/>
      <c r="DZ681" s="5"/>
      <c r="EA681" s="5"/>
      <c r="EB681" s="5"/>
      <c r="EC681" s="5"/>
      <c r="ED681" s="5"/>
      <c r="EE681" s="5"/>
      <c r="EF681" s="5"/>
      <c r="EG681" s="5"/>
      <c r="EH681" s="5"/>
      <c r="EI681" s="5"/>
      <c r="EJ681" s="5"/>
      <c r="EK681" s="5"/>
      <c r="EL681" s="5"/>
      <c r="EM681" s="5"/>
      <c r="EN681" s="5"/>
      <c r="EO681" s="5"/>
      <c r="EP681" s="5"/>
      <c r="EQ681" s="5"/>
      <c r="ER681" s="5"/>
      <c r="ES681" s="5"/>
      <c r="ET681" s="5"/>
      <c r="EU681" s="5"/>
      <c r="EV681" s="5"/>
      <c r="EW681" s="5"/>
      <c r="EX681" s="5"/>
      <c r="EY681" s="5"/>
      <c r="EZ681" s="5"/>
      <c r="FA681" s="5"/>
      <c r="FB681" s="5"/>
      <c r="FC681" s="5"/>
      <c r="FD681" s="5"/>
      <c r="FE681" s="5"/>
      <c r="FF681" s="5"/>
      <c r="FG681" s="5"/>
      <c r="FH681" s="5"/>
      <c r="FI681" s="5"/>
      <c r="FJ681" s="5"/>
      <c r="FK681" s="5"/>
      <c r="FL681" s="5"/>
      <c r="FM681" s="5"/>
      <c r="FN681" s="5"/>
      <c r="FO681" s="5"/>
      <c r="FP681" s="5"/>
      <c r="FQ681" s="5"/>
      <c r="FR681" s="5"/>
      <c r="FS681" s="5"/>
      <c r="FT681" s="5"/>
      <c r="FU681" s="5"/>
      <c r="FV681" s="5"/>
      <c r="FW681" s="5"/>
      <c r="FX681" s="5"/>
      <c r="FY681" s="5"/>
      <c r="FZ681" s="5"/>
      <c r="GA681" s="5"/>
      <c r="GB681" s="5"/>
      <c r="GC681" s="5"/>
      <c r="GD681" s="5"/>
      <c r="GE681" s="5"/>
      <c r="GF681" s="5"/>
      <c r="GG681" s="5"/>
      <c r="GH681" s="5"/>
      <c r="GI681" s="5"/>
      <c r="GJ681" s="5"/>
      <c r="GK681" s="5"/>
      <c r="GL681" s="5"/>
      <c r="GM681" s="5"/>
      <c r="GN681" s="5"/>
      <c r="GO681" s="5"/>
      <c r="GP681" s="5"/>
      <c r="GQ681" s="5"/>
      <c r="GR681" s="5"/>
      <c r="GS681" s="5"/>
      <c r="GT681" s="5"/>
      <c r="GU681" s="5"/>
      <c r="GV681" s="5"/>
      <c r="GW681" s="5"/>
      <c r="GX681" s="5"/>
      <c r="GY681" s="5"/>
      <c r="GZ681" s="5"/>
      <c r="HA681" s="5"/>
      <c r="HB681" s="5"/>
      <c r="HC681" s="5"/>
      <c r="HD681" s="5"/>
      <c r="HE681" s="5"/>
      <c r="HF681" s="5"/>
      <c r="HG681" s="5"/>
      <c r="HH681" s="5"/>
      <c r="HI681" s="5"/>
      <c r="HJ681" s="5"/>
      <c r="HK681" s="5"/>
      <c r="HL681" s="5"/>
      <c r="HM681" s="5"/>
      <c r="HN681" s="5"/>
      <c r="HO681" s="5"/>
      <c r="HP681" s="5"/>
      <c r="HQ681" s="5"/>
      <c r="HR681" s="5"/>
      <c r="HS681" s="5"/>
      <c r="HT681" s="5"/>
      <c r="HU681" s="5"/>
      <c r="HV681" s="5"/>
      <c r="HW681" s="5"/>
      <c r="HX681" s="5"/>
      <c r="HY681" s="5"/>
      <c r="HZ681" s="5"/>
      <c r="IA681" s="5"/>
      <c r="IB681" s="5"/>
      <c r="IC681" s="5"/>
      <c r="ID681" s="5"/>
      <c r="IE681" s="5"/>
      <c r="IF681" s="5"/>
      <c r="IG681" s="5"/>
      <c r="IH681" s="5"/>
      <c r="II681" s="5"/>
      <c r="IJ681" s="5"/>
      <c r="IK681" s="5"/>
      <c r="IL681" s="5"/>
      <c r="IM681" s="5"/>
      <c r="IN681" s="5"/>
      <c r="IO681" s="5"/>
      <c r="IP681" s="5"/>
      <c r="IQ681" s="5"/>
      <c r="IR681" s="5"/>
      <c r="IS681" s="5"/>
      <c r="IT681" s="5"/>
      <c r="IU681" s="5"/>
      <c r="IV681" s="5"/>
      <c r="IW681" s="5"/>
      <c r="IX681" s="5"/>
      <c r="IY681" s="5"/>
      <c r="IZ681" s="5"/>
      <c r="JA681" s="5"/>
      <c r="JB681" s="5"/>
      <c r="JC681" s="5"/>
      <c r="JD681" s="5"/>
      <c r="JE681" s="5"/>
      <c r="JF681" s="5"/>
      <c r="JG681" s="5"/>
      <c r="JH681" s="5"/>
      <c r="JI681" s="5"/>
      <c r="JJ681" s="5"/>
      <c r="JK681" s="5"/>
      <c r="JL681" s="5"/>
      <c r="JM681" s="5"/>
      <c r="JN681" s="5"/>
      <c r="JO681" s="5"/>
      <c r="JP681" s="5"/>
      <c r="JQ681" s="5"/>
      <c r="JR681" s="5"/>
      <c r="JS681" s="5"/>
      <c r="JT681" s="5"/>
      <c r="JU681" s="5"/>
      <c r="JV681" s="5"/>
      <c r="JW681" s="5"/>
      <c r="JX681" s="5"/>
      <c r="JY681" s="5"/>
      <c r="JZ681" s="5"/>
      <c r="KA681" s="5"/>
      <c r="KB681" s="5"/>
      <c r="KC681" s="5"/>
      <c r="KD681" s="5"/>
      <c r="KE681" s="5"/>
      <c r="KF681" s="5"/>
      <c r="KG681" s="5"/>
      <c r="KH681" s="5"/>
      <c r="KI681" s="5"/>
      <c r="KJ681" s="5"/>
      <c r="KK681" s="5"/>
      <c r="KL681" s="5"/>
      <c r="KM681" s="5"/>
      <c r="KN681" s="5"/>
    </row>
    <row r="682" spans="1:300" ht="12.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5"/>
      <c r="CM682" s="5"/>
      <c r="CN682" s="5"/>
      <c r="CO682" s="5"/>
      <c r="CP682" s="5"/>
      <c r="CQ682" s="5"/>
      <c r="CR682" s="5"/>
      <c r="CS682" s="5"/>
      <c r="CT682" s="5"/>
      <c r="CU682" s="5"/>
      <c r="CV682" s="5"/>
      <c r="CW682" s="5"/>
      <c r="CX682" s="5"/>
      <c r="CY682" s="5"/>
      <c r="CZ682" s="5"/>
      <c r="DA682" s="5"/>
      <c r="DB682" s="5"/>
      <c r="DC682" s="5"/>
      <c r="DD682" s="5"/>
      <c r="DE682" s="5"/>
      <c r="DF682" s="5"/>
      <c r="DG682" s="5"/>
      <c r="DH682" s="5"/>
      <c r="DI682" s="5"/>
      <c r="DJ682" s="5"/>
      <c r="DK682" s="5"/>
      <c r="DL682" s="5"/>
      <c r="DM682" s="5"/>
      <c r="DN682" s="5"/>
      <c r="DO682" s="5"/>
      <c r="DP682" s="5"/>
      <c r="DQ682" s="5"/>
      <c r="DR682" s="5"/>
      <c r="DS682" s="5"/>
      <c r="DT682" s="5"/>
      <c r="DU682" s="5"/>
      <c r="DV682" s="5"/>
      <c r="DW682" s="5"/>
      <c r="DX682" s="5"/>
      <c r="DY682" s="5"/>
      <c r="DZ682" s="5"/>
      <c r="EA682" s="5"/>
      <c r="EB682" s="5"/>
      <c r="EC682" s="5"/>
      <c r="ED682" s="5"/>
      <c r="EE682" s="5"/>
      <c r="EF682" s="5"/>
      <c r="EG682" s="5"/>
      <c r="EH682" s="5"/>
      <c r="EI682" s="5"/>
      <c r="EJ682" s="5"/>
      <c r="EK682" s="5"/>
      <c r="EL682" s="5"/>
      <c r="EM682" s="5"/>
      <c r="EN682" s="5"/>
      <c r="EO682" s="5"/>
      <c r="EP682" s="5"/>
      <c r="EQ682" s="5"/>
      <c r="ER682" s="5"/>
      <c r="ES682" s="5"/>
      <c r="ET682" s="5"/>
      <c r="EU682" s="5"/>
      <c r="EV682" s="5"/>
      <c r="EW682" s="5"/>
      <c r="EX682" s="5"/>
      <c r="EY682" s="5"/>
      <c r="EZ682" s="5"/>
      <c r="FA682" s="5"/>
      <c r="FB682" s="5"/>
      <c r="FC682" s="5"/>
      <c r="FD682" s="5"/>
      <c r="FE682" s="5"/>
      <c r="FF682" s="5"/>
      <c r="FG682" s="5"/>
      <c r="FH682" s="5"/>
      <c r="FI682" s="5"/>
      <c r="FJ682" s="5"/>
      <c r="FK682" s="5"/>
      <c r="FL682" s="5"/>
      <c r="FM682" s="5"/>
      <c r="FN682" s="5"/>
      <c r="FO682" s="5"/>
      <c r="FP682" s="5"/>
      <c r="FQ682" s="5"/>
      <c r="FR682" s="5"/>
      <c r="FS682" s="5"/>
      <c r="FT682" s="5"/>
      <c r="FU682" s="5"/>
      <c r="FV682" s="5"/>
      <c r="FW682" s="5"/>
      <c r="FX682" s="5"/>
      <c r="FY682" s="5"/>
      <c r="FZ682" s="5"/>
      <c r="GA682" s="5"/>
      <c r="GB682" s="5"/>
      <c r="GC682" s="5"/>
      <c r="GD682" s="5"/>
      <c r="GE682" s="5"/>
      <c r="GF682" s="5"/>
      <c r="GG682" s="5"/>
      <c r="GH682" s="5"/>
      <c r="GI682" s="5"/>
      <c r="GJ682" s="5"/>
      <c r="GK682" s="5"/>
      <c r="GL682" s="5"/>
      <c r="GM682" s="5"/>
      <c r="GN682" s="5"/>
      <c r="GO682" s="5"/>
      <c r="GP682" s="5"/>
      <c r="GQ682" s="5"/>
      <c r="GR682" s="5"/>
      <c r="GS682" s="5"/>
      <c r="GT682" s="5"/>
      <c r="GU682" s="5"/>
      <c r="GV682" s="5"/>
      <c r="GW682" s="5"/>
      <c r="GX682" s="5"/>
      <c r="GY682" s="5"/>
      <c r="GZ682" s="5"/>
      <c r="HA682" s="5"/>
      <c r="HB682" s="5"/>
      <c r="HC682" s="5"/>
      <c r="HD682" s="5"/>
      <c r="HE682" s="5"/>
      <c r="HF682" s="5"/>
      <c r="HG682" s="5"/>
      <c r="HH682" s="5"/>
      <c r="HI682" s="5"/>
      <c r="HJ682" s="5"/>
      <c r="HK682" s="5"/>
      <c r="HL682" s="5"/>
      <c r="HM682" s="5"/>
      <c r="HN682" s="5"/>
      <c r="HO682" s="5"/>
      <c r="HP682" s="5"/>
      <c r="HQ682" s="5"/>
      <c r="HR682" s="5"/>
      <c r="HS682" s="5"/>
      <c r="HT682" s="5"/>
      <c r="HU682" s="5"/>
      <c r="HV682" s="5"/>
      <c r="HW682" s="5"/>
      <c r="HX682" s="5"/>
      <c r="HY682" s="5"/>
      <c r="HZ682" s="5"/>
      <c r="IA682" s="5"/>
      <c r="IB682" s="5"/>
      <c r="IC682" s="5"/>
      <c r="ID682" s="5"/>
      <c r="IE682" s="5"/>
      <c r="IF682" s="5"/>
      <c r="IG682" s="5"/>
      <c r="IH682" s="5"/>
      <c r="II682" s="5"/>
      <c r="IJ682" s="5"/>
      <c r="IK682" s="5"/>
      <c r="IL682" s="5"/>
      <c r="IM682" s="5"/>
      <c r="IN682" s="5"/>
      <c r="IO682" s="5"/>
      <c r="IP682" s="5"/>
      <c r="IQ682" s="5"/>
      <c r="IR682" s="5"/>
      <c r="IS682" s="5"/>
      <c r="IT682" s="5"/>
      <c r="IU682" s="5"/>
      <c r="IV682" s="5"/>
      <c r="IW682" s="5"/>
      <c r="IX682" s="5"/>
      <c r="IY682" s="5"/>
      <c r="IZ682" s="5"/>
      <c r="JA682" s="5"/>
      <c r="JB682" s="5"/>
      <c r="JC682" s="5"/>
      <c r="JD682" s="5"/>
      <c r="JE682" s="5"/>
      <c r="JF682" s="5"/>
      <c r="JG682" s="5"/>
      <c r="JH682" s="5"/>
      <c r="JI682" s="5"/>
      <c r="JJ682" s="5"/>
      <c r="JK682" s="5"/>
      <c r="JL682" s="5"/>
      <c r="JM682" s="5"/>
      <c r="JN682" s="5"/>
      <c r="JO682" s="5"/>
      <c r="JP682" s="5"/>
      <c r="JQ682" s="5"/>
      <c r="JR682" s="5"/>
      <c r="JS682" s="5"/>
      <c r="JT682" s="5"/>
      <c r="JU682" s="5"/>
      <c r="JV682" s="5"/>
      <c r="JW682" s="5"/>
      <c r="JX682" s="5"/>
      <c r="JY682" s="5"/>
      <c r="JZ682" s="5"/>
      <c r="KA682" s="5"/>
      <c r="KB682" s="5"/>
      <c r="KC682" s="5"/>
      <c r="KD682" s="5"/>
      <c r="KE682" s="5"/>
      <c r="KF682" s="5"/>
      <c r="KG682" s="5"/>
      <c r="KH682" s="5"/>
      <c r="KI682" s="5"/>
      <c r="KJ682" s="5"/>
      <c r="KK682" s="5"/>
      <c r="KL682" s="5"/>
      <c r="KM682" s="5"/>
      <c r="KN682" s="5"/>
    </row>
    <row r="683" spans="1:300" ht="12.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5"/>
      <c r="CM683" s="5"/>
      <c r="CN683" s="5"/>
      <c r="CO683" s="5"/>
      <c r="CP683" s="5"/>
      <c r="CQ683" s="5"/>
      <c r="CR683" s="5"/>
      <c r="CS683" s="5"/>
      <c r="CT683" s="5"/>
      <c r="CU683" s="5"/>
      <c r="CV683" s="5"/>
      <c r="CW683" s="5"/>
      <c r="CX683" s="5"/>
      <c r="CY683" s="5"/>
      <c r="CZ683" s="5"/>
      <c r="DA683" s="5"/>
      <c r="DB683" s="5"/>
      <c r="DC683" s="5"/>
      <c r="DD683" s="5"/>
      <c r="DE683" s="5"/>
      <c r="DF683" s="5"/>
      <c r="DG683" s="5"/>
      <c r="DH683" s="5"/>
      <c r="DI683" s="5"/>
      <c r="DJ683" s="5"/>
      <c r="DK683" s="5"/>
      <c r="DL683" s="5"/>
      <c r="DM683" s="5"/>
      <c r="DN683" s="5"/>
      <c r="DO683" s="5"/>
      <c r="DP683" s="5"/>
      <c r="DQ683" s="5"/>
      <c r="DR683" s="5"/>
      <c r="DS683" s="5"/>
      <c r="DT683" s="5"/>
      <c r="DU683" s="5"/>
      <c r="DV683" s="5"/>
      <c r="DW683" s="5"/>
      <c r="DX683" s="5"/>
      <c r="DY683" s="5"/>
      <c r="DZ683" s="5"/>
      <c r="EA683" s="5"/>
      <c r="EB683" s="5"/>
      <c r="EC683" s="5"/>
      <c r="ED683" s="5"/>
      <c r="EE683" s="5"/>
      <c r="EF683" s="5"/>
      <c r="EG683" s="5"/>
      <c r="EH683" s="5"/>
      <c r="EI683" s="5"/>
      <c r="EJ683" s="5"/>
      <c r="EK683" s="5"/>
      <c r="EL683" s="5"/>
      <c r="EM683" s="5"/>
      <c r="EN683" s="5"/>
      <c r="EO683" s="5"/>
      <c r="EP683" s="5"/>
      <c r="EQ683" s="5"/>
      <c r="ER683" s="5"/>
      <c r="ES683" s="5"/>
      <c r="ET683" s="5"/>
      <c r="EU683" s="5"/>
      <c r="EV683" s="5"/>
      <c r="EW683" s="5"/>
      <c r="EX683" s="5"/>
      <c r="EY683" s="5"/>
      <c r="EZ683" s="5"/>
      <c r="FA683" s="5"/>
      <c r="FB683" s="5"/>
      <c r="FC683" s="5"/>
      <c r="FD683" s="5"/>
      <c r="FE683" s="5"/>
      <c r="FF683" s="5"/>
      <c r="FG683" s="5"/>
      <c r="FH683" s="5"/>
      <c r="FI683" s="5"/>
      <c r="FJ683" s="5"/>
      <c r="FK683" s="5"/>
      <c r="FL683" s="5"/>
      <c r="FM683" s="5"/>
      <c r="FN683" s="5"/>
      <c r="FO683" s="5"/>
      <c r="FP683" s="5"/>
      <c r="FQ683" s="5"/>
      <c r="FR683" s="5"/>
      <c r="FS683" s="5"/>
      <c r="FT683" s="5"/>
      <c r="FU683" s="5"/>
      <c r="FV683" s="5"/>
      <c r="FW683" s="5"/>
      <c r="FX683" s="5"/>
      <c r="FY683" s="5"/>
      <c r="FZ683" s="5"/>
      <c r="GA683" s="5"/>
      <c r="GB683" s="5"/>
      <c r="GC683" s="5"/>
      <c r="GD683" s="5"/>
      <c r="GE683" s="5"/>
      <c r="GF683" s="5"/>
      <c r="GG683" s="5"/>
      <c r="GH683" s="5"/>
      <c r="GI683" s="5"/>
      <c r="GJ683" s="5"/>
      <c r="GK683" s="5"/>
      <c r="GL683" s="5"/>
      <c r="GM683" s="5"/>
      <c r="GN683" s="5"/>
      <c r="GO683" s="5"/>
      <c r="GP683" s="5"/>
      <c r="GQ683" s="5"/>
      <c r="GR683" s="5"/>
      <c r="GS683" s="5"/>
      <c r="GT683" s="5"/>
      <c r="GU683" s="5"/>
      <c r="GV683" s="5"/>
      <c r="GW683" s="5"/>
      <c r="GX683" s="5"/>
      <c r="GY683" s="5"/>
      <c r="GZ683" s="5"/>
      <c r="HA683" s="5"/>
      <c r="HB683" s="5"/>
      <c r="HC683" s="5"/>
      <c r="HD683" s="5"/>
      <c r="HE683" s="5"/>
      <c r="HF683" s="5"/>
      <c r="HG683" s="5"/>
      <c r="HH683" s="5"/>
      <c r="HI683" s="5"/>
      <c r="HJ683" s="5"/>
      <c r="HK683" s="5"/>
      <c r="HL683" s="5"/>
      <c r="HM683" s="5"/>
      <c r="HN683" s="5"/>
      <c r="HO683" s="5"/>
      <c r="HP683" s="5"/>
      <c r="HQ683" s="5"/>
      <c r="HR683" s="5"/>
      <c r="HS683" s="5"/>
      <c r="HT683" s="5"/>
      <c r="HU683" s="5"/>
      <c r="HV683" s="5"/>
      <c r="HW683" s="5"/>
      <c r="HX683" s="5"/>
      <c r="HY683" s="5"/>
      <c r="HZ683" s="5"/>
      <c r="IA683" s="5"/>
      <c r="IB683" s="5"/>
      <c r="IC683" s="5"/>
      <c r="ID683" s="5"/>
      <c r="IE683" s="5"/>
      <c r="IF683" s="5"/>
      <c r="IG683" s="5"/>
      <c r="IH683" s="5"/>
      <c r="II683" s="5"/>
      <c r="IJ683" s="5"/>
      <c r="IK683" s="5"/>
      <c r="IL683" s="5"/>
      <c r="IM683" s="5"/>
      <c r="IN683" s="5"/>
      <c r="IO683" s="5"/>
      <c r="IP683" s="5"/>
      <c r="IQ683" s="5"/>
      <c r="IR683" s="5"/>
      <c r="IS683" s="5"/>
      <c r="IT683" s="5"/>
      <c r="IU683" s="5"/>
      <c r="IV683" s="5"/>
      <c r="IW683" s="5"/>
      <c r="IX683" s="5"/>
      <c r="IY683" s="5"/>
      <c r="IZ683" s="5"/>
      <c r="JA683" s="5"/>
      <c r="JB683" s="5"/>
      <c r="JC683" s="5"/>
      <c r="JD683" s="5"/>
      <c r="JE683" s="5"/>
      <c r="JF683" s="5"/>
      <c r="JG683" s="5"/>
      <c r="JH683" s="5"/>
      <c r="JI683" s="5"/>
      <c r="JJ683" s="5"/>
      <c r="JK683" s="5"/>
      <c r="JL683" s="5"/>
      <c r="JM683" s="5"/>
      <c r="JN683" s="5"/>
      <c r="JO683" s="5"/>
      <c r="JP683" s="5"/>
      <c r="JQ683" s="5"/>
      <c r="JR683" s="5"/>
      <c r="JS683" s="5"/>
      <c r="JT683" s="5"/>
      <c r="JU683" s="5"/>
      <c r="JV683" s="5"/>
      <c r="JW683" s="5"/>
      <c r="JX683" s="5"/>
      <c r="JY683" s="5"/>
      <c r="JZ683" s="5"/>
      <c r="KA683" s="5"/>
      <c r="KB683" s="5"/>
      <c r="KC683" s="5"/>
      <c r="KD683" s="5"/>
      <c r="KE683" s="5"/>
      <c r="KF683" s="5"/>
      <c r="KG683" s="5"/>
      <c r="KH683" s="5"/>
      <c r="KI683" s="5"/>
      <c r="KJ683" s="5"/>
      <c r="KK683" s="5"/>
      <c r="KL683" s="5"/>
      <c r="KM683" s="5"/>
      <c r="KN683" s="5"/>
    </row>
    <row r="684" spans="1:300" ht="12.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5"/>
      <c r="CM684" s="5"/>
      <c r="CN684" s="5"/>
      <c r="CO684" s="5"/>
      <c r="CP684" s="5"/>
      <c r="CQ684" s="5"/>
      <c r="CR684" s="5"/>
      <c r="CS684" s="5"/>
      <c r="CT684" s="5"/>
      <c r="CU684" s="5"/>
      <c r="CV684" s="5"/>
      <c r="CW684" s="5"/>
      <c r="CX684" s="5"/>
      <c r="CY684" s="5"/>
      <c r="CZ684" s="5"/>
      <c r="DA684" s="5"/>
      <c r="DB684" s="5"/>
      <c r="DC684" s="5"/>
      <c r="DD684" s="5"/>
      <c r="DE684" s="5"/>
      <c r="DF684" s="5"/>
      <c r="DG684" s="5"/>
      <c r="DH684" s="5"/>
      <c r="DI684" s="5"/>
      <c r="DJ684" s="5"/>
      <c r="DK684" s="5"/>
      <c r="DL684" s="5"/>
      <c r="DM684" s="5"/>
      <c r="DN684" s="5"/>
      <c r="DO684" s="5"/>
      <c r="DP684" s="5"/>
      <c r="DQ684" s="5"/>
      <c r="DR684" s="5"/>
      <c r="DS684" s="5"/>
      <c r="DT684" s="5"/>
      <c r="DU684" s="5"/>
      <c r="DV684" s="5"/>
      <c r="DW684" s="5"/>
      <c r="DX684" s="5"/>
      <c r="DY684" s="5"/>
      <c r="DZ684" s="5"/>
      <c r="EA684" s="5"/>
      <c r="EB684" s="5"/>
      <c r="EC684" s="5"/>
      <c r="ED684" s="5"/>
      <c r="EE684" s="5"/>
      <c r="EF684" s="5"/>
      <c r="EG684" s="5"/>
      <c r="EH684" s="5"/>
      <c r="EI684" s="5"/>
      <c r="EJ684" s="5"/>
      <c r="EK684" s="5"/>
      <c r="EL684" s="5"/>
      <c r="EM684" s="5"/>
      <c r="EN684" s="5"/>
      <c r="EO684" s="5"/>
      <c r="EP684" s="5"/>
      <c r="EQ684" s="5"/>
      <c r="ER684" s="5"/>
      <c r="ES684" s="5"/>
      <c r="ET684" s="5"/>
      <c r="EU684" s="5"/>
      <c r="EV684" s="5"/>
      <c r="EW684" s="5"/>
      <c r="EX684" s="5"/>
      <c r="EY684" s="5"/>
      <c r="EZ684" s="5"/>
      <c r="FA684" s="5"/>
      <c r="FB684" s="5"/>
      <c r="FC684" s="5"/>
      <c r="FD684" s="5"/>
      <c r="FE684" s="5"/>
      <c r="FF684" s="5"/>
      <c r="FG684" s="5"/>
      <c r="FH684" s="5"/>
      <c r="FI684" s="5"/>
      <c r="FJ684" s="5"/>
      <c r="FK684" s="5"/>
      <c r="FL684" s="5"/>
      <c r="FM684" s="5"/>
      <c r="FN684" s="5"/>
      <c r="FO684" s="5"/>
      <c r="FP684" s="5"/>
      <c r="FQ684" s="5"/>
      <c r="FR684" s="5"/>
      <c r="FS684" s="5"/>
      <c r="FT684" s="5"/>
      <c r="FU684" s="5"/>
      <c r="FV684" s="5"/>
      <c r="FW684" s="5"/>
      <c r="FX684" s="5"/>
      <c r="FY684" s="5"/>
      <c r="FZ684" s="5"/>
      <c r="GA684" s="5"/>
      <c r="GB684" s="5"/>
      <c r="GC684" s="5"/>
      <c r="GD684" s="5"/>
      <c r="GE684" s="5"/>
      <c r="GF684" s="5"/>
      <c r="GG684" s="5"/>
      <c r="GH684" s="5"/>
      <c r="GI684" s="5"/>
      <c r="GJ684" s="5"/>
      <c r="GK684" s="5"/>
      <c r="GL684" s="5"/>
      <c r="GM684" s="5"/>
      <c r="GN684" s="5"/>
      <c r="GO684" s="5"/>
      <c r="GP684" s="5"/>
      <c r="GQ684" s="5"/>
      <c r="GR684" s="5"/>
      <c r="GS684" s="5"/>
      <c r="GT684" s="5"/>
      <c r="GU684" s="5"/>
      <c r="GV684" s="5"/>
      <c r="GW684" s="5"/>
      <c r="GX684" s="5"/>
      <c r="GY684" s="5"/>
      <c r="GZ684" s="5"/>
      <c r="HA684" s="5"/>
      <c r="HB684" s="5"/>
      <c r="HC684" s="5"/>
      <c r="HD684" s="5"/>
      <c r="HE684" s="5"/>
      <c r="HF684" s="5"/>
      <c r="HG684" s="5"/>
      <c r="HH684" s="5"/>
      <c r="HI684" s="5"/>
      <c r="HJ684" s="5"/>
      <c r="HK684" s="5"/>
      <c r="HL684" s="5"/>
      <c r="HM684" s="5"/>
      <c r="HN684" s="5"/>
      <c r="HO684" s="5"/>
      <c r="HP684" s="5"/>
      <c r="HQ684" s="5"/>
      <c r="HR684" s="5"/>
      <c r="HS684" s="5"/>
      <c r="HT684" s="5"/>
      <c r="HU684" s="5"/>
      <c r="HV684" s="5"/>
      <c r="HW684" s="5"/>
      <c r="HX684" s="5"/>
      <c r="HY684" s="5"/>
      <c r="HZ684" s="5"/>
      <c r="IA684" s="5"/>
      <c r="IB684" s="5"/>
      <c r="IC684" s="5"/>
      <c r="ID684" s="5"/>
      <c r="IE684" s="5"/>
      <c r="IF684" s="5"/>
      <c r="IG684" s="5"/>
      <c r="IH684" s="5"/>
      <c r="II684" s="5"/>
      <c r="IJ684" s="5"/>
      <c r="IK684" s="5"/>
      <c r="IL684" s="5"/>
      <c r="IM684" s="5"/>
      <c r="IN684" s="5"/>
      <c r="IO684" s="5"/>
      <c r="IP684" s="5"/>
      <c r="IQ684" s="5"/>
      <c r="IR684" s="5"/>
      <c r="IS684" s="5"/>
      <c r="IT684" s="5"/>
      <c r="IU684" s="5"/>
      <c r="IV684" s="5"/>
      <c r="IW684" s="5"/>
      <c r="IX684" s="5"/>
      <c r="IY684" s="5"/>
      <c r="IZ684" s="5"/>
      <c r="JA684" s="5"/>
      <c r="JB684" s="5"/>
      <c r="JC684" s="5"/>
      <c r="JD684" s="5"/>
      <c r="JE684" s="5"/>
      <c r="JF684" s="5"/>
      <c r="JG684" s="5"/>
      <c r="JH684" s="5"/>
      <c r="JI684" s="5"/>
      <c r="JJ684" s="5"/>
      <c r="JK684" s="5"/>
      <c r="JL684" s="5"/>
      <c r="JM684" s="5"/>
      <c r="JN684" s="5"/>
      <c r="JO684" s="5"/>
      <c r="JP684" s="5"/>
      <c r="JQ684" s="5"/>
      <c r="JR684" s="5"/>
      <c r="JS684" s="5"/>
      <c r="JT684" s="5"/>
      <c r="JU684" s="5"/>
      <c r="JV684" s="5"/>
      <c r="JW684" s="5"/>
      <c r="JX684" s="5"/>
      <c r="JY684" s="5"/>
      <c r="JZ684" s="5"/>
      <c r="KA684" s="5"/>
      <c r="KB684" s="5"/>
      <c r="KC684" s="5"/>
      <c r="KD684" s="5"/>
      <c r="KE684" s="5"/>
      <c r="KF684" s="5"/>
      <c r="KG684" s="5"/>
      <c r="KH684" s="5"/>
      <c r="KI684" s="5"/>
      <c r="KJ684" s="5"/>
      <c r="KK684" s="5"/>
      <c r="KL684" s="5"/>
      <c r="KM684" s="5"/>
      <c r="KN684" s="5"/>
    </row>
    <row r="685" spans="1:300" ht="12.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  <c r="CR685" s="5"/>
      <c r="CS685" s="5"/>
      <c r="CT685" s="5"/>
      <c r="CU685" s="5"/>
      <c r="CV685" s="5"/>
      <c r="CW685" s="5"/>
      <c r="CX685" s="5"/>
      <c r="CY685" s="5"/>
      <c r="CZ685" s="5"/>
      <c r="DA685" s="5"/>
      <c r="DB685" s="5"/>
      <c r="DC685" s="5"/>
      <c r="DD685" s="5"/>
      <c r="DE685" s="5"/>
      <c r="DF685" s="5"/>
      <c r="DG685" s="5"/>
      <c r="DH685" s="5"/>
      <c r="DI685" s="5"/>
      <c r="DJ685" s="5"/>
      <c r="DK685" s="5"/>
      <c r="DL685" s="5"/>
      <c r="DM685" s="5"/>
      <c r="DN685" s="5"/>
      <c r="DO685" s="5"/>
      <c r="DP685" s="5"/>
      <c r="DQ685" s="5"/>
      <c r="DR685" s="5"/>
      <c r="DS685" s="5"/>
      <c r="DT685" s="5"/>
      <c r="DU685" s="5"/>
      <c r="DV685" s="5"/>
      <c r="DW685" s="5"/>
      <c r="DX685" s="5"/>
      <c r="DY685" s="5"/>
      <c r="DZ685" s="5"/>
      <c r="EA685" s="5"/>
      <c r="EB685" s="5"/>
      <c r="EC685" s="5"/>
      <c r="ED685" s="5"/>
      <c r="EE685" s="5"/>
      <c r="EF685" s="5"/>
      <c r="EG685" s="5"/>
      <c r="EH685" s="5"/>
      <c r="EI685" s="5"/>
      <c r="EJ685" s="5"/>
      <c r="EK685" s="5"/>
      <c r="EL685" s="5"/>
      <c r="EM685" s="5"/>
      <c r="EN685" s="5"/>
      <c r="EO685" s="5"/>
      <c r="EP685" s="5"/>
      <c r="EQ685" s="5"/>
      <c r="ER685" s="5"/>
      <c r="ES685" s="5"/>
      <c r="ET685" s="5"/>
      <c r="EU685" s="5"/>
      <c r="EV685" s="5"/>
      <c r="EW685" s="5"/>
      <c r="EX685" s="5"/>
      <c r="EY685" s="5"/>
      <c r="EZ685" s="5"/>
      <c r="FA685" s="5"/>
      <c r="FB685" s="5"/>
      <c r="FC685" s="5"/>
      <c r="FD685" s="5"/>
      <c r="FE685" s="5"/>
      <c r="FF685" s="5"/>
      <c r="FG685" s="5"/>
      <c r="FH685" s="5"/>
      <c r="FI685" s="5"/>
      <c r="FJ685" s="5"/>
      <c r="FK685" s="5"/>
      <c r="FL685" s="5"/>
      <c r="FM685" s="5"/>
      <c r="FN685" s="5"/>
      <c r="FO685" s="5"/>
      <c r="FP685" s="5"/>
      <c r="FQ685" s="5"/>
      <c r="FR685" s="5"/>
      <c r="FS685" s="5"/>
      <c r="FT685" s="5"/>
      <c r="FU685" s="5"/>
      <c r="FV685" s="5"/>
      <c r="FW685" s="5"/>
      <c r="FX685" s="5"/>
      <c r="FY685" s="5"/>
      <c r="FZ685" s="5"/>
      <c r="GA685" s="5"/>
      <c r="GB685" s="5"/>
      <c r="GC685" s="5"/>
      <c r="GD685" s="5"/>
      <c r="GE685" s="5"/>
      <c r="GF685" s="5"/>
      <c r="GG685" s="5"/>
      <c r="GH685" s="5"/>
      <c r="GI685" s="5"/>
      <c r="GJ685" s="5"/>
      <c r="GK685" s="5"/>
      <c r="GL685" s="5"/>
      <c r="GM685" s="5"/>
      <c r="GN685" s="5"/>
      <c r="GO685" s="5"/>
      <c r="GP685" s="5"/>
      <c r="GQ685" s="5"/>
      <c r="GR685" s="5"/>
      <c r="GS685" s="5"/>
      <c r="GT685" s="5"/>
      <c r="GU685" s="5"/>
      <c r="GV685" s="5"/>
      <c r="GW685" s="5"/>
      <c r="GX685" s="5"/>
      <c r="GY685" s="5"/>
      <c r="GZ685" s="5"/>
      <c r="HA685" s="5"/>
      <c r="HB685" s="5"/>
      <c r="HC685" s="5"/>
      <c r="HD685" s="5"/>
      <c r="HE685" s="5"/>
      <c r="HF685" s="5"/>
      <c r="HG685" s="5"/>
      <c r="HH685" s="5"/>
      <c r="HI685" s="5"/>
      <c r="HJ685" s="5"/>
      <c r="HK685" s="5"/>
      <c r="HL685" s="5"/>
      <c r="HM685" s="5"/>
      <c r="HN685" s="5"/>
      <c r="HO685" s="5"/>
      <c r="HP685" s="5"/>
      <c r="HQ685" s="5"/>
      <c r="HR685" s="5"/>
      <c r="HS685" s="5"/>
      <c r="HT685" s="5"/>
      <c r="HU685" s="5"/>
      <c r="HV685" s="5"/>
      <c r="HW685" s="5"/>
      <c r="HX685" s="5"/>
      <c r="HY685" s="5"/>
      <c r="HZ685" s="5"/>
      <c r="IA685" s="5"/>
      <c r="IB685" s="5"/>
      <c r="IC685" s="5"/>
      <c r="ID685" s="5"/>
      <c r="IE685" s="5"/>
      <c r="IF685" s="5"/>
      <c r="IG685" s="5"/>
      <c r="IH685" s="5"/>
      <c r="II685" s="5"/>
      <c r="IJ685" s="5"/>
      <c r="IK685" s="5"/>
      <c r="IL685" s="5"/>
      <c r="IM685" s="5"/>
      <c r="IN685" s="5"/>
      <c r="IO685" s="5"/>
      <c r="IP685" s="5"/>
      <c r="IQ685" s="5"/>
      <c r="IR685" s="5"/>
      <c r="IS685" s="5"/>
      <c r="IT685" s="5"/>
      <c r="IU685" s="5"/>
      <c r="IV685" s="5"/>
      <c r="IW685" s="5"/>
      <c r="IX685" s="5"/>
      <c r="IY685" s="5"/>
      <c r="IZ685" s="5"/>
      <c r="JA685" s="5"/>
      <c r="JB685" s="5"/>
      <c r="JC685" s="5"/>
      <c r="JD685" s="5"/>
      <c r="JE685" s="5"/>
      <c r="JF685" s="5"/>
      <c r="JG685" s="5"/>
      <c r="JH685" s="5"/>
      <c r="JI685" s="5"/>
      <c r="JJ685" s="5"/>
      <c r="JK685" s="5"/>
      <c r="JL685" s="5"/>
      <c r="JM685" s="5"/>
      <c r="JN685" s="5"/>
      <c r="JO685" s="5"/>
      <c r="JP685" s="5"/>
      <c r="JQ685" s="5"/>
      <c r="JR685" s="5"/>
      <c r="JS685" s="5"/>
      <c r="JT685" s="5"/>
      <c r="JU685" s="5"/>
      <c r="JV685" s="5"/>
      <c r="JW685" s="5"/>
      <c r="JX685" s="5"/>
      <c r="JY685" s="5"/>
      <c r="JZ685" s="5"/>
      <c r="KA685" s="5"/>
      <c r="KB685" s="5"/>
      <c r="KC685" s="5"/>
      <c r="KD685" s="5"/>
      <c r="KE685" s="5"/>
      <c r="KF685" s="5"/>
      <c r="KG685" s="5"/>
      <c r="KH685" s="5"/>
      <c r="KI685" s="5"/>
      <c r="KJ685" s="5"/>
      <c r="KK685" s="5"/>
      <c r="KL685" s="5"/>
      <c r="KM685" s="5"/>
      <c r="KN685" s="5"/>
    </row>
    <row r="686" spans="1:300" ht="12.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/>
      <c r="CM686" s="5"/>
      <c r="CN686" s="5"/>
      <c r="CO686" s="5"/>
      <c r="CP686" s="5"/>
      <c r="CQ686" s="5"/>
      <c r="CR686" s="5"/>
      <c r="CS686" s="5"/>
      <c r="CT686" s="5"/>
      <c r="CU686" s="5"/>
      <c r="CV686" s="5"/>
      <c r="CW686" s="5"/>
      <c r="CX686" s="5"/>
      <c r="CY686" s="5"/>
      <c r="CZ686" s="5"/>
      <c r="DA686" s="5"/>
      <c r="DB686" s="5"/>
      <c r="DC686" s="5"/>
      <c r="DD686" s="5"/>
      <c r="DE686" s="5"/>
      <c r="DF686" s="5"/>
      <c r="DG686" s="5"/>
      <c r="DH686" s="5"/>
      <c r="DI686" s="5"/>
      <c r="DJ686" s="5"/>
      <c r="DK686" s="5"/>
      <c r="DL686" s="5"/>
      <c r="DM686" s="5"/>
      <c r="DN686" s="5"/>
      <c r="DO686" s="5"/>
      <c r="DP686" s="5"/>
      <c r="DQ686" s="5"/>
      <c r="DR686" s="5"/>
      <c r="DS686" s="5"/>
      <c r="DT686" s="5"/>
      <c r="DU686" s="5"/>
      <c r="DV686" s="5"/>
      <c r="DW686" s="5"/>
      <c r="DX686" s="5"/>
      <c r="DY686" s="5"/>
      <c r="DZ686" s="5"/>
      <c r="EA686" s="5"/>
      <c r="EB686" s="5"/>
      <c r="EC686" s="5"/>
      <c r="ED686" s="5"/>
      <c r="EE686" s="5"/>
      <c r="EF686" s="5"/>
      <c r="EG686" s="5"/>
      <c r="EH686" s="5"/>
      <c r="EI686" s="5"/>
      <c r="EJ686" s="5"/>
      <c r="EK686" s="5"/>
      <c r="EL686" s="5"/>
      <c r="EM686" s="5"/>
      <c r="EN686" s="5"/>
      <c r="EO686" s="5"/>
      <c r="EP686" s="5"/>
      <c r="EQ686" s="5"/>
      <c r="ER686" s="5"/>
      <c r="ES686" s="5"/>
      <c r="ET686" s="5"/>
      <c r="EU686" s="5"/>
      <c r="EV686" s="5"/>
      <c r="EW686" s="5"/>
      <c r="EX686" s="5"/>
      <c r="EY686" s="5"/>
      <c r="EZ686" s="5"/>
      <c r="FA686" s="5"/>
      <c r="FB686" s="5"/>
      <c r="FC686" s="5"/>
      <c r="FD686" s="5"/>
      <c r="FE686" s="5"/>
      <c r="FF686" s="5"/>
      <c r="FG686" s="5"/>
      <c r="FH686" s="5"/>
      <c r="FI686" s="5"/>
      <c r="FJ686" s="5"/>
      <c r="FK686" s="5"/>
      <c r="FL686" s="5"/>
      <c r="FM686" s="5"/>
      <c r="FN686" s="5"/>
      <c r="FO686" s="5"/>
      <c r="FP686" s="5"/>
      <c r="FQ686" s="5"/>
      <c r="FR686" s="5"/>
      <c r="FS686" s="5"/>
      <c r="FT686" s="5"/>
      <c r="FU686" s="5"/>
      <c r="FV686" s="5"/>
      <c r="FW686" s="5"/>
      <c r="FX686" s="5"/>
      <c r="FY686" s="5"/>
      <c r="FZ686" s="5"/>
      <c r="GA686" s="5"/>
      <c r="GB686" s="5"/>
      <c r="GC686" s="5"/>
      <c r="GD686" s="5"/>
      <c r="GE686" s="5"/>
      <c r="GF686" s="5"/>
      <c r="GG686" s="5"/>
      <c r="GH686" s="5"/>
      <c r="GI686" s="5"/>
      <c r="GJ686" s="5"/>
      <c r="GK686" s="5"/>
      <c r="GL686" s="5"/>
      <c r="GM686" s="5"/>
      <c r="GN686" s="5"/>
      <c r="GO686" s="5"/>
      <c r="GP686" s="5"/>
      <c r="GQ686" s="5"/>
      <c r="GR686" s="5"/>
      <c r="GS686" s="5"/>
      <c r="GT686" s="5"/>
      <c r="GU686" s="5"/>
      <c r="GV686" s="5"/>
      <c r="GW686" s="5"/>
      <c r="GX686" s="5"/>
      <c r="GY686" s="5"/>
      <c r="GZ686" s="5"/>
      <c r="HA686" s="5"/>
      <c r="HB686" s="5"/>
      <c r="HC686" s="5"/>
      <c r="HD686" s="5"/>
      <c r="HE686" s="5"/>
      <c r="HF686" s="5"/>
      <c r="HG686" s="5"/>
      <c r="HH686" s="5"/>
      <c r="HI686" s="5"/>
      <c r="HJ686" s="5"/>
      <c r="HK686" s="5"/>
      <c r="HL686" s="5"/>
      <c r="HM686" s="5"/>
      <c r="HN686" s="5"/>
      <c r="HO686" s="5"/>
      <c r="HP686" s="5"/>
      <c r="HQ686" s="5"/>
      <c r="HR686" s="5"/>
      <c r="HS686" s="5"/>
      <c r="HT686" s="5"/>
      <c r="HU686" s="5"/>
      <c r="HV686" s="5"/>
      <c r="HW686" s="5"/>
      <c r="HX686" s="5"/>
      <c r="HY686" s="5"/>
      <c r="HZ686" s="5"/>
      <c r="IA686" s="5"/>
      <c r="IB686" s="5"/>
      <c r="IC686" s="5"/>
      <c r="ID686" s="5"/>
      <c r="IE686" s="5"/>
      <c r="IF686" s="5"/>
      <c r="IG686" s="5"/>
      <c r="IH686" s="5"/>
      <c r="II686" s="5"/>
      <c r="IJ686" s="5"/>
      <c r="IK686" s="5"/>
      <c r="IL686" s="5"/>
      <c r="IM686" s="5"/>
      <c r="IN686" s="5"/>
      <c r="IO686" s="5"/>
      <c r="IP686" s="5"/>
      <c r="IQ686" s="5"/>
      <c r="IR686" s="5"/>
      <c r="IS686" s="5"/>
      <c r="IT686" s="5"/>
      <c r="IU686" s="5"/>
      <c r="IV686" s="5"/>
      <c r="IW686" s="5"/>
      <c r="IX686" s="5"/>
      <c r="IY686" s="5"/>
      <c r="IZ686" s="5"/>
      <c r="JA686" s="5"/>
      <c r="JB686" s="5"/>
      <c r="JC686" s="5"/>
      <c r="JD686" s="5"/>
      <c r="JE686" s="5"/>
      <c r="JF686" s="5"/>
      <c r="JG686" s="5"/>
      <c r="JH686" s="5"/>
      <c r="JI686" s="5"/>
      <c r="JJ686" s="5"/>
      <c r="JK686" s="5"/>
      <c r="JL686" s="5"/>
      <c r="JM686" s="5"/>
      <c r="JN686" s="5"/>
      <c r="JO686" s="5"/>
      <c r="JP686" s="5"/>
      <c r="JQ686" s="5"/>
      <c r="JR686" s="5"/>
      <c r="JS686" s="5"/>
      <c r="JT686" s="5"/>
      <c r="JU686" s="5"/>
      <c r="JV686" s="5"/>
      <c r="JW686" s="5"/>
      <c r="JX686" s="5"/>
      <c r="JY686" s="5"/>
      <c r="JZ686" s="5"/>
      <c r="KA686" s="5"/>
      <c r="KB686" s="5"/>
      <c r="KC686" s="5"/>
      <c r="KD686" s="5"/>
      <c r="KE686" s="5"/>
      <c r="KF686" s="5"/>
      <c r="KG686" s="5"/>
      <c r="KH686" s="5"/>
      <c r="KI686" s="5"/>
      <c r="KJ686" s="5"/>
      <c r="KK686" s="5"/>
      <c r="KL686" s="5"/>
      <c r="KM686" s="5"/>
      <c r="KN686" s="5"/>
    </row>
    <row r="687" spans="1:300" ht="12.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  <c r="CU687" s="5"/>
      <c r="CV687" s="5"/>
      <c r="CW687" s="5"/>
      <c r="CX687" s="5"/>
      <c r="CY687" s="5"/>
      <c r="CZ687" s="5"/>
      <c r="DA687" s="5"/>
      <c r="DB687" s="5"/>
      <c r="DC687" s="5"/>
      <c r="DD687" s="5"/>
      <c r="DE687" s="5"/>
      <c r="DF687" s="5"/>
      <c r="DG687" s="5"/>
      <c r="DH687" s="5"/>
      <c r="DI687" s="5"/>
      <c r="DJ687" s="5"/>
      <c r="DK687" s="5"/>
      <c r="DL687" s="5"/>
      <c r="DM687" s="5"/>
      <c r="DN687" s="5"/>
      <c r="DO687" s="5"/>
      <c r="DP687" s="5"/>
      <c r="DQ687" s="5"/>
      <c r="DR687" s="5"/>
      <c r="DS687" s="5"/>
      <c r="DT687" s="5"/>
      <c r="DU687" s="5"/>
      <c r="DV687" s="5"/>
      <c r="DW687" s="5"/>
      <c r="DX687" s="5"/>
      <c r="DY687" s="5"/>
      <c r="DZ687" s="5"/>
      <c r="EA687" s="5"/>
      <c r="EB687" s="5"/>
      <c r="EC687" s="5"/>
      <c r="ED687" s="5"/>
      <c r="EE687" s="5"/>
      <c r="EF687" s="5"/>
      <c r="EG687" s="5"/>
      <c r="EH687" s="5"/>
      <c r="EI687" s="5"/>
      <c r="EJ687" s="5"/>
      <c r="EK687" s="5"/>
      <c r="EL687" s="5"/>
      <c r="EM687" s="5"/>
      <c r="EN687" s="5"/>
      <c r="EO687" s="5"/>
      <c r="EP687" s="5"/>
      <c r="EQ687" s="5"/>
      <c r="ER687" s="5"/>
      <c r="ES687" s="5"/>
      <c r="ET687" s="5"/>
      <c r="EU687" s="5"/>
      <c r="EV687" s="5"/>
      <c r="EW687" s="5"/>
      <c r="EX687" s="5"/>
      <c r="EY687" s="5"/>
      <c r="EZ687" s="5"/>
      <c r="FA687" s="5"/>
      <c r="FB687" s="5"/>
      <c r="FC687" s="5"/>
      <c r="FD687" s="5"/>
      <c r="FE687" s="5"/>
      <c r="FF687" s="5"/>
      <c r="FG687" s="5"/>
      <c r="FH687" s="5"/>
      <c r="FI687" s="5"/>
      <c r="FJ687" s="5"/>
      <c r="FK687" s="5"/>
      <c r="FL687" s="5"/>
      <c r="FM687" s="5"/>
      <c r="FN687" s="5"/>
      <c r="FO687" s="5"/>
      <c r="FP687" s="5"/>
      <c r="FQ687" s="5"/>
      <c r="FR687" s="5"/>
      <c r="FS687" s="5"/>
      <c r="FT687" s="5"/>
      <c r="FU687" s="5"/>
      <c r="FV687" s="5"/>
      <c r="FW687" s="5"/>
      <c r="FX687" s="5"/>
      <c r="FY687" s="5"/>
      <c r="FZ687" s="5"/>
      <c r="GA687" s="5"/>
      <c r="GB687" s="5"/>
      <c r="GC687" s="5"/>
      <c r="GD687" s="5"/>
      <c r="GE687" s="5"/>
      <c r="GF687" s="5"/>
      <c r="GG687" s="5"/>
      <c r="GH687" s="5"/>
      <c r="GI687" s="5"/>
      <c r="GJ687" s="5"/>
      <c r="GK687" s="5"/>
      <c r="GL687" s="5"/>
      <c r="GM687" s="5"/>
      <c r="GN687" s="5"/>
      <c r="GO687" s="5"/>
      <c r="GP687" s="5"/>
      <c r="GQ687" s="5"/>
      <c r="GR687" s="5"/>
      <c r="GS687" s="5"/>
      <c r="GT687" s="5"/>
      <c r="GU687" s="5"/>
      <c r="GV687" s="5"/>
      <c r="GW687" s="5"/>
      <c r="GX687" s="5"/>
      <c r="GY687" s="5"/>
      <c r="GZ687" s="5"/>
      <c r="HA687" s="5"/>
      <c r="HB687" s="5"/>
      <c r="HC687" s="5"/>
      <c r="HD687" s="5"/>
      <c r="HE687" s="5"/>
      <c r="HF687" s="5"/>
      <c r="HG687" s="5"/>
      <c r="HH687" s="5"/>
      <c r="HI687" s="5"/>
      <c r="HJ687" s="5"/>
      <c r="HK687" s="5"/>
      <c r="HL687" s="5"/>
      <c r="HM687" s="5"/>
      <c r="HN687" s="5"/>
      <c r="HO687" s="5"/>
      <c r="HP687" s="5"/>
      <c r="HQ687" s="5"/>
      <c r="HR687" s="5"/>
      <c r="HS687" s="5"/>
      <c r="HT687" s="5"/>
      <c r="HU687" s="5"/>
      <c r="HV687" s="5"/>
      <c r="HW687" s="5"/>
      <c r="HX687" s="5"/>
      <c r="HY687" s="5"/>
      <c r="HZ687" s="5"/>
      <c r="IA687" s="5"/>
      <c r="IB687" s="5"/>
      <c r="IC687" s="5"/>
      <c r="ID687" s="5"/>
      <c r="IE687" s="5"/>
      <c r="IF687" s="5"/>
      <c r="IG687" s="5"/>
      <c r="IH687" s="5"/>
      <c r="II687" s="5"/>
      <c r="IJ687" s="5"/>
      <c r="IK687" s="5"/>
      <c r="IL687" s="5"/>
      <c r="IM687" s="5"/>
      <c r="IN687" s="5"/>
      <c r="IO687" s="5"/>
      <c r="IP687" s="5"/>
      <c r="IQ687" s="5"/>
      <c r="IR687" s="5"/>
      <c r="IS687" s="5"/>
      <c r="IT687" s="5"/>
      <c r="IU687" s="5"/>
      <c r="IV687" s="5"/>
      <c r="IW687" s="5"/>
      <c r="IX687" s="5"/>
      <c r="IY687" s="5"/>
      <c r="IZ687" s="5"/>
      <c r="JA687" s="5"/>
      <c r="JB687" s="5"/>
      <c r="JC687" s="5"/>
      <c r="JD687" s="5"/>
      <c r="JE687" s="5"/>
      <c r="JF687" s="5"/>
      <c r="JG687" s="5"/>
      <c r="JH687" s="5"/>
      <c r="JI687" s="5"/>
      <c r="JJ687" s="5"/>
      <c r="JK687" s="5"/>
      <c r="JL687" s="5"/>
      <c r="JM687" s="5"/>
      <c r="JN687" s="5"/>
      <c r="JO687" s="5"/>
      <c r="JP687" s="5"/>
      <c r="JQ687" s="5"/>
      <c r="JR687" s="5"/>
      <c r="JS687" s="5"/>
      <c r="JT687" s="5"/>
      <c r="JU687" s="5"/>
      <c r="JV687" s="5"/>
      <c r="JW687" s="5"/>
      <c r="JX687" s="5"/>
      <c r="JY687" s="5"/>
      <c r="JZ687" s="5"/>
      <c r="KA687" s="5"/>
      <c r="KB687" s="5"/>
      <c r="KC687" s="5"/>
      <c r="KD687" s="5"/>
      <c r="KE687" s="5"/>
      <c r="KF687" s="5"/>
      <c r="KG687" s="5"/>
      <c r="KH687" s="5"/>
      <c r="KI687" s="5"/>
      <c r="KJ687" s="5"/>
      <c r="KK687" s="5"/>
      <c r="KL687" s="5"/>
      <c r="KM687" s="5"/>
      <c r="KN687" s="5"/>
    </row>
    <row r="688" spans="1:300" ht="12.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/>
      <c r="CR688" s="5"/>
      <c r="CS688" s="5"/>
      <c r="CT688" s="5"/>
      <c r="CU688" s="5"/>
      <c r="CV688" s="5"/>
      <c r="CW688" s="5"/>
      <c r="CX688" s="5"/>
      <c r="CY688" s="5"/>
      <c r="CZ688" s="5"/>
      <c r="DA688" s="5"/>
      <c r="DB688" s="5"/>
      <c r="DC688" s="5"/>
      <c r="DD688" s="5"/>
      <c r="DE688" s="5"/>
      <c r="DF688" s="5"/>
      <c r="DG688" s="5"/>
      <c r="DH688" s="5"/>
      <c r="DI688" s="5"/>
      <c r="DJ688" s="5"/>
      <c r="DK688" s="5"/>
      <c r="DL688" s="5"/>
      <c r="DM688" s="5"/>
      <c r="DN688" s="5"/>
      <c r="DO688" s="5"/>
      <c r="DP688" s="5"/>
      <c r="DQ688" s="5"/>
      <c r="DR688" s="5"/>
      <c r="DS688" s="5"/>
      <c r="DT688" s="5"/>
      <c r="DU688" s="5"/>
      <c r="DV688" s="5"/>
      <c r="DW688" s="5"/>
      <c r="DX688" s="5"/>
      <c r="DY688" s="5"/>
      <c r="DZ688" s="5"/>
      <c r="EA688" s="5"/>
      <c r="EB688" s="5"/>
      <c r="EC688" s="5"/>
      <c r="ED688" s="5"/>
      <c r="EE688" s="5"/>
      <c r="EF688" s="5"/>
      <c r="EG688" s="5"/>
      <c r="EH688" s="5"/>
      <c r="EI688" s="5"/>
      <c r="EJ688" s="5"/>
      <c r="EK688" s="5"/>
      <c r="EL688" s="5"/>
      <c r="EM688" s="5"/>
      <c r="EN688" s="5"/>
      <c r="EO688" s="5"/>
      <c r="EP688" s="5"/>
      <c r="EQ688" s="5"/>
      <c r="ER688" s="5"/>
      <c r="ES688" s="5"/>
      <c r="ET688" s="5"/>
      <c r="EU688" s="5"/>
      <c r="EV688" s="5"/>
      <c r="EW688" s="5"/>
      <c r="EX688" s="5"/>
      <c r="EY688" s="5"/>
      <c r="EZ688" s="5"/>
      <c r="FA688" s="5"/>
      <c r="FB688" s="5"/>
      <c r="FC688" s="5"/>
      <c r="FD688" s="5"/>
      <c r="FE688" s="5"/>
      <c r="FF688" s="5"/>
      <c r="FG688" s="5"/>
      <c r="FH688" s="5"/>
      <c r="FI688" s="5"/>
      <c r="FJ688" s="5"/>
      <c r="FK688" s="5"/>
      <c r="FL688" s="5"/>
      <c r="FM688" s="5"/>
      <c r="FN688" s="5"/>
      <c r="FO688" s="5"/>
      <c r="FP688" s="5"/>
      <c r="FQ688" s="5"/>
      <c r="FR688" s="5"/>
      <c r="FS688" s="5"/>
      <c r="FT688" s="5"/>
      <c r="FU688" s="5"/>
      <c r="FV688" s="5"/>
      <c r="FW688" s="5"/>
      <c r="FX688" s="5"/>
      <c r="FY688" s="5"/>
      <c r="FZ688" s="5"/>
      <c r="GA688" s="5"/>
      <c r="GB688" s="5"/>
      <c r="GC688" s="5"/>
      <c r="GD688" s="5"/>
      <c r="GE688" s="5"/>
      <c r="GF688" s="5"/>
      <c r="GG688" s="5"/>
      <c r="GH688" s="5"/>
      <c r="GI688" s="5"/>
      <c r="GJ688" s="5"/>
      <c r="GK688" s="5"/>
      <c r="GL688" s="5"/>
      <c r="GM688" s="5"/>
      <c r="GN688" s="5"/>
      <c r="GO688" s="5"/>
      <c r="GP688" s="5"/>
      <c r="GQ688" s="5"/>
      <c r="GR688" s="5"/>
      <c r="GS688" s="5"/>
      <c r="GT688" s="5"/>
      <c r="GU688" s="5"/>
      <c r="GV688" s="5"/>
      <c r="GW688" s="5"/>
      <c r="GX688" s="5"/>
      <c r="GY688" s="5"/>
      <c r="GZ688" s="5"/>
      <c r="HA688" s="5"/>
      <c r="HB688" s="5"/>
      <c r="HC688" s="5"/>
      <c r="HD688" s="5"/>
      <c r="HE688" s="5"/>
      <c r="HF688" s="5"/>
      <c r="HG688" s="5"/>
      <c r="HH688" s="5"/>
      <c r="HI688" s="5"/>
      <c r="HJ688" s="5"/>
      <c r="HK688" s="5"/>
      <c r="HL688" s="5"/>
      <c r="HM688" s="5"/>
      <c r="HN688" s="5"/>
      <c r="HO688" s="5"/>
      <c r="HP688" s="5"/>
      <c r="HQ688" s="5"/>
      <c r="HR688" s="5"/>
      <c r="HS688" s="5"/>
      <c r="HT688" s="5"/>
      <c r="HU688" s="5"/>
      <c r="HV688" s="5"/>
      <c r="HW688" s="5"/>
      <c r="HX688" s="5"/>
      <c r="HY688" s="5"/>
      <c r="HZ688" s="5"/>
      <c r="IA688" s="5"/>
      <c r="IB688" s="5"/>
      <c r="IC688" s="5"/>
      <c r="ID688" s="5"/>
      <c r="IE688" s="5"/>
      <c r="IF688" s="5"/>
      <c r="IG688" s="5"/>
      <c r="IH688" s="5"/>
      <c r="II688" s="5"/>
      <c r="IJ688" s="5"/>
      <c r="IK688" s="5"/>
      <c r="IL688" s="5"/>
      <c r="IM688" s="5"/>
      <c r="IN688" s="5"/>
      <c r="IO688" s="5"/>
      <c r="IP688" s="5"/>
      <c r="IQ688" s="5"/>
      <c r="IR688" s="5"/>
      <c r="IS688" s="5"/>
      <c r="IT688" s="5"/>
      <c r="IU688" s="5"/>
      <c r="IV688" s="5"/>
      <c r="IW688" s="5"/>
      <c r="IX688" s="5"/>
      <c r="IY688" s="5"/>
      <c r="IZ688" s="5"/>
      <c r="JA688" s="5"/>
      <c r="JB688" s="5"/>
      <c r="JC688" s="5"/>
      <c r="JD688" s="5"/>
      <c r="JE688" s="5"/>
      <c r="JF688" s="5"/>
      <c r="JG688" s="5"/>
      <c r="JH688" s="5"/>
      <c r="JI688" s="5"/>
      <c r="JJ688" s="5"/>
      <c r="JK688" s="5"/>
      <c r="JL688" s="5"/>
      <c r="JM688" s="5"/>
      <c r="JN688" s="5"/>
      <c r="JO688" s="5"/>
      <c r="JP688" s="5"/>
      <c r="JQ688" s="5"/>
      <c r="JR688" s="5"/>
      <c r="JS688" s="5"/>
      <c r="JT688" s="5"/>
      <c r="JU688" s="5"/>
      <c r="JV688" s="5"/>
      <c r="JW688" s="5"/>
      <c r="JX688" s="5"/>
      <c r="JY688" s="5"/>
      <c r="JZ688" s="5"/>
      <c r="KA688" s="5"/>
      <c r="KB688" s="5"/>
      <c r="KC688" s="5"/>
      <c r="KD688" s="5"/>
      <c r="KE688" s="5"/>
      <c r="KF688" s="5"/>
      <c r="KG688" s="5"/>
      <c r="KH688" s="5"/>
      <c r="KI688" s="5"/>
      <c r="KJ688" s="5"/>
      <c r="KK688" s="5"/>
      <c r="KL688" s="5"/>
      <c r="KM688" s="5"/>
      <c r="KN688" s="5"/>
    </row>
    <row r="689" spans="1:300" ht="12.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  <c r="CU689" s="5"/>
      <c r="CV689" s="5"/>
      <c r="CW689" s="5"/>
      <c r="CX689" s="5"/>
      <c r="CY689" s="5"/>
      <c r="CZ689" s="5"/>
      <c r="DA689" s="5"/>
      <c r="DB689" s="5"/>
      <c r="DC689" s="5"/>
      <c r="DD689" s="5"/>
      <c r="DE689" s="5"/>
      <c r="DF689" s="5"/>
      <c r="DG689" s="5"/>
      <c r="DH689" s="5"/>
      <c r="DI689" s="5"/>
      <c r="DJ689" s="5"/>
      <c r="DK689" s="5"/>
      <c r="DL689" s="5"/>
      <c r="DM689" s="5"/>
      <c r="DN689" s="5"/>
      <c r="DO689" s="5"/>
      <c r="DP689" s="5"/>
      <c r="DQ689" s="5"/>
      <c r="DR689" s="5"/>
      <c r="DS689" s="5"/>
      <c r="DT689" s="5"/>
      <c r="DU689" s="5"/>
      <c r="DV689" s="5"/>
      <c r="DW689" s="5"/>
      <c r="DX689" s="5"/>
      <c r="DY689" s="5"/>
      <c r="DZ689" s="5"/>
      <c r="EA689" s="5"/>
      <c r="EB689" s="5"/>
      <c r="EC689" s="5"/>
      <c r="ED689" s="5"/>
      <c r="EE689" s="5"/>
      <c r="EF689" s="5"/>
      <c r="EG689" s="5"/>
      <c r="EH689" s="5"/>
      <c r="EI689" s="5"/>
      <c r="EJ689" s="5"/>
      <c r="EK689" s="5"/>
      <c r="EL689" s="5"/>
      <c r="EM689" s="5"/>
      <c r="EN689" s="5"/>
      <c r="EO689" s="5"/>
      <c r="EP689" s="5"/>
      <c r="EQ689" s="5"/>
      <c r="ER689" s="5"/>
      <c r="ES689" s="5"/>
      <c r="ET689" s="5"/>
      <c r="EU689" s="5"/>
      <c r="EV689" s="5"/>
      <c r="EW689" s="5"/>
      <c r="EX689" s="5"/>
      <c r="EY689" s="5"/>
      <c r="EZ689" s="5"/>
      <c r="FA689" s="5"/>
      <c r="FB689" s="5"/>
      <c r="FC689" s="5"/>
      <c r="FD689" s="5"/>
      <c r="FE689" s="5"/>
      <c r="FF689" s="5"/>
      <c r="FG689" s="5"/>
      <c r="FH689" s="5"/>
      <c r="FI689" s="5"/>
      <c r="FJ689" s="5"/>
      <c r="FK689" s="5"/>
      <c r="FL689" s="5"/>
      <c r="FM689" s="5"/>
      <c r="FN689" s="5"/>
      <c r="FO689" s="5"/>
      <c r="FP689" s="5"/>
      <c r="FQ689" s="5"/>
      <c r="FR689" s="5"/>
      <c r="FS689" s="5"/>
      <c r="FT689" s="5"/>
      <c r="FU689" s="5"/>
      <c r="FV689" s="5"/>
      <c r="FW689" s="5"/>
      <c r="FX689" s="5"/>
      <c r="FY689" s="5"/>
      <c r="FZ689" s="5"/>
      <c r="GA689" s="5"/>
      <c r="GB689" s="5"/>
      <c r="GC689" s="5"/>
      <c r="GD689" s="5"/>
      <c r="GE689" s="5"/>
      <c r="GF689" s="5"/>
      <c r="GG689" s="5"/>
      <c r="GH689" s="5"/>
      <c r="GI689" s="5"/>
      <c r="GJ689" s="5"/>
      <c r="GK689" s="5"/>
      <c r="GL689" s="5"/>
      <c r="GM689" s="5"/>
      <c r="GN689" s="5"/>
      <c r="GO689" s="5"/>
      <c r="GP689" s="5"/>
      <c r="GQ689" s="5"/>
      <c r="GR689" s="5"/>
      <c r="GS689" s="5"/>
      <c r="GT689" s="5"/>
      <c r="GU689" s="5"/>
      <c r="GV689" s="5"/>
      <c r="GW689" s="5"/>
      <c r="GX689" s="5"/>
      <c r="GY689" s="5"/>
      <c r="GZ689" s="5"/>
      <c r="HA689" s="5"/>
      <c r="HB689" s="5"/>
      <c r="HC689" s="5"/>
      <c r="HD689" s="5"/>
      <c r="HE689" s="5"/>
      <c r="HF689" s="5"/>
      <c r="HG689" s="5"/>
      <c r="HH689" s="5"/>
      <c r="HI689" s="5"/>
      <c r="HJ689" s="5"/>
      <c r="HK689" s="5"/>
      <c r="HL689" s="5"/>
      <c r="HM689" s="5"/>
      <c r="HN689" s="5"/>
      <c r="HO689" s="5"/>
      <c r="HP689" s="5"/>
      <c r="HQ689" s="5"/>
      <c r="HR689" s="5"/>
      <c r="HS689" s="5"/>
      <c r="HT689" s="5"/>
      <c r="HU689" s="5"/>
      <c r="HV689" s="5"/>
      <c r="HW689" s="5"/>
      <c r="HX689" s="5"/>
      <c r="HY689" s="5"/>
      <c r="HZ689" s="5"/>
      <c r="IA689" s="5"/>
      <c r="IB689" s="5"/>
      <c r="IC689" s="5"/>
      <c r="ID689" s="5"/>
      <c r="IE689" s="5"/>
      <c r="IF689" s="5"/>
      <c r="IG689" s="5"/>
      <c r="IH689" s="5"/>
      <c r="II689" s="5"/>
      <c r="IJ689" s="5"/>
      <c r="IK689" s="5"/>
      <c r="IL689" s="5"/>
      <c r="IM689" s="5"/>
      <c r="IN689" s="5"/>
      <c r="IO689" s="5"/>
      <c r="IP689" s="5"/>
      <c r="IQ689" s="5"/>
      <c r="IR689" s="5"/>
      <c r="IS689" s="5"/>
      <c r="IT689" s="5"/>
      <c r="IU689" s="5"/>
      <c r="IV689" s="5"/>
      <c r="IW689" s="5"/>
      <c r="IX689" s="5"/>
      <c r="IY689" s="5"/>
      <c r="IZ689" s="5"/>
      <c r="JA689" s="5"/>
      <c r="JB689" s="5"/>
      <c r="JC689" s="5"/>
      <c r="JD689" s="5"/>
      <c r="JE689" s="5"/>
      <c r="JF689" s="5"/>
      <c r="JG689" s="5"/>
      <c r="JH689" s="5"/>
      <c r="JI689" s="5"/>
      <c r="JJ689" s="5"/>
      <c r="JK689" s="5"/>
      <c r="JL689" s="5"/>
      <c r="JM689" s="5"/>
      <c r="JN689" s="5"/>
      <c r="JO689" s="5"/>
      <c r="JP689" s="5"/>
      <c r="JQ689" s="5"/>
      <c r="JR689" s="5"/>
      <c r="JS689" s="5"/>
      <c r="JT689" s="5"/>
      <c r="JU689" s="5"/>
      <c r="JV689" s="5"/>
      <c r="JW689" s="5"/>
      <c r="JX689" s="5"/>
      <c r="JY689" s="5"/>
      <c r="JZ689" s="5"/>
      <c r="KA689" s="5"/>
      <c r="KB689" s="5"/>
      <c r="KC689" s="5"/>
      <c r="KD689" s="5"/>
      <c r="KE689" s="5"/>
      <c r="KF689" s="5"/>
      <c r="KG689" s="5"/>
      <c r="KH689" s="5"/>
      <c r="KI689" s="5"/>
      <c r="KJ689" s="5"/>
      <c r="KK689" s="5"/>
      <c r="KL689" s="5"/>
      <c r="KM689" s="5"/>
      <c r="KN689" s="5"/>
    </row>
    <row r="690" spans="1:300" ht="12.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/>
      <c r="CR690" s="5"/>
      <c r="CS690" s="5"/>
      <c r="CT690" s="5"/>
      <c r="CU690" s="5"/>
      <c r="CV690" s="5"/>
      <c r="CW690" s="5"/>
      <c r="CX690" s="5"/>
      <c r="CY690" s="5"/>
      <c r="CZ690" s="5"/>
      <c r="DA690" s="5"/>
      <c r="DB690" s="5"/>
      <c r="DC690" s="5"/>
      <c r="DD690" s="5"/>
      <c r="DE690" s="5"/>
      <c r="DF690" s="5"/>
      <c r="DG690" s="5"/>
      <c r="DH690" s="5"/>
      <c r="DI690" s="5"/>
      <c r="DJ690" s="5"/>
      <c r="DK690" s="5"/>
      <c r="DL690" s="5"/>
      <c r="DM690" s="5"/>
      <c r="DN690" s="5"/>
      <c r="DO690" s="5"/>
      <c r="DP690" s="5"/>
      <c r="DQ690" s="5"/>
      <c r="DR690" s="5"/>
      <c r="DS690" s="5"/>
      <c r="DT690" s="5"/>
      <c r="DU690" s="5"/>
      <c r="DV690" s="5"/>
      <c r="DW690" s="5"/>
      <c r="DX690" s="5"/>
      <c r="DY690" s="5"/>
      <c r="DZ690" s="5"/>
      <c r="EA690" s="5"/>
      <c r="EB690" s="5"/>
      <c r="EC690" s="5"/>
      <c r="ED690" s="5"/>
      <c r="EE690" s="5"/>
      <c r="EF690" s="5"/>
      <c r="EG690" s="5"/>
      <c r="EH690" s="5"/>
      <c r="EI690" s="5"/>
      <c r="EJ690" s="5"/>
      <c r="EK690" s="5"/>
      <c r="EL690" s="5"/>
      <c r="EM690" s="5"/>
      <c r="EN690" s="5"/>
      <c r="EO690" s="5"/>
      <c r="EP690" s="5"/>
      <c r="EQ690" s="5"/>
      <c r="ER690" s="5"/>
      <c r="ES690" s="5"/>
      <c r="ET690" s="5"/>
      <c r="EU690" s="5"/>
      <c r="EV690" s="5"/>
      <c r="EW690" s="5"/>
      <c r="EX690" s="5"/>
      <c r="EY690" s="5"/>
      <c r="EZ690" s="5"/>
      <c r="FA690" s="5"/>
      <c r="FB690" s="5"/>
      <c r="FC690" s="5"/>
      <c r="FD690" s="5"/>
      <c r="FE690" s="5"/>
      <c r="FF690" s="5"/>
      <c r="FG690" s="5"/>
      <c r="FH690" s="5"/>
      <c r="FI690" s="5"/>
      <c r="FJ690" s="5"/>
      <c r="FK690" s="5"/>
      <c r="FL690" s="5"/>
      <c r="FM690" s="5"/>
      <c r="FN690" s="5"/>
      <c r="FO690" s="5"/>
      <c r="FP690" s="5"/>
      <c r="FQ690" s="5"/>
      <c r="FR690" s="5"/>
      <c r="FS690" s="5"/>
      <c r="FT690" s="5"/>
      <c r="FU690" s="5"/>
      <c r="FV690" s="5"/>
      <c r="FW690" s="5"/>
      <c r="FX690" s="5"/>
      <c r="FY690" s="5"/>
      <c r="FZ690" s="5"/>
      <c r="GA690" s="5"/>
      <c r="GB690" s="5"/>
      <c r="GC690" s="5"/>
      <c r="GD690" s="5"/>
      <c r="GE690" s="5"/>
      <c r="GF690" s="5"/>
      <c r="GG690" s="5"/>
      <c r="GH690" s="5"/>
      <c r="GI690" s="5"/>
      <c r="GJ690" s="5"/>
      <c r="GK690" s="5"/>
      <c r="GL690" s="5"/>
      <c r="GM690" s="5"/>
      <c r="GN690" s="5"/>
      <c r="GO690" s="5"/>
      <c r="GP690" s="5"/>
      <c r="GQ690" s="5"/>
      <c r="GR690" s="5"/>
      <c r="GS690" s="5"/>
      <c r="GT690" s="5"/>
      <c r="GU690" s="5"/>
      <c r="GV690" s="5"/>
      <c r="GW690" s="5"/>
      <c r="GX690" s="5"/>
      <c r="GY690" s="5"/>
      <c r="GZ690" s="5"/>
      <c r="HA690" s="5"/>
      <c r="HB690" s="5"/>
      <c r="HC690" s="5"/>
      <c r="HD690" s="5"/>
      <c r="HE690" s="5"/>
      <c r="HF690" s="5"/>
      <c r="HG690" s="5"/>
      <c r="HH690" s="5"/>
      <c r="HI690" s="5"/>
      <c r="HJ690" s="5"/>
      <c r="HK690" s="5"/>
      <c r="HL690" s="5"/>
      <c r="HM690" s="5"/>
      <c r="HN690" s="5"/>
      <c r="HO690" s="5"/>
      <c r="HP690" s="5"/>
      <c r="HQ690" s="5"/>
      <c r="HR690" s="5"/>
      <c r="HS690" s="5"/>
      <c r="HT690" s="5"/>
      <c r="HU690" s="5"/>
      <c r="HV690" s="5"/>
      <c r="HW690" s="5"/>
      <c r="HX690" s="5"/>
      <c r="HY690" s="5"/>
      <c r="HZ690" s="5"/>
      <c r="IA690" s="5"/>
      <c r="IB690" s="5"/>
      <c r="IC690" s="5"/>
      <c r="ID690" s="5"/>
      <c r="IE690" s="5"/>
      <c r="IF690" s="5"/>
      <c r="IG690" s="5"/>
      <c r="IH690" s="5"/>
      <c r="II690" s="5"/>
      <c r="IJ690" s="5"/>
      <c r="IK690" s="5"/>
      <c r="IL690" s="5"/>
      <c r="IM690" s="5"/>
      <c r="IN690" s="5"/>
      <c r="IO690" s="5"/>
      <c r="IP690" s="5"/>
      <c r="IQ690" s="5"/>
      <c r="IR690" s="5"/>
      <c r="IS690" s="5"/>
      <c r="IT690" s="5"/>
      <c r="IU690" s="5"/>
      <c r="IV690" s="5"/>
      <c r="IW690" s="5"/>
      <c r="IX690" s="5"/>
      <c r="IY690" s="5"/>
      <c r="IZ690" s="5"/>
      <c r="JA690" s="5"/>
      <c r="JB690" s="5"/>
      <c r="JC690" s="5"/>
      <c r="JD690" s="5"/>
      <c r="JE690" s="5"/>
      <c r="JF690" s="5"/>
      <c r="JG690" s="5"/>
      <c r="JH690" s="5"/>
      <c r="JI690" s="5"/>
      <c r="JJ690" s="5"/>
      <c r="JK690" s="5"/>
      <c r="JL690" s="5"/>
      <c r="JM690" s="5"/>
      <c r="JN690" s="5"/>
      <c r="JO690" s="5"/>
      <c r="JP690" s="5"/>
      <c r="JQ690" s="5"/>
      <c r="JR690" s="5"/>
      <c r="JS690" s="5"/>
      <c r="JT690" s="5"/>
      <c r="JU690" s="5"/>
      <c r="JV690" s="5"/>
      <c r="JW690" s="5"/>
      <c r="JX690" s="5"/>
      <c r="JY690" s="5"/>
      <c r="JZ690" s="5"/>
      <c r="KA690" s="5"/>
      <c r="KB690" s="5"/>
      <c r="KC690" s="5"/>
      <c r="KD690" s="5"/>
      <c r="KE690" s="5"/>
      <c r="KF690" s="5"/>
      <c r="KG690" s="5"/>
      <c r="KH690" s="5"/>
      <c r="KI690" s="5"/>
      <c r="KJ690" s="5"/>
      <c r="KK690" s="5"/>
      <c r="KL690" s="5"/>
      <c r="KM690" s="5"/>
      <c r="KN690" s="5"/>
    </row>
    <row r="691" spans="1:300" ht="12.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  <c r="CR691" s="5"/>
      <c r="CS691" s="5"/>
      <c r="CT691" s="5"/>
      <c r="CU691" s="5"/>
      <c r="CV691" s="5"/>
      <c r="CW691" s="5"/>
      <c r="CX691" s="5"/>
      <c r="CY691" s="5"/>
      <c r="CZ691" s="5"/>
      <c r="DA691" s="5"/>
      <c r="DB691" s="5"/>
      <c r="DC691" s="5"/>
      <c r="DD691" s="5"/>
      <c r="DE691" s="5"/>
      <c r="DF691" s="5"/>
      <c r="DG691" s="5"/>
      <c r="DH691" s="5"/>
      <c r="DI691" s="5"/>
      <c r="DJ691" s="5"/>
      <c r="DK691" s="5"/>
      <c r="DL691" s="5"/>
      <c r="DM691" s="5"/>
      <c r="DN691" s="5"/>
      <c r="DO691" s="5"/>
      <c r="DP691" s="5"/>
      <c r="DQ691" s="5"/>
      <c r="DR691" s="5"/>
      <c r="DS691" s="5"/>
      <c r="DT691" s="5"/>
      <c r="DU691" s="5"/>
      <c r="DV691" s="5"/>
      <c r="DW691" s="5"/>
      <c r="DX691" s="5"/>
      <c r="DY691" s="5"/>
      <c r="DZ691" s="5"/>
      <c r="EA691" s="5"/>
      <c r="EB691" s="5"/>
      <c r="EC691" s="5"/>
      <c r="ED691" s="5"/>
      <c r="EE691" s="5"/>
      <c r="EF691" s="5"/>
      <c r="EG691" s="5"/>
      <c r="EH691" s="5"/>
      <c r="EI691" s="5"/>
      <c r="EJ691" s="5"/>
      <c r="EK691" s="5"/>
      <c r="EL691" s="5"/>
      <c r="EM691" s="5"/>
      <c r="EN691" s="5"/>
      <c r="EO691" s="5"/>
      <c r="EP691" s="5"/>
      <c r="EQ691" s="5"/>
      <c r="ER691" s="5"/>
      <c r="ES691" s="5"/>
      <c r="ET691" s="5"/>
      <c r="EU691" s="5"/>
      <c r="EV691" s="5"/>
      <c r="EW691" s="5"/>
      <c r="EX691" s="5"/>
      <c r="EY691" s="5"/>
      <c r="EZ691" s="5"/>
      <c r="FA691" s="5"/>
      <c r="FB691" s="5"/>
      <c r="FC691" s="5"/>
      <c r="FD691" s="5"/>
      <c r="FE691" s="5"/>
      <c r="FF691" s="5"/>
      <c r="FG691" s="5"/>
      <c r="FH691" s="5"/>
      <c r="FI691" s="5"/>
      <c r="FJ691" s="5"/>
      <c r="FK691" s="5"/>
      <c r="FL691" s="5"/>
      <c r="FM691" s="5"/>
      <c r="FN691" s="5"/>
      <c r="FO691" s="5"/>
      <c r="FP691" s="5"/>
      <c r="FQ691" s="5"/>
      <c r="FR691" s="5"/>
      <c r="FS691" s="5"/>
      <c r="FT691" s="5"/>
      <c r="FU691" s="5"/>
      <c r="FV691" s="5"/>
      <c r="FW691" s="5"/>
      <c r="FX691" s="5"/>
      <c r="FY691" s="5"/>
      <c r="FZ691" s="5"/>
      <c r="GA691" s="5"/>
      <c r="GB691" s="5"/>
      <c r="GC691" s="5"/>
      <c r="GD691" s="5"/>
      <c r="GE691" s="5"/>
      <c r="GF691" s="5"/>
      <c r="GG691" s="5"/>
      <c r="GH691" s="5"/>
      <c r="GI691" s="5"/>
      <c r="GJ691" s="5"/>
      <c r="GK691" s="5"/>
      <c r="GL691" s="5"/>
      <c r="GM691" s="5"/>
      <c r="GN691" s="5"/>
      <c r="GO691" s="5"/>
      <c r="GP691" s="5"/>
      <c r="GQ691" s="5"/>
      <c r="GR691" s="5"/>
      <c r="GS691" s="5"/>
      <c r="GT691" s="5"/>
      <c r="GU691" s="5"/>
      <c r="GV691" s="5"/>
      <c r="GW691" s="5"/>
      <c r="GX691" s="5"/>
      <c r="GY691" s="5"/>
      <c r="GZ691" s="5"/>
      <c r="HA691" s="5"/>
      <c r="HB691" s="5"/>
      <c r="HC691" s="5"/>
      <c r="HD691" s="5"/>
      <c r="HE691" s="5"/>
      <c r="HF691" s="5"/>
      <c r="HG691" s="5"/>
      <c r="HH691" s="5"/>
      <c r="HI691" s="5"/>
      <c r="HJ691" s="5"/>
      <c r="HK691" s="5"/>
      <c r="HL691" s="5"/>
      <c r="HM691" s="5"/>
      <c r="HN691" s="5"/>
      <c r="HO691" s="5"/>
      <c r="HP691" s="5"/>
      <c r="HQ691" s="5"/>
      <c r="HR691" s="5"/>
      <c r="HS691" s="5"/>
      <c r="HT691" s="5"/>
      <c r="HU691" s="5"/>
      <c r="HV691" s="5"/>
      <c r="HW691" s="5"/>
      <c r="HX691" s="5"/>
      <c r="HY691" s="5"/>
      <c r="HZ691" s="5"/>
      <c r="IA691" s="5"/>
      <c r="IB691" s="5"/>
      <c r="IC691" s="5"/>
      <c r="ID691" s="5"/>
      <c r="IE691" s="5"/>
      <c r="IF691" s="5"/>
      <c r="IG691" s="5"/>
      <c r="IH691" s="5"/>
      <c r="II691" s="5"/>
      <c r="IJ691" s="5"/>
      <c r="IK691" s="5"/>
      <c r="IL691" s="5"/>
      <c r="IM691" s="5"/>
      <c r="IN691" s="5"/>
      <c r="IO691" s="5"/>
      <c r="IP691" s="5"/>
      <c r="IQ691" s="5"/>
      <c r="IR691" s="5"/>
      <c r="IS691" s="5"/>
      <c r="IT691" s="5"/>
      <c r="IU691" s="5"/>
      <c r="IV691" s="5"/>
      <c r="IW691" s="5"/>
      <c r="IX691" s="5"/>
      <c r="IY691" s="5"/>
      <c r="IZ691" s="5"/>
      <c r="JA691" s="5"/>
      <c r="JB691" s="5"/>
      <c r="JC691" s="5"/>
      <c r="JD691" s="5"/>
      <c r="JE691" s="5"/>
      <c r="JF691" s="5"/>
      <c r="JG691" s="5"/>
      <c r="JH691" s="5"/>
      <c r="JI691" s="5"/>
      <c r="JJ691" s="5"/>
      <c r="JK691" s="5"/>
      <c r="JL691" s="5"/>
      <c r="JM691" s="5"/>
      <c r="JN691" s="5"/>
      <c r="JO691" s="5"/>
      <c r="JP691" s="5"/>
      <c r="JQ691" s="5"/>
      <c r="JR691" s="5"/>
      <c r="JS691" s="5"/>
      <c r="JT691" s="5"/>
      <c r="JU691" s="5"/>
      <c r="JV691" s="5"/>
      <c r="JW691" s="5"/>
      <c r="JX691" s="5"/>
      <c r="JY691" s="5"/>
      <c r="JZ691" s="5"/>
      <c r="KA691" s="5"/>
      <c r="KB691" s="5"/>
      <c r="KC691" s="5"/>
      <c r="KD691" s="5"/>
      <c r="KE691" s="5"/>
      <c r="KF691" s="5"/>
      <c r="KG691" s="5"/>
      <c r="KH691" s="5"/>
      <c r="KI691" s="5"/>
      <c r="KJ691" s="5"/>
      <c r="KK691" s="5"/>
      <c r="KL691" s="5"/>
      <c r="KM691" s="5"/>
      <c r="KN691" s="5"/>
    </row>
    <row r="692" spans="1:300" ht="12.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/>
      <c r="CR692" s="5"/>
      <c r="CS692" s="5"/>
      <c r="CT692" s="5"/>
      <c r="CU692" s="5"/>
      <c r="CV692" s="5"/>
      <c r="CW692" s="5"/>
      <c r="CX692" s="5"/>
      <c r="CY692" s="5"/>
      <c r="CZ692" s="5"/>
      <c r="DA692" s="5"/>
      <c r="DB692" s="5"/>
      <c r="DC692" s="5"/>
      <c r="DD692" s="5"/>
      <c r="DE692" s="5"/>
      <c r="DF692" s="5"/>
      <c r="DG692" s="5"/>
      <c r="DH692" s="5"/>
      <c r="DI692" s="5"/>
      <c r="DJ692" s="5"/>
      <c r="DK692" s="5"/>
      <c r="DL692" s="5"/>
      <c r="DM692" s="5"/>
      <c r="DN692" s="5"/>
      <c r="DO692" s="5"/>
      <c r="DP692" s="5"/>
      <c r="DQ692" s="5"/>
      <c r="DR692" s="5"/>
      <c r="DS692" s="5"/>
      <c r="DT692" s="5"/>
      <c r="DU692" s="5"/>
      <c r="DV692" s="5"/>
      <c r="DW692" s="5"/>
      <c r="DX692" s="5"/>
      <c r="DY692" s="5"/>
      <c r="DZ692" s="5"/>
      <c r="EA692" s="5"/>
      <c r="EB692" s="5"/>
      <c r="EC692" s="5"/>
      <c r="ED692" s="5"/>
      <c r="EE692" s="5"/>
      <c r="EF692" s="5"/>
      <c r="EG692" s="5"/>
      <c r="EH692" s="5"/>
      <c r="EI692" s="5"/>
      <c r="EJ692" s="5"/>
      <c r="EK692" s="5"/>
      <c r="EL692" s="5"/>
      <c r="EM692" s="5"/>
      <c r="EN692" s="5"/>
      <c r="EO692" s="5"/>
      <c r="EP692" s="5"/>
      <c r="EQ692" s="5"/>
      <c r="ER692" s="5"/>
      <c r="ES692" s="5"/>
      <c r="ET692" s="5"/>
      <c r="EU692" s="5"/>
      <c r="EV692" s="5"/>
      <c r="EW692" s="5"/>
      <c r="EX692" s="5"/>
      <c r="EY692" s="5"/>
      <c r="EZ692" s="5"/>
      <c r="FA692" s="5"/>
      <c r="FB692" s="5"/>
      <c r="FC692" s="5"/>
      <c r="FD692" s="5"/>
      <c r="FE692" s="5"/>
      <c r="FF692" s="5"/>
      <c r="FG692" s="5"/>
      <c r="FH692" s="5"/>
      <c r="FI692" s="5"/>
      <c r="FJ692" s="5"/>
      <c r="FK692" s="5"/>
      <c r="FL692" s="5"/>
      <c r="FM692" s="5"/>
      <c r="FN692" s="5"/>
      <c r="FO692" s="5"/>
      <c r="FP692" s="5"/>
      <c r="FQ692" s="5"/>
      <c r="FR692" s="5"/>
      <c r="FS692" s="5"/>
      <c r="FT692" s="5"/>
      <c r="FU692" s="5"/>
      <c r="FV692" s="5"/>
      <c r="FW692" s="5"/>
      <c r="FX692" s="5"/>
      <c r="FY692" s="5"/>
      <c r="FZ692" s="5"/>
      <c r="GA692" s="5"/>
      <c r="GB692" s="5"/>
      <c r="GC692" s="5"/>
      <c r="GD692" s="5"/>
      <c r="GE692" s="5"/>
      <c r="GF692" s="5"/>
      <c r="GG692" s="5"/>
      <c r="GH692" s="5"/>
      <c r="GI692" s="5"/>
      <c r="GJ692" s="5"/>
      <c r="GK692" s="5"/>
      <c r="GL692" s="5"/>
      <c r="GM692" s="5"/>
      <c r="GN692" s="5"/>
      <c r="GO692" s="5"/>
      <c r="GP692" s="5"/>
      <c r="GQ692" s="5"/>
      <c r="GR692" s="5"/>
      <c r="GS692" s="5"/>
      <c r="GT692" s="5"/>
      <c r="GU692" s="5"/>
      <c r="GV692" s="5"/>
      <c r="GW692" s="5"/>
      <c r="GX692" s="5"/>
      <c r="GY692" s="5"/>
      <c r="GZ692" s="5"/>
      <c r="HA692" s="5"/>
      <c r="HB692" s="5"/>
      <c r="HC692" s="5"/>
      <c r="HD692" s="5"/>
      <c r="HE692" s="5"/>
      <c r="HF692" s="5"/>
      <c r="HG692" s="5"/>
      <c r="HH692" s="5"/>
      <c r="HI692" s="5"/>
      <c r="HJ692" s="5"/>
      <c r="HK692" s="5"/>
      <c r="HL692" s="5"/>
      <c r="HM692" s="5"/>
      <c r="HN692" s="5"/>
      <c r="HO692" s="5"/>
      <c r="HP692" s="5"/>
      <c r="HQ692" s="5"/>
      <c r="HR692" s="5"/>
      <c r="HS692" s="5"/>
      <c r="HT692" s="5"/>
      <c r="HU692" s="5"/>
      <c r="HV692" s="5"/>
      <c r="HW692" s="5"/>
      <c r="HX692" s="5"/>
      <c r="HY692" s="5"/>
      <c r="HZ692" s="5"/>
      <c r="IA692" s="5"/>
      <c r="IB692" s="5"/>
      <c r="IC692" s="5"/>
      <c r="ID692" s="5"/>
      <c r="IE692" s="5"/>
      <c r="IF692" s="5"/>
      <c r="IG692" s="5"/>
      <c r="IH692" s="5"/>
      <c r="II692" s="5"/>
      <c r="IJ692" s="5"/>
      <c r="IK692" s="5"/>
      <c r="IL692" s="5"/>
      <c r="IM692" s="5"/>
      <c r="IN692" s="5"/>
      <c r="IO692" s="5"/>
      <c r="IP692" s="5"/>
      <c r="IQ692" s="5"/>
      <c r="IR692" s="5"/>
      <c r="IS692" s="5"/>
      <c r="IT692" s="5"/>
      <c r="IU692" s="5"/>
      <c r="IV692" s="5"/>
      <c r="IW692" s="5"/>
      <c r="IX692" s="5"/>
      <c r="IY692" s="5"/>
      <c r="IZ692" s="5"/>
      <c r="JA692" s="5"/>
      <c r="JB692" s="5"/>
      <c r="JC692" s="5"/>
      <c r="JD692" s="5"/>
      <c r="JE692" s="5"/>
      <c r="JF692" s="5"/>
      <c r="JG692" s="5"/>
      <c r="JH692" s="5"/>
      <c r="JI692" s="5"/>
      <c r="JJ692" s="5"/>
      <c r="JK692" s="5"/>
      <c r="JL692" s="5"/>
      <c r="JM692" s="5"/>
      <c r="JN692" s="5"/>
      <c r="JO692" s="5"/>
      <c r="JP692" s="5"/>
      <c r="JQ692" s="5"/>
      <c r="JR692" s="5"/>
      <c r="JS692" s="5"/>
      <c r="JT692" s="5"/>
      <c r="JU692" s="5"/>
      <c r="JV692" s="5"/>
      <c r="JW692" s="5"/>
      <c r="JX692" s="5"/>
      <c r="JY692" s="5"/>
      <c r="JZ692" s="5"/>
      <c r="KA692" s="5"/>
      <c r="KB692" s="5"/>
      <c r="KC692" s="5"/>
      <c r="KD692" s="5"/>
      <c r="KE692" s="5"/>
      <c r="KF692" s="5"/>
      <c r="KG692" s="5"/>
      <c r="KH692" s="5"/>
      <c r="KI692" s="5"/>
      <c r="KJ692" s="5"/>
      <c r="KK692" s="5"/>
      <c r="KL692" s="5"/>
      <c r="KM692" s="5"/>
      <c r="KN692" s="5"/>
    </row>
    <row r="693" spans="1:300" ht="12.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5"/>
      <c r="CM693" s="5"/>
      <c r="CN693" s="5"/>
      <c r="CO693" s="5"/>
      <c r="CP693" s="5"/>
      <c r="CQ693" s="5"/>
      <c r="CR693" s="5"/>
      <c r="CS693" s="5"/>
      <c r="CT693" s="5"/>
      <c r="CU693" s="5"/>
      <c r="CV693" s="5"/>
      <c r="CW693" s="5"/>
      <c r="CX693" s="5"/>
      <c r="CY693" s="5"/>
      <c r="CZ693" s="5"/>
      <c r="DA693" s="5"/>
      <c r="DB693" s="5"/>
      <c r="DC693" s="5"/>
      <c r="DD693" s="5"/>
      <c r="DE693" s="5"/>
      <c r="DF693" s="5"/>
      <c r="DG693" s="5"/>
      <c r="DH693" s="5"/>
      <c r="DI693" s="5"/>
      <c r="DJ693" s="5"/>
      <c r="DK693" s="5"/>
      <c r="DL693" s="5"/>
      <c r="DM693" s="5"/>
      <c r="DN693" s="5"/>
      <c r="DO693" s="5"/>
      <c r="DP693" s="5"/>
      <c r="DQ693" s="5"/>
      <c r="DR693" s="5"/>
      <c r="DS693" s="5"/>
      <c r="DT693" s="5"/>
      <c r="DU693" s="5"/>
      <c r="DV693" s="5"/>
      <c r="DW693" s="5"/>
      <c r="DX693" s="5"/>
      <c r="DY693" s="5"/>
      <c r="DZ693" s="5"/>
      <c r="EA693" s="5"/>
      <c r="EB693" s="5"/>
      <c r="EC693" s="5"/>
      <c r="ED693" s="5"/>
      <c r="EE693" s="5"/>
      <c r="EF693" s="5"/>
      <c r="EG693" s="5"/>
      <c r="EH693" s="5"/>
      <c r="EI693" s="5"/>
      <c r="EJ693" s="5"/>
      <c r="EK693" s="5"/>
      <c r="EL693" s="5"/>
      <c r="EM693" s="5"/>
      <c r="EN693" s="5"/>
      <c r="EO693" s="5"/>
      <c r="EP693" s="5"/>
      <c r="EQ693" s="5"/>
      <c r="ER693" s="5"/>
      <c r="ES693" s="5"/>
      <c r="ET693" s="5"/>
      <c r="EU693" s="5"/>
      <c r="EV693" s="5"/>
      <c r="EW693" s="5"/>
      <c r="EX693" s="5"/>
      <c r="EY693" s="5"/>
      <c r="EZ693" s="5"/>
      <c r="FA693" s="5"/>
      <c r="FB693" s="5"/>
      <c r="FC693" s="5"/>
      <c r="FD693" s="5"/>
      <c r="FE693" s="5"/>
      <c r="FF693" s="5"/>
      <c r="FG693" s="5"/>
      <c r="FH693" s="5"/>
      <c r="FI693" s="5"/>
      <c r="FJ693" s="5"/>
      <c r="FK693" s="5"/>
      <c r="FL693" s="5"/>
      <c r="FM693" s="5"/>
      <c r="FN693" s="5"/>
      <c r="FO693" s="5"/>
      <c r="FP693" s="5"/>
      <c r="FQ693" s="5"/>
      <c r="FR693" s="5"/>
      <c r="FS693" s="5"/>
      <c r="FT693" s="5"/>
      <c r="FU693" s="5"/>
      <c r="FV693" s="5"/>
      <c r="FW693" s="5"/>
      <c r="FX693" s="5"/>
      <c r="FY693" s="5"/>
      <c r="FZ693" s="5"/>
      <c r="GA693" s="5"/>
      <c r="GB693" s="5"/>
      <c r="GC693" s="5"/>
      <c r="GD693" s="5"/>
      <c r="GE693" s="5"/>
      <c r="GF693" s="5"/>
      <c r="GG693" s="5"/>
      <c r="GH693" s="5"/>
      <c r="GI693" s="5"/>
      <c r="GJ693" s="5"/>
      <c r="GK693" s="5"/>
      <c r="GL693" s="5"/>
      <c r="GM693" s="5"/>
      <c r="GN693" s="5"/>
      <c r="GO693" s="5"/>
      <c r="GP693" s="5"/>
      <c r="GQ693" s="5"/>
      <c r="GR693" s="5"/>
      <c r="GS693" s="5"/>
      <c r="GT693" s="5"/>
      <c r="GU693" s="5"/>
      <c r="GV693" s="5"/>
      <c r="GW693" s="5"/>
      <c r="GX693" s="5"/>
      <c r="GY693" s="5"/>
      <c r="GZ693" s="5"/>
      <c r="HA693" s="5"/>
      <c r="HB693" s="5"/>
      <c r="HC693" s="5"/>
      <c r="HD693" s="5"/>
      <c r="HE693" s="5"/>
      <c r="HF693" s="5"/>
      <c r="HG693" s="5"/>
      <c r="HH693" s="5"/>
      <c r="HI693" s="5"/>
      <c r="HJ693" s="5"/>
      <c r="HK693" s="5"/>
      <c r="HL693" s="5"/>
      <c r="HM693" s="5"/>
      <c r="HN693" s="5"/>
      <c r="HO693" s="5"/>
      <c r="HP693" s="5"/>
      <c r="HQ693" s="5"/>
      <c r="HR693" s="5"/>
      <c r="HS693" s="5"/>
      <c r="HT693" s="5"/>
      <c r="HU693" s="5"/>
      <c r="HV693" s="5"/>
      <c r="HW693" s="5"/>
      <c r="HX693" s="5"/>
      <c r="HY693" s="5"/>
      <c r="HZ693" s="5"/>
      <c r="IA693" s="5"/>
      <c r="IB693" s="5"/>
      <c r="IC693" s="5"/>
      <c r="ID693" s="5"/>
      <c r="IE693" s="5"/>
      <c r="IF693" s="5"/>
      <c r="IG693" s="5"/>
      <c r="IH693" s="5"/>
      <c r="II693" s="5"/>
      <c r="IJ693" s="5"/>
      <c r="IK693" s="5"/>
      <c r="IL693" s="5"/>
      <c r="IM693" s="5"/>
      <c r="IN693" s="5"/>
      <c r="IO693" s="5"/>
      <c r="IP693" s="5"/>
      <c r="IQ693" s="5"/>
      <c r="IR693" s="5"/>
      <c r="IS693" s="5"/>
      <c r="IT693" s="5"/>
      <c r="IU693" s="5"/>
      <c r="IV693" s="5"/>
      <c r="IW693" s="5"/>
      <c r="IX693" s="5"/>
      <c r="IY693" s="5"/>
      <c r="IZ693" s="5"/>
      <c r="JA693" s="5"/>
      <c r="JB693" s="5"/>
      <c r="JC693" s="5"/>
      <c r="JD693" s="5"/>
      <c r="JE693" s="5"/>
      <c r="JF693" s="5"/>
      <c r="JG693" s="5"/>
      <c r="JH693" s="5"/>
      <c r="JI693" s="5"/>
      <c r="JJ693" s="5"/>
      <c r="JK693" s="5"/>
      <c r="JL693" s="5"/>
      <c r="JM693" s="5"/>
      <c r="JN693" s="5"/>
      <c r="JO693" s="5"/>
      <c r="JP693" s="5"/>
      <c r="JQ693" s="5"/>
      <c r="JR693" s="5"/>
      <c r="JS693" s="5"/>
      <c r="JT693" s="5"/>
      <c r="JU693" s="5"/>
      <c r="JV693" s="5"/>
      <c r="JW693" s="5"/>
      <c r="JX693" s="5"/>
      <c r="JY693" s="5"/>
      <c r="JZ693" s="5"/>
      <c r="KA693" s="5"/>
      <c r="KB693" s="5"/>
      <c r="KC693" s="5"/>
      <c r="KD693" s="5"/>
      <c r="KE693" s="5"/>
      <c r="KF693" s="5"/>
      <c r="KG693" s="5"/>
      <c r="KH693" s="5"/>
      <c r="KI693" s="5"/>
      <c r="KJ693" s="5"/>
      <c r="KK693" s="5"/>
      <c r="KL693" s="5"/>
      <c r="KM693" s="5"/>
      <c r="KN693" s="5"/>
    </row>
    <row r="694" spans="1:300" ht="12.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  <c r="CY694" s="5"/>
      <c r="CZ694" s="5"/>
      <c r="DA694" s="5"/>
      <c r="DB694" s="5"/>
      <c r="DC694" s="5"/>
      <c r="DD694" s="5"/>
      <c r="DE694" s="5"/>
      <c r="DF694" s="5"/>
      <c r="DG694" s="5"/>
      <c r="DH694" s="5"/>
      <c r="DI694" s="5"/>
      <c r="DJ694" s="5"/>
      <c r="DK694" s="5"/>
      <c r="DL694" s="5"/>
      <c r="DM694" s="5"/>
      <c r="DN694" s="5"/>
      <c r="DO694" s="5"/>
      <c r="DP694" s="5"/>
      <c r="DQ694" s="5"/>
      <c r="DR694" s="5"/>
      <c r="DS694" s="5"/>
      <c r="DT694" s="5"/>
      <c r="DU694" s="5"/>
      <c r="DV694" s="5"/>
      <c r="DW694" s="5"/>
      <c r="DX694" s="5"/>
      <c r="DY694" s="5"/>
      <c r="DZ694" s="5"/>
      <c r="EA694" s="5"/>
      <c r="EB694" s="5"/>
      <c r="EC694" s="5"/>
      <c r="ED694" s="5"/>
      <c r="EE694" s="5"/>
      <c r="EF694" s="5"/>
      <c r="EG694" s="5"/>
      <c r="EH694" s="5"/>
      <c r="EI694" s="5"/>
      <c r="EJ694" s="5"/>
      <c r="EK694" s="5"/>
      <c r="EL694" s="5"/>
      <c r="EM694" s="5"/>
      <c r="EN694" s="5"/>
      <c r="EO694" s="5"/>
      <c r="EP694" s="5"/>
      <c r="EQ694" s="5"/>
      <c r="ER694" s="5"/>
      <c r="ES694" s="5"/>
      <c r="ET694" s="5"/>
      <c r="EU694" s="5"/>
      <c r="EV694" s="5"/>
      <c r="EW694" s="5"/>
      <c r="EX694" s="5"/>
      <c r="EY694" s="5"/>
      <c r="EZ694" s="5"/>
      <c r="FA694" s="5"/>
      <c r="FB694" s="5"/>
      <c r="FC694" s="5"/>
      <c r="FD694" s="5"/>
      <c r="FE694" s="5"/>
      <c r="FF694" s="5"/>
      <c r="FG694" s="5"/>
      <c r="FH694" s="5"/>
      <c r="FI694" s="5"/>
      <c r="FJ694" s="5"/>
      <c r="FK694" s="5"/>
      <c r="FL694" s="5"/>
      <c r="FM694" s="5"/>
      <c r="FN694" s="5"/>
      <c r="FO694" s="5"/>
      <c r="FP694" s="5"/>
      <c r="FQ694" s="5"/>
      <c r="FR694" s="5"/>
      <c r="FS694" s="5"/>
      <c r="FT694" s="5"/>
      <c r="FU694" s="5"/>
      <c r="FV694" s="5"/>
      <c r="FW694" s="5"/>
      <c r="FX694" s="5"/>
      <c r="FY694" s="5"/>
      <c r="FZ694" s="5"/>
      <c r="GA694" s="5"/>
      <c r="GB694" s="5"/>
      <c r="GC694" s="5"/>
      <c r="GD694" s="5"/>
      <c r="GE694" s="5"/>
      <c r="GF694" s="5"/>
      <c r="GG694" s="5"/>
      <c r="GH694" s="5"/>
      <c r="GI694" s="5"/>
      <c r="GJ694" s="5"/>
      <c r="GK694" s="5"/>
      <c r="GL694" s="5"/>
      <c r="GM694" s="5"/>
      <c r="GN694" s="5"/>
      <c r="GO694" s="5"/>
      <c r="GP694" s="5"/>
      <c r="GQ694" s="5"/>
      <c r="GR694" s="5"/>
      <c r="GS694" s="5"/>
      <c r="GT694" s="5"/>
      <c r="GU694" s="5"/>
      <c r="GV694" s="5"/>
      <c r="GW694" s="5"/>
      <c r="GX694" s="5"/>
      <c r="GY694" s="5"/>
      <c r="GZ694" s="5"/>
      <c r="HA694" s="5"/>
      <c r="HB694" s="5"/>
      <c r="HC694" s="5"/>
      <c r="HD694" s="5"/>
      <c r="HE694" s="5"/>
      <c r="HF694" s="5"/>
      <c r="HG694" s="5"/>
      <c r="HH694" s="5"/>
      <c r="HI694" s="5"/>
      <c r="HJ694" s="5"/>
      <c r="HK694" s="5"/>
      <c r="HL694" s="5"/>
      <c r="HM694" s="5"/>
      <c r="HN694" s="5"/>
      <c r="HO694" s="5"/>
      <c r="HP694" s="5"/>
      <c r="HQ694" s="5"/>
      <c r="HR694" s="5"/>
      <c r="HS694" s="5"/>
      <c r="HT694" s="5"/>
      <c r="HU694" s="5"/>
      <c r="HV694" s="5"/>
      <c r="HW694" s="5"/>
      <c r="HX694" s="5"/>
      <c r="HY694" s="5"/>
      <c r="HZ694" s="5"/>
      <c r="IA694" s="5"/>
      <c r="IB694" s="5"/>
      <c r="IC694" s="5"/>
      <c r="ID694" s="5"/>
      <c r="IE694" s="5"/>
      <c r="IF694" s="5"/>
      <c r="IG694" s="5"/>
      <c r="IH694" s="5"/>
      <c r="II694" s="5"/>
      <c r="IJ694" s="5"/>
      <c r="IK694" s="5"/>
      <c r="IL694" s="5"/>
      <c r="IM694" s="5"/>
      <c r="IN694" s="5"/>
      <c r="IO694" s="5"/>
      <c r="IP694" s="5"/>
      <c r="IQ694" s="5"/>
      <c r="IR694" s="5"/>
      <c r="IS694" s="5"/>
      <c r="IT694" s="5"/>
      <c r="IU694" s="5"/>
      <c r="IV694" s="5"/>
      <c r="IW694" s="5"/>
      <c r="IX694" s="5"/>
      <c r="IY694" s="5"/>
      <c r="IZ694" s="5"/>
      <c r="JA694" s="5"/>
      <c r="JB694" s="5"/>
      <c r="JC694" s="5"/>
      <c r="JD694" s="5"/>
      <c r="JE694" s="5"/>
      <c r="JF694" s="5"/>
      <c r="JG694" s="5"/>
      <c r="JH694" s="5"/>
      <c r="JI694" s="5"/>
      <c r="JJ694" s="5"/>
      <c r="JK694" s="5"/>
      <c r="JL694" s="5"/>
      <c r="JM694" s="5"/>
      <c r="JN694" s="5"/>
      <c r="JO694" s="5"/>
      <c r="JP694" s="5"/>
      <c r="JQ694" s="5"/>
      <c r="JR694" s="5"/>
      <c r="JS694" s="5"/>
      <c r="JT694" s="5"/>
      <c r="JU694" s="5"/>
      <c r="JV694" s="5"/>
      <c r="JW694" s="5"/>
      <c r="JX694" s="5"/>
      <c r="JY694" s="5"/>
      <c r="JZ694" s="5"/>
      <c r="KA694" s="5"/>
      <c r="KB694" s="5"/>
      <c r="KC694" s="5"/>
      <c r="KD694" s="5"/>
      <c r="KE694" s="5"/>
      <c r="KF694" s="5"/>
      <c r="KG694" s="5"/>
      <c r="KH694" s="5"/>
      <c r="KI694" s="5"/>
      <c r="KJ694" s="5"/>
      <c r="KK694" s="5"/>
      <c r="KL694" s="5"/>
      <c r="KM694" s="5"/>
      <c r="KN694" s="5"/>
    </row>
    <row r="695" spans="1:300" ht="12.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  <c r="CR695" s="5"/>
      <c r="CS695" s="5"/>
      <c r="CT695" s="5"/>
      <c r="CU695" s="5"/>
      <c r="CV695" s="5"/>
      <c r="CW695" s="5"/>
      <c r="CX695" s="5"/>
      <c r="CY695" s="5"/>
      <c r="CZ695" s="5"/>
      <c r="DA695" s="5"/>
      <c r="DB695" s="5"/>
      <c r="DC695" s="5"/>
      <c r="DD695" s="5"/>
      <c r="DE695" s="5"/>
      <c r="DF695" s="5"/>
      <c r="DG695" s="5"/>
      <c r="DH695" s="5"/>
      <c r="DI695" s="5"/>
      <c r="DJ695" s="5"/>
      <c r="DK695" s="5"/>
      <c r="DL695" s="5"/>
      <c r="DM695" s="5"/>
      <c r="DN695" s="5"/>
      <c r="DO695" s="5"/>
      <c r="DP695" s="5"/>
      <c r="DQ695" s="5"/>
      <c r="DR695" s="5"/>
      <c r="DS695" s="5"/>
      <c r="DT695" s="5"/>
      <c r="DU695" s="5"/>
      <c r="DV695" s="5"/>
      <c r="DW695" s="5"/>
      <c r="DX695" s="5"/>
      <c r="DY695" s="5"/>
      <c r="DZ695" s="5"/>
      <c r="EA695" s="5"/>
      <c r="EB695" s="5"/>
      <c r="EC695" s="5"/>
      <c r="ED695" s="5"/>
      <c r="EE695" s="5"/>
      <c r="EF695" s="5"/>
      <c r="EG695" s="5"/>
      <c r="EH695" s="5"/>
      <c r="EI695" s="5"/>
      <c r="EJ695" s="5"/>
      <c r="EK695" s="5"/>
      <c r="EL695" s="5"/>
      <c r="EM695" s="5"/>
      <c r="EN695" s="5"/>
      <c r="EO695" s="5"/>
      <c r="EP695" s="5"/>
      <c r="EQ695" s="5"/>
      <c r="ER695" s="5"/>
      <c r="ES695" s="5"/>
      <c r="ET695" s="5"/>
      <c r="EU695" s="5"/>
      <c r="EV695" s="5"/>
      <c r="EW695" s="5"/>
      <c r="EX695" s="5"/>
      <c r="EY695" s="5"/>
      <c r="EZ695" s="5"/>
      <c r="FA695" s="5"/>
      <c r="FB695" s="5"/>
      <c r="FC695" s="5"/>
      <c r="FD695" s="5"/>
      <c r="FE695" s="5"/>
      <c r="FF695" s="5"/>
      <c r="FG695" s="5"/>
      <c r="FH695" s="5"/>
      <c r="FI695" s="5"/>
      <c r="FJ695" s="5"/>
      <c r="FK695" s="5"/>
      <c r="FL695" s="5"/>
      <c r="FM695" s="5"/>
      <c r="FN695" s="5"/>
      <c r="FO695" s="5"/>
      <c r="FP695" s="5"/>
      <c r="FQ695" s="5"/>
      <c r="FR695" s="5"/>
      <c r="FS695" s="5"/>
      <c r="FT695" s="5"/>
      <c r="FU695" s="5"/>
      <c r="FV695" s="5"/>
      <c r="FW695" s="5"/>
      <c r="FX695" s="5"/>
      <c r="FY695" s="5"/>
      <c r="FZ695" s="5"/>
      <c r="GA695" s="5"/>
      <c r="GB695" s="5"/>
      <c r="GC695" s="5"/>
      <c r="GD695" s="5"/>
      <c r="GE695" s="5"/>
      <c r="GF695" s="5"/>
      <c r="GG695" s="5"/>
      <c r="GH695" s="5"/>
      <c r="GI695" s="5"/>
      <c r="GJ695" s="5"/>
      <c r="GK695" s="5"/>
      <c r="GL695" s="5"/>
      <c r="GM695" s="5"/>
      <c r="GN695" s="5"/>
      <c r="GO695" s="5"/>
      <c r="GP695" s="5"/>
      <c r="GQ695" s="5"/>
      <c r="GR695" s="5"/>
      <c r="GS695" s="5"/>
      <c r="GT695" s="5"/>
      <c r="GU695" s="5"/>
      <c r="GV695" s="5"/>
      <c r="GW695" s="5"/>
      <c r="GX695" s="5"/>
      <c r="GY695" s="5"/>
      <c r="GZ695" s="5"/>
      <c r="HA695" s="5"/>
      <c r="HB695" s="5"/>
      <c r="HC695" s="5"/>
      <c r="HD695" s="5"/>
      <c r="HE695" s="5"/>
      <c r="HF695" s="5"/>
      <c r="HG695" s="5"/>
      <c r="HH695" s="5"/>
      <c r="HI695" s="5"/>
      <c r="HJ695" s="5"/>
      <c r="HK695" s="5"/>
      <c r="HL695" s="5"/>
      <c r="HM695" s="5"/>
      <c r="HN695" s="5"/>
      <c r="HO695" s="5"/>
      <c r="HP695" s="5"/>
      <c r="HQ695" s="5"/>
      <c r="HR695" s="5"/>
      <c r="HS695" s="5"/>
      <c r="HT695" s="5"/>
      <c r="HU695" s="5"/>
      <c r="HV695" s="5"/>
      <c r="HW695" s="5"/>
      <c r="HX695" s="5"/>
      <c r="HY695" s="5"/>
      <c r="HZ695" s="5"/>
      <c r="IA695" s="5"/>
      <c r="IB695" s="5"/>
      <c r="IC695" s="5"/>
      <c r="ID695" s="5"/>
      <c r="IE695" s="5"/>
      <c r="IF695" s="5"/>
      <c r="IG695" s="5"/>
      <c r="IH695" s="5"/>
      <c r="II695" s="5"/>
      <c r="IJ695" s="5"/>
      <c r="IK695" s="5"/>
      <c r="IL695" s="5"/>
      <c r="IM695" s="5"/>
      <c r="IN695" s="5"/>
      <c r="IO695" s="5"/>
      <c r="IP695" s="5"/>
      <c r="IQ695" s="5"/>
      <c r="IR695" s="5"/>
      <c r="IS695" s="5"/>
      <c r="IT695" s="5"/>
      <c r="IU695" s="5"/>
      <c r="IV695" s="5"/>
      <c r="IW695" s="5"/>
      <c r="IX695" s="5"/>
      <c r="IY695" s="5"/>
      <c r="IZ695" s="5"/>
      <c r="JA695" s="5"/>
      <c r="JB695" s="5"/>
      <c r="JC695" s="5"/>
      <c r="JD695" s="5"/>
      <c r="JE695" s="5"/>
      <c r="JF695" s="5"/>
      <c r="JG695" s="5"/>
      <c r="JH695" s="5"/>
      <c r="JI695" s="5"/>
      <c r="JJ695" s="5"/>
      <c r="JK695" s="5"/>
      <c r="JL695" s="5"/>
      <c r="JM695" s="5"/>
      <c r="JN695" s="5"/>
      <c r="JO695" s="5"/>
      <c r="JP695" s="5"/>
      <c r="JQ695" s="5"/>
      <c r="JR695" s="5"/>
      <c r="JS695" s="5"/>
      <c r="JT695" s="5"/>
      <c r="JU695" s="5"/>
      <c r="JV695" s="5"/>
      <c r="JW695" s="5"/>
      <c r="JX695" s="5"/>
      <c r="JY695" s="5"/>
      <c r="JZ695" s="5"/>
      <c r="KA695" s="5"/>
      <c r="KB695" s="5"/>
      <c r="KC695" s="5"/>
      <c r="KD695" s="5"/>
      <c r="KE695" s="5"/>
      <c r="KF695" s="5"/>
      <c r="KG695" s="5"/>
      <c r="KH695" s="5"/>
      <c r="KI695" s="5"/>
      <c r="KJ695" s="5"/>
      <c r="KK695" s="5"/>
      <c r="KL695" s="5"/>
      <c r="KM695" s="5"/>
      <c r="KN695" s="5"/>
    </row>
    <row r="696" spans="1:300" ht="12.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  <c r="CR696" s="5"/>
      <c r="CS696" s="5"/>
      <c r="CT696" s="5"/>
      <c r="CU696" s="5"/>
      <c r="CV696" s="5"/>
      <c r="CW696" s="5"/>
      <c r="CX696" s="5"/>
      <c r="CY696" s="5"/>
      <c r="CZ696" s="5"/>
      <c r="DA696" s="5"/>
      <c r="DB696" s="5"/>
      <c r="DC696" s="5"/>
      <c r="DD696" s="5"/>
      <c r="DE696" s="5"/>
      <c r="DF696" s="5"/>
      <c r="DG696" s="5"/>
      <c r="DH696" s="5"/>
      <c r="DI696" s="5"/>
      <c r="DJ696" s="5"/>
      <c r="DK696" s="5"/>
      <c r="DL696" s="5"/>
      <c r="DM696" s="5"/>
      <c r="DN696" s="5"/>
      <c r="DO696" s="5"/>
      <c r="DP696" s="5"/>
      <c r="DQ696" s="5"/>
      <c r="DR696" s="5"/>
      <c r="DS696" s="5"/>
      <c r="DT696" s="5"/>
      <c r="DU696" s="5"/>
      <c r="DV696" s="5"/>
      <c r="DW696" s="5"/>
      <c r="DX696" s="5"/>
      <c r="DY696" s="5"/>
      <c r="DZ696" s="5"/>
      <c r="EA696" s="5"/>
      <c r="EB696" s="5"/>
      <c r="EC696" s="5"/>
      <c r="ED696" s="5"/>
      <c r="EE696" s="5"/>
      <c r="EF696" s="5"/>
      <c r="EG696" s="5"/>
      <c r="EH696" s="5"/>
      <c r="EI696" s="5"/>
      <c r="EJ696" s="5"/>
      <c r="EK696" s="5"/>
      <c r="EL696" s="5"/>
      <c r="EM696" s="5"/>
      <c r="EN696" s="5"/>
      <c r="EO696" s="5"/>
      <c r="EP696" s="5"/>
      <c r="EQ696" s="5"/>
      <c r="ER696" s="5"/>
      <c r="ES696" s="5"/>
      <c r="ET696" s="5"/>
      <c r="EU696" s="5"/>
      <c r="EV696" s="5"/>
      <c r="EW696" s="5"/>
      <c r="EX696" s="5"/>
      <c r="EY696" s="5"/>
      <c r="EZ696" s="5"/>
      <c r="FA696" s="5"/>
      <c r="FB696" s="5"/>
      <c r="FC696" s="5"/>
      <c r="FD696" s="5"/>
      <c r="FE696" s="5"/>
      <c r="FF696" s="5"/>
      <c r="FG696" s="5"/>
      <c r="FH696" s="5"/>
      <c r="FI696" s="5"/>
      <c r="FJ696" s="5"/>
      <c r="FK696" s="5"/>
      <c r="FL696" s="5"/>
      <c r="FM696" s="5"/>
      <c r="FN696" s="5"/>
      <c r="FO696" s="5"/>
      <c r="FP696" s="5"/>
      <c r="FQ696" s="5"/>
      <c r="FR696" s="5"/>
      <c r="FS696" s="5"/>
      <c r="FT696" s="5"/>
      <c r="FU696" s="5"/>
      <c r="FV696" s="5"/>
      <c r="FW696" s="5"/>
      <c r="FX696" s="5"/>
      <c r="FY696" s="5"/>
      <c r="FZ696" s="5"/>
      <c r="GA696" s="5"/>
      <c r="GB696" s="5"/>
      <c r="GC696" s="5"/>
      <c r="GD696" s="5"/>
      <c r="GE696" s="5"/>
      <c r="GF696" s="5"/>
      <c r="GG696" s="5"/>
      <c r="GH696" s="5"/>
      <c r="GI696" s="5"/>
      <c r="GJ696" s="5"/>
      <c r="GK696" s="5"/>
      <c r="GL696" s="5"/>
      <c r="GM696" s="5"/>
      <c r="GN696" s="5"/>
      <c r="GO696" s="5"/>
      <c r="GP696" s="5"/>
      <c r="GQ696" s="5"/>
      <c r="GR696" s="5"/>
      <c r="GS696" s="5"/>
      <c r="GT696" s="5"/>
      <c r="GU696" s="5"/>
      <c r="GV696" s="5"/>
      <c r="GW696" s="5"/>
      <c r="GX696" s="5"/>
      <c r="GY696" s="5"/>
      <c r="GZ696" s="5"/>
      <c r="HA696" s="5"/>
      <c r="HB696" s="5"/>
      <c r="HC696" s="5"/>
      <c r="HD696" s="5"/>
      <c r="HE696" s="5"/>
      <c r="HF696" s="5"/>
      <c r="HG696" s="5"/>
      <c r="HH696" s="5"/>
      <c r="HI696" s="5"/>
      <c r="HJ696" s="5"/>
      <c r="HK696" s="5"/>
      <c r="HL696" s="5"/>
      <c r="HM696" s="5"/>
      <c r="HN696" s="5"/>
      <c r="HO696" s="5"/>
      <c r="HP696" s="5"/>
      <c r="HQ696" s="5"/>
      <c r="HR696" s="5"/>
      <c r="HS696" s="5"/>
      <c r="HT696" s="5"/>
      <c r="HU696" s="5"/>
      <c r="HV696" s="5"/>
      <c r="HW696" s="5"/>
      <c r="HX696" s="5"/>
      <c r="HY696" s="5"/>
      <c r="HZ696" s="5"/>
      <c r="IA696" s="5"/>
      <c r="IB696" s="5"/>
      <c r="IC696" s="5"/>
      <c r="ID696" s="5"/>
      <c r="IE696" s="5"/>
      <c r="IF696" s="5"/>
      <c r="IG696" s="5"/>
      <c r="IH696" s="5"/>
      <c r="II696" s="5"/>
      <c r="IJ696" s="5"/>
      <c r="IK696" s="5"/>
      <c r="IL696" s="5"/>
      <c r="IM696" s="5"/>
      <c r="IN696" s="5"/>
      <c r="IO696" s="5"/>
      <c r="IP696" s="5"/>
      <c r="IQ696" s="5"/>
      <c r="IR696" s="5"/>
      <c r="IS696" s="5"/>
      <c r="IT696" s="5"/>
      <c r="IU696" s="5"/>
      <c r="IV696" s="5"/>
      <c r="IW696" s="5"/>
      <c r="IX696" s="5"/>
      <c r="IY696" s="5"/>
      <c r="IZ696" s="5"/>
      <c r="JA696" s="5"/>
      <c r="JB696" s="5"/>
      <c r="JC696" s="5"/>
      <c r="JD696" s="5"/>
      <c r="JE696" s="5"/>
      <c r="JF696" s="5"/>
      <c r="JG696" s="5"/>
      <c r="JH696" s="5"/>
      <c r="JI696" s="5"/>
      <c r="JJ696" s="5"/>
      <c r="JK696" s="5"/>
      <c r="JL696" s="5"/>
      <c r="JM696" s="5"/>
      <c r="JN696" s="5"/>
      <c r="JO696" s="5"/>
      <c r="JP696" s="5"/>
      <c r="JQ696" s="5"/>
      <c r="JR696" s="5"/>
      <c r="JS696" s="5"/>
      <c r="JT696" s="5"/>
      <c r="JU696" s="5"/>
      <c r="JV696" s="5"/>
      <c r="JW696" s="5"/>
      <c r="JX696" s="5"/>
      <c r="JY696" s="5"/>
      <c r="JZ696" s="5"/>
      <c r="KA696" s="5"/>
      <c r="KB696" s="5"/>
      <c r="KC696" s="5"/>
      <c r="KD696" s="5"/>
      <c r="KE696" s="5"/>
      <c r="KF696" s="5"/>
      <c r="KG696" s="5"/>
      <c r="KH696" s="5"/>
      <c r="KI696" s="5"/>
      <c r="KJ696" s="5"/>
      <c r="KK696" s="5"/>
      <c r="KL696" s="5"/>
      <c r="KM696" s="5"/>
      <c r="KN696" s="5"/>
    </row>
    <row r="697" spans="1:300" ht="12.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/>
      <c r="CM697" s="5"/>
      <c r="CN697" s="5"/>
      <c r="CO697" s="5"/>
      <c r="CP697" s="5"/>
      <c r="CQ697" s="5"/>
      <c r="CR697" s="5"/>
      <c r="CS697" s="5"/>
      <c r="CT697" s="5"/>
      <c r="CU697" s="5"/>
      <c r="CV697" s="5"/>
      <c r="CW697" s="5"/>
      <c r="CX697" s="5"/>
      <c r="CY697" s="5"/>
      <c r="CZ697" s="5"/>
      <c r="DA697" s="5"/>
      <c r="DB697" s="5"/>
      <c r="DC697" s="5"/>
      <c r="DD697" s="5"/>
      <c r="DE697" s="5"/>
      <c r="DF697" s="5"/>
      <c r="DG697" s="5"/>
      <c r="DH697" s="5"/>
      <c r="DI697" s="5"/>
      <c r="DJ697" s="5"/>
      <c r="DK697" s="5"/>
      <c r="DL697" s="5"/>
      <c r="DM697" s="5"/>
      <c r="DN697" s="5"/>
      <c r="DO697" s="5"/>
      <c r="DP697" s="5"/>
      <c r="DQ697" s="5"/>
      <c r="DR697" s="5"/>
      <c r="DS697" s="5"/>
      <c r="DT697" s="5"/>
      <c r="DU697" s="5"/>
      <c r="DV697" s="5"/>
      <c r="DW697" s="5"/>
      <c r="DX697" s="5"/>
      <c r="DY697" s="5"/>
      <c r="DZ697" s="5"/>
      <c r="EA697" s="5"/>
      <c r="EB697" s="5"/>
      <c r="EC697" s="5"/>
      <c r="ED697" s="5"/>
      <c r="EE697" s="5"/>
      <c r="EF697" s="5"/>
      <c r="EG697" s="5"/>
      <c r="EH697" s="5"/>
      <c r="EI697" s="5"/>
      <c r="EJ697" s="5"/>
      <c r="EK697" s="5"/>
      <c r="EL697" s="5"/>
      <c r="EM697" s="5"/>
      <c r="EN697" s="5"/>
      <c r="EO697" s="5"/>
      <c r="EP697" s="5"/>
      <c r="EQ697" s="5"/>
      <c r="ER697" s="5"/>
      <c r="ES697" s="5"/>
      <c r="ET697" s="5"/>
      <c r="EU697" s="5"/>
      <c r="EV697" s="5"/>
      <c r="EW697" s="5"/>
      <c r="EX697" s="5"/>
      <c r="EY697" s="5"/>
      <c r="EZ697" s="5"/>
      <c r="FA697" s="5"/>
      <c r="FB697" s="5"/>
      <c r="FC697" s="5"/>
      <c r="FD697" s="5"/>
      <c r="FE697" s="5"/>
      <c r="FF697" s="5"/>
      <c r="FG697" s="5"/>
      <c r="FH697" s="5"/>
      <c r="FI697" s="5"/>
      <c r="FJ697" s="5"/>
      <c r="FK697" s="5"/>
      <c r="FL697" s="5"/>
      <c r="FM697" s="5"/>
      <c r="FN697" s="5"/>
      <c r="FO697" s="5"/>
      <c r="FP697" s="5"/>
      <c r="FQ697" s="5"/>
      <c r="FR697" s="5"/>
      <c r="FS697" s="5"/>
      <c r="FT697" s="5"/>
      <c r="FU697" s="5"/>
      <c r="FV697" s="5"/>
      <c r="FW697" s="5"/>
      <c r="FX697" s="5"/>
      <c r="FY697" s="5"/>
      <c r="FZ697" s="5"/>
      <c r="GA697" s="5"/>
      <c r="GB697" s="5"/>
      <c r="GC697" s="5"/>
      <c r="GD697" s="5"/>
      <c r="GE697" s="5"/>
      <c r="GF697" s="5"/>
      <c r="GG697" s="5"/>
      <c r="GH697" s="5"/>
      <c r="GI697" s="5"/>
      <c r="GJ697" s="5"/>
      <c r="GK697" s="5"/>
      <c r="GL697" s="5"/>
      <c r="GM697" s="5"/>
      <c r="GN697" s="5"/>
      <c r="GO697" s="5"/>
      <c r="GP697" s="5"/>
      <c r="GQ697" s="5"/>
      <c r="GR697" s="5"/>
      <c r="GS697" s="5"/>
      <c r="GT697" s="5"/>
      <c r="GU697" s="5"/>
      <c r="GV697" s="5"/>
      <c r="GW697" s="5"/>
      <c r="GX697" s="5"/>
      <c r="GY697" s="5"/>
      <c r="GZ697" s="5"/>
      <c r="HA697" s="5"/>
      <c r="HB697" s="5"/>
      <c r="HC697" s="5"/>
      <c r="HD697" s="5"/>
      <c r="HE697" s="5"/>
      <c r="HF697" s="5"/>
      <c r="HG697" s="5"/>
      <c r="HH697" s="5"/>
      <c r="HI697" s="5"/>
      <c r="HJ697" s="5"/>
      <c r="HK697" s="5"/>
      <c r="HL697" s="5"/>
      <c r="HM697" s="5"/>
      <c r="HN697" s="5"/>
      <c r="HO697" s="5"/>
      <c r="HP697" s="5"/>
      <c r="HQ697" s="5"/>
      <c r="HR697" s="5"/>
      <c r="HS697" s="5"/>
      <c r="HT697" s="5"/>
      <c r="HU697" s="5"/>
      <c r="HV697" s="5"/>
      <c r="HW697" s="5"/>
      <c r="HX697" s="5"/>
      <c r="HY697" s="5"/>
      <c r="HZ697" s="5"/>
      <c r="IA697" s="5"/>
      <c r="IB697" s="5"/>
      <c r="IC697" s="5"/>
      <c r="ID697" s="5"/>
      <c r="IE697" s="5"/>
      <c r="IF697" s="5"/>
      <c r="IG697" s="5"/>
      <c r="IH697" s="5"/>
      <c r="II697" s="5"/>
      <c r="IJ697" s="5"/>
      <c r="IK697" s="5"/>
      <c r="IL697" s="5"/>
      <c r="IM697" s="5"/>
      <c r="IN697" s="5"/>
      <c r="IO697" s="5"/>
      <c r="IP697" s="5"/>
      <c r="IQ697" s="5"/>
      <c r="IR697" s="5"/>
      <c r="IS697" s="5"/>
      <c r="IT697" s="5"/>
      <c r="IU697" s="5"/>
      <c r="IV697" s="5"/>
      <c r="IW697" s="5"/>
      <c r="IX697" s="5"/>
      <c r="IY697" s="5"/>
      <c r="IZ697" s="5"/>
      <c r="JA697" s="5"/>
      <c r="JB697" s="5"/>
      <c r="JC697" s="5"/>
      <c r="JD697" s="5"/>
      <c r="JE697" s="5"/>
      <c r="JF697" s="5"/>
      <c r="JG697" s="5"/>
      <c r="JH697" s="5"/>
      <c r="JI697" s="5"/>
      <c r="JJ697" s="5"/>
      <c r="JK697" s="5"/>
      <c r="JL697" s="5"/>
      <c r="JM697" s="5"/>
      <c r="JN697" s="5"/>
      <c r="JO697" s="5"/>
      <c r="JP697" s="5"/>
      <c r="JQ697" s="5"/>
      <c r="JR697" s="5"/>
      <c r="JS697" s="5"/>
      <c r="JT697" s="5"/>
      <c r="JU697" s="5"/>
      <c r="JV697" s="5"/>
      <c r="JW697" s="5"/>
      <c r="JX697" s="5"/>
      <c r="JY697" s="5"/>
      <c r="JZ697" s="5"/>
      <c r="KA697" s="5"/>
      <c r="KB697" s="5"/>
      <c r="KC697" s="5"/>
      <c r="KD697" s="5"/>
      <c r="KE697" s="5"/>
      <c r="KF697" s="5"/>
      <c r="KG697" s="5"/>
      <c r="KH697" s="5"/>
      <c r="KI697" s="5"/>
      <c r="KJ697" s="5"/>
      <c r="KK697" s="5"/>
      <c r="KL697" s="5"/>
      <c r="KM697" s="5"/>
      <c r="KN697" s="5"/>
    </row>
    <row r="698" spans="1:300" ht="12.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/>
      <c r="CR698" s="5"/>
      <c r="CS698" s="5"/>
      <c r="CT698" s="5"/>
      <c r="CU698" s="5"/>
      <c r="CV698" s="5"/>
      <c r="CW698" s="5"/>
      <c r="CX698" s="5"/>
      <c r="CY698" s="5"/>
      <c r="CZ698" s="5"/>
      <c r="DA698" s="5"/>
      <c r="DB698" s="5"/>
      <c r="DC698" s="5"/>
      <c r="DD698" s="5"/>
      <c r="DE698" s="5"/>
      <c r="DF698" s="5"/>
      <c r="DG698" s="5"/>
      <c r="DH698" s="5"/>
      <c r="DI698" s="5"/>
      <c r="DJ698" s="5"/>
      <c r="DK698" s="5"/>
      <c r="DL698" s="5"/>
      <c r="DM698" s="5"/>
      <c r="DN698" s="5"/>
      <c r="DO698" s="5"/>
      <c r="DP698" s="5"/>
      <c r="DQ698" s="5"/>
      <c r="DR698" s="5"/>
      <c r="DS698" s="5"/>
      <c r="DT698" s="5"/>
      <c r="DU698" s="5"/>
      <c r="DV698" s="5"/>
      <c r="DW698" s="5"/>
      <c r="DX698" s="5"/>
      <c r="DY698" s="5"/>
      <c r="DZ698" s="5"/>
      <c r="EA698" s="5"/>
      <c r="EB698" s="5"/>
      <c r="EC698" s="5"/>
      <c r="ED698" s="5"/>
      <c r="EE698" s="5"/>
      <c r="EF698" s="5"/>
      <c r="EG698" s="5"/>
      <c r="EH698" s="5"/>
      <c r="EI698" s="5"/>
      <c r="EJ698" s="5"/>
      <c r="EK698" s="5"/>
      <c r="EL698" s="5"/>
      <c r="EM698" s="5"/>
      <c r="EN698" s="5"/>
      <c r="EO698" s="5"/>
      <c r="EP698" s="5"/>
      <c r="EQ698" s="5"/>
      <c r="ER698" s="5"/>
      <c r="ES698" s="5"/>
      <c r="ET698" s="5"/>
      <c r="EU698" s="5"/>
      <c r="EV698" s="5"/>
      <c r="EW698" s="5"/>
      <c r="EX698" s="5"/>
      <c r="EY698" s="5"/>
      <c r="EZ698" s="5"/>
      <c r="FA698" s="5"/>
      <c r="FB698" s="5"/>
      <c r="FC698" s="5"/>
      <c r="FD698" s="5"/>
      <c r="FE698" s="5"/>
      <c r="FF698" s="5"/>
      <c r="FG698" s="5"/>
      <c r="FH698" s="5"/>
      <c r="FI698" s="5"/>
      <c r="FJ698" s="5"/>
      <c r="FK698" s="5"/>
      <c r="FL698" s="5"/>
      <c r="FM698" s="5"/>
      <c r="FN698" s="5"/>
      <c r="FO698" s="5"/>
      <c r="FP698" s="5"/>
      <c r="FQ698" s="5"/>
      <c r="FR698" s="5"/>
      <c r="FS698" s="5"/>
      <c r="FT698" s="5"/>
      <c r="FU698" s="5"/>
      <c r="FV698" s="5"/>
      <c r="FW698" s="5"/>
      <c r="FX698" s="5"/>
      <c r="FY698" s="5"/>
      <c r="FZ698" s="5"/>
      <c r="GA698" s="5"/>
      <c r="GB698" s="5"/>
      <c r="GC698" s="5"/>
      <c r="GD698" s="5"/>
      <c r="GE698" s="5"/>
      <c r="GF698" s="5"/>
      <c r="GG698" s="5"/>
      <c r="GH698" s="5"/>
      <c r="GI698" s="5"/>
      <c r="GJ698" s="5"/>
      <c r="GK698" s="5"/>
      <c r="GL698" s="5"/>
      <c r="GM698" s="5"/>
      <c r="GN698" s="5"/>
      <c r="GO698" s="5"/>
      <c r="GP698" s="5"/>
      <c r="GQ698" s="5"/>
      <c r="GR698" s="5"/>
      <c r="GS698" s="5"/>
      <c r="GT698" s="5"/>
      <c r="GU698" s="5"/>
      <c r="GV698" s="5"/>
      <c r="GW698" s="5"/>
      <c r="GX698" s="5"/>
      <c r="GY698" s="5"/>
      <c r="GZ698" s="5"/>
      <c r="HA698" s="5"/>
      <c r="HB698" s="5"/>
      <c r="HC698" s="5"/>
      <c r="HD698" s="5"/>
      <c r="HE698" s="5"/>
      <c r="HF698" s="5"/>
      <c r="HG698" s="5"/>
      <c r="HH698" s="5"/>
      <c r="HI698" s="5"/>
      <c r="HJ698" s="5"/>
      <c r="HK698" s="5"/>
      <c r="HL698" s="5"/>
      <c r="HM698" s="5"/>
      <c r="HN698" s="5"/>
      <c r="HO698" s="5"/>
      <c r="HP698" s="5"/>
      <c r="HQ698" s="5"/>
      <c r="HR698" s="5"/>
      <c r="HS698" s="5"/>
      <c r="HT698" s="5"/>
      <c r="HU698" s="5"/>
      <c r="HV698" s="5"/>
      <c r="HW698" s="5"/>
      <c r="HX698" s="5"/>
      <c r="HY698" s="5"/>
      <c r="HZ698" s="5"/>
      <c r="IA698" s="5"/>
      <c r="IB698" s="5"/>
      <c r="IC698" s="5"/>
      <c r="ID698" s="5"/>
      <c r="IE698" s="5"/>
      <c r="IF698" s="5"/>
      <c r="IG698" s="5"/>
      <c r="IH698" s="5"/>
      <c r="II698" s="5"/>
      <c r="IJ698" s="5"/>
      <c r="IK698" s="5"/>
      <c r="IL698" s="5"/>
      <c r="IM698" s="5"/>
      <c r="IN698" s="5"/>
      <c r="IO698" s="5"/>
      <c r="IP698" s="5"/>
      <c r="IQ698" s="5"/>
      <c r="IR698" s="5"/>
      <c r="IS698" s="5"/>
      <c r="IT698" s="5"/>
      <c r="IU698" s="5"/>
      <c r="IV698" s="5"/>
      <c r="IW698" s="5"/>
      <c r="IX698" s="5"/>
      <c r="IY698" s="5"/>
      <c r="IZ698" s="5"/>
      <c r="JA698" s="5"/>
      <c r="JB698" s="5"/>
      <c r="JC698" s="5"/>
      <c r="JD698" s="5"/>
      <c r="JE698" s="5"/>
      <c r="JF698" s="5"/>
      <c r="JG698" s="5"/>
      <c r="JH698" s="5"/>
      <c r="JI698" s="5"/>
      <c r="JJ698" s="5"/>
      <c r="JK698" s="5"/>
      <c r="JL698" s="5"/>
      <c r="JM698" s="5"/>
      <c r="JN698" s="5"/>
      <c r="JO698" s="5"/>
      <c r="JP698" s="5"/>
      <c r="JQ698" s="5"/>
      <c r="JR698" s="5"/>
      <c r="JS698" s="5"/>
      <c r="JT698" s="5"/>
      <c r="JU698" s="5"/>
      <c r="JV698" s="5"/>
      <c r="JW698" s="5"/>
      <c r="JX698" s="5"/>
      <c r="JY698" s="5"/>
      <c r="JZ698" s="5"/>
      <c r="KA698" s="5"/>
      <c r="KB698" s="5"/>
      <c r="KC698" s="5"/>
      <c r="KD698" s="5"/>
      <c r="KE698" s="5"/>
      <c r="KF698" s="5"/>
      <c r="KG698" s="5"/>
      <c r="KH698" s="5"/>
      <c r="KI698" s="5"/>
      <c r="KJ698" s="5"/>
      <c r="KK698" s="5"/>
      <c r="KL698" s="5"/>
      <c r="KM698" s="5"/>
      <c r="KN698" s="5"/>
    </row>
    <row r="699" spans="1:300" ht="12.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5"/>
      <c r="CP699" s="5"/>
      <c r="CQ699" s="5"/>
      <c r="CR699" s="5"/>
      <c r="CS699" s="5"/>
      <c r="CT699" s="5"/>
      <c r="CU699" s="5"/>
      <c r="CV699" s="5"/>
      <c r="CW699" s="5"/>
      <c r="CX699" s="5"/>
      <c r="CY699" s="5"/>
      <c r="CZ699" s="5"/>
      <c r="DA699" s="5"/>
      <c r="DB699" s="5"/>
      <c r="DC699" s="5"/>
      <c r="DD699" s="5"/>
      <c r="DE699" s="5"/>
      <c r="DF699" s="5"/>
      <c r="DG699" s="5"/>
      <c r="DH699" s="5"/>
      <c r="DI699" s="5"/>
      <c r="DJ699" s="5"/>
      <c r="DK699" s="5"/>
      <c r="DL699" s="5"/>
      <c r="DM699" s="5"/>
      <c r="DN699" s="5"/>
      <c r="DO699" s="5"/>
      <c r="DP699" s="5"/>
      <c r="DQ699" s="5"/>
      <c r="DR699" s="5"/>
      <c r="DS699" s="5"/>
      <c r="DT699" s="5"/>
      <c r="DU699" s="5"/>
      <c r="DV699" s="5"/>
      <c r="DW699" s="5"/>
      <c r="DX699" s="5"/>
      <c r="DY699" s="5"/>
      <c r="DZ699" s="5"/>
      <c r="EA699" s="5"/>
      <c r="EB699" s="5"/>
      <c r="EC699" s="5"/>
      <c r="ED699" s="5"/>
      <c r="EE699" s="5"/>
      <c r="EF699" s="5"/>
      <c r="EG699" s="5"/>
      <c r="EH699" s="5"/>
      <c r="EI699" s="5"/>
      <c r="EJ699" s="5"/>
      <c r="EK699" s="5"/>
      <c r="EL699" s="5"/>
      <c r="EM699" s="5"/>
      <c r="EN699" s="5"/>
      <c r="EO699" s="5"/>
      <c r="EP699" s="5"/>
      <c r="EQ699" s="5"/>
      <c r="ER699" s="5"/>
      <c r="ES699" s="5"/>
      <c r="ET699" s="5"/>
      <c r="EU699" s="5"/>
      <c r="EV699" s="5"/>
      <c r="EW699" s="5"/>
      <c r="EX699" s="5"/>
      <c r="EY699" s="5"/>
      <c r="EZ699" s="5"/>
      <c r="FA699" s="5"/>
      <c r="FB699" s="5"/>
      <c r="FC699" s="5"/>
      <c r="FD699" s="5"/>
      <c r="FE699" s="5"/>
      <c r="FF699" s="5"/>
      <c r="FG699" s="5"/>
      <c r="FH699" s="5"/>
      <c r="FI699" s="5"/>
      <c r="FJ699" s="5"/>
      <c r="FK699" s="5"/>
      <c r="FL699" s="5"/>
      <c r="FM699" s="5"/>
      <c r="FN699" s="5"/>
      <c r="FO699" s="5"/>
      <c r="FP699" s="5"/>
      <c r="FQ699" s="5"/>
      <c r="FR699" s="5"/>
      <c r="FS699" s="5"/>
      <c r="FT699" s="5"/>
      <c r="FU699" s="5"/>
      <c r="FV699" s="5"/>
      <c r="FW699" s="5"/>
      <c r="FX699" s="5"/>
      <c r="FY699" s="5"/>
      <c r="FZ699" s="5"/>
      <c r="GA699" s="5"/>
      <c r="GB699" s="5"/>
      <c r="GC699" s="5"/>
      <c r="GD699" s="5"/>
      <c r="GE699" s="5"/>
      <c r="GF699" s="5"/>
      <c r="GG699" s="5"/>
      <c r="GH699" s="5"/>
      <c r="GI699" s="5"/>
      <c r="GJ699" s="5"/>
      <c r="GK699" s="5"/>
      <c r="GL699" s="5"/>
      <c r="GM699" s="5"/>
      <c r="GN699" s="5"/>
      <c r="GO699" s="5"/>
      <c r="GP699" s="5"/>
      <c r="GQ699" s="5"/>
      <c r="GR699" s="5"/>
      <c r="GS699" s="5"/>
      <c r="GT699" s="5"/>
      <c r="GU699" s="5"/>
      <c r="GV699" s="5"/>
      <c r="GW699" s="5"/>
      <c r="GX699" s="5"/>
      <c r="GY699" s="5"/>
      <c r="GZ699" s="5"/>
      <c r="HA699" s="5"/>
      <c r="HB699" s="5"/>
      <c r="HC699" s="5"/>
      <c r="HD699" s="5"/>
      <c r="HE699" s="5"/>
      <c r="HF699" s="5"/>
      <c r="HG699" s="5"/>
      <c r="HH699" s="5"/>
      <c r="HI699" s="5"/>
      <c r="HJ699" s="5"/>
      <c r="HK699" s="5"/>
      <c r="HL699" s="5"/>
      <c r="HM699" s="5"/>
      <c r="HN699" s="5"/>
      <c r="HO699" s="5"/>
      <c r="HP699" s="5"/>
      <c r="HQ699" s="5"/>
      <c r="HR699" s="5"/>
      <c r="HS699" s="5"/>
      <c r="HT699" s="5"/>
      <c r="HU699" s="5"/>
      <c r="HV699" s="5"/>
      <c r="HW699" s="5"/>
      <c r="HX699" s="5"/>
      <c r="HY699" s="5"/>
      <c r="HZ699" s="5"/>
      <c r="IA699" s="5"/>
      <c r="IB699" s="5"/>
      <c r="IC699" s="5"/>
      <c r="ID699" s="5"/>
      <c r="IE699" s="5"/>
      <c r="IF699" s="5"/>
      <c r="IG699" s="5"/>
      <c r="IH699" s="5"/>
      <c r="II699" s="5"/>
      <c r="IJ699" s="5"/>
      <c r="IK699" s="5"/>
      <c r="IL699" s="5"/>
      <c r="IM699" s="5"/>
      <c r="IN699" s="5"/>
      <c r="IO699" s="5"/>
      <c r="IP699" s="5"/>
      <c r="IQ699" s="5"/>
      <c r="IR699" s="5"/>
      <c r="IS699" s="5"/>
      <c r="IT699" s="5"/>
      <c r="IU699" s="5"/>
      <c r="IV699" s="5"/>
      <c r="IW699" s="5"/>
      <c r="IX699" s="5"/>
      <c r="IY699" s="5"/>
      <c r="IZ699" s="5"/>
      <c r="JA699" s="5"/>
      <c r="JB699" s="5"/>
      <c r="JC699" s="5"/>
      <c r="JD699" s="5"/>
      <c r="JE699" s="5"/>
      <c r="JF699" s="5"/>
      <c r="JG699" s="5"/>
      <c r="JH699" s="5"/>
      <c r="JI699" s="5"/>
      <c r="JJ699" s="5"/>
      <c r="JK699" s="5"/>
      <c r="JL699" s="5"/>
      <c r="JM699" s="5"/>
      <c r="JN699" s="5"/>
      <c r="JO699" s="5"/>
      <c r="JP699" s="5"/>
      <c r="JQ699" s="5"/>
      <c r="JR699" s="5"/>
      <c r="JS699" s="5"/>
      <c r="JT699" s="5"/>
      <c r="JU699" s="5"/>
      <c r="JV699" s="5"/>
      <c r="JW699" s="5"/>
      <c r="JX699" s="5"/>
      <c r="JY699" s="5"/>
      <c r="JZ699" s="5"/>
      <c r="KA699" s="5"/>
      <c r="KB699" s="5"/>
      <c r="KC699" s="5"/>
      <c r="KD699" s="5"/>
      <c r="KE699" s="5"/>
      <c r="KF699" s="5"/>
      <c r="KG699" s="5"/>
      <c r="KH699" s="5"/>
      <c r="KI699" s="5"/>
      <c r="KJ699" s="5"/>
      <c r="KK699" s="5"/>
      <c r="KL699" s="5"/>
      <c r="KM699" s="5"/>
      <c r="KN699" s="5"/>
    </row>
    <row r="700" spans="1:300" ht="12.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  <c r="CR700" s="5"/>
      <c r="CS700" s="5"/>
      <c r="CT700" s="5"/>
      <c r="CU700" s="5"/>
      <c r="CV700" s="5"/>
      <c r="CW700" s="5"/>
      <c r="CX700" s="5"/>
      <c r="CY700" s="5"/>
      <c r="CZ700" s="5"/>
      <c r="DA700" s="5"/>
      <c r="DB700" s="5"/>
      <c r="DC700" s="5"/>
      <c r="DD700" s="5"/>
      <c r="DE700" s="5"/>
      <c r="DF700" s="5"/>
      <c r="DG700" s="5"/>
      <c r="DH700" s="5"/>
      <c r="DI700" s="5"/>
      <c r="DJ700" s="5"/>
      <c r="DK700" s="5"/>
      <c r="DL700" s="5"/>
      <c r="DM700" s="5"/>
      <c r="DN700" s="5"/>
      <c r="DO700" s="5"/>
      <c r="DP700" s="5"/>
      <c r="DQ700" s="5"/>
      <c r="DR700" s="5"/>
      <c r="DS700" s="5"/>
      <c r="DT700" s="5"/>
      <c r="DU700" s="5"/>
      <c r="DV700" s="5"/>
      <c r="DW700" s="5"/>
      <c r="DX700" s="5"/>
      <c r="DY700" s="5"/>
      <c r="DZ700" s="5"/>
      <c r="EA700" s="5"/>
      <c r="EB700" s="5"/>
      <c r="EC700" s="5"/>
      <c r="ED700" s="5"/>
      <c r="EE700" s="5"/>
      <c r="EF700" s="5"/>
      <c r="EG700" s="5"/>
      <c r="EH700" s="5"/>
      <c r="EI700" s="5"/>
      <c r="EJ700" s="5"/>
      <c r="EK700" s="5"/>
      <c r="EL700" s="5"/>
      <c r="EM700" s="5"/>
      <c r="EN700" s="5"/>
      <c r="EO700" s="5"/>
      <c r="EP700" s="5"/>
      <c r="EQ700" s="5"/>
      <c r="ER700" s="5"/>
      <c r="ES700" s="5"/>
      <c r="ET700" s="5"/>
      <c r="EU700" s="5"/>
      <c r="EV700" s="5"/>
      <c r="EW700" s="5"/>
      <c r="EX700" s="5"/>
      <c r="EY700" s="5"/>
      <c r="EZ700" s="5"/>
      <c r="FA700" s="5"/>
      <c r="FB700" s="5"/>
      <c r="FC700" s="5"/>
      <c r="FD700" s="5"/>
      <c r="FE700" s="5"/>
      <c r="FF700" s="5"/>
      <c r="FG700" s="5"/>
      <c r="FH700" s="5"/>
      <c r="FI700" s="5"/>
      <c r="FJ700" s="5"/>
      <c r="FK700" s="5"/>
      <c r="FL700" s="5"/>
      <c r="FM700" s="5"/>
      <c r="FN700" s="5"/>
      <c r="FO700" s="5"/>
      <c r="FP700" s="5"/>
      <c r="FQ700" s="5"/>
      <c r="FR700" s="5"/>
      <c r="FS700" s="5"/>
      <c r="FT700" s="5"/>
      <c r="FU700" s="5"/>
      <c r="FV700" s="5"/>
      <c r="FW700" s="5"/>
      <c r="FX700" s="5"/>
      <c r="FY700" s="5"/>
      <c r="FZ700" s="5"/>
      <c r="GA700" s="5"/>
      <c r="GB700" s="5"/>
      <c r="GC700" s="5"/>
      <c r="GD700" s="5"/>
      <c r="GE700" s="5"/>
      <c r="GF700" s="5"/>
      <c r="GG700" s="5"/>
      <c r="GH700" s="5"/>
      <c r="GI700" s="5"/>
      <c r="GJ700" s="5"/>
      <c r="GK700" s="5"/>
      <c r="GL700" s="5"/>
      <c r="GM700" s="5"/>
      <c r="GN700" s="5"/>
      <c r="GO700" s="5"/>
      <c r="GP700" s="5"/>
      <c r="GQ700" s="5"/>
      <c r="GR700" s="5"/>
      <c r="GS700" s="5"/>
      <c r="GT700" s="5"/>
      <c r="GU700" s="5"/>
      <c r="GV700" s="5"/>
      <c r="GW700" s="5"/>
      <c r="GX700" s="5"/>
      <c r="GY700" s="5"/>
      <c r="GZ700" s="5"/>
      <c r="HA700" s="5"/>
      <c r="HB700" s="5"/>
      <c r="HC700" s="5"/>
      <c r="HD700" s="5"/>
      <c r="HE700" s="5"/>
      <c r="HF700" s="5"/>
      <c r="HG700" s="5"/>
      <c r="HH700" s="5"/>
      <c r="HI700" s="5"/>
      <c r="HJ700" s="5"/>
      <c r="HK700" s="5"/>
      <c r="HL700" s="5"/>
      <c r="HM700" s="5"/>
      <c r="HN700" s="5"/>
      <c r="HO700" s="5"/>
      <c r="HP700" s="5"/>
      <c r="HQ700" s="5"/>
      <c r="HR700" s="5"/>
      <c r="HS700" s="5"/>
      <c r="HT700" s="5"/>
      <c r="HU700" s="5"/>
      <c r="HV700" s="5"/>
      <c r="HW700" s="5"/>
      <c r="HX700" s="5"/>
      <c r="HY700" s="5"/>
      <c r="HZ700" s="5"/>
      <c r="IA700" s="5"/>
      <c r="IB700" s="5"/>
      <c r="IC700" s="5"/>
      <c r="ID700" s="5"/>
      <c r="IE700" s="5"/>
      <c r="IF700" s="5"/>
      <c r="IG700" s="5"/>
      <c r="IH700" s="5"/>
      <c r="II700" s="5"/>
      <c r="IJ700" s="5"/>
      <c r="IK700" s="5"/>
      <c r="IL700" s="5"/>
      <c r="IM700" s="5"/>
      <c r="IN700" s="5"/>
      <c r="IO700" s="5"/>
      <c r="IP700" s="5"/>
      <c r="IQ700" s="5"/>
      <c r="IR700" s="5"/>
      <c r="IS700" s="5"/>
      <c r="IT700" s="5"/>
      <c r="IU700" s="5"/>
      <c r="IV700" s="5"/>
      <c r="IW700" s="5"/>
      <c r="IX700" s="5"/>
      <c r="IY700" s="5"/>
      <c r="IZ700" s="5"/>
      <c r="JA700" s="5"/>
      <c r="JB700" s="5"/>
      <c r="JC700" s="5"/>
      <c r="JD700" s="5"/>
      <c r="JE700" s="5"/>
      <c r="JF700" s="5"/>
      <c r="JG700" s="5"/>
      <c r="JH700" s="5"/>
      <c r="JI700" s="5"/>
      <c r="JJ700" s="5"/>
      <c r="JK700" s="5"/>
      <c r="JL700" s="5"/>
      <c r="JM700" s="5"/>
      <c r="JN700" s="5"/>
      <c r="JO700" s="5"/>
      <c r="JP700" s="5"/>
      <c r="JQ700" s="5"/>
      <c r="JR700" s="5"/>
      <c r="JS700" s="5"/>
      <c r="JT700" s="5"/>
      <c r="JU700" s="5"/>
      <c r="JV700" s="5"/>
      <c r="JW700" s="5"/>
      <c r="JX700" s="5"/>
      <c r="JY700" s="5"/>
      <c r="JZ700" s="5"/>
      <c r="KA700" s="5"/>
      <c r="KB700" s="5"/>
      <c r="KC700" s="5"/>
      <c r="KD700" s="5"/>
      <c r="KE700" s="5"/>
      <c r="KF700" s="5"/>
      <c r="KG700" s="5"/>
      <c r="KH700" s="5"/>
      <c r="KI700" s="5"/>
      <c r="KJ700" s="5"/>
      <c r="KK700" s="5"/>
      <c r="KL700" s="5"/>
      <c r="KM700" s="5"/>
      <c r="KN700" s="5"/>
    </row>
    <row r="701" spans="1:300" ht="12.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/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/>
      <c r="CY701" s="5"/>
      <c r="CZ701" s="5"/>
      <c r="DA701" s="5"/>
      <c r="DB701" s="5"/>
      <c r="DC701" s="5"/>
      <c r="DD701" s="5"/>
      <c r="DE701" s="5"/>
      <c r="DF701" s="5"/>
      <c r="DG701" s="5"/>
      <c r="DH701" s="5"/>
      <c r="DI701" s="5"/>
      <c r="DJ701" s="5"/>
      <c r="DK701" s="5"/>
      <c r="DL701" s="5"/>
      <c r="DM701" s="5"/>
      <c r="DN701" s="5"/>
      <c r="DO701" s="5"/>
      <c r="DP701" s="5"/>
      <c r="DQ701" s="5"/>
      <c r="DR701" s="5"/>
      <c r="DS701" s="5"/>
      <c r="DT701" s="5"/>
      <c r="DU701" s="5"/>
      <c r="DV701" s="5"/>
      <c r="DW701" s="5"/>
      <c r="DX701" s="5"/>
      <c r="DY701" s="5"/>
      <c r="DZ701" s="5"/>
      <c r="EA701" s="5"/>
      <c r="EB701" s="5"/>
      <c r="EC701" s="5"/>
      <c r="ED701" s="5"/>
      <c r="EE701" s="5"/>
      <c r="EF701" s="5"/>
      <c r="EG701" s="5"/>
      <c r="EH701" s="5"/>
      <c r="EI701" s="5"/>
      <c r="EJ701" s="5"/>
      <c r="EK701" s="5"/>
      <c r="EL701" s="5"/>
      <c r="EM701" s="5"/>
      <c r="EN701" s="5"/>
      <c r="EO701" s="5"/>
      <c r="EP701" s="5"/>
      <c r="EQ701" s="5"/>
      <c r="ER701" s="5"/>
      <c r="ES701" s="5"/>
      <c r="ET701" s="5"/>
      <c r="EU701" s="5"/>
      <c r="EV701" s="5"/>
      <c r="EW701" s="5"/>
      <c r="EX701" s="5"/>
      <c r="EY701" s="5"/>
      <c r="EZ701" s="5"/>
      <c r="FA701" s="5"/>
      <c r="FB701" s="5"/>
      <c r="FC701" s="5"/>
      <c r="FD701" s="5"/>
      <c r="FE701" s="5"/>
      <c r="FF701" s="5"/>
      <c r="FG701" s="5"/>
      <c r="FH701" s="5"/>
      <c r="FI701" s="5"/>
      <c r="FJ701" s="5"/>
      <c r="FK701" s="5"/>
      <c r="FL701" s="5"/>
      <c r="FM701" s="5"/>
      <c r="FN701" s="5"/>
      <c r="FO701" s="5"/>
      <c r="FP701" s="5"/>
      <c r="FQ701" s="5"/>
      <c r="FR701" s="5"/>
      <c r="FS701" s="5"/>
      <c r="FT701" s="5"/>
      <c r="FU701" s="5"/>
      <c r="FV701" s="5"/>
      <c r="FW701" s="5"/>
      <c r="FX701" s="5"/>
      <c r="FY701" s="5"/>
      <c r="FZ701" s="5"/>
      <c r="GA701" s="5"/>
      <c r="GB701" s="5"/>
      <c r="GC701" s="5"/>
      <c r="GD701" s="5"/>
      <c r="GE701" s="5"/>
      <c r="GF701" s="5"/>
      <c r="GG701" s="5"/>
      <c r="GH701" s="5"/>
      <c r="GI701" s="5"/>
      <c r="GJ701" s="5"/>
      <c r="GK701" s="5"/>
      <c r="GL701" s="5"/>
      <c r="GM701" s="5"/>
      <c r="GN701" s="5"/>
      <c r="GO701" s="5"/>
      <c r="GP701" s="5"/>
      <c r="GQ701" s="5"/>
      <c r="GR701" s="5"/>
      <c r="GS701" s="5"/>
      <c r="GT701" s="5"/>
      <c r="GU701" s="5"/>
      <c r="GV701" s="5"/>
      <c r="GW701" s="5"/>
      <c r="GX701" s="5"/>
      <c r="GY701" s="5"/>
      <c r="GZ701" s="5"/>
      <c r="HA701" s="5"/>
      <c r="HB701" s="5"/>
      <c r="HC701" s="5"/>
      <c r="HD701" s="5"/>
      <c r="HE701" s="5"/>
      <c r="HF701" s="5"/>
      <c r="HG701" s="5"/>
      <c r="HH701" s="5"/>
      <c r="HI701" s="5"/>
      <c r="HJ701" s="5"/>
      <c r="HK701" s="5"/>
      <c r="HL701" s="5"/>
      <c r="HM701" s="5"/>
      <c r="HN701" s="5"/>
      <c r="HO701" s="5"/>
      <c r="HP701" s="5"/>
      <c r="HQ701" s="5"/>
      <c r="HR701" s="5"/>
      <c r="HS701" s="5"/>
      <c r="HT701" s="5"/>
      <c r="HU701" s="5"/>
      <c r="HV701" s="5"/>
      <c r="HW701" s="5"/>
      <c r="HX701" s="5"/>
      <c r="HY701" s="5"/>
      <c r="HZ701" s="5"/>
      <c r="IA701" s="5"/>
      <c r="IB701" s="5"/>
      <c r="IC701" s="5"/>
      <c r="ID701" s="5"/>
      <c r="IE701" s="5"/>
      <c r="IF701" s="5"/>
      <c r="IG701" s="5"/>
      <c r="IH701" s="5"/>
      <c r="II701" s="5"/>
      <c r="IJ701" s="5"/>
      <c r="IK701" s="5"/>
      <c r="IL701" s="5"/>
      <c r="IM701" s="5"/>
      <c r="IN701" s="5"/>
      <c r="IO701" s="5"/>
      <c r="IP701" s="5"/>
      <c r="IQ701" s="5"/>
      <c r="IR701" s="5"/>
      <c r="IS701" s="5"/>
      <c r="IT701" s="5"/>
      <c r="IU701" s="5"/>
      <c r="IV701" s="5"/>
      <c r="IW701" s="5"/>
      <c r="IX701" s="5"/>
      <c r="IY701" s="5"/>
      <c r="IZ701" s="5"/>
      <c r="JA701" s="5"/>
      <c r="JB701" s="5"/>
      <c r="JC701" s="5"/>
      <c r="JD701" s="5"/>
      <c r="JE701" s="5"/>
      <c r="JF701" s="5"/>
      <c r="JG701" s="5"/>
      <c r="JH701" s="5"/>
      <c r="JI701" s="5"/>
      <c r="JJ701" s="5"/>
      <c r="JK701" s="5"/>
      <c r="JL701" s="5"/>
      <c r="JM701" s="5"/>
      <c r="JN701" s="5"/>
      <c r="JO701" s="5"/>
      <c r="JP701" s="5"/>
      <c r="JQ701" s="5"/>
      <c r="JR701" s="5"/>
      <c r="JS701" s="5"/>
      <c r="JT701" s="5"/>
      <c r="JU701" s="5"/>
      <c r="JV701" s="5"/>
      <c r="JW701" s="5"/>
      <c r="JX701" s="5"/>
      <c r="JY701" s="5"/>
      <c r="JZ701" s="5"/>
      <c r="KA701" s="5"/>
      <c r="KB701" s="5"/>
      <c r="KC701" s="5"/>
      <c r="KD701" s="5"/>
      <c r="KE701" s="5"/>
      <c r="KF701" s="5"/>
      <c r="KG701" s="5"/>
      <c r="KH701" s="5"/>
      <c r="KI701" s="5"/>
      <c r="KJ701" s="5"/>
      <c r="KK701" s="5"/>
      <c r="KL701" s="5"/>
      <c r="KM701" s="5"/>
      <c r="KN701" s="5"/>
    </row>
    <row r="702" spans="1:300" ht="12.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  <c r="CR702" s="5"/>
      <c r="CS702" s="5"/>
      <c r="CT702" s="5"/>
      <c r="CU702" s="5"/>
      <c r="CV702" s="5"/>
      <c r="CW702" s="5"/>
      <c r="CX702" s="5"/>
      <c r="CY702" s="5"/>
      <c r="CZ702" s="5"/>
      <c r="DA702" s="5"/>
      <c r="DB702" s="5"/>
      <c r="DC702" s="5"/>
      <c r="DD702" s="5"/>
      <c r="DE702" s="5"/>
      <c r="DF702" s="5"/>
      <c r="DG702" s="5"/>
      <c r="DH702" s="5"/>
      <c r="DI702" s="5"/>
      <c r="DJ702" s="5"/>
      <c r="DK702" s="5"/>
      <c r="DL702" s="5"/>
      <c r="DM702" s="5"/>
      <c r="DN702" s="5"/>
      <c r="DO702" s="5"/>
      <c r="DP702" s="5"/>
      <c r="DQ702" s="5"/>
      <c r="DR702" s="5"/>
      <c r="DS702" s="5"/>
      <c r="DT702" s="5"/>
      <c r="DU702" s="5"/>
      <c r="DV702" s="5"/>
      <c r="DW702" s="5"/>
      <c r="DX702" s="5"/>
      <c r="DY702" s="5"/>
      <c r="DZ702" s="5"/>
      <c r="EA702" s="5"/>
      <c r="EB702" s="5"/>
      <c r="EC702" s="5"/>
      <c r="ED702" s="5"/>
      <c r="EE702" s="5"/>
      <c r="EF702" s="5"/>
      <c r="EG702" s="5"/>
      <c r="EH702" s="5"/>
      <c r="EI702" s="5"/>
      <c r="EJ702" s="5"/>
      <c r="EK702" s="5"/>
      <c r="EL702" s="5"/>
      <c r="EM702" s="5"/>
      <c r="EN702" s="5"/>
      <c r="EO702" s="5"/>
      <c r="EP702" s="5"/>
      <c r="EQ702" s="5"/>
      <c r="ER702" s="5"/>
      <c r="ES702" s="5"/>
      <c r="ET702" s="5"/>
      <c r="EU702" s="5"/>
      <c r="EV702" s="5"/>
      <c r="EW702" s="5"/>
      <c r="EX702" s="5"/>
      <c r="EY702" s="5"/>
      <c r="EZ702" s="5"/>
      <c r="FA702" s="5"/>
      <c r="FB702" s="5"/>
      <c r="FC702" s="5"/>
      <c r="FD702" s="5"/>
      <c r="FE702" s="5"/>
      <c r="FF702" s="5"/>
      <c r="FG702" s="5"/>
      <c r="FH702" s="5"/>
      <c r="FI702" s="5"/>
      <c r="FJ702" s="5"/>
      <c r="FK702" s="5"/>
      <c r="FL702" s="5"/>
      <c r="FM702" s="5"/>
      <c r="FN702" s="5"/>
      <c r="FO702" s="5"/>
      <c r="FP702" s="5"/>
      <c r="FQ702" s="5"/>
      <c r="FR702" s="5"/>
      <c r="FS702" s="5"/>
      <c r="FT702" s="5"/>
      <c r="FU702" s="5"/>
      <c r="FV702" s="5"/>
      <c r="FW702" s="5"/>
      <c r="FX702" s="5"/>
      <c r="FY702" s="5"/>
      <c r="FZ702" s="5"/>
      <c r="GA702" s="5"/>
      <c r="GB702" s="5"/>
      <c r="GC702" s="5"/>
      <c r="GD702" s="5"/>
      <c r="GE702" s="5"/>
      <c r="GF702" s="5"/>
      <c r="GG702" s="5"/>
      <c r="GH702" s="5"/>
      <c r="GI702" s="5"/>
      <c r="GJ702" s="5"/>
      <c r="GK702" s="5"/>
      <c r="GL702" s="5"/>
      <c r="GM702" s="5"/>
      <c r="GN702" s="5"/>
      <c r="GO702" s="5"/>
      <c r="GP702" s="5"/>
      <c r="GQ702" s="5"/>
      <c r="GR702" s="5"/>
      <c r="GS702" s="5"/>
      <c r="GT702" s="5"/>
      <c r="GU702" s="5"/>
      <c r="GV702" s="5"/>
      <c r="GW702" s="5"/>
      <c r="GX702" s="5"/>
      <c r="GY702" s="5"/>
      <c r="GZ702" s="5"/>
      <c r="HA702" s="5"/>
      <c r="HB702" s="5"/>
      <c r="HC702" s="5"/>
      <c r="HD702" s="5"/>
      <c r="HE702" s="5"/>
      <c r="HF702" s="5"/>
      <c r="HG702" s="5"/>
      <c r="HH702" s="5"/>
      <c r="HI702" s="5"/>
      <c r="HJ702" s="5"/>
      <c r="HK702" s="5"/>
      <c r="HL702" s="5"/>
      <c r="HM702" s="5"/>
      <c r="HN702" s="5"/>
      <c r="HO702" s="5"/>
      <c r="HP702" s="5"/>
      <c r="HQ702" s="5"/>
      <c r="HR702" s="5"/>
      <c r="HS702" s="5"/>
      <c r="HT702" s="5"/>
      <c r="HU702" s="5"/>
      <c r="HV702" s="5"/>
      <c r="HW702" s="5"/>
      <c r="HX702" s="5"/>
      <c r="HY702" s="5"/>
      <c r="HZ702" s="5"/>
      <c r="IA702" s="5"/>
      <c r="IB702" s="5"/>
      <c r="IC702" s="5"/>
      <c r="ID702" s="5"/>
      <c r="IE702" s="5"/>
      <c r="IF702" s="5"/>
      <c r="IG702" s="5"/>
      <c r="IH702" s="5"/>
      <c r="II702" s="5"/>
      <c r="IJ702" s="5"/>
      <c r="IK702" s="5"/>
      <c r="IL702" s="5"/>
      <c r="IM702" s="5"/>
      <c r="IN702" s="5"/>
      <c r="IO702" s="5"/>
      <c r="IP702" s="5"/>
      <c r="IQ702" s="5"/>
      <c r="IR702" s="5"/>
      <c r="IS702" s="5"/>
      <c r="IT702" s="5"/>
      <c r="IU702" s="5"/>
      <c r="IV702" s="5"/>
      <c r="IW702" s="5"/>
      <c r="IX702" s="5"/>
      <c r="IY702" s="5"/>
      <c r="IZ702" s="5"/>
      <c r="JA702" s="5"/>
      <c r="JB702" s="5"/>
      <c r="JC702" s="5"/>
      <c r="JD702" s="5"/>
      <c r="JE702" s="5"/>
      <c r="JF702" s="5"/>
      <c r="JG702" s="5"/>
      <c r="JH702" s="5"/>
      <c r="JI702" s="5"/>
      <c r="JJ702" s="5"/>
      <c r="JK702" s="5"/>
      <c r="JL702" s="5"/>
      <c r="JM702" s="5"/>
      <c r="JN702" s="5"/>
      <c r="JO702" s="5"/>
      <c r="JP702" s="5"/>
      <c r="JQ702" s="5"/>
      <c r="JR702" s="5"/>
      <c r="JS702" s="5"/>
      <c r="JT702" s="5"/>
      <c r="JU702" s="5"/>
      <c r="JV702" s="5"/>
      <c r="JW702" s="5"/>
      <c r="JX702" s="5"/>
      <c r="JY702" s="5"/>
      <c r="JZ702" s="5"/>
      <c r="KA702" s="5"/>
      <c r="KB702" s="5"/>
      <c r="KC702" s="5"/>
      <c r="KD702" s="5"/>
      <c r="KE702" s="5"/>
      <c r="KF702" s="5"/>
      <c r="KG702" s="5"/>
      <c r="KH702" s="5"/>
      <c r="KI702" s="5"/>
      <c r="KJ702" s="5"/>
      <c r="KK702" s="5"/>
      <c r="KL702" s="5"/>
      <c r="KM702" s="5"/>
      <c r="KN702" s="5"/>
    </row>
    <row r="703" spans="1:300" ht="12.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  <c r="CR703" s="5"/>
      <c r="CS703" s="5"/>
      <c r="CT703" s="5"/>
      <c r="CU703" s="5"/>
      <c r="CV703" s="5"/>
      <c r="CW703" s="5"/>
      <c r="CX703" s="5"/>
      <c r="CY703" s="5"/>
      <c r="CZ703" s="5"/>
      <c r="DA703" s="5"/>
      <c r="DB703" s="5"/>
      <c r="DC703" s="5"/>
      <c r="DD703" s="5"/>
      <c r="DE703" s="5"/>
      <c r="DF703" s="5"/>
      <c r="DG703" s="5"/>
      <c r="DH703" s="5"/>
      <c r="DI703" s="5"/>
      <c r="DJ703" s="5"/>
      <c r="DK703" s="5"/>
      <c r="DL703" s="5"/>
      <c r="DM703" s="5"/>
      <c r="DN703" s="5"/>
      <c r="DO703" s="5"/>
      <c r="DP703" s="5"/>
      <c r="DQ703" s="5"/>
      <c r="DR703" s="5"/>
      <c r="DS703" s="5"/>
      <c r="DT703" s="5"/>
      <c r="DU703" s="5"/>
      <c r="DV703" s="5"/>
      <c r="DW703" s="5"/>
      <c r="DX703" s="5"/>
      <c r="DY703" s="5"/>
      <c r="DZ703" s="5"/>
      <c r="EA703" s="5"/>
      <c r="EB703" s="5"/>
      <c r="EC703" s="5"/>
      <c r="ED703" s="5"/>
      <c r="EE703" s="5"/>
      <c r="EF703" s="5"/>
      <c r="EG703" s="5"/>
      <c r="EH703" s="5"/>
      <c r="EI703" s="5"/>
      <c r="EJ703" s="5"/>
      <c r="EK703" s="5"/>
      <c r="EL703" s="5"/>
      <c r="EM703" s="5"/>
      <c r="EN703" s="5"/>
      <c r="EO703" s="5"/>
      <c r="EP703" s="5"/>
      <c r="EQ703" s="5"/>
      <c r="ER703" s="5"/>
      <c r="ES703" s="5"/>
      <c r="ET703" s="5"/>
      <c r="EU703" s="5"/>
      <c r="EV703" s="5"/>
      <c r="EW703" s="5"/>
      <c r="EX703" s="5"/>
      <c r="EY703" s="5"/>
      <c r="EZ703" s="5"/>
      <c r="FA703" s="5"/>
      <c r="FB703" s="5"/>
      <c r="FC703" s="5"/>
      <c r="FD703" s="5"/>
      <c r="FE703" s="5"/>
      <c r="FF703" s="5"/>
      <c r="FG703" s="5"/>
      <c r="FH703" s="5"/>
      <c r="FI703" s="5"/>
      <c r="FJ703" s="5"/>
      <c r="FK703" s="5"/>
      <c r="FL703" s="5"/>
      <c r="FM703" s="5"/>
      <c r="FN703" s="5"/>
      <c r="FO703" s="5"/>
      <c r="FP703" s="5"/>
      <c r="FQ703" s="5"/>
      <c r="FR703" s="5"/>
      <c r="FS703" s="5"/>
      <c r="FT703" s="5"/>
      <c r="FU703" s="5"/>
      <c r="FV703" s="5"/>
      <c r="FW703" s="5"/>
      <c r="FX703" s="5"/>
      <c r="FY703" s="5"/>
      <c r="FZ703" s="5"/>
      <c r="GA703" s="5"/>
      <c r="GB703" s="5"/>
      <c r="GC703" s="5"/>
      <c r="GD703" s="5"/>
      <c r="GE703" s="5"/>
      <c r="GF703" s="5"/>
      <c r="GG703" s="5"/>
      <c r="GH703" s="5"/>
      <c r="GI703" s="5"/>
      <c r="GJ703" s="5"/>
      <c r="GK703" s="5"/>
      <c r="GL703" s="5"/>
      <c r="GM703" s="5"/>
      <c r="GN703" s="5"/>
      <c r="GO703" s="5"/>
      <c r="GP703" s="5"/>
      <c r="GQ703" s="5"/>
      <c r="GR703" s="5"/>
      <c r="GS703" s="5"/>
      <c r="GT703" s="5"/>
      <c r="GU703" s="5"/>
      <c r="GV703" s="5"/>
      <c r="GW703" s="5"/>
      <c r="GX703" s="5"/>
      <c r="GY703" s="5"/>
      <c r="GZ703" s="5"/>
      <c r="HA703" s="5"/>
      <c r="HB703" s="5"/>
      <c r="HC703" s="5"/>
      <c r="HD703" s="5"/>
      <c r="HE703" s="5"/>
      <c r="HF703" s="5"/>
      <c r="HG703" s="5"/>
      <c r="HH703" s="5"/>
      <c r="HI703" s="5"/>
      <c r="HJ703" s="5"/>
      <c r="HK703" s="5"/>
      <c r="HL703" s="5"/>
      <c r="HM703" s="5"/>
      <c r="HN703" s="5"/>
      <c r="HO703" s="5"/>
      <c r="HP703" s="5"/>
      <c r="HQ703" s="5"/>
      <c r="HR703" s="5"/>
      <c r="HS703" s="5"/>
      <c r="HT703" s="5"/>
      <c r="HU703" s="5"/>
      <c r="HV703" s="5"/>
      <c r="HW703" s="5"/>
      <c r="HX703" s="5"/>
      <c r="HY703" s="5"/>
      <c r="HZ703" s="5"/>
      <c r="IA703" s="5"/>
      <c r="IB703" s="5"/>
      <c r="IC703" s="5"/>
      <c r="ID703" s="5"/>
      <c r="IE703" s="5"/>
      <c r="IF703" s="5"/>
      <c r="IG703" s="5"/>
      <c r="IH703" s="5"/>
      <c r="II703" s="5"/>
      <c r="IJ703" s="5"/>
      <c r="IK703" s="5"/>
      <c r="IL703" s="5"/>
      <c r="IM703" s="5"/>
      <c r="IN703" s="5"/>
      <c r="IO703" s="5"/>
      <c r="IP703" s="5"/>
      <c r="IQ703" s="5"/>
      <c r="IR703" s="5"/>
      <c r="IS703" s="5"/>
      <c r="IT703" s="5"/>
      <c r="IU703" s="5"/>
      <c r="IV703" s="5"/>
      <c r="IW703" s="5"/>
      <c r="IX703" s="5"/>
      <c r="IY703" s="5"/>
      <c r="IZ703" s="5"/>
      <c r="JA703" s="5"/>
      <c r="JB703" s="5"/>
      <c r="JC703" s="5"/>
      <c r="JD703" s="5"/>
      <c r="JE703" s="5"/>
      <c r="JF703" s="5"/>
      <c r="JG703" s="5"/>
      <c r="JH703" s="5"/>
      <c r="JI703" s="5"/>
      <c r="JJ703" s="5"/>
      <c r="JK703" s="5"/>
      <c r="JL703" s="5"/>
      <c r="JM703" s="5"/>
      <c r="JN703" s="5"/>
      <c r="JO703" s="5"/>
      <c r="JP703" s="5"/>
      <c r="JQ703" s="5"/>
      <c r="JR703" s="5"/>
      <c r="JS703" s="5"/>
      <c r="JT703" s="5"/>
      <c r="JU703" s="5"/>
      <c r="JV703" s="5"/>
      <c r="JW703" s="5"/>
      <c r="JX703" s="5"/>
      <c r="JY703" s="5"/>
      <c r="JZ703" s="5"/>
      <c r="KA703" s="5"/>
      <c r="KB703" s="5"/>
      <c r="KC703" s="5"/>
      <c r="KD703" s="5"/>
      <c r="KE703" s="5"/>
      <c r="KF703" s="5"/>
      <c r="KG703" s="5"/>
      <c r="KH703" s="5"/>
      <c r="KI703" s="5"/>
      <c r="KJ703" s="5"/>
      <c r="KK703" s="5"/>
      <c r="KL703" s="5"/>
      <c r="KM703" s="5"/>
      <c r="KN703" s="5"/>
    </row>
    <row r="704" spans="1:300" ht="12.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  <c r="CR704" s="5"/>
      <c r="CS704" s="5"/>
      <c r="CT704" s="5"/>
      <c r="CU704" s="5"/>
      <c r="CV704" s="5"/>
      <c r="CW704" s="5"/>
      <c r="CX704" s="5"/>
      <c r="CY704" s="5"/>
      <c r="CZ704" s="5"/>
      <c r="DA704" s="5"/>
      <c r="DB704" s="5"/>
      <c r="DC704" s="5"/>
      <c r="DD704" s="5"/>
      <c r="DE704" s="5"/>
      <c r="DF704" s="5"/>
      <c r="DG704" s="5"/>
      <c r="DH704" s="5"/>
      <c r="DI704" s="5"/>
      <c r="DJ704" s="5"/>
      <c r="DK704" s="5"/>
      <c r="DL704" s="5"/>
      <c r="DM704" s="5"/>
      <c r="DN704" s="5"/>
      <c r="DO704" s="5"/>
      <c r="DP704" s="5"/>
      <c r="DQ704" s="5"/>
      <c r="DR704" s="5"/>
      <c r="DS704" s="5"/>
      <c r="DT704" s="5"/>
      <c r="DU704" s="5"/>
      <c r="DV704" s="5"/>
      <c r="DW704" s="5"/>
      <c r="DX704" s="5"/>
      <c r="DY704" s="5"/>
      <c r="DZ704" s="5"/>
      <c r="EA704" s="5"/>
      <c r="EB704" s="5"/>
      <c r="EC704" s="5"/>
      <c r="ED704" s="5"/>
      <c r="EE704" s="5"/>
      <c r="EF704" s="5"/>
      <c r="EG704" s="5"/>
      <c r="EH704" s="5"/>
      <c r="EI704" s="5"/>
      <c r="EJ704" s="5"/>
      <c r="EK704" s="5"/>
      <c r="EL704" s="5"/>
      <c r="EM704" s="5"/>
      <c r="EN704" s="5"/>
      <c r="EO704" s="5"/>
      <c r="EP704" s="5"/>
      <c r="EQ704" s="5"/>
      <c r="ER704" s="5"/>
      <c r="ES704" s="5"/>
      <c r="ET704" s="5"/>
      <c r="EU704" s="5"/>
      <c r="EV704" s="5"/>
      <c r="EW704" s="5"/>
      <c r="EX704" s="5"/>
      <c r="EY704" s="5"/>
      <c r="EZ704" s="5"/>
      <c r="FA704" s="5"/>
      <c r="FB704" s="5"/>
      <c r="FC704" s="5"/>
      <c r="FD704" s="5"/>
      <c r="FE704" s="5"/>
      <c r="FF704" s="5"/>
      <c r="FG704" s="5"/>
      <c r="FH704" s="5"/>
      <c r="FI704" s="5"/>
      <c r="FJ704" s="5"/>
      <c r="FK704" s="5"/>
      <c r="FL704" s="5"/>
      <c r="FM704" s="5"/>
      <c r="FN704" s="5"/>
      <c r="FO704" s="5"/>
      <c r="FP704" s="5"/>
      <c r="FQ704" s="5"/>
      <c r="FR704" s="5"/>
      <c r="FS704" s="5"/>
      <c r="FT704" s="5"/>
      <c r="FU704" s="5"/>
      <c r="FV704" s="5"/>
      <c r="FW704" s="5"/>
      <c r="FX704" s="5"/>
      <c r="FY704" s="5"/>
      <c r="FZ704" s="5"/>
      <c r="GA704" s="5"/>
      <c r="GB704" s="5"/>
      <c r="GC704" s="5"/>
      <c r="GD704" s="5"/>
      <c r="GE704" s="5"/>
      <c r="GF704" s="5"/>
      <c r="GG704" s="5"/>
      <c r="GH704" s="5"/>
      <c r="GI704" s="5"/>
      <c r="GJ704" s="5"/>
      <c r="GK704" s="5"/>
      <c r="GL704" s="5"/>
      <c r="GM704" s="5"/>
      <c r="GN704" s="5"/>
      <c r="GO704" s="5"/>
      <c r="GP704" s="5"/>
      <c r="GQ704" s="5"/>
      <c r="GR704" s="5"/>
      <c r="GS704" s="5"/>
      <c r="GT704" s="5"/>
      <c r="GU704" s="5"/>
      <c r="GV704" s="5"/>
      <c r="GW704" s="5"/>
      <c r="GX704" s="5"/>
      <c r="GY704" s="5"/>
      <c r="GZ704" s="5"/>
      <c r="HA704" s="5"/>
      <c r="HB704" s="5"/>
      <c r="HC704" s="5"/>
      <c r="HD704" s="5"/>
      <c r="HE704" s="5"/>
      <c r="HF704" s="5"/>
      <c r="HG704" s="5"/>
      <c r="HH704" s="5"/>
      <c r="HI704" s="5"/>
      <c r="HJ704" s="5"/>
      <c r="HK704" s="5"/>
      <c r="HL704" s="5"/>
      <c r="HM704" s="5"/>
      <c r="HN704" s="5"/>
      <c r="HO704" s="5"/>
      <c r="HP704" s="5"/>
      <c r="HQ704" s="5"/>
      <c r="HR704" s="5"/>
      <c r="HS704" s="5"/>
      <c r="HT704" s="5"/>
      <c r="HU704" s="5"/>
      <c r="HV704" s="5"/>
      <c r="HW704" s="5"/>
      <c r="HX704" s="5"/>
      <c r="HY704" s="5"/>
      <c r="HZ704" s="5"/>
      <c r="IA704" s="5"/>
      <c r="IB704" s="5"/>
      <c r="IC704" s="5"/>
      <c r="ID704" s="5"/>
      <c r="IE704" s="5"/>
      <c r="IF704" s="5"/>
      <c r="IG704" s="5"/>
      <c r="IH704" s="5"/>
      <c r="II704" s="5"/>
      <c r="IJ704" s="5"/>
      <c r="IK704" s="5"/>
      <c r="IL704" s="5"/>
      <c r="IM704" s="5"/>
      <c r="IN704" s="5"/>
      <c r="IO704" s="5"/>
      <c r="IP704" s="5"/>
      <c r="IQ704" s="5"/>
      <c r="IR704" s="5"/>
      <c r="IS704" s="5"/>
      <c r="IT704" s="5"/>
      <c r="IU704" s="5"/>
      <c r="IV704" s="5"/>
      <c r="IW704" s="5"/>
      <c r="IX704" s="5"/>
      <c r="IY704" s="5"/>
      <c r="IZ704" s="5"/>
      <c r="JA704" s="5"/>
      <c r="JB704" s="5"/>
      <c r="JC704" s="5"/>
      <c r="JD704" s="5"/>
      <c r="JE704" s="5"/>
      <c r="JF704" s="5"/>
      <c r="JG704" s="5"/>
      <c r="JH704" s="5"/>
      <c r="JI704" s="5"/>
      <c r="JJ704" s="5"/>
      <c r="JK704" s="5"/>
      <c r="JL704" s="5"/>
      <c r="JM704" s="5"/>
      <c r="JN704" s="5"/>
      <c r="JO704" s="5"/>
      <c r="JP704" s="5"/>
      <c r="JQ704" s="5"/>
      <c r="JR704" s="5"/>
      <c r="JS704" s="5"/>
      <c r="JT704" s="5"/>
      <c r="JU704" s="5"/>
      <c r="JV704" s="5"/>
      <c r="JW704" s="5"/>
      <c r="JX704" s="5"/>
      <c r="JY704" s="5"/>
      <c r="JZ704" s="5"/>
      <c r="KA704" s="5"/>
      <c r="KB704" s="5"/>
      <c r="KC704" s="5"/>
      <c r="KD704" s="5"/>
      <c r="KE704" s="5"/>
      <c r="KF704" s="5"/>
      <c r="KG704" s="5"/>
      <c r="KH704" s="5"/>
      <c r="KI704" s="5"/>
      <c r="KJ704" s="5"/>
      <c r="KK704" s="5"/>
      <c r="KL704" s="5"/>
      <c r="KM704" s="5"/>
      <c r="KN704" s="5"/>
    </row>
    <row r="705" spans="1:300" ht="12.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/>
      <c r="CR705" s="5"/>
      <c r="CS705" s="5"/>
      <c r="CT705" s="5"/>
      <c r="CU705" s="5"/>
      <c r="CV705" s="5"/>
      <c r="CW705" s="5"/>
      <c r="CX705" s="5"/>
      <c r="CY705" s="5"/>
      <c r="CZ705" s="5"/>
      <c r="DA705" s="5"/>
      <c r="DB705" s="5"/>
      <c r="DC705" s="5"/>
      <c r="DD705" s="5"/>
      <c r="DE705" s="5"/>
      <c r="DF705" s="5"/>
      <c r="DG705" s="5"/>
      <c r="DH705" s="5"/>
      <c r="DI705" s="5"/>
      <c r="DJ705" s="5"/>
      <c r="DK705" s="5"/>
      <c r="DL705" s="5"/>
      <c r="DM705" s="5"/>
      <c r="DN705" s="5"/>
      <c r="DO705" s="5"/>
      <c r="DP705" s="5"/>
      <c r="DQ705" s="5"/>
      <c r="DR705" s="5"/>
      <c r="DS705" s="5"/>
      <c r="DT705" s="5"/>
      <c r="DU705" s="5"/>
      <c r="DV705" s="5"/>
      <c r="DW705" s="5"/>
      <c r="DX705" s="5"/>
      <c r="DY705" s="5"/>
      <c r="DZ705" s="5"/>
      <c r="EA705" s="5"/>
      <c r="EB705" s="5"/>
      <c r="EC705" s="5"/>
      <c r="ED705" s="5"/>
      <c r="EE705" s="5"/>
      <c r="EF705" s="5"/>
      <c r="EG705" s="5"/>
      <c r="EH705" s="5"/>
      <c r="EI705" s="5"/>
      <c r="EJ705" s="5"/>
      <c r="EK705" s="5"/>
      <c r="EL705" s="5"/>
      <c r="EM705" s="5"/>
      <c r="EN705" s="5"/>
      <c r="EO705" s="5"/>
      <c r="EP705" s="5"/>
      <c r="EQ705" s="5"/>
      <c r="ER705" s="5"/>
      <c r="ES705" s="5"/>
      <c r="ET705" s="5"/>
      <c r="EU705" s="5"/>
      <c r="EV705" s="5"/>
      <c r="EW705" s="5"/>
      <c r="EX705" s="5"/>
      <c r="EY705" s="5"/>
      <c r="EZ705" s="5"/>
      <c r="FA705" s="5"/>
      <c r="FB705" s="5"/>
      <c r="FC705" s="5"/>
      <c r="FD705" s="5"/>
      <c r="FE705" s="5"/>
      <c r="FF705" s="5"/>
      <c r="FG705" s="5"/>
      <c r="FH705" s="5"/>
      <c r="FI705" s="5"/>
      <c r="FJ705" s="5"/>
      <c r="FK705" s="5"/>
      <c r="FL705" s="5"/>
      <c r="FM705" s="5"/>
      <c r="FN705" s="5"/>
      <c r="FO705" s="5"/>
      <c r="FP705" s="5"/>
      <c r="FQ705" s="5"/>
      <c r="FR705" s="5"/>
      <c r="FS705" s="5"/>
      <c r="FT705" s="5"/>
      <c r="FU705" s="5"/>
      <c r="FV705" s="5"/>
      <c r="FW705" s="5"/>
      <c r="FX705" s="5"/>
      <c r="FY705" s="5"/>
      <c r="FZ705" s="5"/>
      <c r="GA705" s="5"/>
      <c r="GB705" s="5"/>
      <c r="GC705" s="5"/>
      <c r="GD705" s="5"/>
      <c r="GE705" s="5"/>
      <c r="GF705" s="5"/>
      <c r="GG705" s="5"/>
      <c r="GH705" s="5"/>
      <c r="GI705" s="5"/>
      <c r="GJ705" s="5"/>
      <c r="GK705" s="5"/>
      <c r="GL705" s="5"/>
      <c r="GM705" s="5"/>
      <c r="GN705" s="5"/>
      <c r="GO705" s="5"/>
      <c r="GP705" s="5"/>
      <c r="GQ705" s="5"/>
      <c r="GR705" s="5"/>
      <c r="GS705" s="5"/>
      <c r="GT705" s="5"/>
      <c r="GU705" s="5"/>
      <c r="GV705" s="5"/>
      <c r="GW705" s="5"/>
      <c r="GX705" s="5"/>
      <c r="GY705" s="5"/>
      <c r="GZ705" s="5"/>
      <c r="HA705" s="5"/>
      <c r="HB705" s="5"/>
      <c r="HC705" s="5"/>
      <c r="HD705" s="5"/>
      <c r="HE705" s="5"/>
      <c r="HF705" s="5"/>
      <c r="HG705" s="5"/>
      <c r="HH705" s="5"/>
      <c r="HI705" s="5"/>
      <c r="HJ705" s="5"/>
      <c r="HK705" s="5"/>
      <c r="HL705" s="5"/>
      <c r="HM705" s="5"/>
      <c r="HN705" s="5"/>
      <c r="HO705" s="5"/>
      <c r="HP705" s="5"/>
      <c r="HQ705" s="5"/>
      <c r="HR705" s="5"/>
      <c r="HS705" s="5"/>
      <c r="HT705" s="5"/>
      <c r="HU705" s="5"/>
      <c r="HV705" s="5"/>
      <c r="HW705" s="5"/>
      <c r="HX705" s="5"/>
      <c r="HY705" s="5"/>
      <c r="HZ705" s="5"/>
      <c r="IA705" s="5"/>
      <c r="IB705" s="5"/>
      <c r="IC705" s="5"/>
      <c r="ID705" s="5"/>
      <c r="IE705" s="5"/>
      <c r="IF705" s="5"/>
      <c r="IG705" s="5"/>
      <c r="IH705" s="5"/>
      <c r="II705" s="5"/>
      <c r="IJ705" s="5"/>
      <c r="IK705" s="5"/>
      <c r="IL705" s="5"/>
      <c r="IM705" s="5"/>
      <c r="IN705" s="5"/>
      <c r="IO705" s="5"/>
      <c r="IP705" s="5"/>
      <c r="IQ705" s="5"/>
      <c r="IR705" s="5"/>
      <c r="IS705" s="5"/>
      <c r="IT705" s="5"/>
      <c r="IU705" s="5"/>
      <c r="IV705" s="5"/>
      <c r="IW705" s="5"/>
      <c r="IX705" s="5"/>
      <c r="IY705" s="5"/>
      <c r="IZ705" s="5"/>
      <c r="JA705" s="5"/>
      <c r="JB705" s="5"/>
      <c r="JC705" s="5"/>
      <c r="JD705" s="5"/>
      <c r="JE705" s="5"/>
      <c r="JF705" s="5"/>
      <c r="JG705" s="5"/>
      <c r="JH705" s="5"/>
      <c r="JI705" s="5"/>
      <c r="JJ705" s="5"/>
      <c r="JK705" s="5"/>
      <c r="JL705" s="5"/>
      <c r="JM705" s="5"/>
      <c r="JN705" s="5"/>
      <c r="JO705" s="5"/>
      <c r="JP705" s="5"/>
      <c r="JQ705" s="5"/>
      <c r="JR705" s="5"/>
      <c r="JS705" s="5"/>
      <c r="JT705" s="5"/>
      <c r="JU705" s="5"/>
      <c r="JV705" s="5"/>
      <c r="JW705" s="5"/>
      <c r="JX705" s="5"/>
      <c r="JY705" s="5"/>
      <c r="JZ705" s="5"/>
      <c r="KA705" s="5"/>
      <c r="KB705" s="5"/>
      <c r="KC705" s="5"/>
      <c r="KD705" s="5"/>
      <c r="KE705" s="5"/>
      <c r="KF705" s="5"/>
      <c r="KG705" s="5"/>
      <c r="KH705" s="5"/>
      <c r="KI705" s="5"/>
      <c r="KJ705" s="5"/>
      <c r="KK705" s="5"/>
      <c r="KL705" s="5"/>
      <c r="KM705" s="5"/>
      <c r="KN705" s="5"/>
    </row>
    <row r="706" spans="1:300" ht="12.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/>
      <c r="CR706" s="5"/>
      <c r="CS706" s="5"/>
      <c r="CT706" s="5"/>
      <c r="CU706" s="5"/>
      <c r="CV706" s="5"/>
      <c r="CW706" s="5"/>
      <c r="CX706" s="5"/>
      <c r="CY706" s="5"/>
      <c r="CZ706" s="5"/>
      <c r="DA706" s="5"/>
      <c r="DB706" s="5"/>
      <c r="DC706" s="5"/>
      <c r="DD706" s="5"/>
      <c r="DE706" s="5"/>
      <c r="DF706" s="5"/>
      <c r="DG706" s="5"/>
      <c r="DH706" s="5"/>
      <c r="DI706" s="5"/>
      <c r="DJ706" s="5"/>
      <c r="DK706" s="5"/>
      <c r="DL706" s="5"/>
      <c r="DM706" s="5"/>
      <c r="DN706" s="5"/>
      <c r="DO706" s="5"/>
      <c r="DP706" s="5"/>
      <c r="DQ706" s="5"/>
      <c r="DR706" s="5"/>
      <c r="DS706" s="5"/>
      <c r="DT706" s="5"/>
      <c r="DU706" s="5"/>
      <c r="DV706" s="5"/>
      <c r="DW706" s="5"/>
      <c r="DX706" s="5"/>
      <c r="DY706" s="5"/>
      <c r="DZ706" s="5"/>
      <c r="EA706" s="5"/>
      <c r="EB706" s="5"/>
      <c r="EC706" s="5"/>
      <c r="ED706" s="5"/>
      <c r="EE706" s="5"/>
      <c r="EF706" s="5"/>
      <c r="EG706" s="5"/>
      <c r="EH706" s="5"/>
      <c r="EI706" s="5"/>
      <c r="EJ706" s="5"/>
      <c r="EK706" s="5"/>
      <c r="EL706" s="5"/>
      <c r="EM706" s="5"/>
      <c r="EN706" s="5"/>
      <c r="EO706" s="5"/>
      <c r="EP706" s="5"/>
      <c r="EQ706" s="5"/>
      <c r="ER706" s="5"/>
      <c r="ES706" s="5"/>
      <c r="ET706" s="5"/>
      <c r="EU706" s="5"/>
      <c r="EV706" s="5"/>
      <c r="EW706" s="5"/>
      <c r="EX706" s="5"/>
      <c r="EY706" s="5"/>
      <c r="EZ706" s="5"/>
      <c r="FA706" s="5"/>
      <c r="FB706" s="5"/>
      <c r="FC706" s="5"/>
      <c r="FD706" s="5"/>
      <c r="FE706" s="5"/>
      <c r="FF706" s="5"/>
      <c r="FG706" s="5"/>
      <c r="FH706" s="5"/>
      <c r="FI706" s="5"/>
      <c r="FJ706" s="5"/>
      <c r="FK706" s="5"/>
      <c r="FL706" s="5"/>
      <c r="FM706" s="5"/>
      <c r="FN706" s="5"/>
      <c r="FO706" s="5"/>
      <c r="FP706" s="5"/>
      <c r="FQ706" s="5"/>
      <c r="FR706" s="5"/>
      <c r="FS706" s="5"/>
      <c r="FT706" s="5"/>
      <c r="FU706" s="5"/>
      <c r="FV706" s="5"/>
      <c r="FW706" s="5"/>
      <c r="FX706" s="5"/>
      <c r="FY706" s="5"/>
      <c r="FZ706" s="5"/>
      <c r="GA706" s="5"/>
      <c r="GB706" s="5"/>
      <c r="GC706" s="5"/>
      <c r="GD706" s="5"/>
      <c r="GE706" s="5"/>
      <c r="GF706" s="5"/>
      <c r="GG706" s="5"/>
      <c r="GH706" s="5"/>
      <c r="GI706" s="5"/>
      <c r="GJ706" s="5"/>
      <c r="GK706" s="5"/>
      <c r="GL706" s="5"/>
      <c r="GM706" s="5"/>
      <c r="GN706" s="5"/>
      <c r="GO706" s="5"/>
      <c r="GP706" s="5"/>
      <c r="GQ706" s="5"/>
      <c r="GR706" s="5"/>
      <c r="GS706" s="5"/>
      <c r="GT706" s="5"/>
      <c r="GU706" s="5"/>
      <c r="GV706" s="5"/>
      <c r="GW706" s="5"/>
      <c r="GX706" s="5"/>
      <c r="GY706" s="5"/>
      <c r="GZ706" s="5"/>
      <c r="HA706" s="5"/>
      <c r="HB706" s="5"/>
      <c r="HC706" s="5"/>
      <c r="HD706" s="5"/>
      <c r="HE706" s="5"/>
      <c r="HF706" s="5"/>
      <c r="HG706" s="5"/>
      <c r="HH706" s="5"/>
      <c r="HI706" s="5"/>
      <c r="HJ706" s="5"/>
      <c r="HK706" s="5"/>
      <c r="HL706" s="5"/>
      <c r="HM706" s="5"/>
      <c r="HN706" s="5"/>
      <c r="HO706" s="5"/>
      <c r="HP706" s="5"/>
      <c r="HQ706" s="5"/>
      <c r="HR706" s="5"/>
      <c r="HS706" s="5"/>
      <c r="HT706" s="5"/>
      <c r="HU706" s="5"/>
      <c r="HV706" s="5"/>
      <c r="HW706" s="5"/>
      <c r="HX706" s="5"/>
      <c r="HY706" s="5"/>
      <c r="HZ706" s="5"/>
      <c r="IA706" s="5"/>
      <c r="IB706" s="5"/>
      <c r="IC706" s="5"/>
      <c r="ID706" s="5"/>
      <c r="IE706" s="5"/>
      <c r="IF706" s="5"/>
      <c r="IG706" s="5"/>
      <c r="IH706" s="5"/>
      <c r="II706" s="5"/>
      <c r="IJ706" s="5"/>
      <c r="IK706" s="5"/>
      <c r="IL706" s="5"/>
      <c r="IM706" s="5"/>
      <c r="IN706" s="5"/>
      <c r="IO706" s="5"/>
      <c r="IP706" s="5"/>
      <c r="IQ706" s="5"/>
      <c r="IR706" s="5"/>
      <c r="IS706" s="5"/>
      <c r="IT706" s="5"/>
      <c r="IU706" s="5"/>
      <c r="IV706" s="5"/>
      <c r="IW706" s="5"/>
      <c r="IX706" s="5"/>
      <c r="IY706" s="5"/>
      <c r="IZ706" s="5"/>
      <c r="JA706" s="5"/>
      <c r="JB706" s="5"/>
      <c r="JC706" s="5"/>
      <c r="JD706" s="5"/>
      <c r="JE706" s="5"/>
      <c r="JF706" s="5"/>
      <c r="JG706" s="5"/>
      <c r="JH706" s="5"/>
      <c r="JI706" s="5"/>
      <c r="JJ706" s="5"/>
      <c r="JK706" s="5"/>
      <c r="JL706" s="5"/>
      <c r="JM706" s="5"/>
      <c r="JN706" s="5"/>
      <c r="JO706" s="5"/>
      <c r="JP706" s="5"/>
      <c r="JQ706" s="5"/>
      <c r="JR706" s="5"/>
      <c r="JS706" s="5"/>
      <c r="JT706" s="5"/>
      <c r="JU706" s="5"/>
      <c r="JV706" s="5"/>
      <c r="JW706" s="5"/>
      <c r="JX706" s="5"/>
      <c r="JY706" s="5"/>
      <c r="JZ706" s="5"/>
      <c r="KA706" s="5"/>
      <c r="KB706" s="5"/>
      <c r="KC706" s="5"/>
      <c r="KD706" s="5"/>
      <c r="KE706" s="5"/>
      <c r="KF706" s="5"/>
      <c r="KG706" s="5"/>
      <c r="KH706" s="5"/>
      <c r="KI706" s="5"/>
      <c r="KJ706" s="5"/>
      <c r="KK706" s="5"/>
      <c r="KL706" s="5"/>
      <c r="KM706" s="5"/>
      <c r="KN706" s="5"/>
    </row>
    <row r="707" spans="1:300" ht="12.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  <c r="CR707" s="5"/>
      <c r="CS707" s="5"/>
      <c r="CT707" s="5"/>
      <c r="CU707" s="5"/>
      <c r="CV707" s="5"/>
      <c r="CW707" s="5"/>
      <c r="CX707" s="5"/>
      <c r="CY707" s="5"/>
      <c r="CZ707" s="5"/>
      <c r="DA707" s="5"/>
      <c r="DB707" s="5"/>
      <c r="DC707" s="5"/>
      <c r="DD707" s="5"/>
      <c r="DE707" s="5"/>
      <c r="DF707" s="5"/>
      <c r="DG707" s="5"/>
      <c r="DH707" s="5"/>
      <c r="DI707" s="5"/>
      <c r="DJ707" s="5"/>
      <c r="DK707" s="5"/>
      <c r="DL707" s="5"/>
      <c r="DM707" s="5"/>
      <c r="DN707" s="5"/>
      <c r="DO707" s="5"/>
      <c r="DP707" s="5"/>
      <c r="DQ707" s="5"/>
      <c r="DR707" s="5"/>
      <c r="DS707" s="5"/>
      <c r="DT707" s="5"/>
      <c r="DU707" s="5"/>
      <c r="DV707" s="5"/>
      <c r="DW707" s="5"/>
      <c r="DX707" s="5"/>
      <c r="DY707" s="5"/>
      <c r="DZ707" s="5"/>
      <c r="EA707" s="5"/>
      <c r="EB707" s="5"/>
      <c r="EC707" s="5"/>
      <c r="ED707" s="5"/>
      <c r="EE707" s="5"/>
      <c r="EF707" s="5"/>
      <c r="EG707" s="5"/>
      <c r="EH707" s="5"/>
      <c r="EI707" s="5"/>
      <c r="EJ707" s="5"/>
      <c r="EK707" s="5"/>
      <c r="EL707" s="5"/>
      <c r="EM707" s="5"/>
      <c r="EN707" s="5"/>
      <c r="EO707" s="5"/>
      <c r="EP707" s="5"/>
      <c r="EQ707" s="5"/>
      <c r="ER707" s="5"/>
      <c r="ES707" s="5"/>
      <c r="ET707" s="5"/>
      <c r="EU707" s="5"/>
      <c r="EV707" s="5"/>
      <c r="EW707" s="5"/>
      <c r="EX707" s="5"/>
      <c r="EY707" s="5"/>
      <c r="EZ707" s="5"/>
      <c r="FA707" s="5"/>
      <c r="FB707" s="5"/>
      <c r="FC707" s="5"/>
      <c r="FD707" s="5"/>
      <c r="FE707" s="5"/>
      <c r="FF707" s="5"/>
      <c r="FG707" s="5"/>
      <c r="FH707" s="5"/>
      <c r="FI707" s="5"/>
      <c r="FJ707" s="5"/>
      <c r="FK707" s="5"/>
      <c r="FL707" s="5"/>
      <c r="FM707" s="5"/>
      <c r="FN707" s="5"/>
      <c r="FO707" s="5"/>
      <c r="FP707" s="5"/>
      <c r="FQ707" s="5"/>
      <c r="FR707" s="5"/>
      <c r="FS707" s="5"/>
      <c r="FT707" s="5"/>
      <c r="FU707" s="5"/>
      <c r="FV707" s="5"/>
      <c r="FW707" s="5"/>
      <c r="FX707" s="5"/>
      <c r="FY707" s="5"/>
      <c r="FZ707" s="5"/>
      <c r="GA707" s="5"/>
      <c r="GB707" s="5"/>
      <c r="GC707" s="5"/>
      <c r="GD707" s="5"/>
      <c r="GE707" s="5"/>
      <c r="GF707" s="5"/>
      <c r="GG707" s="5"/>
      <c r="GH707" s="5"/>
      <c r="GI707" s="5"/>
      <c r="GJ707" s="5"/>
      <c r="GK707" s="5"/>
      <c r="GL707" s="5"/>
      <c r="GM707" s="5"/>
      <c r="GN707" s="5"/>
      <c r="GO707" s="5"/>
      <c r="GP707" s="5"/>
      <c r="GQ707" s="5"/>
      <c r="GR707" s="5"/>
      <c r="GS707" s="5"/>
      <c r="GT707" s="5"/>
      <c r="GU707" s="5"/>
      <c r="GV707" s="5"/>
      <c r="GW707" s="5"/>
      <c r="GX707" s="5"/>
      <c r="GY707" s="5"/>
      <c r="GZ707" s="5"/>
      <c r="HA707" s="5"/>
      <c r="HB707" s="5"/>
      <c r="HC707" s="5"/>
      <c r="HD707" s="5"/>
      <c r="HE707" s="5"/>
      <c r="HF707" s="5"/>
      <c r="HG707" s="5"/>
      <c r="HH707" s="5"/>
      <c r="HI707" s="5"/>
      <c r="HJ707" s="5"/>
      <c r="HK707" s="5"/>
      <c r="HL707" s="5"/>
      <c r="HM707" s="5"/>
      <c r="HN707" s="5"/>
      <c r="HO707" s="5"/>
      <c r="HP707" s="5"/>
      <c r="HQ707" s="5"/>
      <c r="HR707" s="5"/>
      <c r="HS707" s="5"/>
      <c r="HT707" s="5"/>
      <c r="HU707" s="5"/>
      <c r="HV707" s="5"/>
      <c r="HW707" s="5"/>
      <c r="HX707" s="5"/>
      <c r="HY707" s="5"/>
      <c r="HZ707" s="5"/>
      <c r="IA707" s="5"/>
      <c r="IB707" s="5"/>
      <c r="IC707" s="5"/>
      <c r="ID707" s="5"/>
      <c r="IE707" s="5"/>
      <c r="IF707" s="5"/>
      <c r="IG707" s="5"/>
      <c r="IH707" s="5"/>
      <c r="II707" s="5"/>
      <c r="IJ707" s="5"/>
      <c r="IK707" s="5"/>
      <c r="IL707" s="5"/>
      <c r="IM707" s="5"/>
      <c r="IN707" s="5"/>
      <c r="IO707" s="5"/>
      <c r="IP707" s="5"/>
      <c r="IQ707" s="5"/>
      <c r="IR707" s="5"/>
      <c r="IS707" s="5"/>
      <c r="IT707" s="5"/>
      <c r="IU707" s="5"/>
      <c r="IV707" s="5"/>
      <c r="IW707" s="5"/>
      <c r="IX707" s="5"/>
      <c r="IY707" s="5"/>
      <c r="IZ707" s="5"/>
      <c r="JA707" s="5"/>
      <c r="JB707" s="5"/>
      <c r="JC707" s="5"/>
      <c r="JD707" s="5"/>
      <c r="JE707" s="5"/>
      <c r="JF707" s="5"/>
      <c r="JG707" s="5"/>
      <c r="JH707" s="5"/>
      <c r="JI707" s="5"/>
      <c r="JJ707" s="5"/>
      <c r="JK707" s="5"/>
      <c r="JL707" s="5"/>
      <c r="JM707" s="5"/>
      <c r="JN707" s="5"/>
      <c r="JO707" s="5"/>
      <c r="JP707" s="5"/>
      <c r="JQ707" s="5"/>
      <c r="JR707" s="5"/>
      <c r="JS707" s="5"/>
      <c r="JT707" s="5"/>
      <c r="JU707" s="5"/>
      <c r="JV707" s="5"/>
      <c r="JW707" s="5"/>
      <c r="JX707" s="5"/>
      <c r="JY707" s="5"/>
      <c r="JZ707" s="5"/>
      <c r="KA707" s="5"/>
      <c r="KB707" s="5"/>
      <c r="KC707" s="5"/>
      <c r="KD707" s="5"/>
      <c r="KE707" s="5"/>
      <c r="KF707" s="5"/>
      <c r="KG707" s="5"/>
      <c r="KH707" s="5"/>
      <c r="KI707" s="5"/>
      <c r="KJ707" s="5"/>
      <c r="KK707" s="5"/>
      <c r="KL707" s="5"/>
      <c r="KM707" s="5"/>
      <c r="KN707" s="5"/>
    </row>
    <row r="708" spans="1:300" ht="12.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  <c r="CU708" s="5"/>
      <c r="CV708" s="5"/>
      <c r="CW708" s="5"/>
      <c r="CX708" s="5"/>
      <c r="CY708" s="5"/>
      <c r="CZ708" s="5"/>
      <c r="DA708" s="5"/>
      <c r="DB708" s="5"/>
      <c r="DC708" s="5"/>
      <c r="DD708" s="5"/>
      <c r="DE708" s="5"/>
      <c r="DF708" s="5"/>
      <c r="DG708" s="5"/>
      <c r="DH708" s="5"/>
      <c r="DI708" s="5"/>
      <c r="DJ708" s="5"/>
      <c r="DK708" s="5"/>
      <c r="DL708" s="5"/>
      <c r="DM708" s="5"/>
      <c r="DN708" s="5"/>
      <c r="DO708" s="5"/>
      <c r="DP708" s="5"/>
      <c r="DQ708" s="5"/>
      <c r="DR708" s="5"/>
      <c r="DS708" s="5"/>
      <c r="DT708" s="5"/>
      <c r="DU708" s="5"/>
      <c r="DV708" s="5"/>
      <c r="DW708" s="5"/>
      <c r="DX708" s="5"/>
      <c r="DY708" s="5"/>
      <c r="DZ708" s="5"/>
      <c r="EA708" s="5"/>
      <c r="EB708" s="5"/>
      <c r="EC708" s="5"/>
      <c r="ED708" s="5"/>
      <c r="EE708" s="5"/>
      <c r="EF708" s="5"/>
      <c r="EG708" s="5"/>
      <c r="EH708" s="5"/>
      <c r="EI708" s="5"/>
      <c r="EJ708" s="5"/>
      <c r="EK708" s="5"/>
      <c r="EL708" s="5"/>
      <c r="EM708" s="5"/>
      <c r="EN708" s="5"/>
      <c r="EO708" s="5"/>
      <c r="EP708" s="5"/>
      <c r="EQ708" s="5"/>
      <c r="ER708" s="5"/>
      <c r="ES708" s="5"/>
      <c r="ET708" s="5"/>
      <c r="EU708" s="5"/>
      <c r="EV708" s="5"/>
      <c r="EW708" s="5"/>
      <c r="EX708" s="5"/>
      <c r="EY708" s="5"/>
      <c r="EZ708" s="5"/>
      <c r="FA708" s="5"/>
      <c r="FB708" s="5"/>
      <c r="FC708" s="5"/>
      <c r="FD708" s="5"/>
      <c r="FE708" s="5"/>
      <c r="FF708" s="5"/>
      <c r="FG708" s="5"/>
      <c r="FH708" s="5"/>
      <c r="FI708" s="5"/>
      <c r="FJ708" s="5"/>
      <c r="FK708" s="5"/>
      <c r="FL708" s="5"/>
      <c r="FM708" s="5"/>
      <c r="FN708" s="5"/>
      <c r="FO708" s="5"/>
      <c r="FP708" s="5"/>
      <c r="FQ708" s="5"/>
      <c r="FR708" s="5"/>
      <c r="FS708" s="5"/>
      <c r="FT708" s="5"/>
      <c r="FU708" s="5"/>
      <c r="FV708" s="5"/>
      <c r="FW708" s="5"/>
      <c r="FX708" s="5"/>
      <c r="FY708" s="5"/>
      <c r="FZ708" s="5"/>
      <c r="GA708" s="5"/>
      <c r="GB708" s="5"/>
      <c r="GC708" s="5"/>
      <c r="GD708" s="5"/>
      <c r="GE708" s="5"/>
      <c r="GF708" s="5"/>
      <c r="GG708" s="5"/>
      <c r="GH708" s="5"/>
      <c r="GI708" s="5"/>
      <c r="GJ708" s="5"/>
      <c r="GK708" s="5"/>
      <c r="GL708" s="5"/>
      <c r="GM708" s="5"/>
      <c r="GN708" s="5"/>
      <c r="GO708" s="5"/>
      <c r="GP708" s="5"/>
      <c r="GQ708" s="5"/>
      <c r="GR708" s="5"/>
      <c r="GS708" s="5"/>
      <c r="GT708" s="5"/>
      <c r="GU708" s="5"/>
      <c r="GV708" s="5"/>
      <c r="GW708" s="5"/>
      <c r="GX708" s="5"/>
      <c r="GY708" s="5"/>
      <c r="GZ708" s="5"/>
      <c r="HA708" s="5"/>
      <c r="HB708" s="5"/>
      <c r="HC708" s="5"/>
      <c r="HD708" s="5"/>
      <c r="HE708" s="5"/>
      <c r="HF708" s="5"/>
      <c r="HG708" s="5"/>
      <c r="HH708" s="5"/>
      <c r="HI708" s="5"/>
      <c r="HJ708" s="5"/>
      <c r="HK708" s="5"/>
      <c r="HL708" s="5"/>
      <c r="HM708" s="5"/>
      <c r="HN708" s="5"/>
      <c r="HO708" s="5"/>
      <c r="HP708" s="5"/>
      <c r="HQ708" s="5"/>
      <c r="HR708" s="5"/>
      <c r="HS708" s="5"/>
      <c r="HT708" s="5"/>
      <c r="HU708" s="5"/>
      <c r="HV708" s="5"/>
      <c r="HW708" s="5"/>
      <c r="HX708" s="5"/>
      <c r="HY708" s="5"/>
      <c r="HZ708" s="5"/>
      <c r="IA708" s="5"/>
      <c r="IB708" s="5"/>
      <c r="IC708" s="5"/>
      <c r="ID708" s="5"/>
      <c r="IE708" s="5"/>
      <c r="IF708" s="5"/>
      <c r="IG708" s="5"/>
      <c r="IH708" s="5"/>
      <c r="II708" s="5"/>
      <c r="IJ708" s="5"/>
      <c r="IK708" s="5"/>
      <c r="IL708" s="5"/>
      <c r="IM708" s="5"/>
      <c r="IN708" s="5"/>
      <c r="IO708" s="5"/>
      <c r="IP708" s="5"/>
      <c r="IQ708" s="5"/>
      <c r="IR708" s="5"/>
      <c r="IS708" s="5"/>
      <c r="IT708" s="5"/>
      <c r="IU708" s="5"/>
      <c r="IV708" s="5"/>
      <c r="IW708" s="5"/>
      <c r="IX708" s="5"/>
      <c r="IY708" s="5"/>
      <c r="IZ708" s="5"/>
      <c r="JA708" s="5"/>
      <c r="JB708" s="5"/>
      <c r="JC708" s="5"/>
      <c r="JD708" s="5"/>
      <c r="JE708" s="5"/>
      <c r="JF708" s="5"/>
      <c r="JG708" s="5"/>
      <c r="JH708" s="5"/>
      <c r="JI708" s="5"/>
      <c r="JJ708" s="5"/>
      <c r="JK708" s="5"/>
      <c r="JL708" s="5"/>
      <c r="JM708" s="5"/>
      <c r="JN708" s="5"/>
      <c r="JO708" s="5"/>
      <c r="JP708" s="5"/>
      <c r="JQ708" s="5"/>
      <c r="JR708" s="5"/>
      <c r="JS708" s="5"/>
      <c r="JT708" s="5"/>
      <c r="JU708" s="5"/>
      <c r="JV708" s="5"/>
      <c r="JW708" s="5"/>
      <c r="JX708" s="5"/>
      <c r="JY708" s="5"/>
      <c r="JZ708" s="5"/>
      <c r="KA708" s="5"/>
      <c r="KB708" s="5"/>
      <c r="KC708" s="5"/>
      <c r="KD708" s="5"/>
      <c r="KE708" s="5"/>
      <c r="KF708" s="5"/>
      <c r="KG708" s="5"/>
      <c r="KH708" s="5"/>
      <c r="KI708" s="5"/>
      <c r="KJ708" s="5"/>
      <c r="KK708" s="5"/>
      <c r="KL708" s="5"/>
      <c r="KM708" s="5"/>
      <c r="KN708" s="5"/>
    </row>
    <row r="709" spans="1:300" ht="12.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/>
      <c r="CR709" s="5"/>
      <c r="CS709" s="5"/>
      <c r="CT709" s="5"/>
      <c r="CU709" s="5"/>
      <c r="CV709" s="5"/>
      <c r="CW709" s="5"/>
      <c r="CX709" s="5"/>
      <c r="CY709" s="5"/>
      <c r="CZ709" s="5"/>
      <c r="DA709" s="5"/>
      <c r="DB709" s="5"/>
      <c r="DC709" s="5"/>
      <c r="DD709" s="5"/>
      <c r="DE709" s="5"/>
      <c r="DF709" s="5"/>
      <c r="DG709" s="5"/>
      <c r="DH709" s="5"/>
      <c r="DI709" s="5"/>
      <c r="DJ709" s="5"/>
      <c r="DK709" s="5"/>
      <c r="DL709" s="5"/>
      <c r="DM709" s="5"/>
      <c r="DN709" s="5"/>
      <c r="DO709" s="5"/>
      <c r="DP709" s="5"/>
      <c r="DQ709" s="5"/>
      <c r="DR709" s="5"/>
      <c r="DS709" s="5"/>
      <c r="DT709" s="5"/>
      <c r="DU709" s="5"/>
      <c r="DV709" s="5"/>
      <c r="DW709" s="5"/>
      <c r="DX709" s="5"/>
      <c r="DY709" s="5"/>
      <c r="DZ709" s="5"/>
      <c r="EA709" s="5"/>
      <c r="EB709" s="5"/>
      <c r="EC709" s="5"/>
      <c r="ED709" s="5"/>
      <c r="EE709" s="5"/>
      <c r="EF709" s="5"/>
      <c r="EG709" s="5"/>
      <c r="EH709" s="5"/>
      <c r="EI709" s="5"/>
      <c r="EJ709" s="5"/>
      <c r="EK709" s="5"/>
      <c r="EL709" s="5"/>
      <c r="EM709" s="5"/>
      <c r="EN709" s="5"/>
      <c r="EO709" s="5"/>
      <c r="EP709" s="5"/>
      <c r="EQ709" s="5"/>
      <c r="ER709" s="5"/>
      <c r="ES709" s="5"/>
      <c r="ET709" s="5"/>
      <c r="EU709" s="5"/>
      <c r="EV709" s="5"/>
      <c r="EW709" s="5"/>
      <c r="EX709" s="5"/>
      <c r="EY709" s="5"/>
      <c r="EZ709" s="5"/>
      <c r="FA709" s="5"/>
      <c r="FB709" s="5"/>
      <c r="FC709" s="5"/>
      <c r="FD709" s="5"/>
      <c r="FE709" s="5"/>
      <c r="FF709" s="5"/>
      <c r="FG709" s="5"/>
      <c r="FH709" s="5"/>
      <c r="FI709" s="5"/>
      <c r="FJ709" s="5"/>
      <c r="FK709" s="5"/>
      <c r="FL709" s="5"/>
      <c r="FM709" s="5"/>
      <c r="FN709" s="5"/>
      <c r="FO709" s="5"/>
      <c r="FP709" s="5"/>
      <c r="FQ709" s="5"/>
      <c r="FR709" s="5"/>
      <c r="FS709" s="5"/>
      <c r="FT709" s="5"/>
      <c r="FU709" s="5"/>
      <c r="FV709" s="5"/>
      <c r="FW709" s="5"/>
      <c r="FX709" s="5"/>
      <c r="FY709" s="5"/>
      <c r="FZ709" s="5"/>
      <c r="GA709" s="5"/>
      <c r="GB709" s="5"/>
      <c r="GC709" s="5"/>
      <c r="GD709" s="5"/>
      <c r="GE709" s="5"/>
      <c r="GF709" s="5"/>
      <c r="GG709" s="5"/>
      <c r="GH709" s="5"/>
      <c r="GI709" s="5"/>
      <c r="GJ709" s="5"/>
      <c r="GK709" s="5"/>
      <c r="GL709" s="5"/>
      <c r="GM709" s="5"/>
      <c r="GN709" s="5"/>
      <c r="GO709" s="5"/>
      <c r="GP709" s="5"/>
      <c r="GQ709" s="5"/>
      <c r="GR709" s="5"/>
      <c r="GS709" s="5"/>
      <c r="GT709" s="5"/>
      <c r="GU709" s="5"/>
      <c r="GV709" s="5"/>
      <c r="GW709" s="5"/>
      <c r="GX709" s="5"/>
      <c r="GY709" s="5"/>
      <c r="GZ709" s="5"/>
      <c r="HA709" s="5"/>
      <c r="HB709" s="5"/>
      <c r="HC709" s="5"/>
      <c r="HD709" s="5"/>
      <c r="HE709" s="5"/>
      <c r="HF709" s="5"/>
      <c r="HG709" s="5"/>
      <c r="HH709" s="5"/>
      <c r="HI709" s="5"/>
      <c r="HJ709" s="5"/>
      <c r="HK709" s="5"/>
      <c r="HL709" s="5"/>
      <c r="HM709" s="5"/>
      <c r="HN709" s="5"/>
      <c r="HO709" s="5"/>
      <c r="HP709" s="5"/>
      <c r="HQ709" s="5"/>
      <c r="HR709" s="5"/>
      <c r="HS709" s="5"/>
      <c r="HT709" s="5"/>
      <c r="HU709" s="5"/>
      <c r="HV709" s="5"/>
      <c r="HW709" s="5"/>
      <c r="HX709" s="5"/>
      <c r="HY709" s="5"/>
      <c r="HZ709" s="5"/>
      <c r="IA709" s="5"/>
      <c r="IB709" s="5"/>
      <c r="IC709" s="5"/>
      <c r="ID709" s="5"/>
      <c r="IE709" s="5"/>
      <c r="IF709" s="5"/>
      <c r="IG709" s="5"/>
      <c r="IH709" s="5"/>
      <c r="II709" s="5"/>
      <c r="IJ709" s="5"/>
      <c r="IK709" s="5"/>
      <c r="IL709" s="5"/>
      <c r="IM709" s="5"/>
      <c r="IN709" s="5"/>
      <c r="IO709" s="5"/>
      <c r="IP709" s="5"/>
      <c r="IQ709" s="5"/>
      <c r="IR709" s="5"/>
      <c r="IS709" s="5"/>
      <c r="IT709" s="5"/>
      <c r="IU709" s="5"/>
      <c r="IV709" s="5"/>
      <c r="IW709" s="5"/>
      <c r="IX709" s="5"/>
      <c r="IY709" s="5"/>
      <c r="IZ709" s="5"/>
      <c r="JA709" s="5"/>
      <c r="JB709" s="5"/>
      <c r="JC709" s="5"/>
      <c r="JD709" s="5"/>
      <c r="JE709" s="5"/>
      <c r="JF709" s="5"/>
      <c r="JG709" s="5"/>
      <c r="JH709" s="5"/>
      <c r="JI709" s="5"/>
      <c r="JJ709" s="5"/>
      <c r="JK709" s="5"/>
      <c r="JL709" s="5"/>
      <c r="JM709" s="5"/>
      <c r="JN709" s="5"/>
      <c r="JO709" s="5"/>
      <c r="JP709" s="5"/>
      <c r="JQ709" s="5"/>
      <c r="JR709" s="5"/>
      <c r="JS709" s="5"/>
      <c r="JT709" s="5"/>
      <c r="JU709" s="5"/>
      <c r="JV709" s="5"/>
      <c r="JW709" s="5"/>
      <c r="JX709" s="5"/>
      <c r="JY709" s="5"/>
      <c r="JZ709" s="5"/>
      <c r="KA709" s="5"/>
      <c r="KB709" s="5"/>
      <c r="KC709" s="5"/>
      <c r="KD709" s="5"/>
      <c r="KE709" s="5"/>
      <c r="KF709" s="5"/>
      <c r="KG709" s="5"/>
      <c r="KH709" s="5"/>
      <c r="KI709" s="5"/>
      <c r="KJ709" s="5"/>
      <c r="KK709" s="5"/>
      <c r="KL709" s="5"/>
      <c r="KM709" s="5"/>
      <c r="KN709" s="5"/>
    </row>
    <row r="710" spans="1:300" ht="12.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/>
      <c r="CR710" s="5"/>
      <c r="CS710" s="5"/>
      <c r="CT710" s="5"/>
      <c r="CU710" s="5"/>
      <c r="CV710" s="5"/>
      <c r="CW710" s="5"/>
      <c r="CX710" s="5"/>
      <c r="CY710" s="5"/>
      <c r="CZ710" s="5"/>
      <c r="DA710" s="5"/>
      <c r="DB710" s="5"/>
      <c r="DC710" s="5"/>
      <c r="DD710" s="5"/>
      <c r="DE710" s="5"/>
      <c r="DF710" s="5"/>
      <c r="DG710" s="5"/>
      <c r="DH710" s="5"/>
      <c r="DI710" s="5"/>
      <c r="DJ710" s="5"/>
      <c r="DK710" s="5"/>
      <c r="DL710" s="5"/>
      <c r="DM710" s="5"/>
      <c r="DN710" s="5"/>
      <c r="DO710" s="5"/>
      <c r="DP710" s="5"/>
      <c r="DQ710" s="5"/>
      <c r="DR710" s="5"/>
      <c r="DS710" s="5"/>
      <c r="DT710" s="5"/>
      <c r="DU710" s="5"/>
      <c r="DV710" s="5"/>
      <c r="DW710" s="5"/>
      <c r="DX710" s="5"/>
      <c r="DY710" s="5"/>
      <c r="DZ710" s="5"/>
      <c r="EA710" s="5"/>
      <c r="EB710" s="5"/>
      <c r="EC710" s="5"/>
      <c r="ED710" s="5"/>
      <c r="EE710" s="5"/>
      <c r="EF710" s="5"/>
      <c r="EG710" s="5"/>
      <c r="EH710" s="5"/>
      <c r="EI710" s="5"/>
      <c r="EJ710" s="5"/>
      <c r="EK710" s="5"/>
      <c r="EL710" s="5"/>
      <c r="EM710" s="5"/>
      <c r="EN710" s="5"/>
      <c r="EO710" s="5"/>
      <c r="EP710" s="5"/>
      <c r="EQ710" s="5"/>
      <c r="ER710" s="5"/>
      <c r="ES710" s="5"/>
      <c r="ET710" s="5"/>
      <c r="EU710" s="5"/>
      <c r="EV710" s="5"/>
      <c r="EW710" s="5"/>
      <c r="EX710" s="5"/>
      <c r="EY710" s="5"/>
      <c r="EZ710" s="5"/>
      <c r="FA710" s="5"/>
      <c r="FB710" s="5"/>
      <c r="FC710" s="5"/>
      <c r="FD710" s="5"/>
      <c r="FE710" s="5"/>
      <c r="FF710" s="5"/>
      <c r="FG710" s="5"/>
      <c r="FH710" s="5"/>
      <c r="FI710" s="5"/>
      <c r="FJ710" s="5"/>
      <c r="FK710" s="5"/>
      <c r="FL710" s="5"/>
      <c r="FM710" s="5"/>
      <c r="FN710" s="5"/>
      <c r="FO710" s="5"/>
      <c r="FP710" s="5"/>
      <c r="FQ710" s="5"/>
      <c r="FR710" s="5"/>
      <c r="FS710" s="5"/>
      <c r="FT710" s="5"/>
      <c r="FU710" s="5"/>
      <c r="FV710" s="5"/>
      <c r="FW710" s="5"/>
      <c r="FX710" s="5"/>
      <c r="FY710" s="5"/>
      <c r="FZ710" s="5"/>
      <c r="GA710" s="5"/>
      <c r="GB710" s="5"/>
      <c r="GC710" s="5"/>
      <c r="GD710" s="5"/>
      <c r="GE710" s="5"/>
      <c r="GF710" s="5"/>
      <c r="GG710" s="5"/>
      <c r="GH710" s="5"/>
      <c r="GI710" s="5"/>
      <c r="GJ710" s="5"/>
      <c r="GK710" s="5"/>
      <c r="GL710" s="5"/>
      <c r="GM710" s="5"/>
      <c r="GN710" s="5"/>
      <c r="GO710" s="5"/>
      <c r="GP710" s="5"/>
      <c r="GQ710" s="5"/>
      <c r="GR710" s="5"/>
      <c r="GS710" s="5"/>
      <c r="GT710" s="5"/>
      <c r="GU710" s="5"/>
      <c r="GV710" s="5"/>
      <c r="GW710" s="5"/>
      <c r="GX710" s="5"/>
      <c r="GY710" s="5"/>
      <c r="GZ710" s="5"/>
      <c r="HA710" s="5"/>
      <c r="HB710" s="5"/>
      <c r="HC710" s="5"/>
      <c r="HD710" s="5"/>
      <c r="HE710" s="5"/>
      <c r="HF710" s="5"/>
      <c r="HG710" s="5"/>
      <c r="HH710" s="5"/>
      <c r="HI710" s="5"/>
      <c r="HJ710" s="5"/>
      <c r="HK710" s="5"/>
      <c r="HL710" s="5"/>
      <c r="HM710" s="5"/>
      <c r="HN710" s="5"/>
      <c r="HO710" s="5"/>
      <c r="HP710" s="5"/>
      <c r="HQ710" s="5"/>
      <c r="HR710" s="5"/>
      <c r="HS710" s="5"/>
      <c r="HT710" s="5"/>
      <c r="HU710" s="5"/>
      <c r="HV710" s="5"/>
      <c r="HW710" s="5"/>
      <c r="HX710" s="5"/>
      <c r="HY710" s="5"/>
      <c r="HZ710" s="5"/>
      <c r="IA710" s="5"/>
      <c r="IB710" s="5"/>
      <c r="IC710" s="5"/>
      <c r="ID710" s="5"/>
      <c r="IE710" s="5"/>
      <c r="IF710" s="5"/>
      <c r="IG710" s="5"/>
      <c r="IH710" s="5"/>
      <c r="II710" s="5"/>
      <c r="IJ710" s="5"/>
      <c r="IK710" s="5"/>
      <c r="IL710" s="5"/>
      <c r="IM710" s="5"/>
      <c r="IN710" s="5"/>
      <c r="IO710" s="5"/>
      <c r="IP710" s="5"/>
      <c r="IQ710" s="5"/>
      <c r="IR710" s="5"/>
      <c r="IS710" s="5"/>
      <c r="IT710" s="5"/>
      <c r="IU710" s="5"/>
      <c r="IV710" s="5"/>
      <c r="IW710" s="5"/>
      <c r="IX710" s="5"/>
      <c r="IY710" s="5"/>
      <c r="IZ710" s="5"/>
      <c r="JA710" s="5"/>
      <c r="JB710" s="5"/>
      <c r="JC710" s="5"/>
      <c r="JD710" s="5"/>
      <c r="JE710" s="5"/>
      <c r="JF710" s="5"/>
      <c r="JG710" s="5"/>
      <c r="JH710" s="5"/>
      <c r="JI710" s="5"/>
      <c r="JJ710" s="5"/>
      <c r="JK710" s="5"/>
      <c r="JL710" s="5"/>
      <c r="JM710" s="5"/>
      <c r="JN710" s="5"/>
      <c r="JO710" s="5"/>
      <c r="JP710" s="5"/>
      <c r="JQ710" s="5"/>
      <c r="JR710" s="5"/>
      <c r="JS710" s="5"/>
      <c r="JT710" s="5"/>
      <c r="JU710" s="5"/>
      <c r="JV710" s="5"/>
      <c r="JW710" s="5"/>
      <c r="JX710" s="5"/>
      <c r="JY710" s="5"/>
      <c r="JZ710" s="5"/>
      <c r="KA710" s="5"/>
      <c r="KB710" s="5"/>
      <c r="KC710" s="5"/>
      <c r="KD710" s="5"/>
      <c r="KE710" s="5"/>
      <c r="KF710" s="5"/>
      <c r="KG710" s="5"/>
      <c r="KH710" s="5"/>
      <c r="KI710" s="5"/>
      <c r="KJ710" s="5"/>
      <c r="KK710" s="5"/>
      <c r="KL710" s="5"/>
      <c r="KM710" s="5"/>
      <c r="KN710" s="5"/>
    </row>
    <row r="711" spans="1:300" ht="12.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/>
      <c r="CR711" s="5"/>
      <c r="CS711" s="5"/>
      <c r="CT711" s="5"/>
      <c r="CU711" s="5"/>
      <c r="CV711" s="5"/>
      <c r="CW711" s="5"/>
      <c r="CX711" s="5"/>
      <c r="CY711" s="5"/>
      <c r="CZ711" s="5"/>
      <c r="DA711" s="5"/>
      <c r="DB711" s="5"/>
      <c r="DC711" s="5"/>
      <c r="DD711" s="5"/>
      <c r="DE711" s="5"/>
      <c r="DF711" s="5"/>
      <c r="DG711" s="5"/>
      <c r="DH711" s="5"/>
      <c r="DI711" s="5"/>
      <c r="DJ711" s="5"/>
      <c r="DK711" s="5"/>
      <c r="DL711" s="5"/>
      <c r="DM711" s="5"/>
      <c r="DN711" s="5"/>
      <c r="DO711" s="5"/>
      <c r="DP711" s="5"/>
      <c r="DQ711" s="5"/>
      <c r="DR711" s="5"/>
      <c r="DS711" s="5"/>
      <c r="DT711" s="5"/>
      <c r="DU711" s="5"/>
      <c r="DV711" s="5"/>
      <c r="DW711" s="5"/>
      <c r="DX711" s="5"/>
      <c r="DY711" s="5"/>
      <c r="DZ711" s="5"/>
      <c r="EA711" s="5"/>
      <c r="EB711" s="5"/>
      <c r="EC711" s="5"/>
      <c r="ED711" s="5"/>
      <c r="EE711" s="5"/>
      <c r="EF711" s="5"/>
      <c r="EG711" s="5"/>
      <c r="EH711" s="5"/>
      <c r="EI711" s="5"/>
      <c r="EJ711" s="5"/>
      <c r="EK711" s="5"/>
      <c r="EL711" s="5"/>
      <c r="EM711" s="5"/>
      <c r="EN711" s="5"/>
      <c r="EO711" s="5"/>
      <c r="EP711" s="5"/>
      <c r="EQ711" s="5"/>
      <c r="ER711" s="5"/>
      <c r="ES711" s="5"/>
      <c r="ET711" s="5"/>
      <c r="EU711" s="5"/>
      <c r="EV711" s="5"/>
      <c r="EW711" s="5"/>
      <c r="EX711" s="5"/>
      <c r="EY711" s="5"/>
      <c r="EZ711" s="5"/>
      <c r="FA711" s="5"/>
      <c r="FB711" s="5"/>
      <c r="FC711" s="5"/>
      <c r="FD711" s="5"/>
      <c r="FE711" s="5"/>
      <c r="FF711" s="5"/>
      <c r="FG711" s="5"/>
      <c r="FH711" s="5"/>
      <c r="FI711" s="5"/>
      <c r="FJ711" s="5"/>
      <c r="FK711" s="5"/>
      <c r="FL711" s="5"/>
      <c r="FM711" s="5"/>
      <c r="FN711" s="5"/>
      <c r="FO711" s="5"/>
      <c r="FP711" s="5"/>
      <c r="FQ711" s="5"/>
      <c r="FR711" s="5"/>
      <c r="FS711" s="5"/>
      <c r="FT711" s="5"/>
      <c r="FU711" s="5"/>
      <c r="FV711" s="5"/>
      <c r="FW711" s="5"/>
      <c r="FX711" s="5"/>
      <c r="FY711" s="5"/>
      <c r="FZ711" s="5"/>
      <c r="GA711" s="5"/>
      <c r="GB711" s="5"/>
      <c r="GC711" s="5"/>
      <c r="GD711" s="5"/>
      <c r="GE711" s="5"/>
      <c r="GF711" s="5"/>
      <c r="GG711" s="5"/>
      <c r="GH711" s="5"/>
      <c r="GI711" s="5"/>
      <c r="GJ711" s="5"/>
      <c r="GK711" s="5"/>
      <c r="GL711" s="5"/>
      <c r="GM711" s="5"/>
      <c r="GN711" s="5"/>
      <c r="GO711" s="5"/>
      <c r="GP711" s="5"/>
      <c r="GQ711" s="5"/>
      <c r="GR711" s="5"/>
      <c r="GS711" s="5"/>
      <c r="GT711" s="5"/>
      <c r="GU711" s="5"/>
      <c r="GV711" s="5"/>
      <c r="GW711" s="5"/>
      <c r="GX711" s="5"/>
      <c r="GY711" s="5"/>
      <c r="GZ711" s="5"/>
      <c r="HA711" s="5"/>
      <c r="HB711" s="5"/>
      <c r="HC711" s="5"/>
      <c r="HD711" s="5"/>
      <c r="HE711" s="5"/>
      <c r="HF711" s="5"/>
      <c r="HG711" s="5"/>
      <c r="HH711" s="5"/>
      <c r="HI711" s="5"/>
      <c r="HJ711" s="5"/>
      <c r="HK711" s="5"/>
      <c r="HL711" s="5"/>
      <c r="HM711" s="5"/>
      <c r="HN711" s="5"/>
      <c r="HO711" s="5"/>
      <c r="HP711" s="5"/>
      <c r="HQ711" s="5"/>
      <c r="HR711" s="5"/>
      <c r="HS711" s="5"/>
      <c r="HT711" s="5"/>
      <c r="HU711" s="5"/>
      <c r="HV711" s="5"/>
      <c r="HW711" s="5"/>
      <c r="HX711" s="5"/>
      <c r="HY711" s="5"/>
      <c r="HZ711" s="5"/>
      <c r="IA711" s="5"/>
      <c r="IB711" s="5"/>
      <c r="IC711" s="5"/>
      <c r="ID711" s="5"/>
      <c r="IE711" s="5"/>
      <c r="IF711" s="5"/>
      <c r="IG711" s="5"/>
      <c r="IH711" s="5"/>
      <c r="II711" s="5"/>
      <c r="IJ711" s="5"/>
      <c r="IK711" s="5"/>
      <c r="IL711" s="5"/>
      <c r="IM711" s="5"/>
      <c r="IN711" s="5"/>
      <c r="IO711" s="5"/>
      <c r="IP711" s="5"/>
      <c r="IQ711" s="5"/>
      <c r="IR711" s="5"/>
      <c r="IS711" s="5"/>
      <c r="IT711" s="5"/>
      <c r="IU711" s="5"/>
      <c r="IV711" s="5"/>
      <c r="IW711" s="5"/>
      <c r="IX711" s="5"/>
      <c r="IY711" s="5"/>
      <c r="IZ711" s="5"/>
      <c r="JA711" s="5"/>
      <c r="JB711" s="5"/>
      <c r="JC711" s="5"/>
      <c r="JD711" s="5"/>
      <c r="JE711" s="5"/>
      <c r="JF711" s="5"/>
      <c r="JG711" s="5"/>
      <c r="JH711" s="5"/>
      <c r="JI711" s="5"/>
      <c r="JJ711" s="5"/>
      <c r="JK711" s="5"/>
      <c r="JL711" s="5"/>
      <c r="JM711" s="5"/>
      <c r="JN711" s="5"/>
      <c r="JO711" s="5"/>
      <c r="JP711" s="5"/>
      <c r="JQ711" s="5"/>
      <c r="JR711" s="5"/>
      <c r="JS711" s="5"/>
      <c r="JT711" s="5"/>
      <c r="JU711" s="5"/>
      <c r="JV711" s="5"/>
      <c r="JW711" s="5"/>
      <c r="JX711" s="5"/>
      <c r="JY711" s="5"/>
      <c r="JZ711" s="5"/>
      <c r="KA711" s="5"/>
      <c r="KB711" s="5"/>
      <c r="KC711" s="5"/>
      <c r="KD711" s="5"/>
      <c r="KE711" s="5"/>
      <c r="KF711" s="5"/>
      <c r="KG711" s="5"/>
      <c r="KH711" s="5"/>
      <c r="KI711" s="5"/>
      <c r="KJ711" s="5"/>
      <c r="KK711" s="5"/>
      <c r="KL711" s="5"/>
      <c r="KM711" s="5"/>
      <c r="KN711" s="5"/>
    </row>
    <row r="712" spans="1:300" ht="12.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/>
      <c r="CR712" s="5"/>
      <c r="CS712" s="5"/>
      <c r="CT712" s="5"/>
      <c r="CU712" s="5"/>
      <c r="CV712" s="5"/>
      <c r="CW712" s="5"/>
      <c r="CX712" s="5"/>
      <c r="CY712" s="5"/>
      <c r="CZ712" s="5"/>
      <c r="DA712" s="5"/>
      <c r="DB712" s="5"/>
      <c r="DC712" s="5"/>
      <c r="DD712" s="5"/>
      <c r="DE712" s="5"/>
      <c r="DF712" s="5"/>
      <c r="DG712" s="5"/>
      <c r="DH712" s="5"/>
      <c r="DI712" s="5"/>
      <c r="DJ712" s="5"/>
      <c r="DK712" s="5"/>
      <c r="DL712" s="5"/>
      <c r="DM712" s="5"/>
      <c r="DN712" s="5"/>
      <c r="DO712" s="5"/>
      <c r="DP712" s="5"/>
      <c r="DQ712" s="5"/>
      <c r="DR712" s="5"/>
      <c r="DS712" s="5"/>
      <c r="DT712" s="5"/>
      <c r="DU712" s="5"/>
      <c r="DV712" s="5"/>
      <c r="DW712" s="5"/>
      <c r="DX712" s="5"/>
      <c r="DY712" s="5"/>
      <c r="DZ712" s="5"/>
      <c r="EA712" s="5"/>
      <c r="EB712" s="5"/>
      <c r="EC712" s="5"/>
      <c r="ED712" s="5"/>
      <c r="EE712" s="5"/>
      <c r="EF712" s="5"/>
      <c r="EG712" s="5"/>
      <c r="EH712" s="5"/>
      <c r="EI712" s="5"/>
      <c r="EJ712" s="5"/>
      <c r="EK712" s="5"/>
      <c r="EL712" s="5"/>
      <c r="EM712" s="5"/>
      <c r="EN712" s="5"/>
      <c r="EO712" s="5"/>
      <c r="EP712" s="5"/>
      <c r="EQ712" s="5"/>
      <c r="ER712" s="5"/>
      <c r="ES712" s="5"/>
      <c r="ET712" s="5"/>
      <c r="EU712" s="5"/>
      <c r="EV712" s="5"/>
      <c r="EW712" s="5"/>
      <c r="EX712" s="5"/>
      <c r="EY712" s="5"/>
      <c r="EZ712" s="5"/>
      <c r="FA712" s="5"/>
      <c r="FB712" s="5"/>
      <c r="FC712" s="5"/>
      <c r="FD712" s="5"/>
      <c r="FE712" s="5"/>
      <c r="FF712" s="5"/>
      <c r="FG712" s="5"/>
      <c r="FH712" s="5"/>
      <c r="FI712" s="5"/>
      <c r="FJ712" s="5"/>
      <c r="FK712" s="5"/>
      <c r="FL712" s="5"/>
      <c r="FM712" s="5"/>
      <c r="FN712" s="5"/>
      <c r="FO712" s="5"/>
      <c r="FP712" s="5"/>
      <c r="FQ712" s="5"/>
      <c r="FR712" s="5"/>
      <c r="FS712" s="5"/>
      <c r="FT712" s="5"/>
      <c r="FU712" s="5"/>
      <c r="FV712" s="5"/>
      <c r="FW712" s="5"/>
      <c r="FX712" s="5"/>
      <c r="FY712" s="5"/>
      <c r="FZ712" s="5"/>
      <c r="GA712" s="5"/>
      <c r="GB712" s="5"/>
      <c r="GC712" s="5"/>
      <c r="GD712" s="5"/>
      <c r="GE712" s="5"/>
      <c r="GF712" s="5"/>
      <c r="GG712" s="5"/>
      <c r="GH712" s="5"/>
      <c r="GI712" s="5"/>
      <c r="GJ712" s="5"/>
      <c r="GK712" s="5"/>
      <c r="GL712" s="5"/>
      <c r="GM712" s="5"/>
      <c r="GN712" s="5"/>
      <c r="GO712" s="5"/>
      <c r="GP712" s="5"/>
      <c r="GQ712" s="5"/>
      <c r="GR712" s="5"/>
      <c r="GS712" s="5"/>
      <c r="GT712" s="5"/>
      <c r="GU712" s="5"/>
      <c r="GV712" s="5"/>
      <c r="GW712" s="5"/>
      <c r="GX712" s="5"/>
      <c r="GY712" s="5"/>
      <c r="GZ712" s="5"/>
      <c r="HA712" s="5"/>
      <c r="HB712" s="5"/>
      <c r="HC712" s="5"/>
      <c r="HD712" s="5"/>
      <c r="HE712" s="5"/>
      <c r="HF712" s="5"/>
      <c r="HG712" s="5"/>
      <c r="HH712" s="5"/>
      <c r="HI712" s="5"/>
      <c r="HJ712" s="5"/>
      <c r="HK712" s="5"/>
      <c r="HL712" s="5"/>
      <c r="HM712" s="5"/>
      <c r="HN712" s="5"/>
      <c r="HO712" s="5"/>
      <c r="HP712" s="5"/>
      <c r="HQ712" s="5"/>
      <c r="HR712" s="5"/>
      <c r="HS712" s="5"/>
      <c r="HT712" s="5"/>
      <c r="HU712" s="5"/>
      <c r="HV712" s="5"/>
      <c r="HW712" s="5"/>
      <c r="HX712" s="5"/>
      <c r="HY712" s="5"/>
      <c r="HZ712" s="5"/>
      <c r="IA712" s="5"/>
      <c r="IB712" s="5"/>
      <c r="IC712" s="5"/>
      <c r="ID712" s="5"/>
      <c r="IE712" s="5"/>
      <c r="IF712" s="5"/>
      <c r="IG712" s="5"/>
      <c r="IH712" s="5"/>
      <c r="II712" s="5"/>
      <c r="IJ712" s="5"/>
      <c r="IK712" s="5"/>
      <c r="IL712" s="5"/>
      <c r="IM712" s="5"/>
      <c r="IN712" s="5"/>
      <c r="IO712" s="5"/>
      <c r="IP712" s="5"/>
      <c r="IQ712" s="5"/>
      <c r="IR712" s="5"/>
      <c r="IS712" s="5"/>
      <c r="IT712" s="5"/>
      <c r="IU712" s="5"/>
      <c r="IV712" s="5"/>
      <c r="IW712" s="5"/>
      <c r="IX712" s="5"/>
      <c r="IY712" s="5"/>
      <c r="IZ712" s="5"/>
      <c r="JA712" s="5"/>
      <c r="JB712" s="5"/>
      <c r="JC712" s="5"/>
      <c r="JD712" s="5"/>
      <c r="JE712" s="5"/>
      <c r="JF712" s="5"/>
      <c r="JG712" s="5"/>
      <c r="JH712" s="5"/>
      <c r="JI712" s="5"/>
      <c r="JJ712" s="5"/>
      <c r="JK712" s="5"/>
      <c r="JL712" s="5"/>
      <c r="JM712" s="5"/>
      <c r="JN712" s="5"/>
      <c r="JO712" s="5"/>
      <c r="JP712" s="5"/>
      <c r="JQ712" s="5"/>
      <c r="JR712" s="5"/>
      <c r="JS712" s="5"/>
      <c r="JT712" s="5"/>
      <c r="JU712" s="5"/>
      <c r="JV712" s="5"/>
      <c r="JW712" s="5"/>
      <c r="JX712" s="5"/>
      <c r="JY712" s="5"/>
      <c r="JZ712" s="5"/>
      <c r="KA712" s="5"/>
      <c r="KB712" s="5"/>
      <c r="KC712" s="5"/>
      <c r="KD712" s="5"/>
      <c r="KE712" s="5"/>
      <c r="KF712" s="5"/>
      <c r="KG712" s="5"/>
      <c r="KH712" s="5"/>
      <c r="KI712" s="5"/>
      <c r="KJ712" s="5"/>
      <c r="KK712" s="5"/>
      <c r="KL712" s="5"/>
      <c r="KM712" s="5"/>
      <c r="KN712" s="5"/>
    </row>
    <row r="713" spans="1:300" ht="12.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  <c r="CR713" s="5"/>
      <c r="CS713" s="5"/>
      <c r="CT713" s="5"/>
      <c r="CU713" s="5"/>
      <c r="CV713" s="5"/>
      <c r="CW713" s="5"/>
      <c r="CX713" s="5"/>
      <c r="CY713" s="5"/>
      <c r="CZ713" s="5"/>
      <c r="DA713" s="5"/>
      <c r="DB713" s="5"/>
      <c r="DC713" s="5"/>
      <c r="DD713" s="5"/>
      <c r="DE713" s="5"/>
      <c r="DF713" s="5"/>
      <c r="DG713" s="5"/>
      <c r="DH713" s="5"/>
      <c r="DI713" s="5"/>
      <c r="DJ713" s="5"/>
      <c r="DK713" s="5"/>
      <c r="DL713" s="5"/>
      <c r="DM713" s="5"/>
      <c r="DN713" s="5"/>
      <c r="DO713" s="5"/>
      <c r="DP713" s="5"/>
      <c r="DQ713" s="5"/>
      <c r="DR713" s="5"/>
      <c r="DS713" s="5"/>
      <c r="DT713" s="5"/>
      <c r="DU713" s="5"/>
      <c r="DV713" s="5"/>
      <c r="DW713" s="5"/>
      <c r="DX713" s="5"/>
      <c r="DY713" s="5"/>
      <c r="DZ713" s="5"/>
      <c r="EA713" s="5"/>
      <c r="EB713" s="5"/>
      <c r="EC713" s="5"/>
      <c r="ED713" s="5"/>
      <c r="EE713" s="5"/>
      <c r="EF713" s="5"/>
      <c r="EG713" s="5"/>
      <c r="EH713" s="5"/>
      <c r="EI713" s="5"/>
      <c r="EJ713" s="5"/>
      <c r="EK713" s="5"/>
      <c r="EL713" s="5"/>
      <c r="EM713" s="5"/>
      <c r="EN713" s="5"/>
      <c r="EO713" s="5"/>
      <c r="EP713" s="5"/>
      <c r="EQ713" s="5"/>
      <c r="ER713" s="5"/>
      <c r="ES713" s="5"/>
      <c r="ET713" s="5"/>
      <c r="EU713" s="5"/>
      <c r="EV713" s="5"/>
      <c r="EW713" s="5"/>
      <c r="EX713" s="5"/>
      <c r="EY713" s="5"/>
      <c r="EZ713" s="5"/>
      <c r="FA713" s="5"/>
      <c r="FB713" s="5"/>
      <c r="FC713" s="5"/>
      <c r="FD713" s="5"/>
      <c r="FE713" s="5"/>
      <c r="FF713" s="5"/>
      <c r="FG713" s="5"/>
      <c r="FH713" s="5"/>
      <c r="FI713" s="5"/>
      <c r="FJ713" s="5"/>
      <c r="FK713" s="5"/>
      <c r="FL713" s="5"/>
      <c r="FM713" s="5"/>
      <c r="FN713" s="5"/>
      <c r="FO713" s="5"/>
      <c r="FP713" s="5"/>
      <c r="FQ713" s="5"/>
      <c r="FR713" s="5"/>
      <c r="FS713" s="5"/>
      <c r="FT713" s="5"/>
      <c r="FU713" s="5"/>
      <c r="FV713" s="5"/>
      <c r="FW713" s="5"/>
      <c r="FX713" s="5"/>
      <c r="FY713" s="5"/>
      <c r="FZ713" s="5"/>
      <c r="GA713" s="5"/>
      <c r="GB713" s="5"/>
      <c r="GC713" s="5"/>
      <c r="GD713" s="5"/>
      <c r="GE713" s="5"/>
      <c r="GF713" s="5"/>
      <c r="GG713" s="5"/>
      <c r="GH713" s="5"/>
      <c r="GI713" s="5"/>
      <c r="GJ713" s="5"/>
      <c r="GK713" s="5"/>
      <c r="GL713" s="5"/>
      <c r="GM713" s="5"/>
      <c r="GN713" s="5"/>
      <c r="GO713" s="5"/>
      <c r="GP713" s="5"/>
      <c r="GQ713" s="5"/>
      <c r="GR713" s="5"/>
      <c r="GS713" s="5"/>
      <c r="GT713" s="5"/>
      <c r="GU713" s="5"/>
      <c r="GV713" s="5"/>
      <c r="GW713" s="5"/>
      <c r="GX713" s="5"/>
      <c r="GY713" s="5"/>
      <c r="GZ713" s="5"/>
      <c r="HA713" s="5"/>
      <c r="HB713" s="5"/>
      <c r="HC713" s="5"/>
      <c r="HD713" s="5"/>
      <c r="HE713" s="5"/>
      <c r="HF713" s="5"/>
      <c r="HG713" s="5"/>
      <c r="HH713" s="5"/>
      <c r="HI713" s="5"/>
      <c r="HJ713" s="5"/>
      <c r="HK713" s="5"/>
      <c r="HL713" s="5"/>
      <c r="HM713" s="5"/>
      <c r="HN713" s="5"/>
      <c r="HO713" s="5"/>
      <c r="HP713" s="5"/>
      <c r="HQ713" s="5"/>
      <c r="HR713" s="5"/>
      <c r="HS713" s="5"/>
      <c r="HT713" s="5"/>
      <c r="HU713" s="5"/>
      <c r="HV713" s="5"/>
      <c r="HW713" s="5"/>
      <c r="HX713" s="5"/>
      <c r="HY713" s="5"/>
      <c r="HZ713" s="5"/>
      <c r="IA713" s="5"/>
      <c r="IB713" s="5"/>
      <c r="IC713" s="5"/>
      <c r="ID713" s="5"/>
      <c r="IE713" s="5"/>
      <c r="IF713" s="5"/>
      <c r="IG713" s="5"/>
      <c r="IH713" s="5"/>
      <c r="II713" s="5"/>
      <c r="IJ713" s="5"/>
      <c r="IK713" s="5"/>
      <c r="IL713" s="5"/>
      <c r="IM713" s="5"/>
      <c r="IN713" s="5"/>
      <c r="IO713" s="5"/>
      <c r="IP713" s="5"/>
      <c r="IQ713" s="5"/>
      <c r="IR713" s="5"/>
      <c r="IS713" s="5"/>
      <c r="IT713" s="5"/>
      <c r="IU713" s="5"/>
      <c r="IV713" s="5"/>
      <c r="IW713" s="5"/>
      <c r="IX713" s="5"/>
      <c r="IY713" s="5"/>
      <c r="IZ713" s="5"/>
      <c r="JA713" s="5"/>
      <c r="JB713" s="5"/>
      <c r="JC713" s="5"/>
      <c r="JD713" s="5"/>
      <c r="JE713" s="5"/>
      <c r="JF713" s="5"/>
      <c r="JG713" s="5"/>
      <c r="JH713" s="5"/>
      <c r="JI713" s="5"/>
      <c r="JJ713" s="5"/>
      <c r="JK713" s="5"/>
      <c r="JL713" s="5"/>
      <c r="JM713" s="5"/>
      <c r="JN713" s="5"/>
      <c r="JO713" s="5"/>
      <c r="JP713" s="5"/>
      <c r="JQ713" s="5"/>
      <c r="JR713" s="5"/>
      <c r="JS713" s="5"/>
      <c r="JT713" s="5"/>
      <c r="JU713" s="5"/>
      <c r="JV713" s="5"/>
      <c r="JW713" s="5"/>
      <c r="JX713" s="5"/>
      <c r="JY713" s="5"/>
      <c r="JZ713" s="5"/>
      <c r="KA713" s="5"/>
      <c r="KB713" s="5"/>
      <c r="KC713" s="5"/>
      <c r="KD713" s="5"/>
      <c r="KE713" s="5"/>
      <c r="KF713" s="5"/>
      <c r="KG713" s="5"/>
      <c r="KH713" s="5"/>
      <c r="KI713" s="5"/>
      <c r="KJ713" s="5"/>
      <c r="KK713" s="5"/>
      <c r="KL713" s="5"/>
      <c r="KM713" s="5"/>
      <c r="KN713" s="5"/>
    </row>
    <row r="714" spans="1:300" ht="12.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/>
      <c r="CR714" s="5"/>
      <c r="CS714" s="5"/>
      <c r="CT714" s="5"/>
      <c r="CU714" s="5"/>
      <c r="CV714" s="5"/>
      <c r="CW714" s="5"/>
      <c r="CX714" s="5"/>
      <c r="CY714" s="5"/>
      <c r="CZ714" s="5"/>
      <c r="DA714" s="5"/>
      <c r="DB714" s="5"/>
      <c r="DC714" s="5"/>
      <c r="DD714" s="5"/>
      <c r="DE714" s="5"/>
      <c r="DF714" s="5"/>
      <c r="DG714" s="5"/>
      <c r="DH714" s="5"/>
      <c r="DI714" s="5"/>
      <c r="DJ714" s="5"/>
      <c r="DK714" s="5"/>
      <c r="DL714" s="5"/>
      <c r="DM714" s="5"/>
      <c r="DN714" s="5"/>
      <c r="DO714" s="5"/>
      <c r="DP714" s="5"/>
      <c r="DQ714" s="5"/>
      <c r="DR714" s="5"/>
      <c r="DS714" s="5"/>
      <c r="DT714" s="5"/>
      <c r="DU714" s="5"/>
      <c r="DV714" s="5"/>
      <c r="DW714" s="5"/>
      <c r="DX714" s="5"/>
      <c r="DY714" s="5"/>
      <c r="DZ714" s="5"/>
      <c r="EA714" s="5"/>
      <c r="EB714" s="5"/>
      <c r="EC714" s="5"/>
      <c r="ED714" s="5"/>
      <c r="EE714" s="5"/>
      <c r="EF714" s="5"/>
      <c r="EG714" s="5"/>
      <c r="EH714" s="5"/>
      <c r="EI714" s="5"/>
      <c r="EJ714" s="5"/>
      <c r="EK714" s="5"/>
      <c r="EL714" s="5"/>
      <c r="EM714" s="5"/>
      <c r="EN714" s="5"/>
      <c r="EO714" s="5"/>
      <c r="EP714" s="5"/>
      <c r="EQ714" s="5"/>
      <c r="ER714" s="5"/>
      <c r="ES714" s="5"/>
      <c r="ET714" s="5"/>
      <c r="EU714" s="5"/>
      <c r="EV714" s="5"/>
      <c r="EW714" s="5"/>
      <c r="EX714" s="5"/>
      <c r="EY714" s="5"/>
      <c r="EZ714" s="5"/>
      <c r="FA714" s="5"/>
      <c r="FB714" s="5"/>
      <c r="FC714" s="5"/>
      <c r="FD714" s="5"/>
      <c r="FE714" s="5"/>
      <c r="FF714" s="5"/>
      <c r="FG714" s="5"/>
      <c r="FH714" s="5"/>
      <c r="FI714" s="5"/>
      <c r="FJ714" s="5"/>
      <c r="FK714" s="5"/>
      <c r="FL714" s="5"/>
      <c r="FM714" s="5"/>
      <c r="FN714" s="5"/>
      <c r="FO714" s="5"/>
      <c r="FP714" s="5"/>
      <c r="FQ714" s="5"/>
      <c r="FR714" s="5"/>
      <c r="FS714" s="5"/>
      <c r="FT714" s="5"/>
      <c r="FU714" s="5"/>
      <c r="FV714" s="5"/>
      <c r="FW714" s="5"/>
      <c r="FX714" s="5"/>
      <c r="FY714" s="5"/>
      <c r="FZ714" s="5"/>
      <c r="GA714" s="5"/>
      <c r="GB714" s="5"/>
      <c r="GC714" s="5"/>
      <c r="GD714" s="5"/>
      <c r="GE714" s="5"/>
      <c r="GF714" s="5"/>
      <c r="GG714" s="5"/>
      <c r="GH714" s="5"/>
      <c r="GI714" s="5"/>
      <c r="GJ714" s="5"/>
      <c r="GK714" s="5"/>
      <c r="GL714" s="5"/>
      <c r="GM714" s="5"/>
      <c r="GN714" s="5"/>
      <c r="GO714" s="5"/>
      <c r="GP714" s="5"/>
      <c r="GQ714" s="5"/>
      <c r="GR714" s="5"/>
      <c r="GS714" s="5"/>
      <c r="GT714" s="5"/>
      <c r="GU714" s="5"/>
      <c r="GV714" s="5"/>
      <c r="GW714" s="5"/>
      <c r="GX714" s="5"/>
      <c r="GY714" s="5"/>
      <c r="GZ714" s="5"/>
      <c r="HA714" s="5"/>
      <c r="HB714" s="5"/>
      <c r="HC714" s="5"/>
      <c r="HD714" s="5"/>
      <c r="HE714" s="5"/>
      <c r="HF714" s="5"/>
      <c r="HG714" s="5"/>
      <c r="HH714" s="5"/>
      <c r="HI714" s="5"/>
      <c r="HJ714" s="5"/>
      <c r="HK714" s="5"/>
      <c r="HL714" s="5"/>
      <c r="HM714" s="5"/>
      <c r="HN714" s="5"/>
      <c r="HO714" s="5"/>
      <c r="HP714" s="5"/>
      <c r="HQ714" s="5"/>
      <c r="HR714" s="5"/>
      <c r="HS714" s="5"/>
      <c r="HT714" s="5"/>
      <c r="HU714" s="5"/>
      <c r="HV714" s="5"/>
      <c r="HW714" s="5"/>
      <c r="HX714" s="5"/>
      <c r="HY714" s="5"/>
      <c r="HZ714" s="5"/>
      <c r="IA714" s="5"/>
      <c r="IB714" s="5"/>
      <c r="IC714" s="5"/>
      <c r="ID714" s="5"/>
      <c r="IE714" s="5"/>
      <c r="IF714" s="5"/>
      <c r="IG714" s="5"/>
      <c r="IH714" s="5"/>
      <c r="II714" s="5"/>
      <c r="IJ714" s="5"/>
      <c r="IK714" s="5"/>
      <c r="IL714" s="5"/>
      <c r="IM714" s="5"/>
      <c r="IN714" s="5"/>
      <c r="IO714" s="5"/>
      <c r="IP714" s="5"/>
      <c r="IQ714" s="5"/>
      <c r="IR714" s="5"/>
      <c r="IS714" s="5"/>
      <c r="IT714" s="5"/>
      <c r="IU714" s="5"/>
      <c r="IV714" s="5"/>
      <c r="IW714" s="5"/>
      <c r="IX714" s="5"/>
      <c r="IY714" s="5"/>
      <c r="IZ714" s="5"/>
      <c r="JA714" s="5"/>
      <c r="JB714" s="5"/>
      <c r="JC714" s="5"/>
      <c r="JD714" s="5"/>
      <c r="JE714" s="5"/>
      <c r="JF714" s="5"/>
      <c r="JG714" s="5"/>
      <c r="JH714" s="5"/>
      <c r="JI714" s="5"/>
      <c r="JJ714" s="5"/>
      <c r="JK714" s="5"/>
      <c r="JL714" s="5"/>
      <c r="JM714" s="5"/>
      <c r="JN714" s="5"/>
      <c r="JO714" s="5"/>
      <c r="JP714" s="5"/>
      <c r="JQ714" s="5"/>
      <c r="JR714" s="5"/>
      <c r="JS714" s="5"/>
      <c r="JT714" s="5"/>
      <c r="JU714" s="5"/>
      <c r="JV714" s="5"/>
      <c r="JW714" s="5"/>
      <c r="JX714" s="5"/>
      <c r="JY714" s="5"/>
      <c r="JZ714" s="5"/>
      <c r="KA714" s="5"/>
      <c r="KB714" s="5"/>
      <c r="KC714" s="5"/>
      <c r="KD714" s="5"/>
      <c r="KE714" s="5"/>
      <c r="KF714" s="5"/>
      <c r="KG714" s="5"/>
      <c r="KH714" s="5"/>
      <c r="KI714" s="5"/>
      <c r="KJ714" s="5"/>
      <c r="KK714" s="5"/>
      <c r="KL714" s="5"/>
      <c r="KM714" s="5"/>
      <c r="KN714" s="5"/>
    </row>
    <row r="715" spans="1:300" ht="12.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CN715" s="5"/>
      <c r="CO715" s="5"/>
      <c r="CP715" s="5"/>
      <c r="CQ715" s="5"/>
      <c r="CR715" s="5"/>
      <c r="CS715" s="5"/>
      <c r="CT715" s="5"/>
      <c r="CU715" s="5"/>
      <c r="CV715" s="5"/>
      <c r="CW715" s="5"/>
      <c r="CX715" s="5"/>
      <c r="CY715" s="5"/>
      <c r="CZ715" s="5"/>
      <c r="DA715" s="5"/>
      <c r="DB715" s="5"/>
      <c r="DC715" s="5"/>
      <c r="DD715" s="5"/>
      <c r="DE715" s="5"/>
      <c r="DF715" s="5"/>
      <c r="DG715" s="5"/>
      <c r="DH715" s="5"/>
      <c r="DI715" s="5"/>
      <c r="DJ715" s="5"/>
      <c r="DK715" s="5"/>
      <c r="DL715" s="5"/>
      <c r="DM715" s="5"/>
      <c r="DN715" s="5"/>
      <c r="DO715" s="5"/>
      <c r="DP715" s="5"/>
      <c r="DQ715" s="5"/>
      <c r="DR715" s="5"/>
      <c r="DS715" s="5"/>
      <c r="DT715" s="5"/>
      <c r="DU715" s="5"/>
      <c r="DV715" s="5"/>
      <c r="DW715" s="5"/>
      <c r="DX715" s="5"/>
      <c r="DY715" s="5"/>
      <c r="DZ715" s="5"/>
      <c r="EA715" s="5"/>
      <c r="EB715" s="5"/>
      <c r="EC715" s="5"/>
      <c r="ED715" s="5"/>
      <c r="EE715" s="5"/>
      <c r="EF715" s="5"/>
      <c r="EG715" s="5"/>
      <c r="EH715" s="5"/>
      <c r="EI715" s="5"/>
      <c r="EJ715" s="5"/>
      <c r="EK715" s="5"/>
      <c r="EL715" s="5"/>
      <c r="EM715" s="5"/>
      <c r="EN715" s="5"/>
      <c r="EO715" s="5"/>
      <c r="EP715" s="5"/>
      <c r="EQ715" s="5"/>
      <c r="ER715" s="5"/>
      <c r="ES715" s="5"/>
      <c r="ET715" s="5"/>
      <c r="EU715" s="5"/>
      <c r="EV715" s="5"/>
      <c r="EW715" s="5"/>
      <c r="EX715" s="5"/>
      <c r="EY715" s="5"/>
      <c r="EZ715" s="5"/>
      <c r="FA715" s="5"/>
      <c r="FB715" s="5"/>
      <c r="FC715" s="5"/>
      <c r="FD715" s="5"/>
      <c r="FE715" s="5"/>
      <c r="FF715" s="5"/>
      <c r="FG715" s="5"/>
      <c r="FH715" s="5"/>
      <c r="FI715" s="5"/>
      <c r="FJ715" s="5"/>
      <c r="FK715" s="5"/>
      <c r="FL715" s="5"/>
      <c r="FM715" s="5"/>
      <c r="FN715" s="5"/>
      <c r="FO715" s="5"/>
      <c r="FP715" s="5"/>
      <c r="FQ715" s="5"/>
      <c r="FR715" s="5"/>
      <c r="FS715" s="5"/>
      <c r="FT715" s="5"/>
      <c r="FU715" s="5"/>
      <c r="FV715" s="5"/>
      <c r="FW715" s="5"/>
      <c r="FX715" s="5"/>
      <c r="FY715" s="5"/>
      <c r="FZ715" s="5"/>
      <c r="GA715" s="5"/>
      <c r="GB715" s="5"/>
      <c r="GC715" s="5"/>
      <c r="GD715" s="5"/>
      <c r="GE715" s="5"/>
      <c r="GF715" s="5"/>
      <c r="GG715" s="5"/>
      <c r="GH715" s="5"/>
      <c r="GI715" s="5"/>
      <c r="GJ715" s="5"/>
      <c r="GK715" s="5"/>
      <c r="GL715" s="5"/>
      <c r="GM715" s="5"/>
      <c r="GN715" s="5"/>
      <c r="GO715" s="5"/>
      <c r="GP715" s="5"/>
      <c r="GQ715" s="5"/>
      <c r="GR715" s="5"/>
      <c r="GS715" s="5"/>
      <c r="GT715" s="5"/>
      <c r="GU715" s="5"/>
      <c r="GV715" s="5"/>
      <c r="GW715" s="5"/>
      <c r="GX715" s="5"/>
      <c r="GY715" s="5"/>
      <c r="GZ715" s="5"/>
      <c r="HA715" s="5"/>
      <c r="HB715" s="5"/>
      <c r="HC715" s="5"/>
      <c r="HD715" s="5"/>
      <c r="HE715" s="5"/>
      <c r="HF715" s="5"/>
      <c r="HG715" s="5"/>
      <c r="HH715" s="5"/>
      <c r="HI715" s="5"/>
      <c r="HJ715" s="5"/>
      <c r="HK715" s="5"/>
      <c r="HL715" s="5"/>
      <c r="HM715" s="5"/>
      <c r="HN715" s="5"/>
      <c r="HO715" s="5"/>
      <c r="HP715" s="5"/>
      <c r="HQ715" s="5"/>
      <c r="HR715" s="5"/>
      <c r="HS715" s="5"/>
      <c r="HT715" s="5"/>
      <c r="HU715" s="5"/>
      <c r="HV715" s="5"/>
      <c r="HW715" s="5"/>
      <c r="HX715" s="5"/>
      <c r="HY715" s="5"/>
      <c r="HZ715" s="5"/>
      <c r="IA715" s="5"/>
      <c r="IB715" s="5"/>
      <c r="IC715" s="5"/>
      <c r="ID715" s="5"/>
      <c r="IE715" s="5"/>
      <c r="IF715" s="5"/>
      <c r="IG715" s="5"/>
      <c r="IH715" s="5"/>
      <c r="II715" s="5"/>
      <c r="IJ715" s="5"/>
      <c r="IK715" s="5"/>
      <c r="IL715" s="5"/>
      <c r="IM715" s="5"/>
      <c r="IN715" s="5"/>
      <c r="IO715" s="5"/>
      <c r="IP715" s="5"/>
      <c r="IQ715" s="5"/>
      <c r="IR715" s="5"/>
      <c r="IS715" s="5"/>
      <c r="IT715" s="5"/>
      <c r="IU715" s="5"/>
      <c r="IV715" s="5"/>
      <c r="IW715" s="5"/>
      <c r="IX715" s="5"/>
      <c r="IY715" s="5"/>
      <c r="IZ715" s="5"/>
      <c r="JA715" s="5"/>
      <c r="JB715" s="5"/>
      <c r="JC715" s="5"/>
      <c r="JD715" s="5"/>
      <c r="JE715" s="5"/>
      <c r="JF715" s="5"/>
      <c r="JG715" s="5"/>
      <c r="JH715" s="5"/>
      <c r="JI715" s="5"/>
      <c r="JJ715" s="5"/>
      <c r="JK715" s="5"/>
      <c r="JL715" s="5"/>
      <c r="JM715" s="5"/>
      <c r="JN715" s="5"/>
      <c r="JO715" s="5"/>
      <c r="JP715" s="5"/>
      <c r="JQ715" s="5"/>
      <c r="JR715" s="5"/>
      <c r="JS715" s="5"/>
      <c r="JT715" s="5"/>
      <c r="JU715" s="5"/>
      <c r="JV715" s="5"/>
      <c r="JW715" s="5"/>
      <c r="JX715" s="5"/>
      <c r="JY715" s="5"/>
      <c r="JZ715" s="5"/>
      <c r="KA715" s="5"/>
      <c r="KB715" s="5"/>
      <c r="KC715" s="5"/>
      <c r="KD715" s="5"/>
      <c r="KE715" s="5"/>
      <c r="KF715" s="5"/>
      <c r="KG715" s="5"/>
      <c r="KH715" s="5"/>
      <c r="KI715" s="5"/>
      <c r="KJ715" s="5"/>
      <c r="KK715" s="5"/>
      <c r="KL715" s="5"/>
      <c r="KM715" s="5"/>
      <c r="KN715" s="5"/>
    </row>
    <row r="716" spans="1:300" ht="12.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/>
      <c r="CM716" s="5"/>
      <c r="CN716" s="5"/>
      <c r="CO716" s="5"/>
      <c r="CP716" s="5"/>
      <c r="CQ716" s="5"/>
      <c r="CR716" s="5"/>
      <c r="CS716" s="5"/>
      <c r="CT716" s="5"/>
      <c r="CU716" s="5"/>
      <c r="CV716" s="5"/>
      <c r="CW716" s="5"/>
      <c r="CX716" s="5"/>
      <c r="CY716" s="5"/>
      <c r="CZ716" s="5"/>
      <c r="DA716" s="5"/>
      <c r="DB716" s="5"/>
      <c r="DC716" s="5"/>
      <c r="DD716" s="5"/>
      <c r="DE716" s="5"/>
      <c r="DF716" s="5"/>
      <c r="DG716" s="5"/>
      <c r="DH716" s="5"/>
      <c r="DI716" s="5"/>
      <c r="DJ716" s="5"/>
      <c r="DK716" s="5"/>
      <c r="DL716" s="5"/>
      <c r="DM716" s="5"/>
      <c r="DN716" s="5"/>
      <c r="DO716" s="5"/>
      <c r="DP716" s="5"/>
      <c r="DQ716" s="5"/>
      <c r="DR716" s="5"/>
      <c r="DS716" s="5"/>
      <c r="DT716" s="5"/>
      <c r="DU716" s="5"/>
      <c r="DV716" s="5"/>
      <c r="DW716" s="5"/>
      <c r="DX716" s="5"/>
      <c r="DY716" s="5"/>
      <c r="DZ716" s="5"/>
      <c r="EA716" s="5"/>
      <c r="EB716" s="5"/>
      <c r="EC716" s="5"/>
      <c r="ED716" s="5"/>
      <c r="EE716" s="5"/>
      <c r="EF716" s="5"/>
      <c r="EG716" s="5"/>
      <c r="EH716" s="5"/>
      <c r="EI716" s="5"/>
      <c r="EJ716" s="5"/>
      <c r="EK716" s="5"/>
      <c r="EL716" s="5"/>
      <c r="EM716" s="5"/>
      <c r="EN716" s="5"/>
      <c r="EO716" s="5"/>
      <c r="EP716" s="5"/>
      <c r="EQ716" s="5"/>
      <c r="ER716" s="5"/>
      <c r="ES716" s="5"/>
      <c r="ET716" s="5"/>
      <c r="EU716" s="5"/>
      <c r="EV716" s="5"/>
      <c r="EW716" s="5"/>
      <c r="EX716" s="5"/>
      <c r="EY716" s="5"/>
      <c r="EZ716" s="5"/>
      <c r="FA716" s="5"/>
      <c r="FB716" s="5"/>
      <c r="FC716" s="5"/>
      <c r="FD716" s="5"/>
      <c r="FE716" s="5"/>
      <c r="FF716" s="5"/>
      <c r="FG716" s="5"/>
      <c r="FH716" s="5"/>
      <c r="FI716" s="5"/>
      <c r="FJ716" s="5"/>
      <c r="FK716" s="5"/>
      <c r="FL716" s="5"/>
      <c r="FM716" s="5"/>
      <c r="FN716" s="5"/>
      <c r="FO716" s="5"/>
      <c r="FP716" s="5"/>
      <c r="FQ716" s="5"/>
      <c r="FR716" s="5"/>
      <c r="FS716" s="5"/>
      <c r="FT716" s="5"/>
      <c r="FU716" s="5"/>
      <c r="FV716" s="5"/>
      <c r="FW716" s="5"/>
      <c r="FX716" s="5"/>
      <c r="FY716" s="5"/>
      <c r="FZ716" s="5"/>
      <c r="GA716" s="5"/>
      <c r="GB716" s="5"/>
      <c r="GC716" s="5"/>
      <c r="GD716" s="5"/>
      <c r="GE716" s="5"/>
      <c r="GF716" s="5"/>
      <c r="GG716" s="5"/>
      <c r="GH716" s="5"/>
      <c r="GI716" s="5"/>
      <c r="GJ716" s="5"/>
      <c r="GK716" s="5"/>
      <c r="GL716" s="5"/>
      <c r="GM716" s="5"/>
      <c r="GN716" s="5"/>
      <c r="GO716" s="5"/>
      <c r="GP716" s="5"/>
      <c r="GQ716" s="5"/>
      <c r="GR716" s="5"/>
      <c r="GS716" s="5"/>
      <c r="GT716" s="5"/>
      <c r="GU716" s="5"/>
      <c r="GV716" s="5"/>
      <c r="GW716" s="5"/>
      <c r="GX716" s="5"/>
      <c r="GY716" s="5"/>
      <c r="GZ716" s="5"/>
      <c r="HA716" s="5"/>
      <c r="HB716" s="5"/>
      <c r="HC716" s="5"/>
      <c r="HD716" s="5"/>
      <c r="HE716" s="5"/>
      <c r="HF716" s="5"/>
      <c r="HG716" s="5"/>
      <c r="HH716" s="5"/>
      <c r="HI716" s="5"/>
      <c r="HJ716" s="5"/>
      <c r="HK716" s="5"/>
      <c r="HL716" s="5"/>
      <c r="HM716" s="5"/>
      <c r="HN716" s="5"/>
      <c r="HO716" s="5"/>
      <c r="HP716" s="5"/>
      <c r="HQ716" s="5"/>
      <c r="HR716" s="5"/>
      <c r="HS716" s="5"/>
      <c r="HT716" s="5"/>
      <c r="HU716" s="5"/>
      <c r="HV716" s="5"/>
      <c r="HW716" s="5"/>
      <c r="HX716" s="5"/>
      <c r="HY716" s="5"/>
      <c r="HZ716" s="5"/>
      <c r="IA716" s="5"/>
      <c r="IB716" s="5"/>
      <c r="IC716" s="5"/>
      <c r="ID716" s="5"/>
      <c r="IE716" s="5"/>
      <c r="IF716" s="5"/>
      <c r="IG716" s="5"/>
      <c r="IH716" s="5"/>
      <c r="II716" s="5"/>
      <c r="IJ716" s="5"/>
      <c r="IK716" s="5"/>
      <c r="IL716" s="5"/>
      <c r="IM716" s="5"/>
      <c r="IN716" s="5"/>
      <c r="IO716" s="5"/>
      <c r="IP716" s="5"/>
      <c r="IQ716" s="5"/>
      <c r="IR716" s="5"/>
      <c r="IS716" s="5"/>
      <c r="IT716" s="5"/>
      <c r="IU716" s="5"/>
      <c r="IV716" s="5"/>
      <c r="IW716" s="5"/>
      <c r="IX716" s="5"/>
      <c r="IY716" s="5"/>
      <c r="IZ716" s="5"/>
      <c r="JA716" s="5"/>
      <c r="JB716" s="5"/>
      <c r="JC716" s="5"/>
      <c r="JD716" s="5"/>
      <c r="JE716" s="5"/>
      <c r="JF716" s="5"/>
      <c r="JG716" s="5"/>
      <c r="JH716" s="5"/>
      <c r="JI716" s="5"/>
      <c r="JJ716" s="5"/>
      <c r="JK716" s="5"/>
      <c r="JL716" s="5"/>
      <c r="JM716" s="5"/>
      <c r="JN716" s="5"/>
      <c r="JO716" s="5"/>
      <c r="JP716" s="5"/>
      <c r="JQ716" s="5"/>
      <c r="JR716" s="5"/>
      <c r="JS716" s="5"/>
      <c r="JT716" s="5"/>
      <c r="JU716" s="5"/>
      <c r="JV716" s="5"/>
      <c r="JW716" s="5"/>
      <c r="JX716" s="5"/>
      <c r="JY716" s="5"/>
      <c r="JZ716" s="5"/>
      <c r="KA716" s="5"/>
      <c r="KB716" s="5"/>
      <c r="KC716" s="5"/>
      <c r="KD716" s="5"/>
      <c r="KE716" s="5"/>
      <c r="KF716" s="5"/>
      <c r="KG716" s="5"/>
      <c r="KH716" s="5"/>
      <c r="KI716" s="5"/>
      <c r="KJ716" s="5"/>
      <c r="KK716" s="5"/>
      <c r="KL716" s="5"/>
      <c r="KM716" s="5"/>
      <c r="KN716" s="5"/>
    </row>
    <row r="717" spans="1:300" ht="12.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5"/>
      <c r="CM717" s="5"/>
      <c r="CN717" s="5"/>
      <c r="CO717" s="5"/>
      <c r="CP717" s="5"/>
      <c r="CQ717" s="5"/>
      <c r="CR717" s="5"/>
      <c r="CS717" s="5"/>
      <c r="CT717" s="5"/>
      <c r="CU717" s="5"/>
      <c r="CV717" s="5"/>
      <c r="CW717" s="5"/>
      <c r="CX717" s="5"/>
      <c r="CY717" s="5"/>
      <c r="CZ717" s="5"/>
      <c r="DA717" s="5"/>
      <c r="DB717" s="5"/>
      <c r="DC717" s="5"/>
      <c r="DD717" s="5"/>
      <c r="DE717" s="5"/>
      <c r="DF717" s="5"/>
      <c r="DG717" s="5"/>
      <c r="DH717" s="5"/>
      <c r="DI717" s="5"/>
      <c r="DJ717" s="5"/>
      <c r="DK717" s="5"/>
      <c r="DL717" s="5"/>
      <c r="DM717" s="5"/>
      <c r="DN717" s="5"/>
      <c r="DO717" s="5"/>
      <c r="DP717" s="5"/>
      <c r="DQ717" s="5"/>
      <c r="DR717" s="5"/>
      <c r="DS717" s="5"/>
      <c r="DT717" s="5"/>
      <c r="DU717" s="5"/>
      <c r="DV717" s="5"/>
      <c r="DW717" s="5"/>
      <c r="DX717" s="5"/>
      <c r="DY717" s="5"/>
      <c r="DZ717" s="5"/>
      <c r="EA717" s="5"/>
      <c r="EB717" s="5"/>
      <c r="EC717" s="5"/>
      <c r="ED717" s="5"/>
      <c r="EE717" s="5"/>
      <c r="EF717" s="5"/>
      <c r="EG717" s="5"/>
      <c r="EH717" s="5"/>
      <c r="EI717" s="5"/>
      <c r="EJ717" s="5"/>
      <c r="EK717" s="5"/>
      <c r="EL717" s="5"/>
      <c r="EM717" s="5"/>
      <c r="EN717" s="5"/>
      <c r="EO717" s="5"/>
      <c r="EP717" s="5"/>
      <c r="EQ717" s="5"/>
      <c r="ER717" s="5"/>
      <c r="ES717" s="5"/>
      <c r="ET717" s="5"/>
      <c r="EU717" s="5"/>
      <c r="EV717" s="5"/>
      <c r="EW717" s="5"/>
      <c r="EX717" s="5"/>
      <c r="EY717" s="5"/>
      <c r="EZ717" s="5"/>
      <c r="FA717" s="5"/>
      <c r="FB717" s="5"/>
      <c r="FC717" s="5"/>
      <c r="FD717" s="5"/>
      <c r="FE717" s="5"/>
      <c r="FF717" s="5"/>
      <c r="FG717" s="5"/>
      <c r="FH717" s="5"/>
      <c r="FI717" s="5"/>
      <c r="FJ717" s="5"/>
      <c r="FK717" s="5"/>
      <c r="FL717" s="5"/>
      <c r="FM717" s="5"/>
      <c r="FN717" s="5"/>
      <c r="FO717" s="5"/>
      <c r="FP717" s="5"/>
      <c r="FQ717" s="5"/>
      <c r="FR717" s="5"/>
      <c r="FS717" s="5"/>
      <c r="FT717" s="5"/>
      <c r="FU717" s="5"/>
      <c r="FV717" s="5"/>
      <c r="FW717" s="5"/>
      <c r="FX717" s="5"/>
      <c r="FY717" s="5"/>
      <c r="FZ717" s="5"/>
      <c r="GA717" s="5"/>
      <c r="GB717" s="5"/>
      <c r="GC717" s="5"/>
      <c r="GD717" s="5"/>
      <c r="GE717" s="5"/>
      <c r="GF717" s="5"/>
      <c r="GG717" s="5"/>
      <c r="GH717" s="5"/>
      <c r="GI717" s="5"/>
      <c r="GJ717" s="5"/>
      <c r="GK717" s="5"/>
      <c r="GL717" s="5"/>
      <c r="GM717" s="5"/>
      <c r="GN717" s="5"/>
      <c r="GO717" s="5"/>
      <c r="GP717" s="5"/>
      <c r="GQ717" s="5"/>
      <c r="GR717" s="5"/>
      <c r="GS717" s="5"/>
      <c r="GT717" s="5"/>
      <c r="GU717" s="5"/>
      <c r="GV717" s="5"/>
      <c r="GW717" s="5"/>
      <c r="GX717" s="5"/>
      <c r="GY717" s="5"/>
      <c r="GZ717" s="5"/>
      <c r="HA717" s="5"/>
      <c r="HB717" s="5"/>
      <c r="HC717" s="5"/>
      <c r="HD717" s="5"/>
      <c r="HE717" s="5"/>
      <c r="HF717" s="5"/>
      <c r="HG717" s="5"/>
      <c r="HH717" s="5"/>
      <c r="HI717" s="5"/>
      <c r="HJ717" s="5"/>
      <c r="HK717" s="5"/>
      <c r="HL717" s="5"/>
      <c r="HM717" s="5"/>
      <c r="HN717" s="5"/>
      <c r="HO717" s="5"/>
      <c r="HP717" s="5"/>
      <c r="HQ717" s="5"/>
      <c r="HR717" s="5"/>
      <c r="HS717" s="5"/>
      <c r="HT717" s="5"/>
      <c r="HU717" s="5"/>
      <c r="HV717" s="5"/>
      <c r="HW717" s="5"/>
      <c r="HX717" s="5"/>
      <c r="HY717" s="5"/>
      <c r="HZ717" s="5"/>
      <c r="IA717" s="5"/>
      <c r="IB717" s="5"/>
      <c r="IC717" s="5"/>
      <c r="ID717" s="5"/>
      <c r="IE717" s="5"/>
      <c r="IF717" s="5"/>
      <c r="IG717" s="5"/>
      <c r="IH717" s="5"/>
      <c r="II717" s="5"/>
      <c r="IJ717" s="5"/>
      <c r="IK717" s="5"/>
      <c r="IL717" s="5"/>
      <c r="IM717" s="5"/>
      <c r="IN717" s="5"/>
      <c r="IO717" s="5"/>
      <c r="IP717" s="5"/>
      <c r="IQ717" s="5"/>
      <c r="IR717" s="5"/>
      <c r="IS717" s="5"/>
      <c r="IT717" s="5"/>
      <c r="IU717" s="5"/>
      <c r="IV717" s="5"/>
      <c r="IW717" s="5"/>
      <c r="IX717" s="5"/>
      <c r="IY717" s="5"/>
      <c r="IZ717" s="5"/>
      <c r="JA717" s="5"/>
      <c r="JB717" s="5"/>
      <c r="JC717" s="5"/>
      <c r="JD717" s="5"/>
      <c r="JE717" s="5"/>
      <c r="JF717" s="5"/>
      <c r="JG717" s="5"/>
      <c r="JH717" s="5"/>
      <c r="JI717" s="5"/>
      <c r="JJ717" s="5"/>
      <c r="JK717" s="5"/>
      <c r="JL717" s="5"/>
      <c r="JM717" s="5"/>
      <c r="JN717" s="5"/>
      <c r="JO717" s="5"/>
      <c r="JP717" s="5"/>
      <c r="JQ717" s="5"/>
      <c r="JR717" s="5"/>
      <c r="JS717" s="5"/>
      <c r="JT717" s="5"/>
      <c r="JU717" s="5"/>
      <c r="JV717" s="5"/>
      <c r="JW717" s="5"/>
      <c r="JX717" s="5"/>
      <c r="JY717" s="5"/>
      <c r="JZ717" s="5"/>
      <c r="KA717" s="5"/>
      <c r="KB717" s="5"/>
      <c r="KC717" s="5"/>
      <c r="KD717" s="5"/>
      <c r="KE717" s="5"/>
      <c r="KF717" s="5"/>
      <c r="KG717" s="5"/>
      <c r="KH717" s="5"/>
      <c r="KI717" s="5"/>
      <c r="KJ717" s="5"/>
      <c r="KK717" s="5"/>
      <c r="KL717" s="5"/>
      <c r="KM717" s="5"/>
      <c r="KN717" s="5"/>
    </row>
    <row r="718" spans="1:300" ht="12.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  <c r="CR718" s="5"/>
      <c r="CS718" s="5"/>
      <c r="CT718" s="5"/>
      <c r="CU718" s="5"/>
      <c r="CV718" s="5"/>
      <c r="CW718" s="5"/>
      <c r="CX718" s="5"/>
      <c r="CY718" s="5"/>
      <c r="CZ718" s="5"/>
      <c r="DA718" s="5"/>
      <c r="DB718" s="5"/>
      <c r="DC718" s="5"/>
      <c r="DD718" s="5"/>
      <c r="DE718" s="5"/>
      <c r="DF718" s="5"/>
      <c r="DG718" s="5"/>
      <c r="DH718" s="5"/>
      <c r="DI718" s="5"/>
      <c r="DJ718" s="5"/>
      <c r="DK718" s="5"/>
      <c r="DL718" s="5"/>
      <c r="DM718" s="5"/>
      <c r="DN718" s="5"/>
      <c r="DO718" s="5"/>
      <c r="DP718" s="5"/>
      <c r="DQ718" s="5"/>
      <c r="DR718" s="5"/>
      <c r="DS718" s="5"/>
      <c r="DT718" s="5"/>
      <c r="DU718" s="5"/>
      <c r="DV718" s="5"/>
      <c r="DW718" s="5"/>
      <c r="DX718" s="5"/>
      <c r="DY718" s="5"/>
      <c r="DZ718" s="5"/>
      <c r="EA718" s="5"/>
      <c r="EB718" s="5"/>
      <c r="EC718" s="5"/>
      <c r="ED718" s="5"/>
      <c r="EE718" s="5"/>
      <c r="EF718" s="5"/>
      <c r="EG718" s="5"/>
      <c r="EH718" s="5"/>
      <c r="EI718" s="5"/>
      <c r="EJ718" s="5"/>
      <c r="EK718" s="5"/>
      <c r="EL718" s="5"/>
      <c r="EM718" s="5"/>
      <c r="EN718" s="5"/>
      <c r="EO718" s="5"/>
      <c r="EP718" s="5"/>
      <c r="EQ718" s="5"/>
      <c r="ER718" s="5"/>
      <c r="ES718" s="5"/>
      <c r="ET718" s="5"/>
      <c r="EU718" s="5"/>
      <c r="EV718" s="5"/>
      <c r="EW718" s="5"/>
      <c r="EX718" s="5"/>
      <c r="EY718" s="5"/>
      <c r="EZ718" s="5"/>
      <c r="FA718" s="5"/>
      <c r="FB718" s="5"/>
      <c r="FC718" s="5"/>
      <c r="FD718" s="5"/>
      <c r="FE718" s="5"/>
      <c r="FF718" s="5"/>
      <c r="FG718" s="5"/>
      <c r="FH718" s="5"/>
      <c r="FI718" s="5"/>
      <c r="FJ718" s="5"/>
      <c r="FK718" s="5"/>
      <c r="FL718" s="5"/>
      <c r="FM718" s="5"/>
      <c r="FN718" s="5"/>
      <c r="FO718" s="5"/>
      <c r="FP718" s="5"/>
      <c r="FQ718" s="5"/>
      <c r="FR718" s="5"/>
      <c r="FS718" s="5"/>
      <c r="FT718" s="5"/>
      <c r="FU718" s="5"/>
      <c r="FV718" s="5"/>
      <c r="FW718" s="5"/>
      <c r="FX718" s="5"/>
      <c r="FY718" s="5"/>
      <c r="FZ718" s="5"/>
      <c r="GA718" s="5"/>
      <c r="GB718" s="5"/>
      <c r="GC718" s="5"/>
      <c r="GD718" s="5"/>
      <c r="GE718" s="5"/>
      <c r="GF718" s="5"/>
      <c r="GG718" s="5"/>
      <c r="GH718" s="5"/>
      <c r="GI718" s="5"/>
      <c r="GJ718" s="5"/>
      <c r="GK718" s="5"/>
      <c r="GL718" s="5"/>
      <c r="GM718" s="5"/>
      <c r="GN718" s="5"/>
      <c r="GO718" s="5"/>
      <c r="GP718" s="5"/>
      <c r="GQ718" s="5"/>
      <c r="GR718" s="5"/>
      <c r="GS718" s="5"/>
      <c r="GT718" s="5"/>
      <c r="GU718" s="5"/>
      <c r="GV718" s="5"/>
      <c r="GW718" s="5"/>
      <c r="GX718" s="5"/>
      <c r="GY718" s="5"/>
      <c r="GZ718" s="5"/>
      <c r="HA718" s="5"/>
      <c r="HB718" s="5"/>
      <c r="HC718" s="5"/>
      <c r="HD718" s="5"/>
      <c r="HE718" s="5"/>
      <c r="HF718" s="5"/>
      <c r="HG718" s="5"/>
      <c r="HH718" s="5"/>
      <c r="HI718" s="5"/>
      <c r="HJ718" s="5"/>
      <c r="HK718" s="5"/>
      <c r="HL718" s="5"/>
      <c r="HM718" s="5"/>
      <c r="HN718" s="5"/>
      <c r="HO718" s="5"/>
      <c r="HP718" s="5"/>
      <c r="HQ718" s="5"/>
      <c r="HR718" s="5"/>
      <c r="HS718" s="5"/>
      <c r="HT718" s="5"/>
      <c r="HU718" s="5"/>
      <c r="HV718" s="5"/>
      <c r="HW718" s="5"/>
      <c r="HX718" s="5"/>
      <c r="HY718" s="5"/>
      <c r="HZ718" s="5"/>
      <c r="IA718" s="5"/>
      <c r="IB718" s="5"/>
      <c r="IC718" s="5"/>
      <c r="ID718" s="5"/>
      <c r="IE718" s="5"/>
      <c r="IF718" s="5"/>
      <c r="IG718" s="5"/>
      <c r="IH718" s="5"/>
      <c r="II718" s="5"/>
      <c r="IJ718" s="5"/>
      <c r="IK718" s="5"/>
      <c r="IL718" s="5"/>
      <c r="IM718" s="5"/>
      <c r="IN718" s="5"/>
      <c r="IO718" s="5"/>
      <c r="IP718" s="5"/>
      <c r="IQ718" s="5"/>
      <c r="IR718" s="5"/>
      <c r="IS718" s="5"/>
      <c r="IT718" s="5"/>
      <c r="IU718" s="5"/>
      <c r="IV718" s="5"/>
      <c r="IW718" s="5"/>
      <c r="IX718" s="5"/>
      <c r="IY718" s="5"/>
      <c r="IZ718" s="5"/>
      <c r="JA718" s="5"/>
      <c r="JB718" s="5"/>
      <c r="JC718" s="5"/>
      <c r="JD718" s="5"/>
      <c r="JE718" s="5"/>
      <c r="JF718" s="5"/>
      <c r="JG718" s="5"/>
      <c r="JH718" s="5"/>
      <c r="JI718" s="5"/>
      <c r="JJ718" s="5"/>
      <c r="JK718" s="5"/>
      <c r="JL718" s="5"/>
      <c r="JM718" s="5"/>
      <c r="JN718" s="5"/>
      <c r="JO718" s="5"/>
      <c r="JP718" s="5"/>
      <c r="JQ718" s="5"/>
      <c r="JR718" s="5"/>
      <c r="JS718" s="5"/>
      <c r="JT718" s="5"/>
      <c r="JU718" s="5"/>
      <c r="JV718" s="5"/>
      <c r="JW718" s="5"/>
      <c r="JX718" s="5"/>
      <c r="JY718" s="5"/>
      <c r="JZ718" s="5"/>
      <c r="KA718" s="5"/>
      <c r="KB718" s="5"/>
      <c r="KC718" s="5"/>
      <c r="KD718" s="5"/>
      <c r="KE718" s="5"/>
      <c r="KF718" s="5"/>
      <c r="KG718" s="5"/>
      <c r="KH718" s="5"/>
      <c r="KI718" s="5"/>
      <c r="KJ718" s="5"/>
      <c r="KK718" s="5"/>
      <c r="KL718" s="5"/>
      <c r="KM718" s="5"/>
      <c r="KN718" s="5"/>
    </row>
    <row r="719" spans="1:300" ht="12.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CN719" s="5"/>
      <c r="CO719" s="5"/>
      <c r="CP719" s="5"/>
      <c r="CQ719" s="5"/>
      <c r="CR719" s="5"/>
      <c r="CS719" s="5"/>
      <c r="CT719" s="5"/>
      <c r="CU719" s="5"/>
      <c r="CV719" s="5"/>
      <c r="CW719" s="5"/>
      <c r="CX719" s="5"/>
      <c r="CY719" s="5"/>
      <c r="CZ719" s="5"/>
      <c r="DA719" s="5"/>
      <c r="DB719" s="5"/>
      <c r="DC719" s="5"/>
      <c r="DD719" s="5"/>
      <c r="DE719" s="5"/>
      <c r="DF719" s="5"/>
      <c r="DG719" s="5"/>
      <c r="DH719" s="5"/>
      <c r="DI719" s="5"/>
      <c r="DJ719" s="5"/>
      <c r="DK719" s="5"/>
      <c r="DL719" s="5"/>
      <c r="DM719" s="5"/>
      <c r="DN719" s="5"/>
      <c r="DO719" s="5"/>
      <c r="DP719" s="5"/>
      <c r="DQ719" s="5"/>
      <c r="DR719" s="5"/>
      <c r="DS719" s="5"/>
      <c r="DT719" s="5"/>
      <c r="DU719" s="5"/>
      <c r="DV719" s="5"/>
      <c r="DW719" s="5"/>
      <c r="DX719" s="5"/>
      <c r="DY719" s="5"/>
      <c r="DZ719" s="5"/>
      <c r="EA719" s="5"/>
      <c r="EB719" s="5"/>
      <c r="EC719" s="5"/>
      <c r="ED719" s="5"/>
      <c r="EE719" s="5"/>
      <c r="EF719" s="5"/>
      <c r="EG719" s="5"/>
      <c r="EH719" s="5"/>
      <c r="EI719" s="5"/>
      <c r="EJ719" s="5"/>
      <c r="EK719" s="5"/>
      <c r="EL719" s="5"/>
      <c r="EM719" s="5"/>
      <c r="EN719" s="5"/>
      <c r="EO719" s="5"/>
      <c r="EP719" s="5"/>
      <c r="EQ719" s="5"/>
      <c r="ER719" s="5"/>
      <c r="ES719" s="5"/>
      <c r="ET719" s="5"/>
      <c r="EU719" s="5"/>
      <c r="EV719" s="5"/>
      <c r="EW719" s="5"/>
      <c r="EX719" s="5"/>
      <c r="EY719" s="5"/>
      <c r="EZ719" s="5"/>
      <c r="FA719" s="5"/>
      <c r="FB719" s="5"/>
      <c r="FC719" s="5"/>
      <c r="FD719" s="5"/>
      <c r="FE719" s="5"/>
      <c r="FF719" s="5"/>
      <c r="FG719" s="5"/>
      <c r="FH719" s="5"/>
      <c r="FI719" s="5"/>
      <c r="FJ719" s="5"/>
      <c r="FK719" s="5"/>
      <c r="FL719" s="5"/>
      <c r="FM719" s="5"/>
      <c r="FN719" s="5"/>
      <c r="FO719" s="5"/>
      <c r="FP719" s="5"/>
      <c r="FQ719" s="5"/>
      <c r="FR719" s="5"/>
      <c r="FS719" s="5"/>
      <c r="FT719" s="5"/>
      <c r="FU719" s="5"/>
      <c r="FV719" s="5"/>
      <c r="FW719" s="5"/>
      <c r="FX719" s="5"/>
      <c r="FY719" s="5"/>
      <c r="FZ719" s="5"/>
      <c r="GA719" s="5"/>
      <c r="GB719" s="5"/>
      <c r="GC719" s="5"/>
      <c r="GD719" s="5"/>
      <c r="GE719" s="5"/>
      <c r="GF719" s="5"/>
      <c r="GG719" s="5"/>
      <c r="GH719" s="5"/>
      <c r="GI719" s="5"/>
      <c r="GJ719" s="5"/>
      <c r="GK719" s="5"/>
      <c r="GL719" s="5"/>
      <c r="GM719" s="5"/>
      <c r="GN719" s="5"/>
      <c r="GO719" s="5"/>
      <c r="GP719" s="5"/>
      <c r="GQ719" s="5"/>
      <c r="GR719" s="5"/>
      <c r="GS719" s="5"/>
      <c r="GT719" s="5"/>
      <c r="GU719" s="5"/>
      <c r="GV719" s="5"/>
      <c r="GW719" s="5"/>
      <c r="GX719" s="5"/>
      <c r="GY719" s="5"/>
      <c r="GZ719" s="5"/>
      <c r="HA719" s="5"/>
      <c r="HB719" s="5"/>
      <c r="HC719" s="5"/>
      <c r="HD719" s="5"/>
      <c r="HE719" s="5"/>
      <c r="HF719" s="5"/>
      <c r="HG719" s="5"/>
      <c r="HH719" s="5"/>
      <c r="HI719" s="5"/>
      <c r="HJ719" s="5"/>
      <c r="HK719" s="5"/>
      <c r="HL719" s="5"/>
      <c r="HM719" s="5"/>
      <c r="HN719" s="5"/>
      <c r="HO719" s="5"/>
      <c r="HP719" s="5"/>
      <c r="HQ719" s="5"/>
      <c r="HR719" s="5"/>
      <c r="HS719" s="5"/>
      <c r="HT719" s="5"/>
      <c r="HU719" s="5"/>
      <c r="HV719" s="5"/>
      <c r="HW719" s="5"/>
      <c r="HX719" s="5"/>
      <c r="HY719" s="5"/>
      <c r="HZ719" s="5"/>
      <c r="IA719" s="5"/>
      <c r="IB719" s="5"/>
      <c r="IC719" s="5"/>
      <c r="ID719" s="5"/>
      <c r="IE719" s="5"/>
      <c r="IF719" s="5"/>
      <c r="IG719" s="5"/>
      <c r="IH719" s="5"/>
      <c r="II719" s="5"/>
      <c r="IJ719" s="5"/>
      <c r="IK719" s="5"/>
      <c r="IL719" s="5"/>
      <c r="IM719" s="5"/>
      <c r="IN719" s="5"/>
      <c r="IO719" s="5"/>
      <c r="IP719" s="5"/>
      <c r="IQ719" s="5"/>
      <c r="IR719" s="5"/>
      <c r="IS719" s="5"/>
      <c r="IT719" s="5"/>
      <c r="IU719" s="5"/>
      <c r="IV719" s="5"/>
      <c r="IW719" s="5"/>
      <c r="IX719" s="5"/>
      <c r="IY719" s="5"/>
      <c r="IZ719" s="5"/>
      <c r="JA719" s="5"/>
      <c r="JB719" s="5"/>
      <c r="JC719" s="5"/>
      <c r="JD719" s="5"/>
      <c r="JE719" s="5"/>
      <c r="JF719" s="5"/>
      <c r="JG719" s="5"/>
      <c r="JH719" s="5"/>
      <c r="JI719" s="5"/>
      <c r="JJ719" s="5"/>
      <c r="JK719" s="5"/>
      <c r="JL719" s="5"/>
      <c r="JM719" s="5"/>
      <c r="JN719" s="5"/>
      <c r="JO719" s="5"/>
      <c r="JP719" s="5"/>
      <c r="JQ719" s="5"/>
      <c r="JR719" s="5"/>
      <c r="JS719" s="5"/>
      <c r="JT719" s="5"/>
      <c r="JU719" s="5"/>
      <c r="JV719" s="5"/>
      <c r="JW719" s="5"/>
      <c r="JX719" s="5"/>
      <c r="JY719" s="5"/>
      <c r="JZ719" s="5"/>
      <c r="KA719" s="5"/>
      <c r="KB719" s="5"/>
      <c r="KC719" s="5"/>
      <c r="KD719" s="5"/>
      <c r="KE719" s="5"/>
      <c r="KF719" s="5"/>
      <c r="KG719" s="5"/>
      <c r="KH719" s="5"/>
      <c r="KI719" s="5"/>
      <c r="KJ719" s="5"/>
      <c r="KK719" s="5"/>
      <c r="KL719" s="5"/>
      <c r="KM719" s="5"/>
      <c r="KN719" s="5"/>
    </row>
    <row r="720" spans="1:300" ht="12.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  <c r="CR720" s="5"/>
      <c r="CS720" s="5"/>
      <c r="CT720" s="5"/>
      <c r="CU720" s="5"/>
      <c r="CV720" s="5"/>
      <c r="CW720" s="5"/>
      <c r="CX720" s="5"/>
      <c r="CY720" s="5"/>
      <c r="CZ720" s="5"/>
      <c r="DA720" s="5"/>
      <c r="DB720" s="5"/>
      <c r="DC720" s="5"/>
      <c r="DD720" s="5"/>
      <c r="DE720" s="5"/>
      <c r="DF720" s="5"/>
      <c r="DG720" s="5"/>
      <c r="DH720" s="5"/>
      <c r="DI720" s="5"/>
      <c r="DJ720" s="5"/>
      <c r="DK720" s="5"/>
      <c r="DL720" s="5"/>
      <c r="DM720" s="5"/>
      <c r="DN720" s="5"/>
      <c r="DO720" s="5"/>
      <c r="DP720" s="5"/>
      <c r="DQ720" s="5"/>
      <c r="DR720" s="5"/>
      <c r="DS720" s="5"/>
      <c r="DT720" s="5"/>
      <c r="DU720" s="5"/>
      <c r="DV720" s="5"/>
      <c r="DW720" s="5"/>
      <c r="DX720" s="5"/>
      <c r="DY720" s="5"/>
      <c r="DZ720" s="5"/>
      <c r="EA720" s="5"/>
      <c r="EB720" s="5"/>
      <c r="EC720" s="5"/>
      <c r="ED720" s="5"/>
      <c r="EE720" s="5"/>
      <c r="EF720" s="5"/>
      <c r="EG720" s="5"/>
      <c r="EH720" s="5"/>
      <c r="EI720" s="5"/>
      <c r="EJ720" s="5"/>
      <c r="EK720" s="5"/>
      <c r="EL720" s="5"/>
      <c r="EM720" s="5"/>
      <c r="EN720" s="5"/>
      <c r="EO720" s="5"/>
      <c r="EP720" s="5"/>
      <c r="EQ720" s="5"/>
      <c r="ER720" s="5"/>
      <c r="ES720" s="5"/>
      <c r="ET720" s="5"/>
      <c r="EU720" s="5"/>
      <c r="EV720" s="5"/>
      <c r="EW720" s="5"/>
      <c r="EX720" s="5"/>
      <c r="EY720" s="5"/>
      <c r="EZ720" s="5"/>
      <c r="FA720" s="5"/>
      <c r="FB720" s="5"/>
      <c r="FC720" s="5"/>
      <c r="FD720" s="5"/>
      <c r="FE720" s="5"/>
      <c r="FF720" s="5"/>
      <c r="FG720" s="5"/>
      <c r="FH720" s="5"/>
      <c r="FI720" s="5"/>
      <c r="FJ720" s="5"/>
      <c r="FK720" s="5"/>
      <c r="FL720" s="5"/>
      <c r="FM720" s="5"/>
      <c r="FN720" s="5"/>
      <c r="FO720" s="5"/>
      <c r="FP720" s="5"/>
      <c r="FQ720" s="5"/>
      <c r="FR720" s="5"/>
      <c r="FS720" s="5"/>
      <c r="FT720" s="5"/>
      <c r="FU720" s="5"/>
      <c r="FV720" s="5"/>
      <c r="FW720" s="5"/>
      <c r="FX720" s="5"/>
      <c r="FY720" s="5"/>
      <c r="FZ720" s="5"/>
      <c r="GA720" s="5"/>
      <c r="GB720" s="5"/>
      <c r="GC720" s="5"/>
      <c r="GD720" s="5"/>
      <c r="GE720" s="5"/>
      <c r="GF720" s="5"/>
      <c r="GG720" s="5"/>
      <c r="GH720" s="5"/>
      <c r="GI720" s="5"/>
      <c r="GJ720" s="5"/>
      <c r="GK720" s="5"/>
      <c r="GL720" s="5"/>
      <c r="GM720" s="5"/>
      <c r="GN720" s="5"/>
      <c r="GO720" s="5"/>
      <c r="GP720" s="5"/>
      <c r="GQ720" s="5"/>
      <c r="GR720" s="5"/>
      <c r="GS720" s="5"/>
      <c r="GT720" s="5"/>
      <c r="GU720" s="5"/>
      <c r="GV720" s="5"/>
      <c r="GW720" s="5"/>
      <c r="GX720" s="5"/>
      <c r="GY720" s="5"/>
      <c r="GZ720" s="5"/>
      <c r="HA720" s="5"/>
      <c r="HB720" s="5"/>
      <c r="HC720" s="5"/>
      <c r="HD720" s="5"/>
      <c r="HE720" s="5"/>
      <c r="HF720" s="5"/>
      <c r="HG720" s="5"/>
      <c r="HH720" s="5"/>
      <c r="HI720" s="5"/>
      <c r="HJ720" s="5"/>
      <c r="HK720" s="5"/>
      <c r="HL720" s="5"/>
      <c r="HM720" s="5"/>
      <c r="HN720" s="5"/>
      <c r="HO720" s="5"/>
      <c r="HP720" s="5"/>
      <c r="HQ720" s="5"/>
      <c r="HR720" s="5"/>
      <c r="HS720" s="5"/>
      <c r="HT720" s="5"/>
      <c r="HU720" s="5"/>
      <c r="HV720" s="5"/>
      <c r="HW720" s="5"/>
      <c r="HX720" s="5"/>
      <c r="HY720" s="5"/>
      <c r="HZ720" s="5"/>
      <c r="IA720" s="5"/>
      <c r="IB720" s="5"/>
      <c r="IC720" s="5"/>
      <c r="ID720" s="5"/>
      <c r="IE720" s="5"/>
      <c r="IF720" s="5"/>
      <c r="IG720" s="5"/>
      <c r="IH720" s="5"/>
      <c r="II720" s="5"/>
      <c r="IJ720" s="5"/>
      <c r="IK720" s="5"/>
      <c r="IL720" s="5"/>
      <c r="IM720" s="5"/>
      <c r="IN720" s="5"/>
      <c r="IO720" s="5"/>
      <c r="IP720" s="5"/>
      <c r="IQ720" s="5"/>
      <c r="IR720" s="5"/>
      <c r="IS720" s="5"/>
      <c r="IT720" s="5"/>
      <c r="IU720" s="5"/>
      <c r="IV720" s="5"/>
      <c r="IW720" s="5"/>
      <c r="IX720" s="5"/>
      <c r="IY720" s="5"/>
      <c r="IZ720" s="5"/>
      <c r="JA720" s="5"/>
      <c r="JB720" s="5"/>
      <c r="JC720" s="5"/>
      <c r="JD720" s="5"/>
      <c r="JE720" s="5"/>
      <c r="JF720" s="5"/>
      <c r="JG720" s="5"/>
      <c r="JH720" s="5"/>
      <c r="JI720" s="5"/>
      <c r="JJ720" s="5"/>
      <c r="JK720" s="5"/>
      <c r="JL720" s="5"/>
      <c r="JM720" s="5"/>
      <c r="JN720" s="5"/>
      <c r="JO720" s="5"/>
      <c r="JP720" s="5"/>
      <c r="JQ720" s="5"/>
      <c r="JR720" s="5"/>
      <c r="JS720" s="5"/>
      <c r="JT720" s="5"/>
      <c r="JU720" s="5"/>
      <c r="JV720" s="5"/>
      <c r="JW720" s="5"/>
      <c r="JX720" s="5"/>
      <c r="JY720" s="5"/>
      <c r="JZ720" s="5"/>
      <c r="KA720" s="5"/>
      <c r="KB720" s="5"/>
      <c r="KC720" s="5"/>
      <c r="KD720" s="5"/>
      <c r="KE720" s="5"/>
      <c r="KF720" s="5"/>
      <c r="KG720" s="5"/>
      <c r="KH720" s="5"/>
      <c r="KI720" s="5"/>
      <c r="KJ720" s="5"/>
      <c r="KK720" s="5"/>
      <c r="KL720" s="5"/>
      <c r="KM720" s="5"/>
      <c r="KN720" s="5"/>
    </row>
    <row r="721" spans="1:300" ht="12.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/>
      <c r="CM721" s="5"/>
      <c r="CN721" s="5"/>
      <c r="CO721" s="5"/>
      <c r="CP721" s="5"/>
      <c r="CQ721" s="5"/>
      <c r="CR721" s="5"/>
      <c r="CS721" s="5"/>
      <c r="CT721" s="5"/>
      <c r="CU721" s="5"/>
      <c r="CV721" s="5"/>
      <c r="CW721" s="5"/>
      <c r="CX721" s="5"/>
      <c r="CY721" s="5"/>
      <c r="CZ721" s="5"/>
      <c r="DA721" s="5"/>
      <c r="DB721" s="5"/>
      <c r="DC721" s="5"/>
      <c r="DD721" s="5"/>
      <c r="DE721" s="5"/>
      <c r="DF721" s="5"/>
      <c r="DG721" s="5"/>
      <c r="DH721" s="5"/>
      <c r="DI721" s="5"/>
      <c r="DJ721" s="5"/>
      <c r="DK721" s="5"/>
      <c r="DL721" s="5"/>
      <c r="DM721" s="5"/>
      <c r="DN721" s="5"/>
      <c r="DO721" s="5"/>
      <c r="DP721" s="5"/>
      <c r="DQ721" s="5"/>
      <c r="DR721" s="5"/>
      <c r="DS721" s="5"/>
      <c r="DT721" s="5"/>
      <c r="DU721" s="5"/>
      <c r="DV721" s="5"/>
      <c r="DW721" s="5"/>
      <c r="DX721" s="5"/>
      <c r="DY721" s="5"/>
      <c r="DZ721" s="5"/>
      <c r="EA721" s="5"/>
      <c r="EB721" s="5"/>
      <c r="EC721" s="5"/>
      <c r="ED721" s="5"/>
      <c r="EE721" s="5"/>
      <c r="EF721" s="5"/>
      <c r="EG721" s="5"/>
      <c r="EH721" s="5"/>
      <c r="EI721" s="5"/>
      <c r="EJ721" s="5"/>
      <c r="EK721" s="5"/>
      <c r="EL721" s="5"/>
      <c r="EM721" s="5"/>
      <c r="EN721" s="5"/>
      <c r="EO721" s="5"/>
      <c r="EP721" s="5"/>
      <c r="EQ721" s="5"/>
      <c r="ER721" s="5"/>
      <c r="ES721" s="5"/>
      <c r="ET721" s="5"/>
      <c r="EU721" s="5"/>
      <c r="EV721" s="5"/>
      <c r="EW721" s="5"/>
      <c r="EX721" s="5"/>
      <c r="EY721" s="5"/>
      <c r="EZ721" s="5"/>
      <c r="FA721" s="5"/>
      <c r="FB721" s="5"/>
      <c r="FC721" s="5"/>
      <c r="FD721" s="5"/>
      <c r="FE721" s="5"/>
      <c r="FF721" s="5"/>
      <c r="FG721" s="5"/>
      <c r="FH721" s="5"/>
      <c r="FI721" s="5"/>
      <c r="FJ721" s="5"/>
      <c r="FK721" s="5"/>
      <c r="FL721" s="5"/>
      <c r="FM721" s="5"/>
      <c r="FN721" s="5"/>
      <c r="FO721" s="5"/>
      <c r="FP721" s="5"/>
      <c r="FQ721" s="5"/>
      <c r="FR721" s="5"/>
      <c r="FS721" s="5"/>
      <c r="FT721" s="5"/>
      <c r="FU721" s="5"/>
      <c r="FV721" s="5"/>
      <c r="FW721" s="5"/>
      <c r="FX721" s="5"/>
      <c r="FY721" s="5"/>
      <c r="FZ721" s="5"/>
      <c r="GA721" s="5"/>
      <c r="GB721" s="5"/>
      <c r="GC721" s="5"/>
      <c r="GD721" s="5"/>
      <c r="GE721" s="5"/>
      <c r="GF721" s="5"/>
      <c r="GG721" s="5"/>
      <c r="GH721" s="5"/>
      <c r="GI721" s="5"/>
      <c r="GJ721" s="5"/>
      <c r="GK721" s="5"/>
      <c r="GL721" s="5"/>
      <c r="GM721" s="5"/>
      <c r="GN721" s="5"/>
      <c r="GO721" s="5"/>
      <c r="GP721" s="5"/>
      <c r="GQ721" s="5"/>
      <c r="GR721" s="5"/>
      <c r="GS721" s="5"/>
      <c r="GT721" s="5"/>
      <c r="GU721" s="5"/>
      <c r="GV721" s="5"/>
      <c r="GW721" s="5"/>
      <c r="GX721" s="5"/>
      <c r="GY721" s="5"/>
      <c r="GZ721" s="5"/>
      <c r="HA721" s="5"/>
      <c r="HB721" s="5"/>
      <c r="HC721" s="5"/>
      <c r="HD721" s="5"/>
      <c r="HE721" s="5"/>
      <c r="HF721" s="5"/>
      <c r="HG721" s="5"/>
      <c r="HH721" s="5"/>
      <c r="HI721" s="5"/>
      <c r="HJ721" s="5"/>
      <c r="HK721" s="5"/>
      <c r="HL721" s="5"/>
      <c r="HM721" s="5"/>
      <c r="HN721" s="5"/>
      <c r="HO721" s="5"/>
      <c r="HP721" s="5"/>
      <c r="HQ721" s="5"/>
      <c r="HR721" s="5"/>
      <c r="HS721" s="5"/>
      <c r="HT721" s="5"/>
      <c r="HU721" s="5"/>
      <c r="HV721" s="5"/>
      <c r="HW721" s="5"/>
      <c r="HX721" s="5"/>
      <c r="HY721" s="5"/>
      <c r="HZ721" s="5"/>
      <c r="IA721" s="5"/>
      <c r="IB721" s="5"/>
      <c r="IC721" s="5"/>
      <c r="ID721" s="5"/>
      <c r="IE721" s="5"/>
      <c r="IF721" s="5"/>
      <c r="IG721" s="5"/>
      <c r="IH721" s="5"/>
      <c r="II721" s="5"/>
      <c r="IJ721" s="5"/>
      <c r="IK721" s="5"/>
      <c r="IL721" s="5"/>
      <c r="IM721" s="5"/>
      <c r="IN721" s="5"/>
      <c r="IO721" s="5"/>
      <c r="IP721" s="5"/>
      <c r="IQ721" s="5"/>
      <c r="IR721" s="5"/>
      <c r="IS721" s="5"/>
      <c r="IT721" s="5"/>
      <c r="IU721" s="5"/>
      <c r="IV721" s="5"/>
      <c r="IW721" s="5"/>
      <c r="IX721" s="5"/>
      <c r="IY721" s="5"/>
      <c r="IZ721" s="5"/>
      <c r="JA721" s="5"/>
      <c r="JB721" s="5"/>
      <c r="JC721" s="5"/>
      <c r="JD721" s="5"/>
      <c r="JE721" s="5"/>
      <c r="JF721" s="5"/>
      <c r="JG721" s="5"/>
      <c r="JH721" s="5"/>
      <c r="JI721" s="5"/>
      <c r="JJ721" s="5"/>
      <c r="JK721" s="5"/>
      <c r="JL721" s="5"/>
      <c r="JM721" s="5"/>
      <c r="JN721" s="5"/>
      <c r="JO721" s="5"/>
      <c r="JP721" s="5"/>
      <c r="JQ721" s="5"/>
      <c r="JR721" s="5"/>
      <c r="JS721" s="5"/>
      <c r="JT721" s="5"/>
      <c r="JU721" s="5"/>
      <c r="JV721" s="5"/>
      <c r="JW721" s="5"/>
      <c r="JX721" s="5"/>
      <c r="JY721" s="5"/>
      <c r="JZ721" s="5"/>
      <c r="KA721" s="5"/>
      <c r="KB721" s="5"/>
      <c r="KC721" s="5"/>
      <c r="KD721" s="5"/>
      <c r="KE721" s="5"/>
      <c r="KF721" s="5"/>
      <c r="KG721" s="5"/>
      <c r="KH721" s="5"/>
      <c r="KI721" s="5"/>
      <c r="KJ721" s="5"/>
      <c r="KK721" s="5"/>
      <c r="KL721" s="5"/>
      <c r="KM721" s="5"/>
      <c r="KN721" s="5"/>
    </row>
    <row r="722" spans="1:300" ht="12.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5"/>
      <c r="CM722" s="5"/>
      <c r="CN722" s="5"/>
      <c r="CO722" s="5"/>
      <c r="CP722" s="5"/>
      <c r="CQ722" s="5"/>
      <c r="CR722" s="5"/>
      <c r="CS722" s="5"/>
      <c r="CT722" s="5"/>
      <c r="CU722" s="5"/>
      <c r="CV722" s="5"/>
      <c r="CW722" s="5"/>
      <c r="CX722" s="5"/>
      <c r="CY722" s="5"/>
      <c r="CZ722" s="5"/>
      <c r="DA722" s="5"/>
      <c r="DB722" s="5"/>
      <c r="DC722" s="5"/>
      <c r="DD722" s="5"/>
      <c r="DE722" s="5"/>
      <c r="DF722" s="5"/>
      <c r="DG722" s="5"/>
      <c r="DH722" s="5"/>
      <c r="DI722" s="5"/>
      <c r="DJ722" s="5"/>
      <c r="DK722" s="5"/>
      <c r="DL722" s="5"/>
      <c r="DM722" s="5"/>
      <c r="DN722" s="5"/>
      <c r="DO722" s="5"/>
      <c r="DP722" s="5"/>
      <c r="DQ722" s="5"/>
      <c r="DR722" s="5"/>
      <c r="DS722" s="5"/>
      <c r="DT722" s="5"/>
      <c r="DU722" s="5"/>
      <c r="DV722" s="5"/>
      <c r="DW722" s="5"/>
      <c r="DX722" s="5"/>
      <c r="DY722" s="5"/>
      <c r="DZ722" s="5"/>
      <c r="EA722" s="5"/>
      <c r="EB722" s="5"/>
      <c r="EC722" s="5"/>
      <c r="ED722" s="5"/>
      <c r="EE722" s="5"/>
      <c r="EF722" s="5"/>
      <c r="EG722" s="5"/>
      <c r="EH722" s="5"/>
      <c r="EI722" s="5"/>
      <c r="EJ722" s="5"/>
      <c r="EK722" s="5"/>
      <c r="EL722" s="5"/>
      <c r="EM722" s="5"/>
      <c r="EN722" s="5"/>
      <c r="EO722" s="5"/>
      <c r="EP722" s="5"/>
      <c r="EQ722" s="5"/>
      <c r="ER722" s="5"/>
      <c r="ES722" s="5"/>
      <c r="ET722" s="5"/>
      <c r="EU722" s="5"/>
      <c r="EV722" s="5"/>
      <c r="EW722" s="5"/>
      <c r="EX722" s="5"/>
      <c r="EY722" s="5"/>
      <c r="EZ722" s="5"/>
      <c r="FA722" s="5"/>
      <c r="FB722" s="5"/>
      <c r="FC722" s="5"/>
      <c r="FD722" s="5"/>
      <c r="FE722" s="5"/>
      <c r="FF722" s="5"/>
      <c r="FG722" s="5"/>
      <c r="FH722" s="5"/>
      <c r="FI722" s="5"/>
      <c r="FJ722" s="5"/>
      <c r="FK722" s="5"/>
      <c r="FL722" s="5"/>
      <c r="FM722" s="5"/>
      <c r="FN722" s="5"/>
      <c r="FO722" s="5"/>
      <c r="FP722" s="5"/>
      <c r="FQ722" s="5"/>
      <c r="FR722" s="5"/>
      <c r="FS722" s="5"/>
      <c r="FT722" s="5"/>
      <c r="FU722" s="5"/>
      <c r="FV722" s="5"/>
      <c r="FW722" s="5"/>
      <c r="FX722" s="5"/>
      <c r="FY722" s="5"/>
      <c r="FZ722" s="5"/>
      <c r="GA722" s="5"/>
      <c r="GB722" s="5"/>
      <c r="GC722" s="5"/>
      <c r="GD722" s="5"/>
      <c r="GE722" s="5"/>
      <c r="GF722" s="5"/>
      <c r="GG722" s="5"/>
      <c r="GH722" s="5"/>
      <c r="GI722" s="5"/>
      <c r="GJ722" s="5"/>
      <c r="GK722" s="5"/>
      <c r="GL722" s="5"/>
      <c r="GM722" s="5"/>
      <c r="GN722" s="5"/>
      <c r="GO722" s="5"/>
      <c r="GP722" s="5"/>
      <c r="GQ722" s="5"/>
      <c r="GR722" s="5"/>
      <c r="GS722" s="5"/>
      <c r="GT722" s="5"/>
      <c r="GU722" s="5"/>
      <c r="GV722" s="5"/>
      <c r="GW722" s="5"/>
      <c r="GX722" s="5"/>
      <c r="GY722" s="5"/>
      <c r="GZ722" s="5"/>
      <c r="HA722" s="5"/>
      <c r="HB722" s="5"/>
      <c r="HC722" s="5"/>
      <c r="HD722" s="5"/>
      <c r="HE722" s="5"/>
      <c r="HF722" s="5"/>
      <c r="HG722" s="5"/>
      <c r="HH722" s="5"/>
      <c r="HI722" s="5"/>
      <c r="HJ722" s="5"/>
      <c r="HK722" s="5"/>
      <c r="HL722" s="5"/>
      <c r="HM722" s="5"/>
      <c r="HN722" s="5"/>
      <c r="HO722" s="5"/>
      <c r="HP722" s="5"/>
      <c r="HQ722" s="5"/>
      <c r="HR722" s="5"/>
      <c r="HS722" s="5"/>
      <c r="HT722" s="5"/>
      <c r="HU722" s="5"/>
      <c r="HV722" s="5"/>
      <c r="HW722" s="5"/>
      <c r="HX722" s="5"/>
      <c r="HY722" s="5"/>
      <c r="HZ722" s="5"/>
      <c r="IA722" s="5"/>
      <c r="IB722" s="5"/>
      <c r="IC722" s="5"/>
      <c r="ID722" s="5"/>
      <c r="IE722" s="5"/>
      <c r="IF722" s="5"/>
      <c r="IG722" s="5"/>
      <c r="IH722" s="5"/>
      <c r="II722" s="5"/>
      <c r="IJ722" s="5"/>
      <c r="IK722" s="5"/>
      <c r="IL722" s="5"/>
      <c r="IM722" s="5"/>
      <c r="IN722" s="5"/>
      <c r="IO722" s="5"/>
      <c r="IP722" s="5"/>
      <c r="IQ722" s="5"/>
      <c r="IR722" s="5"/>
      <c r="IS722" s="5"/>
      <c r="IT722" s="5"/>
      <c r="IU722" s="5"/>
      <c r="IV722" s="5"/>
      <c r="IW722" s="5"/>
      <c r="IX722" s="5"/>
      <c r="IY722" s="5"/>
      <c r="IZ722" s="5"/>
      <c r="JA722" s="5"/>
      <c r="JB722" s="5"/>
      <c r="JC722" s="5"/>
      <c r="JD722" s="5"/>
      <c r="JE722" s="5"/>
      <c r="JF722" s="5"/>
      <c r="JG722" s="5"/>
      <c r="JH722" s="5"/>
      <c r="JI722" s="5"/>
      <c r="JJ722" s="5"/>
      <c r="JK722" s="5"/>
      <c r="JL722" s="5"/>
      <c r="JM722" s="5"/>
      <c r="JN722" s="5"/>
      <c r="JO722" s="5"/>
      <c r="JP722" s="5"/>
      <c r="JQ722" s="5"/>
      <c r="JR722" s="5"/>
      <c r="JS722" s="5"/>
      <c r="JT722" s="5"/>
      <c r="JU722" s="5"/>
      <c r="JV722" s="5"/>
      <c r="JW722" s="5"/>
      <c r="JX722" s="5"/>
      <c r="JY722" s="5"/>
      <c r="JZ722" s="5"/>
      <c r="KA722" s="5"/>
      <c r="KB722" s="5"/>
      <c r="KC722" s="5"/>
      <c r="KD722" s="5"/>
      <c r="KE722" s="5"/>
      <c r="KF722" s="5"/>
      <c r="KG722" s="5"/>
      <c r="KH722" s="5"/>
      <c r="KI722" s="5"/>
      <c r="KJ722" s="5"/>
      <c r="KK722" s="5"/>
      <c r="KL722" s="5"/>
      <c r="KM722" s="5"/>
      <c r="KN722" s="5"/>
    </row>
    <row r="723" spans="1:300" ht="12.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/>
      <c r="CM723" s="5"/>
      <c r="CN723" s="5"/>
      <c r="CO723" s="5"/>
      <c r="CP723" s="5"/>
      <c r="CQ723" s="5"/>
      <c r="CR723" s="5"/>
      <c r="CS723" s="5"/>
      <c r="CT723" s="5"/>
      <c r="CU723" s="5"/>
      <c r="CV723" s="5"/>
      <c r="CW723" s="5"/>
      <c r="CX723" s="5"/>
      <c r="CY723" s="5"/>
      <c r="CZ723" s="5"/>
      <c r="DA723" s="5"/>
      <c r="DB723" s="5"/>
      <c r="DC723" s="5"/>
      <c r="DD723" s="5"/>
      <c r="DE723" s="5"/>
      <c r="DF723" s="5"/>
      <c r="DG723" s="5"/>
      <c r="DH723" s="5"/>
      <c r="DI723" s="5"/>
      <c r="DJ723" s="5"/>
      <c r="DK723" s="5"/>
      <c r="DL723" s="5"/>
      <c r="DM723" s="5"/>
      <c r="DN723" s="5"/>
      <c r="DO723" s="5"/>
      <c r="DP723" s="5"/>
      <c r="DQ723" s="5"/>
      <c r="DR723" s="5"/>
      <c r="DS723" s="5"/>
      <c r="DT723" s="5"/>
      <c r="DU723" s="5"/>
      <c r="DV723" s="5"/>
      <c r="DW723" s="5"/>
      <c r="DX723" s="5"/>
      <c r="DY723" s="5"/>
      <c r="DZ723" s="5"/>
      <c r="EA723" s="5"/>
      <c r="EB723" s="5"/>
      <c r="EC723" s="5"/>
      <c r="ED723" s="5"/>
      <c r="EE723" s="5"/>
      <c r="EF723" s="5"/>
      <c r="EG723" s="5"/>
      <c r="EH723" s="5"/>
      <c r="EI723" s="5"/>
      <c r="EJ723" s="5"/>
      <c r="EK723" s="5"/>
      <c r="EL723" s="5"/>
      <c r="EM723" s="5"/>
      <c r="EN723" s="5"/>
      <c r="EO723" s="5"/>
      <c r="EP723" s="5"/>
      <c r="EQ723" s="5"/>
      <c r="ER723" s="5"/>
      <c r="ES723" s="5"/>
      <c r="ET723" s="5"/>
      <c r="EU723" s="5"/>
      <c r="EV723" s="5"/>
      <c r="EW723" s="5"/>
      <c r="EX723" s="5"/>
      <c r="EY723" s="5"/>
      <c r="EZ723" s="5"/>
      <c r="FA723" s="5"/>
      <c r="FB723" s="5"/>
      <c r="FC723" s="5"/>
      <c r="FD723" s="5"/>
      <c r="FE723" s="5"/>
      <c r="FF723" s="5"/>
      <c r="FG723" s="5"/>
      <c r="FH723" s="5"/>
      <c r="FI723" s="5"/>
      <c r="FJ723" s="5"/>
      <c r="FK723" s="5"/>
      <c r="FL723" s="5"/>
      <c r="FM723" s="5"/>
      <c r="FN723" s="5"/>
      <c r="FO723" s="5"/>
      <c r="FP723" s="5"/>
      <c r="FQ723" s="5"/>
      <c r="FR723" s="5"/>
      <c r="FS723" s="5"/>
      <c r="FT723" s="5"/>
      <c r="FU723" s="5"/>
      <c r="FV723" s="5"/>
      <c r="FW723" s="5"/>
      <c r="FX723" s="5"/>
      <c r="FY723" s="5"/>
      <c r="FZ723" s="5"/>
      <c r="GA723" s="5"/>
      <c r="GB723" s="5"/>
      <c r="GC723" s="5"/>
      <c r="GD723" s="5"/>
      <c r="GE723" s="5"/>
      <c r="GF723" s="5"/>
      <c r="GG723" s="5"/>
      <c r="GH723" s="5"/>
      <c r="GI723" s="5"/>
      <c r="GJ723" s="5"/>
      <c r="GK723" s="5"/>
      <c r="GL723" s="5"/>
      <c r="GM723" s="5"/>
      <c r="GN723" s="5"/>
      <c r="GO723" s="5"/>
      <c r="GP723" s="5"/>
      <c r="GQ723" s="5"/>
      <c r="GR723" s="5"/>
      <c r="GS723" s="5"/>
      <c r="GT723" s="5"/>
      <c r="GU723" s="5"/>
      <c r="GV723" s="5"/>
      <c r="GW723" s="5"/>
      <c r="GX723" s="5"/>
      <c r="GY723" s="5"/>
      <c r="GZ723" s="5"/>
      <c r="HA723" s="5"/>
      <c r="HB723" s="5"/>
      <c r="HC723" s="5"/>
      <c r="HD723" s="5"/>
      <c r="HE723" s="5"/>
      <c r="HF723" s="5"/>
      <c r="HG723" s="5"/>
      <c r="HH723" s="5"/>
      <c r="HI723" s="5"/>
      <c r="HJ723" s="5"/>
      <c r="HK723" s="5"/>
      <c r="HL723" s="5"/>
      <c r="HM723" s="5"/>
      <c r="HN723" s="5"/>
      <c r="HO723" s="5"/>
      <c r="HP723" s="5"/>
      <c r="HQ723" s="5"/>
      <c r="HR723" s="5"/>
      <c r="HS723" s="5"/>
      <c r="HT723" s="5"/>
      <c r="HU723" s="5"/>
      <c r="HV723" s="5"/>
      <c r="HW723" s="5"/>
      <c r="HX723" s="5"/>
      <c r="HY723" s="5"/>
      <c r="HZ723" s="5"/>
      <c r="IA723" s="5"/>
      <c r="IB723" s="5"/>
      <c r="IC723" s="5"/>
      <c r="ID723" s="5"/>
      <c r="IE723" s="5"/>
      <c r="IF723" s="5"/>
      <c r="IG723" s="5"/>
      <c r="IH723" s="5"/>
      <c r="II723" s="5"/>
      <c r="IJ723" s="5"/>
      <c r="IK723" s="5"/>
      <c r="IL723" s="5"/>
      <c r="IM723" s="5"/>
      <c r="IN723" s="5"/>
      <c r="IO723" s="5"/>
      <c r="IP723" s="5"/>
      <c r="IQ723" s="5"/>
      <c r="IR723" s="5"/>
      <c r="IS723" s="5"/>
      <c r="IT723" s="5"/>
      <c r="IU723" s="5"/>
      <c r="IV723" s="5"/>
      <c r="IW723" s="5"/>
      <c r="IX723" s="5"/>
      <c r="IY723" s="5"/>
      <c r="IZ723" s="5"/>
      <c r="JA723" s="5"/>
      <c r="JB723" s="5"/>
      <c r="JC723" s="5"/>
      <c r="JD723" s="5"/>
      <c r="JE723" s="5"/>
      <c r="JF723" s="5"/>
      <c r="JG723" s="5"/>
      <c r="JH723" s="5"/>
      <c r="JI723" s="5"/>
      <c r="JJ723" s="5"/>
      <c r="JK723" s="5"/>
      <c r="JL723" s="5"/>
      <c r="JM723" s="5"/>
      <c r="JN723" s="5"/>
      <c r="JO723" s="5"/>
      <c r="JP723" s="5"/>
      <c r="JQ723" s="5"/>
      <c r="JR723" s="5"/>
      <c r="JS723" s="5"/>
      <c r="JT723" s="5"/>
      <c r="JU723" s="5"/>
      <c r="JV723" s="5"/>
      <c r="JW723" s="5"/>
      <c r="JX723" s="5"/>
      <c r="JY723" s="5"/>
      <c r="JZ723" s="5"/>
      <c r="KA723" s="5"/>
      <c r="KB723" s="5"/>
      <c r="KC723" s="5"/>
      <c r="KD723" s="5"/>
      <c r="KE723" s="5"/>
      <c r="KF723" s="5"/>
      <c r="KG723" s="5"/>
      <c r="KH723" s="5"/>
      <c r="KI723" s="5"/>
      <c r="KJ723" s="5"/>
      <c r="KK723" s="5"/>
      <c r="KL723" s="5"/>
      <c r="KM723" s="5"/>
      <c r="KN723" s="5"/>
    </row>
    <row r="724" spans="1:300" ht="12.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/>
      <c r="CM724" s="5"/>
      <c r="CN724" s="5"/>
      <c r="CO724" s="5"/>
      <c r="CP724" s="5"/>
      <c r="CQ724" s="5"/>
      <c r="CR724" s="5"/>
      <c r="CS724" s="5"/>
      <c r="CT724" s="5"/>
      <c r="CU724" s="5"/>
      <c r="CV724" s="5"/>
      <c r="CW724" s="5"/>
      <c r="CX724" s="5"/>
      <c r="CY724" s="5"/>
      <c r="CZ724" s="5"/>
      <c r="DA724" s="5"/>
      <c r="DB724" s="5"/>
      <c r="DC724" s="5"/>
      <c r="DD724" s="5"/>
      <c r="DE724" s="5"/>
      <c r="DF724" s="5"/>
      <c r="DG724" s="5"/>
      <c r="DH724" s="5"/>
      <c r="DI724" s="5"/>
      <c r="DJ724" s="5"/>
      <c r="DK724" s="5"/>
      <c r="DL724" s="5"/>
      <c r="DM724" s="5"/>
      <c r="DN724" s="5"/>
      <c r="DO724" s="5"/>
      <c r="DP724" s="5"/>
      <c r="DQ724" s="5"/>
      <c r="DR724" s="5"/>
      <c r="DS724" s="5"/>
      <c r="DT724" s="5"/>
      <c r="DU724" s="5"/>
      <c r="DV724" s="5"/>
      <c r="DW724" s="5"/>
      <c r="DX724" s="5"/>
      <c r="DY724" s="5"/>
      <c r="DZ724" s="5"/>
      <c r="EA724" s="5"/>
      <c r="EB724" s="5"/>
      <c r="EC724" s="5"/>
      <c r="ED724" s="5"/>
      <c r="EE724" s="5"/>
      <c r="EF724" s="5"/>
      <c r="EG724" s="5"/>
      <c r="EH724" s="5"/>
      <c r="EI724" s="5"/>
      <c r="EJ724" s="5"/>
      <c r="EK724" s="5"/>
      <c r="EL724" s="5"/>
      <c r="EM724" s="5"/>
      <c r="EN724" s="5"/>
      <c r="EO724" s="5"/>
      <c r="EP724" s="5"/>
      <c r="EQ724" s="5"/>
      <c r="ER724" s="5"/>
      <c r="ES724" s="5"/>
      <c r="ET724" s="5"/>
      <c r="EU724" s="5"/>
      <c r="EV724" s="5"/>
      <c r="EW724" s="5"/>
      <c r="EX724" s="5"/>
      <c r="EY724" s="5"/>
      <c r="EZ724" s="5"/>
      <c r="FA724" s="5"/>
      <c r="FB724" s="5"/>
      <c r="FC724" s="5"/>
      <c r="FD724" s="5"/>
      <c r="FE724" s="5"/>
      <c r="FF724" s="5"/>
      <c r="FG724" s="5"/>
      <c r="FH724" s="5"/>
      <c r="FI724" s="5"/>
      <c r="FJ724" s="5"/>
      <c r="FK724" s="5"/>
      <c r="FL724" s="5"/>
      <c r="FM724" s="5"/>
      <c r="FN724" s="5"/>
      <c r="FO724" s="5"/>
      <c r="FP724" s="5"/>
      <c r="FQ724" s="5"/>
      <c r="FR724" s="5"/>
      <c r="FS724" s="5"/>
      <c r="FT724" s="5"/>
      <c r="FU724" s="5"/>
      <c r="FV724" s="5"/>
      <c r="FW724" s="5"/>
      <c r="FX724" s="5"/>
      <c r="FY724" s="5"/>
      <c r="FZ724" s="5"/>
      <c r="GA724" s="5"/>
      <c r="GB724" s="5"/>
      <c r="GC724" s="5"/>
      <c r="GD724" s="5"/>
      <c r="GE724" s="5"/>
      <c r="GF724" s="5"/>
      <c r="GG724" s="5"/>
      <c r="GH724" s="5"/>
      <c r="GI724" s="5"/>
      <c r="GJ724" s="5"/>
      <c r="GK724" s="5"/>
      <c r="GL724" s="5"/>
      <c r="GM724" s="5"/>
      <c r="GN724" s="5"/>
      <c r="GO724" s="5"/>
      <c r="GP724" s="5"/>
      <c r="GQ724" s="5"/>
      <c r="GR724" s="5"/>
      <c r="GS724" s="5"/>
      <c r="GT724" s="5"/>
      <c r="GU724" s="5"/>
      <c r="GV724" s="5"/>
      <c r="GW724" s="5"/>
      <c r="GX724" s="5"/>
      <c r="GY724" s="5"/>
      <c r="GZ724" s="5"/>
      <c r="HA724" s="5"/>
      <c r="HB724" s="5"/>
      <c r="HC724" s="5"/>
      <c r="HD724" s="5"/>
      <c r="HE724" s="5"/>
      <c r="HF724" s="5"/>
      <c r="HG724" s="5"/>
      <c r="HH724" s="5"/>
      <c r="HI724" s="5"/>
      <c r="HJ724" s="5"/>
      <c r="HK724" s="5"/>
      <c r="HL724" s="5"/>
      <c r="HM724" s="5"/>
      <c r="HN724" s="5"/>
      <c r="HO724" s="5"/>
      <c r="HP724" s="5"/>
      <c r="HQ724" s="5"/>
      <c r="HR724" s="5"/>
      <c r="HS724" s="5"/>
      <c r="HT724" s="5"/>
      <c r="HU724" s="5"/>
      <c r="HV724" s="5"/>
      <c r="HW724" s="5"/>
      <c r="HX724" s="5"/>
      <c r="HY724" s="5"/>
      <c r="HZ724" s="5"/>
      <c r="IA724" s="5"/>
      <c r="IB724" s="5"/>
      <c r="IC724" s="5"/>
      <c r="ID724" s="5"/>
      <c r="IE724" s="5"/>
      <c r="IF724" s="5"/>
      <c r="IG724" s="5"/>
      <c r="IH724" s="5"/>
      <c r="II724" s="5"/>
      <c r="IJ724" s="5"/>
      <c r="IK724" s="5"/>
      <c r="IL724" s="5"/>
      <c r="IM724" s="5"/>
      <c r="IN724" s="5"/>
      <c r="IO724" s="5"/>
      <c r="IP724" s="5"/>
      <c r="IQ724" s="5"/>
      <c r="IR724" s="5"/>
      <c r="IS724" s="5"/>
      <c r="IT724" s="5"/>
      <c r="IU724" s="5"/>
      <c r="IV724" s="5"/>
      <c r="IW724" s="5"/>
      <c r="IX724" s="5"/>
      <c r="IY724" s="5"/>
      <c r="IZ724" s="5"/>
      <c r="JA724" s="5"/>
      <c r="JB724" s="5"/>
      <c r="JC724" s="5"/>
      <c r="JD724" s="5"/>
      <c r="JE724" s="5"/>
      <c r="JF724" s="5"/>
      <c r="JG724" s="5"/>
      <c r="JH724" s="5"/>
      <c r="JI724" s="5"/>
      <c r="JJ724" s="5"/>
      <c r="JK724" s="5"/>
      <c r="JL724" s="5"/>
      <c r="JM724" s="5"/>
      <c r="JN724" s="5"/>
      <c r="JO724" s="5"/>
      <c r="JP724" s="5"/>
      <c r="JQ724" s="5"/>
      <c r="JR724" s="5"/>
      <c r="JS724" s="5"/>
      <c r="JT724" s="5"/>
      <c r="JU724" s="5"/>
      <c r="JV724" s="5"/>
      <c r="JW724" s="5"/>
      <c r="JX724" s="5"/>
      <c r="JY724" s="5"/>
      <c r="JZ724" s="5"/>
      <c r="KA724" s="5"/>
      <c r="KB724" s="5"/>
      <c r="KC724" s="5"/>
      <c r="KD724" s="5"/>
      <c r="KE724" s="5"/>
      <c r="KF724" s="5"/>
      <c r="KG724" s="5"/>
      <c r="KH724" s="5"/>
      <c r="KI724" s="5"/>
      <c r="KJ724" s="5"/>
      <c r="KK724" s="5"/>
      <c r="KL724" s="5"/>
      <c r="KM724" s="5"/>
      <c r="KN724" s="5"/>
    </row>
    <row r="725" spans="1:300" ht="12.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  <c r="CR725" s="5"/>
      <c r="CS725" s="5"/>
      <c r="CT725" s="5"/>
      <c r="CU725" s="5"/>
      <c r="CV725" s="5"/>
      <c r="CW725" s="5"/>
      <c r="CX725" s="5"/>
      <c r="CY725" s="5"/>
      <c r="CZ725" s="5"/>
      <c r="DA725" s="5"/>
      <c r="DB725" s="5"/>
      <c r="DC725" s="5"/>
      <c r="DD725" s="5"/>
      <c r="DE725" s="5"/>
      <c r="DF725" s="5"/>
      <c r="DG725" s="5"/>
      <c r="DH725" s="5"/>
      <c r="DI725" s="5"/>
      <c r="DJ725" s="5"/>
      <c r="DK725" s="5"/>
      <c r="DL725" s="5"/>
      <c r="DM725" s="5"/>
      <c r="DN725" s="5"/>
      <c r="DO725" s="5"/>
      <c r="DP725" s="5"/>
      <c r="DQ725" s="5"/>
      <c r="DR725" s="5"/>
      <c r="DS725" s="5"/>
      <c r="DT725" s="5"/>
      <c r="DU725" s="5"/>
      <c r="DV725" s="5"/>
      <c r="DW725" s="5"/>
      <c r="DX725" s="5"/>
      <c r="DY725" s="5"/>
      <c r="DZ725" s="5"/>
      <c r="EA725" s="5"/>
      <c r="EB725" s="5"/>
      <c r="EC725" s="5"/>
      <c r="ED725" s="5"/>
      <c r="EE725" s="5"/>
      <c r="EF725" s="5"/>
      <c r="EG725" s="5"/>
      <c r="EH725" s="5"/>
      <c r="EI725" s="5"/>
      <c r="EJ725" s="5"/>
      <c r="EK725" s="5"/>
      <c r="EL725" s="5"/>
      <c r="EM725" s="5"/>
      <c r="EN725" s="5"/>
      <c r="EO725" s="5"/>
      <c r="EP725" s="5"/>
      <c r="EQ725" s="5"/>
      <c r="ER725" s="5"/>
      <c r="ES725" s="5"/>
      <c r="ET725" s="5"/>
      <c r="EU725" s="5"/>
      <c r="EV725" s="5"/>
      <c r="EW725" s="5"/>
      <c r="EX725" s="5"/>
      <c r="EY725" s="5"/>
      <c r="EZ725" s="5"/>
      <c r="FA725" s="5"/>
      <c r="FB725" s="5"/>
      <c r="FC725" s="5"/>
      <c r="FD725" s="5"/>
      <c r="FE725" s="5"/>
      <c r="FF725" s="5"/>
      <c r="FG725" s="5"/>
      <c r="FH725" s="5"/>
      <c r="FI725" s="5"/>
      <c r="FJ725" s="5"/>
      <c r="FK725" s="5"/>
      <c r="FL725" s="5"/>
      <c r="FM725" s="5"/>
      <c r="FN725" s="5"/>
      <c r="FO725" s="5"/>
      <c r="FP725" s="5"/>
      <c r="FQ725" s="5"/>
      <c r="FR725" s="5"/>
      <c r="FS725" s="5"/>
      <c r="FT725" s="5"/>
      <c r="FU725" s="5"/>
      <c r="FV725" s="5"/>
      <c r="FW725" s="5"/>
      <c r="FX725" s="5"/>
      <c r="FY725" s="5"/>
      <c r="FZ725" s="5"/>
      <c r="GA725" s="5"/>
      <c r="GB725" s="5"/>
      <c r="GC725" s="5"/>
      <c r="GD725" s="5"/>
      <c r="GE725" s="5"/>
      <c r="GF725" s="5"/>
      <c r="GG725" s="5"/>
      <c r="GH725" s="5"/>
      <c r="GI725" s="5"/>
      <c r="GJ725" s="5"/>
      <c r="GK725" s="5"/>
      <c r="GL725" s="5"/>
      <c r="GM725" s="5"/>
      <c r="GN725" s="5"/>
      <c r="GO725" s="5"/>
      <c r="GP725" s="5"/>
      <c r="GQ725" s="5"/>
      <c r="GR725" s="5"/>
      <c r="GS725" s="5"/>
      <c r="GT725" s="5"/>
      <c r="GU725" s="5"/>
      <c r="GV725" s="5"/>
      <c r="GW725" s="5"/>
      <c r="GX725" s="5"/>
      <c r="GY725" s="5"/>
      <c r="GZ725" s="5"/>
      <c r="HA725" s="5"/>
      <c r="HB725" s="5"/>
      <c r="HC725" s="5"/>
      <c r="HD725" s="5"/>
      <c r="HE725" s="5"/>
      <c r="HF725" s="5"/>
      <c r="HG725" s="5"/>
      <c r="HH725" s="5"/>
      <c r="HI725" s="5"/>
      <c r="HJ725" s="5"/>
      <c r="HK725" s="5"/>
      <c r="HL725" s="5"/>
      <c r="HM725" s="5"/>
      <c r="HN725" s="5"/>
      <c r="HO725" s="5"/>
      <c r="HP725" s="5"/>
      <c r="HQ725" s="5"/>
      <c r="HR725" s="5"/>
      <c r="HS725" s="5"/>
      <c r="HT725" s="5"/>
      <c r="HU725" s="5"/>
      <c r="HV725" s="5"/>
      <c r="HW725" s="5"/>
      <c r="HX725" s="5"/>
      <c r="HY725" s="5"/>
      <c r="HZ725" s="5"/>
      <c r="IA725" s="5"/>
      <c r="IB725" s="5"/>
      <c r="IC725" s="5"/>
      <c r="ID725" s="5"/>
      <c r="IE725" s="5"/>
      <c r="IF725" s="5"/>
      <c r="IG725" s="5"/>
      <c r="IH725" s="5"/>
      <c r="II725" s="5"/>
      <c r="IJ725" s="5"/>
      <c r="IK725" s="5"/>
      <c r="IL725" s="5"/>
      <c r="IM725" s="5"/>
      <c r="IN725" s="5"/>
      <c r="IO725" s="5"/>
      <c r="IP725" s="5"/>
      <c r="IQ725" s="5"/>
      <c r="IR725" s="5"/>
      <c r="IS725" s="5"/>
      <c r="IT725" s="5"/>
      <c r="IU725" s="5"/>
      <c r="IV725" s="5"/>
      <c r="IW725" s="5"/>
      <c r="IX725" s="5"/>
      <c r="IY725" s="5"/>
      <c r="IZ725" s="5"/>
      <c r="JA725" s="5"/>
      <c r="JB725" s="5"/>
      <c r="JC725" s="5"/>
      <c r="JD725" s="5"/>
      <c r="JE725" s="5"/>
      <c r="JF725" s="5"/>
      <c r="JG725" s="5"/>
      <c r="JH725" s="5"/>
      <c r="JI725" s="5"/>
      <c r="JJ725" s="5"/>
      <c r="JK725" s="5"/>
      <c r="JL725" s="5"/>
      <c r="JM725" s="5"/>
      <c r="JN725" s="5"/>
      <c r="JO725" s="5"/>
      <c r="JP725" s="5"/>
      <c r="JQ725" s="5"/>
      <c r="JR725" s="5"/>
      <c r="JS725" s="5"/>
      <c r="JT725" s="5"/>
      <c r="JU725" s="5"/>
      <c r="JV725" s="5"/>
      <c r="JW725" s="5"/>
      <c r="JX725" s="5"/>
      <c r="JY725" s="5"/>
      <c r="JZ725" s="5"/>
      <c r="KA725" s="5"/>
      <c r="KB725" s="5"/>
      <c r="KC725" s="5"/>
      <c r="KD725" s="5"/>
      <c r="KE725" s="5"/>
      <c r="KF725" s="5"/>
      <c r="KG725" s="5"/>
      <c r="KH725" s="5"/>
      <c r="KI725" s="5"/>
      <c r="KJ725" s="5"/>
      <c r="KK725" s="5"/>
      <c r="KL725" s="5"/>
      <c r="KM725" s="5"/>
      <c r="KN725" s="5"/>
    </row>
    <row r="726" spans="1:300" ht="12.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  <c r="CU726" s="5"/>
      <c r="CV726" s="5"/>
      <c r="CW726" s="5"/>
      <c r="CX726" s="5"/>
      <c r="CY726" s="5"/>
      <c r="CZ726" s="5"/>
      <c r="DA726" s="5"/>
      <c r="DB726" s="5"/>
      <c r="DC726" s="5"/>
      <c r="DD726" s="5"/>
      <c r="DE726" s="5"/>
      <c r="DF726" s="5"/>
      <c r="DG726" s="5"/>
      <c r="DH726" s="5"/>
      <c r="DI726" s="5"/>
      <c r="DJ726" s="5"/>
      <c r="DK726" s="5"/>
      <c r="DL726" s="5"/>
      <c r="DM726" s="5"/>
      <c r="DN726" s="5"/>
      <c r="DO726" s="5"/>
      <c r="DP726" s="5"/>
      <c r="DQ726" s="5"/>
      <c r="DR726" s="5"/>
      <c r="DS726" s="5"/>
      <c r="DT726" s="5"/>
      <c r="DU726" s="5"/>
      <c r="DV726" s="5"/>
      <c r="DW726" s="5"/>
      <c r="DX726" s="5"/>
      <c r="DY726" s="5"/>
      <c r="DZ726" s="5"/>
      <c r="EA726" s="5"/>
      <c r="EB726" s="5"/>
      <c r="EC726" s="5"/>
      <c r="ED726" s="5"/>
      <c r="EE726" s="5"/>
      <c r="EF726" s="5"/>
      <c r="EG726" s="5"/>
      <c r="EH726" s="5"/>
      <c r="EI726" s="5"/>
      <c r="EJ726" s="5"/>
      <c r="EK726" s="5"/>
      <c r="EL726" s="5"/>
      <c r="EM726" s="5"/>
      <c r="EN726" s="5"/>
      <c r="EO726" s="5"/>
      <c r="EP726" s="5"/>
      <c r="EQ726" s="5"/>
      <c r="ER726" s="5"/>
      <c r="ES726" s="5"/>
      <c r="ET726" s="5"/>
      <c r="EU726" s="5"/>
      <c r="EV726" s="5"/>
      <c r="EW726" s="5"/>
      <c r="EX726" s="5"/>
      <c r="EY726" s="5"/>
      <c r="EZ726" s="5"/>
      <c r="FA726" s="5"/>
      <c r="FB726" s="5"/>
      <c r="FC726" s="5"/>
      <c r="FD726" s="5"/>
      <c r="FE726" s="5"/>
      <c r="FF726" s="5"/>
      <c r="FG726" s="5"/>
      <c r="FH726" s="5"/>
      <c r="FI726" s="5"/>
      <c r="FJ726" s="5"/>
      <c r="FK726" s="5"/>
      <c r="FL726" s="5"/>
      <c r="FM726" s="5"/>
      <c r="FN726" s="5"/>
      <c r="FO726" s="5"/>
      <c r="FP726" s="5"/>
      <c r="FQ726" s="5"/>
      <c r="FR726" s="5"/>
      <c r="FS726" s="5"/>
      <c r="FT726" s="5"/>
      <c r="FU726" s="5"/>
      <c r="FV726" s="5"/>
      <c r="FW726" s="5"/>
      <c r="FX726" s="5"/>
      <c r="FY726" s="5"/>
      <c r="FZ726" s="5"/>
      <c r="GA726" s="5"/>
      <c r="GB726" s="5"/>
      <c r="GC726" s="5"/>
      <c r="GD726" s="5"/>
      <c r="GE726" s="5"/>
      <c r="GF726" s="5"/>
      <c r="GG726" s="5"/>
      <c r="GH726" s="5"/>
      <c r="GI726" s="5"/>
      <c r="GJ726" s="5"/>
      <c r="GK726" s="5"/>
      <c r="GL726" s="5"/>
      <c r="GM726" s="5"/>
      <c r="GN726" s="5"/>
      <c r="GO726" s="5"/>
      <c r="GP726" s="5"/>
      <c r="GQ726" s="5"/>
      <c r="GR726" s="5"/>
      <c r="GS726" s="5"/>
      <c r="GT726" s="5"/>
      <c r="GU726" s="5"/>
      <c r="GV726" s="5"/>
      <c r="GW726" s="5"/>
      <c r="GX726" s="5"/>
      <c r="GY726" s="5"/>
      <c r="GZ726" s="5"/>
      <c r="HA726" s="5"/>
      <c r="HB726" s="5"/>
      <c r="HC726" s="5"/>
      <c r="HD726" s="5"/>
      <c r="HE726" s="5"/>
      <c r="HF726" s="5"/>
      <c r="HG726" s="5"/>
      <c r="HH726" s="5"/>
      <c r="HI726" s="5"/>
      <c r="HJ726" s="5"/>
      <c r="HK726" s="5"/>
      <c r="HL726" s="5"/>
      <c r="HM726" s="5"/>
      <c r="HN726" s="5"/>
      <c r="HO726" s="5"/>
      <c r="HP726" s="5"/>
      <c r="HQ726" s="5"/>
      <c r="HR726" s="5"/>
      <c r="HS726" s="5"/>
      <c r="HT726" s="5"/>
      <c r="HU726" s="5"/>
      <c r="HV726" s="5"/>
      <c r="HW726" s="5"/>
      <c r="HX726" s="5"/>
      <c r="HY726" s="5"/>
      <c r="HZ726" s="5"/>
      <c r="IA726" s="5"/>
      <c r="IB726" s="5"/>
      <c r="IC726" s="5"/>
      <c r="ID726" s="5"/>
      <c r="IE726" s="5"/>
      <c r="IF726" s="5"/>
      <c r="IG726" s="5"/>
      <c r="IH726" s="5"/>
      <c r="II726" s="5"/>
      <c r="IJ726" s="5"/>
      <c r="IK726" s="5"/>
      <c r="IL726" s="5"/>
      <c r="IM726" s="5"/>
      <c r="IN726" s="5"/>
      <c r="IO726" s="5"/>
      <c r="IP726" s="5"/>
      <c r="IQ726" s="5"/>
      <c r="IR726" s="5"/>
      <c r="IS726" s="5"/>
      <c r="IT726" s="5"/>
      <c r="IU726" s="5"/>
      <c r="IV726" s="5"/>
      <c r="IW726" s="5"/>
      <c r="IX726" s="5"/>
      <c r="IY726" s="5"/>
      <c r="IZ726" s="5"/>
      <c r="JA726" s="5"/>
      <c r="JB726" s="5"/>
      <c r="JC726" s="5"/>
      <c r="JD726" s="5"/>
      <c r="JE726" s="5"/>
      <c r="JF726" s="5"/>
      <c r="JG726" s="5"/>
      <c r="JH726" s="5"/>
      <c r="JI726" s="5"/>
      <c r="JJ726" s="5"/>
      <c r="JK726" s="5"/>
      <c r="JL726" s="5"/>
      <c r="JM726" s="5"/>
      <c r="JN726" s="5"/>
      <c r="JO726" s="5"/>
      <c r="JP726" s="5"/>
      <c r="JQ726" s="5"/>
      <c r="JR726" s="5"/>
      <c r="JS726" s="5"/>
      <c r="JT726" s="5"/>
      <c r="JU726" s="5"/>
      <c r="JV726" s="5"/>
      <c r="JW726" s="5"/>
      <c r="JX726" s="5"/>
      <c r="JY726" s="5"/>
      <c r="JZ726" s="5"/>
      <c r="KA726" s="5"/>
      <c r="KB726" s="5"/>
      <c r="KC726" s="5"/>
      <c r="KD726" s="5"/>
      <c r="KE726" s="5"/>
      <c r="KF726" s="5"/>
      <c r="KG726" s="5"/>
      <c r="KH726" s="5"/>
      <c r="KI726" s="5"/>
      <c r="KJ726" s="5"/>
      <c r="KK726" s="5"/>
      <c r="KL726" s="5"/>
      <c r="KM726" s="5"/>
      <c r="KN726" s="5"/>
    </row>
    <row r="727" spans="1:300" ht="12.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/>
      <c r="CS727" s="5"/>
      <c r="CT727" s="5"/>
      <c r="CU727" s="5"/>
      <c r="CV727" s="5"/>
      <c r="CW727" s="5"/>
      <c r="CX727" s="5"/>
      <c r="CY727" s="5"/>
      <c r="CZ727" s="5"/>
      <c r="DA727" s="5"/>
      <c r="DB727" s="5"/>
      <c r="DC727" s="5"/>
      <c r="DD727" s="5"/>
      <c r="DE727" s="5"/>
      <c r="DF727" s="5"/>
      <c r="DG727" s="5"/>
      <c r="DH727" s="5"/>
      <c r="DI727" s="5"/>
      <c r="DJ727" s="5"/>
      <c r="DK727" s="5"/>
      <c r="DL727" s="5"/>
      <c r="DM727" s="5"/>
      <c r="DN727" s="5"/>
      <c r="DO727" s="5"/>
      <c r="DP727" s="5"/>
      <c r="DQ727" s="5"/>
      <c r="DR727" s="5"/>
      <c r="DS727" s="5"/>
      <c r="DT727" s="5"/>
      <c r="DU727" s="5"/>
      <c r="DV727" s="5"/>
      <c r="DW727" s="5"/>
      <c r="DX727" s="5"/>
      <c r="DY727" s="5"/>
      <c r="DZ727" s="5"/>
      <c r="EA727" s="5"/>
      <c r="EB727" s="5"/>
      <c r="EC727" s="5"/>
      <c r="ED727" s="5"/>
      <c r="EE727" s="5"/>
      <c r="EF727" s="5"/>
      <c r="EG727" s="5"/>
      <c r="EH727" s="5"/>
      <c r="EI727" s="5"/>
      <c r="EJ727" s="5"/>
      <c r="EK727" s="5"/>
      <c r="EL727" s="5"/>
      <c r="EM727" s="5"/>
      <c r="EN727" s="5"/>
      <c r="EO727" s="5"/>
      <c r="EP727" s="5"/>
      <c r="EQ727" s="5"/>
      <c r="ER727" s="5"/>
      <c r="ES727" s="5"/>
      <c r="ET727" s="5"/>
      <c r="EU727" s="5"/>
      <c r="EV727" s="5"/>
      <c r="EW727" s="5"/>
      <c r="EX727" s="5"/>
      <c r="EY727" s="5"/>
      <c r="EZ727" s="5"/>
      <c r="FA727" s="5"/>
      <c r="FB727" s="5"/>
      <c r="FC727" s="5"/>
      <c r="FD727" s="5"/>
      <c r="FE727" s="5"/>
      <c r="FF727" s="5"/>
      <c r="FG727" s="5"/>
      <c r="FH727" s="5"/>
      <c r="FI727" s="5"/>
      <c r="FJ727" s="5"/>
      <c r="FK727" s="5"/>
      <c r="FL727" s="5"/>
      <c r="FM727" s="5"/>
      <c r="FN727" s="5"/>
      <c r="FO727" s="5"/>
      <c r="FP727" s="5"/>
      <c r="FQ727" s="5"/>
      <c r="FR727" s="5"/>
      <c r="FS727" s="5"/>
      <c r="FT727" s="5"/>
      <c r="FU727" s="5"/>
      <c r="FV727" s="5"/>
      <c r="FW727" s="5"/>
      <c r="FX727" s="5"/>
      <c r="FY727" s="5"/>
      <c r="FZ727" s="5"/>
      <c r="GA727" s="5"/>
      <c r="GB727" s="5"/>
      <c r="GC727" s="5"/>
      <c r="GD727" s="5"/>
      <c r="GE727" s="5"/>
      <c r="GF727" s="5"/>
      <c r="GG727" s="5"/>
      <c r="GH727" s="5"/>
      <c r="GI727" s="5"/>
      <c r="GJ727" s="5"/>
      <c r="GK727" s="5"/>
      <c r="GL727" s="5"/>
      <c r="GM727" s="5"/>
      <c r="GN727" s="5"/>
      <c r="GO727" s="5"/>
      <c r="GP727" s="5"/>
      <c r="GQ727" s="5"/>
      <c r="GR727" s="5"/>
      <c r="GS727" s="5"/>
      <c r="GT727" s="5"/>
      <c r="GU727" s="5"/>
      <c r="GV727" s="5"/>
      <c r="GW727" s="5"/>
      <c r="GX727" s="5"/>
      <c r="GY727" s="5"/>
      <c r="GZ727" s="5"/>
      <c r="HA727" s="5"/>
      <c r="HB727" s="5"/>
      <c r="HC727" s="5"/>
      <c r="HD727" s="5"/>
      <c r="HE727" s="5"/>
      <c r="HF727" s="5"/>
      <c r="HG727" s="5"/>
      <c r="HH727" s="5"/>
      <c r="HI727" s="5"/>
      <c r="HJ727" s="5"/>
      <c r="HK727" s="5"/>
      <c r="HL727" s="5"/>
      <c r="HM727" s="5"/>
      <c r="HN727" s="5"/>
      <c r="HO727" s="5"/>
      <c r="HP727" s="5"/>
      <c r="HQ727" s="5"/>
      <c r="HR727" s="5"/>
      <c r="HS727" s="5"/>
      <c r="HT727" s="5"/>
      <c r="HU727" s="5"/>
      <c r="HV727" s="5"/>
      <c r="HW727" s="5"/>
      <c r="HX727" s="5"/>
      <c r="HY727" s="5"/>
      <c r="HZ727" s="5"/>
      <c r="IA727" s="5"/>
      <c r="IB727" s="5"/>
      <c r="IC727" s="5"/>
      <c r="ID727" s="5"/>
      <c r="IE727" s="5"/>
      <c r="IF727" s="5"/>
      <c r="IG727" s="5"/>
      <c r="IH727" s="5"/>
      <c r="II727" s="5"/>
      <c r="IJ727" s="5"/>
      <c r="IK727" s="5"/>
      <c r="IL727" s="5"/>
      <c r="IM727" s="5"/>
      <c r="IN727" s="5"/>
      <c r="IO727" s="5"/>
      <c r="IP727" s="5"/>
      <c r="IQ727" s="5"/>
      <c r="IR727" s="5"/>
      <c r="IS727" s="5"/>
      <c r="IT727" s="5"/>
      <c r="IU727" s="5"/>
      <c r="IV727" s="5"/>
      <c r="IW727" s="5"/>
      <c r="IX727" s="5"/>
      <c r="IY727" s="5"/>
      <c r="IZ727" s="5"/>
      <c r="JA727" s="5"/>
      <c r="JB727" s="5"/>
      <c r="JC727" s="5"/>
      <c r="JD727" s="5"/>
      <c r="JE727" s="5"/>
      <c r="JF727" s="5"/>
      <c r="JG727" s="5"/>
      <c r="JH727" s="5"/>
      <c r="JI727" s="5"/>
      <c r="JJ727" s="5"/>
      <c r="JK727" s="5"/>
      <c r="JL727" s="5"/>
      <c r="JM727" s="5"/>
      <c r="JN727" s="5"/>
      <c r="JO727" s="5"/>
      <c r="JP727" s="5"/>
      <c r="JQ727" s="5"/>
      <c r="JR727" s="5"/>
      <c r="JS727" s="5"/>
      <c r="JT727" s="5"/>
      <c r="JU727" s="5"/>
      <c r="JV727" s="5"/>
      <c r="JW727" s="5"/>
      <c r="JX727" s="5"/>
      <c r="JY727" s="5"/>
      <c r="JZ727" s="5"/>
      <c r="KA727" s="5"/>
      <c r="KB727" s="5"/>
      <c r="KC727" s="5"/>
      <c r="KD727" s="5"/>
      <c r="KE727" s="5"/>
      <c r="KF727" s="5"/>
      <c r="KG727" s="5"/>
      <c r="KH727" s="5"/>
      <c r="KI727" s="5"/>
      <c r="KJ727" s="5"/>
      <c r="KK727" s="5"/>
      <c r="KL727" s="5"/>
      <c r="KM727" s="5"/>
      <c r="KN727" s="5"/>
    </row>
    <row r="728" spans="1:300" ht="12.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/>
      <c r="CS728" s="5"/>
      <c r="CT728" s="5"/>
      <c r="CU728" s="5"/>
      <c r="CV728" s="5"/>
      <c r="CW728" s="5"/>
      <c r="CX728" s="5"/>
      <c r="CY728" s="5"/>
      <c r="CZ728" s="5"/>
      <c r="DA728" s="5"/>
      <c r="DB728" s="5"/>
      <c r="DC728" s="5"/>
      <c r="DD728" s="5"/>
      <c r="DE728" s="5"/>
      <c r="DF728" s="5"/>
      <c r="DG728" s="5"/>
      <c r="DH728" s="5"/>
      <c r="DI728" s="5"/>
      <c r="DJ728" s="5"/>
      <c r="DK728" s="5"/>
      <c r="DL728" s="5"/>
      <c r="DM728" s="5"/>
      <c r="DN728" s="5"/>
      <c r="DO728" s="5"/>
      <c r="DP728" s="5"/>
      <c r="DQ728" s="5"/>
      <c r="DR728" s="5"/>
      <c r="DS728" s="5"/>
      <c r="DT728" s="5"/>
      <c r="DU728" s="5"/>
      <c r="DV728" s="5"/>
      <c r="DW728" s="5"/>
      <c r="DX728" s="5"/>
      <c r="DY728" s="5"/>
      <c r="DZ728" s="5"/>
      <c r="EA728" s="5"/>
      <c r="EB728" s="5"/>
      <c r="EC728" s="5"/>
      <c r="ED728" s="5"/>
      <c r="EE728" s="5"/>
      <c r="EF728" s="5"/>
      <c r="EG728" s="5"/>
      <c r="EH728" s="5"/>
      <c r="EI728" s="5"/>
      <c r="EJ728" s="5"/>
      <c r="EK728" s="5"/>
      <c r="EL728" s="5"/>
      <c r="EM728" s="5"/>
      <c r="EN728" s="5"/>
      <c r="EO728" s="5"/>
      <c r="EP728" s="5"/>
      <c r="EQ728" s="5"/>
      <c r="ER728" s="5"/>
      <c r="ES728" s="5"/>
      <c r="ET728" s="5"/>
      <c r="EU728" s="5"/>
      <c r="EV728" s="5"/>
      <c r="EW728" s="5"/>
      <c r="EX728" s="5"/>
      <c r="EY728" s="5"/>
      <c r="EZ728" s="5"/>
      <c r="FA728" s="5"/>
      <c r="FB728" s="5"/>
      <c r="FC728" s="5"/>
      <c r="FD728" s="5"/>
      <c r="FE728" s="5"/>
      <c r="FF728" s="5"/>
      <c r="FG728" s="5"/>
      <c r="FH728" s="5"/>
      <c r="FI728" s="5"/>
      <c r="FJ728" s="5"/>
      <c r="FK728" s="5"/>
      <c r="FL728" s="5"/>
      <c r="FM728" s="5"/>
      <c r="FN728" s="5"/>
      <c r="FO728" s="5"/>
      <c r="FP728" s="5"/>
      <c r="FQ728" s="5"/>
      <c r="FR728" s="5"/>
      <c r="FS728" s="5"/>
      <c r="FT728" s="5"/>
      <c r="FU728" s="5"/>
      <c r="FV728" s="5"/>
      <c r="FW728" s="5"/>
      <c r="FX728" s="5"/>
      <c r="FY728" s="5"/>
      <c r="FZ728" s="5"/>
      <c r="GA728" s="5"/>
      <c r="GB728" s="5"/>
      <c r="GC728" s="5"/>
      <c r="GD728" s="5"/>
      <c r="GE728" s="5"/>
      <c r="GF728" s="5"/>
      <c r="GG728" s="5"/>
      <c r="GH728" s="5"/>
      <c r="GI728" s="5"/>
      <c r="GJ728" s="5"/>
      <c r="GK728" s="5"/>
      <c r="GL728" s="5"/>
      <c r="GM728" s="5"/>
      <c r="GN728" s="5"/>
      <c r="GO728" s="5"/>
      <c r="GP728" s="5"/>
      <c r="GQ728" s="5"/>
      <c r="GR728" s="5"/>
      <c r="GS728" s="5"/>
      <c r="GT728" s="5"/>
      <c r="GU728" s="5"/>
      <c r="GV728" s="5"/>
      <c r="GW728" s="5"/>
      <c r="GX728" s="5"/>
      <c r="GY728" s="5"/>
      <c r="GZ728" s="5"/>
      <c r="HA728" s="5"/>
      <c r="HB728" s="5"/>
      <c r="HC728" s="5"/>
      <c r="HD728" s="5"/>
      <c r="HE728" s="5"/>
      <c r="HF728" s="5"/>
      <c r="HG728" s="5"/>
      <c r="HH728" s="5"/>
      <c r="HI728" s="5"/>
      <c r="HJ728" s="5"/>
      <c r="HK728" s="5"/>
      <c r="HL728" s="5"/>
      <c r="HM728" s="5"/>
      <c r="HN728" s="5"/>
      <c r="HO728" s="5"/>
      <c r="HP728" s="5"/>
      <c r="HQ728" s="5"/>
      <c r="HR728" s="5"/>
      <c r="HS728" s="5"/>
      <c r="HT728" s="5"/>
      <c r="HU728" s="5"/>
      <c r="HV728" s="5"/>
      <c r="HW728" s="5"/>
      <c r="HX728" s="5"/>
      <c r="HY728" s="5"/>
      <c r="HZ728" s="5"/>
      <c r="IA728" s="5"/>
      <c r="IB728" s="5"/>
      <c r="IC728" s="5"/>
      <c r="ID728" s="5"/>
      <c r="IE728" s="5"/>
      <c r="IF728" s="5"/>
      <c r="IG728" s="5"/>
      <c r="IH728" s="5"/>
      <c r="II728" s="5"/>
      <c r="IJ728" s="5"/>
      <c r="IK728" s="5"/>
      <c r="IL728" s="5"/>
      <c r="IM728" s="5"/>
      <c r="IN728" s="5"/>
      <c r="IO728" s="5"/>
      <c r="IP728" s="5"/>
      <c r="IQ728" s="5"/>
      <c r="IR728" s="5"/>
      <c r="IS728" s="5"/>
      <c r="IT728" s="5"/>
      <c r="IU728" s="5"/>
      <c r="IV728" s="5"/>
      <c r="IW728" s="5"/>
      <c r="IX728" s="5"/>
      <c r="IY728" s="5"/>
      <c r="IZ728" s="5"/>
      <c r="JA728" s="5"/>
      <c r="JB728" s="5"/>
      <c r="JC728" s="5"/>
      <c r="JD728" s="5"/>
      <c r="JE728" s="5"/>
      <c r="JF728" s="5"/>
      <c r="JG728" s="5"/>
      <c r="JH728" s="5"/>
      <c r="JI728" s="5"/>
      <c r="JJ728" s="5"/>
      <c r="JK728" s="5"/>
      <c r="JL728" s="5"/>
      <c r="JM728" s="5"/>
      <c r="JN728" s="5"/>
      <c r="JO728" s="5"/>
      <c r="JP728" s="5"/>
      <c r="JQ728" s="5"/>
      <c r="JR728" s="5"/>
      <c r="JS728" s="5"/>
      <c r="JT728" s="5"/>
      <c r="JU728" s="5"/>
      <c r="JV728" s="5"/>
      <c r="JW728" s="5"/>
      <c r="JX728" s="5"/>
      <c r="JY728" s="5"/>
      <c r="JZ728" s="5"/>
      <c r="KA728" s="5"/>
      <c r="KB728" s="5"/>
      <c r="KC728" s="5"/>
      <c r="KD728" s="5"/>
      <c r="KE728" s="5"/>
      <c r="KF728" s="5"/>
      <c r="KG728" s="5"/>
      <c r="KH728" s="5"/>
      <c r="KI728" s="5"/>
      <c r="KJ728" s="5"/>
      <c r="KK728" s="5"/>
      <c r="KL728" s="5"/>
      <c r="KM728" s="5"/>
      <c r="KN728" s="5"/>
    </row>
    <row r="729" spans="1:300" ht="12.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/>
      <c r="CS729" s="5"/>
      <c r="CT729" s="5"/>
      <c r="CU729" s="5"/>
      <c r="CV729" s="5"/>
      <c r="CW729" s="5"/>
      <c r="CX729" s="5"/>
      <c r="CY729" s="5"/>
      <c r="CZ729" s="5"/>
      <c r="DA729" s="5"/>
      <c r="DB729" s="5"/>
      <c r="DC729" s="5"/>
      <c r="DD729" s="5"/>
      <c r="DE729" s="5"/>
      <c r="DF729" s="5"/>
      <c r="DG729" s="5"/>
      <c r="DH729" s="5"/>
      <c r="DI729" s="5"/>
      <c r="DJ729" s="5"/>
      <c r="DK729" s="5"/>
      <c r="DL729" s="5"/>
      <c r="DM729" s="5"/>
      <c r="DN729" s="5"/>
      <c r="DO729" s="5"/>
      <c r="DP729" s="5"/>
      <c r="DQ729" s="5"/>
      <c r="DR729" s="5"/>
      <c r="DS729" s="5"/>
      <c r="DT729" s="5"/>
      <c r="DU729" s="5"/>
      <c r="DV729" s="5"/>
      <c r="DW729" s="5"/>
      <c r="DX729" s="5"/>
      <c r="DY729" s="5"/>
      <c r="DZ729" s="5"/>
      <c r="EA729" s="5"/>
      <c r="EB729" s="5"/>
      <c r="EC729" s="5"/>
      <c r="ED729" s="5"/>
      <c r="EE729" s="5"/>
      <c r="EF729" s="5"/>
      <c r="EG729" s="5"/>
      <c r="EH729" s="5"/>
      <c r="EI729" s="5"/>
      <c r="EJ729" s="5"/>
      <c r="EK729" s="5"/>
      <c r="EL729" s="5"/>
      <c r="EM729" s="5"/>
      <c r="EN729" s="5"/>
      <c r="EO729" s="5"/>
      <c r="EP729" s="5"/>
      <c r="EQ729" s="5"/>
      <c r="ER729" s="5"/>
      <c r="ES729" s="5"/>
      <c r="ET729" s="5"/>
      <c r="EU729" s="5"/>
      <c r="EV729" s="5"/>
      <c r="EW729" s="5"/>
      <c r="EX729" s="5"/>
      <c r="EY729" s="5"/>
      <c r="EZ729" s="5"/>
      <c r="FA729" s="5"/>
      <c r="FB729" s="5"/>
      <c r="FC729" s="5"/>
      <c r="FD729" s="5"/>
      <c r="FE729" s="5"/>
      <c r="FF729" s="5"/>
      <c r="FG729" s="5"/>
      <c r="FH729" s="5"/>
      <c r="FI729" s="5"/>
      <c r="FJ729" s="5"/>
      <c r="FK729" s="5"/>
      <c r="FL729" s="5"/>
      <c r="FM729" s="5"/>
      <c r="FN729" s="5"/>
      <c r="FO729" s="5"/>
      <c r="FP729" s="5"/>
      <c r="FQ729" s="5"/>
      <c r="FR729" s="5"/>
      <c r="FS729" s="5"/>
      <c r="FT729" s="5"/>
      <c r="FU729" s="5"/>
      <c r="FV729" s="5"/>
      <c r="FW729" s="5"/>
      <c r="FX729" s="5"/>
      <c r="FY729" s="5"/>
      <c r="FZ729" s="5"/>
      <c r="GA729" s="5"/>
      <c r="GB729" s="5"/>
      <c r="GC729" s="5"/>
      <c r="GD729" s="5"/>
      <c r="GE729" s="5"/>
      <c r="GF729" s="5"/>
      <c r="GG729" s="5"/>
      <c r="GH729" s="5"/>
      <c r="GI729" s="5"/>
      <c r="GJ729" s="5"/>
      <c r="GK729" s="5"/>
      <c r="GL729" s="5"/>
      <c r="GM729" s="5"/>
      <c r="GN729" s="5"/>
      <c r="GO729" s="5"/>
      <c r="GP729" s="5"/>
      <c r="GQ729" s="5"/>
      <c r="GR729" s="5"/>
      <c r="GS729" s="5"/>
      <c r="GT729" s="5"/>
      <c r="GU729" s="5"/>
      <c r="GV729" s="5"/>
      <c r="GW729" s="5"/>
      <c r="GX729" s="5"/>
      <c r="GY729" s="5"/>
      <c r="GZ729" s="5"/>
      <c r="HA729" s="5"/>
      <c r="HB729" s="5"/>
      <c r="HC729" s="5"/>
      <c r="HD729" s="5"/>
      <c r="HE729" s="5"/>
      <c r="HF729" s="5"/>
      <c r="HG729" s="5"/>
      <c r="HH729" s="5"/>
      <c r="HI729" s="5"/>
      <c r="HJ729" s="5"/>
      <c r="HK729" s="5"/>
      <c r="HL729" s="5"/>
      <c r="HM729" s="5"/>
      <c r="HN729" s="5"/>
      <c r="HO729" s="5"/>
      <c r="HP729" s="5"/>
      <c r="HQ729" s="5"/>
      <c r="HR729" s="5"/>
      <c r="HS729" s="5"/>
      <c r="HT729" s="5"/>
      <c r="HU729" s="5"/>
      <c r="HV729" s="5"/>
      <c r="HW729" s="5"/>
      <c r="HX729" s="5"/>
      <c r="HY729" s="5"/>
      <c r="HZ729" s="5"/>
      <c r="IA729" s="5"/>
      <c r="IB729" s="5"/>
      <c r="IC729" s="5"/>
      <c r="ID729" s="5"/>
      <c r="IE729" s="5"/>
      <c r="IF729" s="5"/>
      <c r="IG729" s="5"/>
      <c r="IH729" s="5"/>
      <c r="II729" s="5"/>
      <c r="IJ729" s="5"/>
      <c r="IK729" s="5"/>
      <c r="IL729" s="5"/>
      <c r="IM729" s="5"/>
      <c r="IN729" s="5"/>
      <c r="IO729" s="5"/>
      <c r="IP729" s="5"/>
      <c r="IQ729" s="5"/>
      <c r="IR729" s="5"/>
      <c r="IS729" s="5"/>
      <c r="IT729" s="5"/>
      <c r="IU729" s="5"/>
      <c r="IV729" s="5"/>
      <c r="IW729" s="5"/>
      <c r="IX729" s="5"/>
      <c r="IY729" s="5"/>
      <c r="IZ729" s="5"/>
      <c r="JA729" s="5"/>
      <c r="JB729" s="5"/>
      <c r="JC729" s="5"/>
      <c r="JD729" s="5"/>
      <c r="JE729" s="5"/>
      <c r="JF729" s="5"/>
      <c r="JG729" s="5"/>
      <c r="JH729" s="5"/>
      <c r="JI729" s="5"/>
      <c r="JJ729" s="5"/>
      <c r="JK729" s="5"/>
      <c r="JL729" s="5"/>
      <c r="JM729" s="5"/>
      <c r="JN729" s="5"/>
      <c r="JO729" s="5"/>
      <c r="JP729" s="5"/>
      <c r="JQ729" s="5"/>
      <c r="JR729" s="5"/>
      <c r="JS729" s="5"/>
      <c r="JT729" s="5"/>
      <c r="JU729" s="5"/>
      <c r="JV729" s="5"/>
      <c r="JW729" s="5"/>
      <c r="JX729" s="5"/>
      <c r="JY729" s="5"/>
      <c r="JZ729" s="5"/>
      <c r="KA729" s="5"/>
      <c r="KB729" s="5"/>
      <c r="KC729" s="5"/>
      <c r="KD729" s="5"/>
      <c r="KE729" s="5"/>
      <c r="KF729" s="5"/>
      <c r="KG729" s="5"/>
      <c r="KH729" s="5"/>
      <c r="KI729" s="5"/>
      <c r="KJ729" s="5"/>
      <c r="KK729" s="5"/>
      <c r="KL729" s="5"/>
      <c r="KM729" s="5"/>
      <c r="KN729" s="5"/>
    </row>
    <row r="730" spans="1:300" ht="12.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/>
      <c r="CS730" s="5"/>
      <c r="CT730" s="5"/>
      <c r="CU730" s="5"/>
      <c r="CV730" s="5"/>
      <c r="CW730" s="5"/>
      <c r="CX730" s="5"/>
      <c r="CY730" s="5"/>
      <c r="CZ730" s="5"/>
      <c r="DA730" s="5"/>
      <c r="DB730" s="5"/>
      <c r="DC730" s="5"/>
      <c r="DD730" s="5"/>
      <c r="DE730" s="5"/>
      <c r="DF730" s="5"/>
      <c r="DG730" s="5"/>
      <c r="DH730" s="5"/>
      <c r="DI730" s="5"/>
      <c r="DJ730" s="5"/>
      <c r="DK730" s="5"/>
      <c r="DL730" s="5"/>
      <c r="DM730" s="5"/>
      <c r="DN730" s="5"/>
      <c r="DO730" s="5"/>
      <c r="DP730" s="5"/>
      <c r="DQ730" s="5"/>
      <c r="DR730" s="5"/>
      <c r="DS730" s="5"/>
      <c r="DT730" s="5"/>
      <c r="DU730" s="5"/>
      <c r="DV730" s="5"/>
      <c r="DW730" s="5"/>
      <c r="DX730" s="5"/>
      <c r="DY730" s="5"/>
      <c r="DZ730" s="5"/>
      <c r="EA730" s="5"/>
      <c r="EB730" s="5"/>
      <c r="EC730" s="5"/>
      <c r="ED730" s="5"/>
      <c r="EE730" s="5"/>
      <c r="EF730" s="5"/>
      <c r="EG730" s="5"/>
      <c r="EH730" s="5"/>
      <c r="EI730" s="5"/>
      <c r="EJ730" s="5"/>
      <c r="EK730" s="5"/>
      <c r="EL730" s="5"/>
      <c r="EM730" s="5"/>
      <c r="EN730" s="5"/>
      <c r="EO730" s="5"/>
      <c r="EP730" s="5"/>
      <c r="EQ730" s="5"/>
      <c r="ER730" s="5"/>
      <c r="ES730" s="5"/>
      <c r="ET730" s="5"/>
      <c r="EU730" s="5"/>
      <c r="EV730" s="5"/>
      <c r="EW730" s="5"/>
      <c r="EX730" s="5"/>
      <c r="EY730" s="5"/>
      <c r="EZ730" s="5"/>
      <c r="FA730" s="5"/>
      <c r="FB730" s="5"/>
      <c r="FC730" s="5"/>
      <c r="FD730" s="5"/>
      <c r="FE730" s="5"/>
      <c r="FF730" s="5"/>
      <c r="FG730" s="5"/>
      <c r="FH730" s="5"/>
      <c r="FI730" s="5"/>
      <c r="FJ730" s="5"/>
      <c r="FK730" s="5"/>
      <c r="FL730" s="5"/>
      <c r="FM730" s="5"/>
      <c r="FN730" s="5"/>
      <c r="FO730" s="5"/>
      <c r="FP730" s="5"/>
      <c r="FQ730" s="5"/>
      <c r="FR730" s="5"/>
      <c r="FS730" s="5"/>
      <c r="FT730" s="5"/>
      <c r="FU730" s="5"/>
      <c r="FV730" s="5"/>
      <c r="FW730" s="5"/>
      <c r="FX730" s="5"/>
      <c r="FY730" s="5"/>
      <c r="FZ730" s="5"/>
      <c r="GA730" s="5"/>
      <c r="GB730" s="5"/>
      <c r="GC730" s="5"/>
      <c r="GD730" s="5"/>
      <c r="GE730" s="5"/>
      <c r="GF730" s="5"/>
      <c r="GG730" s="5"/>
      <c r="GH730" s="5"/>
      <c r="GI730" s="5"/>
      <c r="GJ730" s="5"/>
      <c r="GK730" s="5"/>
      <c r="GL730" s="5"/>
      <c r="GM730" s="5"/>
      <c r="GN730" s="5"/>
      <c r="GO730" s="5"/>
      <c r="GP730" s="5"/>
      <c r="GQ730" s="5"/>
      <c r="GR730" s="5"/>
      <c r="GS730" s="5"/>
      <c r="GT730" s="5"/>
      <c r="GU730" s="5"/>
      <c r="GV730" s="5"/>
      <c r="GW730" s="5"/>
      <c r="GX730" s="5"/>
      <c r="GY730" s="5"/>
      <c r="GZ730" s="5"/>
      <c r="HA730" s="5"/>
      <c r="HB730" s="5"/>
      <c r="HC730" s="5"/>
      <c r="HD730" s="5"/>
      <c r="HE730" s="5"/>
      <c r="HF730" s="5"/>
      <c r="HG730" s="5"/>
      <c r="HH730" s="5"/>
      <c r="HI730" s="5"/>
      <c r="HJ730" s="5"/>
      <c r="HK730" s="5"/>
      <c r="HL730" s="5"/>
      <c r="HM730" s="5"/>
      <c r="HN730" s="5"/>
      <c r="HO730" s="5"/>
      <c r="HP730" s="5"/>
      <c r="HQ730" s="5"/>
      <c r="HR730" s="5"/>
      <c r="HS730" s="5"/>
      <c r="HT730" s="5"/>
      <c r="HU730" s="5"/>
      <c r="HV730" s="5"/>
      <c r="HW730" s="5"/>
      <c r="HX730" s="5"/>
      <c r="HY730" s="5"/>
      <c r="HZ730" s="5"/>
      <c r="IA730" s="5"/>
      <c r="IB730" s="5"/>
      <c r="IC730" s="5"/>
      <c r="ID730" s="5"/>
      <c r="IE730" s="5"/>
      <c r="IF730" s="5"/>
      <c r="IG730" s="5"/>
      <c r="IH730" s="5"/>
      <c r="II730" s="5"/>
      <c r="IJ730" s="5"/>
      <c r="IK730" s="5"/>
      <c r="IL730" s="5"/>
      <c r="IM730" s="5"/>
      <c r="IN730" s="5"/>
      <c r="IO730" s="5"/>
      <c r="IP730" s="5"/>
      <c r="IQ730" s="5"/>
      <c r="IR730" s="5"/>
      <c r="IS730" s="5"/>
      <c r="IT730" s="5"/>
      <c r="IU730" s="5"/>
      <c r="IV730" s="5"/>
      <c r="IW730" s="5"/>
      <c r="IX730" s="5"/>
      <c r="IY730" s="5"/>
      <c r="IZ730" s="5"/>
      <c r="JA730" s="5"/>
      <c r="JB730" s="5"/>
      <c r="JC730" s="5"/>
      <c r="JD730" s="5"/>
      <c r="JE730" s="5"/>
      <c r="JF730" s="5"/>
      <c r="JG730" s="5"/>
      <c r="JH730" s="5"/>
      <c r="JI730" s="5"/>
      <c r="JJ730" s="5"/>
      <c r="JK730" s="5"/>
      <c r="JL730" s="5"/>
      <c r="JM730" s="5"/>
      <c r="JN730" s="5"/>
      <c r="JO730" s="5"/>
      <c r="JP730" s="5"/>
      <c r="JQ730" s="5"/>
      <c r="JR730" s="5"/>
      <c r="JS730" s="5"/>
      <c r="JT730" s="5"/>
      <c r="JU730" s="5"/>
      <c r="JV730" s="5"/>
      <c r="JW730" s="5"/>
      <c r="JX730" s="5"/>
      <c r="JY730" s="5"/>
      <c r="JZ730" s="5"/>
      <c r="KA730" s="5"/>
      <c r="KB730" s="5"/>
      <c r="KC730" s="5"/>
      <c r="KD730" s="5"/>
      <c r="KE730" s="5"/>
      <c r="KF730" s="5"/>
      <c r="KG730" s="5"/>
      <c r="KH730" s="5"/>
      <c r="KI730" s="5"/>
      <c r="KJ730" s="5"/>
      <c r="KK730" s="5"/>
      <c r="KL730" s="5"/>
      <c r="KM730" s="5"/>
      <c r="KN730" s="5"/>
    </row>
    <row r="731" spans="1:300" ht="12.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/>
      <c r="CS731" s="5"/>
      <c r="CT731" s="5"/>
      <c r="CU731" s="5"/>
      <c r="CV731" s="5"/>
      <c r="CW731" s="5"/>
      <c r="CX731" s="5"/>
      <c r="CY731" s="5"/>
      <c r="CZ731" s="5"/>
      <c r="DA731" s="5"/>
      <c r="DB731" s="5"/>
      <c r="DC731" s="5"/>
      <c r="DD731" s="5"/>
      <c r="DE731" s="5"/>
      <c r="DF731" s="5"/>
      <c r="DG731" s="5"/>
      <c r="DH731" s="5"/>
      <c r="DI731" s="5"/>
      <c r="DJ731" s="5"/>
      <c r="DK731" s="5"/>
      <c r="DL731" s="5"/>
      <c r="DM731" s="5"/>
      <c r="DN731" s="5"/>
      <c r="DO731" s="5"/>
      <c r="DP731" s="5"/>
      <c r="DQ731" s="5"/>
      <c r="DR731" s="5"/>
      <c r="DS731" s="5"/>
      <c r="DT731" s="5"/>
      <c r="DU731" s="5"/>
      <c r="DV731" s="5"/>
      <c r="DW731" s="5"/>
      <c r="DX731" s="5"/>
      <c r="DY731" s="5"/>
      <c r="DZ731" s="5"/>
      <c r="EA731" s="5"/>
      <c r="EB731" s="5"/>
      <c r="EC731" s="5"/>
      <c r="ED731" s="5"/>
      <c r="EE731" s="5"/>
      <c r="EF731" s="5"/>
      <c r="EG731" s="5"/>
      <c r="EH731" s="5"/>
      <c r="EI731" s="5"/>
      <c r="EJ731" s="5"/>
      <c r="EK731" s="5"/>
      <c r="EL731" s="5"/>
      <c r="EM731" s="5"/>
      <c r="EN731" s="5"/>
      <c r="EO731" s="5"/>
      <c r="EP731" s="5"/>
      <c r="EQ731" s="5"/>
      <c r="ER731" s="5"/>
      <c r="ES731" s="5"/>
      <c r="ET731" s="5"/>
      <c r="EU731" s="5"/>
      <c r="EV731" s="5"/>
      <c r="EW731" s="5"/>
      <c r="EX731" s="5"/>
      <c r="EY731" s="5"/>
      <c r="EZ731" s="5"/>
      <c r="FA731" s="5"/>
      <c r="FB731" s="5"/>
      <c r="FC731" s="5"/>
      <c r="FD731" s="5"/>
      <c r="FE731" s="5"/>
      <c r="FF731" s="5"/>
      <c r="FG731" s="5"/>
      <c r="FH731" s="5"/>
      <c r="FI731" s="5"/>
      <c r="FJ731" s="5"/>
      <c r="FK731" s="5"/>
      <c r="FL731" s="5"/>
      <c r="FM731" s="5"/>
      <c r="FN731" s="5"/>
      <c r="FO731" s="5"/>
      <c r="FP731" s="5"/>
      <c r="FQ731" s="5"/>
      <c r="FR731" s="5"/>
      <c r="FS731" s="5"/>
      <c r="FT731" s="5"/>
      <c r="FU731" s="5"/>
      <c r="FV731" s="5"/>
      <c r="FW731" s="5"/>
      <c r="FX731" s="5"/>
      <c r="FY731" s="5"/>
      <c r="FZ731" s="5"/>
      <c r="GA731" s="5"/>
      <c r="GB731" s="5"/>
      <c r="GC731" s="5"/>
      <c r="GD731" s="5"/>
      <c r="GE731" s="5"/>
      <c r="GF731" s="5"/>
      <c r="GG731" s="5"/>
      <c r="GH731" s="5"/>
      <c r="GI731" s="5"/>
      <c r="GJ731" s="5"/>
      <c r="GK731" s="5"/>
      <c r="GL731" s="5"/>
      <c r="GM731" s="5"/>
      <c r="GN731" s="5"/>
      <c r="GO731" s="5"/>
      <c r="GP731" s="5"/>
      <c r="GQ731" s="5"/>
      <c r="GR731" s="5"/>
      <c r="GS731" s="5"/>
      <c r="GT731" s="5"/>
      <c r="GU731" s="5"/>
      <c r="GV731" s="5"/>
      <c r="GW731" s="5"/>
      <c r="GX731" s="5"/>
      <c r="GY731" s="5"/>
      <c r="GZ731" s="5"/>
      <c r="HA731" s="5"/>
      <c r="HB731" s="5"/>
      <c r="HC731" s="5"/>
      <c r="HD731" s="5"/>
      <c r="HE731" s="5"/>
      <c r="HF731" s="5"/>
      <c r="HG731" s="5"/>
      <c r="HH731" s="5"/>
      <c r="HI731" s="5"/>
      <c r="HJ731" s="5"/>
      <c r="HK731" s="5"/>
      <c r="HL731" s="5"/>
      <c r="HM731" s="5"/>
      <c r="HN731" s="5"/>
      <c r="HO731" s="5"/>
      <c r="HP731" s="5"/>
      <c r="HQ731" s="5"/>
      <c r="HR731" s="5"/>
      <c r="HS731" s="5"/>
      <c r="HT731" s="5"/>
      <c r="HU731" s="5"/>
      <c r="HV731" s="5"/>
      <c r="HW731" s="5"/>
      <c r="HX731" s="5"/>
      <c r="HY731" s="5"/>
      <c r="HZ731" s="5"/>
      <c r="IA731" s="5"/>
      <c r="IB731" s="5"/>
      <c r="IC731" s="5"/>
      <c r="ID731" s="5"/>
      <c r="IE731" s="5"/>
      <c r="IF731" s="5"/>
      <c r="IG731" s="5"/>
      <c r="IH731" s="5"/>
      <c r="II731" s="5"/>
      <c r="IJ731" s="5"/>
      <c r="IK731" s="5"/>
      <c r="IL731" s="5"/>
      <c r="IM731" s="5"/>
      <c r="IN731" s="5"/>
      <c r="IO731" s="5"/>
      <c r="IP731" s="5"/>
      <c r="IQ731" s="5"/>
      <c r="IR731" s="5"/>
      <c r="IS731" s="5"/>
      <c r="IT731" s="5"/>
      <c r="IU731" s="5"/>
      <c r="IV731" s="5"/>
      <c r="IW731" s="5"/>
      <c r="IX731" s="5"/>
      <c r="IY731" s="5"/>
      <c r="IZ731" s="5"/>
      <c r="JA731" s="5"/>
      <c r="JB731" s="5"/>
      <c r="JC731" s="5"/>
      <c r="JD731" s="5"/>
      <c r="JE731" s="5"/>
      <c r="JF731" s="5"/>
      <c r="JG731" s="5"/>
      <c r="JH731" s="5"/>
      <c r="JI731" s="5"/>
      <c r="JJ731" s="5"/>
      <c r="JK731" s="5"/>
      <c r="JL731" s="5"/>
      <c r="JM731" s="5"/>
      <c r="JN731" s="5"/>
      <c r="JO731" s="5"/>
      <c r="JP731" s="5"/>
      <c r="JQ731" s="5"/>
      <c r="JR731" s="5"/>
      <c r="JS731" s="5"/>
      <c r="JT731" s="5"/>
      <c r="JU731" s="5"/>
      <c r="JV731" s="5"/>
      <c r="JW731" s="5"/>
      <c r="JX731" s="5"/>
      <c r="JY731" s="5"/>
      <c r="JZ731" s="5"/>
      <c r="KA731" s="5"/>
      <c r="KB731" s="5"/>
      <c r="KC731" s="5"/>
      <c r="KD731" s="5"/>
      <c r="KE731" s="5"/>
      <c r="KF731" s="5"/>
      <c r="KG731" s="5"/>
      <c r="KH731" s="5"/>
      <c r="KI731" s="5"/>
      <c r="KJ731" s="5"/>
      <c r="KK731" s="5"/>
      <c r="KL731" s="5"/>
      <c r="KM731" s="5"/>
      <c r="KN731" s="5"/>
    </row>
    <row r="732" spans="1:300" ht="12.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  <c r="CU732" s="5"/>
      <c r="CV732" s="5"/>
      <c r="CW732" s="5"/>
      <c r="CX732" s="5"/>
      <c r="CY732" s="5"/>
      <c r="CZ732" s="5"/>
      <c r="DA732" s="5"/>
      <c r="DB732" s="5"/>
      <c r="DC732" s="5"/>
      <c r="DD732" s="5"/>
      <c r="DE732" s="5"/>
      <c r="DF732" s="5"/>
      <c r="DG732" s="5"/>
      <c r="DH732" s="5"/>
      <c r="DI732" s="5"/>
      <c r="DJ732" s="5"/>
      <c r="DK732" s="5"/>
      <c r="DL732" s="5"/>
      <c r="DM732" s="5"/>
      <c r="DN732" s="5"/>
      <c r="DO732" s="5"/>
      <c r="DP732" s="5"/>
      <c r="DQ732" s="5"/>
      <c r="DR732" s="5"/>
      <c r="DS732" s="5"/>
      <c r="DT732" s="5"/>
      <c r="DU732" s="5"/>
      <c r="DV732" s="5"/>
      <c r="DW732" s="5"/>
      <c r="DX732" s="5"/>
      <c r="DY732" s="5"/>
      <c r="DZ732" s="5"/>
      <c r="EA732" s="5"/>
      <c r="EB732" s="5"/>
      <c r="EC732" s="5"/>
      <c r="ED732" s="5"/>
      <c r="EE732" s="5"/>
      <c r="EF732" s="5"/>
      <c r="EG732" s="5"/>
      <c r="EH732" s="5"/>
      <c r="EI732" s="5"/>
      <c r="EJ732" s="5"/>
      <c r="EK732" s="5"/>
      <c r="EL732" s="5"/>
      <c r="EM732" s="5"/>
      <c r="EN732" s="5"/>
      <c r="EO732" s="5"/>
      <c r="EP732" s="5"/>
      <c r="EQ732" s="5"/>
      <c r="ER732" s="5"/>
      <c r="ES732" s="5"/>
      <c r="ET732" s="5"/>
      <c r="EU732" s="5"/>
      <c r="EV732" s="5"/>
      <c r="EW732" s="5"/>
      <c r="EX732" s="5"/>
      <c r="EY732" s="5"/>
      <c r="EZ732" s="5"/>
      <c r="FA732" s="5"/>
      <c r="FB732" s="5"/>
      <c r="FC732" s="5"/>
      <c r="FD732" s="5"/>
      <c r="FE732" s="5"/>
      <c r="FF732" s="5"/>
      <c r="FG732" s="5"/>
      <c r="FH732" s="5"/>
      <c r="FI732" s="5"/>
      <c r="FJ732" s="5"/>
      <c r="FK732" s="5"/>
      <c r="FL732" s="5"/>
      <c r="FM732" s="5"/>
      <c r="FN732" s="5"/>
      <c r="FO732" s="5"/>
      <c r="FP732" s="5"/>
      <c r="FQ732" s="5"/>
      <c r="FR732" s="5"/>
      <c r="FS732" s="5"/>
      <c r="FT732" s="5"/>
      <c r="FU732" s="5"/>
      <c r="FV732" s="5"/>
      <c r="FW732" s="5"/>
      <c r="FX732" s="5"/>
      <c r="FY732" s="5"/>
      <c r="FZ732" s="5"/>
      <c r="GA732" s="5"/>
      <c r="GB732" s="5"/>
      <c r="GC732" s="5"/>
      <c r="GD732" s="5"/>
      <c r="GE732" s="5"/>
      <c r="GF732" s="5"/>
      <c r="GG732" s="5"/>
      <c r="GH732" s="5"/>
      <c r="GI732" s="5"/>
      <c r="GJ732" s="5"/>
      <c r="GK732" s="5"/>
      <c r="GL732" s="5"/>
      <c r="GM732" s="5"/>
      <c r="GN732" s="5"/>
      <c r="GO732" s="5"/>
      <c r="GP732" s="5"/>
      <c r="GQ732" s="5"/>
      <c r="GR732" s="5"/>
      <c r="GS732" s="5"/>
      <c r="GT732" s="5"/>
      <c r="GU732" s="5"/>
      <c r="GV732" s="5"/>
      <c r="GW732" s="5"/>
      <c r="GX732" s="5"/>
      <c r="GY732" s="5"/>
      <c r="GZ732" s="5"/>
      <c r="HA732" s="5"/>
      <c r="HB732" s="5"/>
      <c r="HC732" s="5"/>
      <c r="HD732" s="5"/>
      <c r="HE732" s="5"/>
      <c r="HF732" s="5"/>
      <c r="HG732" s="5"/>
      <c r="HH732" s="5"/>
      <c r="HI732" s="5"/>
      <c r="HJ732" s="5"/>
      <c r="HK732" s="5"/>
      <c r="HL732" s="5"/>
      <c r="HM732" s="5"/>
      <c r="HN732" s="5"/>
      <c r="HO732" s="5"/>
      <c r="HP732" s="5"/>
      <c r="HQ732" s="5"/>
      <c r="HR732" s="5"/>
      <c r="HS732" s="5"/>
      <c r="HT732" s="5"/>
      <c r="HU732" s="5"/>
      <c r="HV732" s="5"/>
      <c r="HW732" s="5"/>
      <c r="HX732" s="5"/>
      <c r="HY732" s="5"/>
      <c r="HZ732" s="5"/>
      <c r="IA732" s="5"/>
      <c r="IB732" s="5"/>
      <c r="IC732" s="5"/>
      <c r="ID732" s="5"/>
      <c r="IE732" s="5"/>
      <c r="IF732" s="5"/>
      <c r="IG732" s="5"/>
      <c r="IH732" s="5"/>
      <c r="II732" s="5"/>
      <c r="IJ732" s="5"/>
      <c r="IK732" s="5"/>
      <c r="IL732" s="5"/>
      <c r="IM732" s="5"/>
      <c r="IN732" s="5"/>
      <c r="IO732" s="5"/>
      <c r="IP732" s="5"/>
      <c r="IQ732" s="5"/>
      <c r="IR732" s="5"/>
      <c r="IS732" s="5"/>
      <c r="IT732" s="5"/>
      <c r="IU732" s="5"/>
      <c r="IV732" s="5"/>
      <c r="IW732" s="5"/>
      <c r="IX732" s="5"/>
      <c r="IY732" s="5"/>
      <c r="IZ732" s="5"/>
      <c r="JA732" s="5"/>
      <c r="JB732" s="5"/>
      <c r="JC732" s="5"/>
      <c r="JD732" s="5"/>
      <c r="JE732" s="5"/>
      <c r="JF732" s="5"/>
      <c r="JG732" s="5"/>
      <c r="JH732" s="5"/>
      <c r="JI732" s="5"/>
      <c r="JJ732" s="5"/>
      <c r="JK732" s="5"/>
      <c r="JL732" s="5"/>
      <c r="JM732" s="5"/>
      <c r="JN732" s="5"/>
      <c r="JO732" s="5"/>
      <c r="JP732" s="5"/>
      <c r="JQ732" s="5"/>
      <c r="JR732" s="5"/>
      <c r="JS732" s="5"/>
      <c r="JT732" s="5"/>
      <c r="JU732" s="5"/>
      <c r="JV732" s="5"/>
      <c r="JW732" s="5"/>
      <c r="JX732" s="5"/>
      <c r="JY732" s="5"/>
      <c r="JZ732" s="5"/>
      <c r="KA732" s="5"/>
      <c r="KB732" s="5"/>
      <c r="KC732" s="5"/>
      <c r="KD732" s="5"/>
      <c r="KE732" s="5"/>
      <c r="KF732" s="5"/>
      <c r="KG732" s="5"/>
      <c r="KH732" s="5"/>
      <c r="KI732" s="5"/>
      <c r="KJ732" s="5"/>
      <c r="KK732" s="5"/>
      <c r="KL732" s="5"/>
      <c r="KM732" s="5"/>
      <c r="KN732" s="5"/>
    </row>
    <row r="733" spans="1:300" ht="12.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/>
      <c r="CS733" s="5"/>
      <c r="CT733" s="5"/>
      <c r="CU733" s="5"/>
      <c r="CV733" s="5"/>
      <c r="CW733" s="5"/>
      <c r="CX733" s="5"/>
      <c r="CY733" s="5"/>
      <c r="CZ733" s="5"/>
      <c r="DA733" s="5"/>
      <c r="DB733" s="5"/>
      <c r="DC733" s="5"/>
      <c r="DD733" s="5"/>
      <c r="DE733" s="5"/>
      <c r="DF733" s="5"/>
      <c r="DG733" s="5"/>
      <c r="DH733" s="5"/>
      <c r="DI733" s="5"/>
      <c r="DJ733" s="5"/>
      <c r="DK733" s="5"/>
      <c r="DL733" s="5"/>
      <c r="DM733" s="5"/>
      <c r="DN733" s="5"/>
      <c r="DO733" s="5"/>
      <c r="DP733" s="5"/>
      <c r="DQ733" s="5"/>
      <c r="DR733" s="5"/>
      <c r="DS733" s="5"/>
      <c r="DT733" s="5"/>
      <c r="DU733" s="5"/>
      <c r="DV733" s="5"/>
      <c r="DW733" s="5"/>
      <c r="DX733" s="5"/>
      <c r="DY733" s="5"/>
      <c r="DZ733" s="5"/>
      <c r="EA733" s="5"/>
      <c r="EB733" s="5"/>
      <c r="EC733" s="5"/>
      <c r="ED733" s="5"/>
      <c r="EE733" s="5"/>
      <c r="EF733" s="5"/>
      <c r="EG733" s="5"/>
      <c r="EH733" s="5"/>
      <c r="EI733" s="5"/>
      <c r="EJ733" s="5"/>
      <c r="EK733" s="5"/>
      <c r="EL733" s="5"/>
      <c r="EM733" s="5"/>
      <c r="EN733" s="5"/>
      <c r="EO733" s="5"/>
      <c r="EP733" s="5"/>
      <c r="EQ733" s="5"/>
      <c r="ER733" s="5"/>
      <c r="ES733" s="5"/>
      <c r="ET733" s="5"/>
      <c r="EU733" s="5"/>
      <c r="EV733" s="5"/>
      <c r="EW733" s="5"/>
      <c r="EX733" s="5"/>
      <c r="EY733" s="5"/>
      <c r="EZ733" s="5"/>
      <c r="FA733" s="5"/>
      <c r="FB733" s="5"/>
      <c r="FC733" s="5"/>
      <c r="FD733" s="5"/>
      <c r="FE733" s="5"/>
      <c r="FF733" s="5"/>
      <c r="FG733" s="5"/>
      <c r="FH733" s="5"/>
      <c r="FI733" s="5"/>
      <c r="FJ733" s="5"/>
      <c r="FK733" s="5"/>
      <c r="FL733" s="5"/>
      <c r="FM733" s="5"/>
      <c r="FN733" s="5"/>
      <c r="FO733" s="5"/>
      <c r="FP733" s="5"/>
      <c r="FQ733" s="5"/>
      <c r="FR733" s="5"/>
      <c r="FS733" s="5"/>
      <c r="FT733" s="5"/>
      <c r="FU733" s="5"/>
      <c r="FV733" s="5"/>
      <c r="FW733" s="5"/>
      <c r="FX733" s="5"/>
      <c r="FY733" s="5"/>
      <c r="FZ733" s="5"/>
      <c r="GA733" s="5"/>
      <c r="GB733" s="5"/>
      <c r="GC733" s="5"/>
      <c r="GD733" s="5"/>
      <c r="GE733" s="5"/>
      <c r="GF733" s="5"/>
      <c r="GG733" s="5"/>
      <c r="GH733" s="5"/>
      <c r="GI733" s="5"/>
      <c r="GJ733" s="5"/>
      <c r="GK733" s="5"/>
      <c r="GL733" s="5"/>
      <c r="GM733" s="5"/>
      <c r="GN733" s="5"/>
      <c r="GO733" s="5"/>
      <c r="GP733" s="5"/>
      <c r="GQ733" s="5"/>
      <c r="GR733" s="5"/>
      <c r="GS733" s="5"/>
      <c r="GT733" s="5"/>
      <c r="GU733" s="5"/>
      <c r="GV733" s="5"/>
      <c r="GW733" s="5"/>
      <c r="GX733" s="5"/>
      <c r="GY733" s="5"/>
      <c r="GZ733" s="5"/>
      <c r="HA733" s="5"/>
      <c r="HB733" s="5"/>
      <c r="HC733" s="5"/>
      <c r="HD733" s="5"/>
      <c r="HE733" s="5"/>
      <c r="HF733" s="5"/>
      <c r="HG733" s="5"/>
      <c r="HH733" s="5"/>
      <c r="HI733" s="5"/>
      <c r="HJ733" s="5"/>
      <c r="HK733" s="5"/>
      <c r="HL733" s="5"/>
      <c r="HM733" s="5"/>
      <c r="HN733" s="5"/>
      <c r="HO733" s="5"/>
      <c r="HP733" s="5"/>
      <c r="HQ733" s="5"/>
      <c r="HR733" s="5"/>
      <c r="HS733" s="5"/>
      <c r="HT733" s="5"/>
      <c r="HU733" s="5"/>
      <c r="HV733" s="5"/>
      <c r="HW733" s="5"/>
      <c r="HX733" s="5"/>
      <c r="HY733" s="5"/>
      <c r="HZ733" s="5"/>
      <c r="IA733" s="5"/>
      <c r="IB733" s="5"/>
      <c r="IC733" s="5"/>
      <c r="ID733" s="5"/>
      <c r="IE733" s="5"/>
      <c r="IF733" s="5"/>
      <c r="IG733" s="5"/>
      <c r="IH733" s="5"/>
      <c r="II733" s="5"/>
      <c r="IJ733" s="5"/>
      <c r="IK733" s="5"/>
      <c r="IL733" s="5"/>
      <c r="IM733" s="5"/>
      <c r="IN733" s="5"/>
      <c r="IO733" s="5"/>
      <c r="IP733" s="5"/>
      <c r="IQ733" s="5"/>
      <c r="IR733" s="5"/>
      <c r="IS733" s="5"/>
      <c r="IT733" s="5"/>
      <c r="IU733" s="5"/>
      <c r="IV733" s="5"/>
      <c r="IW733" s="5"/>
      <c r="IX733" s="5"/>
      <c r="IY733" s="5"/>
      <c r="IZ733" s="5"/>
      <c r="JA733" s="5"/>
      <c r="JB733" s="5"/>
      <c r="JC733" s="5"/>
      <c r="JD733" s="5"/>
      <c r="JE733" s="5"/>
      <c r="JF733" s="5"/>
      <c r="JG733" s="5"/>
      <c r="JH733" s="5"/>
      <c r="JI733" s="5"/>
      <c r="JJ733" s="5"/>
      <c r="JK733" s="5"/>
      <c r="JL733" s="5"/>
      <c r="JM733" s="5"/>
      <c r="JN733" s="5"/>
      <c r="JO733" s="5"/>
      <c r="JP733" s="5"/>
      <c r="JQ733" s="5"/>
      <c r="JR733" s="5"/>
      <c r="JS733" s="5"/>
      <c r="JT733" s="5"/>
      <c r="JU733" s="5"/>
      <c r="JV733" s="5"/>
      <c r="JW733" s="5"/>
      <c r="JX733" s="5"/>
      <c r="JY733" s="5"/>
      <c r="JZ733" s="5"/>
      <c r="KA733" s="5"/>
      <c r="KB733" s="5"/>
      <c r="KC733" s="5"/>
      <c r="KD733" s="5"/>
      <c r="KE733" s="5"/>
      <c r="KF733" s="5"/>
      <c r="KG733" s="5"/>
      <c r="KH733" s="5"/>
      <c r="KI733" s="5"/>
      <c r="KJ733" s="5"/>
      <c r="KK733" s="5"/>
      <c r="KL733" s="5"/>
      <c r="KM733" s="5"/>
      <c r="KN733" s="5"/>
    </row>
    <row r="734" spans="1:300" ht="12.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  <c r="CR734" s="5"/>
      <c r="CS734" s="5"/>
      <c r="CT734" s="5"/>
      <c r="CU734" s="5"/>
      <c r="CV734" s="5"/>
      <c r="CW734" s="5"/>
      <c r="CX734" s="5"/>
      <c r="CY734" s="5"/>
      <c r="CZ734" s="5"/>
      <c r="DA734" s="5"/>
      <c r="DB734" s="5"/>
      <c r="DC734" s="5"/>
      <c r="DD734" s="5"/>
      <c r="DE734" s="5"/>
      <c r="DF734" s="5"/>
      <c r="DG734" s="5"/>
      <c r="DH734" s="5"/>
      <c r="DI734" s="5"/>
      <c r="DJ734" s="5"/>
      <c r="DK734" s="5"/>
      <c r="DL734" s="5"/>
      <c r="DM734" s="5"/>
      <c r="DN734" s="5"/>
      <c r="DO734" s="5"/>
      <c r="DP734" s="5"/>
      <c r="DQ734" s="5"/>
      <c r="DR734" s="5"/>
      <c r="DS734" s="5"/>
      <c r="DT734" s="5"/>
      <c r="DU734" s="5"/>
      <c r="DV734" s="5"/>
      <c r="DW734" s="5"/>
      <c r="DX734" s="5"/>
      <c r="DY734" s="5"/>
      <c r="DZ734" s="5"/>
      <c r="EA734" s="5"/>
      <c r="EB734" s="5"/>
      <c r="EC734" s="5"/>
      <c r="ED734" s="5"/>
      <c r="EE734" s="5"/>
      <c r="EF734" s="5"/>
      <c r="EG734" s="5"/>
      <c r="EH734" s="5"/>
      <c r="EI734" s="5"/>
      <c r="EJ734" s="5"/>
      <c r="EK734" s="5"/>
      <c r="EL734" s="5"/>
      <c r="EM734" s="5"/>
      <c r="EN734" s="5"/>
      <c r="EO734" s="5"/>
      <c r="EP734" s="5"/>
      <c r="EQ734" s="5"/>
      <c r="ER734" s="5"/>
      <c r="ES734" s="5"/>
      <c r="ET734" s="5"/>
      <c r="EU734" s="5"/>
      <c r="EV734" s="5"/>
      <c r="EW734" s="5"/>
      <c r="EX734" s="5"/>
      <c r="EY734" s="5"/>
      <c r="EZ734" s="5"/>
      <c r="FA734" s="5"/>
      <c r="FB734" s="5"/>
      <c r="FC734" s="5"/>
      <c r="FD734" s="5"/>
      <c r="FE734" s="5"/>
      <c r="FF734" s="5"/>
      <c r="FG734" s="5"/>
      <c r="FH734" s="5"/>
      <c r="FI734" s="5"/>
      <c r="FJ734" s="5"/>
      <c r="FK734" s="5"/>
      <c r="FL734" s="5"/>
      <c r="FM734" s="5"/>
      <c r="FN734" s="5"/>
      <c r="FO734" s="5"/>
      <c r="FP734" s="5"/>
      <c r="FQ734" s="5"/>
      <c r="FR734" s="5"/>
      <c r="FS734" s="5"/>
      <c r="FT734" s="5"/>
      <c r="FU734" s="5"/>
      <c r="FV734" s="5"/>
      <c r="FW734" s="5"/>
      <c r="FX734" s="5"/>
      <c r="FY734" s="5"/>
      <c r="FZ734" s="5"/>
      <c r="GA734" s="5"/>
      <c r="GB734" s="5"/>
      <c r="GC734" s="5"/>
      <c r="GD734" s="5"/>
      <c r="GE734" s="5"/>
      <c r="GF734" s="5"/>
      <c r="GG734" s="5"/>
      <c r="GH734" s="5"/>
      <c r="GI734" s="5"/>
      <c r="GJ734" s="5"/>
      <c r="GK734" s="5"/>
      <c r="GL734" s="5"/>
      <c r="GM734" s="5"/>
      <c r="GN734" s="5"/>
      <c r="GO734" s="5"/>
      <c r="GP734" s="5"/>
      <c r="GQ734" s="5"/>
      <c r="GR734" s="5"/>
      <c r="GS734" s="5"/>
      <c r="GT734" s="5"/>
      <c r="GU734" s="5"/>
      <c r="GV734" s="5"/>
      <c r="GW734" s="5"/>
      <c r="GX734" s="5"/>
      <c r="GY734" s="5"/>
      <c r="GZ734" s="5"/>
      <c r="HA734" s="5"/>
      <c r="HB734" s="5"/>
      <c r="HC734" s="5"/>
      <c r="HD734" s="5"/>
      <c r="HE734" s="5"/>
      <c r="HF734" s="5"/>
      <c r="HG734" s="5"/>
      <c r="HH734" s="5"/>
      <c r="HI734" s="5"/>
      <c r="HJ734" s="5"/>
      <c r="HK734" s="5"/>
      <c r="HL734" s="5"/>
      <c r="HM734" s="5"/>
      <c r="HN734" s="5"/>
      <c r="HO734" s="5"/>
      <c r="HP734" s="5"/>
      <c r="HQ734" s="5"/>
      <c r="HR734" s="5"/>
      <c r="HS734" s="5"/>
      <c r="HT734" s="5"/>
      <c r="HU734" s="5"/>
      <c r="HV734" s="5"/>
      <c r="HW734" s="5"/>
      <c r="HX734" s="5"/>
      <c r="HY734" s="5"/>
      <c r="HZ734" s="5"/>
      <c r="IA734" s="5"/>
      <c r="IB734" s="5"/>
      <c r="IC734" s="5"/>
      <c r="ID734" s="5"/>
      <c r="IE734" s="5"/>
      <c r="IF734" s="5"/>
      <c r="IG734" s="5"/>
      <c r="IH734" s="5"/>
      <c r="II734" s="5"/>
      <c r="IJ734" s="5"/>
      <c r="IK734" s="5"/>
      <c r="IL734" s="5"/>
      <c r="IM734" s="5"/>
      <c r="IN734" s="5"/>
      <c r="IO734" s="5"/>
      <c r="IP734" s="5"/>
      <c r="IQ734" s="5"/>
      <c r="IR734" s="5"/>
      <c r="IS734" s="5"/>
      <c r="IT734" s="5"/>
      <c r="IU734" s="5"/>
      <c r="IV734" s="5"/>
      <c r="IW734" s="5"/>
      <c r="IX734" s="5"/>
      <c r="IY734" s="5"/>
      <c r="IZ734" s="5"/>
      <c r="JA734" s="5"/>
      <c r="JB734" s="5"/>
      <c r="JC734" s="5"/>
      <c r="JD734" s="5"/>
      <c r="JE734" s="5"/>
      <c r="JF734" s="5"/>
      <c r="JG734" s="5"/>
      <c r="JH734" s="5"/>
      <c r="JI734" s="5"/>
      <c r="JJ734" s="5"/>
      <c r="JK734" s="5"/>
      <c r="JL734" s="5"/>
      <c r="JM734" s="5"/>
      <c r="JN734" s="5"/>
      <c r="JO734" s="5"/>
      <c r="JP734" s="5"/>
      <c r="JQ734" s="5"/>
      <c r="JR734" s="5"/>
      <c r="JS734" s="5"/>
      <c r="JT734" s="5"/>
      <c r="JU734" s="5"/>
      <c r="JV734" s="5"/>
      <c r="JW734" s="5"/>
      <c r="JX734" s="5"/>
      <c r="JY734" s="5"/>
      <c r="JZ734" s="5"/>
      <c r="KA734" s="5"/>
      <c r="KB734" s="5"/>
      <c r="KC734" s="5"/>
      <c r="KD734" s="5"/>
      <c r="KE734" s="5"/>
      <c r="KF734" s="5"/>
      <c r="KG734" s="5"/>
      <c r="KH734" s="5"/>
      <c r="KI734" s="5"/>
      <c r="KJ734" s="5"/>
      <c r="KK734" s="5"/>
      <c r="KL734" s="5"/>
      <c r="KM734" s="5"/>
      <c r="KN734" s="5"/>
    </row>
    <row r="735" spans="1:300" ht="12.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  <c r="CR735" s="5"/>
      <c r="CS735" s="5"/>
      <c r="CT735" s="5"/>
      <c r="CU735" s="5"/>
      <c r="CV735" s="5"/>
      <c r="CW735" s="5"/>
      <c r="CX735" s="5"/>
      <c r="CY735" s="5"/>
      <c r="CZ735" s="5"/>
      <c r="DA735" s="5"/>
      <c r="DB735" s="5"/>
      <c r="DC735" s="5"/>
      <c r="DD735" s="5"/>
      <c r="DE735" s="5"/>
      <c r="DF735" s="5"/>
      <c r="DG735" s="5"/>
      <c r="DH735" s="5"/>
      <c r="DI735" s="5"/>
      <c r="DJ735" s="5"/>
      <c r="DK735" s="5"/>
      <c r="DL735" s="5"/>
      <c r="DM735" s="5"/>
      <c r="DN735" s="5"/>
      <c r="DO735" s="5"/>
      <c r="DP735" s="5"/>
      <c r="DQ735" s="5"/>
      <c r="DR735" s="5"/>
      <c r="DS735" s="5"/>
      <c r="DT735" s="5"/>
      <c r="DU735" s="5"/>
      <c r="DV735" s="5"/>
      <c r="DW735" s="5"/>
      <c r="DX735" s="5"/>
      <c r="DY735" s="5"/>
      <c r="DZ735" s="5"/>
      <c r="EA735" s="5"/>
      <c r="EB735" s="5"/>
      <c r="EC735" s="5"/>
      <c r="ED735" s="5"/>
      <c r="EE735" s="5"/>
      <c r="EF735" s="5"/>
      <c r="EG735" s="5"/>
      <c r="EH735" s="5"/>
      <c r="EI735" s="5"/>
      <c r="EJ735" s="5"/>
      <c r="EK735" s="5"/>
      <c r="EL735" s="5"/>
      <c r="EM735" s="5"/>
      <c r="EN735" s="5"/>
      <c r="EO735" s="5"/>
      <c r="EP735" s="5"/>
      <c r="EQ735" s="5"/>
      <c r="ER735" s="5"/>
      <c r="ES735" s="5"/>
      <c r="ET735" s="5"/>
      <c r="EU735" s="5"/>
      <c r="EV735" s="5"/>
      <c r="EW735" s="5"/>
      <c r="EX735" s="5"/>
      <c r="EY735" s="5"/>
      <c r="EZ735" s="5"/>
      <c r="FA735" s="5"/>
      <c r="FB735" s="5"/>
      <c r="FC735" s="5"/>
      <c r="FD735" s="5"/>
      <c r="FE735" s="5"/>
      <c r="FF735" s="5"/>
      <c r="FG735" s="5"/>
      <c r="FH735" s="5"/>
      <c r="FI735" s="5"/>
      <c r="FJ735" s="5"/>
      <c r="FK735" s="5"/>
      <c r="FL735" s="5"/>
      <c r="FM735" s="5"/>
      <c r="FN735" s="5"/>
      <c r="FO735" s="5"/>
      <c r="FP735" s="5"/>
      <c r="FQ735" s="5"/>
      <c r="FR735" s="5"/>
      <c r="FS735" s="5"/>
      <c r="FT735" s="5"/>
      <c r="FU735" s="5"/>
      <c r="FV735" s="5"/>
      <c r="FW735" s="5"/>
      <c r="FX735" s="5"/>
      <c r="FY735" s="5"/>
      <c r="FZ735" s="5"/>
      <c r="GA735" s="5"/>
      <c r="GB735" s="5"/>
      <c r="GC735" s="5"/>
      <c r="GD735" s="5"/>
      <c r="GE735" s="5"/>
      <c r="GF735" s="5"/>
      <c r="GG735" s="5"/>
      <c r="GH735" s="5"/>
      <c r="GI735" s="5"/>
      <c r="GJ735" s="5"/>
      <c r="GK735" s="5"/>
      <c r="GL735" s="5"/>
      <c r="GM735" s="5"/>
      <c r="GN735" s="5"/>
      <c r="GO735" s="5"/>
      <c r="GP735" s="5"/>
      <c r="GQ735" s="5"/>
      <c r="GR735" s="5"/>
      <c r="GS735" s="5"/>
      <c r="GT735" s="5"/>
      <c r="GU735" s="5"/>
      <c r="GV735" s="5"/>
      <c r="GW735" s="5"/>
      <c r="GX735" s="5"/>
      <c r="GY735" s="5"/>
      <c r="GZ735" s="5"/>
      <c r="HA735" s="5"/>
      <c r="HB735" s="5"/>
      <c r="HC735" s="5"/>
      <c r="HD735" s="5"/>
      <c r="HE735" s="5"/>
      <c r="HF735" s="5"/>
      <c r="HG735" s="5"/>
      <c r="HH735" s="5"/>
      <c r="HI735" s="5"/>
      <c r="HJ735" s="5"/>
      <c r="HK735" s="5"/>
      <c r="HL735" s="5"/>
      <c r="HM735" s="5"/>
      <c r="HN735" s="5"/>
      <c r="HO735" s="5"/>
      <c r="HP735" s="5"/>
      <c r="HQ735" s="5"/>
      <c r="HR735" s="5"/>
      <c r="HS735" s="5"/>
      <c r="HT735" s="5"/>
      <c r="HU735" s="5"/>
      <c r="HV735" s="5"/>
      <c r="HW735" s="5"/>
      <c r="HX735" s="5"/>
      <c r="HY735" s="5"/>
      <c r="HZ735" s="5"/>
      <c r="IA735" s="5"/>
      <c r="IB735" s="5"/>
      <c r="IC735" s="5"/>
      <c r="ID735" s="5"/>
      <c r="IE735" s="5"/>
      <c r="IF735" s="5"/>
      <c r="IG735" s="5"/>
      <c r="IH735" s="5"/>
      <c r="II735" s="5"/>
      <c r="IJ735" s="5"/>
      <c r="IK735" s="5"/>
      <c r="IL735" s="5"/>
      <c r="IM735" s="5"/>
      <c r="IN735" s="5"/>
      <c r="IO735" s="5"/>
      <c r="IP735" s="5"/>
      <c r="IQ735" s="5"/>
      <c r="IR735" s="5"/>
      <c r="IS735" s="5"/>
      <c r="IT735" s="5"/>
      <c r="IU735" s="5"/>
      <c r="IV735" s="5"/>
      <c r="IW735" s="5"/>
      <c r="IX735" s="5"/>
      <c r="IY735" s="5"/>
      <c r="IZ735" s="5"/>
      <c r="JA735" s="5"/>
      <c r="JB735" s="5"/>
      <c r="JC735" s="5"/>
      <c r="JD735" s="5"/>
      <c r="JE735" s="5"/>
      <c r="JF735" s="5"/>
      <c r="JG735" s="5"/>
      <c r="JH735" s="5"/>
      <c r="JI735" s="5"/>
      <c r="JJ735" s="5"/>
      <c r="JK735" s="5"/>
      <c r="JL735" s="5"/>
      <c r="JM735" s="5"/>
      <c r="JN735" s="5"/>
      <c r="JO735" s="5"/>
      <c r="JP735" s="5"/>
      <c r="JQ735" s="5"/>
      <c r="JR735" s="5"/>
      <c r="JS735" s="5"/>
      <c r="JT735" s="5"/>
      <c r="JU735" s="5"/>
      <c r="JV735" s="5"/>
      <c r="JW735" s="5"/>
      <c r="JX735" s="5"/>
      <c r="JY735" s="5"/>
      <c r="JZ735" s="5"/>
      <c r="KA735" s="5"/>
      <c r="KB735" s="5"/>
      <c r="KC735" s="5"/>
      <c r="KD735" s="5"/>
      <c r="KE735" s="5"/>
      <c r="KF735" s="5"/>
      <c r="KG735" s="5"/>
      <c r="KH735" s="5"/>
      <c r="KI735" s="5"/>
      <c r="KJ735" s="5"/>
      <c r="KK735" s="5"/>
      <c r="KL735" s="5"/>
      <c r="KM735" s="5"/>
      <c r="KN735" s="5"/>
    </row>
    <row r="736" spans="1:300" ht="12.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5"/>
      <c r="CM736" s="5"/>
      <c r="CN736" s="5"/>
      <c r="CO736" s="5"/>
      <c r="CP736" s="5"/>
      <c r="CQ736" s="5"/>
      <c r="CR736" s="5"/>
      <c r="CS736" s="5"/>
      <c r="CT736" s="5"/>
      <c r="CU736" s="5"/>
      <c r="CV736" s="5"/>
      <c r="CW736" s="5"/>
      <c r="CX736" s="5"/>
      <c r="CY736" s="5"/>
      <c r="CZ736" s="5"/>
      <c r="DA736" s="5"/>
      <c r="DB736" s="5"/>
      <c r="DC736" s="5"/>
      <c r="DD736" s="5"/>
      <c r="DE736" s="5"/>
      <c r="DF736" s="5"/>
      <c r="DG736" s="5"/>
      <c r="DH736" s="5"/>
      <c r="DI736" s="5"/>
      <c r="DJ736" s="5"/>
      <c r="DK736" s="5"/>
      <c r="DL736" s="5"/>
      <c r="DM736" s="5"/>
      <c r="DN736" s="5"/>
      <c r="DO736" s="5"/>
      <c r="DP736" s="5"/>
      <c r="DQ736" s="5"/>
      <c r="DR736" s="5"/>
      <c r="DS736" s="5"/>
      <c r="DT736" s="5"/>
      <c r="DU736" s="5"/>
      <c r="DV736" s="5"/>
      <c r="DW736" s="5"/>
      <c r="DX736" s="5"/>
      <c r="DY736" s="5"/>
      <c r="DZ736" s="5"/>
      <c r="EA736" s="5"/>
      <c r="EB736" s="5"/>
      <c r="EC736" s="5"/>
      <c r="ED736" s="5"/>
      <c r="EE736" s="5"/>
      <c r="EF736" s="5"/>
      <c r="EG736" s="5"/>
      <c r="EH736" s="5"/>
      <c r="EI736" s="5"/>
      <c r="EJ736" s="5"/>
      <c r="EK736" s="5"/>
      <c r="EL736" s="5"/>
      <c r="EM736" s="5"/>
      <c r="EN736" s="5"/>
      <c r="EO736" s="5"/>
      <c r="EP736" s="5"/>
      <c r="EQ736" s="5"/>
      <c r="ER736" s="5"/>
      <c r="ES736" s="5"/>
      <c r="ET736" s="5"/>
      <c r="EU736" s="5"/>
      <c r="EV736" s="5"/>
      <c r="EW736" s="5"/>
      <c r="EX736" s="5"/>
      <c r="EY736" s="5"/>
      <c r="EZ736" s="5"/>
      <c r="FA736" s="5"/>
      <c r="FB736" s="5"/>
      <c r="FC736" s="5"/>
      <c r="FD736" s="5"/>
      <c r="FE736" s="5"/>
      <c r="FF736" s="5"/>
      <c r="FG736" s="5"/>
      <c r="FH736" s="5"/>
      <c r="FI736" s="5"/>
      <c r="FJ736" s="5"/>
      <c r="FK736" s="5"/>
      <c r="FL736" s="5"/>
      <c r="FM736" s="5"/>
      <c r="FN736" s="5"/>
      <c r="FO736" s="5"/>
      <c r="FP736" s="5"/>
      <c r="FQ736" s="5"/>
      <c r="FR736" s="5"/>
      <c r="FS736" s="5"/>
      <c r="FT736" s="5"/>
      <c r="FU736" s="5"/>
      <c r="FV736" s="5"/>
      <c r="FW736" s="5"/>
      <c r="FX736" s="5"/>
      <c r="FY736" s="5"/>
      <c r="FZ736" s="5"/>
      <c r="GA736" s="5"/>
      <c r="GB736" s="5"/>
      <c r="GC736" s="5"/>
      <c r="GD736" s="5"/>
      <c r="GE736" s="5"/>
      <c r="GF736" s="5"/>
      <c r="GG736" s="5"/>
      <c r="GH736" s="5"/>
      <c r="GI736" s="5"/>
      <c r="GJ736" s="5"/>
      <c r="GK736" s="5"/>
      <c r="GL736" s="5"/>
      <c r="GM736" s="5"/>
      <c r="GN736" s="5"/>
      <c r="GO736" s="5"/>
      <c r="GP736" s="5"/>
      <c r="GQ736" s="5"/>
      <c r="GR736" s="5"/>
      <c r="GS736" s="5"/>
      <c r="GT736" s="5"/>
      <c r="GU736" s="5"/>
      <c r="GV736" s="5"/>
      <c r="GW736" s="5"/>
      <c r="GX736" s="5"/>
      <c r="GY736" s="5"/>
      <c r="GZ736" s="5"/>
      <c r="HA736" s="5"/>
      <c r="HB736" s="5"/>
      <c r="HC736" s="5"/>
      <c r="HD736" s="5"/>
      <c r="HE736" s="5"/>
      <c r="HF736" s="5"/>
      <c r="HG736" s="5"/>
      <c r="HH736" s="5"/>
      <c r="HI736" s="5"/>
      <c r="HJ736" s="5"/>
      <c r="HK736" s="5"/>
      <c r="HL736" s="5"/>
      <c r="HM736" s="5"/>
      <c r="HN736" s="5"/>
      <c r="HO736" s="5"/>
      <c r="HP736" s="5"/>
      <c r="HQ736" s="5"/>
      <c r="HR736" s="5"/>
      <c r="HS736" s="5"/>
      <c r="HT736" s="5"/>
      <c r="HU736" s="5"/>
      <c r="HV736" s="5"/>
      <c r="HW736" s="5"/>
      <c r="HX736" s="5"/>
      <c r="HY736" s="5"/>
      <c r="HZ736" s="5"/>
      <c r="IA736" s="5"/>
      <c r="IB736" s="5"/>
      <c r="IC736" s="5"/>
      <c r="ID736" s="5"/>
      <c r="IE736" s="5"/>
      <c r="IF736" s="5"/>
      <c r="IG736" s="5"/>
      <c r="IH736" s="5"/>
      <c r="II736" s="5"/>
      <c r="IJ736" s="5"/>
      <c r="IK736" s="5"/>
      <c r="IL736" s="5"/>
      <c r="IM736" s="5"/>
      <c r="IN736" s="5"/>
      <c r="IO736" s="5"/>
      <c r="IP736" s="5"/>
      <c r="IQ736" s="5"/>
      <c r="IR736" s="5"/>
      <c r="IS736" s="5"/>
      <c r="IT736" s="5"/>
      <c r="IU736" s="5"/>
      <c r="IV736" s="5"/>
      <c r="IW736" s="5"/>
      <c r="IX736" s="5"/>
      <c r="IY736" s="5"/>
      <c r="IZ736" s="5"/>
      <c r="JA736" s="5"/>
      <c r="JB736" s="5"/>
      <c r="JC736" s="5"/>
      <c r="JD736" s="5"/>
      <c r="JE736" s="5"/>
      <c r="JF736" s="5"/>
      <c r="JG736" s="5"/>
      <c r="JH736" s="5"/>
      <c r="JI736" s="5"/>
      <c r="JJ736" s="5"/>
      <c r="JK736" s="5"/>
      <c r="JL736" s="5"/>
      <c r="JM736" s="5"/>
      <c r="JN736" s="5"/>
      <c r="JO736" s="5"/>
      <c r="JP736" s="5"/>
      <c r="JQ736" s="5"/>
      <c r="JR736" s="5"/>
      <c r="JS736" s="5"/>
      <c r="JT736" s="5"/>
      <c r="JU736" s="5"/>
      <c r="JV736" s="5"/>
      <c r="JW736" s="5"/>
      <c r="JX736" s="5"/>
      <c r="JY736" s="5"/>
      <c r="JZ736" s="5"/>
      <c r="KA736" s="5"/>
      <c r="KB736" s="5"/>
      <c r="KC736" s="5"/>
      <c r="KD736" s="5"/>
      <c r="KE736" s="5"/>
      <c r="KF736" s="5"/>
      <c r="KG736" s="5"/>
      <c r="KH736" s="5"/>
      <c r="KI736" s="5"/>
      <c r="KJ736" s="5"/>
      <c r="KK736" s="5"/>
      <c r="KL736" s="5"/>
      <c r="KM736" s="5"/>
      <c r="KN736" s="5"/>
    </row>
    <row r="737" spans="1:300" ht="12.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5"/>
      <c r="CM737" s="5"/>
      <c r="CN737" s="5"/>
      <c r="CO737" s="5"/>
      <c r="CP737" s="5"/>
      <c r="CQ737" s="5"/>
      <c r="CR737" s="5"/>
      <c r="CS737" s="5"/>
      <c r="CT737" s="5"/>
      <c r="CU737" s="5"/>
      <c r="CV737" s="5"/>
      <c r="CW737" s="5"/>
      <c r="CX737" s="5"/>
      <c r="CY737" s="5"/>
      <c r="CZ737" s="5"/>
      <c r="DA737" s="5"/>
      <c r="DB737" s="5"/>
      <c r="DC737" s="5"/>
      <c r="DD737" s="5"/>
      <c r="DE737" s="5"/>
      <c r="DF737" s="5"/>
      <c r="DG737" s="5"/>
      <c r="DH737" s="5"/>
      <c r="DI737" s="5"/>
      <c r="DJ737" s="5"/>
      <c r="DK737" s="5"/>
      <c r="DL737" s="5"/>
      <c r="DM737" s="5"/>
      <c r="DN737" s="5"/>
      <c r="DO737" s="5"/>
      <c r="DP737" s="5"/>
      <c r="DQ737" s="5"/>
      <c r="DR737" s="5"/>
      <c r="DS737" s="5"/>
      <c r="DT737" s="5"/>
      <c r="DU737" s="5"/>
      <c r="DV737" s="5"/>
      <c r="DW737" s="5"/>
      <c r="DX737" s="5"/>
      <c r="DY737" s="5"/>
      <c r="DZ737" s="5"/>
      <c r="EA737" s="5"/>
      <c r="EB737" s="5"/>
      <c r="EC737" s="5"/>
      <c r="ED737" s="5"/>
      <c r="EE737" s="5"/>
      <c r="EF737" s="5"/>
      <c r="EG737" s="5"/>
      <c r="EH737" s="5"/>
      <c r="EI737" s="5"/>
      <c r="EJ737" s="5"/>
      <c r="EK737" s="5"/>
      <c r="EL737" s="5"/>
      <c r="EM737" s="5"/>
      <c r="EN737" s="5"/>
      <c r="EO737" s="5"/>
      <c r="EP737" s="5"/>
      <c r="EQ737" s="5"/>
      <c r="ER737" s="5"/>
      <c r="ES737" s="5"/>
      <c r="ET737" s="5"/>
      <c r="EU737" s="5"/>
      <c r="EV737" s="5"/>
      <c r="EW737" s="5"/>
      <c r="EX737" s="5"/>
      <c r="EY737" s="5"/>
      <c r="EZ737" s="5"/>
      <c r="FA737" s="5"/>
      <c r="FB737" s="5"/>
      <c r="FC737" s="5"/>
      <c r="FD737" s="5"/>
      <c r="FE737" s="5"/>
      <c r="FF737" s="5"/>
      <c r="FG737" s="5"/>
      <c r="FH737" s="5"/>
      <c r="FI737" s="5"/>
      <c r="FJ737" s="5"/>
      <c r="FK737" s="5"/>
      <c r="FL737" s="5"/>
      <c r="FM737" s="5"/>
      <c r="FN737" s="5"/>
      <c r="FO737" s="5"/>
      <c r="FP737" s="5"/>
      <c r="FQ737" s="5"/>
      <c r="FR737" s="5"/>
      <c r="FS737" s="5"/>
      <c r="FT737" s="5"/>
      <c r="FU737" s="5"/>
      <c r="FV737" s="5"/>
      <c r="FW737" s="5"/>
      <c r="FX737" s="5"/>
      <c r="FY737" s="5"/>
      <c r="FZ737" s="5"/>
      <c r="GA737" s="5"/>
      <c r="GB737" s="5"/>
      <c r="GC737" s="5"/>
      <c r="GD737" s="5"/>
      <c r="GE737" s="5"/>
      <c r="GF737" s="5"/>
      <c r="GG737" s="5"/>
      <c r="GH737" s="5"/>
      <c r="GI737" s="5"/>
      <c r="GJ737" s="5"/>
      <c r="GK737" s="5"/>
      <c r="GL737" s="5"/>
      <c r="GM737" s="5"/>
      <c r="GN737" s="5"/>
      <c r="GO737" s="5"/>
      <c r="GP737" s="5"/>
      <c r="GQ737" s="5"/>
      <c r="GR737" s="5"/>
      <c r="GS737" s="5"/>
      <c r="GT737" s="5"/>
      <c r="GU737" s="5"/>
      <c r="GV737" s="5"/>
      <c r="GW737" s="5"/>
      <c r="GX737" s="5"/>
      <c r="GY737" s="5"/>
      <c r="GZ737" s="5"/>
      <c r="HA737" s="5"/>
      <c r="HB737" s="5"/>
      <c r="HC737" s="5"/>
      <c r="HD737" s="5"/>
      <c r="HE737" s="5"/>
      <c r="HF737" s="5"/>
      <c r="HG737" s="5"/>
      <c r="HH737" s="5"/>
      <c r="HI737" s="5"/>
      <c r="HJ737" s="5"/>
      <c r="HK737" s="5"/>
      <c r="HL737" s="5"/>
      <c r="HM737" s="5"/>
      <c r="HN737" s="5"/>
      <c r="HO737" s="5"/>
      <c r="HP737" s="5"/>
      <c r="HQ737" s="5"/>
      <c r="HR737" s="5"/>
      <c r="HS737" s="5"/>
      <c r="HT737" s="5"/>
      <c r="HU737" s="5"/>
      <c r="HV737" s="5"/>
      <c r="HW737" s="5"/>
      <c r="HX737" s="5"/>
      <c r="HY737" s="5"/>
      <c r="HZ737" s="5"/>
      <c r="IA737" s="5"/>
      <c r="IB737" s="5"/>
      <c r="IC737" s="5"/>
      <c r="ID737" s="5"/>
      <c r="IE737" s="5"/>
      <c r="IF737" s="5"/>
      <c r="IG737" s="5"/>
      <c r="IH737" s="5"/>
      <c r="II737" s="5"/>
      <c r="IJ737" s="5"/>
      <c r="IK737" s="5"/>
      <c r="IL737" s="5"/>
      <c r="IM737" s="5"/>
      <c r="IN737" s="5"/>
      <c r="IO737" s="5"/>
      <c r="IP737" s="5"/>
      <c r="IQ737" s="5"/>
      <c r="IR737" s="5"/>
      <c r="IS737" s="5"/>
      <c r="IT737" s="5"/>
      <c r="IU737" s="5"/>
      <c r="IV737" s="5"/>
      <c r="IW737" s="5"/>
      <c r="IX737" s="5"/>
      <c r="IY737" s="5"/>
      <c r="IZ737" s="5"/>
      <c r="JA737" s="5"/>
      <c r="JB737" s="5"/>
      <c r="JC737" s="5"/>
      <c r="JD737" s="5"/>
      <c r="JE737" s="5"/>
      <c r="JF737" s="5"/>
      <c r="JG737" s="5"/>
      <c r="JH737" s="5"/>
      <c r="JI737" s="5"/>
      <c r="JJ737" s="5"/>
      <c r="JK737" s="5"/>
      <c r="JL737" s="5"/>
      <c r="JM737" s="5"/>
      <c r="JN737" s="5"/>
      <c r="JO737" s="5"/>
      <c r="JP737" s="5"/>
      <c r="JQ737" s="5"/>
      <c r="JR737" s="5"/>
      <c r="JS737" s="5"/>
      <c r="JT737" s="5"/>
      <c r="JU737" s="5"/>
      <c r="JV737" s="5"/>
      <c r="JW737" s="5"/>
      <c r="JX737" s="5"/>
      <c r="JY737" s="5"/>
      <c r="JZ737" s="5"/>
      <c r="KA737" s="5"/>
      <c r="KB737" s="5"/>
      <c r="KC737" s="5"/>
      <c r="KD737" s="5"/>
      <c r="KE737" s="5"/>
      <c r="KF737" s="5"/>
      <c r="KG737" s="5"/>
      <c r="KH737" s="5"/>
      <c r="KI737" s="5"/>
      <c r="KJ737" s="5"/>
      <c r="KK737" s="5"/>
      <c r="KL737" s="5"/>
      <c r="KM737" s="5"/>
      <c r="KN737" s="5"/>
    </row>
    <row r="738" spans="1:300" ht="12.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  <c r="CY738" s="5"/>
      <c r="CZ738" s="5"/>
      <c r="DA738" s="5"/>
      <c r="DB738" s="5"/>
      <c r="DC738" s="5"/>
      <c r="DD738" s="5"/>
      <c r="DE738" s="5"/>
      <c r="DF738" s="5"/>
      <c r="DG738" s="5"/>
      <c r="DH738" s="5"/>
      <c r="DI738" s="5"/>
      <c r="DJ738" s="5"/>
      <c r="DK738" s="5"/>
      <c r="DL738" s="5"/>
      <c r="DM738" s="5"/>
      <c r="DN738" s="5"/>
      <c r="DO738" s="5"/>
      <c r="DP738" s="5"/>
      <c r="DQ738" s="5"/>
      <c r="DR738" s="5"/>
      <c r="DS738" s="5"/>
      <c r="DT738" s="5"/>
      <c r="DU738" s="5"/>
      <c r="DV738" s="5"/>
      <c r="DW738" s="5"/>
      <c r="DX738" s="5"/>
      <c r="DY738" s="5"/>
      <c r="DZ738" s="5"/>
      <c r="EA738" s="5"/>
      <c r="EB738" s="5"/>
      <c r="EC738" s="5"/>
      <c r="ED738" s="5"/>
      <c r="EE738" s="5"/>
      <c r="EF738" s="5"/>
      <c r="EG738" s="5"/>
      <c r="EH738" s="5"/>
      <c r="EI738" s="5"/>
      <c r="EJ738" s="5"/>
      <c r="EK738" s="5"/>
      <c r="EL738" s="5"/>
      <c r="EM738" s="5"/>
      <c r="EN738" s="5"/>
      <c r="EO738" s="5"/>
      <c r="EP738" s="5"/>
      <c r="EQ738" s="5"/>
      <c r="ER738" s="5"/>
      <c r="ES738" s="5"/>
      <c r="ET738" s="5"/>
      <c r="EU738" s="5"/>
      <c r="EV738" s="5"/>
      <c r="EW738" s="5"/>
      <c r="EX738" s="5"/>
      <c r="EY738" s="5"/>
      <c r="EZ738" s="5"/>
      <c r="FA738" s="5"/>
      <c r="FB738" s="5"/>
      <c r="FC738" s="5"/>
      <c r="FD738" s="5"/>
      <c r="FE738" s="5"/>
      <c r="FF738" s="5"/>
      <c r="FG738" s="5"/>
      <c r="FH738" s="5"/>
      <c r="FI738" s="5"/>
      <c r="FJ738" s="5"/>
      <c r="FK738" s="5"/>
      <c r="FL738" s="5"/>
      <c r="FM738" s="5"/>
      <c r="FN738" s="5"/>
      <c r="FO738" s="5"/>
      <c r="FP738" s="5"/>
      <c r="FQ738" s="5"/>
      <c r="FR738" s="5"/>
      <c r="FS738" s="5"/>
      <c r="FT738" s="5"/>
      <c r="FU738" s="5"/>
      <c r="FV738" s="5"/>
      <c r="FW738" s="5"/>
      <c r="FX738" s="5"/>
      <c r="FY738" s="5"/>
      <c r="FZ738" s="5"/>
      <c r="GA738" s="5"/>
      <c r="GB738" s="5"/>
      <c r="GC738" s="5"/>
      <c r="GD738" s="5"/>
      <c r="GE738" s="5"/>
      <c r="GF738" s="5"/>
      <c r="GG738" s="5"/>
      <c r="GH738" s="5"/>
      <c r="GI738" s="5"/>
      <c r="GJ738" s="5"/>
      <c r="GK738" s="5"/>
      <c r="GL738" s="5"/>
      <c r="GM738" s="5"/>
      <c r="GN738" s="5"/>
      <c r="GO738" s="5"/>
      <c r="GP738" s="5"/>
      <c r="GQ738" s="5"/>
      <c r="GR738" s="5"/>
      <c r="GS738" s="5"/>
      <c r="GT738" s="5"/>
      <c r="GU738" s="5"/>
      <c r="GV738" s="5"/>
      <c r="GW738" s="5"/>
      <c r="GX738" s="5"/>
      <c r="GY738" s="5"/>
      <c r="GZ738" s="5"/>
      <c r="HA738" s="5"/>
      <c r="HB738" s="5"/>
      <c r="HC738" s="5"/>
      <c r="HD738" s="5"/>
      <c r="HE738" s="5"/>
      <c r="HF738" s="5"/>
      <c r="HG738" s="5"/>
      <c r="HH738" s="5"/>
      <c r="HI738" s="5"/>
      <c r="HJ738" s="5"/>
      <c r="HK738" s="5"/>
      <c r="HL738" s="5"/>
      <c r="HM738" s="5"/>
      <c r="HN738" s="5"/>
      <c r="HO738" s="5"/>
      <c r="HP738" s="5"/>
      <c r="HQ738" s="5"/>
      <c r="HR738" s="5"/>
      <c r="HS738" s="5"/>
      <c r="HT738" s="5"/>
      <c r="HU738" s="5"/>
      <c r="HV738" s="5"/>
      <c r="HW738" s="5"/>
      <c r="HX738" s="5"/>
      <c r="HY738" s="5"/>
      <c r="HZ738" s="5"/>
      <c r="IA738" s="5"/>
      <c r="IB738" s="5"/>
      <c r="IC738" s="5"/>
      <c r="ID738" s="5"/>
      <c r="IE738" s="5"/>
      <c r="IF738" s="5"/>
      <c r="IG738" s="5"/>
      <c r="IH738" s="5"/>
      <c r="II738" s="5"/>
      <c r="IJ738" s="5"/>
      <c r="IK738" s="5"/>
      <c r="IL738" s="5"/>
      <c r="IM738" s="5"/>
      <c r="IN738" s="5"/>
      <c r="IO738" s="5"/>
      <c r="IP738" s="5"/>
      <c r="IQ738" s="5"/>
      <c r="IR738" s="5"/>
      <c r="IS738" s="5"/>
      <c r="IT738" s="5"/>
      <c r="IU738" s="5"/>
      <c r="IV738" s="5"/>
      <c r="IW738" s="5"/>
      <c r="IX738" s="5"/>
      <c r="IY738" s="5"/>
      <c r="IZ738" s="5"/>
      <c r="JA738" s="5"/>
      <c r="JB738" s="5"/>
      <c r="JC738" s="5"/>
      <c r="JD738" s="5"/>
      <c r="JE738" s="5"/>
      <c r="JF738" s="5"/>
      <c r="JG738" s="5"/>
      <c r="JH738" s="5"/>
      <c r="JI738" s="5"/>
      <c r="JJ738" s="5"/>
      <c r="JK738" s="5"/>
      <c r="JL738" s="5"/>
      <c r="JM738" s="5"/>
      <c r="JN738" s="5"/>
      <c r="JO738" s="5"/>
      <c r="JP738" s="5"/>
      <c r="JQ738" s="5"/>
      <c r="JR738" s="5"/>
      <c r="JS738" s="5"/>
      <c r="JT738" s="5"/>
      <c r="JU738" s="5"/>
      <c r="JV738" s="5"/>
      <c r="JW738" s="5"/>
      <c r="JX738" s="5"/>
      <c r="JY738" s="5"/>
      <c r="JZ738" s="5"/>
      <c r="KA738" s="5"/>
      <c r="KB738" s="5"/>
      <c r="KC738" s="5"/>
      <c r="KD738" s="5"/>
      <c r="KE738" s="5"/>
      <c r="KF738" s="5"/>
      <c r="KG738" s="5"/>
      <c r="KH738" s="5"/>
      <c r="KI738" s="5"/>
      <c r="KJ738" s="5"/>
      <c r="KK738" s="5"/>
      <c r="KL738" s="5"/>
      <c r="KM738" s="5"/>
      <c r="KN738" s="5"/>
    </row>
    <row r="739" spans="1:300" ht="12.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  <c r="CR739" s="5"/>
      <c r="CS739" s="5"/>
      <c r="CT739" s="5"/>
      <c r="CU739" s="5"/>
      <c r="CV739" s="5"/>
      <c r="CW739" s="5"/>
      <c r="CX739" s="5"/>
      <c r="CY739" s="5"/>
      <c r="CZ739" s="5"/>
      <c r="DA739" s="5"/>
      <c r="DB739" s="5"/>
      <c r="DC739" s="5"/>
      <c r="DD739" s="5"/>
      <c r="DE739" s="5"/>
      <c r="DF739" s="5"/>
      <c r="DG739" s="5"/>
      <c r="DH739" s="5"/>
      <c r="DI739" s="5"/>
      <c r="DJ739" s="5"/>
      <c r="DK739" s="5"/>
      <c r="DL739" s="5"/>
      <c r="DM739" s="5"/>
      <c r="DN739" s="5"/>
      <c r="DO739" s="5"/>
      <c r="DP739" s="5"/>
      <c r="DQ739" s="5"/>
      <c r="DR739" s="5"/>
      <c r="DS739" s="5"/>
      <c r="DT739" s="5"/>
      <c r="DU739" s="5"/>
      <c r="DV739" s="5"/>
      <c r="DW739" s="5"/>
      <c r="DX739" s="5"/>
      <c r="DY739" s="5"/>
      <c r="DZ739" s="5"/>
      <c r="EA739" s="5"/>
      <c r="EB739" s="5"/>
      <c r="EC739" s="5"/>
      <c r="ED739" s="5"/>
      <c r="EE739" s="5"/>
      <c r="EF739" s="5"/>
      <c r="EG739" s="5"/>
      <c r="EH739" s="5"/>
      <c r="EI739" s="5"/>
      <c r="EJ739" s="5"/>
      <c r="EK739" s="5"/>
      <c r="EL739" s="5"/>
      <c r="EM739" s="5"/>
      <c r="EN739" s="5"/>
      <c r="EO739" s="5"/>
      <c r="EP739" s="5"/>
      <c r="EQ739" s="5"/>
      <c r="ER739" s="5"/>
      <c r="ES739" s="5"/>
      <c r="ET739" s="5"/>
      <c r="EU739" s="5"/>
      <c r="EV739" s="5"/>
      <c r="EW739" s="5"/>
      <c r="EX739" s="5"/>
      <c r="EY739" s="5"/>
      <c r="EZ739" s="5"/>
      <c r="FA739" s="5"/>
      <c r="FB739" s="5"/>
      <c r="FC739" s="5"/>
      <c r="FD739" s="5"/>
      <c r="FE739" s="5"/>
      <c r="FF739" s="5"/>
      <c r="FG739" s="5"/>
      <c r="FH739" s="5"/>
      <c r="FI739" s="5"/>
      <c r="FJ739" s="5"/>
      <c r="FK739" s="5"/>
      <c r="FL739" s="5"/>
      <c r="FM739" s="5"/>
      <c r="FN739" s="5"/>
      <c r="FO739" s="5"/>
      <c r="FP739" s="5"/>
      <c r="FQ739" s="5"/>
      <c r="FR739" s="5"/>
      <c r="FS739" s="5"/>
      <c r="FT739" s="5"/>
      <c r="FU739" s="5"/>
      <c r="FV739" s="5"/>
      <c r="FW739" s="5"/>
      <c r="FX739" s="5"/>
      <c r="FY739" s="5"/>
      <c r="FZ739" s="5"/>
      <c r="GA739" s="5"/>
      <c r="GB739" s="5"/>
      <c r="GC739" s="5"/>
      <c r="GD739" s="5"/>
      <c r="GE739" s="5"/>
      <c r="GF739" s="5"/>
      <c r="GG739" s="5"/>
      <c r="GH739" s="5"/>
      <c r="GI739" s="5"/>
      <c r="GJ739" s="5"/>
      <c r="GK739" s="5"/>
      <c r="GL739" s="5"/>
      <c r="GM739" s="5"/>
      <c r="GN739" s="5"/>
      <c r="GO739" s="5"/>
      <c r="GP739" s="5"/>
      <c r="GQ739" s="5"/>
      <c r="GR739" s="5"/>
      <c r="GS739" s="5"/>
      <c r="GT739" s="5"/>
      <c r="GU739" s="5"/>
      <c r="GV739" s="5"/>
      <c r="GW739" s="5"/>
      <c r="GX739" s="5"/>
      <c r="GY739" s="5"/>
      <c r="GZ739" s="5"/>
      <c r="HA739" s="5"/>
      <c r="HB739" s="5"/>
      <c r="HC739" s="5"/>
      <c r="HD739" s="5"/>
      <c r="HE739" s="5"/>
      <c r="HF739" s="5"/>
      <c r="HG739" s="5"/>
      <c r="HH739" s="5"/>
      <c r="HI739" s="5"/>
      <c r="HJ739" s="5"/>
      <c r="HK739" s="5"/>
      <c r="HL739" s="5"/>
      <c r="HM739" s="5"/>
      <c r="HN739" s="5"/>
      <c r="HO739" s="5"/>
      <c r="HP739" s="5"/>
      <c r="HQ739" s="5"/>
      <c r="HR739" s="5"/>
      <c r="HS739" s="5"/>
      <c r="HT739" s="5"/>
      <c r="HU739" s="5"/>
      <c r="HV739" s="5"/>
      <c r="HW739" s="5"/>
      <c r="HX739" s="5"/>
      <c r="HY739" s="5"/>
      <c r="HZ739" s="5"/>
      <c r="IA739" s="5"/>
      <c r="IB739" s="5"/>
      <c r="IC739" s="5"/>
      <c r="ID739" s="5"/>
      <c r="IE739" s="5"/>
      <c r="IF739" s="5"/>
      <c r="IG739" s="5"/>
      <c r="IH739" s="5"/>
      <c r="II739" s="5"/>
      <c r="IJ739" s="5"/>
      <c r="IK739" s="5"/>
      <c r="IL739" s="5"/>
      <c r="IM739" s="5"/>
      <c r="IN739" s="5"/>
      <c r="IO739" s="5"/>
      <c r="IP739" s="5"/>
      <c r="IQ739" s="5"/>
      <c r="IR739" s="5"/>
      <c r="IS739" s="5"/>
      <c r="IT739" s="5"/>
      <c r="IU739" s="5"/>
      <c r="IV739" s="5"/>
      <c r="IW739" s="5"/>
      <c r="IX739" s="5"/>
      <c r="IY739" s="5"/>
      <c r="IZ739" s="5"/>
      <c r="JA739" s="5"/>
      <c r="JB739" s="5"/>
      <c r="JC739" s="5"/>
      <c r="JD739" s="5"/>
      <c r="JE739" s="5"/>
      <c r="JF739" s="5"/>
      <c r="JG739" s="5"/>
      <c r="JH739" s="5"/>
      <c r="JI739" s="5"/>
      <c r="JJ739" s="5"/>
      <c r="JK739" s="5"/>
      <c r="JL739" s="5"/>
      <c r="JM739" s="5"/>
      <c r="JN739" s="5"/>
      <c r="JO739" s="5"/>
      <c r="JP739" s="5"/>
      <c r="JQ739" s="5"/>
      <c r="JR739" s="5"/>
      <c r="JS739" s="5"/>
      <c r="JT739" s="5"/>
      <c r="JU739" s="5"/>
      <c r="JV739" s="5"/>
      <c r="JW739" s="5"/>
      <c r="JX739" s="5"/>
      <c r="JY739" s="5"/>
      <c r="JZ739" s="5"/>
      <c r="KA739" s="5"/>
      <c r="KB739" s="5"/>
      <c r="KC739" s="5"/>
      <c r="KD739" s="5"/>
      <c r="KE739" s="5"/>
      <c r="KF739" s="5"/>
      <c r="KG739" s="5"/>
      <c r="KH739" s="5"/>
      <c r="KI739" s="5"/>
      <c r="KJ739" s="5"/>
      <c r="KK739" s="5"/>
      <c r="KL739" s="5"/>
      <c r="KM739" s="5"/>
      <c r="KN739" s="5"/>
    </row>
    <row r="740" spans="1:300" ht="12.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5"/>
      <c r="CM740" s="5"/>
      <c r="CN740" s="5"/>
      <c r="CO740" s="5"/>
      <c r="CP740" s="5"/>
      <c r="CQ740" s="5"/>
      <c r="CR740" s="5"/>
      <c r="CS740" s="5"/>
      <c r="CT740" s="5"/>
      <c r="CU740" s="5"/>
      <c r="CV740" s="5"/>
      <c r="CW740" s="5"/>
      <c r="CX740" s="5"/>
      <c r="CY740" s="5"/>
      <c r="CZ740" s="5"/>
      <c r="DA740" s="5"/>
      <c r="DB740" s="5"/>
      <c r="DC740" s="5"/>
      <c r="DD740" s="5"/>
      <c r="DE740" s="5"/>
      <c r="DF740" s="5"/>
      <c r="DG740" s="5"/>
      <c r="DH740" s="5"/>
      <c r="DI740" s="5"/>
      <c r="DJ740" s="5"/>
      <c r="DK740" s="5"/>
      <c r="DL740" s="5"/>
      <c r="DM740" s="5"/>
      <c r="DN740" s="5"/>
      <c r="DO740" s="5"/>
      <c r="DP740" s="5"/>
      <c r="DQ740" s="5"/>
      <c r="DR740" s="5"/>
      <c r="DS740" s="5"/>
      <c r="DT740" s="5"/>
      <c r="DU740" s="5"/>
      <c r="DV740" s="5"/>
      <c r="DW740" s="5"/>
      <c r="DX740" s="5"/>
      <c r="DY740" s="5"/>
      <c r="DZ740" s="5"/>
      <c r="EA740" s="5"/>
      <c r="EB740" s="5"/>
      <c r="EC740" s="5"/>
      <c r="ED740" s="5"/>
      <c r="EE740" s="5"/>
      <c r="EF740" s="5"/>
      <c r="EG740" s="5"/>
      <c r="EH740" s="5"/>
      <c r="EI740" s="5"/>
      <c r="EJ740" s="5"/>
      <c r="EK740" s="5"/>
      <c r="EL740" s="5"/>
      <c r="EM740" s="5"/>
      <c r="EN740" s="5"/>
      <c r="EO740" s="5"/>
      <c r="EP740" s="5"/>
      <c r="EQ740" s="5"/>
      <c r="ER740" s="5"/>
      <c r="ES740" s="5"/>
      <c r="ET740" s="5"/>
      <c r="EU740" s="5"/>
      <c r="EV740" s="5"/>
      <c r="EW740" s="5"/>
      <c r="EX740" s="5"/>
      <c r="EY740" s="5"/>
      <c r="EZ740" s="5"/>
      <c r="FA740" s="5"/>
      <c r="FB740" s="5"/>
      <c r="FC740" s="5"/>
      <c r="FD740" s="5"/>
      <c r="FE740" s="5"/>
      <c r="FF740" s="5"/>
      <c r="FG740" s="5"/>
      <c r="FH740" s="5"/>
      <c r="FI740" s="5"/>
      <c r="FJ740" s="5"/>
      <c r="FK740" s="5"/>
      <c r="FL740" s="5"/>
      <c r="FM740" s="5"/>
      <c r="FN740" s="5"/>
      <c r="FO740" s="5"/>
      <c r="FP740" s="5"/>
      <c r="FQ740" s="5"/>
      <c r="FR740" s="5"/>
      <c r="FS740" s="5"/>
      <c r="FT740" s="5"/>
      <c r="FU740" s="5"/>
      <c r="FV740" s="5"/>
      <c r="FW740" s="5"/>
      <c r="FX740" s="5"/>
      <c r="FY740" s="5"/>
      <c r="FZ740" s="5"/>
      <c r="GA740" s="5"/>
      <c r="GB740" s="5"/>
      <c r="GC740" s="5"/>
      <c r="GD740" s="5"/>
      <c r="GE740" s="5"/>
      <c r="GF740" s="5"/>
      <c r="GG740" s="5"/>
      <c r="GH740" s="5"/>
      <c r="GI740" s="5"/>
      <c r="GJ740" s="5"/>
      <c r="GK740" s="5"/>
      <c r="GL740" s="5"/>
      <c r="GM740" s="5"/>
      <c r="GN740" s="5"/>
      <c r="GO740" s="5"/>
      <c r="GP740" s="5"/>
      <c r="GQ740" s="5"/>
      <c r="GR740" s="5"/>
      <c r="GS740" s="5"/>
      <c r="GT740" s="5"/>
      <c r="GU740" s="5"/>
      <c r="GV740" s="5"/>
      <c r="GW740" s="5"/>
      <c r="GX740" s="5"/>
      <c r="GY740" s="5"/>
      <c r="GZ740" s="5"/>
      <c r="HA740" s="5"/>
      <c r="HB740" s="5"/>
      <c r="HC740" s="5"/>
      <c r="HD740" s="5"/>
      <c r="HE740" s="5"/>
      <c r="HF740" s="5"/>
      <c r="HG740" s="5"/>
      <c r="HH740" s="5"/>
      <c r="HI740" s="5"/>
      <c r="HJ740" s="5"/>
      <c r="HK740" s="5"/>
      <c r="HL740" s="5"/>
      <c r="HM740" s="5"/>
      <c r="HN740" s="5"/>
      <c r="HO740" s="5"/>
      <c r="HP740" s="5"/>
      <c r="HQ740" s="5"/>
      <c r="HR740" s="5"/>
      <c r="HS740" s="5"/>
      <c r="HT740" s="5"/>
      <c r="HU740" s="5"/>
      <c r="HV740" s="5"/>
      <c r="HW740" s="5"/>
      <c r="HX740" s="5"/>
      <c r="HY740" s="5"/>
      <c r="HZ740" s="5"/>
      <c r="IA740" s="5"/>
      <c r="IB740" s="5"/>
      <c r="IC740" s="5"/>
      <c r="ID740" s="5"/>
      <c r="IE740" s="5"/>
      <c r="IF740" s="5"/>
      <c r="IG740" s="5"/>
      <c r="IH740" s="5"/>
      <c r="II740" s="5"/>
      <c r="IJ740" s="5"/>
      <c r="IK740" s="5"/>
      <c r="IL740" s="5"/>
      <c r="IM740" s="5"/>
      <c r="IN740" s="5"/>
      <c r="IO740" s="5"/>
      <c r="IP740" s="5"/>
      <c r="IQ740" s="5"/>
      <c r="IR740" s="5"/>
      <c r="IS740" s="5"/>
      <c r="IT740" s="5"/>
      <c r="IU740" s="5"/>
      <c r="IV740" s="5"/>
      <c r="IW740" s="5"/>
      <c r="IX740" s="5"/>
      <c r="IY740" s="5"/>
      <c r="IZ740" s="5"/>
      <c r="JA740" s="5"/>
      <c r="JB740" s="5"/>
      <c r="JC740" s="5"/>
      <c r="JD740" s="5"/>
      <c r="JE740" s="5"/>
      <c r="JF740" s="5"/>
      <c r="JG740" s="5"/>
      <c r="JH740" s="5"/>
      <c r="JI740" s="5"/>
      <c r="JJ740" s="5"/>
      <c r="JK740" s="5"/>
      <c r="JL740" s="5"/>
      <c r="JM740" s="5"/>
      <c r="JN740" s="5"/>
      <c r="JO740" s="5"/>
      <c r="JP740" s="5"/>
      <c r="JQ740" s="5"/>
      <c r="JR740" s="5"/>
      <c r="JS740" s="5"/>
      <c r="JT740" s="5"/>
      <c r="JU740" s="5"/>
      <c r="JV740" s="5"/>
      <c r="JW740" s="5"/>
      <c r="JX740" s="5"/>
      <c r="JY740" s="5"/>
      <c r="JZ740" s="5"/>
      <c r="KA740" s="5"/>
      <c r="KB740" s="5"/>
      <c r="KC740" s="5"/>
      <c r="KD740" s="5"/>
      <c r="KE740" s="5"/>
      <c r="KF740" s="5"/>
      <c r="KG740" s="5"/>
      <c r="KH740" s="5"/>
      <c r="KI740" s="5"/>
      <c r="KJ740" s="5"/>
      <c r="KK740" s="5"/>
      <c r="KL740" s="5"/>
      <c r="KM740" s="5"/>
      <c r="KN740" s="5"/>
    </row>
    <row r="741" spans="1:300" ht="12.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CN741" s="5"/>
      <c r="CO741" s="5"/>
      <c r="CP741" s="5"/>
      <c r="CQ741" s="5"/>
      <c r="CR741" s="5"/>
      <c r="CS741" s="5"/>
      <c r="CT741" s="5"/>
      <c r="CU741" s="5"/>
      <c r="CV741" s="5"/>
      <c r="CW741" s="5"/>
      <c r="CX741" s="5"/>
      <c r="CY741" s="5"/>
      <c r="CZ741" s="5"/>
      <c r="DA741" s="5"/>
      <c r="DB741" s="5"/>
      <c r="DC741" s="5"/>
      <c r="DD741" s="5"/>
      <c r="DE741" s="5"/>
      <c r="DF741" s="5"/>
      <c r="DG741" s="5"/>
      <c r="DH741" s="5"/>
      <c r="DI741" s="5"/>
      <c r="DJ741" s="5"/>
      <c r="DK741" s="5"/>
      <c r="DL741" s="5"/>
      <c r="DM741" s="5"/>
      <c r="DN741" s="5"/>
      <c r="DO741" s="5"/>
      <c r="DP741" s="5"/>
      <c r="DQ741" s="5"/>
      <c r="DR741" s="5"/>
      <c r="DS741" s="5"/>
      <c r="DT741" s="5"/>
      <c r="DU741" s="5"/>
      <c r="DV741" s="5"/>
      <c r="DW741" s="5"/>
      <c r="DX741" s="5"/>
      <c r="DY741" s="5"/>
      <c r="DZ741" s="5"/>
      <c r="EA741" s="5"/>
      <c r="EB741" s="5"/>
      <c r="EC741" s="5"/>
      <c r="ED741" s="5"/>
      <c r="EE741" s="5"/>
      <c r="EF741" s="5"/>
      <c r="EG741" s="5"/>
      <c r="EH741" s="5"/>
      <c r="EI741" s="5"/>
      <c r="EJ741" s="5"/>
      <c r="EK741" s="5"/>
      <c r="EL741" s="5"/>
      <c r="EM741" s="5"/>
      <c r="EN741" s="5"/>
      <c r="EO741" s="5"/>
      <c r="EP741" s="5"/>
      <c r="EQ741" s="5"/>
      <c r="ER741" s="5"/>
      <c r="ES741" s="5"/>
      <c r="ET741" s="5"/>
      <c r="EU741" s="5"/>
      <c r="EV741" s="5"/>
      <c r="EW741" s="5"/>
      <c r="EX741" s="5"/>
      <c r="EY741" s="5"/>
      <c r="EZ741" s="5"/>
      <c r="FA741" s="5"/>
      <c r="FB741" s="5"/>
      <c r="FC741" s="5"/>
      <c r="FD741" s="5"/>
      <c r="FE741" s="5"/>
      <c r="FF741" s="5"/>
      <c r="FG741" s="5"/>
      <c r="FH741" s="5"/>
      <c r="FI741" s="5"/>
      <c r="FJ741" s="5"/>
      <c r="FK741" s="5"/>
      <c r="FL741" s="5"/>
      <c r="FM741" s="5"/>
      <c r="FN741" s="5"/>
      <c r="FO741" s="5"/>
      <c r="FP741" s="5"/>
      <c r="FQ741" s="5"/>
      <c r="FR741" s="5"/>
      <c r="FS741" s="5"/>
      <c r="FT741" s="5"/>
      <c r="FU741" s="5"/>
      <c r="FV741" s="5"/>
      <c r="FW741" s="5"/>
      <c r="FX741" s="5"/>
      <c r="FY741" s="5"/>
      <c r="FZ741" s="5"/>
      <c r="GA741" s="5"/>
      <c r="GB741" s="5"/>
      <c r="GC741" s="5"/>
      <c r="GD741" s="5"/>
      <c r="GE741" s="5"/>
      <c r="GF741" s="5"/>
      <c r="GG741" s="5"/>
      <c r="GH741" s="5"/>
      <c r="GI741" s="5"/>
      <c r="GJ741" s="5"/>
      <c r="GK741" s="5"/>
      <c r="GL741" s="5"/>
      <c r="GM741" s="5"/>
      <c r="GN741" s="5"/>
      <c r="GO741" s="5"/>
      <c r="GP741" s="5"/>
      <c r="GQ741" s="5"/>
      <c r="GR741" s="5"/>
      <c r="GS741" s="5"/>
      <c r="GT741" s="5"/>
      <c r="GU741" s="5"/>
      <c r="GV741" s="5"/>
      <c r="GW741" s="5"/>
      <c r="GX741" s="5"/>
      <c r="GY741" s="5"/>
      <c r="GZ741" s="5"/>
      <c r="HA741" s="5"/>
      <c r="HB741" s="5"/>
      <c r="HC741" s="5"/>
      <c r="HD741" s="5"/>
      <c r="HE741" s="5"/>
      <c r="HF741" s="5"/>
      <c r="HG741" s="5"/>
      <c r="HH741" s="5"/>
      <c r="HI741" s="5"/>
      <c r="HJ741" s="5"/>
      <c r="HK741" s="5"/>
      <c r="HL741" s="5"/>
      <c r="HM741" s="5"/>
      <c r="HN741" s="5"/>
      <c r="HO741" s="5"/>
      <c r="HP741" s="5"/>
      <c r="HQ741" s="5"/>
      <c r="HR741" s="5"/>
      <c r="HS741" s="5"/>
      <c r="HT741" s="5"/>
      <c r="HU741" s="5"/>
      <c r="HV741" s="5"/>
      <c r="HW741" s="5"/>
      <c r="HX741" s="5"/>
      <c r="HY741" s="5"/>
      <c r="HZ741" s="5"/>
      <c r="IA741" s="5"/>
      <c r="IB741" s="5"/>
      <c r="IC741" s="5"/>
      <c r="ID741" s="5"/>
      <c r="IE741" s="5"/>
      <c r="IF741" s="5"/>
      <c r="IG741" s="5"/>
      <c r="IH741" s="5"/>
      <c r="II741" s="5"/>
      <c r="IJ741" s="5"/>
      <c r="IK741" s="5"/>
      <c r="IL741" s="5"/>
      <c r="IM741" s="5"/>
      <c r="IN741" s="5"/>
      <c r="IO741" s="5"/>
      <c r="IP741" s="5"/>
      <c r="IQ741" s="5"/>
      <c r="IR741" s="5"/>
      <c r="IS741" s="5"/>
      <c r="IT741" s="5"/>
      <c r="IU741" s="5"/>
      <c r="IV741" s="5"/>
      <c r="IW741" s="5"/>
      <c r="IX741" s="5"/>
      <c r="IY741" s="5"/>
      <c r="IZ741" s="5"/>
      <c r="JA741" s="5"/>
      <c r="JB741" s="5"/>
      <c r="JC741" s="5"/>
      <c r="JD741" s="5"/>
      <c r="JE741" s="5"/>
      <c r="JF741" s="5"/>
      <c r="JG741" s="5"/>
      <c r="JH741" s="5"/>
      <c r="JI741" s="5"/>
      <c r="JJ741" s="5"/>
      <c r="JK741" s="5"/>
      <c r="JL741" s="5"/>
      <c r="JM741" s="5"/>
      <c r="JN741" s="5"/>
      <c r="JO741" s="5"/>
      <c r="JP741" s="5"/>
      <c r="JQ741" s="5"/>
      <c r="JR741" s="5"/>
      <c r="JS741" s="5"/>
      <c r="JT741" s="5"/>
      <c r="JU741" s="5"/>
      <c r="JV741" s="5"/>
      <c r="JW741" s="5"/>
      <c r="JX741" s="5"/>
      <c r="JY741" s="5"/>
      <c r="JZ741" s="5"/>
      <c r="KA741" s="5"/>
      <c r="KB741" s="5"/>
      <c r="KC741" s="5"/>
      <c r="KD741" s="5"/>
      <c r="KE741" s="5"/>
      <c r="KF741" s="5"/>
      <c r="KG741" s="5"/>
      <c r="KH741" s="5"/>
      <c r="KI741" s="5"/>
      <c r="KJ741" s="5"/>
      <c r="KK741" s="5"/>
      <c r="KL741" s="5"/>
      <c r="KM741" s="5"/>
      <c r="KN741" s="5"/>
    </row>
    <row r="742" spans="1:300" ht="12.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5"/>
      <c r="CM742" s="5"/>
      <c r="CN742" s="5"/>
      <c r="CO742" s="5"/>
      <c r="CP742" s="5"/>
      <c r="CQ742" s="5"/>
      <c r="CR742" s="5"/>
      <c r="CS742" s="5"/>
      <c r="CT742" s="5"/>
      <c r="CU742" s="5"/>
      <c r="CV742" s="5"/>
      <c r="CW742" s="5"/>
      <c r="CX742" s="5"/>
      <c r="CY742" s="5"/>
      <c r="CZ742" s="5"/>
      <c r="DA742" s="5"/>
      <c r="DB742" s="5"/>
      <c r="DC742" s="5"/>
      <c r="DD742" s="5"/>
      <c r="DE742" s="5"/>
      <c r="DF742" s="5"/>
      <c r="DG742" s="5"/>
      <c r="DH742" s="5"/>
      <c r="DI742" s="5"/>
      <c r="DJ742" s="5"/>
      <c r="DK742" s="5"/>
      <c r="DL742" s="5"/>
      <c r="DM742" s="5"/>
      <c r="DN742" s="5"/>
      <c r="DO742" s="5"/>
      <c r="DP742" s="5"/>
      <c r="DQ742" s="5"/>
      <c r="DR742" s="5"/>
      <c r="DS742" s="5"/>
      <c r="DT742" s="5"/>
      <c r="DU742" s="5"/>
      <c r="DV742" s="5"/>
      <c r="DW742" s="5"/>
      <c r="DX742" s="5"/>
      <c r="DY742" s="5"/>
      <c r="DZ742" s="5"/>
      <c r="EA742" s="5"/>
      <c r="EB742" s="5"/>
      <c r="EC742" s="5"/>
      <c r="ED742" s="5"/>
      <c r="EE742" s="5"/>
      <c r="EF742" s="5"/>
      <c r="EG742" s="5"/>
      <c r="EH742" s="5"/>
      <c r="EI742" s="5"/>
      <c r="EJ742" s="5"/>
      <c r="EK742" s="5"/>
      <c r="EL742" s="5"/>
      <c r="EM742" s="5"/>
      <c r="EN742" s="5"/>
      <c r="EO742" s="5"/>
      <c r="EP742" s="5"/>
      <c r="EQ742" s="5"/>
      <c r="ER742" s="5"/>
      <c r="ES742" s="5"/>
      <c r="ET742" s="5"/>
      <c r="EU742" s="5"/>
      <c r="EV742" s="5"/>
      <c r="EW742" s="5"/>
      <c r="EX742" s="5"/>
      <c r="EY742" s="5"/>
      <c r="EZ742" s="5"/>
      <c r="FA742" s="5"/>
      <c r="FB742" s="5"/>
      <c r="FC742" s="5"/>
      <c r="FD742" s="5"/>
      <c r="FE742" s="5"/>
      <c r="FF742" s="5"/>
      <c r="FG742" s="5"/>
      <c r="FH742" s="5"/>
      <c r="FI742" s="5"/>
      <c r="FJ742" s="5"/>
      <c r="FK742" s="5"/>
      <c r="FL742" s="5"/>
      <c r="FM742" s="5"/>
      <c r="FN742" s="5"/>
      <c r="FO742" s="5"/>
      <c r="FP742" s="5"/>
      <c r="FQ742" s="5"/>
      <c r="FR742" s="5"/>
      <c r="FS742" s="5"/>
      <c r="FT742" s="5"/>
      <c r="FU742" s="5"/>
      <c r="FV742" s="5"/>
      <c r="FW742" s="5"/>
      <c r="FX742" s="5"/>
      <c r="FY742" s="5"/>
      <c r="FZ742" s="5"/>
      <c r="GA742" s="5"/>
      <c r="GB742" s="5"/>
      <c r="GC742" s="5"/>
      <c r="GD742" s="5"/>
      <c r="GE742" s="5"/>
      <c r="GF742" s="5"/>
      <c r="GG742" s="5"/>
      <c r="GH742" s="5"/>
      <c r="GI742" s="5"/>
      <c r="GJ742" s="5"/>
      <c r="GK742" s="5"/>
      <c r="GL742" s="5"/>
      <c r="GM742" s="5"/>
      <c r="GN742" s="5"/>
      <c r="GO742" s="5"/>
      <c r="GP742" s="5"/>
      <c r="GQ742" s="5"/>
      <c r="GR742" s="5"/>
      <c r="GS742" s="5"/>
      <c r="GT742" s="5"/>
      <c r="GU742" s="5"/>
      <c r="GV742" s="5"/>
      <c r="GW742" s="5"/>
      <c r="GX742" s="5"/>
      <c r="GY742" s="5"/>
      <c r="GZ742" s="5"/>
      <c r="HA742" s="5"/>
      <c r="HB742" s="5"/>
      <c r="HC742" s="5"/>
      <c r="HD742" s="5"/>
      <c r="HE742" s="5"/>
      <c r="HF742" s="5"/>
      <c r="HG742" s="5"/>
      <c r="HH742" s="5"/>
      <c r="HI742" s="5"/>
      <c r="HJ742" s="5"/>
      <c r="HK742" s="5"/>
      <c r="HL742" s="5"/>
      <c r="HM742" s="5"/>
      <c r="HN742" s="5"/>
      <c r="HO742" s="5"/>
      <c r="HP742" s="5"/>
      <c r="HQ742" s="5"/>
      <c r="HR742" s="5"/>
      <c r="HS742" s="5"/>
      <c r="HT742" s="5"/>
      <c r="HU742" s="5"/>
      <c r="HV742" s="5"/>
      <c r="HW742" s="5"/>
      <c r="HX742" s="5"/>
      <c r="HY742" s="5"/>
      <c r="HZ742" s="5"/>
      <c r="IA742" s="5"/>
      <c r="IB742" s="5"/>
      <c r="IC742" s="5"/>
      <c r="ID742" s="5"/>
      <c r="IE742" s="5"/>
      <c r="IF742" s="5"/>
      <c r="IG742" s="5"/>
      <c r="IH742" s="5"/>
      <c r="II742" s="5"/>
      <c r="IJ742" s="5"/>
      <c r="IK742" s="5"/>
      <c r="IL742" s="5"/>
      <c r="IM742" s="5"/>
      <c r="IN742" s="5"/>
      <c r="IO742" s="5"/>
      <c r="IP742" s="5"/>
      <c r="IQ742" s="5"/>
      <c r="IR742" s="5"/>
      <c r="IS742" s="5"/>
      <c r="IT742" s="5"/>
      <c r="IU742" s="5"/>
      <c r="IV742" s="5"/>
      <c r="IW742" s="5"/>
      <c r="IX742" s="5"/>
      <c r="IY742" s="5"/>
      <c r="IZ742" s="5"/>
      <c r="JA742" s="5"/>
      <c r="JB742" s="5"/>
      <c r="JC742" s="5"/>
      <c r="JD742" s="5"/>
      <c r="JE742" s="5"/>
      <c r="JF742" s="5"/>
      <c r="JG742" s="5"/>
      <c r="JH742" s="5"/>
      <c r="JI742" s="5"/>
      <c r="JJ742" s="5"/>
      <c r="JK742" s="5"/>
      <c r="JL742" s="5"/>
      <c r="JM742" s="5"/>
      <c r="JN742" s="5"/>
      <c r="JO742" s="5"/>
      <c r="JP742" s="5"/>
      <c r="JQ742" s="5"/>
      <c r="JR742" s="5"/>
      <c r="JS742" s="5"/>
      <c r="JT742" s="5"/>
      <c r="JU742" s="5"/>
      <c r="JV742" s="5"/>
      <c r="JW742" s="5"/>
      <c r="JX742" s="5"/>
      <c r="JY742" s="5"/>
      <c r="JZ742" s="5"/>
      <c r="KA742" s="5"/>
      <c r="KB742" s="5"/>
      <c r="KC742" s="5"/>
      <c r="KD742" s="5"/>
      <c r="KE742" s="5"/>
      <c r="KF742" s="5"/>
      <c r="KG742" s="5"/>
      <c r="KH742" s="5"/>
      <c r="KI742" s="5"/>
      <c r="KJ742" s="5"/>
      <c r="KK742" s="5"/>
      <c r="KL742" s="5"/>
      <c r="KM742" s="5"/>
      <c r="KN742" s="5"/>
    </row>
    <row r="743" spans="1:300" ht="12.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/>
      <c r="CM743" s="5"/>
      <c r="CN743" s="5"/>
      <c r="CO743" s="5"/>
      <c r="CP743" s="5"/>
      <c r="CQ743" s="5"/>
      <c r="CR743" s="5"/>
      <c r="CS743" s="5"/>
      <c r="CT743" s="5"/>
      <c r="CU743" s="5"/>
      <c r="CV743" s="5"/>
      <c r="CW743" s="5"/>
      <c r="CX743" s="5"/>
      <c r="CY743" s="5"/>
      <c r="CZ743" s="5"/>
      <c r="DA743" s="5"/>
      <c r="DB743" s="5"/>
      <c r="DC743" s="5"/>
      <c r="DD743" s="5"/>
      <c r="DE743" s="5"/>
      <c r="DF743" s="5"/>
      <c r="DG743" s="5"/>
      <c r="DH743" s="5"/>
      <c r="DI743" s="5"/>
      <c r="DJ743" s="5"/>
      <c r="DK743" s="5"/>
      <c r="DL743" s="5"/>
      <c r="DM743" s="5"/>
      <c r="DN743" s="5"/>
      <c r="DO743" s="5"/>
      <c r="DP743" s="5"/>
      <c r="DQ743" s="5"/>
      <c r="DR743" s="5"/>
      <c r="DS743" s="5"/>
      <c r="DT743" s="5"/>
      <c r="DU743" s="5"/>
      <c r="DV743" s="5"/>
      <c r="DW743" s="5"/>
      <c r="DX743" s="5"/>
      <c r="DY743" s="5"/>
      <c r="DZ743" s="5"/>
      <c r="EA743" s="5"/>
      <c r="EB743" s="5"/>
      <c r="EC743" s="5"/>
      <c r="ED743" s="5"/>
      <c r="EE743" s="5"/>
      <c r="EF743" s="5"/>
      <c r="EG743" s="5"/>
      <c r="EH743" s="5"/>
      <c r="EI743" s="5"/>
      <c r="EJ743" s="5"/>
      <c r="EK743" s="5"/>
      <c r="EL743" s="5"/>
      <c r="EM743" s="5"/>
      <c r="EN743" s="5"/>
      <c r="EO743" s="5"/>
      <c r="EP743" s="5"/>
      <c r="EQ743" s="5"/>
      <c r="ER743" s="5"/>
      <c r="ES743" s="5"/>
      <c r="ET743" s="5"/>
      <c r="EU743" s="5"/>
      <c r="EV743" s="5"/>
      <c r="EW743" s="5"/>
      <c r="EX743" s="5"/>
      <c r="EY743" s="5"/>
      <c r="EZ743" s="5"/>
      <c r="FA743" s="5"/>
      <c r="FB743" s="5"/>
      <c r="FC743" s="5"/>
      <c r="FD743" s="5"/>
      <c r="FE743" s="5"/>
      <c r="FF743" s="5"/>
      <c r="FG743" s="5"/>
      <c r="FH743" s="5"/>
      <c r="FI743" s="5"/>
      <c r="FJ743" s="5"/>
      <c r="FK743" s="5"/>
      <c r="FL743" s="5"/>
      <c r="FM743" s="5"/>
      <c r="FN743" s="5"/>
      <c r="FO743" s="5"/>
      <c r="FP743" s="5"/>
      <c r="FQ743" s="5"/>
      <c r="FR743" s="5"/>
      <c r="FS743" s="5"/>
      <c r="FT743" s="5"/>
      <c r="FU743" s="5"/>
      <c r="FV743" s="5"/>
      <c r="FW743" s="5"/>
      <c r="FX743" s="5"/>
      <c r="FY743" s="5"/>
      <c r="FZ743" s="5"/>
      <c r="GA743" s="5"/>
      <c r="GB743" s="5"/>
      <c r="GC743" s="5"/>
      <c r="GD743" s="5"/>
      <c r="GE743" s="5"/>
      <c r="GF743" s="5"/>
      <c r="GG743" s="5"/>
      <c r="GH743" s="5"/>
      <c r="GI743" s="5"/>
      <c r="GJ743" s="5"/>
      <c r="GK743" s="5"/>
      <c r="GL743" s="5"/>
      <c r="GM743" s="5"/>
      <c r="GN743" s="5"/>
      <c r="GO743" s="5"/>
      <c r="GP743" s="5"/>
      <c r="GQ743" s="5"/>
      <c r="GR743" s="5"/>
      <c r="GS743" s="5"/>
      <c r="GT743" s="5"/>
      <c r="GU743" s="5"/>
      <c r="GV743" s="5"/>
      <c r="GW743" s="5"/>
      <c r="GX743" s="5"/>
      <c r="GY743" s="5"/>
      <c r="GZ743" s="5"/>
      <c r="HA743" s="5"/>
      <c r="HB743" s="5"/>
      <c r="HC743" s="5"/>
      <c r="HD743" s="5"/>
      <c r="HE743" s="5"/>
      <c r="HF743" s="5"/>
      <c r="HG743" s="5"/>
      <c r="HH743" s="5"/>
      <c r="HI743" s="5"/>
      <c r="HJ743" s="5"/>
      <c r="HK743" s="5"/>
      <c r="HL743" s="5"/>
      <c r="HM743" s="5"/>
      <c r="HN743" s="5"/>
      <c r="HO743" s="5"/>
      <c r="HP743" s="5"/>
      <c r="HQ743" s="5"/>
      <c r="HR743" s="5"/>
      <c r="HS743" s="5"/>
      <c r="HT743" s="5"/>
      <c r="HU743" s="5"/>
      <c r="HV743" s="5"/>
      <c r="HW743" s="5"/>
      <c r="HX743" s="5"/>
      <c r="HY743" s="5"/>
      <c r="HZ743" s="5"/>
      <c r="IA743" s="5"/>
      <c r="IB743" s="5"/>
      <c r="IC743" s="5"/>
      <c r="ID743" s="5"/>
      <c r="IE743" s="5"/>
      <c r="IF743" s="5"/>
      <c r="IG743" s="5"/>
      <c r="IH743" s="5"/>
      <c r="II743" s="5"/>
      <c r="IJ743" s="5"/>
      <c r="IK743" s="5"/>
      <c r="IL743" s="5"/>
      <c r="IM743" s="5"/>
      <c r="IN743" s="5"/>
      <c r="IO743" s="5"/>
      <c r="IP743" s="5"/>
      <c r="IQ743" s="5"/>
      <c r="IR743" s="5"/>
      <c r="IS743" s="5"/>
      <c r="IT743" s="5"/>
      <c r="IU743" s="5"/>
      <c r="IV743" s="5"/>
      <c r="IW743" s="5"/>
      <c r="IX743" s="5"/>
      <c r="IY743" s="5"/>
      <c r="IZ743" s="5"/>
      <c r="JA743" s="5"/>
      <c r="JB743" s="5"/>
      <c r="JC743" s="5"/>
      <c r="JD743" s="5"/>
      <c r="JE743" s="5"/>
      <c r="JF743" s="5"/>
      <c r="JG743" s="5"/>
      <c r="JH743" s="5"/>
      <c r="JI743" s="5"/>
      <c r="JJ743" s="5"/>
      <c r="JK743" s="5"/>
      <c r="JL743" s="5"/>
      <c r="JM743" s="5"/>
      <c r="JN743" s="5"/>
      <c r="JO743" s="5"/>
      <c r="JP743" s="5"/>
      <c r="JQ743" s="5"/>
      <c r="JR743" s="5"/>
      <c r="JS743" s="5"/>
      <c r="JT743" s="5"/>
      <c r="JU743" s="5"/>
      <c r="JV743" s="5"/>
      <c r="JW743" s="5"/>
      <c r="JX743" s="5"/>
      <c r="JY743" s="5"/>
      <c r="JZ743" s="5"/>
      <c r="KA743" s="5"/>
      <c r="KB743" s="5"/>
      <c r="KC743" s="5"/>
      <c r="KD743" s="5"/>
      <c r="KE743" s="5"/>
      <c r="KF743" s="5"/>
      <c r="KG743" s="5"/>
      <c r="KH743" s="5"/>
      <c r="KI743" s="5"/>
      <c r="KJ743" s="5"/>
      <c r="KK743" s="5"/>
      <c r="KL743" s="5"/>
      <c r="KM743" s="5"/>
      <c r="KN743" s="5"/>
    </row>
    <row r="744" spans="1:300" ht="12.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/>
      <c r="CM744" s="5"/>
      <c r="CN744" s="5"/>
      <c r="CO744" s="5"/>
      <c r="CP744" s="5"/>
      <c r="CQ744" s="5"/>
      <c r="CR744" s="5"/>
      <c r="CS744" s="5"/>
      <c r="CT744" s="5"/>
      <c r="CU744" s="5"/>
      <c r="CV744" s="5"/>
      <c r="CW744" s="5"/>
      <c r="CX744" s="5"/>
      <c r="CY744" s="5"/>
      <c r="CZ744" s="5"/>
      <c r="DA744" s="5"/>
      <c r="DB744" s="5"/>
      <c r="DC744" s="5"/>
      <c r="DD744" s="5"/>
      <c r="DE744" s="5"/>
      <c r="DF744" s="5"/>
      <c r="DG744" s="5"/>
      <c r="DH744" s="5"/>
      <c r="DI744" s="5"/>
      <c r="DJ744" s="5"/>
      <c r="DK744" s="5"/>
      <c r="DL744" s="5"/>
      <c r="DM744" s="5"/>
      <c r="DN744" s="5"/>
      <c r="DO744" s="5"/>
      <c r="DP744" s="5"/>
      <c r="DQ744" s="5"/>
      <c r="DR744" s="5"/>
      <c r="DS744" s="5"/>
      <c r="DT744" s="5"/>
      <c r="DU744" s="5"/>
      <c r="DV744" s="5"/>
      <c r="DW744" s="5"/>
      <c r="DX744" s="5"/>
      <c r="DY744" s="5"/>
      <c r="DZ744" s="5"/>
      <c r="EA744" s="5"/>
      <c r="EB744" s="5"/>
      <c r="EC744" s="5"/>
      <c r="ED744" s="5"/>
      <c r="EE744" s="5"/>
      <c r="EF744" s="5"/>
      <c r="EG744" s="5"/>
      <c r="EH744" s="5"/>
      <c r="EI744" s="5"/>
      <c r="EJ744" s="5"/>
      <c r="EK744" s="5"/>
      <c r="EL744" s="5"/>
      <c r="EM744" s="5"/>
      <c r="EN744" s="5"/>
      <c r="EO744" s="5"/>
      <c r="EP744" s="5"/>
      <c r="EQ744" s="5"/>
      <c r="ER744" s="5"/>
      <c r="ES744" s="5"/>
      <c r="ET744" s="5"/>
      <c r="EU744" s="5"/>
      <c r="EV744" s="5"/>
      <c r="EW744" s="5"/>
      <c r="EX744" s="5"/>
      <c r="EY744" s="5"/>
      <c r="EZ744" s="5"/>
      <c r="FA744" s="5"/>
      <c r="FB744" s="5"/>
      <c r="FC744" s="5"/>
      <c r="FD744" s="5"/>
      <c r="FE744" s="5"/>
      <c r="FF744" s="5"/>
      <c r="FG744" s="5"/>
      <c r="FH744" s="5"/>
      <c r="FI744" s="5"/>
      <c r="FJ744" s="5"/>
      <c r="FK744" s="5"/>
      <c r="FL744" s="5"/>
      <c r="FM744" s="5"/>
      <c r="FN744" s="5"/>
      <c r="FO744" s="5"/>
      <c r="FP744" s="5"/>
      <c r="FQ744" s="5"/>
      <c r="FR744" s="5"/>
      <c r="FS744" s="5"/>
      <c r="FT744" s="5"/>
      <c r="FU744" s="5"/>
      <c r="FV744" s="5"/>
      <c r="FW744" s="5"/>
      <c r="FX744" s="5"/>
      <c r="FY744" s="5"/>
      <c r="FZ744" s="5"/>
      <c r="GA744" s="5"/>
      <c r="GB744" s="5"/>
      <c r="GC744" s="5"/>
      <c r="GD744" s="5"/>
      <c r="GE744" s="5"/>
      <c r="GF744" s="5"/>
      <c r="GG744" s="5"/>
      <c r="GH744" s="5"/>
      <c r="GI744" s="5"/>
      <c r="GJ744" s="5"/>
      <c r="GK744" s="5"/>
      <c r="GL744" s="5"/>
      <c r="GM744" s="5"/>
      <c r="GN744" s="5"/>
      <c r="GO744" s="5"/>
      <c r="GP744" s="5"/>
      <c r="GQ744" s="5"/>
      <c r="GR744" s="5"/>
      <c r="GS744" s="5"/>
      <c r="GT744" s="5"/>
      <c r="GU744" s="5"/>
      <c r="GV744" s="5"/>
      <c r="GW744" s="5"/>
      <c r="GX744" s="5"/>
      <c r="GY744" s="5"/>
      <c r="GZ744" s="5"/>
      <c r="HA744" s="5"/>
      <c r="HB744" s="5"/>
      <c r="HC744" s="5"/>
      <c r="HD744" s="5"/>
      <c r="HE744" s="5"/>
      <c r="HF744" s="5"/>
      <c r="HG744" s="5"/>
      <c r="HH744" s="5"/>
      <c r="HI744" s="5"/>
      <c r="HJ744" s="5"/>
      <c r="HK744" s="5"/>
      <c r="HL744" s="5"/>
      <c r="HM744" s="5"/>
      <c r="HN744" s="5"/>
      <c r="HO744" s="5"/>
      <c r="HP744" s="5"/>
      <c r="HQ744" s="5"/>
      <c r="HR744" s="5"/>
      <c r="HS744" s="5"/>
      <c r="HT744" s="5"/>
      <c r="HU744" s="5"/>
      <c r="HV744" s="5"/>
      <c r="HW744" s="5"/>
      <c r="HX744" s="5"/>
      <c r="HY744" s="5"/>
      <c r="HZ744" s="5"/>
      <c r="IA744" s="5"/>
      <c r="IB744" s="5"/>
      <c r="IC744" s="5"/>
      <c r="ID744" s="5"/>
      <c r="IE744" s="5"/>
      <c r="IF744" s="5"/>
      <c r="IG744" s="5"/>
      <c r="IH744" s="5"/>
      <c r="II744" s="5"/>
      <c r="IJ744" s="5"/>
      <c r="IK744" s="5"/>
      <c r="IL744" s="5"/>
      <c r="IM744" s="5"/>
      <c r="IN744" s="5"/>
      <c r="IO744" s="5"/>
      <c r="IP744" s="5"/>
      <c r="IQ744" s="5"/>
      <c r="IR744" s="5"/>
      <c r="IS744" s="5"/>
      <c r="IT744" s="5"/>
      <c r="IU744" s="5"/>
      <c r="IV744" s="5"/>
      <c r="IW744" s="5"/>
      <c r="IX744" s="5"/>
      <c r="IY744" s="5"/>
      <c r="IZ744" s="5"/>
      <c r="JA744" s="5"/>
      <c r="JB744" s="5"/>
      <c r="JC744" s="5"/>
      <c r="JD744" s="5"/>
      <c r="JE744" s="5"/>
      <c r="JF744" s="5"/>
      <c r="JG744" s="5"/>
      <c r="JH744" s="5"/>
      <c r="JI744" s="5"/>
      <c r="JJ744" s="5"/>
      <c r="JK744" s="5"/>
      <c r="JL744" s="5"/>
      <c r="JM744" s="5"/>
      <c r="JN744" s="5"/>
      <c r="JO744" s="5"/>
      <c r="JP744" s="5"/>
      <c r="JQ744" s="5"/>
      <c r="JR744" s="5"/>
      <c r="JS744" s="5"/>
      <c r="JT744" s="5"/>
      <c r="JU744" s="5"/>
      <c r="JV744" s="5"/>
      <c r="JW744" s="5"/>
      <c r="JX744" s="5"/>
      <c r="JY744" s="5"/>
      <c r="JZ744" s="5"/>
      <c r="KA744" s="5"/>
      <c r="KB744" s="5"/>
      <c r="KC744" s="5"/>
      <c r="KD744" s="5"/>
      <c r="KE744" s="5"/>
      <c r="KF744" s="5"/>
      <c r="KG744" s="5"/>
      <c r="KH744" s="5"/>
      <c r="KI744" s="5"/>
      <c r="KJ744" s="5"/>
      <c r="KK744" s="5"/>
      <c r="KL744" s="5"/>
      <c r="KM744" s="5"/>
      <c r="KN744" s="5"/>
    </row>
    <row r="745" spans="1:300" ht="12.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  <c r="CR745" s="5"/>
      <c r="CS745" s="5"/>
      <c r="CT745" s="5"/>
      <c r="CU745" s="5"/>
      <c r="CV745" s="5"/>
      <c r="CW745" s="5"/>
      <c r="CX745" s="5"/>
      <c r="CY745" s="5"/>
      <c r="CZ745" s="5"/>
      <c r="DA745" s="5"/>
      <c r="DB745" s="5"/>
      <c r="DC745" s="5"/>
      <c r="DD745" s="5"/>
      <c r="DE745" s="5"/>
      <c r="DF745" s="5"/>
      <c r="DG745" s="5"/>
      <c r="DH745" s="5"/>
      <c r="DI745" s="5"/>
      <c r="DJ745" s="5"/>
      <c r="DK745" s="5"/>
      <c r="DL745" s="5"/>
      <c r="DM745" s="5"/>
      <c r="DN745" s="5"/>
      <c r="DO745" s="5"/>
      <c r="DP745" s="5"/>
      <c r="DQ745" s="5"/>
      <c r="DR745" s="5"/>
      <c r="DS745" s="5"/>
      <c r="DT745" s="5"/>
      <c r="DU745" s="5"/>
      <c r="DV745" s="5"/>
      <c r="DW745" s="5"/>
      <c r="DX745" s="5"/>
      <c r="DY745" s="5"/>
      <c r="DZ745" s="5"/>
      <c r="EA745" s="5"/>
      <c r="EB745" s="5"/>
      <c r="EC745" s="5"/>
      <c r="ED745" s="5"/>
      <c r="EE745" s="5"/>
      <c r="EF745" s="5"/>
      <c r="EG745" s="5"/>
      <c r="EH745" s="5"/>
      <c r="EI745" s="5"/>
      <c r="EJ745" s="5"/>
      <c r="EK745" s="5"/>
      <c r="EL745" s="5"/>
      <c r="EM745" s="5"/>
      <c r="EN745" s="5"/>
      <c r="EO745" s="5"/>
      <c r="EP745" s="5"/>
      <c r="EQ745" s="5"/>
      <c r="ER745" s="5"/>
      <c r="ES745" s="5"/>
      <c r="ET745" s="5"/>
      <c r="EU745" s="5"/>
      <c r="EV745" s="5"/>
      <c r="EW745" s="5"/>
      <c r="EX745" s="5"/>
      <c r="EY745" s="5"/>
      <c r="EZ745" s="5"/>
      <c r="FA745" s="5"/>
      <c r="FB745" s="5"/>
      <c r="FC745" s="5"/>
      <c r="FD745" s="5"/>
      <c r="FE745" s="5"/>
      <c r="FF745" s="5"/>
      <c r="FG745" s="5"/>
      <c r="FH745" s="5"/>
      <c r="FI745" s="5"/>
      <c r="FJ745" s="5"/>
      <c r="FK745" s="5"/>
      <c r="FL745" s="5"/>
      <c r="FM745" s="5"/>
      <c r="FN745" s="5"/>
      <c r="FO745" s="5"/>
      <c r="FP745" s="5"/>
      <c r="FQ745" s="5"/>
      <c r="FR745" s="5"/>
      <c r="FS745" s="5"/>
      <c r="FT745" s="5"/>
      <c r="FU745" s="5"/>
      <c r="FV745" s="5"/>
      <c r="FW745" s="5"/>
      <c r="FX745" s="5"/>
      <c r="FY745" s="5"/>
      <c r="FZ745" s="5"/>
      <c r="GA745" s="5"/>
      <c r="GB745" s="5"/>
      <c r="GC745" s="5"/>
      <c r="GD745" s="5"/>
      <c r="GE745" s="5"/>
      <c r="GF745" s="5"/>
      <c r="GG745" s="5"/>
      <c r="GH745" s="5"/>
      <c r="GI745" s="5"/>
      <c r="GJ745" s="5"/>
      <c r="GK745" s="5"/>
      <c r="GL745" s="5"/>
      <c r="GM745" s="5"/>
      <c r="GN745" s="5"/>
      <c r="GO745" s="5"/>
      <c r="GP745" s="5"/>
      <c r="GQ745" s="5"/>
      <c r="GR745" s="5"/>
      <c r="GS745" s="5"/>
      <c r="GT745" s="5"/>
      <c r="GU745" s="5"/>
      <c r="GV745" s="5"/>
      <c r="GW745" s="5"/>
      <c r="GX745" s="5"/>
      <c r="GY745" s="5"/>
      <c r="GZ745" s="5"/>
      <c r="HA745" s="5"/>
      <c r="HB745" s="5"/>
      <c r="HC745" s="5"/>
      <c r="HD745" s="5"/>
      <c r="HE745" s="5"/>
      <c r="HF745" s="5"/>
      <c r="HG745" s="5"/>
      <c r="HH745" s="5"/>
      <c r="HI745" s="5"/>
      <c r="HJ745" s="5"/>
      <c r="HK745" s="5"/>
      <c r="HL745" s="5"/>
      <c r="HM745" s="5"/>
      <c r="HN745" s="5"/>
      <c r="HO745" s="5"/>
      <c r="HP745" s="5"/>
      <c r="HQ745" s="5"/>
      <c r="HR745" s="5"/>
      <c r="HS745" s="5"/>
      <c r="HT745" s="5"/>
      <c r="HU745" s="5"/>
      <c r="HV745" s="5"/>
      <c r="HW745" s="5"/>
      <c r="HX745" s="5"/>
      <c r="HY745" s="5"/>
      <c r="HZ745" s="5"/>
      <c r="IA745" s="5"/>
      <c r="IB745" s="5"/>
      <c r="IC745" s="5"/>
      <c r="ID745" s="5"/>
      <c r="IE745" s="5"/>
      <c r="IF745" s="5"/>
      <c r="IG745" s="5"/>
      <c r="IH745" s="5"/>
      <c r="II745" s="5"/>
      <c r="IJ745" s="5"/>
      <c r="IK745" s="5"/>
      <c r="IL745" s="5"/>
      <c r="IM745" s="5"/>
      <c r="IN745" s="5"/>
      <c r="IO745" s="5"/>
      <c r="IP745" s="5"/>
      <c r="IQ745" s="5"/>
      <c r="IR745" s="5"/>
      <c r="IS745" s="5"/>
      <c r="IT745" s="5"/>
      <c r="IU745" s="5"/>
      <c r="IV745" s="5"/>
      <c r="IW745" s="5"/>
      <c r="IX745" s="5"/>
      <c r="IY745" s="5"/>
      <c r="IZ745" s="5"/>
      <c r="JA745" s="5"/>
      <c r="JB745" s="5"/>
      <c r="JC745" s="5"/>
      <c r="JD745" s="5"/>
      <c r="JE745" s="5"/>
      <c r="JF745" s="5"/>
      <c r="JG745" s="5"/>
      <c r="JH745" s="5"/>
      <c r="JI745" s="5"/>
      <c r="JJ745" s="5"/>
      <c r="JK745" s="5"/>
      <c r="JL745" s="5"/>
      <c r="JM745" s="5"/>
      <c r="JN745" s="5"/>
      <c r="JO745" s="5"/>
      <c r="JP745" s="5"/>
      <c r="JQ745" s="5"/>
      <c r="JR745" s="5"/>
      <c r="JS745" s="5"/>
      <c r="JT745" s="5"/>
      <c r="JU745" s="5"/>
      <c r="JV745" s="5"/>
      <c r="JW745" s="5"/>
      <c r="JX745" s="5"/>
      <c r="JY745" s="5"/>
      <c r="JZ745" s="5"/>
      <c r="KA745" s="5"/>
      <c r="KB745" s="5"/>
      <c r="KC745" s="5"/>
      <c r="KD745" s="5"/>
      <c r="KE745" s="5"/>
      <c r="KF745" s="5"/>
      <c r="KG745" s="5"/>
      <c r="KH745" s="5"/>
      <c r="KI745" s="5"/>
      <c r="KJ745" s="5"/>
      <c r="KK745" s="5"/>
      <c r="KL745" s="5"/>
      <c r="KM745" s="5"/>
      <c r="KN745" s="5"/>
    </row>
    <row r="746" spans="1:300" ht="12.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/>
      <c r="CM746" s="5"/>
      <c r="CN746" s="5"/>
      <c r="CO746" s="5"/>
      <c r="CP746" s="5"/>
      <c r="CQ746" s="5"/>
      <c r="CR746" s="5"/>
      <c r="CS746" s="5"/>
      <c r="CT746" s="5"/>
      <c r="CU746" s="5"/>
      <c r="CV746" s="5"/>
      <c r="CW746" s="5"/>
      <c r="CX746" s="5"/>
      <c r="CY746" s="5"/>
      <c r="CZ746" s="5"/>
      <c r="DA746" s="5"/>
      <c r="DB746" s="5"/>
      <c r="DC746" s="5"/>
      <c r="DD746" s="5"/>
      <c r="DE746" s="5"/>
      <c r="DF746" s="5"/>
      <c r="DG746" s="5"/>
      <c r="DH746" s="5"/>
      <c r="DI746" s="5"/>
      <c r="DJ746" s="5"/>
      <c r="DK746" s="5"/>
      <c r="DL746" s="5"/>
      <c r="DM746" s="5"/>
      <c r="DN746" s="5"/>
      <c r="DO746" s="5"/>
      <c r="DP746" s="5"/>
      <c r="DQ746" s="5"/>
      <c r="DR746" s="5"/>
      <c r="DS746" s="5"/>
      <c r="DT746" s="5"/>
      <c r="DU746" s="5"/>
      <c r="DV746" s="5"/>
      <c r="DW746" s="5"/>
      <c r="DX746" s="5"/>
      <c r="DY746" s="5"/>
      <c r="DZ746" s="5"/>
      <c r="EA746" s="5"/>
      <c r="EB746" s="5"/>
      <c r="EC746" s="5"/>
      <c r="ED746" s="5"/>
      <c r="EE746" s="5"/>
      <c r="EF746" s="5"/>
      <c r="EG746" s="5"/>
      <c r="EH746" s="5"/>
      <c r="EI746" s="5"/>
      <c r="EJ746" s="5"/>
      <c r="EK746" s="5"/>
      <c r="EL746" s="5"/>
      <c r="EM746" s="5"/>
      <c r="EN746" s="5"/>
      <c r="EO746" s="5"/>
      <c r="EP746" s="5"/>
      <c r="EQ746" s="5"/>
      <c r="ER746" s="5"/>
      <c r="ES746" s="5"/>
      <c r="ET746" s="5"/>
      <c r="EU746" s="5"/>
      <c r="EV746" s="5"/>
      <c r="EW746" s="5"/>
      <c r="EX746" s="5"/>
      <c r="EY746" s="5"/>
      <c r="EZ746" s="5"/>
      <c r="FA746" s="5"/>
      <c r="FB746" s="5"/>
      <c r="FC746" s="5"/>
      <c r="FD746" s="5"/>
      <c r="FE746" s="5"/>
      <c r="FF746" s="5"/>
      <c r="FG746" s="5"/>
      <c r="FH746" s="5"/>
      <c r="FI746" s="5"/>
      <c r="FJ746" s="5"/>
      <c r="FK746" s="5"/>
      <c r="FL746" s="5"/>
      <c r="FM746" s="5"/>
      <c r="FN746" s="5"/>
      <c r="FO746" s="5"/>
      <c r="FP746" s="5"/>
      <c r="FQ746" s="5"/>
      <c r="FR746" s="5"/>
      <c r="FS746" s="5"/>
      <c r="FT746" s="5"/>
      <c r="FU746" s="5"/>
      <c r="FV746" s="5"/>
      <c r="FW746" s="5"/>
      <c r="FX746" s="5"/>
      <c r="FY746" s="5"/>
      <c r="FZ746" s="5"/>
      <c r="GA746" s="5"/>
      <c r="GB746" s="5"/>
      <c r="GC746" s="5"/>
      <c r="GD746" s="5"/>
      <c r="GE746" s="5"/>
      <c r="GF746" s="5"/>
      <c r="GG746" s="5"/>
      <c r="GH746" s="5"/>
      <c r="GI746" s="5"/>
      <c r="GJ746" s="5"/>
      <c r="GK746" s="5"/>
      <c r="GL746" s="5"/>
      <c r="GM746" s="5"/>
      <c r="GN746" s="5"/>
      <c r="GO746" s="5"/>
      <c r="GP746" s="5"/>
      <c r="GQ746" s="5"/>
      <c r="GR746" s="5"/>
      <c r="GS746" s="5"/>
      <c r="GT746" s="5"/>
      <c r="GU746" s="5"/>
      <c r="GV746" s="5"/>
      <c r="GW746" s="5"/>
      <c r="GX746" s="5"/>
      <c r="GY746" s="5"/>
      <c r="GZ746" s="5"/>
      <c r="HA746" s="5"/>
      <c r="HB746" s="5"/>
      <c r="HC746" s="5"/>
      <c r="HD746" s="5"/>
      <c r="HE746" s="5"/>
      <c r="HF746" s="5"/>
      <c r="HG746" s="5"/>
      <c r="HH746" s="5"/>
      <c r="HI746" s="5"/>
      <c r="HJ746" s="5"/>
      <c r="HK746" s="5"/>
      <c r="HL746" s="5"/>
      <c r="HM746" s="5"/>
      <c r="HN746" s="5"/>
      <c r="HO746" s="5"/>
      <c r="HP746" s="5"/>
      <c r="HQ746" s="5"/>
      <c r="HR746" s="5"/>
      <c r="HS746" s="5"/>
      <c r="HT746" s="5"/>
      <c r="HU746" s="5"/>
      <c r="HV746" s="5"/>
      <c r="HW746" s="5"/>
      <c r="HX746" s="5"/>
      <c r="HY746" s="5"/>
      <c r="HZ746" s="5"/>
      <c r="IA746" s="5"/>
      <c r="IB746" s="5"/>
      <c r="IC746" s="5"/>
      <c r="ID746" s="5"/>
      <c r="IE746" s="5"/>
      <c r="IF746" s="5"/>
      <c r="IG746" s="5"/>
      <c r="IH746" s="5"/>
      <c r="II746" s="5"/>
      <c r="IJ746" s="5"/>
      <c r="IK746" s="5"/>
      <c r="IL746" s="5"/>
      <c r="IM746" s="5"/>
      <c r="IN746" s="5"/>
      <c r="IO746" s="5"/>
      <c r="IP746" s="5"/>
      <c r="IQ746" s="5"/>
      <c r="IR746" s="5"/>
      <c r="IS746" s="5"/>
      <c r="IT746" s="5"/>
      <c r="IU746" s="5"/>
      <c r="IV746" s="5"/>
      <c r="IW746" s="5"/>
      <c r="IX746" s="5"/>
      <c r="IY746" s="5"/>
      <c r="IZ746" s="5"/>
      <c r="JA746" s="5"/>
      <c r="JB746" s="5"/>
      <c r="JC746" s="5"/>
      <c r="JD746" s="5"/>
      <c r="JE746" s="5"/>
      <c r="JF746" s="5"/>
      <c r="JG746" s="5"/>
      <c r="JH746" s="5"/>
      <c r="JI746" s="5"/>
      <c r="JJ746" s="5"/>
      <c r="JK746" s="5"/>
      <c r="JL746" s="5"/>
      <c r="JM746" s="5"/>
      <c r="JN746" s="5"/>
      <c r="JO746" s="5"/>
      <c r="JP746" s="5"/>
      <c r="JQ746" s="5"/>
      <c r="JR746" s="5"/>
      <c r="JS746" s="5"/>
      <c r="JT746" s="5"/>
      <c r="JU746" s="5"/>
      <c r="JV746" s="5"/>
      <c r="JW746" s="5"/>
      <c r="JX746" s="5"/>
      <c r="JY746" s="5"/>
      <c r="JZ746" s="5"/>
      <c r="KA746" s="5"/>
      <c r="KB746" s="5"/>
      <c r="KC746" s="5"/>
      <c r="KD746" s="5"/>
      <c r="KE746" s="5"/>
      <c r="KF746" s="5"/>
      <c r="KG746" s="5"/>
      <c r="KH746" s="5"/>
      <c r="KI746" s="5"/>
      <c r="KJ746" s="5"/>
      <c r="KK746" s="5"/>
      <c r="KL746" s="5"/>
      <c r="KM746" s="5"/>
      <c r="KN746" s="5"/>
    </row>
    <row r="747" spans="1:300" ht="12.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CN747" s="5"/>
      <c r="CO747" s="5"/>
      <c r="CP747" s="5"/>
      <c r="CQ747" s="5"/>
      <c r="CR747" s="5"/>
      <c r="CS747" s="5"/>
      <c r="CT747" s="5"/>
      <c r="CU747" s="5"/>
      <c r="CV747" s="5"/>
      <c r="CW747" s="5"/>
      <c r="CX747" s="5"/>
      <c r="CY747" s="5"/>
      <c r="CZ747" s="5"/>
      <c r="DA747" s="5"/>
      <c r="DB747" s="5"/>
      <c r="DC747" s="5"/>
      <c r="DD747" s="5"/>
      <c r="DE747" s="5"/>
      <c r="DF747" s="5"/>
      <c r="DG747" s="5"/>
      <c r="DH747" s="5"/>
      <c r="DI747" s="5"/>
      <c r="DJ747" s="5"/>
      <c r="DK747" s="5"/>
      <c r="DL747" s="5"/>
      <c r="DM747" s="5"/>
      <c r="DN747" s="5"/>
      <c r="DO747" s="5"/>
      <c r="DP747" s="5"/>
      <c r="DQ747" s="5"/>
      <c r="DR747" s="5"/>
      <c r="DS747" s="5"/>
      <c r="DT747" s="5"/>
      <c r="DU747" s="5"/>
      <c r="DV747" s="5"/>
      <c r="DW747" s="5"/>
      <c r="DX747" s="5"/>
      <c r="DY747" s="5"/>
      <c r="DZ747" s="5"/>
      <c r="EA747" s="5"/>
      <c r="EB747" s="5"/>
      <c r="EC747" s="5"/>
      <c r="ED747" s="5"/>
      <c r="EE747" s="5"/>
      <c r="EF747" s="5"/>
      <c r="EG747" s="5"/>
      <c r="EH747" s="5"/>
      <c r="EI747" s="5"/>
      <c r="EJ747" s="5"/>
      <c r="EK747" s="5"/>
      <c r="EL747" s="5"/>
      <c r="EM747" s="5"/>
      <c r="EN747" s="5"/>
      <c r="EO747" s="5"/>
      <c r="EP747" s="5"/>
      <c r="EQ747" s="5"/>
      <c r="ER747" s="5"/>
      <c r="ES747" s="5"/>
      <c r="ET747" s="5"/>
      <c r="EU747" s="5"/>
      <c r="EV747" s="5"/>
      <c r="EW747" s="5"/>
      <c r="EX747" s="5"/>
      <c r="EY747" s="5"/>
      <c r="EZ747" s="5"/>
      <c r="FA747" s="5"/>
      <c r="FB747" s="5"/>
      <c r="FC747" s="5"/>
      <c r="FD747" s="5"/>
      <c r="FE747" s="5"/>
      <c r="FF747" s="5"/>
      <c r="FG747" s="5"/>
      <c r="FH747" s="5"/>
      <c r="FI747" s="5"/>
      <c r="FJ747" s="5"/>
      <c r="FK747" s="5"/>
      <c r="FL747" s="5"/>
      <c r="FM747" s="5"/>
      <c r="FN747" s="5"/>
      <c r="FO747" s="5"/>
      <c r="FP747" s="5"/>
      <c r="FQ747" s="5"/>
      <c r="FR747" s="5"/>
      <c r="FS747" s="5"/>
      <c r="FT747" s="5"/>
      <c r="FU747" s="5"/>
      <c r="FV747" s="5"/>
      <c r="FW747" s="5"/>
      <c r="FX747" s="5"/>
      <c r="FY747" s="5"/>
      <c r="FZ747" s="5"/>
      <c r="GA747" s="5"/>
      <c r="GB747" s="5"/>
      <c r="GC747" s="5"/>
      <c r="GD747" s="5"/>
      <c r="GE747" s="5"/>
      <c r="GF747" s="5"/>
      <c r="GG747" s="5"/>
      <c r="GH747" s="5"/>
      <c r="GI747" s="5"/>
      <c r="GJ747" s="5"/>
      <c r="GK747" s="5"/>
      <c r="GL747" s="5"/>
      <c r="GM747" s="5"/>
      <c r="GN747" s="5"/>
      <c r="GO747" s="5"/>
      <c r="GP747" s="5"/>
      <c r="GQ747" s="5"/>
      <c r="GR747" s="5"/>
      <c r="GS747" s="5"/>
      <c r="GT747" s="5"/>
      <c r="GU747" s="5"/>
      <c r="GV747" s="5"/>
      <c r="GW747" s="5"/>
      <c r="GX747" s="5"/>
      <c r="GY747" s="5"/>
      <c r="GZ747" s="5"/>
      <c r="HA747" s="5"/>
      <c r="HB747" s="5"/>
      <c r="HC747" s="5"/>
      <c r="HD747" s="5"/>
      <c r="HE747" s="5"/>
      <c r="HF747" s="5"/>
      <c r="HG747" s="5"/>
      <c r="HH747" s="5"/>
      <c r="HI747" s="5"/>
      <c r="HJ747" s="5"/>
      <c r="HK747" s="5"/>
      <c r="HL747" s="5"/>
      <c r="HM747" s="5"/>
      <c r="HN747" s="5"/>
      <c r="HO747" s="5"/>
      <c r="HP747" s="5"/>
      <c r="HQ747" s="5"/>
      <c r="HR747" s="5"/>
      <c r="HS747" s="5"/>
      <c r="HT747" s="5"/>
      <c r="HU747" s="5"/>
      <c r="HV747" s="5"/>
      <c r="HW747" s="5"/>
      <c r="HX747" s="5"/>
      <c r="HY747" s="5"/>
      <c r="HZ747" s="5"/>
      <c r="IA747" s="5"/>
      <c r="IB747" s="5"/>
      <c r="IC747" s="5"/>
      <c r="ID747" s="5"/>
      <c r="IE747" s="5"/>
      <c r="IF747" s="5"/>
      <c r="IG747" s="5"/>
      <c r="IH747" s="5"/>
      <c r="II747" s="5"/>
      <c r="IJ747" s="5"/>
      <c r="IK747" s="5"/>
      <c r="IL747" s="5"/>
      <c r="IM747" s="5"/>
      <c r="IN747" s="5"/>
      <c r="IO747" s="5"/>
      <c r="IP747" s="5"/>
      <c r="IQ747" s="5"/>
      <c r="IR747" s="5"/>
      <c r="IS747" s="5"/>
      <c r="IT747" s="5"/>
      <c r="IU747" s="5"/>
      <c r="IV747" s="5"/>
      <c r="IW747" s="5"/>
      <c r="IX747" s="5"/>
      <c r="IY747" s="5"/>
      <c r="IZ747" s="5"/>
      <c r="JA747" s="5"/>
      <c r="JB747" s="5"/>
      <c r="JC747" s="5"/>
      <c r="JD747" s="5"/>
      <c r="JE747" s="5"/>
      <c r="JF747" s="5"/>
      <c r="JG747" s="5"/>
      <c r="JH747" s="5"/>
      <c r="JI747" s="5"/>
      <c r="JJ747" s="5"/>
      <c r="JK747" s="5"/>
      <c r="JL747" s="5"/>
      <c r="JM747" s="5"/>
      <c r="JN747" s="5"/>
      <c r="JO747" s="5"/>
      <c r="JP747" s="5"/>
      <c r="JQ747" s="5"/>
      <c r="JR747" s="5"/>
      <c r="JS747" s="5"/>
      <c r="JT747" s="5"/>
      <c r="JU747" s="5"/>
      <c r="JV747" s="5"/>
      <c r="JW747" s="5"/>
      <c r="JX747" s="5"/>
      <c r="JY747" s="5"/>
      <c r="JZ747" s="5"/>
      <c r="KA747" s="5"/>
      <c r="KB747" s="5"/>
      <c r="KC747" s="5"/>
      <c r="KD747" s="5"/>
      <c r="KE747" s="5"/>
      <c r="KF747" s="5"/>
      <c r="KG747" s="5"/>
      <c r="KH747" s="5"/>
      <c r="KI747" s="5"/>
      <c r="KJ747" s="5"/>
      <c r="KK747" s="5"/>
      <c r="KL747" s="5"/>
      <c r="KM747" s="5"/>
      <c r="KN747" s="5"/>
    </row>
    <row r="748" spans="1:300" ht="12.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CN748" s="5"/>
      <c r="CO748" s="5"/>
      <c r="CP748" s="5"/>
      <c r="CQ748" s="5"/>
      <c r="CR748" s="5"/>
      <c r="CS748" s="5"/>
      <c r="CT748" s="5"/>
      <c r="CU748" s="5"/>
      <c r="CV748" s="5"/>
      <c r="CW748" s="5"/>
      <c r="CX748" s="5"/>
      <c r="CY748" s="5"/>
      <c r="CZ748" s="5"/>
      <c r="DA748" s="5"/>
      <c r="DB748" s="5"/>
      <c r="DC748" s="5"/>
      <c r="DD748" s="5"/>
      <c r="DE748" s="5"/>
      <c r="DF748" s="5"/>
      <c r="DG748" s="5"/>
      <c r="DH748" s="5"/>
      <c r="DI748" s="5"/>
      <c r="DJ748" s="5"/>
      <c r="DK748" s="5"/>
      <c r="DL748" s="5"/>
      <c r="DM748" s="5"/>
      <c r="DN748" s="5"/>
      <c r="DO748" s="5"/>
      <c r="DP748" s="5"/>
      <c r="DQ748" s="5"/>
      <c r="DR748" s="5"/>
      <c r="DS748" s="5"/>
      <c r="DT748" s="5"/>
      <c r="DU748" s="5"/>
      <c r="DV748" s="5"/>
      <c r="DW748" s="5"/>
      <c r="DX748" s="5"/>
      <c r="DY748" s="5"/>
      <c r="DZ748" s="5"/>
      <c r="EA748" s="5"/>
      <c r="EB748" s="5"/>
      <c r="EC748" s="5"/>
      <c r="ED748" s="5"/>
      <c r="EE748" s="5"/>
      <c r="EF748" s="5"/>
      <c r="EG748" s="5"/>
      <c r="EH748" s="5"/>
      <c r="EI748" s="5"/>
      <c r="EJ748" s="5"/>
      <c r="EK748" s="5"/>
      <c r="EL748" s="5"/>
      <c r="EM748" s="5"/>
      <c r="EN748" s="5"/>
      <c r="EO748" s="5"/>
      <c r="EP748" s="5"/>
      <c r="EQ748" s="5"/>
      <c r="ER748" s="5"/>
      <c r="ES748" s="5"/>
      <c r="ET748" s="5"/>
      <c r="EU748" s="5"/>
      <c r="EV748" s="5"/>
      <c r="EW748" s="5"/>
      <c r="EX748" s="5"/>
      <c r="EY748" s="5"/>
      <c r="EZ748" s="5"/>
      <c r="FA748" s="5"/>
      <c r="FB748" s="5"/>
      <c r="FC748" s="5"/>
      <c r="FD748" s="5"/>
      <c r="FE748" s="5"/>
      <c r="FF748" s="5"/>
      <c r="FG748" s="5"/>
      <c r="FH748" s="5"/>
      <c r="FI748" s="5"/>
      <c r="FJ748" s="5"/>
      <c r="FK748" s="5"/>
      <c r="FL748" s="5"/>
      <c r="FM748" s="5"/>
      <c r="FN748" s="5"/>
      <c r="FO748" s="5"/>
      <c r="FP748" s="5"/>
      <c r="FQ748" s="5"/>
      <c r="FR748" s="5"/>
      <c r="FS748" s="5"/>
      <c r="FT748" s="5"/>
      <c r="FU748" s="5"/>
      <c r="FV748" s="5"/>
      <c r="FW748" s="5"/>
      <c r="FX748" s="5"/>
      <c r="FY748" s="5"/>
      <c r="FZ748" s="5"/>
      <c r="GA748" s="5"/>
      <c r="GB748" s="5"/>
      <c r="GC748" s="5"/>
      <c r="GD748" s="5"/>
      <c r="GE748" s="5"/>
      <c r="GF748" s="5"/>
      <c r="GG748" s="5"/>
      <c r="GH748" s="5"/>
      <c r="GI748" s="5"/>
      <c r="GJ748" s="5"/>
      <c r="GK748" s="5"/>
      <c r="GL748" s="5"/>
      <c r="GM748" s="5"/>
      <c r="GN748" s="5"/>
      <c r="GO748" s="5"/>
      <c r="GP748" s="5"/>
      <c r="GQ748" s="5"/>
      <c r="GR748" s="5"/>
      <c r="GS748" s="5"/>
      <c r="GT748" s="5"/>
      <c r="GU748" s="5"/>
      <c r="GV748" s="5"/>
      <c r="GW748" s="5"/>
      <c r="GX748" s="5"/>
      <c r="GY748" s="5"/>
      <c r="GZ748" s="5"/>
      <c r="HA748" s="5"/>
      <c r="HB748" s="5"/>
      <c r="HC748" s="5"/>
      <c r="HD748" s="5"/>
      <c r="HE748" s="5"/>
      <c r="HF748" s="5"/>
      <c r="HG748" s="5"/>
      <c r="HH748" s="5"/>
      <c r="HI748" s="5"/>
      <c r="HJ748" s="5"/>
      <c r="HK748" s="5"/>
      <c r="HL748" s="5"/>
      <c r="HM748" s="5"/>
      <c r="HN748" s="5"/>
      <c r="HO748" s="5"/>
      <c r="HP748" s="5"/>
      <c r="HQ748" s="5"/>
      <c r="HR748" s="5"/>
      <c r="HS748" s="5"/>
      <c r="HT748" s="5"/>
      <c r="HU748" s="5"/>
      <c r="HV748" s="5"/>
      <c r="HW748" s="5"/>
      <c r="HX748" s="5"/>
      <c r="HY748" s="5"/>
      <c r="HZ748" s="5"/>
      <c r="IA748" s="5"/>
      <c r="IB748" s="5"/>
      <c r="IC748" s="5"/>
      <c r="ID748" s="5"/>
      <c r="IE748" s="5"/>
      <c r="IF748" s="5"/>
      <c r="IG748" s="5"/>
      <c r="IH748" s="5"/>
      <c r="II748" s="5"/>
      <c r="IJ748" s="5"/>
      <c r="IK748" s="5"/>
      <c r="IL748" s="5"/>
      <c r="IM748" s="5"/>
      <c r="IN748" s="5"/>
      <c r="IO748" s="5"/>
      <c r="IP748" s="5"/>
      <c r="IQ748" s="5"/>
      <c r="IR748" s="5"/>
      <c r="IS748" s="5"/>
      <c r="IT748" s="5"/>
      <c r="IU748" s="5"/>
      <c r="IV748" s="5"/>
      <c r="IW748" s="5"/>
      <c r="IX748" s="5"/>
      <c r="IY748" s="5"/>
      <c r="IZ748" s="5"/>
      <c r="JA748" s="5"/>
      <c r="JB748" s="5"/>
      <c r="JC748" s="5"/>
      <c r="JD748" s="5"/>
      <c r="JE748" s="5"/>
      <c r="JF748" s="5"/>
      <c r="JG748" s="5"/>
      <c r="JH748" s="5"/>
      <c r="JI748" s="5"/>
      <c r="JJ748" s="5"/>
      <c r="JK748" s="5"/>
      <c r="JL748" s="5"/>
      <c r="JM748" s="5"/>
      <c r="JN748" s="5"/>
      <c r="JO748" s="5"/>
      <c r="JP748" s="5"/>
      <c r="JQ748" s="5"/>
      <c r="JR748" s="5"/>
      <c r="JS748" s="5"/>
      <c r="JT748" s="5"/>
      <c r="JU748" s="5"/>
      <c r="JV748" s="5"/>
      <c r="JW748" s="5"/>
      <c r="JX748" s="5"/>
      <c r="JY748" s="5"/>
      <c r="JZ748" s="5"/>
      <c r="KA748" s="5"/>
      <c r="KB748" s="5"/>
      <c r="KC748" s="5"/>
      <c r="KD748" s="5"/>
      <c r="KE748" s="5"/>
      <c r="KF748" s="5"/>
      <c r="KG748" s="5"/>
      <c r="KH748" s="5"/>
      <c r="KI748" s="5"/>
      <c r="KJ748" s="5"/>
      <c r="KK748" s="5"/>
      <c r="KL748" s="5"/>
      <c r="KM748" s="5"/>
      <c r="KN748" s="5"/>
    </row>
    <row r="749" spans="1:300" ht="12.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CN749" s="5"/>
      <c r="CO749" s="5"/>
      <c r="CP749" s="5"/>
      <c r="CQ749" s="5"/>
      <c r="CR749" s="5"/>
      <c r="CS749" s="5"/>
      <c r="CT749" s="5"/>
      <c r="CU749" s="5"/>
      <c r="CV749" s="5"/>
      <c r="CW749" s="5"/>
      <c r="CX749" s="5"/>
      <c r="CY749" s="5"/>
      <c r="CZ749" s="5"/>
      <c r="DA749" s="5"/>
      <c r="DB749" s="5"/>
      <c r="DC749" s="5"/>
      <c r="DD749" s="5"/>
      <c r="DE749" s="5"/>
      <c r="DF749" s="5"/>
      <c r="DG749" s="5"/>
      <c r="DH749" s="5"/>
      <c r="DI749" s="5"/>
      <c r="DJ749" s="5"/>
      <c r="DK749" s="5"/>
      <c r="DL749" s="5"/>
      <c r="DM749" s="5"/>
      <c r="DN749" s="5"/>
      <c r="DO749" s="5"/>
      <c r="DP749" s="5"/>
      <c r="DQ749" s="5"/>
      <c r="DR749" s="5"/>
      <c r="DS749" s="5"/>
      <c r="DT749" s="5"/>
      <c r="DU749" s="5"/>
      <c r="DV749" s="5"/>
      <c r="DW749" s="5"/>
      <c r="DX749" s="5"/>
      <c r="DY749" s="5"/>
      <c r="DZ749" s="5"/>
      <c r="EA749" s="5"/>
      <c r="EB749" s="5"/>
      <c r="EC749" s="5"/>
      <c r="ED749" s="5"/>
      <c r="EE749" s="5"/>
      <c r="EF749" s="5"/>
      <c r="EG749" s="5"/>
      <c r="EH749" s="5"/>
      <c r="EI749" s="5"/>
      <c r="EJ749" s="5"/>
      <c r="EK749" s="5"/>
      <c r="EL749" s="5"/>
      <c r="EM749" s="5"/>
      <c r="EN749" s="5"/>
      <c r="EO749" s="5"/>
      <c r="EP749" s="5"/>
      <c r="EQ749" s="5"/>
      <c r="ER749" s="5"/>
      <c r="ES749" s="5"/>
      <c r="ET749" s="5"/>
      <c r="EU749" s="5"/>
      <c r="EV749" s="5"/>
      <c r="EW749" s="5"/>
      <c r="EX749" s="5"/>
      <c r="EY749" s="5"/>
      <c r="EZ749" s="5"/>
      <c r="FA749" s="5"/>
      <c r="FB749" s="5"/>
      <c r="FC749" s="5"/>
      <c r="FD749" s="5"/>
      <c r="FE749" s="5"/>
      <c r="FF749" s="5"/>
      <c r="FG749" s="5"/>
      <c r="FH749" s="5"/>
      <c r="FI749" s="5"/>
      <c r="FJ749" s="5"/>
      <c r="FK749" s="5"/>
      <c r="FL749" s="5"/>
      <c r="FM749" s="5"/>
      <c r="FN749" s="5"/>
      <c r="FO749" s="5"/>
      <c r="FP749" s="5"/>
      <c r="FQ749" s="5"/>
      <c r="FR749" s="5"/>
      <c r="FS749" s="5"/>
      <c r="FT749" s="5"/>
      <c r="FU749" s="5"/>
      <c r="FV749" s="5"/>
      <c r="FW749" s="5"/>
      <c r="FX749" s="5"/>
      <c r="FY749" s="5"/>
      <c r="FZ749" s="5"/>
      <c r="GA749" s="5"/>
      <c r="GB749" s="5"/>
      <c r="GC749" s="5"/>
      <c r="GD749" s="5"/>
      <c r="GE749" s="5"/>
      <c r="GF749" s="5"/>
      <c r="GG749" s="5"/>
      <c r="GH749" s="5"/>
      <c r="GI749" s="5"/>
      <c r="GJ749" s="5"/>
      <c r="GK749" s="5"/>
      <c r="GL749" s="5"/>
      <c r="GM749" s="5"/>
      <c r="GN749" s="5"/>
      <c r="GO749" s="5"/>
      <c r="GP749" s="5"/>
      <c r="GQ749" s="5"/>
      <c r="GR749" s="5"/>
      <c r="GS749" s="5"/>
      <c r="GT749" s="5"/>
      <c r="GU749" s="5"/>
      <c r="GV749" s="5"/>
      <c r="GW749" s="5"/>
      <c r="GX749" s="5"/>
      <c r="GY749" s="5"/>
      <c r="GZ749" s="5"/>
      <c r="HA749" s="5"/>
      <c r="HB749" s="5"/>
      <c r="HC749" s="5"/>
      <c r="HD749" s="5"/>
      <c r="HE749" s="5"/>
      <c r="HF749" s="5"/>
      <c r="HG749" s="5"/>
      <c r="HH749" s="5"/>
      <c r="HI749" s="5"/>
      <c r="HJ749" s="5"/>
      <c r="HK749" s="5"/>
      <c r="HL749" s="5"/>
      <c r="HM749" s="5"/>
      <c r="HN749" s="5"/>
      <c r="HO749" s="5"/>
      <c r="HP749" s="5"/>
      <c r="HQ749" s="5"/>
      <c r="HR749" s="5"/>
      <c r="HS749" s="5"/>
      <c r="HT749" s="5"/>
      <c r="HU749" s="5"/>
      <c r="HV749" s="5"/>
      <c r="HW749" s="5"/>
      <c r="HX749" s="5"/>
      <c r="HY749" s="5"/>
      <c r="HZ749" s="5"/>
      <c r="IA749" s="5"/>
      <c r="IB749" s="5"/>
      <c r="IC749" s="5"/>
      <c r="ID749" s="5"/>
      <c r="IE749" s="5"/>
      <c r="IF749" s="5"/>
      <c r="IG749" s="5"/>
      <c r="IH749" s="5"/>
      <c r="II749" s="5"/>
      <c r="IJ749" s="5"/>
      <c r="IK749" s="5"/>
      <c r="IL749" s="5"/>
      <c r="IM749" s="5"/>
      <c r="IN749" s="5"/>
      <c r="IO749" s="5"/>
      <c r="IP749" s="5"/>
      <c r="IQ749" s="5"/>
      <c r="IR749" s="5"/>
      <c r="IS749" s="5"/>
      <c r="IT749" s="5"/>
      <c r="IU749" s="5"/>
      <c r="IV749" s="5"/>
      <c r="IW749" s="5"/>
      <c r="IX749" s="5"/>
      <c r="IY749" s="5"/>
      <c r="IZ749" s="5"/>
      <c r="JA749" s="5"/>
      <c r="JB749" s="5"/>
      <c r="JC749" s="5"/>
      <c r="JD749" s="5"/>
      <c r="JE749" s="5"/>
      <c r="JF749" s="5"/>
      <c r="JG749" s="5"/>
      <c r="JH749" s="5"/>
      <c r="JI749" s="5"/>
      <c r="JJ749" s="5"/>
      <c r="JK749" s="5"/>
      <c r="JL749" s="5"/>
      <c r="JM749" s="5"/>
      <c r="JN749" s="5"/>
      <c r="JO749" s="5"/>
      <c r="JP749" s="5"/>
      <c r="JQ749" s="5"/>
      <c r="JR749" s="5"/>
      <c r="JS749" s="5"/>
      <c r="JT749" s="5"/>
      <c r="JU749" s="5"/>
      <c r="JV749" s="5"/>
      <c r="JW749" s="5"/>
      <c r="JX749" s="5"/>
      <c r="JY749" s="5"/>
      <c r="JZ749" s="5"/>
      <c r="KA749" s="5"/>
      <c r="KB749" s="5"/>
      <c r="KC749" s="5"/>
      <c r="KD749" s="5"/>
      <c r="KE749" s="5"/>
      <c r="KF749" s="5"/>
      <c r="KG749" s="5"/>
      <c r="KH749" s="5"/>
      <c r="KI749" s="5"/>
      <c r="KJ749" s="5"/>
      <c r="KK749" s="5"/>
      <c r="KL749" s="5"/>
      <c r="KM749" s="5"/>
      <c r="KN749" s="5"/>
    </row>
    <row r="750" spans="1:300" ht="12.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  <c r="CR750" s="5"/>
      <c r="CS750" s="5"/>
      <c r="CT750" s="5"/>
      <c r="CU750" s="5"/>
      <c r="CV750" s="5"/>
      <c r="CW750" s="5"/>
      <c r="CX750" s="5"/>
      <c r="CY750" s="5"/>
      <c r="CZ750" s="5"/>
      <c r="DA750" s="5"/>
      <c r="DB750" s="5"/>
      <c r="DC750" s="5"/>
      <c r="DD750" s="5"/>
      <c r="DE750" s="5"/>
      <c r="DF750" s="5"/>
      <c r="DG750" s="5"/>
      <c r="DH750" s="5"/>
      <c r="DI750" s="5"/>
      <c r="DJ750" s="5"/>
      <c r="DK750" s="5"/>
      <c r="DL750" s="5"/>
      <c r="DM750" s="5"/>
      <c r="DN750" s="5"/>
      <c r="DO750" s="5"/>
      <c r="DP750" s="5"/>
      <c r="DQ750" s="5"/>
      <c r="DR750" s="5"/>
      <c r="DS750" s="5"/>
      <c r="DT750" s="5"/>
      <c r="DU750" s="5"/>
      <c r="DV750" s="5"/>
      <c r="DW750" s="5"/>
      <c r="DX750" s="5"/>
      <c r="DY750" s="5"/>
      <c r="DZ750" s="5"/>
      <c r="EA750" s="5"/>
      <c r="EB750" s="5"/>
      <c r="EC750" s="5"/>
      <c r="ED750" s="5"/>
      <c r="EE750" s="5"/>
      <c r="EF750" s="5"/>
      <c r="EG750" s="5"/>
      <c r="EH750" s="5"/>
      <c r="EI750" s="5"/>
      <c r="EJ750" s="5"/>
      <c r="EK750" s="5"/>
      <c r="EL750" s="5"/>
      <c r="EM750" s="5"/>
      <c r="EN750" s="5"/>
      <c r="EO750" s="5"/>
      <c r="EP750" s="5"/>
      <c r="EQ750" s="5"/>
      <c r="ER750" s="5"/>
      <c r="ES750" s="5"/>
      <c r="ET750" s="5"/>
      <c r="EU750" s="5"/>
      <c r="EV750" s="5"/>
      <c r="EW750" s="5"/>
      <c r="EX750" s="5"/>
      <c r="EY750" s="5"/>
      <c r="EZ750" s="5"/>
      <c r="FA750" s="5"/>
      <c r="FB750" s="5"/>
      <c r="FC750" s="5"/>
      <c r="FD750" s="5"/>
      <c r="FE750" s="5"/>
      <c r="FF750" s="5"/>
      <c r="FG750" s="5"/>
      <c r="FH750" s="5"/>
      <c r="FI750" s="5"/>
      <c r="FJ750" s="5"/>
      <c r="FK750" s="5"/>
      <c r="FL750" s="5"/>
      <c r="FM750" s="5"/>
      <c r="FN750" s="5"/>
      <c r="FO750" s="5"/>
      <c r="FP750" s="5"/>
      <c r="FQ750" s="5"/>
      <c r="FR750" s="5"/>
      <c r="FS750" s="5"/>
      <c r="FT750" s="5"/>
      <c r="FU750" s="5"/>
      <c r="FV750" s="5"/>
      <c r="FW750" s="5"/>
      <c r="FX750" s="5"/>
      <c r="FY750" s="5"/>
      <c r="FZ750" s="5"/>
      <c r="GA750" s="5"/>
      <c r="GB750" s="5"/>
      <c r="GC750" s="5"/>
      <c r="GD750" s="5"/>
      <c r="GE750" s="5"/>
      <c r="GF750" s="5"/>
      <c r="GG750" s="5"/>
      <c r="GH750" s="5"/>
      <c r="GI750" s="5"/>
      <c r="GJ750" s="5"/>
      <c r="GK750" s="5"/>
      <c r="GL750" s="5"/>
      <c r="GM750" s="5"/>
      <c r="GN750" s="5"/>
      <c r="GO750" s="5"/>
      <c r="GP750" s="5"/>
      <c r="GQ750" s="5"/>
      <c r="GR750" s="5"/>
      <c r="GS750" s="5"/>
      <c r="GT750" s="5"/>
      <c r="GU750" s="5"/>
      <c r="GV750" s="5"/>
      <c r="GW750" s="5"/>
      <c r="GX750" s="5"/>
      <c r="GY750" s="5"/>
      <c r="GZ750" s="5"/>
      <c r="HA750" s="5"/>
      <c r="HB750" s="5"/>
      <c r="HC750" s="5"/>
      <c r="HD750" s="5"/>
      <c r="HE750" s="5"/>
      <c r="HF750" s="5"/>
      <c r="HG750" s="5"/>
      <c r="HH750" s="5"/>
      <c r="HI750" s="5"/>
      <c r="HJ750" s="5"/>
      <c r="HK750" s="5"/>
      <c r="HL750" s="5"/>
      <c r="HM750" s="5"/>
      <c r="HN750" s="5"/>
      <c r="HO750" s="5"/>
      <c r="HP750" s="5"/>
      <c r="HQ750" s="5"/>
      <c r="HR750" s="5"/>
      <c r="HS750" s="5"/>
      <c r="HT750" s="5"/>
      <c r="HU750" s="5"/>
      <c r="HV750" s="5"/>
      <c r="HW750" s="5"/>
      <c r="HX750" s="5"/>
      <c r="HY750" s="5"/>
      <c r="HZ750" s="5"/>
      <c r="IA750" s="5"/>
      <c r="IB750" s="5"/>
      <c r="IC750" s="5"/>
      <c r="ID750" s="5"/>
      <c r="IE750" s="5"/>
      <c r="IF750" s="5"/>
      <c r="IG750" s="5"/>
      <c r="IH750" s="5"/>
      <c r="II750" s="5"/>
      <c r="IJ750" s="5"/>
      <c r="IK750" s="5"/>
      <c r="IL750" s="5"/>
      <c r="IM750" s="5"/>
      <c r="IN750" s="5"/>
      <c r="IO750" s="5"/>
      <c r="IP750" s="5"/>
      <c r="IQ750" s="5"/>
      <c r="IR750" s="5"/>
      <c r="IS750" s="5"/>
      <c r="IT750" s="5"/>
      <c r="IU750" s="5"/>
      <c r="IV750" s="5"/>
      <c r="IW750" s="5"/>
      <c r="IX750" s="5"/>
      <c r="IY750" s="5"/>
      <c r="IZ750" s="5"/>
      <c r="JA750" s="5"/>
      <c r="JB750" s="5"/>
      <c r="JC750" s="5"/>
      <c r="JD750" s="5"/>
      <c r="JE750" s="5"/>
      <c r="JF750" s="5"/>
      <c r="JG750" s="5"/>
      <c r="JH750" s="5"/>
      <c r="JI750" s="5"/>
      <c r="JJ750" s="5"/>
      <c r="JK750" s="5"/>
      <c r="JL750" s="5"/>
      <c r="JM750" s="5"/>
      <c r="JN750" s="5"/>
      <c r="JO750" s="5"/>
      <c r="JP750" s="5"/>
      <c r="JQ750" s="5"/>
      <c r="JR750" s="5"/>
      <c r="JS750" s="5"/>
      <c r="JT750" s="5"/>
      <c r="JU750" s="5"/>
      <c r="JV750" s="5"/>
      <c r="JW750" s="5"/>
      <c r="JX750" s="5"/>
      <c r="JY750" s="5"/>
      <c r="JZ750" s="5"/>
      <c r="KA750" s="5"/>
      <c r="KB750" s="5"/>
      <c r="KC750" s="5"/>
      <c r="KD750" s="5"/>
      <c r="KE750" s="5"/>
      <c r="KF750" s="5"/>
      <c r="KG750" s="5"/>
      <c r="KH750" s="5"/>
      <c r="KI750" s="5"/>
      <c r="KJ750" s="5"/>
      <c r="KK750" s="5"/>
      <c r="KL750" s="5"/>
      <c r="KM750" s="5"/>
      <c r="KN750" s="5"/>
    </row>
    <row r="751" spans="1:300" ht="12.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  <c r="CR751" s="5"/>
      <c r="CS751" s="5"/>
      <c r="CT751" s="5"/>
      <c r="CU751" s="5"/>
      <c r="CV751" s="5"/>
      <c r="CW751" s="5"/>
      <c r="CX751" s="5"/>
      <c r="CY751" s="5"/>
      <c r="CZ751" s="5"/>
      <c r="DA751" s="5"/>
      <c r="DB751" s="5"/>
      <c r="DC751" s="5"/>
      <c r="DD751" s="5"/>
      <c r="DE751" s="5"/>
      <c r="DF751" s="5"/>
      <c r="DG751" s="5"/>
      <c r="DH751" s="5"/>
      <c r="DI751" s="5"/>
      <c r="DJ751" s="5"/>
      <c r="DK751" s="5"/>
      <c r="DL751" s="5"/>
      <c r="DM751" s="5"/>
      <c r="DN751" s="5"/>
      <c r="DO751" s="5"/>
      <c r="DP751" s="5"/>
      <c r="DQ751" s="5"/>
      <c r="DR751" s="5"/>
      <c r="DS751" s="5"/>
      <c r="DT751" s="5"/>
      <c r="DU751" s="5"/>
      <c r="DV751" s="5"/>
      <c r="DW751" s="5"/>
      <c r="DX751" s="5"/>
      <c r="DY751" s="5"/>
      <c r="DZ751" s="5"/>
      <c r="EA751" s="5"/>
      <c r="EB751" s="5"/>
      <c r="EC751" s="5"/>
      <c r="ED751" s="5"/>
      <c r="EE751" s="5"/>
      <c r="EF751" s="5"/>
      <c r="EG751" s="5"/>
      <c r="EH751" s="5"/>
      <c r="EI751" s="5"/>
      <c r="EJ751" s="5"/>
      <c r="EK751" s="5"/>
      <c r="EL751" s="5"/>
      <c r="EM751" s="5"/>
      <c r="EN751" s="5"/>
      <c r="EO751" s="5"/>
      <c r="EP751" s="5"/>
      <c r="EQ751" s="5"/>
      <c r="ER751" s="5"/>
      <c r="ES751" s="5"/>
      <c r="ET751" s="5"/>
      <c r="EU751" s="5"/>
      <c r="EV751" s="5"/>
      <c r="EW751" s="5"/>
      <c r="EX751" s="5"/>
      <c r="EY751" s="5"/>
      <c r="EZ751" s="5"/>
      <c r="FA751" s="5"/>
      <c r="FB751" s="5"/>
      <c r="FC751" s="5"/>
      <c r="FD751" s="5"/>
      <c r="FE751" s="5"/>
      <c r="FF751" s="5"/>
      <c r="FG751" s="5"/>
      <c r="FH751" s="5"/>
      <c r="FI751" s="5"/>
      <c r="FJ751" s="5"/>
      <c r="FK751" s="5"/>
      <c r="FL751" s="5"/>
      <c r="FM751" s="5"/>
      <c r="FN751" s="5"/>
      <c r="FO751" s="5"/>
      <c r="FP751" s="5"/>
      <c r="FQ751" s="5"/>
      <c r="FR751" s="5"/>
      <c r="FS751" s="5"/>
      <c r="FT751" s="5"/>
      <c r="FU751" s="5"/>
      <c r="FV751" s="5"/>
      <c r="FW751" s="5"/>
      <c r="FX751" s="5"/>
      <c r="FY751" s="5"/>
      <c r="FZ751" s="5"/>
      <c r="GA751" s="5"/>
      <c r="GB751" s="5"/>
      <c r="GC751" s="5"/>
      <c r="GD751" s="5"/>
      <c r="GE751" s="5"/>
      <c r="GF751" s="5"/>
      <c r="GG751" s="5"/>
      <c r="GH751" s="5"/>
      <c r="GI751" s="5"/>
      <c r="GJ751" s="5"/>
      <c r="GK751" s="5"/>
      <c r="GL751" s="5"/>
      <c r="GM751" s="5"/>
      <c r="GN751" s="5"/>
      <c r="GO751" s="5"/>
      <c r="GP751" s="5"/>
      <c r="GQ751" s="5"/>
      <c r="GR751" s="5"/>
      <c r="GS751" s="5"/>
      <c r="GT751" s="5"/>
      <c r="GU751" s="5"/>
      <c r="GV751" s="5"/>
      <c r="GW751" s="5"/>
      <c r="GX751" s="5"/>
      <c r="GY751" s="5"/>
      <c r="GZ751" s="5"/>
      <c r="HA751" s="5"/>
      <c r="HB751" s="5"/>
      <c r="HC751" s="5"/>
      <c r="HD751" s="5"/>
      <c r="HE751" s="5"/>
      <c r="HF751" s="5"/>
      <c r="HG751" s="5"/>
      <c r="HH751" s="5"/>
      <c r="HI751" s="5"/>
      <c r="HJ751" s="5"/>
      <c r="HK751" s="5"/>
      <c r="HL751" s="5"/>
      <c r="HM751" s="5"/>
      <c r="HN751" s="5"/>
      <c r="HO751" s="5"/>
      <c r="HP751" s="5"/>
      <c r="HQ751" s="5"/>
      <c r="HR751" s="5"/>
      <c r="HS751" s="5"/>
      <c r="HT751" s="5"/>
      <c r="HU751" s="5"/>
      <c r="HV751" s="5"/>
      <c r="HW751" s="5"/>
      <c r="HX751" s="5"/>
      <c r="HY751" s="5"/>
      <c r="HZ751" s="5"/>
      <c r="IA751" s="5"/>
      <c r="IB751" s="5"/>
      <c r="IC751" s="5"/>
      <c r="ID751" s="5"/>
      <c r="IE751" s="5"/>
      <c r="IF751" s="5"/>
      <c r="IG751" s="5"/>
      <c r="IH751" s="5"/>
      <c r="II751" s="5"/>
      <c r="IJ751" s="5"/>
      <c r="IK751" s="5"/>
      <c r="IL751" s="5"/>
      <c r="IM751" s="5"/>
      <c r="IN751" s="5"/>
      <c r="IO751" s="5"/>
      <c r="IP751" s="5"/>
      <c r="IQ751" s="5"/>
      <c r="IR751" s="5"/>
      <c r="IS751" s="5"/>
      <c r="IT751" s="5"/>
      <c r="IU751" s="5"/>
      <c r="IV751" s="5"/>
      <c r="IW751" s="5"/>
      <c r="IX751" s="5"/>
      <c r="IY751" s="5"/>
      <c r="IZ751" s="5"/>
      <c r="JA751" s="5"/>
      <c r="JB751" s="5"/>
      <c r="JC751" s="5"/>
      <c r="JD751" s="5"/>
      <c r="JE751" s="5"/>
      <c r="JF751" s="5"/>
      <c r="JG751" s="5"/>
      <c r="JH751" s="5"/>
      <c r="JI751" s="5"/>
      <c r="JJ751" s="5"/>
      <c r="JK751" s="5"/>
      <c r="JL751" s="5"/>
      <c r="JM751" s="5"/>
      <c r="JN751" s="5"/>
      <c r="JO751" s="5"/>
      <c r="JP751" s="5"/>
      <c r="JQ751" s="5"/>
      <c r="JR751" s="5"/>
      <c r="JS751" s="5"/>
      <c r="JT751" s="5"/>
      <c r="JU751" s="5"/>
      <c r="JV751" s="5"/>
      <c r="JW751" s="5"/>
      <c r="JX751" s="5"/>
      <c r="JY751" s="5"/>
      <c r="JZ751" s="5"/>
      <c r="KA751" s="5"/>
      <c r="KB751" s="5"/>
      <c r="KC751" s="5"/>
      <c r="KD751" s="5"/>
      <c r="KE751" s="5"/>
      <c r="KF751" s="5"/>
      <c r="KG751" s="5"/>
      <c r="KH751" s="5"/>
      <c r="KI751" s="5"/>
      <c r="KJ751" s="5"/>
      <c r="KK751" s="5"/>
      <c r="KL751" s="5"/>
      <c r="KM751" s="5"/>
      <c r="KN751" s="5"/>
    </row>
    <row r="752" spans="1:300" ht="12.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  <c r="CU752" s="5"/>
      <c r="CV752" s="5"/>
      <c r="CW752" s="5"/>
      <c r="CX752" s="5"/>
      <c r="CY752" s="5"/>
      <c r="CZ752" s="5"/>
      <c r="DA752" s="5"/>
      <c r="DB752" s="5"/>
      <c r="DC752" s="5"/>
      <c r="DD752" s="5"/>
      <c r="DE752" s="5"/>
      <c r="DF752" s="5"/>
      <c r="DG752" s="5"/>
      <c r="DH752" s="5"/>
      <c r="DI752" s="5"/>
      <c r="DJ752" s="5"/>
      <c r="DK752" s="5"/>
      <c r="DL752" s="5"/>
      <c r="DM752" s="5"/>
      <c r="DN752" s="5"/>
      <c r="DO752" s="5"/>
      <c r="DP752" s="5"/>
      <c r="DQ752" s="5"/>
      <c r="DR752" s="5"/>
      <c r="DS752" s="5"/>
      <c r="DT752" s="5"/>
      <c r="DU752" s="5"/>
      <c r="DV752" s="5"/>
      <c r="DW752" s="5"/>
      <c r="DX752" s="5"/>
      <c r="DY752" s="5"/>
      <c r="DZ752" s="5"/>
      <c r="EA752" s="5"/>
      <c r="EB752" s="5"/>
      <c r="EC752" s="5"/>
      <c r="ED752" s="5"/>
      <c r="EE752" s="5"/>
      <c r="EF752" s="5"/>
      <c r="EG752" s="5"/>
      <c r="EH752" s="5"/>
      <c r="EI752" s="5"/>
      <c r="EJ752" s="5"/>
      <c r="EK752" s="5"/>
      <c r="EL752" s="5"/>
      <c r="EM752" s="5"/>
      <c r="EN752" s="5"/>
      <c r="EO752" s="5"/>
      <c r="EP752" s="5"/>
      <c r="EQ752" s="5"/>
      <c r="ER752" s="5"/>
      <c r="ES752" s="5"/>
      <c r="ET752" s="5"/>
      <c r="EU752" s="5"/>
      <c r="EV752" s="5"/>
      <c r="EW752" s="5"/>
      <c r="EX752" s="5"/>
      <c r="EY752" s="5"/>
      <c r="EZ752" s="5"/>
      <c r="FA752" s="5"/>
      <c r="FB752" s="5"/>
      <c r="FC752" s="5"/>
      <c r="FD752" s="5"/>
      <c r="FE752" s="5"/>
      <c r="FF752" s="5"/>
      <c r="FG752" s="5"/>
      <c r="FH752" s="5"/>
      <c r="FI752" s="5"/>
      <c r="FJ752" s="5"/>
      <c r="FK752" s="5"/>
      <c r="FL752" s="5"/>
      <c r="FM752" s="5"/>
      <c r="FN752" s="5"/>
      <c r="FO752" s="5"/>
      <c r="FP752" s="5"/>
      <c r="FQ752" s="5"/>
      <c r="FR752" s="5"/>
      <c r="FS752" s="5"/>
      <c r="FT752" s="5"/>
      <c r="FU752" s="5"/>
      <c r="FV752" s="5"/>
      <c r="FW752" s="5"/>
      <c r="FX752" s="5"/>
      <c r="FY752" s="5"/>
      <c r="FZ752" s="5"/>
      <c r="GA752" s="5"/>
      <c r="GB752" s="5"/>
      <c r="GC752" s="5"/>
      <c r="GD752" s="5"/>
      <c r="GE752" s="5"/>
      <c r="GF752" s="5"/>
      <c r="GG752" s="5"/>
      <c r="GH752" s="5"/>
      <c r="GI752" s="5"/>
      <c r="GJ752" s="5"/>
      <c r="GK752" s="5"/>
      <c r="GL752" s="5"/>
      <c r="GM752" s="5"/>
      <c r="GN752" s="5"/>
      <c r="GO752" s="5"/>
      <c r="GP752" s="5"/>
      <c r="GQ752" s="5"/>
      <c r="GR752" s="5"/>
      <c r="GS752" s="5"/>
      <c r="GT752" s="5"/>
      <c r="GU752" s="5"/>
      <c r="GV752" s="5"/>
      <c r="GW752" s="5"/>
      <c r="GX752" s="5"/>
      <c r="GY752" s="5"/>
      <c r="GZ752" s="5"/>
      <c r="HA752" s="5"/>
      <c r="HB752" s="5"/>
      <c r="HC752" s="5"/>
      <c r="HD752" s="5"/>
      <c r="HE752" s="5"/>
      <c r="HF752" s="5"/>
      <c r="HG752" s="5"/>
      <c r="HH752" s="5"/>
      <c r="HI752" s="5"/>
      <c r="HJ752" s="5"/>
      <c r="HK752" s="5"/>
      <c r="HL752" s="5"/>
      <c r="HM752" s="5"/>
      <c r="HN752" s="5"/>
      <c r="HO752" s="5"/>
      <c r="HP752" s="5"/>
      <c r="HQ752" s="5"/>
      <c r="HR752" s="5"/>
      <c r="HS752" s="5"/>
      <c r="HT752" s="5"/>
      <c r="HU752" s="5"/>
      <c r="HV752" s="5"/>
      <c r="HW752" s="5"/>
      <c r="HX752" s="5"/>
      <c r="HY752" s="5"/>
      <c r="HZ752" s="5"/>
      <c r="IA752" s="5"/>
      <c r="IB752" s="5"/>
      <c r="IC752" s="5"/>
      <c r="ID752" s="5"/>
      <c r="IE752" s="5"/>
      <c r="IF752" s="5"/>
      <c r="IG752" s="5"/>
      <c r="IH752" s="5"/>
      <c r="II752" s="5"/>
      <c r="IJ752" s="5"/>
      <c r="IK752" s="5"/>
      <c r="IL752" s="5"/>
      <c r="IM752" s="5"/>
      <c r="IN752" s="5"/>
      <c r="IO752" s="5"/>
      <c r="IP752" s="5"/>
      <c r="IQ752" s="5"/>
      <c r="IR752" s="5"/>
      <c r="IS752" s="5"/>
      <c r="IT752" s="5"/>
      <c r="IU752" s="5"/>
      <c r="IV752" s="5"/>
      <c r="IW752" s="5"/>
      <c r="IX752" s="5"/>
      <c r="IY752" s="5"/>
      <c r="IZ752" s="5"/>
      <c r="JA752" s="5"/>
      <c r="JB752" s="5"/>
      <c r="JC752" s="5"/>
      <c r="JD752" s="5"/>
      <c r="JE752" s="5"/>
      <c r="JF752" s="5"/>
      <c r="JG752" s="5"/>
      <c r="JH752" s="5"/>
      <c r="JI752" s="5"/>
      <c r="JJ752" s="5"/>
      <c r="JK752" s="5"/>
      <c r="JL752" s="5"/>
      <c r="JM752" s="5"/>
      <c r="JN752" s="5"/>
      <c r="JO752" s="5"/>
      <c r="JP752" s="5"/>
      <c r="JQ752" s="5"/>
      <c r="JR752" s="5"/>
      <c r="JS752" s="5"/>
      <c r="JT752" s="5"/>
      <c r="JU752" s="5"/>
      <c r="JV752" s="5"/>
      <c r="JW752" s="5"/>
      <c r="JX752" s="5"/>
      <c r="JY752" s="5"/>
      <c r="JZ752" s="5"/>
      <c r="KA752" s="5"/>
      <c r="KB752" s="5"/>
      <c r="KC752" s="5"/>
      <c r="KD752" s="5"/>
      <c r="KE752" s="5"/>
      <c r="KF752" s="5"/>
      <c r="KG752" s="5"/>
      <c r="KH752" s="5"/>
      <c r="KI752" s="5"/>
      <c r="KJ752" s="5"/>
      <c r="KK752" s="5"/>
      <c r="KL752" s="5"/>
      <c r="KM752" s="5"/>
      <c r="KN752" s="5"/>
    </row>
    <row r="753" spans="1:300" ht="12.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/>
      <c r="CT753" s="5"/>
      <c r="CU753" s="5"/>
      <c r="CV753" s="5"/>
      <c r="CW753" s="5"/>
      <c r="CX753" s="5"/>
      <c r="CY753" s="5"/>
      <c r="CZ753" s="5"/>
      <c r="DA753" s="5"/>
      <c r="DB753" s="5"/>
      <c r="DC753" s="5"/>
      <c r="DD753" s="5"/>
      <c r="DE753" s="5"/>
      <c r="DF753" s="5"/>
      <c r="DG753" s="5"/>
      <c r="DH753" s="5"/>
      <c r="DI753" s="5"/>
      <c r="DJ753" s="5"/>
      <c r="DK753" s="5"/>
      <c r="DL753" s="5"/>
      <c r="DM753" s="5"/>
      <c r="DN753" s="5"/>
      <c r="DO753" s="5"/>
      <c r="DP753" s="5"/>
      <c r="DQ753" s="5"/>
      <c r="DR753" s="5"/>
      <c r="DS753" s="5"/>
      <c r="DT753" s="5"/>
      <c r="DU753" s="5"/>
      <c r="DV753" s="5"/>
      <c r="DW753" s="5"/>
      <c r="DX753" s="5"/>
      <c r="DY753" s="5"/>
      <c r="DZ753" s="5"/>
      <c r="EA753" s="5"/>
      <c r="EB753" s="5"/>
      <c r="EC753" s="5"/>
      <c r="ED753" s="5"/>
      <c r="EE753" s="5"/>
      <c r="EF753" s="5"/>
      <c r="EG753" s="5"/>
      <c r="EH753" s="5"/>
      <c r="EI753" s="5"/>
      <c r="EJ753" s="5"/>
      <c r="EK753" s="5"/>
      <c r="EL753" s="5"/>
      <c r="EM753" s="5"/>
      <c r="EN753" s="5"/>
      <c r="EO753" s="5"/>
      <c r="EP753" s="5"/>
      <c r="EQ753" s="5"/>
      <c r="ER753" s="5"/>
      <c r="ES753" s="5"/>
      <c r="ET753" s="5"/>
      <c r="EU753" s="5"/>
      <c r="EV753" s="5"/>
      <c r="EW753" s="5"/>
      <c r="EX753" s="5"/>
      <c r="EY753" s="5"/>
      <c r="EZ753" s="5"/>
      <c r="FA753" s="5"/>
      <c r="FB753" s="5"/>
      <c r="FC753" s="5"/>
      <c r="FD753" s="5"/>
      <c r="FE753" s="5"/>
      <c r="FF753" s="5"/>
      <c r="FG753" s="5"/>
      <c r="FH753" s="5"/>
      <c r="FI753" s="5"/>
      <c r="FJ753" s="5"/>
      <c r="FK753" s="5"/>
      <c r="FL753" s="5"/>
      <c r="FM753" s="5"/>
      <c r="FN753" s="5"/>
      <c r="FO753" s="5"/>
      <c r="FP753" s="5"/>
      <c r="FQ753" s="5"/>
      <c r="FR753" s="5"/>
      <c r="FS753" s="5"/>
      <c r="FT753" s="5"/>
      <c r="FU753" s="5"/>
      <c r="FV753" s="5"/>
      <c r="FW753" s="5"/>
      <c r="FX753" s="5"/>
      <c r="FY753" s="5"/>
      <c r="FZ753" s="5"/>
      <c r="GA753" s="5"/>
      <c r="GB753" s="5"/>
      <c r="GC753" s="5"/>
      <c r="GD753" s="5"/>
      <c r="GE753" s="5"/>
      <c r="GF753" s="5"/>
      <c r="GG753" s="5"/>
      <c r="GH753" s="5"/>
      <c r="GI753" s="5"/>
      <c r="GJ753" s="5"/>
      <c r="GK753" s="5"/>
      <c r="GL753" s="5"/>
      <c r="GM753" s="5"/>
      <c r="GN753" s="5"/>
      <c r="GO753" s="5"/>
      <c r="GP753" s="5"/>
      <c r="GQ753" s="5"/>
      <c r="GR753" s="5"/>
      <c r="GS753" s="5"/>
      <c r="GT753" s="5"/>
      <c r="GU753" s="5"/>
      <c r="GV753" s="5"/>
      <c r="GW753" s="5"/>
      <c r="GX753" s="5"/>
      <c r="GY753" s="5"/>
      <c r="GZ753" s="5"/>
      <c r="HA753" s="5"/>
      <c r="HB753" s="5"/>
      <c r="HC753" s="5"/>
      <c r="HD753" s="5"/>
      <c r="HE753" s="5"/>
      <c r="HF753" s="5"/>
      <c r="HG753" s="5"/>
      <c r="HH753" s="5"/>
      <c r="HI753" s="5"/>
      <c r="HJ753" s="5"/>
      <c r="HK753" s="5"/>
      <c r="HL753" s="5"/>
      <c r="HM753" s="5"/>
      <c r="HN753" s="5"/>
      <c r="HO753" s="5"/>
      <c r="HP753" s="5"/>
      <c r="HQ753" s="5"/>
      <c r="HR753" s="5"/>
      <c r="HS753" s="5"/>
      <c r="HT753" s="5"/>
      <c r="HU753" s="5"/>
      <c r="HV753" s="5"/>
      <c r="HW753" s="5"/>
      <c r="HX753" s="5"/>
      <c r="HY753" s="5"/>
      <c r="HZ753" s="5"/>
      <c r="IA753" s="5"/>
      <c r="IB753" s="5"/>
      <c r="IC753" s="5"/>
      <c r="ID753" s="5"/>
      <c r="IE753" s="5"/>
      <c r="IF753" s="5"/>
      <c r="IG753" s="5"/>
      <c r="IH753" s="5"/>
      <c r="II753" s="5"/>
      <c r="IJ753" s="5"/>
      <c r="IK753" s="5"/>
      <c r="IL753" s="5"/>
      <c r="IM753" s="5"/>
      <c r="IN753" s="5"/>
      <c r="IO753" s="5"/>
      <c r="IP753" s="5"/>
      <c r="IQ753" s="5"/>
      <c r="IR753" s="5"/>
      <c r="IS753" s="5"/>
      <c r="IT753" s="5"/>
      <c r="IU753" s="5"/>
      <c r="IV753" s="5"/>
      <c r="IW753" s="5"/>
      <c r="IX753" s="5"/>
      <c r="IY753" s="5"/>
      <c r="IZ753" s="5"/>
      <c r="JA753" s="5"/>
      <c r="JB753" s="5"/>
      <c r="JC753" s="5"/>
      <c r="JD753" s="5"/>
      <c r="JE753" s="5"/>
      <c r="JF753" s="5"/>
      <c r="JG753" s="5"/>
      <c r="JH753" s="5"/>
      <c r="JI753" s="5"/>
      <c r="JJ753" s="5"/>
      <c r="JK753" s="5"/>
      <c r="JL753" s="5"/>
      <c r="JM753" s="5"/>
      <c r="JN753" s="5"/>
      <c r="JO753" s="5"/>
      <c r="JP753" s="5"/>
      <c r="JQ753" s="5"/>
      <c r="JR753" s="5"/>
      <c r="JS753" s="5"/>
      <c r="JT753" s="5"/>
      <c r="JU753" s="5"/>
      <c r="JV753" s="5"/>
      <c r="JW753" s="5"/>
      <c r="JX753" s="5"/>
      <c r="JY753" s="5"/>
      <c r="JZ753" s="5"/>
      <c r="KA753" s="5"/>
      <c r="KB753" s="5"/>
      <c r="KC753" s="5"/>
      <c r="KD753" s="5"/>
      <c r="KE753" s="5"/>
      <c r="KF753" s="5"/>
      <c r="KG753" s="5"/>
      <c r="KH753" s="5"/>
      <c r="KI753" s="5"/>
      <c r="KJ753" s="5"/>
      <c r="KK753" s="5"/>
      <c r="KL753" s="5"/>
      <c r="KM753" s="5"/>
      <c r="KN753" s="5"/>
    </row>
    <row r="754" spans="1:300" ht="12.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  <c r="CR754" s="5"/>
      <c r="CS754" s="5"/>
      <c r="CT754" s="5"/>
      <c r="CU754" s="5"/>
      <c r="CV754" s="5"/>
      <c r="CW754" s="5"/>
      <c r="CX754" s="5"/>
      <c r="CY754" s="5"/>
      <c r="CZ754" s="5"/>
      <c r="DA754" s="5"/>
      <c r="DB754" s="5"/>
      <c r="DC754" s="5"/>
      <c r="DD754" s="5"/>
      <c r="DE754" s="5"/>
      <c r="DF754" s="5"/>
      <c r="DG754" s="5"/>
      <c r="DH754" s="5"/>
      <c r="DI754" s="5"/>
      <c r="DJ754" s="5"/>
      <c r="DK754" s="5"/>
      <c r="DL754" s="5"/>
      <c r="DM754" s="5"/>
      <c r="DN754" s="5"/>
      <c r="DO754" s="5"/>
      <c r="DP754" s="5"/>
      <c r="DQ754" s="5"/>
      <c r="DR754" s="5"/>
      <c r="DS754" s="5"/>
      <c r="DT754" s="5"/>
      <c r="DU754" s="5"/>
      <c r="DV754" s="5"/>
      <c r="DW754" s="5"/>
      <c r="DX754" s="5"/>
      <c r="DY754" s="5"/>
      <c r="DZ754" s="5"/>
      <c r="EA754" s="5"/>
      <c r="EB754" s="5"/>
      <c r="EC754" s="5"/>
      <c r="ED754" s="5"/>
      <c r="EE754" s="5"/>
      <c r="EF754" s="5"/>
      <c r="EG754" s="5"/>
      <c r="EH754" s="5"/>
      <c r="EI754" s="5"/>
      <c r="EJ754" s="5"/>
      <c r="EK754" s="5"/>
      <c r="EL754" s="5"/>
      <c r="EM754" s="5"/>
      <c r="EN754" s="5"/>
      <c r="EO754" s="5"/>
      <c r="EP754" s="5"/>
      <c r="EQ754" s="5"/>
      <c r="ER754" s="5"/>
      <c r="ES754" s="5"/>
      <c r="ET754" s="5"/>
      <c r="EU754" s="5"/>
      <c r="EV754" s="5"/>
      <c r="EW754" s="5"/>
      <c r="EX754" s="5"/>
      <c r="EY754" s="5"/>
      <c r="EZ754" s="5"/>
      <c r="FA754" s="5"/>
      <c r="FB754" s="5"/>
      <c r="FC754" s="5"/>
      <c r="FD754" s="5"/>
      <c r="FE754" s="5"/>
      <c r="FF754" s="5"/>
      <c r="FG754" s="5"/>
      <c r="FH754" s="5"/>
      <c r="FI754" s="5"/>
      <c r="FJ754" s="5"/>
      <c r="FK754" s="5"/>
      <c r="FL754" s="5"/>
      <c r="FM754" s="5"/>
      <c r="FN754" s="5"/>
      <c r="FO754" s="5"/>
      <c r="FP754" s="5"/>
      <c r="FQ754" s="5"/>
      <c r="FR754" s="5"/>
      <c r="FS754" s="5"/>
      <c r="FT754" s="5"/>
      <c r="FU754" s="5"/>
      <c r="FV754" s="5"/>
      <c r="FW754" s="5"/>
      <c r="FX754" s="5"/>
      <c r="FY754" s="5"/>
      <c r="FZ754" s="5"/>
      <c r="GA754" s="5"/>
      <c r="GB754" s="5"/>
      <c r="GC754" s="5"/>
      <c r="GD754" s="5"/>
      <c r="GE754" s="5"/>
      <c r="GF754" s="5"/>
      <c r="GG754" s="5"/>
      <c r="GH754" s="5"/>
      <c r="GI754" s="5"/>
      <c r="GJ754" s="5"/>
      <c r="GK754" s="5"/>
      <c r="GL754" s="5"/>
      <c r="GM754" s="5"/>
      <c r="GN754" s="5"/>
      <c r="GO754" s="5"/>
      <c r="GP754" s="5"/>
      <c r="GQ754" s="5"/>
      <c r="GR754" s="5"/>
      <c r="GS754" s="5"/>
      <c r="GT754" s="5"/>
      <c r="GU754" s="5"/>
      <c r="GV754" s="5"/>
      <c r="GW754" s="5"/>
      <c r="GX754" s="5"/>
      <c r="GY754" s="5"/>
      <c r="GZ754" s="5"/>
      <c r="HA754" s="5"/>
      <c r="HB754" s="5"/>
      <c r="HC754" s="5"/>
      <c r="HD754" s="5"/>
      <c r="HE754" s="5"/>
      <c r="HF754" s="5"/>
      <c r="HG754" s="5"/>
      <c r="HH754" s="5"/>
      <c r="HI754" s="5"/>
      <c r="HJ754" s="5"/>
      <c r="HK754" s="5"/>
      <c r="HL754" s="5"/>
      <c r="HM754" s="5"/>
      <c r="HN754" s="5"/>
      <c r="HO754" s="5"/>
      <c r="HP754" s="5"/>
      <c r="HQ754" s="5"/>
      <c r="HR754" s="5"/>
      <c r="HS754" s="5"/>
      <c r="HT754" s="5"/>
      <c r="HU754" s="5"/>
      <c r="HV754" s="5"/>
      <c r="HW754" s="5"/>
      <c r="HX754" s="5"/>
      <c r="HY754" s="5"/>
      <c r="HZ754" s="5"/>
      <c r="IA754" s="5"/>
      <c r="IB754" s="5"/>
      <c r="IC754" s="5"/>
      <c r="ID754" s="5"/>
      <c r="IE754" s="5"/>
      <c r="IF754" s="5"/>
      <c r="IG754" s="5"/>
      <c r="IH754" s="5"/>
      <c r="II754" s="5"/>
      <c r="IJ754" s="5"/>
      <c r="IK754" s="5"/>
      <c r="IL754" s="5"/>
      <c r="IM754" s="5"/>
      <c r="IN754" s="5"/>
      <c r="IO754" s="5"/>
      <c r="IP754" s="5"/>
      <c r="IQ754" s="5"/>
      <c r="IR754" s="5"/>
      <c r="IS754" s="5"/>
      <c r="IT754" s="5"/>
      <c r="IU754" s="5"/>
      <c r="IV754" s="5"/>
      <c r="IW754" s="5"/>
      <c r="IX754" s="5"/>
      <c r="IY754" s="5"/>
      <c r="IZ754" s="5"/>
      <c r="JA754" s="5"/>
      <c r="JB754" s="5"/>
      <c r="JC754" s="5"/>
      <c r="JD754" s="5"/>
      <c r="JE754" s="5"/>
      <c r="JF754" s="5"/>
      <c r="JG754" s="5"/>
      <c r="JH754" s="5"/>
      <c r="JI754" s="5"/>
      <c r="JJ754" s="5"/>
      <c r="JK754" s="5"/>
      <c r="JL754" s="5"/>
      <c r="JM754" s="5"/>
      <c r="JN754" s="5"/>
      <c r="JO754" s="5"/>
      <c r="JP754" s="5"/>
      <c r="JQ754" s="5"/>
      <c r="JR754" s="5"/>
      <c r="JS754" s="5"/>
      <c r="JT754" s="5"/>
      <c r="JU754" s="5"/>
      <c r="JV754" s="5"/>
      <c r="JW754" s="5"/>
      <c r="JX754" s="5"/>
      <c r="JY754" s="5"/>
      <c r="JZ754" s="5"/>
      <c r="KA754" s="5"/>
      <c r="KB754" s="5"/>
      <c r="KC754" s="5"/>
      <c r="KD754" s="5"/>
      <c r="KE754" s="5"/>
      <c r="KF754" s="5"/>
      <c r="KG754" s="5"/>
      <c r="KH754" s="5"/>
      <c r="KI754" s="5"/>
      <c r="KJ754" s="5"/>
      <c r="KK754" s="5"/>
      <c r="KL754" s="5"/>
      <c r="KM754" s="5"/>
      <c r="KN754" s="5"/>
    </row>
    <row r="755" spans="1:300" ht="12.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  <c r="CR755" s="5"/>
      <c r="CS755" s="5"/>
      <c r="CT755" s="5"/>
      <c r="CU755" s="5"/>
      <c r="CV755" s="5"/>
      <c r="CW755" s="5"/>
      <c r="CX755" s="5"/>
      <c r="CY755" s="5"/>
      <c r="CZ755" s="5"/>
      <c r="DA755" s="5"/>
      <c r="DB755" s="5"/>
      <c r="DC755" s="5"/>
      <c r="DD755" s="5"/>
      <c r="DE755" s="5"/>
      <c r="DF755" s="5"/>
      <c r="DG755" s="5"/>
      <c r="DH755" s="5"/>
      <c r="DI755" s="5"/>
      <c r="DJ755" s="5"/>
      <c r="DK755" s="5"/>
      <c r="DL755" s="5"/>
      <c r="DM755" s="5"/>
      <c r="DN755" s="5"/>
      <c r="DO755" s="5"/>
      <c r="DP755" s="5"/>
      <c r="DQ755" s="5"/>
      <c r="DR755" s="5"/>
      <c r="DS755" s="5"/>
      <c r="DT755" s="5"/>
      <c r="DU755" s="5"/>
      <c r="DV755" s="5"/>
      <c r="DW755" s="5"/>
      <c r="DX755" s="5"/>
      <c r="DY755" s="5"/>
      <c r="DZ755" s="5"/>
      <c r="EA755" s="5"/>
      <c r="EB755" s="5"/>
      <c r="EC755" s="5"/>
      <c r="ED755" s="5"/>
      <c r="EE755" s="5"/>
      <c r="EF755" s="5"/>
      <c r="EG755" s="5"/>
      <c r="EH755" s="5"/>
      <c r="EI755" s="5"/>
      <c r="EJ755" s="5"/>
      <c r="EK755" s="5"/>
      <c r="EL755" s="5"/>
      <c r="EM755" s="5"/>
      <c r="EN755" s="5"/>
      <c r="EO755" s="5"/>
      <c r="EP755" s="5"/>
      <c r="EQ755" s="5"/>
      <c r="ER755" s="5"/>
      <c r="ES755" s="5"/>
      <c r="ET755" s="5"/>
      <c r="EU755" s="5"/>
      <c r="EV755" s="5"/>
      <c r="EW755" s="5"/>
      <c r="EX755" s="5"/>
      <c r="EY755" s="5"/>
      <c r="EZ755" s="5"/>
      <c r="FA755" s="5"/>
      <c r="FB755" s="5"/>
      <c r="FC755" s="5"/>
      <c r="FD755" s="5"/>
      <c r="FE755" s="5"/>
      <c r="FF755" s="5"/>
      <c r="FG755" s="5"/>
      <c r="FH755" s="5"/>
      <c r="FI755" s="5"/>
      <c r="FJ755" s="5"/>
      <c r="FK755" s="5"/>
      <c r="FL755" s="5"/>
      <c r="FM755" s="5"/>
      <c r="FN755" s="5"/>
      <c r="FO755" s="5"/>
      <c r="FP755" s="5"/>
      <c r="FQ755" s="5"/>
      <c r="FR755" s="5"/>
      <c r="FS755" s="5"/>
      <c r="FT755" s="5"/>
      <c r="FU755" s="5"/>
      <c r="FV755" s="5"/>
      <c r="FW755" s="5"/>
      <c r="FX755" s="5"/>
      <c r="FY755" s="5"/>
      <c r="FZ755" s="5"/>
      <c r="GA755" s="5"/>
      <c r="GB755" s="5"/>
      <c r="GC755" s="5"/>
      <c r="GD755" s="5"/>
      <c r="GE755" s="5"/>
      <c r="GF755" s="5"/>
      <c r="GG755" s="5"/>
      <c r="GH755" s="5"/>
      <c r="GI755" s="5"/>
      <c r="GJ755" s="5"/>
      <c r="GK755" s="5"/>
      <c r="GL755" s="5"/>
      <c r="GM755" s="5"/>
      <c r="GN755" s="5"/>
      <c r="GO755" s="5"/>
      <c r="GP755" s="5"/>
      <c r="GQ755" s="5"/>
      <c r="GR755" s="5"/>
      <c r="GS755" s="5"/>
      <c r="GT755" s="5"/>
      <c r="GU755" s="5"/>
      <c r="GV755" s="5"/>
      <c r="GW755" s="5"/>
      <c r="GX755" s="5"/>
      <c r="GY755" s="5"/>
      <c r="GZ755" s="5"/>
      <c r="HA755" s="5"/>
      <c r="HB755" s="5"/>
      <c r="HC755" s="5"/>
      <c r="HD755" s="5"/>
      <c r="HE755" s="5"/>
      <c r="HF755" s="5"/>
      <c r="HG755" s="5"/>
      <c r="HH755" s="5"/>
      <c r="HI755" s="5"/>
      <c r="HJ755" s="5"/>
      <c r="HK755" s="5"/>
      <c r="HL755" s="5"/>
      <c r="HM755" s="5"/>
      <c r="HN755" s="5"/>
      <c r="HO755" s="5"/>
      <c r="HP755" s="5"/>
      <c r="HQ755" s="5"/>
      <c r="HR755" s="5"/>
      <c r="HS755" s="5"/>
      <c r="HT755" s="5"/>
      <c r="HU755" s="5"/>
      <c r="HV755" s="5"/>
      <c r="HW755" s="5"/>
      <c r="HX755" s="5"/>
      <c r="HY755" s="5"/>
      <c r="HZ755" s="5"/>
      <c r="IA755" s="5"/>
      <c r="IB755" s="5"/>
      <c r="IC755" s="5"/>
      <c r="ID755" s="5"/>
      <c r="IE755" s="5"/>
      <c r="IF755" s="5"/>
      <c r="IG755" s="5"/>
      <c r="IH755" s="5"/>
      <c r="II755" s="5"/>
      <c r="IJ755" s="5"/>
      <c r="IK755" s="5"/>
      <c r="IL755" s="5"/>
      <c r="IM755" s="5"/>
      <c r="IN755" s="5"/>
      <c r="IO755" s="5"/>
      <c r="IP755" s="5"/>
      <c r="IQ755" s="5"/>
      <c r="IR755" s="5"/>
      <c r="IS755" s="5"/>
      <c r="IT755" s="5"/>
      <c r="IU755" s="5"/>
      <c r="IV755" s="5"/>
      <c r="IW755" s="5"/>
      <c r="IX755" s="5"/>
      <c r="IY755" s="5"/>
      <c r="IZ755" s="5"/>
      <c r="JA755" s="5"/>
      <c r="JB755" s="5"/>
      <c r="JC755" s="5"/>
      <c r="JD755" s="5"/>
      <c r="JE755" s="5"/>
      <c r="JF755" s="5"/>
      <c r="JG755" s="5"/>
      <c r="JH755" s="5"/>
      <c r="JI755" s="5"/>
      <c r="JJ755" s="5"/>
      <c r="JK755" s="5"/>
      <c r="JL755" s="5"/>
      <c r="JM755" s="5"/>
      <c r="JN755" s="5"/>
      <c r="JO755" s="5"/>
      <c r="JP755" s="5"/>
      <c r="JQ755" s="5"/>
      <c r="JR755" s="5"/>
      <c r="JS755" s="5"/>
      <c r="JT755" s="5"/>
      <c r="JU755" s="5"/>
      <c r="JV755" s="5"/>
      <c r="JW755" s="5"/>
      <c r="JX755" s="5"/>
      <c r="JY755" s="5"/>
      <c r="JZ755" s="5"/>
      <c r="KA755" s="5"/>
      <c r="KB755" s="5"/>
      <c r="KC755" s="5"/>
      <c r="KD755" s="5"/>
      <c r="KE755" s="5"/>
      <c r="KF755" s="5"/>
      <c r="KG755" s="5"/>
      <c r="KH755" s="5"/>
      <c r="KI755" s="5"/>
      <c r="KJ755" s="5"/>
      <c r="KK755" s="5"/>
      <c r="KL755" s="5"/>
      <c r="KM755" s="5"/>
      <c r="KN755" s="5"/>
    </row>
    <row r="756" spans="1:300" ht="12.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  <c r="CR756" s="5"/>
      <c r="CS756" s="5"/>
      <c r="CT756" s="5"/>
      <c r="CU756" s="5"/>
      <c r="CV756" s="5"/>
      <c r="CW756" s="5"/>
      <c r="CX756" s="5"/>
      <c r="CY756" s="5"/>
      <c r="CZ756" s="5"/>
      <c r="DA756" s="5"/>
      <c r="DB756" s="5"/>
      <c r="DC756" s="5"/>
      <c r="DD756" s="5"/>
      <c r="DE756" s="5"/>
      <c r="DF756" s="5"/>
      <c r="DG756" s="5"/>
      <c r="DH756" s="5"/>
      <c r="DI756" s="5"/>
      <c r="DJ756" s="5"/>
      <c r="DK756" s="5"/>
      <c r="DL756" s="5"/>
      <c r="DM756" s="5"/>
      <c r="DN756" s="5"/>
      <c r="DO756" s="5"/>
      <c r="DP756" s="5"/>
      <c r="DQ756" s="5"/>
      <c r="DR756" s="5"/>
      <c r="DS756" s="5"/>
      <c r="DT756" s="5"/>
      <c r="DU756" s="5"/>
      <c r="DV756" s="5"/>
      <c r="DW756" s="5"/>
      <c r="DX756" s="5"/>
      <c r="DY756" s="5"/>
      <c r="DZ756" s="5"/>
      <c r="EA756" s="5"/>
      <c r="EB756" s="5"/>
      <c r="EC756" s="5"/>
      <c r="ED756" s="5"/>
      <c r="EE756" s="5"/>
      <c r="EF756" s="5"/>
      <c r="EG756" s="5"/>
      <c r="EH756" s="5"/>
      <c r="EI756" s="5"/>
      <c r="EJ756" s="5"/>
      <c r="EK756" s="5"/>
      <c r="EL756" s="5"/>
      <c r="EM756" s="5"/>
      <c r="EN756" s="5"/>
      <c r="EO756" s="5"/>
      <c r="EP756" s="5"/>
      <c r="EQ756" s="5"/>
      <c r="ER756" s="5"/>
      <c r="ES756" s="5"/>
      <c r="ET756" s="5"/>
      <c r="EU756" s="5"/>
      <c r="EV756" s="5"/>
      <c r="EW756" s="5"/>
      <c r="EX756" s="5"/>
      <c r="EY756" s="5"/>
      <c r="EZ756" s="5"/>
      <c r="FA756" s="5"/>
      <c r="FB756" s="5"/>
      <c r="FC756" s="5"/>
      <c r="FD756" s="5"/>
      <c r="FE756" s="5"/>
      <c r="FF756" s="5"/>
      <c r="FG756" s="5"/>
      <c r="FH756" s="5"/>
      <c r="FI756" s="5"/>
      <c r="FJ756" s="5"/>
      <c r="FK756" s="5"/>
      <c r="FL756" s="5"/>
      <c r="FM756" s="5"/>
      <c r="FN756" s="5"/>
      <c r="FO756" s="5"/>
      <c r="FP756" s="5"/>
      <c r="FQ756" s="5"/>
      <c r="FR756" s="5"/>
      <c r="FS756" s="5"/>
      <c r="FT756" s="5"/>
      <c r="FU756" s="5"/>
      <c r="FV756" s="5"/>
      <c r="FW756" s="5"/>
      <c r="FX756" s="5"/>
      <c r="FY756" s="5"/>
      <c r="FZ756" s="5"/>
      <c r="GA756" s="5"/>
      <c r="GB756" s="5"/>
      <c r="GC756" s="5"/>
      <c r="GD756" s="5"/>
      <c r="GE756" s="5"/>
      <c r="GF756" s="5"/>
      <c r="GG756" s="5"/>
      <c r="GH756" s="5"/>
      <c r="GI756" s="5"/>
      <c r="GJ756" s="5"/>
      <c r="GK756" s="5"/>
      <c r="GL756" s="5"/>
      <c r="GM756" s="5"/>
      <c r="GN756" s="5"/>
      <c r="GO756" s="5"/>
      <c r="GP756" s="5"/>
      <c r="GQ756" s="5"/>
      <c r="GR756" s="5"/>
      <c r="GS756" s="5"/>
      <c r="GT756" s="5"/>
      <c r="GU756" s="5"/>
      <c r="GV756" s="5"/>
      <c r="GW756" s="5"/>
      <c r="GX756" s="5"/>
      <c r="GY756" s="5"/>
      <c r="GZ756" s="5"/>
      <c r="HA756" s="5"/>
      <c r="HB756" s="5"/>
      <c r="HC756" s="5"/>
      <c r="HD756" s="5"/>
      <c r="HE756" s="5"/>
      <c r="HF756" s="5"/>
      <c r="HG756" s="5"/>
      <c r="HH756" s="5"/>
      <c r="HI756" s="5"/>
      <c r="HJ756" s="5"/>
      <c r="HK756" s="5"/>
      <c r="HL756" s="5"/>
      <c r="HM756" s="5"/>
      <c r="HN756" s="5"/>
      <c r="HO756" s="5"/>
      <c r="HP756" s="5"/>
      <c r="HQ756" s="5"/>
      <c r="HR756" s="5"/>
      <c r="HS756" s="5"/>
      <c r="HT756" s="5"/>
      <c r="HU756" s="5"/>
      <c r="HV756" s="5"/>
      <c r="HW756" s="5"/>
      <c r="HX756" s="5"/>
      <c r="HY756" s="5"/>
      <c r="HZ756" s="5"/>
      <c r="IA756" s="5"/>
      <c r="IB756" s="5"/>
      <c r="IC756" s="5"/>
      <c r="ID756" s="5"/>
      <c r="IE756" s="5"/>
      <c r="IF756" s="5"/>
      <c r="IG756" s="5"/>
      <c r="IH756" s="5"/>
      <c r="II756" s="5"/>
      <c r="IJ756" s="5"/>
      <c r="IK756" s="5"/>
      <c r="IL756" s="5"/>
      <c r="IM756" s="5"/>
      <c r="IN756" s="5"/>
      <c r="IO756" s="5"/>
      <c r="IP756" s="5"/>
      <c r="IQ756" s="5"/>
      <c r="IR756" s="5"/>
      <c r="IS756" s="5"/>
      <c r="IT756" s="5"/>
      <c r="IU756" s="5"/>
      <c r="IV756" s="5"/>
      <c r="IW756" s="5"/>
      <c r="IX756" s="5"/>
      <c r="IY756" s="5"/>
      <c r="IZ756" s="5"/>
      <c r="JA756" s="5"/>
      <c r="JB756" s="5"/>
      <c r="JC756" s="5"/>
      <c r="JD756" s="5"/>
      <c r="JE756" s="5"/>
      <c r="JF756" s="5"/>
      <c r="JG756" s="5"/>
      <c r="JH756" s="5"/>
      <c r="JI756" s="5"/>
      <c r="JJ756" s="5"/>
      <c r="JK756" s="5"/>
      <c r="JL756" s="5"/>
      <c r="JM756" s="5"/>
      <c r="JN756" s="5"/>
      <c r="JO756" s="5"/>
      <c r="JP756" s="5"/>
      <c r="JQ756" s="5"/>
      <c r="JR756" s="5"/>
      <c r="JS756" s="5"/>
      <c r="JT756" s="5"/>
      <c r="JU756" s="5"/>
      <c r="JV756" s="5"/>
      <c r="JW756" s="5"/>
      <c r="JX756" s="5"/>
      <c r="JY756" s="5"/>
      <c r="JZ756" s="5"/>
      <c r="KA756" s="5"/>
      <c r="KB756" s="5"/>
      <c r="KC756" s="5"/>
      <c r="KD756" s="5"/>
      <c r="KE756" s="5"/>
      <c r="KF756" s="5"/>
      <c r="KG756" s="5"/>
      <c r="KH756" s="5"/>
      <c r="KI756" s="5"/>
      <c r="KJ756" s="5"/>
      <c r="KK756" s="5"/>
      <c r="KL756" s="5"/>
      <c r="KM756" s="5"/>
      <c r="KN756" s="5"/>
    </row>
    <row r="757" spans="1:300" ht="12.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/>
      <c r="CT757" s="5"/>
      <c r="CU757" s="5"/>
      <c r="CV757" s="5"/>
      <c r="CW757" s="5"/>
      <c r="CX757" s="5"/>
      <c r="CY757" s="5"/>
      <c r="CZ757" s="5"/>
      <c r="DA757" s="5"/>
      <c r="DB757" s="5"/>
      <c r="DC757" s="5"/>
      <c r="DD757" s="5"/>
      <c r="DE757" s="5"/>
      <c r="DF757" s="5"/>
      <c r="DG757" s="5"/>
      <c r="DH757" s="5"/>
      <c r="DI757" s="5"/>
      <c r="DJ757" s="5"/>
      <c r="DK757" s="5"/>
      <c r="DL757" s="5"/>
      <c r="DM757" s="5"/>
      <c r="DN757" s="5"/>
      <c r="DO757" s="5"/>
      <c r="DP757" s="5"/>
      <c r="DQ757" s="5"/>
      <c r="DR757" s="5"/>
      <c r="DS757" s="5"/>
      <c r="DT757" s="5"/>
      <c r="DU757" s="5"/>
      <c r="DV757" s="5"/>
      <c r="DW757" s="5"/>
      <c r="DX757" s="5"/>
      <c r="DY757" s="5"/>
      <c r="DZ757" s="5"/>
      <c r="EA757" s="5"/>
      <c r="EB757" s="5"/>
      <c r="EC757" s="5"/>
      <c r="ED757" s="5"/>
      <c r="EE757" s="5"/>
      <c r="EF757" s="5"/>
      <c r="EG757" s="5"/>
      <c r="EH757" s="5"/>
      <c r="EI757" s="5"/>
      <c r="EJ757" s="5"/>
      <c r="EK757" s="5"/>
      <c r="EL757" s="5"/>
      <c r="EM757" s="5"/>
      <c r="EN757" s="5"/>
      <c r="EO757" s="5"/>
      <c r="EP757" s="5"/>
      <c r="EQ757" s="5"/>
      <c r="ER757" s="5"/>
      <c r="ES757" s="5"/>
      <c r="ET757" s="5"/>
      <c r="EU757" s="5"/>
      <c r="EV757" s="5"/>
      <c r="EW757" s="5"/>
      <c r="EX757" s="5"/>
      <c r="EY757" s="5"/>
      <c r="EZ757" s="5"/>
      <c r="FA757" s="5"/>
      <c r="FB757" s="5"/>
      <c r="FC757" s="5"/>
      <c r="FD757" s="5"/>
      <c r="FE757" s="5"/>
      <c r="FF757" s="5"/>
      <c r="FG757" s="5"/>
      <c r="FH757" s="5"/>
      <c r="FI757" s="5"/>
      <c r="FJ757" s="5"/>
      <c r="FK757" s="5"/>
      <c r="FL757" s="5"/>
      <c r="FM757" s="5"/>
      <c r="FN757" s="5"/>
      <c r="FO757" s="5"/>
      <c r="FP757" s="5"/>
      <c r="FQ757" s="5"/>
      <c r="FR757" s="5"/>
      <c r="FS757" s="5"/>
      <c r="FT757" s="5"/>
      <c r="FU757" s="5"/>
      <c r="FV757" s="5"/>
      <c r="FW757" s="5"/>
      <c r="FX757" s="5"/>
      <c r="FY757" s="5"/>
      <c r="FZ757" s="5"/>
      <c r="GA757" s="5"/>
      <c r="GB757" s="5"/>
      <c r="GC757" s="5"/>
      <c r="GD757" s="5"/>
      <c r="GE757" s="5"/>
      <c r="GF757" s="5"/>
      <c r="GG757" s="5"/>
      <c r="GH757" s="5"/>
      <c r="GI757" s="5"/>
      <c r="GJ757" s="5"/>
      <c r="GK757" s="5"/>
      <c r="GL757" s="5"/>
      <c r="GM757" s="5"/>
      <c r="GN757" s="5"/>
      <c r="GO757" s="5"/>
      <c r="GP757" s="5"/>
      <c r="GQ757" s="5"/>
      <c r="GR757" s="5"/>
      <c r="GS757" s="5"/>
      <c r="GT757" s="5"/>
      <c r="GU757" s="5"/>
      <c r="GV757" s="5"/>
      <c r="GW757" s="5"/>
      <c r="GX757" s="5"/>
      <c r="GY757" s="5"/>
      <c r="GZ757" s="5"/>
      <c r="HA757" s="5"/>
      <c r="HB757" s="5"/>
      <c r="HC757" s="5"/>
      <c r="HD757" s="5"/>
      <c r="HE757" s="5"/>
      <c r="HF757" s="5"/>
      <c r="HG757" s="5"/>
      <c r="HH757" s="5"/>
      <c r="HI757" s="5"/>
      <c r="HJ757" s="5"/>
      <c r="HK757" s="5"/>
      <c r="HL757" s="5"/>
      <c r="HM757" s="5"/>
      <c r="HN757" s="5"/>
      <c r="HO757" s="5"/>
      <c r="HP757" s="5"/>
      <c r="HQ757" s="5"/>
      <c r="HR757" s="5"/>
      <c r="HS757" s="5"/>
      <c r="HT757" s="5"/>
      <c r="HU757" s="5"/>
      <c r="HV757" s="5"/>
      <c r="HW757" s="5"/>
      <c r="HX757" s="5"/>
      <c r="HY757" s="5"/>
      <c r="HZ757" s="5"/>
      <c r="IA757" s="5"/>
      <c r="IB757" s="5"/>
      <c r="IC757" s="5"/>
      <c r="ID757" s="5"/>
      <c r="IE757" s="5"/>
      <c r="IF757" s="5"/>
      <c r="IG757" s="5"/>
      <c r="IH757" s="5"/>
      <c r="II757" s="5"/>
      <c r="IJ757" s="5"/>
      <c r="IK757" s="5"/>
      <c r="IL757" s="5"/>
      <c r="IM757" s="5"/>
      <c r="IN757" s="5"/>
      <c r="IO757" s="5"/>
      <c r="IP757" s="5"/>
      <c r="IQ757" s="5"/>
      <c r="IR757" s="5"/>
      <c r="IS757" s="5"/>
      <c r="IT757" s="5"/>
      <c r="IU757" s="5"/>
      <c r="IV757" s="5"/>
      <c r="IW757" s="5"/>
      <c r="IX757" s="5"/>
      <c r="IY757" s="5"/>
      <c r="IZ757" s="5"/>
      <c r="JA757" s="5"/>
      <c r="JB757" s="5"/>
      <c r="JC757" s="5"/>
      <c r="JD757" s="5"/>
      <c r="JE757" s="5"/>
      <c r="JF757" s="5"/>
      <c r="JG757" s="5"/>
      <c r="JH757" s="5"/>
      <c r="JI757" s="5"/>
      <c r="JJ757" s="5"/>
      <c r="JK757" s="5"/>
      <c r="JL757" s="5"/>
      <c r="JM757" s="5"/>
      <c r="JN757" s="5"/>
      <c r="JO757" s="5"/>
      <c r="JP757" s="5"/>
      <c r="JQ757" s="5"/>
      <c r="JR757" s="5"/>
      <c r="JS757" s="5"/>
      <c r="JT757" s="5"/>
      <c r="JU757" s="5"/>
      <c r="JV757" s="5"/>
      <c r="JW757" s="5"/>
      <c r="JX757" s="5"/>
      <c r="JY757" s="5"/>
      <c r="JZ757" s="5"/>
      <c r="KA757" s="5"/>
      <c r="KB757" s="5"/>
      <c r="KC757" s="5"/>
      <c r="KD757" s="5"/>
      <c r="KE757" s="5"/>
      <c r="KF757" s="5"/>
      <c r="KG757" s="5"/>
      <c r="KH757" s="5"/>
      <c r="KI757" s="5"/>
      <c r="KJ757" s="5"/>
      <c r="KK757" s="5"/>
      <c r="KL757" s="5"/>
      <c r="KM757" s="5"/>
      <c r="KN757" s="5"/>
    </row>
    <row r="758" spans="1:300" ht="12.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  <c r="CR758" s="5"/>
      <c r="CS758" s="5"/>
      <c r="CT758" s="5"/>
      <c r="CU758" s="5"/>
      <c r="CV758" s="5"/>
      <c r="CW758" s="5"/>
      <c r="CX758" s="5"/>
      <c r="CY758" s="5"/>
      <c r="CZ758" s="5"/>
      <c r="DA758" s="5"/>
      <c r="DB758" s="5"/>
      <c r="DC758" s="5"/>
      <c r="DD758" s="5"/>
      <c r="DE758" s="5"/>
      <c r="DF758" s="5"/>
      <c r="DG758" s="5"/>
      <c r="DH758" s="5"/>
      <c r="DI758" s="5"/>
      <c r="DJ758" s="5"/>
      <c r="DK758" s="5"/>
      <c r="DL758" s="5"/>
      <c r="DM758" s="5"/>
      <c r="DN758" s="5"/>
      <c r="DO758" s="5"/>
      <c r="DP758" s="5"/>
      <c r="DQ758" s="5"/>
      <c r="DR758" s="5"/>
      <c r="DS758" s="5"/>
      <c r="DT758" s="5"/>
      <c r="DU758" s="5"/>
      <c r="DV758" s="5"/>
      <c r="DW758" s="5"/>
      <c r="DX758" s="5"/>
      <c r="DY758" s="5"/>
      <c r="DZ758" s="5"/>
      <c r="EA758" s="5"/>
      <c r="EB758" s="5"/>
      <c r="EC758" s="5"/>
      <c r="ED758" s="5"/>
      <c r="EE758" s="5"/>
      <c r="EF758" s="5"/>
      <c r="EG758" s="5"/>
      <c r="EH758" s="5"/>
      <c r="EI758" s="5"/>
      <c r="EJ758" s="5"/>
      <c r="EK758" s="5"/>
      <c r="EL758" s="5"/>
      <c r="EM758" s="5"/>
      <c r="EN758" s="5"/>
      <c r="EO758" s="5"/>
      <c r="EP758" s="5"/>
      <c r="EQ758" s="5"/>
      <c r="ER758" s="5"/>
      <c r="ES758" s="5"/>
      <c r="ET758" s="5"/>
      <c r="EU758" s="5"/>
      <c r="EV758" s="5"/>
      <c r="EW758" s="5"/>
      <c r="EX758" s="5"/>
      <c r="EY758" s="5"/>
      <c r="EZ758" s="5"/>
      <c r="FA758" s="5"/>
      <c r="FB758" s="5"/>
      <c r="FC758" s="5"/>
      <c r="FD758" s="5"/>
      <c r="FE758" s="5"/>
      <c r="FF758" s="5"/>
      <c r="FG758" s="5"/>
      <c r="FH758" s="5"/>
      <c r="FI758" s="5"/>
      <c r="FJ758" s="5"/>
      <c r="FK758" s="5"/>
      <c r="FL758" s="5"/>
      <c r="FM758" s="5"/>
      <c r="FN758" s="5"/>
      <c r="FO758" s="5"/>
      <c r="FP758" s="5"/>
      <c r="FQ758" s="5"/>
      <c r="FR758" s="5"/>
      <c r="FS758" s="5"/>
      <c r="FT758" s="5"/>
      <c r="FU758" s="5"/>
      <c r="FV758" s="5"/>
      <c r="FW758" s="5"/>
      <c r="FX758" s="5"/>
      <c r="FY758" s="5"/>
      <c r="FZ758" s="5"/>
      <c r="GA758" s="5"/>
      <c r="GB758" s="5"/>
      <c r="GC758" s="5"/>
      <c r="GD758" s="5"/>
      <c r="GE758" s="5"/>
      <c r="GF758" s="5"/>
      <c r="GG758" s="5"/>
      <c r="GH758" s="5"/>
      <c r="GI758" s="5"/>
      <c r="GJ758" s="5"/>
      <c r="GK758" s="5"/>
      <c r="GL758" s="5"/>
      <c r="GM758" s="5"/>
      <c r="GN758" s="5"/>
      <c r="GO758" s="5"/>
      <c r="GP758" s="5"/>
      <c r="GQ758" s="5"/>
      <c r="GR758" s="5"/>
      <c r="GS758" s="5"/>
      <c r="GT758" s="5"/>
      <c r="GU758" s="5"/>
      <c r="GV758" s="5"/>
      <c r="GW758" s="5"/>
      <c r="GX758" s="5"/>
      <c r="GY758" s="5"/>
      <c r="GZ758" s="5"/>
      <c r="HA758" s="5"/>
      <c r="HB758" s="5"/>
      <c r="HC758" s="5"/>
      <c r="HD758" s="5"/>
      <c r="HE758" s="5"/>
      <c r="HF758" s="5"/>
      <c r="HG758" s="5"/>
      <c r="HH758" s="5"/>
      <c r="HI758" s="5"/>
      <c r="HJ758" s="5"/>
      <c r="HK758" s="5"/>
      <c r="HL758" s="5"/>
      <c r="HM758" s="5"/>
      <c r="HN758" s="5"/>
      <c r="HO758" s="5"/>
      <c r="HP758" s="5"/>
      <c r="HQ758" s="5"/>
      <c r="HR758" s="5"/>
      <c r="HS758" s="5"/>
      <c r="HT758" s="5"/>
      <c r="HU758" s="5"/>
      <c r="HV758" s="5"/>
      <c r="HW758" s="5"/>
      <c r="HX758" s="5"/>
      <c r="HY758" s="5"/>
      <c r="HZ758" s="5"/>
      <c r="IA758" s="5"/>
      <c r="IB758" s="5"/>
      <c r="IC758" s="5"/>
      <c r="ID758" s="5"/>
      <c r="IE758" s="5"/>
      <c r="IF758" s="5"/>
      <c r="IG758" s="5"/>
      <c r="IH758" s="5"/>
      <c r="II758" s="5"/>
      <c r="IJ758" s="5"/>
      <c r="IK758" s="5"/>
      <c r="IL758" s="5"/>
      <c r="IM758" s="5"/>
      <c r="IN758" s="5"/>
      <c r="IO758" s="5"/>
      <c r="IP758" s="5"/>
      <c r="IQ758" s="5"/>
      <c r="IR758" s="5"/>
      <c r="IS758" s="5"/>
      <c r="IT758" s="5"/>
      <c r="IU758" s="5"/>
      <c r="IV758" s="5"/>
      <c r="IW758" s="5"/>
      <c r="IX758" s="5"/>
      <c r="IY758" s="5"/>
      <c r="IZ758" s="5"/>
      <c r="JA758" s="5"/>
      <c r="JB758" s="5"/>
      <c r="JC758" s="5"/>
      <c r="JD758" s="5"/>
      <c r="JE758" s="5"/>
      <c r="JF758" s="5"/>
      <c r="JG758" s="5"/>
      <c r="JH758" s="5"/>
      <c r="JI758" s="5"/>
      <c r="JJ758" s="5"/>
      <c r="JK758" s="5"/>
      <c r="JL758" s="5"/>
      <c r="JM758" s="5"/>
      <c r="JN758" s="5"/>
      <c r="JO758" s="5"/>
      <c r="JP758" s="5"/>
      <c r="JQ758" s="5"/>
      <c r="JR758" s="5"/>
      <c r="JS758" s="5"/>
      <c r="JT758" s="5"/>
      <c r="JU758" s="5"/>
      <c r="JV758" s="5"/>
      <c r="JW758" s="5"/>
      <c r="JX758" s="5"/>
      <c r="JY758" s="5"/>
      <c r="JZ758" s="5"/>
      <c r="KA758" s="5"/>
      <c r="KB758" s="5"/>
      <c r="KC758" s="5"/>
      <c r="KD758" s="5"/>
      <c r="KE758" s="5"/>
      <c r="KF758" s="5"/>
      <c r="KG758" s="5"/>
      <c r="KH758" s="5"/>
      <c r="KI758" s="5"/>
      <c r="KJ758" s="5"/>
      <c r="KK758" s="5"/>
      <c r="KL758" s="5"/>
      <c r="KM758" s="5"/>
      <c r="KN758" s="5"/>
    </row>
    <row r="759" spans="1:300" ht="12.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/>
      <c r="CT759" s="5"/>
      <c r="CU759" s="5"/>
      <c r="CV759" s="5"/>
      <c r="CW759" s="5"/>
      <c r="CX759" s="5"/>
      <c r="CY759" s="5"/>
      <c r="CZ759" s="5"/>
      <c r="DA759" s="5"/>
      <c r="DB759" s="5"/>
      <c r="DC759" s="5"/>
      <c r="DD759" s="5"/>
      <c r="DE759" s="5"/>
      <c r="DF759" s="5"/>
      <c r="DG759" s="5"/>
      <c r="DH759" s="5"/>
      <c r="DI759" s="5"/>
      <c r="DJ759" s="5"/>
      <c r="DK759" s="5"/>
      <c r="DL759" s="5"/>
      <c r="DM759" s="5"/>
      <c r="DN759" s="5"/>
      <c r="DO759" s="5"/>
      <c r="DP759" s="5"/>
      <c r="DQ759" s="5"/>
      <c r="DR759" s="5"/>
      <c r="DS759" s="5"/>
      <c r="DT759" s="5"/>
      <c r="DU759" s="5"/>
      <c r="DV759" s="5"/>
      <c r="DW759" s="5"/>
      <c r="DX759" s="5"/>
      <c r="DY759" s="5"/>
      <c r="DZ759" s="5"/>
      <c r="EA759" s="5"/>
      <c r="EB759" s="5"/>
      <c r="EC759" s="5"/>
      <c r="ED759" s="5"/>
      <c r="EE759" s="5"/>
      <c r="EF759" s="5"/>
      <c r="EG759" s="5"/>
      <c r="EH759" s="5"/>
      <c r="EI759" s="5"/>
      <c r="EJ759" s="5"/>
      <c r="EK759" s="5"/>
      <c r="EL759" s="5"/>
      <c r="EM759" s="5"/>
      <c r="EN759" s="5"/>
      <c r="EO759" s="5"/>
      <c r="EP759" s="5"/>
      <c r="EQ759" s="5"/>
      <c r="ER759" s="5"/>
      <c r="ES759" s="5"/>
      <c r="ET759" s="5"/>
      <c r="EU759" s="5"/>
      <c r="EV759" s="5"/>
      <c r="EW759" s="5"/>
      <c r="EX759" s="5"/>
      <c r="EY759" s="5"/>
      <c r="EZ759" s="5"/>
      <c r="FA759" s="5"/>
      <c r="FB759" s="5"/>
      <c r="FC759" s="5"/>
      <c r="FD759" s="5"/>
      <c r="FE759" s="5"/>
      <c r="FF759" s="5"/>
      <c r="FG759" s="5"/>
      <c r="FH759" s="5"/>
      <c r="FI759" s="5"/>
      <c r="FJ759" s="5"/>
      <c r="FK759" s="5"/>
      <c r="FL759" s="5"/>
      <c r="FM759" s="5"/>
      <c r="FN759" s="5"/>
      <c r="FO759" s="5"/>
      <c r="FP759" s="5"/>
      <c r="FQ759" s="5"/>
      <c r="FR759" s="5"/>
      <c r="FS759" s="5"/>
      <c r="FT759" s="5"/>
      <c r="FU759" s="5"/>
      <c r="FV759" s="5"/>
      <c r="FW759" s="5"/>
      <c r="FX759" s="5"/>
      <c r="FY759" s="5"/>
      <c r="FZ759" s="5"/>
      <c r="GA759" s="5"/>
      <c r="GB759" s="5"/>
      <c r="GC759" s="5"/>
      <c r="GD759" s="5"/>
      <c r="GE759" s="5"/>
      <c r="GF759" s="5"/>
      <c r="GG759" s="5"/>
      <c r="GH759" s="5"/>
      <c r="GI759" s="5"/>
      <c r="GJ759" s="5"/>
      <c r="GK759" s="5"/>
      <c r="GL759" s="5"/>
      <c r="GM759" s="5"/>
      <c r="GN759" s="5"/>
      <c r="GO759" s="5"/>
      <c r="GP759" s="5"/>
      <c r="GQ759" s="5"/>
      <c r="GR759" s="5"/>
      <c r="GS759" s="5"/>
      <c r="GT759" s="5"/>
      <c r="GU759" s="5"/>
      <c r="GV759" s="5"/>
      <c r="GW759" s="5"/>
      <c r="GX759" s="5"/>
      <c r="GY759" s="5"/>
      <c r="GZ759" s="5"/>
      <c r="HA759" s="5"/>
      <c r="HB759" s="5"/>
      <c r="HC759" s="5"/>
      <c r="HD759" s="5"/>
      <c r="HE759" s="5"/>
      <c r="HF759" s="5"/>
      <c r="HG759" s="5"/>
      <c r="HH759" s="5"/>
      <c r="HI759" s="5"/>
      <c r="HJ759" s="5"/>
      <c r="HK759" s="5"/>
      <c r="HL759" s="5"/>
      <c r="HM759" s="5"/>
      <c r="HN759" s="5"/>
      <c r="HO759" s="5"/>
      <c r="HP759" s="5"/>
      <c r="HQ759" s="5"/>
      <c r="HR759" s="5"/>
      <c r="HS759" s="5"/>
      <c r="HT759" s="5"/>
      <c r="HU759" s="5"/>
      <c r="HV759" s="5"/>
      <c r="HW759" s="5"/>
      <c r="HX759" s="5"/>
      <c r="HY759" s="5"/>
      <c r="HZ759" s="5"/>
      <c r="IA759" s="5"/>
      <c r="IB759" s="5"/>
      <c r="IC759" s="5"/>
      <c r="ID759" s="5"/>
      <c r="IE759" s="5"/>
      <c r="IF759" s="5"/>
      <c r="IG759" s="5"/>
      <c r="IH759" s="5"/>
      <c r="II759" s="5"/>
      <c r="IJ759" s="5"/>
      <c r="IK759" s="5"/>
      <c r="IL759" s="5"/>
      <c r="IM759" s="5"/>
      <c r="IN759" s="5"/>
      <c r="IO759" s="5"/>
      <c r="IP759" s="5"/>
      <c r="IQ759" s="5"/>
      <c r="IR759" s="5"/>
      <c r="IS759" s="5"/>
      <c r="IT759" s="5"/>
      <c r="IU759" s="5"/>
      <c r="IV759" s="5"/>
      <c r="IW759" s="5"/>
      <c r="IX759" s="5"/>
      <c r="IY759" s="5"/>
      <c r="IZ759" s="5"/>
      <c r="JA759" s="5"/>
      <c r="JB759" s="5"/>
      <c r="JC759" s="5"/>
      <c r="JD759" s="5"/>
      <c r="JE759" s="5"/>
      <c r="JF759" s="5"/>
      <c r="JG759" s="5"/>
      <c r="JH759" s="5"/>
      <c r="JI759" s="5"/>
      <c r="JJ759" s="5"/>
      <c r="JK759" s="5"/>
      <c r="JL759" s="5"/>
      <c r="JM759" s="5"/>
      <c r="JN759" s="5"/>
      <c r="JO759" s="5"/>
      <c r="JP759" s="5"/>
      <c r="JQ759" s="5"/>
      <c r="JR759" s="5"/>
      <c r="JS759" s="5"/>
      <c r="JT759" s="5"/>
      <c r="JU759" s="5"/>
      <c r="JV759" s="5"/>
      <c r="JW759" s="5"/>
      <c r="JX759" s="5"/>
      <c r="JY759" s="5"/>
      <c r="JZ759" s="5"/>
      <c r="KA759" s="5"/>
      <c r="KB759" s="5"/>
      <c r="KC759" s="5"/>
      <c r="KD759" s="5"/>
      <c r="KE759" s="5"/>
      <c r="KF759" s="5"/>
      <c r="KG759" s="5"/>
      <c r="KH759" s="5"/>
      <c r="KI759" s="5"/>
      <c r="KJ759" s="5"/>
      <c r="KK759" s="5"/>
      <c r="KL759" s="5"/>
      <c r="KM759" s="5"/>
      <c r="KN759" s="5"/>
    </row>
    <row r="760" spans="1:300" ht="12.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/>
      <c r="CM760" s="5"/>
      <c r="CN760" s="5"/>
      <c r="CO760" s="5"/>
      <c r="CP760" s="5"/>
      <c r="CQ760" s="5"/>
      <c r="CR760" s="5"/>
      <c r="CS760" s="5"/>
      <c r="CT760" s="5"/>
      <c r="CU760" s="5"/>
      <c r="CV760" s="5"/>
      <c r="CW760" s="5"/>
      <c r="CX760" s="5"/>
      <c r="CY760" s="5"/>
      <c r="CZ760" s="5"/>
      <c r="DA760" s="5"/>
      <c r="DB760" s="5"/>
      <c r="DC760" s="5"/>
      <c r="DD760" s="5"/>
      <c r="DE760" s="5"/>
      <c r="DF760" s="5"/>
      <c r="DG760" s="5"/>
      <c r="DH760" s="5"/>
      <c r="DI760" s="5"/>
      <c r="DJ760" s="5"/>
      <c r="DK760" s="5"/>
      <c r="DL760" s="5"/>
      <c r="DM760" s="5"/>
      <c r="DN760" s="5"/>
      <c r="DO760" s="5"/>
      <c r="DP760" s="5"/>
      <c r="DQ760" s="5"/>
      <c r="DR760" s="5"/>
      <c r="DS760" s="5"/>
      <c r="DT760" s="5"/>
      <c r="DU760" s="5"/>
      <c r="DV760" s="5"/>
      <c r="DW760" s="5"/>
      <c r="DX760" s="5"/>
      <c r="DY760" s="5"/>
      <c r="DZ760" s="5"/>
      <c r="EA760" s="5"/>
      <c r="EB760" s="5"/>
      <c r="EC760" s="5"/>
      <c r="ED760" s="5"/>
      <c r="EE760" s="5"/>
      <c r="EF760" s="5"/>
      <c r="EG760" s="5"/>
      <c r="EH760" s="5"/>
      <c r="EI760" s="5"/>
      <c r="EJ760" s="5"/>
      <c r="EK760" s="5"/>
      <c r="EL760" s="5"/>
      <c r="EM760" s="5"/>
      <c r="EN760" s="5"/>
      <c r="EO760" s="5"/>
      <c r="EP760" s="5"/>
      <c r="EQ760" s="5"/>
      <c r="ER760" s="5"/>
      <c r="ES760" s="5"/>
      <c r="ET760" s="5"/>
      <c r="EU760" s="5"/>
      <c r="EV760" s="5"/>
      <c r="EW760" s="5"/>
      <c r="EX760" s="5"/>
      <c r="EY760" s="5"/>
      <c r="EZ760" s="5"/>
      <c r="FA760" s="5"/>
      <c r="FB760" s="5"/>
      <c r="FC760" s="5"/>
      <c r="FD760" s="5"/>
      <c r="FE760" s="5"/>
      <c r="FF760" s="5"/>
      <c r="FG760" s="5"/>
      <c r="FH760" s="5"/>
      <c r="FI760" s="5"/>
      <c r="FJ760" s="5"/>
      <c r="FK760" s="5"/>
      <c r="FL760" s="5"/>
      <c r="FM760" s="5"/>
      <c r="FN760" s="5"/>
      <c r="FO760" s="5"/>
      <c r="FP760" s="5"/>
      <c r="FQ760" s="5"/>
      <c r="FR760" s="5"/>
      <c r="FS760" s="5"/>
      <c r="FT760" s="5"/>
      <c r="FU760" s="5"/>
      <c r="FV760" s="5"/>
      <c r="FW760" s="5"/>
      <c r="FX760" s="5"/>
      <c r="FY760" s="5"/>
      <c r="FZ760" s="5"/>
      <c r="GA760" s="5"/>
      <c r="GB760" s="5"/>
      <c r="GC760" s="5"/>
      <c r="GD760" s="5"/>
      <c r="GE760" s="5"/>
      <c r="GF760" s="5"/>
      <c r="GG760" s="5"/>
      <c r="GH760" s="5"/>
      <c r="GI760" s="5"/>
      <c r="GJ760" s="5"/>
      <c r="GK760" s="5"/>
      <c r="GL760" s="5"/>
      <c r="GM760" s="5"/>
      <c r="GN760" s="5"/>
      <c r="GO760" s="5"/>
      <c r="GP760" s="5"/>
      <c r="GQ760" s="5"/>
      <c r="GR760" s="5"/>
      <c r="GS760" s="5"/>
      <c r="GT760" s="5"/>
      <c r="GU760" s="5"/>
      <c r="GV760" s="5"/>
      <c r="GW760" s="5"/>
      <c r="GX760" s="5"/>
      <c r="GY760" s="5"/>
      <c r="GZ760" s="5"/>
      <c r="HA760" s="5"/>
      <c r="HB760" s="5"/>
      <c r="HC760" s="5"/>
      <c r="HD760" s="5"/>
      <c r="HE760" s="5"/>
      <c r="HF760" s="5"/>
      <c r="HG760" s="5"/>
      <c r="HH760" s="5"/>
      <c r="HI760" s="5"/>
      <c r="HJ760" s="5"/>
      <c r="HK760" s="5"/>
      <c r="HL760" s="5"/>
      <c r="HM760" s="5"/>
      <c r="HN760" s="5"/>
      <c r="HO760" s="5"/>
      <c r="HP760" s="5"/>
      <c r="HQ760" s="5"/>
      <c r="HR760" s="5"/>
      <c r="HS760" s="5"/>
      <c r="HT760" s="5"/>
      <c r="HU760" s="5"/>
      <c r="HV760" s="5"/>
      <c r="HW760" s="5"/>
      <c r="HX760" s="5"/>
      <c r="HY760" s="5"/>
      <c r="HZ760" s="5"/>
      <c r="IA760" s="5"/>
      <c r="IB760" s="5"/>
      <c r="IC760" s="5"/>
      <c r="ID760" s="5"/>
      <c r="IE760" s="5"/>
      <c r="IF760" s="5"/>
      <c r="IG760" s="5"/>
      <c r="IH760" s="5"/>
      <c r="II760" s="5"/>
      <c r="IJ760" s="5"/>
      <c r="IK760" s="5"/>
      <c r="IL760" s="5"/>
      <c r="IM760" s="5"/>
      <c r="IN760" s="5"/>
      <c r="IO760" s="5"/>
      <c r="IP760" s="5"/>
      <c r="IQ760" s="5"/>
      <c r="IR760" s="5"/>
      <c r="IS760" s="5"/>
      <c r="IT760" s="5"/>
      <c r="IU760" s="5"/>
      <c r="IV760" s="5"/>
      <c r="IW760" s="5"/>
      <c r="IX760" s="5"/>
      <c r="IY760" s="5"/>
      <c r="IZ760" s="5"/>
      <c r="JA760" s="5"/>
      <c r="JB760" s="5"/>
      <c r="JC760" s="5"/>
      <c r="JD760" s="5"/>
      <c r="JE760" s="5"/>
      <c r="JF760" s="5"/>
      <c r="JG760" s="5"/>
      <c r="JH760" s="5"/>
      <c r="JI760" s="5"/>
      <c r="JJ760" s="5"/>
      <c r="JK760" s="5"/>
      <c r="JL760" s="5"/>
      <c r="JM760" s="5"/>
      <c r="JN760" s="5"/>
      <c r="JO760" s="5"/>
      <c r="JP760" s="5"/>
      <c r="JQ760" s="5"/>
      <c r="JR760" s="5"/>
      <c r="JS760" s="5"/>
      <c r="JT760" s="5"/>
      <c r="JU760" s="5"/>
      <c r="JV760" s="5"/>
      <c r="JW760" s="5"/>
      <c r="JX760" s="5"/>
      <c r="JY760" s="5"/>
      <c r="JZ760" s="5"/>
      <c r="KA760" s="5"/>
      <c r="KB760" s="5"/>
      <c r="KC760" s="5"/>
      <c r="KD760" s="5"/>
      <c r="KE760" s="5"/>
      <c r="KF760" s="5"/>
      <c r="KG760" s="5"/>
      <c r="KH760" s="5"/>
      <c r="KI760" s="5"/>
      <c r="KJ760" s="5"/>
      <c r="KK760" s="5"/>
      <c r="KL760" s="5"/>
      <c r="KM760" s="5"/>
      <c r="KN760" s="5"/>
    </row>
    <row r="761" spans="1:300" ht="12.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/>
      <c r="CU761" s="5"/>
      <c r="CV761" s="5"/>
      <c r="CW761" s="5"/>
      <c r="CX761" s="5"/>
      <c r="CY761" s="5"/>
      <c r="CZ761" s="5"/>
      <c r="DA761" s="5"/>
      <c r="DB761" s="5"/>
      <c r="DC761" s="5"/>
      <c r="DD761" s="5"/>
      <c r="DE761" s="5"/>
      <c r="DF761" s="5"/>
      <c r="DG761" s="5"/>
      <c r="DH761" s="5"/>
      <c r="DI761" s="5"/>
      <c r="DJ761" s="5"/>
      <c r="DK761" s="5"/>
      <c r="DL761" s="5"/>
      <c r="DM761" s="5"/>
      <c r="DN761" s="5"/>
      <c r="DO761" s="5"/>
      <c r="DP761" s="5"/>
      <c r="DQ761" s="5"/>
      <c r="DR761" s="5"/>
      <c r="DS761" s="5"/>
      <c r="DT761" s="5"/>
      <c r="DU761" s="5"/>
      <c r="DV761" s="5"/>
      <c r="DW761" s="5"/>
      <c r="DX761" s="5"/>
      <c r="DY761" s="5"/>
      <c r="DZ761" s="5"/>
      <c r="EA761" s="5"/>
      <c r="EB761" s="5"/>
      <c r="EC761" s="5"/>
      <c r="ED761" s="5"/>
      <c r="EE761" s="5"/>
      <c r="EF761" s="5"/>
      <c r="EG761" s="5"/>
      <c r="EH761" s="5"/>
      <c r="EI761" s="5"/>
      <c r="EJ761" s="5"/>
      <c r="EK761" s="5"/>
      <c r="EL761" s="5"/>
      <c r="EM761" s="5"/>
      <c r="EN761" s="5"/>
      <c r="EO761" s="5"/>
      <c r="EP761" s="5"/>
      <c r="EQ761" s="5"/>
      <c r="ER761" s="5"/>
      <c r="ES761" s="5"/>
      <c r="ET761" s="5"/>
      <c r="EU761" s="5"/>
      <c r="EV761" s="5"/>
      <c r="EW761" s="5"/>
      <c r="EX761" s="5"/>
      <c r="EY761" s="5"/>
      <c r="EZ761" s="5"/>
      <c r="FA761" s="5"/>
      <c r="FB761" s="5"/>
      <c r="FC761" s="5"/>
      <c r="FD761" s="5"/>
      <c r="FE761" s="5"/>
      <c r="FF761" s="5"/>
      <c r="FG761" s="5"/>
      <c r="FH761" s="5"/>
      <c r="FI761" s="5"/>
      <c r="FJ761" s="5"/>
      <c r="FK761" s="5"/>
      <c r="FL761" s="5"/>
      <c r="FM761" s="5"/>
      <c r="FN761" s="5"/>
      <c r="FO761" s="5"/>
      <c r="FP761" s="5"/>
      <c r="FQ761" s="5"/>
      <c r="FR761" s="5"/>
      <c r="FS761" s="5"/>
      <c r="FT761" s="5"/>
      <c r="FU761" s="5"/>
      <c r="FV761" s="5"/>
      <c r="FW761" s="5"/>
      <c r="FX761" s="5"/>
      <c r="FY761" s="5"/>
      <c r="FZ761" s="5"/>
      <c r="GA761" s="5"/>
      <c r="GB761" s="5"/>
      <c r="GC761" s="5"/>
      <c r="GD761" s="5"/>
      <c r="GE761" s="5"/>
      <c r="GF761" s="5"/>
      <c r="GG761" s="5"/>
      <c r="GH761" s="5"/>
      <c r="GI761" s="5"/>
      <c r="GJ761" s="5"/>
      <c r="GK761" s="5"/>
      <c r="GL761" s="5"/>
      <c r="GM761" s="5"/>
      <c r="GN761" s="5"/>
      <c r="GO761" s="5"/>
      <c r="GP761" s="5"/>
      <c r="GQ761" s="5"/>
      <c r="GR761" s="5"/>
      <c r="GS761" s="5"/>
      <c r="GT761" s="5"/>
      <c r="GU761" s="5"/>
      <c r="GV761" s="5"/>
      <c r="GW761" s="5"/>
      <c r="GX761" s="5"/>
      <c r="GY761" s="5"/>
      <c r="GZ761" s="5"/>
      <c r="HA761" s="5"/>
      <c r="HB761" s="5"/>
      <c r="HC761" s="5"/>
      <c r="HD761" s="5"/>
      <c r="HE761" s="5"/>
      <c r="HF761" s="5"/>
      <c r="HG761" s="5"/>
      <c r="HH761" s="5"/>
      <c r="HI761" s="5"/>
      <c r="HJ761" s="5"/>
      <c r="HK761" s="5"/>
      <c r="HL761" s="5"/>
      <c r="HM761" s="5"/>
      <c r="HN761" s="5"/>
      <c r="HO761" s="5"/>
      <c r="HP761" s="5"/>
      <c r="HQ761" s="5"/>
      <c r="HR761" s="5"/>
      <c r="HS761" s="5"/>
      <c r="HT761" s="5"/>
      <c r="HU761" s="5"/>
      <c r="HV761" s="5"/>
      <c r="HW761" s="5"/>
      <c r="HX761" s="5"/>
      <c r="HY761" s="5"/>
      <c r="HZ761" s="5"/>
      <c r="IA761" s="5"/>
      <c r="IB761" s="5"/>
      <c r="IC761" s="5"/>
      <c r="ID761" s="5"/>
      <c r="IE761" s="5"/>
      <c r="IF761" s="5"/>
      <c r="IG761" s="5"/>
      <c r="IH761" s="5"/>
      <c r="II761" s="5"/>
      <c r="IJ761" s="5"/>
      <c r="IK761" s="5"/>
      <c r="IL761" s="5"/>
      <c r="IM761" s="5"/>
      <c r="IN761" s="5"/>
      <c r="IO761" s="5"/>
      <c r="IP761" s="5"/>
      <c r="IQ761" s="5"/>
      <c r="IR761" s="5"/>
      <c r="IS761" s="5"/>
      <c r="IT761" s="5"/>
      <c r="IU761" s="5"/>
      <c r="IV761" s="5"/>
      <c r="IW761" s="5"/>
      <c r="IX761" s="5"/>
      <c r="IY761" s="5"/>
      <c r="IZ761" s="5"/>
      <c r="JA761" s="5"/>
      <c r="JB761" s="5"/>
      <c r="JC761" s="5"/>
      <c r="JD761" s="5"/>
      <c r="JE761" s="5"/>
      <c r="JF761" s="5"/>
      <c r="JG761" s="5"/>
      <c r="JH761" s="5"/>
      <c r="JI761" s="5"/>
      <c r="JJ761" s="5"/>
      <c r="JK761" s="5"/>
      <c r="JL761" s="5"/>
      <c r="JM761" s="5"/>
      <c r="JN761" s="5"/>
      <c r="JO761" s="5"/>
      <c r="JP761" s="5"/>
      <c r="JQ761" s="5"/>
      <c r="JR761" s="5"/>
      <c r="JS761" s="5"/>
      <c r="JT761" s="5"/>
      <c r="JU761" s="5"/>
      <c r="JV761" s="5"/>
      <c r="JW761" s="5"/>
      <c r="JX761" s="5"/>
      <c r="JY761" s="5"/>
      <c r="JZ761" s="5"/>
      <c r="KA761" s="5"/>
      <c r="KB761" s="5"/>
      <c r="KC761" s="5"/>
      <c r="KD761" s="5"/>
      <c r="KE761" s="5"/>
      <c r="KF761" s="5"/>
      <c r="KG761" s="5"/>
      <c r="KH761" s="5"/>
      <c r="KI761" s="5"/>
      <c r="KJ761" s="5"/>
      <c r="KK761" s="5"/>
      <c r="KL761" s="5"/>
      <c r="KM761" s="5"/>
      <c r="KN761" s="5"/>
    </row>
    <row r="762" spans="1:300" ht="12.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/>
      <c r="CU762" s="5"/>
      <c r="CV762" s="5"/>
      <c r="CW762" s="5"/>
      <c r="CX762" s="5"/>
      <c r="CY762" s="5"/>
      <c r="CZ762" s="5"/>
      <c r="DA762" s="5"/>
      <c r="DB762" s="5"/>
      <c r="DC762" s="5"/>
      <c r="DD762" s="5"/>
      <c r="DE762" s="5"/>
      <c r="DF762" s="5"/>
      <c r="DG762" s="5"/>
      <c r="DH762" s="5"/>
      <c r="DI762" s="5"/>
      <c r="DJ762" s="5"/>
      <c r="DK762" s="5"/>
      <c r="DL762" s="5"/>
      <c r="DM762" s="5"/>
      <c r="DN762" s="5"/>
      <c r="DO762" s="5"/>
      <c r="DP762" s="5"/>
      <c r="DQ762" s="5"/>
      <c r="DR762" s="5"/>
      <c r="DS762" s="5"/>
      <c r="DT762" s="5"/>
      <c r="DU762" s="5"/>
      <c r="DV762" s="5"/>
      <c r="DW762" s="5"/>
      <c r="DX762" s="5"/>
      <c r="DY762" s="5"/>
      <c r="DZ762" s="5"/>
      <c r="EA762" s="5"/>
      <c r="EB762" s="5"/>
      <c r="EC762" s="5"/>
      <c r="ED762" s="5"/>
      <c r="EE762" s="5"/>
      <c r="EF762" s="5"/>
      <c r="EG762" s="5"/>
      <c r="EH762" s="5"/>
      <c r="EI762" s="5"/>
      <c r="EJ762" s="5"/>
      <c r="EK762" s="5"/>
      <c r="EL762" s="5"/>
      <c r="EM762" s="5"/>
      <c r="EN762" s="5"/>
      <c r="EO762" s="5"/>
      <c r="EP762" s="5"/>
      <c r="EQ762" s="5"/>
      <c r="ER762" s="5"/>
      <c r="ES762" s="5"/>
      <c r="ET762" s="5"/>
      <c r="EU762" s="5"/>
      <c r="EV762" s="5"/>
      <c r="EW762" s="5"/>
      <c r="EX762" s="5"/>
      <c r="EY762" s="5"/>
      <c r="EZ762" s="5"/>
      <c r="FA762" s="5"/>
      <c r="FB762" s="5"/>
      <c r="FC762" s="5"/>
      <c r="FD762" s="5"/>
      <c r="FE762" s="5"/>
      <c r="FF762" s="5"/>
      <c r="FG762" s="5"/>
      <c r="FH762" s="5"/>
      <c r="FI762" s="5"/>
      <c r="FJ762" s="5"/>
      <c r="FK762" s="5"/>
      <c r="FL762" s="5"/>
      <c r="FM762" s="5"/>
      <c r="FN762" s="5"/>
      <c r="FO762" s="5"/>
      <c r="FP762" s="5"/>
      <c r="FQ762" s="5"/>
      <c r="FR762" s="5"/>
      <c r="FS762" s="5"/>
      <c r="FT762" s="5"/>
      <c r="FU762" s="5"/>
      <c r="FV762" s="5"/>
      <c r="FW762" s="5"/>
      <c r="FX762" s="5"/>
      <c r="FY762" s="5"/>
      <c r="FZ762" s="5"/>
      <c r="GA762" s="5"/>
      <c r="GB762" s="5"/>
      <c r="GC762" s="5"/>
      <c r="GD762" s="5"/>
      <c r="GE762" s="5"/>
      <c r="GF762" s="5"/>
      <c r="GG762" s="5"/>
      <c r="GH762" s="5"/>
      <c r="GI762" s="5"/>
      <c r="GJ762" s="5"/>
      <c r="GK762" s="5"/>
      <c r="GL762" s="5"/>
      <c r="GM762" s="5"/>
      <c r="GN762" s="5"/>
      <c r="GO762" s="5"/>
      <c r="GP762" s="5"/>
      <c r="GQ762" s="5"/>
      <c r="GR762" s="5"/>
      <c r="GS762" s="5"/>
      <c r="GT762" s="5"/>
      <c r="GU762" s="5"/>
      <c r="GV762" s="5"/>
      <c r="GW762" s="5"/>
      <c r="GX762" s="5"/>
      <c r="GY762" s="5"/>
      <c r="GZ762" s="5"/>
      <c r="HA762" s="5"/>
      <c r="HB762" s="5"/>
      <c r="HC762" s="5"/>
      <c r="HD762" s="5"/>
      <c r="HE762" s="5"/>
      <c r="HF762" s="5"/>
      <c r="HG762" s="5"/>
      <c r="HH762" s="5"/>
      <c r="HI762" s="5"/>
      <c r="HJ762" s="5"/>
      <c r="HK762" s="5"/>
      <c r="HL762" s="5"/>
      <c r="HM762" s="5"/>
      <c r="HN762" s="5"/>
      <c r="HO762" s="5"/>
      <c r="HP762" s="5"/>
      <c r="HQ762" s="5"/>
      <c r="HR762" s="5"/>
      <c r="HS762" s="5"/>
      <c r="HT762" s="5"/>
      <c r="HU762" s="5"/>
      <c r="HV762" s="5"/>
      <c r="HW762" s="5"/>
      <c r="HX762" s="5"/>
      <c r="HY762" s="5"/>
      <c r="HZ762" s="5"/>
      <c r="IA762" s="5"/>
      <c r="IB762" s="5"/>
      <c r="IC762" s="5"/>
      <c r="ID762" s="5"/>
      <c r="IE762" s="5"/>
      <c r="IF762" s="5"/>
      <c r="IG762" s="5"/>
      <c r="IH762" s="5"/>
      <c r="II762" s="5"/>
      <c r="IJ762" s="5"/>
      <c r="IK762" s="5"/>
      <c r="IL762" s="5"/>
      <c r="IM762" s="5"/>
      <c r="IN762" s="5"/>
      <c r="IO762" s="5"/>
      <c r="IP762" s="5"/>
      <c r="IQ762" s="5"/>
      <c r="IR762" s="5"/>
      <c r="IS762" s="5"/>
      <c r="IT762" s="5"/>
      <c r="IU762" s="5"/>
      <c r="IV762" s="5"/>
      <c r="IW762" s="5"/>
      <c r="IX762" s="5"/>
      <c r="IY762" s="5"/>
      <c r="IZ762" s="5"/>
      <c r="JA762" s="5"/>
      <c r="JB762" s="5"/>
      <c r="JC762" s="5"/>
      <c r="JD762" s="5"/>
      <c r="JE762" s="5"/>
      <c r="JF762" s="5"/>
      <c r="JG762" s="5"/>
      <c r="JH762" s="5"/>
      <c r="JI762" s="5"/>
      <c r="JJ762" s="5"/>
      <c r="JK762" s="5"/>
      <c r="JL762" s="5"/>
      <c r="JM762" s="5"/>
      <c r="JN762" s="5"/>
      <c r="JO762" s="5"/>
      <c r="JP762" s="5"/>
      <c r="JQ762" s="5"/>
      <c r="JR762" s="5"/>
      <c r="JS762" s="5"/>
      <c r="JT762" s="5"/>
      <c r="JU762" s="5"/>
      <c r="JV762" s="5"/>
      <c r="JW762" s="5"/>
      <c r="JX762" s="5"/>
      <c r="JY762" s="5"/>
      <c r="JZ762" s="5"/>
      <c r="KA762" s="5"/>
      <c r="KB762" s="5"/>
      <c r="KC762" s="5"/>
      <c r="KD762" s="5"/>
      <c r="KE762" s="5"/>
      <c r="KF762" s="5"/>
      <c r="KG762" s="5"/>
      <c r="KH762" s="5"/>
      <c r="KI762" s="5"/>
      <c r="KJ762" s="5"/>
      <c r="KK762" s="5"/>
      <c r="KL762" s="5"/>
      <c r="KM762" s="5"/>
      <c r="KN762" s="5"/>
    </row>
    <row r="763" spans="1:300" ht="12.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/>
      <c r="CM763" s="5"/>
      <c r="CN763" s="5"/>
      <c r="CO763" s="5"/>
      <c r="CP763" s="5"/>
      <c r="CQ763" s="5"/>
      <c r="CR763" s="5"/>
      <c r="CS763" s="5"/>
      <c r="CT763" s="5"/>
      <c r="CU763" s="5"/>
      <c r="CV763" s="5"/>
      <c r="CW763" s="5"/>
      <c r="CX763" s="5"/>
      <c r="CY763" s="5"/>
      <c r="CZ763" s="5"/>
      <c r="DA763" s="5"/>
      <c r="DB763" s="5"/>
      <c r="DC763" s="5"/>
      <c r="DD763" s="5"/>
      <c r="DE763" s="5"/>
      <c r="DF763" s="5"/>
      <c r="DG763" s="5"/>
      <c r="DH763" s="5"/>
      <c r="DI763" s="5"/>
      <c r="DJ763" s="5"/>
      <c r="DK763" s="5"/>
      <c r="DL763" s="5"/>
      <c r="DM763" s="5"/>
      <c r="DN763" s="5"/>
      <c r="DO763" s="5"/>
      <c r="DP763" s="5"/>
      <c r="DQ763" s="5"/>
      <c r="DR763" s="5"/>
      <c r="DS763" s="5"/>
      <c r="DT763" s="5"/>
      <c r="DU763" s="5"/>
      <c r="DV763" s="5"/>
      <c r="DW763" s="5"/>
      <c r="DX763" s="5"/>
      <c r="DY763" s="5"/>
      <c r="DZ763" s="5"/>
      <c r="EA763" s="5"/>
      <c r="EB763" s="5"/>
      <c r="EC763" s="5"/>
      <c r="ED763" s="5"/>
      <c r="EE763" s="5"/>
      <c r="EF763" s="5"/>
      <c r="EG763" s="5"/>
      <c r="EH763" s="5"/>
      <c r="EI763" s="5"/>
      <c r="EJ763" s="5"/>
      <c r="EK763" s="5"/>
      <c r="EL763" s="5"/>
      <c r="EM763" s="5"/>
      <c r="EN763" s="5"/>
      <c r="EO763" s="5"/>
      <c r="EP763" s="5"/>
      <c r="EQ763" s="5"/>
      <c r="ER763" s="5"/>
      <c r="ES763" s="5"/>
      <c r="ET763" s="5"/>
      <c r="EU763" s="5"/>
      <c r="EV763" s="5"/>
      <c r="EW763" s="5"/>
      <c r="EX763" s="5"/>
      <c r="EY763" s="5"/>
      <c r="EZ763" s="5"/>
      <c r="FA763" s="5"/>
      <c r="FB763" s="5"/>
      <c r="FC763" s="5"/>
      <c r="FD763" s="5"/>
      <c r="FE763" s="5"/>
      <c r="FF763" s="5"/>
      <c r="FG763" s="5"/>
      <c r="FH763" s="5"/>
      <c r="FI763" s="5"/>
      <c r="FJ763" s="5"/>
      <c r="FK763" s="5"/>
      <c r="FL763" s="5"/>
      <c r="FM763" s="5"/>
      <c r="FN763" s="5"/>
      <c r="FO763" s="5"/>
      <c r="FP763" s="5"/>
      <c r="FQ763" s="5"/>
      <c r="FR763" s="5"/>
      <c r="FS763" s="5"/>
      <c r="FT763" s="5"/>
      <c r="FU763" s="5"/>
      <c r="FV763" s="5"/>
      <c r="FW763" s="5"/>
      <c r="FX763" s="5"/>
      <c r="FY763" s="5"/>
      <c r="FZ763" s="5"/>
      <c r="GA763" s="5"/>
      <c r="GB763" s="5"/>
      <c r="GC763" s="5"/>
      <c r="GD763" s="5"/>
      <c r="GE763" s="5"/>
      <c r="GF763" s="5"/>
      <c r="GG763" s="5"/>
      <c r="GH763" s="5"/>
      <c r="GI763" s="5"/>
      <c r="GJ763" s="5"/>
      <c r="GK763" s="5"/>
      <c r="GL763" s="5"/>
      <c r="GM763" s="5"/>
      <c r="GN763" s="5"/>
      <c r="GO763" s="5"/>
      <c r="GP763" s="5"/>
      <c r="GQ763" s="5"/>
      <c r="GR763" s="5"/>
      <c r="GS763" s="5"/>
      <c r="GT763" s="5"/>
      <c r="GU763" s="5"/>
      <c r="GV763" s="5"/>
      <c r="GW763" s="5"/>
      <c r="GX763" s="5"/>
      <c r="GY763" s="5"/>
      <c r="GZ763" s="5"/>
      <c r="HA763" s="5"/>
      <c r="HB763" s="5"/>
      <c r="HC763" s="5"/>
      <c r="HD763" s="5"/>
      <c r="HE763" s="5"/>
      <c r="HF763" s="5"/>
      <c r="HG763" s="5"/>
      <c r="HH763" s="5"/>
      <c r="HI763" s="5"/>
      <c r="HJ763" s="5"/>
      <c r="HK763" s="5"/>
      <c r="HL763" s="5"/>
      <c r="HM763" s="5"/>
      <c r="HN763" s="5"/>
      <c r="HO763" s="5"/>
      <c r="HP763" s="5"/>
      <c r="HQ763" s="5"/>
      <c r="HR763" s="5"/>
      <c r="HS763" s="5"/>
      <c r="HT763" s="5"/>
      <c r="HU763" s="5"/>
      <c r="HV763" s="5"/>
      <c r="HW763" s="5"/>
      <c r="HX763" s="5"/>
      <c r="HY763" s="5"/>
      <c r="HZ763" s="5"/>
      <c r="IA763" s="5"/>
      <c r="IB763" s="5"/>
      <c r="IC763" s="5"/>
      <c r="ID763" s="5"/>
      <c r="IE763" s="5"/>
      <c r="IF763" s="5"/>
      <c r="IG763" s="5"/>
      <c r="IH763" s="5"/>
      <c r="II763" s="5"/>
      <c r="IJ763" s="5"/>
      <c r="IK763" s="5"/>
      <c r="IL763" s="5"/>
      <c r="IM763" s="5"/>
      <c r="IN763" s="5"/>
      <c r="IO763" s="5"/>
      <c r="IP763" s="5"/>
      <c r="IQ763" s="5"/>
      <c r="IR763" s="5"/>
      <c r="IS763" s="5"/>
      <c r="IT763" s="5"/>
      <c r="IU763" s="5"/>
      <c r="IV763" s="5"/>
      <c r="IW763" s="5"/>
      <c r="IX763" s="5"/>
      <c r="IY763" s="5"/>
      <c r="IZ763" s="5"/>
      <c r="JA763" s="5"/>
      <c r="JB763" s="5"/>
      <c r="JC763" s="5"/>
      <c r="JD763" s="5"/>
      <c r="JE763" s="5"/>
      <c r="JF763" s="5"/>
      <c r="JG763" s="5"/>
      <c r="JH763" s="5"/>
      <c r="JI763" s="5"/>
      <c r="JJ763" s="5"/>
      <c r="JK763" s="5"/>
      <c r="JL763" s="5"/>
      <c r="JM763" s="5"/>
      <c r="JN763" s="5"/>
      <c r="JO763" s="5"/>
      <c r="JP763" s="5"/>
      <c r="JQ763" s="5"/>
      <c r="JR763" s="5"/>
      <c r="JS763" s="5"/>
      <c r="JT763" s="5"/>
      <c r="JU763" s="5"/>
      <c r="JV763" s="5"/>
      <c r="JW763" s="5"/>
      <c r="JX763" s="5"/>
      <c r="JY763" s="5"/>
      <c r="JZ763" s="5"/>
      <c r="KA763" s="5"/>
      <c r="KB763" s="5"/>
      <c r="KC763" s="5"/>
      <c r="KD763" s="5"/>
      <c r="KE763" s="5"/>
      <c r="KF763" s="5"/>
      <c r="KG763" s="5"/>
      <c r="KH763" s="5"/>
      <c r="KI763" s="5"/>
      <c r="KJ763" s="5"/>
      <c r="KK763" s="5"/>
      <c r="KL763" s="5"/>
      <c r="KM763" s="5"/>
      <c r="KN763" s="5"/>
    </row>
    <row r="764" spans="1:300" ht="12.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/>
      <c r="CU764" s="5"/>
      <c r="CV764" s="5"/>
      <c r="CW764" s="5"/>
      <c r="CX764" s="5"/>
      <c r="CY764" s="5"/>
      <c r="CZ764" s="5"/>
      <c r="DA764" s="5"/>
      <c r="DB764" s="5"/>
      <c r="DC764" s="5"/>
      <c r="DD764" s="5"/>
      <c r="DE764" s="5"/>
      <c r="DF764" s="5"/>
      <c r="DG764" s="5"/>
      <c r="DH764" s="5"/>
      <c r="DI764" s="5"/>
      <c r="DJ764" s="5"/>
      <c r="DK764" s="5"/>
      <c r="DL764" s="5"/>
      <c r="DM764" s="5"/>
      <c r="DN764" s="5"/>
      <c r="DO764" s="5"/>
      <c r="DP764" s="5"/>
      <c r="DQ764" s="5"/>
      <c r="DR764" s="5"/>
      <c r="DS764" s="5"/>
      <c r="DT764" s="5"/>
      <c r="DU764" s="5"/>
      <c r="DV764" s="5"/>
      <c r="DW764" s="5"/>
      <c r="DX764" s="5"/>
      <c r="DY764" s="5"/>
      <c r="DZ764" s="5"/>
      <c r="EA764" s="5"/>
      <c r="EB764" s="5"/>
      <c r="EC764" s="5"/>
      <c r="ED764" s="5"/>
      <c r="EE764" s="5"/>
      <c r="EF764" s="5"/>
      <c r="EG764" s="5"/>
      <c r="EH764" s="5"/>
      <c r="EI764" s="5"/>
      <c r="EJ764" s="5"/>
      <c r="EK764" s="5"/>
      <c r="EL764" s="5"/>
      <c r="EM764" s="5"/>
      <c r="EN764" s="5"/>
      <c r="EO764" s="5"/>
      <c r="EP764" s="5"/>
      <c r="EQ764" s="5"/>
      <c r="ER764" s="5"/>
      <c r="ES764" s="5"/>
      <c r="ET764" s="5"/>
      <c r="EU764" s="5"/>
      <c r="EV764" s="5"/>
      <c r="EW764" s="5"/>
      <c r="EX764" s="5"/>
      <c r="EY764" s="5"/>
      <c r="EZ764" s="5"/>
      <c r="FA764" s="5"/>
      <c r="FB764" s="5"/>
      <c r="FC764" s="5"/>
      <c r="FD764" s="5"/>
      <c r="FE764" s="5"/>
      <c r="FF764" s="5"/>
      <c r="FG764" s="5"/>
      <c r="FH764" s="5"/>
      <c r="FI764" s="5"/>
      <c r="FJ764" s="5"/>
      <c r="FK764" s="5"/>
      <c r="FL764" s="5"/>
      <c r="FM764" s="5"/>
      <c r="FN764" s="5"/>
      <c r="FO764" s="5"/>
      <c r="FP764" s="5"/>
      <c r="FQ764" s="5"/>
      <c r="FR764" s="5"/>
      <c r="FS764" s="5"/>
      <c r="FT764" s="5"/>
      <c r="FU764" s="5"/>
      <c r="FV764" s="5"/>
      <c r="FW764" s="5"/>
      <c r="FX764" s="5"/>
      <c r="FY764" s="5"/>
      <c r="FZ764" s="5"/>
      <c r="GA764" s="5"/>
      <c r="GB764" s="5"/>
      <c r="GC764" s="5"/>
      <c r="GD764" s="5"/>
      <c r="GE764" s="5"/>
      <c r="GF764" s="5"/>
      <c r="GG764" s="5"/>
      <c r="GH764" s="5"/>
      <c r="GI764" s="5"/>
      <c r="GJ764" s="5"/>
      <c r="GK764" s="5"/>
      <c r="GL764" s="5"/>
      <c r="GM764" s="5"/>
      <c r="GN764" s="5"/>
      <c r="GO764" s="5"/>
      <c r="GP764" s="5"/>
      <c r="GQ764" s="5"/>
      <c r="GR764" s="5"/>
      <c r="GS764" s="5"/>
      <c r="GT764" s="5"/>
      <c r="GU764" s="5"/>
      <c r="GV764" s="5"/>
      <c r="GW764" s="5"/>
      <c r="GX764" s="5"/>
      <c r="GY764" s="5"/>
      <c r="GZ764" s="5"/>
      <c r="HA764" s="5"/>
      <c r="HB764" s="5"/>
      <c r="HC764" s="5"/>
      <c r="HD764" s="5"/>
      <c r="HE764" s="5"/>
      <c r="HF764" s="5"/>
      <c r="HG764" s="5"/>
      <c r="HH764" s="5"/>
      <c r="HI764" s="5"/>
      <c r="HJ764" s="5"/>
      <c r="HK764" s="5"/>
      <c r="HL764" s="5"/>
      <c r="HM764" s="5"/>
      <c r="HN764" s="5"/>
      <c r="HO764" s="5"/>
      <c r="HP764" s="5"/>
      <c r="HQ764" s="5"/>
      <c r="HR764" s="5"/>
      <c r="HS764" s="5"/>
      <c r="HT764" s="5"/>
      <c r="HU764" s="5"/>
      <c r="HV764" s="5"/>
      <c r="HW764" s="5"/>
      <c r="HX764" s="5"/>
      <c r="HY764" s="5"/>
      <c r="HZ764" s="5"/>
      <c r="IA764" s="5"/>
      <c r="IB764" s="5"/>
      <c r="IC764" s="5"/>
      <c r="ID764" s="5"/>
      <c r="IE764" s="5"/>
      <c r="IF764" s="5"/>
      <c r="IG764" s="5"/>
      <c r="IH764" s="5"/>
      <c r="II764" s="5"/>
      <c r="IJ764" s="5"/>
      <c r="IK764" s="5"/>
      <c r="IL764" s="5"/>
      <c r="IM764" s="5"/>
      <c r="IN764" s="5"/>
      <c r="IO764" s="5"/>
      <c r="IP764" s="5"/>
      <c r="IQ764" s="5"/>
      <c r="IR764" s="5"/>
      <c r="IS764" s="5"/>
      <c r="IT764" s="5"/>
      <c r="IU764" s="5"/>
      <c r="IV764" s="5"/>
      <c r="IW764" s="5"/>
      <c r="IX764" s="5"/>
      <c r="IY764" s="5"/>
      <c r="IZ764" s="5"/>
      <c r="JA764" s="5"/>
      <c r="JB764" s="5"/>
      <c r="JC764" s="5"/>
      <c r="JD764" s="5"/>
      <c r="JE764" s="5"/>
      <c r="JF764" s="5"/>
      <c r="JG764" s="5"/>
      <c r="JH764" s="5"/>
      <c r="JI764" s="5"/>
      <c r="JJ764" s="5"/>
      <c r="JK764" s="5"/>
      <c r="JL764" s="5"/>
      <c r="JM764" s="5"/>
      <c r="JN764" s="5"/>
      <c r="JO764" s="5"/>
      <c r="JP764" s="5"/>
      <c r="JQ764" s="5"/>
      <c r="JR764" s="5"/>
      <c r="JS764" s="5"/>
      <c r="JT764" s="5"/>
      <c r="JU764" s="5"/>
      <c r="JV764" s="5"/>
      <c r="JW764" s="5"/>
      <c r="JX764" s="5"/>
      <c r="JY764" s="5"/>
      <c r="JZ764" s="5"/>
      <c r="KA764" s="5"/>
      <c r="KB764" s="5"/>
      <c r="KC764" s="5"/>
      <c r="KD764" s="5"/>
      <c r="KE764" s="5"/>
      <c r="KF764" s="5"/>
      <c r="KG764" s="5"/>
      <c r="KH764" s="5"/>
      <c r="KI764" s="5"/>
      <c r="KJ764" s="5"/>
      <c r="KK764" s="5"/>
      <c r="KL764" s="5"/>
      <c r="KM764" s="5"/>
      <c r="KN764" s="5"/>
    </row>
    <row r="765" spans="1:300" ht="12.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  <c r="CR765" s="5"/>
      <c r="CS765" s="5"/>
      <c r="CT765" s="5"/>
      <c r="CU765" s="5"/>
      <c r="CV765" s="5"/>
      <c r="CW765" s="5"/>
      <c r="CX765" s="5"/>
      <c r="CY765" s="5"/>
      <c r="CZ765" s="5"/>
      <c r="DA765" s="5"/>
      <c r="DB765" s="5"/>
      <c r="DC765" s="5"/>
      <c r="DD765" s="5"/>
      <c r="DE765" s="5"/>
      <c r="DF765" s="5"/>
      <c r="DG765" s="5"/>
      <c r="DH765" s="5"/>
      <c r="DI765" s="5"/>
      <c r="DJ765" s="5"/>
      <c r="DK765" s="5"/>
      <c r="DL765" s="5"/>
      <c r="DM765" s="5"/>
      <c r="DN765" s="5"/>
      <c r="DO765" s="5"/>
      <c r="DP765" s="5"/>
      <c r="DQ765" s="5"/>
      <c r="DR765" s="5"/>
      <c r="DS765" s="5"/>
      <c r="DT765" s="5"/>
      <c r="DU765" s="5"/>
      <c r="DV765" s="5"/>
      <c r="DW765" s="5"/>
      <c r="DX765" s="5"/>
      <c r="DY765" s="5"/>
      <c r="DZ765" s="5"/>
      <c r="EA765" s="5"/>
      <c r="EB765" s="5"/>
      <c r="EC765" s="5"/>
      <c r="ED765" s="5"/>
      <c r="EE765" s="5"/>
      <c r="EF765" s="5"/>
      <c r="EG765" s="5"/>
      <c r="EH765" s="5"/>
      <c r="EI765" s="5"/>
      <c r="EJ765" s="5"/>
      <c r="EK765" s="5"/>
      <c r="EL765" s="5"/>
      <c r="EM765" s="5"/>
      <c r="EN765" s="5"/>
      <c r="EO765" s="5"/>
      <c r="EP765" s="5"/>
      <c r="EQ765" s="5"/>
      <c r="ER765" s="5"/>
      <c r="ES765" s="5"/>
      <c r="ET765" s="5"/>
      <c r="EU765" s="5"/>
      <c r="EV765" s="5"/>
      <c r="EW765" s="5"/>
      <c r="EX765" s="5"/>
      <c r="EY765" s="5"/>
      <c r="EZ765" s="5"/>
      <c r="FA765" s="5"/>
      <c r="FB765" s="5"/>
      <c r="FC765" s="5"/>
      <c r="FD765" s="5"/>
      <c r="FE765" s="5"/>
      <c r="FF765" s="5"/>
      <c r="FG765" s="5"/>
      <c r="FH765" s="5"/>
      <c r="FI765" s="5"/>
      <c r="FJ765" s="5"/>
      <c r="FK765" s="5"/>
      <c r="FL765" s="5"/>
      <c r="FM765" s="5"/>
      <c r="FN765" s="5"/>
      <c r="FO765" s="5"/>
      <c r="FP765" s="5"/>
      <c r="FQ765" s="5"/>
      <c r="FR765" s="5"/>
      <c r="FS765" s="5"/>
      <c r="FT765" s="5"/>
      <c r="FU765" s="5"/>
      <c r="FV765" s="5"/>
      <c r="FW765" s="5"/>
      <c r="FX765" s="5"/>
      <c r="FY765" s="5"/>
      <c r="FZ765" s="5"/>
      <c r="GA765" s="5"/>
      <c r="GB765" s="5"/>
      <c r="GC765" s="5"/>
      <c r="GD765" s="5"/>
      <c r="GE765" s="5"/>
      <c r="GF765" s="5"/>
      <c r="GG765" s="5"/>
      <c r="GH765" s="5"/>
      <c r="GI765" s="5"/>
      <c r="GJ765" s="5"/>
      <c r="GK765" s="5"/>
      <c r="GL765" s="5"/>
      <c r="GM765" s="5"/>
      <c r="GN765" s="5"/>
      <c r="GO765" s="5"/>
      <c r="GP765" s="5"/>
      <c r="GQ765" s="5"/>
      <c r="GR765" s="5"/>
      <c r="GS765" s="5"/>
      <c r="GT765" s="5"/>
      <c r="GU765" s="5"/>
      <c r="GV765" s="5"/>
      <c r="GW765" s="5"/>
      <c r="GX765" s="5"/>
      <c r="GY765" s="5"/>
      <c r="GZ765" s="5"/>
      <c r="HA765" s="5"/>
      <c r="HB765" s="5"/>
      <c r="HC765" s="5"/>
      <c r="HD765" s="5"/>
      <c r="HE765" s="5"/>
      <c r="HF765" s="5"/>
      <c r="HG765" s="5"/>
      <c r="HH765" s="5"/>
      <c r="HI765" s="5"/>
      <c r="HJ765" s="5"/>
      <c r="HK765" s="5"/>
      <c r="HL765" s="5"/>
      <c r="HM765" s="5"/>
      <c r="HN765" s="5"/>
      <c r="HO765" s="5"/>
      <c r="HP765" s="5"/>
      <c r="HQ765" s="5"/>
      <c r="HR765" s="5"/>
      <c r="HS765" s="5"/>
      <c r="HT765" s="5"/>
      <c r="HU765" s="5"/>
      <c r="HV765" s="5"/>
      <c r="HW765" s="5"/>
      <c r="HX765" s="5"/>
      <c r="HY765" s="5"/>
      <c r="HZ765" s="5"/>
      <c r="IA765" s="5"/>
      <c r="IB765" s="5"/>
      <c r="IC765" s="5"/>
      <c r="ID765" s="5"/>
      <c r="IE765" s="5"/>
      <c r="IF765" s="5"/>
      <c r="IG765" s="5"/>
      <c r="IH765" s="5"/>
      <c r="II765" s="5"/>
      <c r="IJ765" s="5"/>
      <c r="IK765" s="5"/>
      <c r="IL765" s="5"/>
      <c r="IM765" s="5"/>
      <c r="IN765" s="5"/>
      <c r="IO765" s="5"/>
      <c r="IP765" s="5"/>
      <c r="IQ765" s="5"/>
      <c r="IR765" s="5"/>
      <c r="IS765" s="5"/>
      <c r="IT765" s="5"/>
      <c r="IU765" s="5"/>
      <c r="IV765" s="5"/>
      <c r="IW765" s="5"/>
      <c r="IX765" s="5"/>
      <c r="IY765" s="5"/>
      <c r="IZ765" s="5"/>
      <c r="JA765" s="5"/>
      <c r="JB765" s="5"/>
      <c r="JC765" s="5"/>
      <c r="JD765" s="5"/>
      <c r="JE765" s="5"/>
      <c r="JF765" s="5"/>
      <c r="JG765" s="5"/>
      <c r="JH765" s="5"/>
      <c r="JI765" s="5"/>
      <c r="JJ765" s="5"/>
      <c r="JK765" s="5"/>
      <c r="JL765" s="5"/>
      <c r="JM765" s="5"/>
      <c r="JN765" s="5"/>
      <c r="JO765" s="5"/>
      <c r="JP765" s="5"/>
      <c r="JQ765" s="5"/>
      <c r="JR765" s="5"/>
      <c r="JS765" s="5"/>
      <c r="JT765" s="5"/>
      <c r="JU765" s="5"/>
      <c r="JV765" s="5"/>
      <c r="JW765" s="5"/>
      <c r="JX765" s="5"/>
      <c r="JY765" s="5"/>
      <c r="JZ765" s="5"/>
      <c r="KA765" s="5"/>
      <c r="KB765" s="5"/>
      <c r="KC765" s="5"/>
      <c r="KD765" s="5"/>
      <c r="KE765" s="5"/>
      <c r="KF765" s="5"/>
      <c r="KG765" s="5"/>
      <c r="KH765" s="5"/>
      <c r="KI765" s="5"/>
      <c r="KJ765" s="5"/>
      <c r="KK765" s="5"/>
      <c r="KL765" s="5"/>
      <c r="KM765" s="5"/>
      <c r="KN765" s="5"/>
    </row>
    <row r="766" spans="1:300" ht="12.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  <c r="CR766" s="5"/>
      <c r="CS766" s="5"/>
      <c r="CT766" s="5"/>
      <c r="CU766" s="5"/>
      <c r="CV766" s="5"/>
      <c r="CW766" s="5"/>
      <c r="CX766" s="5"/>
      <c r="CY766" s="5"/>
      <c r="CZ766" s="5"/>
      <c r="DA766" s="5"/>
      <c r="DB766" s="5"/>
      <c r="DC766" s="5"/>
      <c r="DD766" s="5"/>
      <c r="DE766" s="5"/>
      <c r="DF766" s="5"/>
      <c r="DG766" s="5"/>
      <c r="DH766" s="5"/>
      <c r="DI766" s="5"/>
      <c r="DJ766" s="5"/>
      <c r="DK766" s="5"/>
      <c r="DL766" s="5"/>
      <c r="DM766" s="5"/>
      <c r="DN766" s="5"/>
      <c r="DO766" s="5"/>
      <c r="DP766" s="5"/>
      <c r="DQ766" s="5"/>
      <c r="DR766" s="5"/>
      <c r="DS766" s="5"/>
      <c r="DT766" s="5"/>
      <c r="DU766" s="5"/>
      <c r="DV766" s="5"/>
      <c r="DW766" s="5"/>
      <c r="DX766" s="5"/>
      <c r="DY766" s="5"/>
      <c r="DZ766" s="5"/>
      <c r="EA766" s="5"/>
      <c r="EB766" s="5"/>
      <c r="EC766" s="5"/>
      <c r="ED766" s="5"/>
      <c r="EE766" s="5"/>
      <c r="EF766" s="5"/>
      <c r="EG766" s="5"/>
      <c r="EH766" s="5"/>
      <c r="EI766" s="5"/>
      <c r="EJ766" s="5"/>
      <c r="EK766" s="5"/>
      <c r="EL766" s="5"/>
      <c r="EM766" s="5"/>
      <c r="EN766" s="5"/>
      <c r="EO766" s="5"/>
      <c r="EP766" s="5"/>
      <c r="EQ766" s="5"/>
      <c r="ER766" s="5"/>
      <c r="ES766" s="5"/>
      <c r="ET766" s="5"/>
      <c r="EU766" s="5"/>
      <c r="EV766" s="5"/>
      <c r="EW766" s="5"/>
      <c r="EX766" s="5"/>
      <c r="EY766" s="5"/>
      <c r="EZ766" s="5"/>
      <c r="FA766" s="5"/>
      <c r="FB766" s="5"/>
      <c r="FC766" s="5"/>
      <c r="FD766" s="5"/>
      <c r="FE766" s="5"/>
      <c r="FF766" s="5"/>
      <c r="FG766" s="5"/>
      <c r="FH766" s="5"/>
      <c r="FI766" s="5"/>
      <c r="FJ766" s="5"/>
      <c r="FK766" s="5"/>
      <c r="FL766" s="5"/>
      <c r="FM766" s="5"/>
      <c r="FN766" s="5"/>
      <c r="FO766" s="5"/>
      <c r="FP766" s="5"/>
      <c r="FQ766" s="5"/>
      <c r="FR766" s="5"/>
      <c r="FS766" s="5"/>
      <c r="FT766" s="5"/>
      <c r="FU766" s="5"/>
      <c r="FV766" s="5"/>
      <c r="FW766" s="5"/>
      <c r="FX766" s="5"/>
      <c r="FY766" s="5"/>
      <c r="FZ766" s="5"/>
      <c r="GA766" s="5"/>
      <c r="GB766" s="5"/>
      <c r="GC766" s="5"/>
      <c r="GD766" s="5"/>
      <c r="GE766" s="5"/>
      <c r="GF766" s="5"/>
      <c r="GG766" s="5"/>
      <c r="GH766" s="5"/>
      <c r="GI766" s="5"/>
      <c r="GJ766" s="5"/>
      <c r="GK766" s="5"/>
      <c r="GL766" s="5"/>
      <c r="GM766" s="5"/>
      <c r="GN766" s="5"/>
      <c r="GO766" s="5"/>
      <c r="GP766" s="5"/>
      <c r="GQ766" s="5"/>
      <c r="GR766" s="5"/>
      <c r="GS766" s="5"/>
      <c r="GT766" s="5"/>
      <c r="GU766" s="5"/>
      <c r="GV766" s="5"/>
      <c r="GW766" s="5"/>
      <c r="GX766" s="5"/>
      <c r="GY766" s="5"/>
      <c r="GZ766" s="5"/>
      <c r="HA766" s="5"/>
      <c r="HB766" s="5"/>
      <c r="HC766" s="5"/>
      <c r="HD766" s="5"/>
      <c r="HE766" s="5"/>
      <c r="HF766" s="5"/>
      <c r="HG766" s="5"/>
      <c r="HH766" s="5"/>
      <c r="HI766" s="5"/>
      <c r="HJ766" s="5"/>
      <c r="HK766" s="5"/>
      <c r="HL766" s="5"/>
      <c r="HM766" s="5"/>
      <c r="HN766" s="5"/>
      <c r="HO766" s="5"/>
      <c r="HP766" s="5"/>
      <c r="HQ766" s="5"/>
      <c r="HR766" s="5"/>
      <c r="HS766" s="5"/>
      <c r="HT766" s="5"/>
      <c r="HU766" s="5"/>
      <c r="HV766" s="5"/>
      <c r="HW766" s="5"/>
      <c r="HX766" s="5"/>
      <c r="HY766" s="5"/>
      <c r="HZ766" s="5"/>
      <c r="IA766" s="5"/>
      <c r="IB766" s="5"/>
      <c r="IC766" s="5"/>
      <c r="ID766" s="5"/>
      <c r="IE766" s="5"/>
      <c r="IF766" s="5"/>
      <c r="IG766" s="5"/>
      <c r="IH766" s="5"/>
      <c r="II766" s="5"/>
      <c r="IJ766" s="5"/>
      <c r="IK766" s="5"/>
      <c r="IL766" s="5"/>
      <c r="IM766" s="5"/>
      <c r="IN766" s="5"/>
      <c r="IO766" s="5"/>
      <c r="IP766" s="5"/>
      <c r="IQ766" s="5"/>
      <c r="IR766" s="5"/>
      <c r="IS766" s="5"/>
      <c r="IT766" s="5"/>
      <c r="IU766" s="5"/>
      <c r="IV766" s="5"/>
      <c r="IW766" s="5"/>
      <c r="IX766" s="5"/>
      <c r="IY766" s="5"/>
      <c r="IZ766" s="5"/>
      <c r="JA766" s="5"/>
      <c r="JB766" s="5"/>
      <c r="JC766" s="5"/>
      <c r="JD766" s="5"/>
      <c r="JE766" s="5"/>
      <c r="JF766" s="5"/>
      <c r="JG766" s="5"/>
      <c r="JH766" s="5"/>
      <c r="JI766" s="5"/>
      <c r="JJ766" s="5"/>
      <c r="JK766" s="5"/>
      <c r="JL766" s="5"/>
      <c r="JM766" s="5"/>
      <c r="JN766" s="5"/>
      <c r="JO766" s="5"/>
      <c r="JP766" s="5"/>
      <c r="JQ766" s="5"/>
      <c r="JR766" s="5"/>
      <c r="JS766" s="5"/>
      <c r="JT766" s="5"/>
      <c r="JU766" s="5"/>
      <c r="JV766" s="5"/>
      <c r="JW766" s="5"/>
      <c r="JX766" s="5"/>
      <c r="JY766" s="5"/>
      <c r="JZ766" s="5"/>
      <c r="KA766" s="5"/>
      <c r="KB766" s="5"/>
      <c r="KC766" s="5"/>
      <c r="KD766" s="5"/>
      <c r="KE766" s="5"/>
      <c r="KF766" s="5"/>
      <c r="KG766" s="5"/>
      <c r="KH766" s="5"/>
      <c r="KI766" s="5"/>
      <c r="KJ766" s="5"/>
      <c r="KK766" s="5"/>
      <c r="KL766" s="5"/>
      <c r="KM766" s="5"/>
      <c r="KN766" s="5"/>
    </row>
    <row r="767" spans="1:300" ht="12.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  <c r="CY767" s="5"/>
      <c r="CZ767" s="5"/>
      <c r="DA767" s="5"/>
      <c r="DB767" s="5"/>
      <c r="DC767" s="5"/>
      <c r="DD767" s="5"/>
      <c r="DE767" s="5"/>
      <c r="DF767" s="5"/>
      <c r="DG767" s="5"/>
      <c r="DH767" s="5"/>
      <c r="DI767" s="5"/>
      <c r="DJ767" s="5"/>
      <c r="DK767" s="5"/>
      <c r="DL767" s="5"/>
      <c r="DM767" s="5"/>
      <c r="DN767" s="5"/>
      <c r="DO767" s="5"/>
      <c r="DP767" s="5"/>
      <c r="DQ767" s="5"/>
      <c r="DR767" s="5"/>
      <c r="DS767" s="5"/>
      <c r="DT767" s="5"/>
      <c r="DU767" s="5"/>
      <c r="DV767" s="5"/>
      <c r="DW767" s="5"/>
      <c r="DX767" s="5"/>
      <c r="DY767" s="5"/>
      <c r="DZ767" s="5"/>
      <c r="EA767" s="5"/>
      <c r="EB767" s="5"/>
      <c r="EC767" s="5"/>
      <c r="ED767" s="5"/>
      <c r="EE767" s="5"/>
      <c r="EF767" s="5"/>
      <c r="EG767" s="5"/>
      <c r="EH767" s="5"/>
      <c r="EI767" s="5"/>
      <c r="EJ767" s="5"/>
      <c r="EK767" s="5"/>
      <c r="EL767" s="5"/>
      <c r="EM767" s="5"/>
      <c r="EN767" s="5"/>
      <c r="EO767" s="5"/>
      <c r="EP767" s="5"/>
      <c r="EQ767" s="5"/>
      <c r="ER767" s="5"/>
      <c r="ES767" s="5"/>
      <c r="ET767" s="5"/>
      <c r="EU767" s="5"/>
      <c r="EV767" s="5"/>
      <c r="EW767" s="5"/>
      <c r="EX767" s="5"/>
      <c r="EY767" s="5"/>
      <c r="EZ767" s="5"/>
      <c r="FA767" s="5"/>
      <c r="FB767" s="5"/>
      <c r="FC767" s="5"/>
      <c r="FD767" s="5"/>
      <c r="FE767" s="5"/>
      <c r="FF767" s="5"/>
      <c r="FG767" s="5"/>
      <c r="FH767" s="5"/>
      <c r="FI767" s="5"/>
      <c r="FJ767" s="5"/>
      <c r="FK767" s="5"/>
      <c r="FL767" s="5"/>
      <c r="FM767" s="5"/>
      <c r="FN767" s="5"/>
      <c r="FO767" s="5"/>
      <c r="FP767" s="5"/>
      <c r="FQ767" s="5"/>
      <c r="FR767" s="5"/>
      <c r="FS767" s="5"/>
      <c r="FT767" s="5"/>
      <c r="FU767" s="5"/>
      <c r="FV767" s="5"/>
      <c r="FW767" s="5"/>
      <c r="FX767" s="5"/>
      <c r="FY767" s="5"/>
      <c r="FZ767" s="5"/>
      <c r="GA767" s="5"/>
      <c r="GB767" s="5"/>
      <c r="GC767" s="5"/>
      <c r="GD767" s="5"/>
      <c r="GE767" s="5"/>
      <c r="GF767" s="5"/>
      <c r="GG767" s="5"/>
      <c r="GH767" s="5"/>
      <c r="GI767" s="5"/>
      <c r="GJ767" s="5"/>
      <c r="GK767" s="5"/>
      <c r="GL767" s="5"/>
      <c r="GM767" s="5"/>
      <c r="GN767" s="5"/>
      <c r="GO767" s="5"/>
      <c r="GP767" s="5"/>
      <c r="GQ767" s="5"/>
      <c r="GR767" s="5"/>
      <c r="GS767" s="5"/>
      <c r="GT767" s="5"/>
      <c r="GU767" s="5"/>
      <c r="GV767" s="5"/>
      <c r="GW767" s="5"/>
      <c r="GX767" s="5"/>
      <c r="GY767" s="5"/>
      <c r="GZ767" s="5"/>
      <c r="HA767" s="5"/>
      <c r="HB767" s="5"/>
      <c r="HC767" s="5"/>
      <c r="HD767" s="5"/>
      <c r="HE767" s="5"/>
      <c r="HF767" s="5"/>
      <c r="HG767" s="5"/>
      <c r="HH767" s="5"/>
      <c r="HI767" s="5"/>
      <c r="HJ767" s="5"/>
      <c r="HK767" s="5"/>
      <c r="HL767" s="5"/>
      <c r="HM767" s="5"/>
      <c r="HN767" s="5"/>
      <c r="HO767" s="5"/>
      <c r="HP767" s="5"/>
      <c r="HQ767" s="5"/>
      <c r="HR767" s="5"/>
      <c r="HS767" s="5"/>
      <c r="HT767" s="5"/>
      <c r="HU767" s="5"/>
      <c r="HV767" s="5"/>
      <c r="HW767" s="5"/>
      <c r="HX767" s="5"/>
      <c r="HY767" s="5"/>
      <c r="HZ767" s="5"/>
      <c r="IA767" s="5"/>
      <c r="IB767" s="5"/>
      <c r="IC767" s="5"/>
      <c r="ID767" s="5"/>
      <c r="IE767" s="5"/>
      <c r="IF767" s="5"/>
      <c r="IG767" s="5"/>
      <c r="IH767" s="5"/>
      <c r="II767" s="5"/>
      <c r="IJ767" s="5"/>
      <c r="IK767" s="5"/>
      <c r="IL767" s="5"/>
      <c r="IM767" s="5"/>
      <c r="IN767" s="5"/>
      <c r="IO767" s="5"/>
      <c r="IP767" s="5"/>
      <c r="IQ767" s="5"/>
      <c r="IR767" s="5"/>
      <c r="IS767" s="5"/>
      <c r="IT767" s="5"/>
      <c r="IU767" s="5"/>
      <c r="IV767" s="5"/>
      <c r="IW767" s="5"/>
      <c r="IX767" s="5"/>
      <c r="IY767" s="5"/>
      <c r="IZ767" s="5"/>
      <c r="JA767" s="5"/>
      <c r="JB767" s="5"/>
      <c r="JC767" s="5"/>
      <c r="JD767" s="5"/>
      <c r="JE767" s="5"/>
      <c r="JF767" s="5"/>
      <c r="JG767" s="5"/>
      <c r="JH767" s="5"/>
      <c r="JI767" s="5"/>
      <c r="JJ767" s="5"/>
      <c r="JK767" s="5"/>
      <c r="JL767" s="5"/>
      <c r="JM767" s="5"/>
      <c r="JN767" s="5"/>
      <c r="JO767" s="5"/>
      <c r="JP767" s="5"/>
      <c r="JQ767" s="5"/>
      <c r="JR767" s="5"/>
      <c r="JS767" s="5"/>
      <c r="JT767" s="5"/>
      <c r="JU767" s="5"/>
      <c r="JV767" s="5"/>
      <c r="JW767" s="5"/>
      <c r="JX767" s="5"/>
      <c r="JY767" s="5"/>
      <c r="JZ767" s="5"/>
      <c r="KA767" s="5"/>
      <c r="KB767" s="5"/>
      <c r="KC767" s="5"/>
      <c r="KD767" s="5"/>
      <c r="KE767" s="5"/>
      <c r="KF767" s="5"/>
      <c r="KG767" s="5"/>
      <c r="KH767" s="5"/>
      <c r="KI767" s="5"/>
      <c r="KJ767" s="5"/>
      <c r="KK767" s="5"/>
      <c r="KL767" s="5"/>
      <c r="KM767" s="5"/>
      <c r="KN767" s="5"/>
    </row>
    <row r="768" spans="1:300" ht="12.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  <c r="CY768" s="5"/>
      <c r="CZ768" s="5"/>
      <c r="DA768" s="5"/>
      <c r="DB768" s="5"/>
      <c r="DC768" s="5"/>
      <c r="DD768" s="5"/>
      <c r="DE768" s="5"/>
      <c r="DF768" s="5"/>
      <c r="DG768" s="5"/>
      <c r="DH768" s="5"/>
      <c r="DI768" s="5"/>
      <c r="DJ768" s="5"/>
      <c r="DK768" s="5"/>
      <c r="DL768" s="5"/>
      <c r="DM768" s="5"/>
      <c r="DN768" s="5"/>
      <c r="DO768" s="5"/>
      <c r="DP768" s="5"/>
      <c r="DQ768" s="5"/>
      <c r="DR768" s="5"/>
      <c r="DS768" s="5"/>
      <c r="DT768" s="5"/>
      <c r="DU768" s="5"/>
      <c r="DV768" s="5"/>
      <c r="DW768" s="5"/>
      <c r="DX768" s="5"/>
      <c r="DY768" s="5"/>
      <c r="DZ768" s="5"/>
      <c r="EA768" s="5"/>
      <c r="EB768" s="5"/>
      <c r="EC768" s="5"/>
      <c r="ED768" s="5"/>
      <c r="EE768" s="5"/>
      <c r="EF768" s="5"/>
      <c r="EG768" s="5"/>
      <c r="EH768" s="5"/>
      <c r="EI768" s="5"/>
      <c r="EJ768" s="5"/>
      <c r="EK768" s="5"/>
      <c r="EL768" s="5"/>
      <c r="EM768" s="5"/>
      <c r="EN768" s="5"/>
      <c r="EO768" s="5"/>
      <c r="EP768" s="5"/>
      <c r="EQ768" s="5"/>
      <c r="ER768" s="5"/>
      <c r="ES768" s="5"/>
      <c r="ET768" s="5"/>
      <c r="EU768" s="5"/>
      <c r="EV768" s="5"/>
      <c r="EW768" s="5"/>
      <c r="EX768" s="5"/>
      <c r="EY768" s="5"/>
      <c r="EZ768" s="5"/>
      <c r="FA768" s="5"/>
      <c r="FB768" s="5"/>
      <c r="FC768" s="5"/>
      <c r="FD768" s="5"/>
      <c r="FE768" s="5"/>
      <c r="FF768" s="5"/>
      <c r="FG768" s="5"/>
      <c r="FH768" s="5"/>
      <c r="FI768" s="5"/>
      <c r="FJ768" s="5"/>
      <c r="FK768" s="5"/>
      <c r="FL768" s="5"/>
      <c r="FM768" s="5"/>
      <c r="FN768" s="5"/>
      <c r="FO768" s="5"/>
      <c r="FP768" s="5"/>
      <c r="FQ768" s="5"/>
      <c r="FR768" s="5"/>
      <c r="FS768" s="5"/>
      <c r="FT768" s="5"/>
      <c r="FU768" s="5"/>
      <c r="FV768" s="5"/>
      <c r="FW768" s="5"/>
      <c r="FX768" s="5"/>
      <c r="FY768" s="5"/>
      <c r="FZ768" s="5"/>
      <c r="GA768" s="5"/>
      <c r="GB768" s="5"/>
      <c r="GC768" s="5"/>
      <c r="GD768" s="5"/>
      <c r="GE768" s="5"/>
      <c r="GF768" s="5"/>
      <c r="GG768" s="5"/>
      <c r="GH768" s="5"/>
      <c r="GI768" s="5"/>
      <c r="GJ768" s="5"/>
      <c r="GK768" s="5"/>
      <c r="GL768" s="5"/>
      <c r="GM768" s="5"/>
      <c r="GN768" s="5"/>
      <c r="GO768" s="5"/>
      <c r="GP768" s="5"/>
      <c r="GQ768" s="5"/>
      <c r="GR768" s="5"/>
      <c r="GS768" s="5"/>
      <c r="GT768" s="5"/>
      <c r="GU768" s="5"/>
      <c r="GV768" s="5"/>
      <c r="GW768" s="5"/>
      <c r="GX768" s="5"/>
      <c r="GY768" s="5"/>
      <c r="GZ768" s="5"/>
      <c r="HA768" s="5"/>
      <c r="HB768" s="5"/>
      <c r="HC768" s="5"/>
      <c r="HD768" s="5"/>
      <c r="HE768" s="5"/>
      <c r="HF768" s="5"/>
      <c r="HG768" s="5"/>
      <c r="HH768" s="5"/>
      <c r="HI768" s="5"/>
      <c r="HJ768" s="5"/>
      <c r="HK768" s="5"/>
      <c r="HL768" s="5"/>
      <c r="HM768" s="5"/>
      <c r="HN768" s="5"/>
      <c r="HO768" s="5"/>
      <c r="HP768" s="5"/>
      <c r="HQ768" s="5"/>
      <c r="HR768" s="5"/>
      <c r="HS768" s="5"/>
      <c r="HT768" s="5"/>
      <c r="HU768" s="5"/>
      <c r="HV768" s="5"/>
      <c r="HW768" s="5"/>
      <c r="HX768" s="5"/>
      <c r="HY768" s="5"/>
      <c r="HZ768" s="5"/>
      <c r="IA768" s="5"/>
      <c r="IB768" s="5"/>
      <c r="IC768" s="5"/>
      <c r="ID768" s="5"/>
      <c r="IE768" s="5"/>
      <c r="IF768" s="5"/>
      <c r="IG768" s="5"/>
      <c r="IH768" s="5"/>
      <c r="II768" s="5"/>
      <c r="IJ768" s="5"/>
      <c r="IK768" s="5"/>
      <c r="IL768" s="5"/>
      <c r="IM768" s="5"/>
      <c r="IN768" s="5"/>
      <c r="IO768" s="5"/>
      <c r="IP768" s="5"/>
      <c r="IQ768" s="5"/>
      <c r="IR768" s="5"/>
      <c r="IS768" s="5"/>
      <c r="IT768" s="5"/>
      <c r="IU768" s="5"/>
      <c r="IV768" s="5"/>
      <c r="IW768" s="5"/>
      <c r="IX768" s="5"/>
      <c r="IY768" s="5"/>
      <c r="IZ768" s="5"/>
      <c r="JA768" s="5"/>
      <c r="JB768" s="5"/>
      <c r="JC768" s="5"/>
      <c r="JD768" s="5"/>
      <c r="JE768" s="5"/>
      <c r="JF768" s="5"/>
      <c r="JG768" s="5"/>
      <c r="JH768" s="5"/>
      <c r="JI768" s="5"/>
      <c r="JJ768" s="5"/>
      <c r="JK768" s="5"/>
      <c r="JL768" s="5"/>
      <c r="JM768" s="5"/>
      <c r="JN768" s="5"/>
      <c r="JO768" s="5"/>
      <c r="JP768" s="5"/>
      <c r="JQ768" s="5"/>
      <c r="JR768" s="5"/>
      <c r="JS768" s="5"/>
      <c r="JT768" s="5"/>
      <c r="JU768" s="5"/>
      <c r="JV768" s="5"/>
      <c r="JW768" s="5"/>
      <c r="JX768" s="5"/>
      <c r="JY768" s="5"/>
      <c r="JZ768" s="5"/>
      <c r="KA768" s="5"/>
      <c r="KB768" s="5"/>
      <c r="KC768" s="5"/>
      <c r="KD768" s="5"/>
      <c r="KE768" s="5"/>
      <c r="KF768" s="5"/>
      <c r="KG768" s="5"/>
      <c r="KH768" s="5"/>
      <c r="KI768" s="5"/>
      <c r="KJ768" s="5"/>
      <c r="KK768" s="5"/>
      <c r="KL768" s="5"/>
      <c r="KM768" s="5"/>
      <c r="KN768" s="5"/>
    </row>
    <row r="769" spans="1:300" ht="12.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/>
      <c r="CU769" s="5"/>
      <c r="CV769" s="5"/>
      <c r="CW769" s="5"/>
      <c r="CX769" s="5"/>
      <c r="CY769" s="5"/>
      <c r="CZ769" s="5"/>
      <c r="DA769" s="5"/>
      <c r="DB769" s="5"/>
      <c r="DC769" s="5"/>
      <c r="DD769" s="5"/>
      <c r="DE769" s="5"/>
      <c r="DF769" s="5"/>
      <c r="DG769" s="5"/>
      <c r="DH769" s="5"/>
      <c r="DI769" s="5"/>
      <c r="DJ769" s="5"/>
      <c r="DK769" s="5"/>
      <c r="DL769" s="5"/>
      <c r="DM769" s="5"/>
      <c r="DN769" s="5"/>
      <c r="DO769" s="5"/>
      <c r="DP769" s="5"/>
      <c r="DQ769" s="5"/>
      <c r="DR769" s="5"/>
      <c r="DS769" s="5"/>
      <c r="DT769" s="5"/>
      <c r="DU769" s="5"/>
      <c r="DV769" s="5"/>
      <c r="DW769" s="5"/>
      <c r="DX769" s="5"/>
      <c r="DY769" s="5"/>
      <c r="DZ769" s="5"/>
      <c r="EA769" s="5"/>
      <c r="EB769" s="5"/>
      <c r="EC769" s="5"/>
      <c r="ED769" s="5"/>
      <c r="EE769" s="5"/>
      <c r="EF769" s="5"/>
      <c r="EG769" s="5"/>
      <c r="EH769" s="5"/>
      <c r="EI769" s="5"/>
      <c r="EJ769" s="5"/>
      <c r="EK769" s="5"/>
      <c r="EL769" s="5"/>
      <c r="EM769" s="5"/>
      <c r="EN769" s="5"/>
      <c r="EO769" s="5"/>
      <c r="EP769" s="5"/>
      <c r="EQ769" s="5"/>
      <c r="ER769" s="5"/>
      <c r="ES769" s="5"/>
      <c r="ET769" s="5"/>
      <c r="EU769" s="5"/>
      <c r="EV769" s="5"/>
      <c r="EW769" s="5"/>
      <c r="EX769" s="5"/>
      <c r="EY769" s="5"/>
      <c r="EZ769" s="5"/>
      <c r="FA769" s="5"/>
      <c r="FB769" s="5"/>
      <c r="FC769" s="5"/>
      <c r="FD769" s="5"/>
      <c r="FE769" s="5"/>
      <c r="FF769" s="5"/>
      <c r="FG769" s="5"/>
      <c r="FH769" s="5"/>
      <c r="FI769" s="5"/>
      <c r="FJ769" s="5"/>
      <c r="FK769" s="5"/>
      <c r="FL769" s="5"/>
      <c r="FM769" s="5"/>
      <c r="FN769" s="5"/>
      <c r="FO769" s="5"/>
      <c r="FP769" s="5"/>
      <c r="FQ769" s="5"/>
      <c r="FR769" s="5"/>
      <c r="FS769" s="5"/>
      <c r="FT769" s="5"/>
      <c r="FU769" s="5"/>
      <c r="FV769" s="5"/>
      <c r="FW769" s="5"/>
      <c r="FX769" s="5"/>
      <c r="FY769" s="5"/>
      <c r="FZ769" s="5"/>
      <c r="GA769" s="5"/>
      <c r="GB769" s="5"/>
      <c r="GC769" s="5"/>
      <c r="GD769" s="5"/>
      <c r="GE769" s="5"/>
      <c r="GF769" s="5"/>
      <c r="GG769" s="5"/>
      <c r="GH769" s="5"/>
      <c r="GI769" s="5"/>
      <c r="GJ769" s="5"/>
      <c r="GK769" s="5"/>
      <c r="GL769" s="5"/>
      <c r="GM769" s="5"/>
      <c r="GN769" s="5"/>
      <c r="GO769" s="5"/>
      <c r="GP769" s="5"/>
      <c r="GQ769" s="5"/>
      <c r="GR769" s="5"/>
      <c r="GS769" s="5"/>
      <c r="GT769" s="5"/>
      <c r="GU769" s="5"/>
      <c r="GV769" s="5"/>
      <c r="GW769" s="5"/>
      <c r="GX769" s="5"/>
      <c r="GY769" s="5"/>
      <c r="GZ769" s="5"/>
      <c r="HA769" s="5"/>
      <c r="HB769" s="5"/>
      <c r="HC769" s="5"/>
      <c r="HD769" s="5"/>
      <c r="HE769" s="5"/>
      <c r="HF769" s="5"/>
      <c r="HG769" s="5"/>
      <c r="HH769" s="5"/>
      <c r="HI769" s="5"/>
      <c r="HJ769" s="5"/>
      <c r="HK769" s="5"/>
      <c r="HL769" s="5"/>
      <c r="HM769" s="5"/>
      <c r="HN769" s="5"/>
      <c r="HO769" s="5"/>
      <c r="HP769" s="5"/>
      <c r="HQ769" s="5"/>
      <c r="HR769" s="5"/>
      <c r="HS769" s="5"/>
      <c r="HT769" s="5"/>
      <c r="HU769" s="5"/>
      <c r="HV769" s="5"/>
      <c r="HW769" s="5"/>
      <c r="HX769" s="5"/>
      <c r="HY769" s="5"/>
      <c r="HZ769" s="5"/>
      <c r="IA769" s="5"/>
      <c r="IB769" s="5"/>
      <c r="IC769" s="5"/>
      <c r="ID769" s="5"/>
      <c r="IE769" s="5"/>
      <c r="IF769" s="5"/>
      <c r="IG769" s="5"/>
      <c r="IH769" s="5"/>
      <c r="II769" s="5"/>
      <c r="IJ769" s="5"/>
      <c r="IK769" s="5"/>
      <c r="IL769" s="5"/>
      <c r="IM769" s="5"/>
      <c r="IN769" s="5"/>
      <c r="IO769" s="5"/>
      <c r="IP769" s="5"/>
      <c r="IQ769" s="5"/>
      <c r="IR769" s="5"/>
      <c r="IS769" s="5"/>
      <c r="IT769" s="5"/>
      <c r="IU769" s="5"/>
      <c r="IV769" s="5"/>
      <c r="IW769" s="5"/>
      <c r="IX769" s="5"/>
      <c r="IY769" s="5"/>
      <c r="IZ769" s="5"/>
      <c r="JA769" s="5"/>
      <c r="JB769" s="5"/>
      <c r="JC769" s="5"/>
      <c r="JD769" s="5"/>
      <c r="JE769" s="5"/>
      <c r="JF769" s="5"/>
      <c r="JG769" s="5"/>
      <c r="JH769" s="5"/>
      <c r="JI769" s="5"/>
      <c r="JJ769" s="5"/>
      <c r="JK769" s="5"/>
      <c r="JL769" s="5"/>
      <c r="JM769" s="5"/>
      <c r="JN769" s="5"/>
      <c r="JO769" s="5"/>
      <c r="JP769" s="5"/>
      <c r="JQ769" s="5"/>
      <c r="JR769" s="5"/>
      <c r="JS769" s="5"/>
      <c r="JT769" s="5"/>
      <c r="JU769" s="5"/>
      <c r="JV769" s="5"/>
      <c r="JW769" s="5"/>
      <c r="JX769" s="5"/>
      <c r="JY769" s="5"/>
      <c r="JZ769" s="5"/>
      <c r="KA769" s="5"/>
      <c r="KB769" s="5"/>
      <c r="KC769" s="5"/>
      <c r="KD769" s="5"/>
      <c r="KE769" s="5"/>
      <c r="KF769" s="5"/>
      <c r="KG769" s="5"/>
      <c r="KH769" s="5"/>
      <c r="KI769" s="5"/>
      <c r="KJ769" s="5"/>
      <c r="KK769" s="5"/>
      <c r="KL769" s="5"/>
      <c r="KM769" s="5"/>
      <c r="KN769" s="5"/>
    </row>
    <row r="770" spans="1:300" ht="12.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  <c r="CR770" s="5"/>
      <c r="CS770" s="5"/>
      <c r="CT770" s="5"/>
      <c r="CU770" s="5"/>
      <c r="CV770" s="5"/>
      <c r="CW770" s="5"/>
      <c r="CX770" s="5"/>
      <c r="CY770" s="5"/>
      <c r="CZ770" s="5"/>
      <c r="DA770" s="5"/>
      <c r="DB770" s="5"/>
      <c r="DC770" s="5"/>
      <c r="DD770" s="5"/>
      <c r="DE770" s="5"/>
      <c r="DF770" s="5"/>
      <c r="DG770" s="5"/>
      <c r="DH770" s="5"/>
      <c r="DI770" s="5"/>
      <c r="DJ770" s="5"/>
      <c r="DK770" s="5"/>
      <c r="DL770" s="5"/>
      <c r="DM770" s="5"/>
      <c r="DN770" s="5"/>
      <c r="DO770" s="5"/>
      <c r="DP770" s="5"/>
      <c r="DQ770" s="5"/>
      <c r="DR770" s="5"/>
      <c r="DS770" s="5"/>
      <c r="DT770" s="5"/>
      <c r="DU770" s="5"/>
      <c r="DV770" s="5"/>
      <c r="DW770" s="5"/>
      <c r="DX770" s="5"/>
      <c r="DY770" s="5"/>
      <c r="DZ770" s="5"/>
      <c r="EA770" s="5"/>
      <c r="EB770" s="5"/>
      <c r="EC770" s="5"/>
      <c r="ED770" s="5"/>
      <c r="EE770" s="5"/>
      <c r="EF770" s="5"/>
      <c r="EG770" s="5"/>
      <c r="EH770" s="5"/>
      <c r="EI770" s="5"/>
      <c r="EJ770" s="5"/>
      <c r="EK770" s="5"/>
      <c r="EL770" s="5"/>
      <c r="EM770" s="5"/>
      <c r="EN770" s="5"/>
      <c r="EO770" s="5"/>
      <c r="EP770" s="5"/>
      <c r="EQ770" s="5"/>
      <c r="ER770" s="5"/>
      <c r="ES770" s="5"/>
      <c r="ET770" s="5"/>
      <c r="EU770" s="5"/>
      <c r="EV770" s="5"/>
      <c r="EW770" s="5"/>
      <c r="EX770" s="5"/>
      <c r="EY770" s="5"/>
      <c r="EZ770" s="5"/>
      <c r="FA770" s="5"/>
      <c r="FB770" s="5"/>
      <c r="FC770" s="5"/>
      <c r="FD770" s="5"/>
      <c r="FE770" s="5"/>
      <c r="FF770" s="5"/>
      <c r="FG770" s="5"/>
      <c r="FH770" s="5"/>
      <c r="FI770" s="5"/>
      <c r="FJ770" s="5"/>
      <c r="FK770" s="5"/>
      <c r="FL770" s="5"/>
      <c r="FM770" s="5"/>
      <c r="FN770" s="5"/>
      <c r="FO770" s="5"/>
      <c r="FP770" s="5"/>
      <c r="FQ770" s="5"/>
      <c r="FR770" s="5"/>
      <c r="FS770" s="5"/>
      <c r="FT770" s="5"/>
      <c r="FU770" s="5"/>
      <c r="FV770" s="5"/>
      <c r="FW770" s="5"/>
      <c r="FX770" s="5"/>
      <c r="FY770" s="5"/>
      <c r="FZ770" s="5"/>
      <c r="GA770" s="5"/>
      <c r="GB770" s="5"/>
      <c r="GC770" s="5"/>
      <c r="GD770" s="5"/>
      <c r="GE770" s="5"/>
      <c r="GF770" s="5"/>
      <c r="GG770" s="5"/>
      <c r="GH770" s="5"/>
      <c r="GI770" s="5"/>
      <c r="GJ770" s="5"/>
      <c r="GK770" s="5"/>
      <c r="GL770" s="5"/>
      <c r="GM770" s="5"/>
      <c r="GN770" s="5"/>
      <c r="GO770" s="5"/>
      <c r="GP770" s="5"/>
      <c r="GQ770" s="5"/>
      <c r="GR770" s="5"/>
      <c r="GS770" s="5"/>
      <c r="GT770" s="5"/>
      <c r="GU770" s="5"/>
      <c r="GV770" s="5"/>
      <c r="GW770" s="5"/>
      <c r="GX770" s="5"/>
      <c r="GY770" s="5"/>
      <c r="GZ770" s="5"/>
      <c r="HA770" s="5"/>
      <c r="HB770" s="5"/>
      <c r="HC770" s="5"/>
      <c r="HD770" s="5"/>
      <c r="HE770" s="5"/>
      <c r="HF770" s="5"/>
      <c r="HG770" s="5"/>
      <c r="HH770" s="5"/>
      <c r="HI770" s="5"/>
      <c r="HJ770" s="5"/>
      <c r="HK770" s="5"/>
      <c r="HL770" s="5"/>
      <c r="HM770" s="5"/>
      <c r="HN770" s="5"/>
      <c r="HO770" s="5"/>
      <c r="HP770" s="5"/>
      <c r="HQ770" s="5"/>
      <c r="HR770" s="5"/>
      <c r="HS770" s="5"/>
      <c r="HT770" s="5"/>
      <c r="HU770" s="5"/>
      <c r="HV770" s="5"/>
      <c r="HW770" s="5"/>
      <c r="HX770" s="5"/>
      <c r="HY770" s="5"/>
      <c r="HZ770" s="5"/>
      <c r="IA770" s="5"/>
      <c r="IB770" s="5"/>
      <c r="IC770" s="5"/>
      <c r="ID770" s="5"/>
      <c r="IE770" s="5"/>
      <c r="IF770" s="5"/>
      <c r="IG770" s="5"/>
      <c r="IH770" s="5"/>
      <c r="II770" s="5"/>
      <c r="IJ770" s="5"/>
      <c r="IK770" s="5"/>
      <c r="IL770" s="5"/>
      <c r="IM770" s="5"/>
      <c r="IN770" s="5"/>
      <c r="IO770" s="5"/>
      <c r="IP770" s="5"/>
      <c r="IQ770" s="5"/>
      <c r="IR770" s="5"/>
      <c r="IS770" s="5"/>
      <c r="IT770" s="5"/>
      <c r="IU770" s="5"/>
      <c r="IV770" s="5"/>
      <c r="IW770" s="5"/>
      <c r="IX770" s="5"/>
      <c r="IY770" s="5"/>
      <c r="IZ770" s="5"/>
      <c r="JA770" s="5"/>
      <c r="JB770" s="5"/>
      <c r="JC770" s="5"/>
      <c r="JD770" s="5"/>
      <c r="JE770" s="5"/>
      <c r="JF770" s="5"/>
      <c r="JG770" s="5"/>
      <c r="JH770" s="5"/>
      <c r="JI770" s="5"/>
      <c r="JJ770" s="5"/>
      <c r="JK770" s="5"/>
      <c r="JL770" s="5"/>
      <c r="JM770" s="5"/>
      <c r="JN770" s="5"/>
      <c r="JO770" s="5"/>
      <c r="JP770" s="5"/>
      <c r="JQ770" s="5"/>
      <c r="JR770" s="5"/>
      <c r="JS770" s="5"/>
      <c r="JT770" s="5"/>
      <c r="JU770" s="5"/>
      <c r="JV770" s="5"/>
      <c r="JW770" s="5"/>
      <c r="JX770" s="5"/>
      <c r="JY770" s="5"/>
      <c r="JZ770" s="5"/>
      <c r="KA770" s="5"/>
      <c r="KB770" s="5"/>
      <c r="KC770" s="5"/>
      <c r="KD770" s="5"/>
      <c r="KE770" s="5"/>
      <c r="KF770" s="5"/>
      <c r="KG770" s="5"/>
      <c r="KH770" s="5"/>
      <c r="KI770" s="5"/>
      <c r="KJ770" s="5"/>
      <c r="KK770" s="5"/>
      <c r="KL770" s="5"/>
      <c r="KM770" s="5"/>
      <c r="KN770" s="5"/>
    </row>
    <row r="771" spans="1:300" ht="12.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/>
      <c r="CU771" s="5"/>
      <c r="CV771" s="5"/>
      <c r="CW771" s="5"/>
      <c r="CX771" s="5"/>
      <c r="CY771" s="5"/>
      <c r="CZ771" s="5"/>
      <c r="DA771" s="5"/>
      <c r="DB771" s="5"/>
      <c r="DC771" s="5"/>
      <c r="DD771" s="5"/>
      <c r="DE771" s="5"/>
      <c r="DF771" s="5"/>
      <c r="DG771" s="5"/>
      <c r="DH771" s="5"/>
      <c r="DI771" s="5"/>
      <c r="DJ771" s="5"/>
      <c r="DK771" s="5"/>
      <c r="DL771" s="5"/>
      <c r="DM771" s="5"/>
      <c r="DN771" s="5"/>
      <c r="DO771" s="5"/>
      <c r="DP771" s="5"/>
      <c r="DQ771" s="5"/>
      <c r="DR771" s="5"/>
      <c r="DS771" s="5"/>
      <c r="DT771" s="5"/>
      <c r="DU771" s="5"/>
      <c r="DV771" s="5"/>
      <c r="DW771" s="5"/>
      <c r="DX771" s="5"/>
      <c r="DY771" s="5"/>
      <c r="DZ771" s="5"/>
      <c r="EA771" s="5"/>
      <c r="EB771" s="5"/>
      <c r="EC771" s="5"/>
      <c r="ED771" s="5"/>
      <c r="EE771" s="5"/>
      <c r="EF771" s="5"/>
      <c r="EG771" s="5"/>
      <c r="EH771" s="5"/>
      <c r="EI771" s="5"/>
      <c r="EJ771" s="5"/>
      <c r="EK771" s="5"/>
      <c r="EL771" s="5"/>
      <c r="EM771" s="5"/>
      <c r="EN771" s="5"/>
      <c r="EO771" s="5"/>
      <c r="EP771" s="5"/>
      <c r="EQ771" s="5"/>
      <c r="ER771" s="5"/>
      <c r="ES771" s="5"/>
      <c r="ET771" s="5"/>
      <c r="EU771" s="5"/>
      <c r="EV771" s="5"/>
      <c r="EW771" s="5"/>
      <c r="EX771" s="5"/>
      <c r="EY771" s="5"/>
      <c r="EZ771" s="5"/>
      <c r="FA771" s="5"/>
      <c r="FB771" s="5"/>
      <c r="FC771" s="5"/>
      <c r="FD771" s="5"/>
      <c r="FE771" s="5"/>
      <c r="FF771" s="5"/>
      <c r="FG771" s="5"/>
      <c r="FH771" s="5"/>
      <c r="FI771" s="5"/>
      <c r="FJ771" s="5"/>
      <c r="FK771" s="5"/>
      <c r="FL771" s="5"/>
      <c r="FM771" s="5"/>
      <c r="FN771" s="5"/>
      <c r="FO771" s="5"/>
      <c r="FP771" s="5"/>
      <c r="FQ771" s="5"/>
      <c r="FR771" s="5"/>
      <c r="FS771" s="5"/>
      <c r="FT771" s="5"/>
      <c r="FU771" s="5"/>
      <c r="FV771" s="5"/>
      <c r="FW771" s="5"/>
      <c r="FX771" s="5"/>
      <c r="FY771" s="5"/>
      <c r="FZ771" s="5"/>
      <c r="GA771" s="5"/>
      <c r="GB771" s="5"/>
      <c r="GC771" s="5"/>
      <c r="GD771" s="5"/>
      <c r="GE771" s="5"/>
      <c r="GF771" s="5"/>
      <c r="GG771" s="5"/>
      <c r="GH771" s="5"/>
      <c r="GI771" s="5"/>
      <c r="GJ771" s="5"/>
      <c r="GK771" s="5"/>
      <c r="GL771" s="5"/>
      <c r="GM771" s="5"/>
      <c r="GN771" s="5"/>
      <c r="GO771" s="5"/>
      <c r="GP771" s="5"/>
      <c r="GQ771" s="5"/>
      <c r="GR771" s="5"/>
      <c r="GS771" s="5"/>
      <c r="GT771" s="5"/>
      <c r="GU771" s="5"/>
      <c r="GV771" s="5"/>
      <c r="GW771" s="5"/>
      <c r="GX771" s="5"/>
      <c r="GY771" s="5"/>
      <c r="GZ771" s="5"/>
      <c r="HA771" s="5"/>
      <c r="HB771" s="5"/>
      <c r="HC771" s="5"/>
      <c r="HD771" s="5"/>
      <c r="HE771" s="5"/>
      <c r="HF771" s="5"/>
      <c r="HG771" s="5"/>
      <c r="HH771" s="5"/>
      <c r="HI771" s="5"/>
      <c r="HJ771" s="5"/>
      <c r="HK771" s="5"/>
      <c r="HL771" s="5"/>
      <c r="HM771" s="5"/>
      <c r="HN771" s="5"/>
      <c r="HO771" s="5"/>
      <c r="HP771" s="5"/>
      <c r="HQ771" s="5"/>
      <c r="HR771" s="5"/>
      <c r="HS771" s="5"/>
      <c r="HT771" s="5"/>
      <c r="HU771" s="5"/>
      <c r="HV771" s="5"/>
      <c r="HW771" s="5"/>
      <c r="HX771" s="5"/>
      <c r="HY771" s="5"/>
      <c r="HZ771" s="5"/>
      <c r="IA771" s="5"/>
      <c r="IB771" s="5"/>
      <c r="IC771" s="5"/>
      <c r="ID771" s="5"/>
      <c r="IE771" s="5"/>
      <c r="IF771" s="5"/>
      <c r="IG771" s="5"/>
      <c r="IH771" s="5"/>
      <c r="II771" s="5"/>
      <c r="IJ771" s="5"/>
      <c r="IK771" s="5"/>
      <c r="IL771" s="5"/>
      <c r="IM771" s="5"/>
      <c r="IN771" s="5"/>
      <c r="IO771" s="5"/>
      <c r="IP771" s="5"/>
      <c r="IQ771" s="5"/>
      <c r="IR771" s="5"/>
      <c r="IS771" s="5"/>
      <c r="IT771" s="5"/>
      <c r="IU771" s="5"/>
      <c r="IV771" s="5"/>
      <c r="IW771" s="5"/>
      <c r="IX771" s="5"/>
      <c r="IY771" s="5"/>
      <c r="IZ771" s="5"/>
      <c r="JA771" s="5"/>
      <c r="JB771" s="5"/>
      <c r="JC771" s="5"/>
      <c r="JD771" s="5"/>
      <c r="JE771" s="5"/>
      <c r="JF771" s="5"/>
      <c r="JG771" s="5"/>
      <c r="JH771" s="5"/>
      <c r="JI771" s="5"/>
      <c r="JJ771" s="5"/>
      <c r="JK771" s="5"/>
      <c r="JL771" s="5"/>
      <c r="JM771" s="5"/>
      <c r="JN771" s="5"/>
      <c r="JO771" s="5"/>
      <c r="JP771" s="5"/>
      <c r="JQ771" s="5"/>
      <c r="JR771" s="5"/>
      <c r="JS771" s="5"/>
      <c r="JT771" s="5"/>
      <c r="JU771" s="5"/>
      <c r="JV771" s="5"/>
      <c r="JW771" s="5"/>
      <c r="JX771" s="5"/>
      <c r="JY771" s="5"/>
      <c r="JZ771" s="5"/>
      <c r="KA771" s="5"/>
      <c r="KB771" s="5"/>
      <c r="KC771" s="5"/>
      <c r="KD771" s="5"/>
      <c r="KE771" s="5"/>
      <c r="KF771" s="5"/>
      <c r="KG771" s="5"/>
      <c r="KH771" s="5"/>
      <c r="KI771" s="5"/>
      <c r="KJ771" s="5"/>
      <c r="KK771" s="5"/>
      <c r="KL771" s="5"/>
      <c r="KM771" s="5"/>
      <c r="KN771" s="5"/>
    </row>
    <row r="772" spans="1:300" ht="12.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  <c r="CR772" s="5"/>
      <c r="CS772" s="5"/>
      <c r="CT772" s="5"/>
      <c r="CU772" s="5"/>
      <c r="CV772" s="5"/>
      <c r="CW772" s="5"/>
      <c r="CX772" s="5"/>
      <c r="CY772" s="5"/>
      <c r="CZ772" s="5"/>
      <c r="DA772" s="5"/>
      <c r="DB772" s="5"/>
      <c r="DC772" s="5"/>
      <c r="DD772" s="5"/>
      <c r="DE772" s="5"/>
      <c r="DF772" s="5"/>
      <c r="DG772" s="5"/>
      <c r="DH772" s="5"/>
      <c r="DI772" s="5"/>
      <c r="DJ772" s="5"/>
      <c r="DK772" s="5"/>
      <c r="DL772" s="5"/>
      <c r="DM772" s="5"/>
      <c r="DN772" s="5"/>
      <c r="DO772" s="5"/>
      <c r="DP772" s="5"/>
      <c r="DQ772" s="5"/>
      <c r="DR772" s="5"/>
      <c r="DS772" s="5"/>
      <c r="DT772" s="5"/>
      <c r="DU772" s="5"/>
      <c r="DV772" s="5"/>
      <c r="DW772" s="5"/>
      <c r="DX772" s="5"/>
      <c r="DY772" s="5"/>
      <c r="DZ772" s="5"/>
      <c r="EA772" s="5"/>
      <c r="EB772" s="5"/>
      <c r="EC772" s="5"/>
      <c r="ED772" s="5"/>
      <c r="EE772" s="5"/>
      <c r="EF772" s="5"/>
      <c r="EG772" s="5"/>
      <c r="EH772" s="5"/>
      <c r="EI772" s="5"/>
      <c r="EJ772" s="5"/>
      <c r="EK772" s="5"/>
      <c r="EL772" s="5"/>
      <c r="EM772" s="5"/>
      <c r="EN772" s="5"/>
      <c r="EO772" s="5"/>
      <c r="EP772" s="5"/>
      <c r="EQ772" s="5"/>
      <c r="ER772" s="5"/>
      <c r="ES772" s="5"/>
      <c r="ET772" s="5"/>
      <c r="EU772" s="5"/>
      <c r="EV772" s="5"/>
      <c r="EW772" s="5"/>
      <c r="EX772" s="5"/>
      <c r="EY772" s="5"/>
      <c r="EZ772" s="5"/>
      <c r="FA772" s="5"/>
      <c r="FB772" s="5"/>
      <c r="FC772" s="5"/>
      <c r="FD772" s="5"/>
      <c r="FE772" s="5"/>
      <c r="FF772" s="5"/>
      <c r="FG772" s="5"/>
      <c r="FH772" s="5"/>
      <c r="FI772" s="5"/>
      <c r="FJ772" s="5"/>
      <c r="FK772" s="5"/>
      <c r="FL772" s="5"/>
      <c r="FM772" s="5"/>
      <c r="FN772" s="5"/>
      <c r="FO772" s="5"/>
      <c r="FP772" s="5"/>
      <c r="FQ772" s="5"/>
      <c r="FR772" s="5"/>
      <c r="FS772" s="5"/>
      <c r="FT772" s="5"/>
      <c r="FU772" s="5"/>
      <c r="FV772" s="5"/>
      <c r="FW772" s="5"/>
      <c r="FX772" s="5"/>
      <c r="FY772" s="5"/>
      <c r="FZ772" s="5"/>
      <c r="GA772" s="5"/>
      <c r="GB772" s="5"/>
      <c r="GC772" s="5"/>
      <c r="GD772" s="5"/>
      <c r="GE772" s="5"/>
      <c r="GF772" s="5"/>
      <c r="GG772" s="5"/>
      <c r="GH772" s="5"/>
      <c r="GI772" s="5"/>
      <c r="GJ772" s="5"/>
      <c r="GK772" s="5"/>
      <c r="GL772" s="5"/>
      <c r="GM772" s="5"/>
      <c r="GN772" s="5"/>
      <c r="GO772" s="5"/>
      <c r="GP772" s="5"/>
      <c r="GQ772" s="5"/>
      <c r="GR772" s="5"/>
      <c r="GS772" s="5"/>
      <c r="GT772" s="5"/>
      <c r="GU772" s="5"/>
      <c r="GV772" s="5"/>
      <c r="GW772" s="5"/>
      <c r="GX772" s="5"/>
      <c r="GY772" s="5"/>
      <c r="GZ772" s="5"/>
      <c r="HA772" s="5"/>
      <c r="HB772" s="5"/>
      <c r="HC772" s="5"/>
      <c r="HD772" s="5"/>
      <c r="HE772" s="5"/>
      <c r="HF772" s="5"/>
      <c r="HG772" s="5"/>
      <c r="HH772" s="5"/>
      <c r="HI772" s="5"/>
      <c r="HJ772" s="5"/>
      <c r="HK772" s="5"/>
      <c r="HL772" s="5"/>
      <c r="HM772" s="5"/>
      <c r="HN772" s="5"/>
      <c r="HO772" s="5"/>
      <c r="HP772" s="5"/>
      <c r="HQ772" s="5"/>
      <c r="HR772" s="5"/>
      <c r="HS772" s="5"/>
      <c r="HT772" s="5"/>
      <c r="HU772" s="5"/>
      <c r="HV772" s="5"/>
      <c r="HW772" s="5"/>
      <c r="HX772" s="5"/>
      <c r="HY772" s="5"/>
      <c r="HZ772" s="5"/>
      <c r="IA772" s="5"/>
      <c r="IB772" s="5"/>
      <c r="IC772" s="5"/>
      <c r="ID772" s="5"/>
      <c r="IE772" s="5"/>
      <c r="IF772" s="5"/>
      <c r="IG772" s="5"/>
      <c r="IH772" s="5"/>
      <c r="II772" s="5"/>
      <c r="IJ772" s="5"/>
      <c r="IK772" s="5"/>
      <c r="IL772" s="5"/>
      <c r="IM772" s="5"/>
      <c r="IN772" s="5"/>
      <c r="IO772" s="5"/>
      <c r="IP772" s="5"/>
      <c r="IQ772" s="5"/>
      <c r="IR772" s="5"/>
      <c r="IS772" s="5"/>
      <c r="IT772" s="5"/>
      <c r="IU772" s="5"/>
      <c r="IV772" s="5"/>
      <c r="IW772" s="5"/>
      <c r="IX772" s="5"/>
      <c r="IY772" s="5"/>
      <c r="IZ772" s="5"/>
      <c r="JA772" s="5"/>
      <c r="JB772" s="5"/>
      <c r="JC772" s="5"/>
      <c r="JD772" s="5"/>
      <c r="JE772" s="5"/>
      <c r="JF772" s="5"/>
      <c r="JG772" s="5"/>
      <c r="JH772" s="5"/>
      <c r="JI772" s="5"/>
      <c r="JJ772" s="5"/>
      <c r="JK772" s="5"/>
      <c r="JL772" s="5"/>
      <c r="JM772" s="5"/>
      <c r="JN772" s="5"/>
      <c r="JO772" s="5"/>
      <c r="JP772" s="5"/>
      <c r="JQ772" s="5"/>
      <c r="JR772" s="5"/>
      <c r="JS772" s="5"/>
      <c r="JT772" s="5"/>
      <c r="JU772" s="5"/>
      <c r="JV772" s="5"/>
      <c r="JW772" s="5"/>
      <c r="JX772" s="5"/>
      <c r="JY772" s="5"/>
      <c r="JZ772" s="5"/>
      <c r="KA772" s="5"/>
      <c r="KB772" s="5"/>
      <c r="KC772" s="5"/>
      <c r="KD772" s="5"/>
      <c r="KE772" s="5"/>
      <c r="KF772" s="5"/>
      <c r="KG772" s="5"/>
      <c r="KH772" s="5"/>
      <c r="KI772" s="5"/>
      <c r="KJ772" s="5"/>
      <c r="KK772" s="5"/>
      <c r="KL772" s="5"/>
      <c r="KM772" s="5"/>
      <c r="KN772" s="5"/>
    </row>
    <row r="773" spans="1:300" ht="12.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/>
      <c r="CU773" s="5"/>
      <c r="CV773" s="5"/>
      <c r="CW773" s="5"/>
      <c r="CX773" s="5"/>
      <c r="CY773" s="5"/>
      <c r="CZ773" s="5"/>
      <c r="DA773" s="5"/>
      <c r="DB773" s="5"/>
      <c r="DC773" s="5"/>
      <c r="DD773" s="5"/>
      <c r="DE773" s="5"/>
      <c r="DF773" s="5"/>
      <c r="DG773" s="5"/>
      <c r="DH773" s="5"/>
      <c r="DI773" s="5"/>
      <c r="DJ773" s="5"/>
      <c r="DK773" s="5"/>
      <c r="DL773" s="5"/>
      <c r="DM773" s="5"/>
      <c r="DN773" s="5"/>
      <c r="DO773" s="5"/>
      <c r="DP773" s="5"/>
      <c r="DQ773" s="5"/>
      <c r="DR773" s="5"/>
      <c r="DS773" s="5"/>
      <c r="DT773" s="5"/>
      <c r="DU773" s="5"/>
      <c r="DV773" s="5"/>
      <c r="DW773" s="5"/>
      <c r="DX773" s="5"/>
      <c r="DY773" s="5"/>
      <c r="DZ773" s="5"/>
      <c r="EA773" s="5"/>
      <c r="EB773" s="5"/>
      <c r="EC773" s="5"/>
      <c r="ED773" s="5"/>
      <c r="EE773" s="5"/>
      <c r="EF773" s="5"/>
      <c r="EG773" s="5"/>
      <c r="EH773" s="5"/>
      <c r="EI773" s="5"/>
      <c r="EJ773" s="5"/>
      <c r="EK773" s="5"/>
      <c r="EL773" s="5"/>
      <c r="EM773" s="5"/>
      <c r="EN773" s="5"/>
      <c r="EO773" s="5"/>
      <c r="EP773" s="5"/>
      <c r="EQ773" s="5"/>
      <c r="ER773" s="5"/>
      <c r="ES773" s="5"/>
      <c r="ET773" s="5"/>
      <c r="EU773" s="5"/>
      <c r="EV773" s="5"/>
      <c r="EW773" s="5"/>
      <c r="EX773" s="5"/>
      <c r="EY773" s="5"/>
      <c r="EZ773" s="5"/>
      <c r="FA773" s="5"/>
      <c r="FB773" s="5"/>
      <c r="FC773" s="5"/>
      <c r="FD773" s="5"/>
      <c r="FE773" s="5"/>
      <c r="FF773" s="5"/>
      <c r="FG773" s="5"/>
      <c r="FH773" s="5"/>
      <c r="FI773" s="5"/>
      <c r="FJ773" s="5"/>
      <c r="FK773" s="5"/>
      <c r="FL773" s="5"/>
      <c r="FM773" s="5"/>
      <c r="FN773" s="5"/>
      <c r="FO773" s="5"/>
      <c r="FP773" s="5"/>
      <c r="FQ773" s="5"/>
      <c r="FR773" s="5"/>
      <c r="FS773" s="5"/>
      <c r="FT773" s="5"/>
      <c r="FU773" s="5"/>
      <c r="FV773" s="5"/>
      <c r="FW773" s="5"/>
      <c r="FX773" s="5"/>
      <c r="FY773" s="5"/>
      <c r="FZ773" s="5"/>
      <c r="GA773" s="5"/>
      <c r="GB773" s="5"/>
      <c r="GC773" s="5"/>
      <c r="GD773" s="5"/>
      <c r="GE773" s="5"/>
      <c r="GF773" s="5"/>
      <c r="GG773" s="5"/>
      <c r="GH773" s="5"/>
      <c r="GI773" s="5"/>
      <c r="GJ773" s="5"/>
      <c r="GK773" s="5"/>
      <c r="GL773" s="5"/>
      <c r="GM773" s="5"/>
      <c r="GN773" s="5"/>
      <c r="GO773" s="5"/>
      <c r="GP773" s="5"/>
      <c r="GQ773" s="5"/>
      <c r="GR773" s="5"/>
      <c r="GS773" s="5"/>
      <c r="GT773" s="5"/>
      <c r="GU773" s="5"/>
      <c r="GV773" s="5"/>
      <c r="GW773" s="5"/>
      <c r="GX773" s="5"/>
      <c r="GY773" s="5"/>
      <c r="GZ773" s="5"/>
      <c r="HA773" s="5"/>
      <c r="HB773" s="5"/>
      <c r="HC773" s="5"/>
      <c r="HD773" s="5"/>
      <c r="HE773" s="5"/>
      <c r="HF773" s="5"/>
      <c r="HG773" s="5"/>
      <c r="HH773" s="5"/>
      <c r="HI773" s="5"/>
      <c r="HJ773" s="5"/>
      <c r="HK773" s="5"/>
      <c r="HL773" s="5"/>
      <c r="HM773" s="5"/>
      <c r="HN773" s="5"/>
      <c r="HO773" s="5"/>
      <c r="HP773" s="5"/>
      <c r="HQ773" s="5"/>
      <c r="HR773" s="5"/>
      <c r="HS773" s="5"/>
      <c r="HT773" s="5"/>
      <c r="HU773" s="5"/>
      <c r="HV773" s="5"/>
      <c r="HW773" s="5"/>
      <c r="HX773" s="5"/>
      <c r="HY773" s="5"/>
      <c r="HZ773" s="5"/>
      <c r="IA773" s="5"/>
      <c r="IB773" s="5"/>
      <c r="IC773" s="5"/>
      <c r="ID773" s="5"/>
      <c r="IE773" s="5"/>
      <c r="IF773" s="5"/>
      <c r="IG773" s="5"/>
      <c r="IH773" s="5"/>
      <c r="II773" s="5"/>
      <c r="IJ773" s="5"/>
      <c r="IK773" s="5"/>
      <c r="IL773" s="5"/>
      <c r="IM773" s="5"/>
      <c r="IN773" s="5"/>
      <c r="IO773" s="5"/>
      <c r="IP773" s="5"/>
      <c r="IQ773" s="5"/>
      <c r="IR773" s="5"/>
      <c r="IS773" s="5"/>
      <c r="IT773" s="5"/>
      <c r="IU773" s="5"/>
      <c r="IV773" s="5"/>
      <c r="IW773" s="5"/>
      <c r="IX773" s="5"/>
      <c r="IY773" s="5"/>
      <c r="IZ773" s="5"/>
      <c r="JA773" s="5"/>
      <c r="JB773" s="5"/>
      <c r="JC773" s="5"/>
      <c r="JD773" s="5"/>
      <c r="JE773" s="5"/>
      <c r="JF773" s="5"/>
      <c r="JG773" s="5"/>
      <c r="JH773" s="5"/>
      <c r="JI773" s="5"/>
      <c r="JJ773" s="5"/>
      <c r="JK773" s="5"/>
      <c r="JL773" s="5"/>
      <c r="JM773" s="5"/>
      <c r="JN773" s="5"/>
      <c r="JO773" s="5"/>
      <c r="JP773" s="5"/>
      <c r="JQ773" s="5"/>
      <c r="JR773" s="5"/>
      <c r="JS773" s="5"/>
      <c r="JT773" s="5"/>
      <c r="JU773" s="5"/>
      <c r="JV773" s="5"/>
      <c r="JW773" s="5"/>
      <c r="JX773" s="5"/>
      <c r="JY773" s="5"/>
      <c r="JZ773" s="5"/>
      <c r="KA773" s="5"/>
      <c r="KB773" s="5"/>
      <c r="KC773" s="5"/>
      <c r="KD773" s="5"/>
      <c r="KE773" s="5"/>
      <c r="KF773" s="5"/>
      <c r="KG773" s="5"/>
      <c r="KH773" s="5"/>
      <c r="KI773" s="5"/>
      <c r="KJ773" s="5"/>
      <c r="KK773" s="5"/>
      <c r="KL773" s="5"/>
      <c r="KM773" s="5"/>
      <c r="KN773" s="5"/>
    </row>
    <row r="774" spans="1:300" ht="12.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  <c r="CU774" s="5"/>
      <c r="CV774" s="5"/>
      <c r="CW774" s="5"/>
      <c r="CX774" s="5"/>
      <c r="CY774" s="5"/>
      <c r="CZ774" s="5"/>
      <c r="DA774" s="5"/>
      <c r="DB774" s="5"/>
      <c r="DC774" s="5"/>
      <c r="DD774" s="5"/>
      <c r="DE774" s="5"/>
      <c r="DF774" s="5"/>
      <c r="DG774" s="5"/>
      <c r="DH774" s="5"/>
      <c r="DI774" s="5"/>
      <c r="DJ774" s="5"/>
      <c r="DK774" s="5"/>
      <c r="DL774" s="5"/>
      <c r="DM774" s="5"/>
      <c r="DN774" s="5"/>
      <c r="DO774" s="5"/>
      <c r="DP774" s="5"/>
      <c r="DQ774" s="5"/>
      <c r="DR774" s="5"/>
      <c r="DS774" s="5"/>
      <c r="DT774" s="5"/>
      <c r="DU774" s="5"/>
      <c r="DV774" s="5"/>
      <c r="DW774" s="5"/>
      <c r="DX774" s="5"/>
      <c r="DY774" s="5"/>
      <c r="DZ774" s="5"/>
      <c r="EA774" s="5"/>
      <c r="EB774" s="5"/>
      <c r="EC774" s="5"/>
      <c r="ED774" s="5"/>
      <c r="EE774" s="5"/>
      <c r="EF774" s="5"/>
      <c r="EG774" s="5"/>
      <c r="EH774" s="5"/>
      <c r="EI774" s="5"/>
      <c r="EJ774" s="5"/>
      <c r="EK774" s="5"/>
      <c r="EL774" s="5"/>
      <c r="EM774" s="5"/>
      <c r="EN774" s="5"/>
      <c r="EO774" s="5"/>
      <c r="EP774" s="5"/>
      <c r="EQ774" s="5"/>
      <c r="ER774" s="5"/>
      <c r="ES774" s="5"/>
      <c r="ET774" s="5"/>
      <c r="EU774" s="5"/>
      <c r="EV774" s="5"/>
      <c r="EW774" s="5"/>
      <c r="EX774" s="5"/>
      <c r="EY774" s="5"/>
      <c r="EZ774" s="5"/>
      <c r="FA774" s="5"/>
      <c r="FB774" s="5"/>
      <c r="FC774" s="5"/>
      <c r="FD774" s="5"/>
      <c r="FE774" s="5"/>
      <c r="FF774" s="5"/>
      <c r="FG774" s="5"/>
      <c r="FH774" s="5"/>
      <c r="FI774" s="5"/>
      <c r="FJ774" s="5"/>
      <c r="FK774" s="5"/>
      <c r="FL774" s="5"/>
      <c r="FM774" s="5"/>
      <c r="FN774" s="5"/>
      <c r="FO774" s="5"/>
      <c r="FP774" s="5"/>
      <c r="FQ774" s="5"/>
      <c r="FR774" s="5"/>
      <c r="FS774" s="5"/>
      <c r="FT774" s="5"/>
      <c r="FU774" s="5"/>
      <c r="FV774" s="5"/>
      <c r="FW774" s="5"/>
      <c r="FX774" s="5"/>
      <c r="FY774" s="5"/>
      <c r="FZ774" s="5"/>
      <c r="GA774" s="5"/>
      <c r="GB774" s="5"/>
      <c r="GC774" s="5"/>
      <c r="GD774" s="5"/>
      <c r="GE774" s="5"/>
      <c r="GF774" s="5"/>
      <c r="GG774" s="5"/>
      <c r="GH774" s="5"/>
      <c r="GI774" s="5"/>
      <c r="GJ774" s="5"/>
      <c r="GK774" s="5"/>
      <c r="GL774" s="5"/>
      <c r="GM774" s="5"/>
      <c r="GN774" s="5"/>
      <c r="GO774" s="5"/>
      <c r="GP774" s="5"/>
      <c r="GQ774" s="5"/>
      <c r="GR774" s="5"/>
      <c r="GS774" s="5"/>
      <c r="GT774" s="5"/>
      <c r="GU774" s="5"/>
      <c r="GV774" s="5"/>
      <c r="GW774" s="5"/>
      <c r="GX774" s="5"/>
      <c r="GY774" s="5"/>
      <c r="GZ774" s="5"/>
      <c r="HA774" s="5"/>
      <c r="HB774" s="5"/>
      <c r="HC774" s="5"/>
      <c r="HD774" s="5"/>
      <c r="HE774" s="5"/>
      <c r="HF774" s="5"/>
      <c r="HG774" s="5"/>
      <c r="HH774" s="5"/>
      <c r="HI774" s="5"/>
      <c r="HJ774" s="5"/>
      <c r="HK774" s="5"/>
      <c r="HL774" s="5"/>
      <c r="HM774" s="5"/>
      <c r="HN774" s="5"/>
      <c r="HO774" s="5"/>
      <c r="HP774" s="5"/>
      <c r="HQ774" s="5"/>
      <c r="HR774" s="5"/>
      <c r="HS774" s="5"/>
      <c r="HT774" s="5"/>
      <c r="HU774" s="5"/>
      <c r="HV774" s="5"/>
      <c r="HW774" s="5"/>
      <c r="HX774" s="5"/>
      <c r="HY774" s="5"/>
      <c r="HZ774" s="5"/>
      <c r="IA774" s="5"/>
      <c r="IB774" s="5"/>
      <c r="IC774" s="5"/>
      <c r="ID774" s="5"/>
      <c r="IE774" s="5"/>
      <c r="IF774" s="5"/>
      <c r="IG774" s="5"/>
      <c r="IH774" s="5"/>
      <c r="II774" s="5"/>
      <c r="IJ774" s="5"/>
      <c r="IK774" s="5"/>
      <c r="IL774" s="5"/>
      <c r="IM774" s="5"/>
      <c r="IN774" s="5"/>
      <c r="IO774" s="5"/>
      <c r="IP774" s="5"/>
      <c r="IQ774" s="5"/>
      <c r="IR774" s="5"/>
      <c r="IS774" s="5"/>
      <c r="IT774" s="5"/>
      <c r="IU774" s="5"/>
      <c r="IV774" s="5"/>
      <c r="IW774" s="5"/>
      <c r="IX774" s="5"/>
      <c r="IY774" s="5"/>
      <c r="IZ774" s="5"/>
      <c r="JA774" s="5"/>
      <c r="JB774" s="5"/>
      <c r="JC774" s="5"/>
      <c r="JD774" s="5"/>
      <c r="JE774" s="5"/>
      <c r="JF774" s="5"/>
      <c r="JG774" s="5"/>
      <c r="JH774" s="5"/>
      <c r="JI774" s="5"/>
      <c r="JJ774" s="5"/>
      <c r="JK774" s="5"/>
      <c r="JL774" s="5"/>
      <c r="JM774" s="5"/>
      <c r="JN774" s="5"/>
      <c r="JO774" s="5"/>
      <c r="JP774" s="5"/>
      <c r="JQ774" s="5"/>
      <c r="JR774" s="5"/>
      <c r="JS774" s="5"/>
      <c r="JT774" s="5"/>
      <c r="JU774" s="5"/>
      <c r="JV774" s="5"/>
      <c r="JW774" s="5"/>
      <c r="JX774" s="5"/>
      <c r="JY774" s="5"/>
      <c r="JZ774" s="5"/>
      <c r="KA774" s="5"/>
      <c r="KB774" s="5"/>
      <c r="KC774" s="5"/>
      <c r="KD774" s="5"/>
      <c r="KE774" s="5"/>
      <c r="KF774" s="5"/>
      <c r="KG774" s="5"/>
      <c r="KH774" s="5"/>
      <c r="KI774" s="5"/>
      <c r="KJ774" s="5"/>
      <c r="KK774" s="5"/>
      <c r="KL774" s="5"/>
      <c r="KM774" s="5"/>
      <c r="KN774" s="5"/>
    </row>
    <row r="775" spans="1:300" ht="12.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  <c r="CY775" s="5"/>
      <c r="CZ775" s="5"/>
      <c r="DA775" s="5"/>
      <c r="DB775" s="5"/>
      <c r="DC775" s="5"/>
      <c r="DD775" s="5"/>
      <c r="DE775" s="5"/>
      <c r="DF775" s="5"/>
      <c r="DG775" s="5"/>
      <c r="DH775" s="5"/>
      <c r="DI775" s="5"/>
      <c r="DJ775" s="5"/>
      <c r="DK775" s="5"/>
      <c r="DL775" s="5"/>
      <c r="DM775" s="5"/>
      <c r="DN775" s="5"/>
      <c r="DO775" s="5"/>
      <c r="DP775" s="5"/>
      <c r="DQ775" s="5"/>
      <c r="DR775" s="5"/>
      <c r="DS775" s="5"/>
      <c r="DT775" s="5"/>
      <c r="DU775" s="5"/>
      <c r="DV775" s="5"/>
      <c r="DW775" s="5"/>
      <c r="DX775" s="5"/>
      <c r="DY775" s="5"/>
      <c r="DZ775" s="5"/>
      <c r="EA775" s="5"/>
      <c r="EB775" s="5"/>
      <c r="EC775" s="5"/>
      <c r="ED775" s="5"/>
      <c r="EE775" s="5"/>
      <c r="EF775" s="5"/>
      <c r="EG775" s="5"/>
      <c r="EH775" s="5"/>
      <c r="EI775" s="5"/>
      <c r="EJ775" s="5"/>
      <c r="EK775" s="5"/>
      <c r="EL775" s="5"/>
      <c r="EM775" s="5"/>
      <c r="EN775" s="5"/>
      <c r="EO775" s="5"/>
      <c r="EP775" s="5"/>
      <c r="EQ775" s="5"/>
      <c r="ER775" s="5"/>
      <c r="ES775" s="5"/>
      <c r="ET775" s="5"/>
      <c r="EU775" s="5"/>
      <c r="EV775" s="5"/>
      <c r="EW775" s="5"/>
      <c r="EX775" s="5"/>
      <c r="EY775" s="5"/>
      <c r="EZ775" s="5"/>
      <c r="FA775" s="5"/>
      <c r="FB775" s="5"/>
      <c r="FC775" s="5"/>
      <c r="FD775" s="5"/>
      <c r="FE775" s="5"/>
      <c r="FF775" s="5"/>
      <c r="FG775" s="5"/>
      <c r="FH775" s="5"/>
      <c r="FI775" s="5"/>
      <c r="FJ775" s="5"/>
      <c r="FK775" s="5"/>
      <c r="FL775" s="5"/>
      <c r="FM775" s="5"/>
      <c r="FN775" s="5"/>
      <c r="FO775" s="5"/>
      <c r="FP775" s="5"/>
      <c r="FQ775" s="5"/>
      <c r="FR775" s="5"/>
      <c r="FS775" s="5"/>
      <c r="FT775" s="5"/>
      <c r="FU775" s="5"/>
      <c r="FV775" s="5"/>
      <c r="FW775" s="5"/>
      <c r="FX775" s="5"/>
      <c r="FY775" s="5"/>
      <c r="FZ775" s="5"/>
      <c r="GA775" s="5"/>
      <c r="GB775" s="5"/>
      <c r="GC775" s="5"/>
      <c r="GD775" s="5"/>
      <c r="GE775" s="5"/>
      <c r="GF775" s="5"/>
      <c r="GG775" s="5"/>
      <c r="GH775" s="5"/>
      <c r="GI775" s="5"/>
      <c r="GJ775" s="5"/>
      <c r="GK775" s="5"/>
      <c r="GL775" s="5"/>
      <c r="GM775" s="5"/>
      <c r="GN775" s="5"/>
      <c r="GO775" s="5"/>
      <c r="GP775" s="5"/>
      <c r="GQ775" s="5"/>
      <c r="GR775" s="5"/>
      <c r="GS775" s="5"/>
      <c r="GT775" s="5"/>
      <c r="GU775" s="5"/>
      <c r="GV775" s="5"/>
      <c r="GW775" s="5"/>
      <c r="GX775" s="5"/>
      <c r="GY775" s="5"/>
      <c r="GZ775" s="5"/>
      <c r="HA775" s="5"/>
      <c r="HB775" s="5"/>
      <c r="HC775" s="5"/>
      <c r="HD775" s="5"/>
      <c r="HE775" s="5"/>
      <c r="HF775" s="5"/>
      <c r="HG775" s="5"/>
      <c r="HH775" s="5"/>
      <c r="HI775" s="5"/>
      <c r="HJ775" s="5"/>
      <c r="HK775" s="5"/>
      <c r="HL775" s="5"/>
      <c r="HM775" s="5"/>
      <c r="HN775" s="5"/>
      <c r="HO775" s="5"/>
      <c r="HP775" s="5"/>
      <c r="HQ775" s="5"/>
      <c r="HR775" s="5"/>
      <c r="HS775" s="5"/>
      <c r="HT775" s="5"/>
      <c r="HU775" s="5"/>
      <c r="HV775" s="5"/>
      <c r="HW775" s="5"/>
      <c r="HX775" s="5"/>
      <c r="HY775" s="5"/>
      <c r="HZ775" s="5"/>
      <c r="IA775" s="5"/>
      <c r="IB775" s="5"/>
      <c r="IC775" s="5"/>
      <c r="ID775" s="5"/>
      <c r="IE775" s="5"/>
      <c r="IF775" s="5"/>
      <c r="IG775" s="5"/>
      <c r="IH775" s="5"/>
      <c r="II775" s="5"/>
      <c r="IJ775" s="5"/>
      <c r="IK775" s="5"/>
      <c r="IL775" s="5"/>
      <c r="IM775" s="5"/>
      <c r="IN775" s="5"/>
      <c r="IO775" s="5"/>
      <c r="IP775" s="5"/>
      <c r="IQ775" s="5"/>
      <c r="IR775" s="5"/>
      <c r="IS775" s="5"/>
      <c r="IT775" s="5"/>
      <c r="IU775" s="5"/>
      <c r="IV775" s="5"/>
      <c r="IW775" s="5"/>
      <c r="IX775" s="5"/>
      <c r="IY775" s="5"/>
      <c r="IZ775" s="5"/>
      <c r="JA775" s="5"/>
      <c r="JB775" s="5"/>
      <c r="JC775" s="5"/>
      <c r="JD775" s="5"/>
      <c r="JE775" s="5"/>
      <c r="JF775" s="5"/>
      <c r="JG775" s="5"/>
      <c r="JH775" s="5"/>
      <c r="JI775" s="5"/>
      <c r="JJ775" s="5"/>
      <c r="JK775" s="5"/>
      <c r="JL775" s="5"/>
      <c r="JM775" s="5"/>
      <c r="JN775" s="5"/>
      <c r="JO775" s="5"/>
      <c r="JP775" s="5"/>
      <c r="JQ775" s="5"/>
      <c r="JR775" s="5"/>
      <c r="JS775" s="5"/>
      <c r="JT775" s="5"/>
      <c r="JU775" s="5"/>
      <c r="JV775" s="5"/>
      <c r="JW775" s="5"/>
      <c r="JX775" s="5"/>
      <c r="JY775" s="5"/>
      <c r="JZ775" s="5"/>
      <c r="KA775" s="5"/>
      <c r="KB775" s="5"/>
      <c r="KC775" s="5"/>
      <c r="KD775" s="5"/>
      <c r="KE775" s="5"/>
      <c r="KF775" s="5"/>
      <c r="KG775" s="5"/>
      <c r="KH775" s="5"/>
      <c r="KI775" s="5"/>
      <c r="KJ775" s="5"/>
      <c r="KK775" s="5"/>
      <c r="KL775" s="5"/>
      <c r="KM775" s="5"/>
      <c r="KN775" s="5"/>
    </row>
    <row r="776" spans="1:300" ht="12.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  <c r="CY776" s="5"/>
      <c r="CZ776" s="5"/>
      <c r="DA776" s="5"/>
      <c r="DB776" s="5"/>
      <c r="DC776" s="5"/>
      <c r="DD776" s="5"/>
      <c r="DE776" s="5"/>
      <c r="DF776" s="5"/>
      <c r="DG776" s="5"/>
      <c r="DH776" s="5"/>
      <c r="DI776" s="5"/>
      <c r="DJ776" s="5"/>
      <c r="DK776" s="5"/>
      <c r="DL776" s="5"/>
      <c r="DM776" s="5"/>
      <c r="DN776" s="5"/>
      <c r="DO776" s="5"/>
      <c r="DP776" s="5"/>
      <c r="DQ776" s="5"/>
      <c r="DR776" s="5"/>
      <c r="DS776" s="5"/>
      <c r="DT776" s="5"/>
      <c r="DU776" s="5"/>
      <c r="DV776" s="5"/>
      <c r="DW776" s="5"/>
      <c r="DX776" s="5"/>
      <c r="DY776" s="5"/>
      <c r="DZ776" s="5"/>
      <c r="EA776" s="5"/>
      <c r="EB776" s="5"/>
      <c r="EC776" s="5"/>
      <c r="ED776" s="5"/>
      <c r="EE776" s="5"/>
      <c r="EF776" s="5"/>
      <c r="EG776" s="5"/>
      <c r="EH776" s="5"/>
      <c r="EI776" s="5"/>
      <c r="EJ776" s="5"/>
      <c r="EK776" s="5"/>
      <c r="EL776" s="5"/>
      <c r="EM776" s="5"/>
      <c r="EN776" s="5"/>
      <c r="EO776" s="5"/>
      <c r="EP776" s="5"/>
      <c r="EQ776" s="5"/>
      <c r="ER776" s="5"/>
      <c r="ES776" s="5"/>
      <c r="ET776" s="5"/>
      <c r="EU776" s="5"/>
      <c r="EV776" s="5"/>
      <c r="EW776" s="5"/>
      <c r="EX776" s="5"/>
      <c r="EY776" s="5"/>
      <c r="EZ776" s="5"/>
      <c r="FA776" s="5"/>
      <c r="FB776" s="5"/>
      <c r="FC776" s="5"/>
      <c r="FD776" s="5"/>
      <c r="FE776" s="5"/>
      <c r="FF776" s="5"/>
      <c r="FG776" s="5"/>
      <c r="FH776" s="5"/>
      <c r="FI776" s="5"/>
      <c r="FJ776" s="5"/>
      <c r="FK776" s="5"/>
      <c r="FL776" s="5"/>
      <c r="FM776" s="5"/>
      <c r="FN776" s="5"/>
      <c r="FO776" s="5"/>
      <c r="FP776" s="5"/>
      <c r="FQ776" s="5"/>
      <c r="FR776" s="5"/>
      <c r="FS776" s="5"/>
      <c r="FT776" s="5"/>
      <c r="FU776" s="5"/>
      <c r="FV776" s="5"/>
      <c r="FW776" s="5"/>
      <c r="FX776" s="5"/>
      <c r="FY776" s="5"/>
      <c r="FZ776" s="5"/>
      <c r="GA776" s="5"/>
      <c r="GB776" s="5"/>
      <c r="GC776" s="5"/>
      <c r="GD776" s="5"/>
      <c r="GE776" s="5"/>
      <c r="GF776" s="5"/>
      <c r="GG776" s="5"/>
      <c r="GH776" s="5"/>
      <c r="GI776" s="5"/>
      <c r="GJ776" s="5"/>
      <c r="GK776" s="5"/>
      <c r="GL776" s="5"/>
      <c r="GM776" s="5"/>
      <c r="GN776" s="5"/>
      <c r="GO776" s="5"/>
      <c r="GP776" s="5"/>
      <c r="GQ776" s="5"/>
      <c r="GR776" s="5"/>
      <c r="GS776" s="5"/>
      <c r="GT776" s="5"/>
      <c r="GU776" s="5"/>
      <c r="GV776" s="5"/>
      <c r="GW776" s="5"/>
      <c r="GX776" s="5"/>
      <c r="GY776" s="5"/>
      <c r="GZ776" s="5"/>
      <c r="HA776" s="5"/>
      <c r="HB776" s="5"/>
      <c r="HC776" s="5"/>
      <c r="HD776" s="5"/>
      <c r="HE776" s="5"/>
      <c r="HF776" s="5"/>
      <c r="HG776" s="5"/>
      <c r="HH776" s="5"/>
      <c r="HI776" s="5"/>
      <c r="HJ776" s="5"/>
      <c r="HK776" s="5"/>
      <c r="HL776" s="5"/>
      <c r="HM776" s="5"/>
      <c r="HN776" s="5"/>
      <c r="HO776" s="5"/>
      <c r="HP776" s="5"/>
      <c r="HQ776" s="5"/>
      <c r="HR776" s="5"/>
      <c r="HS776" s="5"/>
      <c r="HT776" s="5"/>
      <c r="HU776" s="5"/>
      <c r="HV776" s="5"/>
      <c r="HW776" s="5"/>
      <c r="HX776" s="5"/>
      <c r="HY776" s="5"/>
      <c r="HZ776" s="5"/>
      <c r="IA776" s="5"/>
      <c r="IB776" s="5"/>
      <c r="IC776" s="5"/>
      <c r="ID776" s="5"/>
      <c r="IE776" s="5"/>
      <c r="IF776" s="5"/>
      <c r="IG776" s="5"/>
      <c r="IH776" s="5"/>
      <c r="II776" s="5"/>
      <c r="IJ776" s="5"/>
      <c r="IK776" s="5"/>
      <c r="IL776" s="5"/>
      <c r="IM776" s="5"/>
      <c r="IN776" s="5"/>
      <c r="IO776" s="5"/>
      <c r="IP776" s="5"/>
      <c r="IQ776" s="5"/>
      <c r="IR776" s="5"/>
      <c r="IS776" s="5"/>
      <c r="IT776" s="5"/>
      <c r="IU776" s="5"/>
      <c r="IV776" s="5"/>
      <c r="IW776" s="5"/>
      <c r="IX776" s="5"/>
      <c r="IY776" s="5"/>
      <c r="IZ776" s="5"/>
      <c r="JA776" s="5"/>
      <c r="JB776" s="5"/>
      <c r="JC776" s="5"/>
      <c r="JD776" s="5"/>
      <c r="JE776" s="5"/>
      <c r="JF776" s="5"/>
      <c r="JG776" s="5"/>
      <c r="JH776" s="5"/>
      <c r="JI776" s="5"/>
      <c r="JJ776" s="5"/>
      <c r="JK776" s="5"/>
      <c r="JL776" s="5"/>
      <c r="JM776" s="5"/>
      <c r="JN776" s="5"/>
      <c r="JO776" s="5"/>
      <c r="JP776" s="5"/>
      <c r="JQ776" s="5"/>
      <c r="JR776" s="5"/>
      <c r="JS776" s="5"/>
      <c r="JT776" s="5"/>
      <c r="JU776" s="5"/>
      <c r="JV776" s="5"/>
      <c r="JW776" s="5"/>
      <c r="JX776" s="5"/>
      <c r="JY776" s="5"/>
      <c r="JZ776" s="5"/>
      <c r="KA776" s="5"/>
      <c r="KB776" s="5"/>
      <c r="KC776" s="5"/>
      <c r="KD776" s="5"/>
      <c r="KE776" s="5"/>
      <c r="KF776" s="5"/>
      <c r="KG776" s="5"/>
      <c r="KH776" s="5"/>
      <c r="KI776" s="5"/>
      <c r="KJ776" s="5"/>
      <c r="KK776" s="5"/>
      <c r="KL776" s="5"/>
      <c r="KM776" s="5"/>
      <c r="KN776" s="5"/>
    </row>
    <row r="777" spans="1:300" ht="12.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/>
      <c r="CU777" s="5"/>
      <c r="CV777" s="5"/>
      <c r="CW777" s="5"/>
      <c r="CX777" s="5"/>
      <c r="CY777" s="5"/>
      <c r="CZ777" s="5"/>
      <c r="DA777" s="5"/>
      <c r="DB777" s="5"/>
      <c r="DC777" s="5"/>
      <c r="DD777" s="5"/>
      <c r="DE777" s="5"/>
      <c r="DF777" s="5"/>
      <c r="DG777" s="5"/>
      <c r="DH777" s="5"/>
      <c r="DI777" s="5"/>
      <c r="DJ777" s="5"/>
      <c r="DK777" s="5"/>
      <c r="DL777" s="5"/>
      <c r="DM777" s="5"/>
      <c r="DN777" s="5"/>
      <c r="DO777" s="5"/>
      <c r="DP777" s="5"/>
      <c r="DQ777" s="5"/>
      <c r="DR777" s="5"/>
      <c r="DS777" s="5"/>
      <c r="DT777" s="5"/>
      <c r="DU777" s="5"/>
      <c r="DV777" s="5"/>
      <c r="DW777" s="5"/>
      <c r="DX777" s="5"/>
      <c r="DY777" s="5"/>
      <c r="DZ777" s="5"/>
      <c r="EA777" s="5"/>
      <c r="EB777" s="5"/>
      <c r="EC777" s="5"/>
      <c r="ED777" s="5"/>
      <c r="EE777" s="5"/>
      <c r="EF777" s="5"/>
      <c r="EG777" s="5"/>
      <c r="EH777" s="5"/>
      <c r="EI777" s="5"/>
      <c r="EJ777" s="5"/>
      <c r="EK777" s="5"/>
      <c r="EL777" s="5"/>
      <c r="EM777" s="5"/>
      <c r="EN777" s="5"/>
      <c r="EO777" s="5"/>
      <c r="EP777" s="5"/>
      <c r="EQ777" s="5"/>
      <c r="ER777" s="5"/>
      <c r="ES777" s="5"/>
      <c r="ET777" s="5"/>
      <c r="EU777" s="5"/>
      <c r="EV777" s="5"/>
      <c r="EW777" s="5"/>
      <c r="EX777" s="5"/>
      <c r="EY777" s="5"/>
      <c r="EZ777" s="5"/>
      <c r="FA777" s="5"/>
      <c r="FB777" s="5"/>
      <c r="FC777" s="5"/>
      <c r="FD777" s="5"/>
      <c r="FE777" s="5"/>
      <c r="FF777" s="5"/>
      <c r="FG777" s="5"/>
      <c r="FH777" s="5"/>
      <c r="FI777" s="5"/>
      <c r="FJ777" s="5"/>
      <c r="FK777" s="5"/>
      <c r="FL777" s="5"/>
      <c r="FM777" s="5"/>
      <c r="FN777" s="5"/>
      <c r="FO777" s="5"/>
      <c r="FP777" s="5"/>
      <c r="FQ777" s="5"/>
      <c r="FR777" s="5"/>
      <c r="FS777" s="5"/>
      <c r="FT777" s="5"/>
      <c r="FU777" s="5"/>
      <c r="FV777" s="5"/>
      <c r="FW777" s="5"/>
      <c r="FX777" s="5"/>
      <c r="FY777" s="5"/>
      <c r="FZ777" s="5"/>
      <c r="GA777" s="5"/>
      <c r="GB777" s="5"/>
      <c r="GC777" s="5"/>
      <c r="GD777" s="5"/>
      <c r="GE777" s="5"/>
      <c r="GF777" s="5"/>
      <c r="GG777" s="5"/>
      <c r="GH777" s="5"/>
      <c r="GI777" s="5"/>
      <c r="GJ777" s="5"/>
      <c r="GK777" s="5"/>
      <c r="GL777" s="5"/>
      <c r="GM777" s="5"/>
      <c r="GN777" s="5"/>
      <c r="GO777" s="5"/>
      <c r="GP777" s="5"/>
      <c r="GQ777" s="5"/>
      <c r="GR777" s="5"/>
      <c r="GS777" s="5"/>
      <c r="GT777" s="5"/>
      <c r="GU777" s="5"/>
      <c r="GV777" s="5"/>
      <c r="GW777" s="5"/>
      <c r="GX777" s="5"/>
      <c r="GY777" s="5"/>
      <c r="GZ777" s="5"/>
      <c r="HA777" s="5"/>
      <c r="HB777" s="5"/>
      <c r="HC777" s="5"/>
      <c r="HD777" s="5"/>
      <c r="HE777" s="5"/>
      <c r="HF777" s="5"/>
      <c r="HG777" s="5"/>
      <c r="HH777" s="5"/>
      <c r="HI777" s="5"/>
      <c r="HJ777" s="5"/>
      <c r="HK777" s="5"/>
      <c r="HL777" s="5"/>
      <c r="HM777" s="5"/>
      <c r="HN777" s="5"/>
      <c r="HO777" s="5"/>
      <c r="HP777" s="5"/>
      <c r="HQ777" s="5"/>
      <c r="HR777" s="5"/>
      <c r="HS777" s="5"/>
      <c r="HT777" s="5"/>
      <c r="HU777" s="5"/>
      <c r="HV777" s="5"/>
      <c r="HW777" s="5"/>
      <c r="HX777" s="5"/>
      <c r="HY777" s="5"/>
      <c r="HZ777" s="5"/>
      <c r="IA777" s="5"/>
      <c r="IB777" s="5"/>
      <c r="IC777" s="5"/>
      <c r="ID777" s="5"/>
      <c r="IE777" s="5"/>
      <c r="IF777" s="5"/>
      <c r="IG777" s="5"/>
      <c r="IH777" s="5"/>
      <c r="II777" s="5"/>
      <c r="IJ777" s="5"/>
      <c r="IK777" s="5"/>
      <c r="IL777" s="5"/>
      <c r="IM777" s="5"/>
      <c r="IN777" s="5"/>
      <c r="IO777" s="5"/>
      <c r="IP777" s="5"/>
      <c r="IQ777" s="5"/>
      <c r="IR777" s="5"/>
      <c r="IS777" s="5"/>
      <c r="IT777" s="5"/>
      <c r="IU777" s="5"/>
      <c r="IV777" s="5"/>
      <c r="IW777" s="5"/>
      <c r="IX777" s="5"/>
      <c r="IY777" s="5"/>
      <c r="IZ777" s="5"/>
      <c r="JA777" s="5"/>
      <c r="JB777" s="5"/>
      <c r="JC777" s="5"/>
      <c r="JD777" s="5"/>
      <c r="JE777" s="5"/>
      <c r="JF777" s="5"/>
      <c r="JG777" s="5"/>
      <c r="JH777" s="5"/>
      <c r="JI777" s="5"/>
      <c r="JJ777" s="5"/>
      <c r="JK777" s="5"/>
      <c r="JL777" s="5"/>
      <c r="JM777" s="5"/>
      <c r="JN777" s="5"/>
      <c r="JO777" s="5"/>
      <c r="JP777" s="5"/>
      <c r="JQ777" s="5"/>
      <c r="JR777" s="5"/>
      <c r="JS777" s="5"/>
      <c r="JT777" s="5"/>
      <c r="JU777" s="5"/>
      <c r="JV777" s="5"/>
      <c r="JW777" s="5"/>
      <c r="JX777" s="5"/>
      <c r="JY777" s="5"/>
      <c r="JZ777" s="5"/>
      <c r="KA777" s="5"/>
      <c r="KB777" s="5"/>
      <c r="KC777" s="5"/>
      <c r="KD777" s="5"/>
      <c r="KE777" s="5"/>
      <c r="KF777" s="5"/>
      <c r="KG777" s="5"/>
      <c r="KH777" s="5"/>
      <c r="KI777" s="5"/>
      <c r="KJ777" s="5"/>
      <c r="KK777" s="5"/>
      <c r="KL777" s="5"/>
      <c r="KM777" s="5"/>
      <c r="KN777" s="5"/>
    </row>
    <row r="778" spans="1:300" ht="12.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  <c r="CY778" s="5"/>
      <c r="CZ778" s="5"/>
      <c r="DA778" s="5"/>
      <c r="DB778" s="5"/>
      <c r="DC778" s="5"/>
      <c r="DD778" s="5"/>
      <c r="DE778" s="5"/>
      <c r="DF778" s="5"/>
      <c r="DG778" s="5"/>
      <c r="DH778" s="5"/>
      <c r="DI778" s="5"/>
      <c r="DJ778" s="5"/>
      <c r="DK778" s="5"/>
      <c r="DL778" s="5"/>
      <c r="DM778" s="5"/>
      <c r="DN778" s="5"/>
      <c r="DO778" s="5"/>
      <c r="DP778" s="5"/>
      <c r="DQ778" s="5"/>
      <c r="DR778" s="5"/>
      <c r="DS778" s="5"/>
      <c r="DT778" s="5"/>
      <c r="DU778" s="5"/>
      <c r="DV778" s="5"/>
      <c r="DW778" s="5"/>
      <c r="DX778" s="5"/>
      <c r="DY778" s="5"/>
      <c r="DZ778" s="5"/>
      <c r="EA778" s="5"/>
      <c r="EB778" s="5"/>
      <c r="EC778" s="5"/>
      <c r="ED778" s="5"/>
      <c r="EE778" s="5"/>
      <c r="EF778" s="5"/>
      <c r="EG778" s="5"/>
      <c r="EH778" s="5"/>
      <c r="EI778" s="5"/>
      <c r="EJ778" s="5"/>
      <c r="EK778" s="5"/>
      <c r="EL778" s="5"/>
      <c r="EM778" s="5"/>
      <c r="EN778" s="5"/>
      <c r="EO778" s="5"/>
      <c r="EP778" s="5"/>
      <c r="EQ778" s="5"/>
      <c r="ER778" s="5"/>
      <c r="ES778" s="5"/>
      <c r="ET778" s="5"/>
      <c r="EU778" s="5"/>
      <c r="EV778" s="5"/>
      <c r="EW778" s="5"/>
      <c r="EX778" s="5"/>
      <c r="EY778" s="5"/>
      <c r="EZ778" s="5"/>
      <c r="FA778" s="5"/>
      <c r="FB778" s="5"/>
      <c r="FC778" s="5"/>
      <c r="FD778" s="5"/>
      <c r="FE778" s="5"/>
      <c r="FF778" s="5"/>
      <c r="FG778" s="5"/>
      <c r="FH778" s="5"/>
      <c r="FI778" s="5"/>
      <c r="FJ778" s="5"/>
      <c r="FK778" s="5"/>
      <c r="FL778" s="5"/>
      <c r="FM778" s="5"/>
      <c r="FN778" s="5"/>
      <c r="FO778" s="5"/>
      <c r="FP778" s="5"/>
      <c r="FQ778" s="5"/>
      <c r="FR778" s="5"/>
      <c r="FS778" s="5"/>
      <c r="FT778" s="5"/>
      <c r="FU778" s="5"/>
      <c r="FV778" s="5"/>
      <c r="FW778" s="5"/>
      <c r="FX778" s="5"/>
      <c r="FY778" s="5"/>
      <c r="FZ778" s="5"/>
      <c r="GA778" s="5"/>
      <c r="GB778" s="5"/>
      <c r="GC778" s="5"/>
      <c r="GD778" s="5"/>
      <c r="GE778" s="5"/>
      <c r="GF778" s="5"/>
      <c r="GG778" s="5"/>
      <c r="GH778" s="5"/>
      <c r="GI778" s="5"/>
      <c r="GJ778" s="5"/>
      <c r="GK778" s="5"/>
      <c r="GL778" s="5"/>
      <c r="GM778" s="5"/>
      <c r="GN778" s="5"/>
      <c r="GO778" s="5"/>
      <c r="GP778" s="5"/>
      <c r="GQ778" s="5"/>
      <c r="GR778" s="5"/>
      <c r="GS778" s="5"/>
      <c r="GT778" s="5"/>
      <c r="GU778" s="5"/>
      <c r="GV778" s="5"/>
      <c r="GW778" s="5"/>
      <c r="GX778" s="5"/>
      <c r="GY778" s="5"/>
      <c r="GZ778" s="5"/>
      <c r="HA778" s="5"/>
      <c r="HB778" s="5"/>
      <c r="HC778" s="5"/>
      <c r="HD778" s="5"/>
      <c r="HE778" s="5"/>
      <c r="HF778" s="5"/>
      <c r="HG778" s="5"/>
      <c r="HH778" s="5"/>
      <c r="HI778" s="5"/>
      <c r="HJ778" s="5"/>
      <c r="HK778" s="5"/>
      <c r="HL778" s="5"/>
      <c r="HM778" s="5"/>
      <c r="HN778" s="5"/>
      <c r="HO778" s="5"/>
      <c r="HP778" s="5"/>
      <c r="HQ778" s="5"/>
      <c r="HR778" s="5"/>
      <c r="HS778" s="5"/>
      <c r="HT778" s="5"/>
      <c r="HU778" s="5"/>
      <c r="HV778" s="5"/>
      <c r="HW778" s="5"/>
      <c r="HX778" s="5"/>
      <c r="HY778" s="5"/>
      <c r="HZ778" s="5"/>
      <c r="IA778" s="5"/>
      <c r="IB778" s="5"/>
      <c r="IC778" s="5"/>
      <c r="ID778" s="5"/>
      <c r="IE778" s="5"/>
      <c r="IF778" s="5"/>
      <c r="IG778" s="5"/>
      <c r="IH778" s="5"/>
      <c r="II778" s="5"/>
      <c r="IJ778" s="5"/>
      <c r="IK778" s="5"/>
      <c r="IL778" s="5"/>
      <c r="IM778" s="5"/>
      <c r="IN778" s="5"/>
      <c r="IO778" s="5"/>
      <c r="IP778" s="5"/>
      <c r="IQ778" s="5"/>
      <c r="IR778" s="5"/>
      <c r="IS778" s="5"/>
      <c r="IT778" s="5"/>
      <c r="IU778" s="5"/>
      <c r="IV778" s="5"/>
      <c r="IW778" s="5"/>
      <c r="IX778" s="5"/>
      <c r="IY778" s="5"/>
      <c r="IZ778" s="5"/>
      <c r="JA778" s="5"/>
      <c r="JB778" s="5"/>
      <c r="JC778" s="5"/>
      <c r="JD778" s="5"/>
      <c r="JE778" s="5"/>
      <c r="JF778" s="5"/>
      <c r="JG778" s="5"/>
      <c r="JH778" s="5"/>
      <c r="JI778" s="5"/>
      <c r="JJ778" s="5"/>
      <c r="JK778" s="5"/>
      <c r="JL778" s="5"/>
      <c r="JM778" s="5"/>
      <c r="JN778" s="5"/>
      <c r="JO778" s="5"/>
      <c r="JP778" s="5"/>
      <c r="JQ778" s="5"/>
      <c r="JR778" s="5"/>
      <c r="JS778" s="5"/>
      <c r="JT778" s="5"/>
      <c r="JU778" s="5"/>
      <c r="JV778" s="5"/>
      <c r="JW778" s="5"/>
      <c r="JX778" s="5"/>
      <c r="JY778" s="5"/>
      <c r="JZ778" s="5"/>
      <c r="KA778" s="5"/>
      <c r="KB778" s="5"/>
      <c r="KC778" s="5"/>
      <c r="KD778" s="5"/>
      <c r="KE778" s="5"/>
      <c r="KF778" s="5"/>
      <c r="KG778" s="5"/>
      <c r="KH778" s="5"/>
      <c r="KI778" s="5"/>
      <c r="KJ778" s="5"/>
      <c r="KK778" s="5"/>
      <c r="KL778" s="5"/>
      <c r="KM778" s="5"/>
      <c r="KN778" s="5"/>
    </row>
    <row r="779" spans="1:300" ht="12.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/>
      <c r="CU779" s="5"/>
      <c r="CV779" s="5"/>
      <c r="CW779" s="5"/>
      <c r="CX779" s="5"/>
      <c r="CY779" s="5"/>
      <c r="CZ779" s="5"/>
      <c r="DA779" s="5"/>
      <c r="DB779" s="5"/>
      <c r="DC779" s="5"/>
      <c r="DD779" s="5"/>
      <c r="DE779" s="5"/>
      <c r="DF779" s="5"/>
      <c r="DG779" s="5"/>
      <c r="DH779" s="5"/>
      <c r="DI779" s="5"/>
      <c r="DJ779" s="5"/>
      <c r="DK779" s="5"/>
      <c r="DL779" s="5"/>
      <c r="DM779" s="5"/>
      <c r="DN779" s="5"/>
      <c r="DO779" s="5"/>
      <c r="DP779" s="5"/>
      <c r="DQ779" s="5"/>
      <c r="DR779" s="5"/>
      <c r="DS779" s="5"/>
      <c r="DT779" s="5"/>
      <c r="DU779" s="5"/>
      <c r="DV779" s="5"/>
      <c r="DW779" s="5"/>
      <c r="DX779" s="5"/>
      <c r="DY779" s="5"/>
      <c r="DZ779" s="5"/>
      <c r="EA779" s="5"/>
      <c r="EB779" s="5"/>
      <c r="EC779" s="5"/>
      <c r="ED779" s="5"/>
      <c r="EE779" s="5"/>
      <c r="EF779" s="5"/>
      <c r="EG779" s="5"/>
      <c r="EH779" s="5"/>
      <c r="EI779" s="5"/>
      <c r="EJ779" s="5"/>
      <c r="EK779" s="5"/>
      <c r="EL779" s="5"/>
      <c r="EM779" s="5"/>
      <c r="EN779" s="5"/>
      <c r="EO779" s="5"/>
      <c r="EP779" s="5"/>
      <c r="EQ779" s="5"/>
      <c r="ER779" s="5"/>
      <c r="ES779" s="5"/>
      <c r="ET779" s="5"/>
      <c r="EU779" s="5"/>
      <c r="EV779" s="5"/>
      <c r="EW779" s="5"/>
      <c r="EX779" s="5"/>
      <c r="EY779" s="5"/>
      <c r="EZ779" s="5"/>
      <c r="FA779" s="5"/>
      <c r="FB779" s="5"/>
      <c r="FC779" s="5"/>
      <c r="FD779" s="5"/>
      <c r="FE779" s="5"/>
      <c r="FF779" s="5"/>
      <c r="FG779" s="5"/>
      <c r="FH779" s="5"/>
      <c r="FI779" s="5"/>
      <c r="FJ779" s="5"/>
      <c r="FK779" s="5"/>
      <c r="FL779" s="5"/>
      <c r="FM779" s="5"/>
      <c r="FN779" s="5"/>
      <c r="FO779" s="5"/>
      <c r="FP779" s="5"/>
      <c r="FQ779" s="5"/>
      <c r="FR779" s="5"/>
      <c r="FS779" s="5"/>
      <c r="FT779" s="5"/>
      <c r="FU779" s="5"/>
      <c r="FV779" s="5"/>
      <c r="FW779" s="5"/>
      <c r="FX779" s="5"/>
      <c r="FY779" s="5"/>
      <c r="FZ779" s="5"/>
      <c r="GA779" s="5"/>
      <c r="GB779" s="5"/>
      <c r="GC779" s="5"/>
      <c r="GD779" s="5"/>
      <c r="GE779" s="5"/>
      <c r="GF779" s="5"/>
      <c r="GG779" s="5"/>
      <c r="GH779" s="5"/>
      <c r="GI779" s="5"/>
      <c r="GJ779" s="5"/>
      <c r="GK779" s="5"/>
      <c r="GL779" s="5"/>
      <c r="GM779" s="5"/>
      <c r="GN779" s="5"/>
      <c r="GO779" s="5"/>
      <c r="GP779" s="5"/>
      <c r="GQ779" s="5"/>
      <c r="GR779" s="5"/>
      <c r="GS779" s="5"/>
      <c r="GT779" s="5"/>
      <c r="GU779" s="5"/>
      <c r="GV779" s="5"/>
      <c r="GW779" s="5"/>
      <c r="GX779" s="5"/>
      <c r="GY779" s="5"/>
      <c r="GZ779" s="5"/>
      <c r="HA779" s="5"/>
      <c r="HB779" s="5"/>
      <c r="HC779" s="5"/>
      <c r="HD779" s="5"/>
      <c r="HE779" s="5"/>
      <c r="HF779" s="5"/>
      <c r="HG779" s="5"/>
      <c r="HH779" s="5"/>
      <c r="HI779" s="5"/>
      <c r="HJ779" s="5"/>
      <c r="HK779" s="5"/>
      <c r="HL779" s="5"/>
      <c r="HM779" s="5"/>
      <c r="HN779" s="5"/>
      <c r="HO779" s="5"/>
      <c r="HP779" s="5"/>
      <c r="HQ779" s="5"/>
      <c r="HR779" s="5"/>
      <c r="HS779" s="5"/>
      <c r="HT779" s="5"/>
      <c r="HU779" s="5"/>
      <c r="HV779" s="5"/>
      <c r="HW779" s="5"/>
      <c r="HX779" s="5"/>
      <c r="HY779" s="5"/>
      <c r="HZ779" s="5"/>
      <c r="IA779" s="5"/>
      <c r="IB779" s="5"/>
      <c r="IC779" s="5"/>
      <c r="ID779" s="5"/>
      <c r="IE779" s="5"/>
      <c r="IF779" s="5"/>
      <c r="IG779" s="5"/>
      <c r="IH779" s="5"/>
      <c r="II779" s="5"/>
      <c r="IJ779" s="5"/>
      <c r="IK779" s="5"/>
      <c r="IL779" s="5"/>
      <c r="IM779" s="5"/>
      <c r="IN779" s="5"/>
      <c r="IO779" s="5"/>
      <c r="IP779" s="5"/>
      <c r="IQ779" s="5"/>
      <c r="IR779" s="5"/>
      <c r="IS779" s="5"/>
      <c r="IT779" s="5"/>
      <c r="IU779" s="5"/>
      <c r="IV779" s="5"/>
      <c r="IW779" s="5"/>
      <c r="IX779" s="5"/>
      <c r="IY779" s="5"/>
      <c r="IZ779" s="5"/>
      <c r="JA779" s="5"/>
      <c r="JB779" s="5"/>
      <c r="JC779" s="5"/>
      <c r="JD779" s="5"/>
      <c r="JE779" s="5"/>
      <c r="JF779" s="5"/>
      <c r="JG779" s="5"/>
      <c r="JH779" s="5"/>
      <c r="JI779" s="5"/>
      <c r="JJ779" s="5"/>
      <c r="JK779" s="5"/>
      <c r="JL779" s="5"/>
      <c r="JM779" s="5"/>
      <c r="JN779" s="5"/>
      <c r="JO779" s="5"/>
      <c r="JP779" s="5"/>
      <c r="JQ779" s="5"/>
      <c r="JR779" s="5"/>
      <c r="JS779" s="5"/>
      <c r="JT779" s="5"/>
      <c r="JU779" s="5"/>
      <c r="JV779" s="5"/>
      <c r="JW779" s="5"/>
      <c r="JX779" s="5"/>
      <c r="JY779" s="5"/>
      <c r="JZ779" s="5"/>
      <c r="KA779" s="5"/>
      <c r="KB779" s="5"/>
      <c r="KC779" s="5"/>
      <c r="KD779" s="5"/>
      <c r="KE779" s="5"/>
      <c r="KF779" s="5"/>
      <c r="KG779" s="5"/>
      <c r="KH779" s="5"/>
      <c r="KI779" s="5"/>
      <c r="KJ779" s="5"/>
      <c r="KK779" s="5"/>
      <c r="KL779" s="5"/>
      <c r="KM779" s="5"/>
      <c r="KN779" s="5"/>
    </row>
    <row r="780" spans="1:300" ht="12.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/>
      <c r="CU780" s="5"/>
      <c r="CV780" s="5"/>
      <c r="CW780" s="5"/>
      <c r="CX780" s="5"/>
      <c r="CY780" s="5"/>
      <c r="CZ780" s="5"/>
      <c r="DA780" s="5"/>
      <c r="DB780" s="5"/>
      <c r="DC780" s="5"/>
      <c r="DD780" s="5"/>
      <c r="DE780" s="5"/>
      <c r="DF780" s="5"/>
      <c r="DG780" s="5"/>
      <c r="DH780" s="5"/>
      <c r="DI780" s="5"/>
      <c r="DJ780" s="5"/>
      <c r="DK780" s="5"/>
      <c r="DL780" s="5"/>
      <c r="DM780" s="5"/>
      <c r="DN780" s="5"/>
      <c r="DO780" s="5"/>
      <c r="DP780" s="5"/>
      <c r="DQ780" s="5"/>
      <c r="DR780" s="5"/>
      <c r="DS780" s="5"/>
      <c r="DT780" s="5"/>
      <c r="DU780" s="5"/>
      <c r="DV780" s="5"/>
      <c r="DW780" s="5"/>
      <c r="DX780" s="5"/>
      <c r="DY780" s="5"/>
      <c r="DZ780" s="5"/>
      <c r="EA780" s="5"/>
      <c r="EB780" s="5"/>
      <c r="EC780" s="5"/>
      <c r="ED780" s="5"/>
      <c r="EE780" s="5"/>
      <c r="EF780" s="5"/>
      <c r="EG780" s="5"/>
      <c r="EH780" s="5"/>
      <c r="EI780" s="5"/>
      <c r="EJ780" s="5"/>
      <c r="EK780" s="5"/>
      <c r="EL780" s="5"/>
      <c r="EM780" s="5"/>
      <c r="EN780" s="5"/>
      <c r="EO780" s="5"/>
      <c r="EP780" s="5"/>
      <c r="EQ780" s="5"/>
      <c r="ER780" s="5"/>
      <c r="ES780" s="5"/>
      <c r="ET780" s="5"/>
      <c r="EU780" s="5"/>
      <c r="EV780" s="5"/>
      <c r="EW780" s="5"/>
      <c r="EX780" s="5"/>
      <c r="EY780" s="5"/>
      <c r="EZ780" s="5"/>
      <c r="FA780" s="5"/>
      <c r="FB780" s="5"/>
      <c r="FC780" s="5"/>
      <c r="FD780" s="5"/>
      <c r="FE780" s="5"/>
      <c r="FF780" s="5"/>
      <c r="FG780" s="5"/>
      <c r="FH780" s="5"/>
      <c r="FI780" s="5"/>
      <c r="FJ780" s="5"/>
      <c r="FK780" s="5"/>
      <c r="FL780" s="5"/>
      <c r="FM780" s="5"/>
      <c r="FN780" s="5"/>
      <c r="FO780" s="5"/>
      <c r="FP780" s="5"/>
      <c r="FQ780" s="5"/>
      <c r="FR780" s="5"/>
      <c r="FS780" s="5"/>
      <c r="FT780" s="5"/>
      <c r="FU780" s="5"/>
      <c r="FV780" s="5"/>
      <c r="FW780" s="5"/>
      <c r="FX780" s="5"/>
      <c r="FY780" s="5"/>
      <c r="FZ780" s="5"/>
      <c r="GA780" s="5"/>
      <c r="GB780" s="5"/>
      <c r="GC780" s="5"/>
      <c r="GD780" s="5"/>
      <c r="GE780" s="5"/>
      <c r="GF780" s="5"/>
      <c r="GG780" s="5"/>
      <c r="GH780" s="5"/>
      <c r="GI780" s="5"/>
      <c r="GJ780" s="5"/>
      <c r="GK780" s="5"/>
      <c r="GL780" s="5"/>
      <c r="GM780" s="5"/>
      <c r="GN780" s="5"/>
      <c r="GO780" s="5"/>
      <c r="GP780" s="5"/>
      <c r="GQ780" s="5"/>
      <c r="GR780" s="5"/>
      <c r="GS780" s="5"/>
      <c r="GT780" s="5"/>
      <c r="GU780" s="5"/>
      <c r="GV780" s="5"/>
      <c r="GW780" s="5"/>
      <c r="GX780" s="5"/>
      <c r="GY780" s="5"/>
      <c r="GZ780" s="5"/>
      <c r="HA780" s="5"/>
      <c r="HB780" s="5"/>
      <c r="HC780" s="5"/>
      <c r="HD780" s="5"/>
      <c r="HE780" s="5"/>
      <c r="HF780" s="5"/>
      <c r="HG780" s="5"/>
      <c r="HH780" s="5"/>
      <c r="HI780" s="5"/>
      <c r="HJ780" s="5"/>
      <c r="HK780" s="5"/>
      <c r="HL780" s="5"/>
      <c r="HM780" s="5"/>
      <c r="HN780" s="5"/>
      <c r="HO780" s="5"/>
      <c r="HP780" s="5"/>
      <c r="HQ780" s="5"/>
      <c r="HR780" s="5"/>
      <c r="HS780" s="5"/>
      <c r="HT780" s="5"/>
      <c r="HU780" s="5"/>
      <c r="HV780" s="5"/>
      <c r="HW780" s="5"/>
      <c r="HX780" s="5"/>
      <c r="HY780" s="5"/>
      <c r="HZ780" s="5"/>
      <c r="IA780" s="5"/>
      <c r="IB780" s="5"/>
      <c r="IC780" s="5"/>
      <c r="ID780" s="5"/>
      <c r="IE780" s="5"/>
      <c r="IF780" s="5"/>
      <c r="IG780" s="5"/>
      <c r="IH780" s="5"/>
      <c r="II780" s="5"/>
      <c r="IJ780" s="5"/>
      <c r="IK780" s="5"/>
      <c r="IL780" s="5"/>
      <c r="IM780" s="5"/>
      <c r="IN780" s="5"/>
      <c r="IO780" s="5"/>
      <c r="IP780" s="5"/>
      <c r="IQ780" s="5"/>
      <c r="IR780" s="5"/>
      <c r="IS780" s="5"/>
      <c r="IT780" s="5"/>
      <c r="IU780" s="5"/>
      <c r="IV780" s="5"/>
      <c r="IW780" s="5"/>
      <c r="IX780" s="5"/>
      <c r="IY780" s="5"/>
      <c r="IZ780" s="5"/>
      <c r="JA780" s="5"/>
      <c r="JB780" s="5"/>
      <c r="JC780" s="5"/>
      <c r="JD780" s="5"/>
      <c r="JE780" s="5"/>
      <c r="JF780" s="5"/>
      <c r="JG780" s="5"/>
      <c r="JH780" s="5"/>
      <c r="JI780" s="5"/>
      <c r="JJ780" s="5"/>
      <c r="JK780" s="5"/>
      <c r="JL780" s="5"/>
      <c r="JM780" s="5"/>
      <c r="JN780" s="5"/>
      <c r="JO780" s="5"/>
      <c r="JP780" s="5"/>
      <c r="JQ780" s="5"/>
      <c r="JR780" s="5"/>
      <c r="JS780" s="5"/>
      <c r="JT780" s="5"/>
      <c r="JU780" s="5"/>
      <c r="JV780" s="5"/>
      <c r="JW780" s="5"/>
      <c r="JX780" s="5"/>
      <c r="JY780" s="5"/>
      <c r="JZ780" s="5"/>
      <c r="KA780" s="5"/>
      <c r="KB780" s="5"/>
      <c r="KC780" s="5"/>
      <c r="KD780" s="5"/>
      <c r="KE780" s="5"/>
      <c r="KF780" s="5"/>
      <c r="KG780" s="5"/>
      <c r="KH780" s="5"/>
      <c r="KI780" s="5"/>
      <c r="KJ780" s="5"/>
      <c r="KK780" s="5"/>
      <c r="KL780" s="5"/>
      <c r="KM780" s="5"/>
      <c r="KN780" s="5"/>
    </row>
    <row r="781" spans="1:300" ht="12.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  <c r="CU781" s="5"/>
      <c r="CV781" s="5"/>
      <c r="CW781" s="5"/>
      <c r="CX781" s="5"/>
      <c r="CY781" s="5"/>
      <c r="CZ781" s="5"/>
      <c r="DA781" s="5"/>
      <c r="DB781" s="5"/>
      <c r="DC781" s="5"/>
      <c r="DD781" s="5"/>
      <c r="DE781" s="5"/>
      <c r="DF781" s="5"/>
      <c r="DG781" s="5"/>
      <c r="DH781" s="5"/>
      <c r="DI781" s="5"/>
      <c r="DJ781" s="5"/>
      <c r="DK781" s="5"/>
      <c r="DL781" s="5"/>
      <c r="DM781" s="5"/>
      <c r="DN781" s="5"/>
      <c r="DO781" s="5"/>
      <c r="DP781" s="5"/>
      <c r="DQ781" s="5"/>
      <c r="DR781" s="5"/>
      <c r="DS781" s="5"/>
      <c r="DT781" s="5"/>
      <c r="DU781" s="5"/>
      <c r="DV781" s="5"/>
      <c r="DW781" s="5"/>
      <c r="DX781" s="5"/>
      <c r="DY781" s="5"/>
      <c r="DZ781" s="5"/>
      <c r="EA781" s="5"/>
      <c r="EB781" s="5"/>
      <c r="EC781" s="5"/>
      <c r="ED781" s="5"/>
      <c r="EE781" s="5"/>
      <c r="EF781" s="5"/>
      <c r="EG781" s="5"/>
      <c r="EH781" s="5"/>
      <c r="EI781" s="5"/>
      <c r="EJ781" s="5"/>
      <c r="EK781" s="5"/>
      <c r="EL781" s="5"/>
      <c r="EM781" s="5"/>
      <c r="EN781" s="5"/>
      <c r="EO781" s="5"/>
      <c r="EP781" s="5"/>
      <c r="EQ781" s="5"/>
      <c r="ER781" s="5"/>
      <c r="ES781" s="5"/>
      <c r="ET781" s="5"/>
      <c r="EU781" s="5"/>
      <c r="EV781" s="5"/>
      <c r="EW781" s="5"/>
      <c r="EX781" s="5"/>
      <c r="EY781" s="5"/>
      <c r="EZ781" s="5"/>
      <c r="FA781" s="5"/>
      <c r="FB781" s="5"/>
      <c r="FC781" s="5"/>
      <c r="FD781" s="5"/>
      <c r="FE781" s="5"/>
      <c r="FF781" s="5"/>
      <c r="FG781" s="5"/>
      <c r="FH781" s="5"/>
      <c r="FI781" s="5"/>
      <c r="FJ781" s="5"/>
      <c r="FK781" s="5"/>
      <c r="FL781" s="5"/>
      <c r="FM781" s="5"/>
      <c r="FN781" s="5"/>
      <c r="FO781" s="5"/>
      <c r="FP781" s="5"/>
      <c r="FQ781" s="5"/>
      <c r="FR781" s="5"/>
      <c r="FS781" s="5"/>
      <c r="FT781" s="5"/>
      <c r="FU781" s="5"/>
      <c r="FV781" s="5"/>
      <c r="FW781" s="5"/>
      <c r="FX781" s="5"/>
      <c r="FY781" s="5"/>
      <c r="FZ781" s="5"/>
      <c r="GA781" s="5"/>
      <c r="GB781" s="5"/>
      <c r="GC781" s="5"/>
      <c r="GD781" s="5"/>
      <c r="GE781" s="5"/>
      <c r="GF781" s="5"/>
      <c r="GG781" s="5"/>
      <c r="GH781" s="5"/>
      <c r="GI781" s="5"/>
      <c r="GJ781" s="5"/>
      <c r="GK781" s="5"/>
      <c r="GL781" s="5"/>
      <c r="GM781" s="5"/>
      <c r="GN781" s="5"/>
      <c r="GO781" s="5"/>
      <c r="GP781" s="5"/>
      <c r="GQ781" s="5"/>
      <c r="GR781" s="5"/>
      <c r="GS781" s="5"/>
      <c r="GT781" s="5"/>
      <c r="GU781" s="5"/>
      <c r="GV781" s="5"/>
      <c r="GW781" s="5"/>
      <c r="GX781" s="5"/>
      <c r="GY781" s="5"/>
      <c r="GZ781" s="5"/>
      <c r="HA781" s="5"/>
      <c r="HB781" s="5"/>
      <c r="HC781" s="5"/>
      <c r="HD781" s="5"/>
      <c r="HE781" s="5"/>
      <c r="HF781" s="5"/>
      <c r="HG781" s="5"/>
      <c r="HH781" s="5"/>
      <c r="HI781" s="5"/>
      <c r="HJ781" s="5"/>
      <c r="HK781" s="5"/>
      <c r="HL781" s="5"/>
      <c r="HM781" s="5"/>
      <c r="HN781" s="5"/>
      <c r="HO781" s="5"/>
      <c r="HP781" s="5"/>
      <c r="HQ781" s="5"/>
      <c r="HR781" s="5"/>
      <c r="HS781" s="5"/>
      <c r="HT781" s="5"/>
      <c r="HU781" s="5"/>
      <c r="HV781" s="5"/>
      <c r="HW781" s="5"/>
      <c r="HX781" s="5"/>
      <c r="HY781" s="5"/>
      <c r="HZ781" s="5"/>
      <c r="IA781" s="5"/>
      <c r="IB781" s="5"/>
      <c r="IC781" s="5"/>
      <c r="ID781" s="5"/>
      <c r="IE781" s="5"/>
      <c r="IF781" s="5"/>
      <c r="IG781" s="5"/>
      <c r="IH781" s="5"/>
      <c r="II781" s="5"/>
      <c r="IJ781" s="5"/>
      <c r="IK781" s="5"/>
      <c r="IL781" s="5"/>
      <c r="IM781" s="5"/>
      <c r="IN781" s="5"/>
      <c r="IO781" s="5"/>
      <c r="IP781" s="5"/>
      <c r="IQ781" s="5"/>
      <c r="IR781" s="5"/>
      <c r="IS781" s="5"/>
      <c r="IT781" s="5"/>
      <c r="IU781" s="5"/>
      <c r="IV781" s="5"/>
      <c r="IW781" s="5"/>
      <c r="IX781" s="5"/>
      <c r="IY781" s="5"/>
      <c r="IZ781" s="5"/>
      <c r="JA781" s="5"/>
      <c r="JB781" s="5"/>
      <c r="JC781" s="5"/>
      <c r="JD781" s="5"/>
      <c r="JE781" s="5"/>
      <c r="JF781" s="5"/>
      <c r="JG781" s="5"/>
      <c r="JH781" s="5"/>
      <c r="JI781" s="5"/>
      <c r="JJ781" s="5"/>
      <c r="JK781" s="5"/>
      <c r="JL781" s="5"/>
      <c r="JM781" s="5"/>
      <c r="JN781" s="5"/>
      <c r="JO781" s="5"/>
      <c r="JP781" s="5"/>
      <c r="JQ781" s="5"/>
      <c r="JR781" s="5"/>
      <c r="JS781" s="5"/>
      <c r="JT781" s="5"/>
      <c r="JU781" s="5"/>
      <c r="JV781" s="5"/>
      <c r="JW781" s="5"/>
      <c r="JX781" s="5"/>
      <c r="JY781" s="5"/>
      <c r="JZ781" s="5"/>
      <c r="KA781" s="5"/>
      <c r="KB781" s="5"/>
      <c r="KC781" s="5"/>
      <c r="KD781" s="5"/>
      <c r="KE781" s="5"/>
      <c r="KF781" s="5"/>
      <c r="KG781" s="5"/>
      <c r="KH781" s="5"/>
      <c r="KI781" s="5"/>
      <c r="KJ781" s="5"/>
      <c r="KK781" s="5"/>
      <c r="KL781" s="5"/>
      <c r="KM781" s="5"/>
      <c r="KN781" s="5"/>
    </row>
    <row r="782" spans="1:300" ht="12.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/>
      <c r="CM782" s="5"/>
      <c r="CN782" s="5"/>
      <c r="CO782" s="5"/>
      <c r="CP782" s="5"/>
      <c r="CQ782" s="5"/>
      <c r="CR782" s="5"/>
      <c r="CS782" s="5"/>
      <c r="CT782" s="5"/>
      <c r="CU782" s="5"/>
      <c r="CV782" s="5"/>
      <c r="CW782" s="5"/>
      <c r="CX782" s="5"/>
      <c r="CY782" s="5"/>
      <c r="CZ782" s="5"/>
      <c r="DA782" s="5"/>
      <c r="DB782" s="5"/>
      <c r="DC782" s="5"/>
      <c r="DD782" s="5"/>
      <c r="DE782" s="5"/>
      <c r="DF782" s="5"/>
      <c r="DG782" s="5"/>
      <c r="DH782" s="5"/>
      <c r="DI782" s="5"/>
      <c r="DJ782" s="5"/>
      <c r="DK782" s="5"/>
      <c r="DL782" s="5"/>
      <c r="DM782" s="5"/>
      <c r="DN782" s="5"/>
      <c r="DO782" s="5"/>
      <c r="DP782" s="5"/>
      <c r="DQ782" s="5"/>
      <c r="DR782" s="5"/>
      <c r="DS782" s="5"/>
      <c r="DT782" s="5"/>
      <c r="DU782" s="5"/>
      <c r="DV782" s="5"/>
      <c r="DW782" s="5"/>
      <c r="DX782" s="5"/>
      <c r="DY782" s="5"/>
      <c r="DZ782" s="5"/>
      <c r="EA782" s="5"/>
      <c r="EB782" s="5"/>
      <c r="EC782" s="5"/>
      <c r="ED782" s="5"/>
      <c r="EE782" s="5"/>
      <c r="EF782" s="5"/>
      <c r="EG782" s="5"/>
      <c r="EH782" s="5"/>
      <c r="EI782" s="5"/>
      <c r="EJ782" s="5"/>
      <c r="EK782" s="5"/>
      <c r="EL782" s="5"/>
      <c r="EM782" s="5"/>
      <c r="EN782" s="5"/>
      <c r="EO782" s="5"/>
      <c r="EP782" s="5"/>
      <c r="EQ782" s="5"/>
      <c r="ER782" s="5"/>
      <c r="ES782" s="5"/>
      <c r="ET782" s="5"/>
      <c r="EU782" s="5"/>
      <c r="EV782" s="5"/>
      <c r="EW782" s="5"/>
      <c r="EX782" s="5"/>
      <c r="EY782" s="5"/>
      <c r="EZ782" s="5"/>
      <c r="FA782" s="5"/>
      <c r="FB782" s="5"/>
      <c r="FC782" s="5"/>
      <c r="FD782" s="5"/>
      <c r="FE782" s="5"/>
      <c r="FF782" s="5"/>
      <c r="FG782" s="5"/>
      <c r="FH782" s="5"/>
      <c r="FI782" s="5"/>
      <c r="FJ782" s="5"/>
      <c r="FK782" s="5"/>
      <c r="FL782" s="5"/>
      <c r="FM782" s="5"/>
      <c r="FN782" s="5"/>
      <c r="FO782" s="5"/>
      <c r="FP782" s="5"/>
      <c r="FQ782" s="5"/>
      <c r="FR782" s="5"/>
      <c r="FS782" s="5"/>
      <c r="FT782" s="5"/>
      <c r="FU782" s="5"/>
      <c r="FV782" s="5"/>
      <c r="FW782" s="5"/>
      <c r="FX782" s="5"/>
      <c r="FY782" s="5"/>
      <c r="FZ782" s="5"/>
      <c r="GA782" s="5"/>
      <c r="GB782" s="5"/>
      <c r="GC782" s="5"/>
      <c r="GD782" s="5"/>
      <c r="GE782" s="5"/>
      <c r="GF782" s="5"/>
      <c r="GG782" s="5"/>
      <c r="GH782" s="5"/>
      <c r="GI782" s="5"/>
      <c r="GJ782" s="5"/>
      <c r="GK782" s="5"/>
      <c r="GL782" s="5"/>
      <c r="GM782" s="5"/>
      <c r="GN782" s="5"/>
      <c r="GO782" s="5"/>
      <c r="GP782" s="5"/>
      <c r="GQ782" s="5"/>
      <c r="GR782" s="5"/>
      <c r="GS782" s="5"/>
      <c r="GT782" s="5"/>
      <c r="GU782" s="5"/>
      <c r="GV782" s="5"/>
      <c r="GW782" s="5"/>
      <c r="GX782" s="5"/>
      <c r="GY782" s="5"/>
      <c r="GZ782" s="5"/>
      <c r="HA782" s="5"/>
      <c r="HB782" s="5"/>
      <c r="HC782" s="5"/>
      <c r="HD782" s="5"/>
      <c r="HE782" s="5"/>
      <c r="HF782" s="5"/>
      <c r="HG782" s="5"/>
      <c r="HH782" s="5"/>
      <c r="HI782" s="5"/>
      <c r="HJ782" s="5"/>
      <c r="HK782" s="5"/>
      <c r="HL782" s="5"/>
      <c r="HM782" s="5"/>
      <c r="HN782" s="5"/>
      <c r="HO782" s="5"/>
      <c r="HP782" s="5"/>
      <c r="HQ782" s="5"/>
      <c r="HR782" s="5"/>
      <c r="HS782" s="5"/>
      <c r="HT782" s="5"/>
      <c r="HU782" s="5"/>
      <c r="HV782" s="5"/>
      <c r="HW782" s="5"/>
      <c r="HX782" s="5"/>
      <c r="HY782" s="5"/>
      <c r="HZ782" s="5"/>
      <c r="IA782" s="5"/>
      <c r="IB782" s="5"/>
      <c r="IC782" s="5"/>
      <c r="ID782" s="5"/>
      <c r="IE782" s="5"/>
      <c r="IF782" s="5"/>
      <c r="IG782" s="5"/>
      <c r="IH782" s="5"/>
      <c r="II782" s="5"/>
      <c r="IJ782" s="5"/>
      <c r="IK782" s="5"/>
      <c r="IL782" s="5"/>
      <c r="IM782" s="5"/>
      <c r="IN782" s="5"/>
      <c r="IO782" s="5"/>
      <c r="IP782" s="5"/>
      <c r="IQ782" s="5"/>
      <c r="IR782" s="5"/>
      <c r="IS782" s="5"/>
      <c r="IT782" s="5"/>
      <c r="IU782" s="5"/>
      <c r="IV782" s="5"/>
      <c r="IW782" s="5"/>
      <c r="IX782" s="5"/>
      <c r="IY782" s="5"/>
      <c r="IZ782" s="5"/>
      <c r="JA782" s="5"/>
      <c r="JB782" s="5"/>
      <c r="JC782" s="5"/>
      <c r="JD782" s="5"/>
      <c r="JE782" s="5"/>
      <c r="JF782" s="5"/>
      <c r="JG782" s="5"/>
      <c r="JH782" s="5"/>
      <c r="JI782" s="5"/>
      <c r="JJ782" s="5"/>
      <c r="JK782" s="5"/>
      <c r="JL782" s="5"/>
      <c r="JM782" s="5"/>
      <c r="JN782" s="5"/>
      <c r="JO782" s="5"/>
      <c r="JP782" s="5"/>
      <c r="JQ782" s="5"/>
      <c r="JR782" s="5"/>
      <c r="JS782" s="5"/>
      <c r="JT782" s="5"/>
      <c r="JU782" s="5"/>
      <c r="JV782" s="5"/>
      <c r="JW782" s="5"/>
      <c r="JX782" s="5"/>
      <c r="JY782" s="5"/>
      <c r="JZ782" s="5"/>
      <c r="KA782" s="5"/>
      <c r="KB782" s="5"/>
      <c r="KC782" s="5"/>
      <c r="KD782" s="5"/>
      <c r="KE782" s="5"/>
      <c r="KF782" s="5"/>
      <c r="KG782" s="5"/>
      <c r="KH782" s="5"/>
      <c r="KI782" s="5"/>
      <c r="KJ782" s="5"/>
      <c r="KK782" s="5"/>
      <c r="KL782" s="5"/>
      <c r="KM782" s="5"/>
      <c r="KN782" s="5"/>
    </row>
    <row r="783" spans="1:300" ht="12.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  <c r="CU783" s="5"/>
      <c r="CV783" s="5"/>
      <c r="CW783" s="5"/>
      <c r="CX783" s="5"/>
      <c r="CY783" s="5"/>
      <c r="CZ783" s="5"/>
      <c r="DA783" s="5"/>
      <c r="DB783" s="5"/>
      <c r="DC783" s="5"/>
      <c r="DD783" s="5"/>
      <c r="DE783" s="5"/>
      <c r="DF783" s="5"/>
      <c r="DG783" s="5"/>
      <c r="DH783" s="5"/>
      <c r="DI783" s="5"/>
      <c r="DJ783" s="5"/>
      <c r="DK783" s="5"/>
      <c r="DL783" s="5"/>
      <c r="DM783" s="5"/>
      <c r="DN783" s="5"/>
      <c r="DO783" s="5"/>
      <c r="DP783" s="5"/>
      <c r="DQ783" s="5"/>
      <c r="DR783" s="5"/>
      <c r="DS783" s="5"/>
      <c r="DT783" s="5"/>
      <c r="DU783" s="5"/>
      <c r="DV783" s="5"/>
      <c r="DW783" s="5"/>
      <c r="DX783" s="5"/>
      <c r="DY783" s="5"/>
      <c r="DZ783" s="5"/>
      <c r="EA783" s="5"/>
      <c r="EB783" s="5"/>
      <c r="EC783" s="5"/>
      <c r="ED783" s="5"/>
      <c r="EE783" s="5"/>
      <c r="EF783" s="5"/>
      <c r="EG783" s="5"/>
      <c r="EH783" s="5"/>
      <c r="EI783" s="5"/>
      <c r="EJ783" s="5"/>
      <c r="EK783" s="5"/>
      <c r="EL783" s="5"/>
      <c r="EM783" s="5"/>
      <c r="EN783" s="5"/>
      <c r="EO783" s="5"/>
      <c r="EP783" s="5"/>
      <c r="EQ783" s="5"/>
      <c r="ER783" s="5"/>
      <c r="ES783" s="5"/>
      <c r="ET783" s="5"/>
      <c r="EU783" s="5"/>
      <c r="EV783" s="5"/>
      <c r="EW783" s="5"/>
      <c r="EX783" s="5"/>
      <c r="EY783" s="5"/>
      <c r="EZ783" s="5"/>
      <c r="FA783" s="5"/>
      <c r="FB783" s="5"/>
      <c r="FC783" s="5"/>
      <c r="FD783" s="5"/>
      <c r="FE783" s="5"/>
      <c r="FF783" s="5"/>
      <c r="FG783" s="5"/>
      <c r="FH783" s="5"/>
      <c r="FI783" s="5"/>
      <c r="FJ783" s="5"/>
      <c r="FK783" s="5"/>
      <c r="FL783" s="5"/>
      <c r="FM783" s="5"/>
      <c r="FN783" s="5"/>
      <c r="FO783" s="5"/>
      <c r="FP783" s="5"/>
      <c r="FQ783" s="5"/>
      <c r="FR783" s="5"/>
      <c r="FS783" s="5"/>
      <c r="FT783" s="5"/>
      <c r="FU783" s="5"/>
      <c r="FV783" s="5"/>
      <c r="FW783" s="5"/>
      <c r="FX783" s="5"/>
      <c r="FY783" s="5"/>
      <c r="FZ783" s="5"/>
      <c r="GA783" s="5"/>
      <c r="GB783" s="5"/>
      <c r="GC783" s="5"/>
      <c r="GD783" s="5"/>
      <c r="GE783" s="5"/>
      <c r="GF783" s="5"/>
      <c r="GG783" s="5"/>
      <c r="GH783" s="5"/>
      <c r="GI783" s="5"/>
      <c r="GJ783" s="5"/>
      <c r="GK783" s="5"/>
      <c r="GL783" s="5"/>
      <c r="GM783" s="5"/>
      <c r="GN783" s="5"/>
      <c r="GO783" s="5"/>
      <c r="GP783" s="5"/>
      <c r="GQ783" s="5"/>
      <c r="GR783" s="5"/>
      <c r="GS783" s="5"/>
      <c r="GT783" s="5"/>
      <c r="GU783" s="5"/>
      <c r="GV783" s="5"/>
      <c r="GW783" s="5"/>
      <c r="GX783" s="5"/>
      <c r="GY783" s="5"/>
      <c r="GZ783" s="5"/>
      <c r="HA783" s="5"/>
      <c r="HB783" s="5"/>
      <c r="HC783" s="5"/>
      <c r="HD783" s="5"/>
      <c r="HE783" s="5"/>
      <c r="HF783" s="5"/>
      <c r="HG783" s="5"/>
      <c r="HH783" s="5"/>
      <c r="HI783" s="5"/>
      <c r="HJ783" s="5"/>
      <c r="HK783" s="5"/>
      <c r="HL783" s="5"/>
      <c r="HM783" s="5"/>
      <c r="HN783" s="5"/>
      <c r="HO783" s="5"/>
      <c r="HP783" s="5"/>
      <c r="HQ783" s="5"/>
      <c r="HR783" s="5"/>
      <c r="HS783" s="5"/>
      <c r="HT783" s="5"/>
      <c r="HU783" s="5"/>
      <c r="HV783" s="5"/>
      <c r="HW783" s="5"/>
      <c r="HX783" s="5"/>
      <c r="HY783" s="5"/>
      <c r="HZ783" s="5"/>
      <c r="IA783" s="5"/>
      <c r="IB783" s="5"/>
      <c r="IC783" s="5"/>
      <c r="ID783" s="5"/>
      <c r="IE783" s="5"/>
      <c r="IF783" s="5"/>
      <c r="IG783" s="5"/>
      <c r="IH783" s="5"/>
      <c r="II783" s="5"/>
      <c r="IJ783" s="5"/>
      <c r="IK783" s="5"/>
      <c r="IL783" s="5"/>
      <c r="IM783" s="5"/>
      <c r="IN783" s="5"/>
      <c r="IO783" s="5"/>
      <c r="IP783" s="5"/>
      <c r="IQ783" s="5"/>
      <c r="IR783" s="5"/>
      <c r="IS783" s="5"/>
      <c r="IT783" s="5"/>
      <c r="IU783" s="5"/>
      <c r="IV783" s="5"/>
      <c r="IW783" s="5"/>
      <c r="IX783" s="5"/>
      <c r="IY783" s="5"/>
      <c r="IZ783" s="5"/>
      <c r="JA783" s="5"/>
      <c r="JB783" s="5"/>
      <c r="JC783" s="5"/>
      <c r="JD783" s="5"/>
      <c r="JE783" s="5"/>
      <c r="JF783" s="5"/>
      <c r="JG783" s="5"/>
      <c r="JH783" s="5"/>
      <c r="JI783" s="5"/>
      <c r="JJ783" s="5"/>
      <c r="JK783" s="5"/>
      <c r="JL783" s="5"/>
      <c r="JM783" s="5"/>
      <c r="JN783" s="5"/>
      <c r="JO783" s="5"/>
      <c r="JP783" s="5"/>
      <c r="JQ783" s="5"/>
      <c r="JR783" s="5"/>
      <c r="JS783" s="5"/>
      <c r="JT783" s="5"/>
      <c r="JU783" s="5"/>
      <c r="JV783" s="5"/>
      <c r="JW783" s="5"/>
      <c r="JX783" s="5"/>
      <c r="JY783" s="5"/>
      <c r="JZ783" s="5"/>
      <c r="KA783" s="5"/>
      <c r="KB783" s="5"/>
      <c r="KC783" s="5"/>
      <c r="KD783" s="5"/>
      <c r="KE783" s="5"/>
      <c r="KF783" s="5"/>
      <c r="KG783" s="5"/>
      <c r="KH783" s="5"/>
      <c r="KI783" s="5"/>
      <c r="KJ783" s="5"/>
      <c r="KK783" s="5"/>
      <c r="KL783" s="5"/>
      <c r="KM783" s="5"/>
      <c r="KN783" s="5"/>
    </row>
    <row r="784" spans="1:300" ht="12.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  <c r="CU784" s="5"/>
      <c r="CV784" s="5"/>
      <c r="CW784" s="5"/>
      <c r="CX784" s="5"/>
      <c r="CY784" s="5"/>
      <c r="CZ784" s="5"/>
      <c r="DA784" s="5"/>
      <c r="DB784" s="5"/>
      <c r="DC784" s="5"/>
      <c r="DD784" s="5"/>
      <c r="DE784" s="5"/>
      <c r="DF784" s="5"/>
      <c r="DG784" s="5"/>
      <c r="DH784" s="5"/>
      <c r="DI784" s="5"/>
      <c r="DJ784" s="5"/>
      <c r="DK784" s="5"/>
      <c r="DL784" s="5"/>
      <c r="DM784" s="5"/>
      <c r="DN784" s="5"/>
      <c r="DO784" s="5"/>
      <c r="DP784" s="5"/>
      <c r="DQ784" s="5"/>
      <c r="DR784" s="5"/>
      <c r="DS784" s="5"/>
      <c r="DT784" s="5"/>
      <c r="DU784" s="5"/>
      <c r="DV784" s="5"/>
      <c r="DW784" s="5"/>
      <c r="DX784" s="5"/>
      <c r="DY784" s="5"/>
      <c r="DZ784" s="5"/>
      <c r="EA784" s="5"/>
      <c r="EB784" s="5"/>
      <c r="EC784" s="5"/>
      <c r="ED784" s="5"/>
      <c r="EE784" s="5"/>
      <c r="EF784" s="5"/>
      <c r="EG784" s="5"/>
      <c r="EH784" s="5"/>
      <c r="EI784" s="5"/>
      <c r="EJ784" s="5"/>
      <c r="EK784" s="5"/>
      <c r="EL784" s="5"/>
      <c r="EM784" s="5"/>
      <c r="EN784" s="5"/>
      <c r="EO784" s="5"/>
      <c r="EP784" s="5"/>
      <c r="EQ784" s="5"/>
      <c r="ER784" s="5"/>
      <c r="ES784" s="5"/>
      <c r="ET784" s="5"/>
      <c r="EU784" s="5"/>
      <c r="EV784" s="5"/>
      <c r="EW784" s="5"/>
      <c r="EX784" s="5"/>
      <c r="EY784" s="5"/>
      <c r="EZ784" s="5"/>
      <c r="FA784" s="5"/>
      <c r="FB784" s="5"/>
      <c r="FC784" s="5"/>
      <c r="FD784" s="5"/>
      <c r="FE784" s="5"/>
      <c r="FF784" s="5"/>
      <c r="FG784" s="5"/>
      <c r="FH784" s="5"/>
      <c r="FI784" s="5"/>
      <c r="FJ784" s="5"/>
      <c r="FK784" s="5"/>
      <c r="FL784" s="5"/>
      <c r="FM784" s="5"/>
      <c r="FN784" s="5"/>
      <c r="FO784" s="5"/>
      <c r="FP784" s="5"/>
      <c r="FQ784" s="5"/>
      <c r="FR784" s="5"/>
      <c r="FS784" s="5"/>
      <c r="FT784" s="5"/>
      <c r="FU784" s="5"/>
      <c r="FV784" s="5"/>
      <c r="FW784" s="5"/>
      <c r="FX784" s="5"/>
      <c r="FY784" s="5"/>
      <c r="FZ784" s="5"/>
      <c r="GA784" s="5"/>
      <c r="GB784" s="5"/>
      <c r="GC784" s="5"/>
      <c r="GD784" s="5"/>
      <c r="GE784" s="5"/>
      <c r="GF784" s="5"/>
      <c r="GG784" s="5"/>
      <c r="GH784" s="5"/>
      <c r="GI784" s="5"/>
      <c r="GJ784" s="5"/>
      <c r="GK784" s="5"/>
      <c r="GL784" s="5"/>
      <c r="GM784" s="5"/>
      <c r="GN784" s="5"/>
      <c r="GO784" s="5"/>
      <c r="GP784" s="5"/>
      <c r="GQ784" s="5"/>
      <c r="GR784" s="5"/>
      <c r="GS784" s="5"/>
      <c r="GT784" s="5"/>
      <c r="GU784" s="5"/>
      <c r="GV784" s="5"/>
      <c r="GW784" s="5"/>
      <c r="GX784" s="5"/>
      <c r="GY784" s="5"/>
      <c r="GZ784" s="5"/>
      <c r="HA784" s="5"/>
      <c r="HB784" s="5"/>
      <c r="HC784" s="5"/>
      <c r="HD784" s="5"/>
      <c r="HE784" s="5"/>
      <c r="HF784" s="5"/>
      <c r="HG784" s="5"/>
      <c r="HH784" s="5"/>
      <c r="HI784" s="5"/>
      <c r="HJ784" s="5"/>
      <c r="HK784" s="5"/>
      <c r="HL784" s="5"/>
      <c r="HM784" s="5"/>
      <c r="HN784" s="5"/>
      <c r="HO784" s="5"/>
      <c r="HP784" s="5"/>
      <c r="HQ784" s="5"/>
      <c r="HR784" s="5"/>
      <c r="HS784" s="5"/>
      <c r="HT784" s="5"/>
      <c r="HU784" s="5"/>
      <c r="HV784" s="5"/>
      <c r="HW784" s="5"/>
      <c r="HX784" s="5"/>
      <c r="HY784" s="5"/>
      <c r="HZ784" s="5"/>
      <c r="IA784" s="5"/>
      <c r="IB784" s="5"/>
      <c r="IC784" s="5"/>
      <c r="ID784" s="5"/>
      <c r="IE784" s="5"/>
      <c r="IF784" s="5"/>
      <c r="IG784" s="5"/>
      <c r="IH784" s="5"/>
      <c r="II784" s="5"/>
      <c r="IJ784" s="5"/>
      <c r="IK784" s="5"/>
      <c r="IL784" s="5"/>
      <c r="IM784" s="5"/>
      <c r="IN784" s="5"/>
      <c r="IO784" s="5"/>
      <c r="IP784" s="5"/>
      <c r="IQ784" s="5"/>
      <c r="IR784" s="5"/>
      <c r="IS784" s="5"/>
      <c r="IT784" s="5"/>
      <c r="IU784" s="5"/>
      <c r="IV784" s="5"/>
      <c r="IW784" s="5"/>
      <c r="IX784" s="5"/>
      <c r="IY784" s="5"/>
      <c r="IZ784" s="5"/>
      <c r="JA784" s="5"/>
      <c r="JB784" s="5"/>
      <c r="JC784" s="5"/>
      <c r="JD784" s="5"/>
      <c r="JE784" s="5"/>
      <c r="JF784" s="5"/>
      <c r="JG784" s="5"/>
      <c r="JH784" s="5"/>
      <c r="JI784" s="5"/>
      <c r="JJ784" s="5"/>
      <c r="JK784" s="5"/>
      <c r="JL784" s="5"/>
      <c r="JM784" s="5"/>
      <c r="JN784" s="5"/>
      <c r="JO784" s="5"/>
      <c r="JP784" s="5"/>
      <c r="JQ784" s="5"/>
      <c r="JR784" s="5"/>
      <c r="JS784" s="5"/>
      <c r="JT784" s="5"/>
      <c r="JU784" s="5"/>
      <c r="JV784" s="5"/>
      <c r="JW784" s="5"/>
      <c r="JX784" s="5"/>
      <c r="JY784" s="5"/>
      <c r="JZ784" s="5"/>
      <c r="KA784" s="5"/>
      <c r="KB784" s="5"/>
      <c r="KC784" s="5"/>
      <c r="KD784" s="5"/>
      <c r="KE784" s="5"/>
      <c r="KF784" s="5"/>
      <c r="KG784" s="5"/>
      <c r="KH784" s="5"/>
      <c r="KI784" s="5"/>
      <c r="KJ784" s="5"/>
      <c r="KK784" s="5"/>
      <c r="KL784" s="5"/>
      <c r="KM784" s="5"/>
      <c r="KN784" s="5"/>
    </row>
    <row r="785" spans="1:300" ht="12.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/>
      <c r="CM785" s="5"/>
      <c r="CN785" s="5"/>
      <c r="CO785" s="5"/>
      <c r="CP785" s="5"/>
      <c r="CQ785" s="5"/>
      <c r="CR785" s="5"/>
      <c r="CS785" s="5"/>
      <c r="CT785" s="5"/>
      <c r="CU785" s="5"/>
      <c r="CV785" s="5"/>
      <c r="CW785" s="5"/>
      <c r="CX785" s="5"/>
      <c r="CY785" s="5"/>
      <c r="CZ785" s="5"/>
      <c r="DA785" s="5"/>
      <c r="DB785" s="5"/>
      <c r="DC785" s="5"/>
      <c r="DD785" s="5"/>
      <c r="DE785" s="5"/>
      <c r="DF785" s="5"/>
      <c r="DG785" s="5"/>
      <c r="DH785" s="5"/>
      <c r="DI785" s="5"/>
      <c r="DJ785" s="5"/>
      <c r="DK785" s="5"/>
      <c r="DL785" s="5"/>
      <c r="DM785" s="5"/>
      <c r="DN785" s="5"/>
      <c r="DO785" s="5"/>
      <c r="DP785" s="5"/>
      <c r="DQ785" s="5"/>
      <c r="DR785" s="5"/>
      <c r="DS785" s="5"/>
      <c r="DT785" s="5"/>
      <c r="DU785" s="5"/>
      <c r="DV785" s="5"/>
      <c r="DW785" s="5"/>
      <c r="DX785" s="5"/>
      <c r="DY785" s="5"/>
      <c r="DZ785" s="5"/>
      <c r="EA785" s="5"/>
      <c r="EB785" s="5"/>
      <c r="EC785" s="5"/>
      <c r="ED785" s="5"/>
      <c r="EE785" s="5"/>
      <c r="EF785" s="5"/>
      <c r="EG785" s="5"/>
      <c r="EH785" s="5"/>
      <c r="EI785" s="5"/>
      <c r="EJ785" s="5"/>
      <c r="EK785" s="5"/>
      <c r="EL785" s="5"/>
      <c r="EM785" s="5"/>
      <c r="EN785" s="5"/>
      <c r="EO785" s="5"/>
      <c r="EP785" s="5"/>
      <c r="EQ785" s="5"/>
      <c r="ER785" s="5"/>
      <c r="ES785" s="5"/>
      <c r="ET785" s="5"/>
      <c r="EU785" s="5"/>
      <c r="EV785" s="5"/>
      <c r="EW785" s="5"/>
      <c r="EX785" s="5"/>
      <c r="EY785" s="5"/>
      <c r="EZ785" s="5"/>
      <c r="FA785" s="5"/>
      <c r="FB785" s="5"/>
      <c r="FC785" s="5"/>
      <c r="FD785" s="5"/>
      <c r="FE785" s="5"/>
      <c r="FF785" s="5"/>
      <c r="FG785" s="5"/>
      <c r="FH785" s="5"/>
      <c r="FI785" s="5"/>
      <c r="FJ785" s="5"/>
      <c r="FK785" s="5"/>
      <c r="FL785" s="5"/>
      <c r="FM785" s="5"/>
      <c r="FN785" s="5"/>
      <c r="FO785" s="5"/>
      <c r="FP785" s="5"/>
      <c r="FQ785" s="5"/>
      <c r="FR785" s="5"/>
      <c r="FS785" s="5"/>
      <c r="FT785" s="5"/>
      <c r="FU785" s="5"/>
      <c r="FV785" s="5"/>
      <c r="FW785" s="5"/>
      <c r="FX785" s="5"/>
      <c r="FY785" s="5"/>
      <c r="FZ785" s="5"/>
      <c r="GA785" s="5"/>
      <c r="GB785" s="5"/>
      <c r="GC785" s="5"/>
      <c r="GD785" s="5"/>
      <c r="GE785" s="5"/>
      <c r="GF785" s="5"/>
      <c r="GG785" s="5"/>
      <c r="GH785" s="5"/>
      <c r="GI785" s="5"/>
      <c r="GJ785" s="5"/>
      <c r="GK785" s="5"/>
      <c r="GL785" s="5"/>
      <c r="GM785" s="5"/>
      <c r="GN785" s="5"/>
      <c r="GO785" s="5"/>
      <c r="GP785" s="5"/>
      <c r="GQ785" s="5"/>
      <c r="GR785" s="5"/>
      <c r="GS785" s="5"/>
      <c r="GT785" s="5"/>
      <c r="GU785" s="5"/>
      <c r="GV785" s="5"/>
      <c r="GW785" s="5"/>
      <c r="GX785" s="5"/>
      <c r="GY785" s="5"/>
      <c r="GZ785" s="5"/>
      <c r="HA785" s="5"/>
      <c r="HB785" s="5"/>
      <c r="HC785" s="5"/>
      <c r="HD785" s="5"/>
      <c r="HE785" s="5"/>
      <c r="HF785" s="5"/>
      <c r="HG785" s="5"/>
      <c r="HH785" s="5"/>
      <c r="HI785" s="5"/>
      <c r="HJ785" s="5"/>
      <c r="HK785" s="5"/>
      <c r="HL785" s="5"/>
      <c r="HM785" s="5"/>
      <c r="HN785" s="5"/>
      <c r="HO785" s="5"/>
      <c r="HP785" s="5"/>
      <c r="HQ785" s="5"/>
      <c r="HR785" s="5"/>
      <c r="HS785" s="5"/>
      <c r="HT785" s="5"/>
      <c r="HU785" s="5"/>
      <c r="HV785" s="5"/>
      <c r="HW785" s="5"/>
      <c r="HX785" s="5"/>
      <c r="HY785" s="5"/>
      <c r="HZ785" s="5"/>
      <c r="IA785" s="5"/>
      <c r="IB785" s="5"/>
      <c r="IC785" s="5"/>
      <c r="ID785" s="5"/>
      <c r="IE785" s="5"/>
      <c r="IF785" s="5"/>
      <c r="IG785" s="5"/>
      <c r="IH785" s="5"/>
      <c r="II785" s="5"/>
      <c r="IJ785" s="5"/>
      <c r="IK785" s="5"/>
      <c r="IL785" s="5"/>
      <c r="IM785" s="5"/>
      <c r="IN785" s="5"/>
      <c r="IO785" s="5"/>
      <c r="IP785" s="5"/>
      <c r="IQ785" s="5"/>
      <c r="IR785" s="5"/>
      <c r="IS785" s="5"/>
      <c r="IT785" s="5"/>
      <c r="IU785" s="5"/>
      <c r="IV785" s="5"/>
      <c r="IW785" s="5"/>
      <c r="IX785" s="5"/>
      <c r="IY785" s="5"/>
      <c r="IZ785" s="5"/>
      <c r="JA785" s="5"/>
      <c r="JB785" s="5"/>
      <c r="JC785" s="5"/>
      <c r="JD785" s="5"/>
      <c r="JE785" s="5"/>
      <c r="JF785" s="5"/>
      <c r="JG785" s="5"/>
      <c r="JH785" s="5"/>
      <c r="JI785" s="5"/>
      <c r="JJ785" s="5"/>
      <c r="JK785" s="5"/>
      <c r="JL785" s="5"/>
      <c r="JM785" s="5"/>
      <c r="JN785" s="5"/>
      <c r="JO785" s="5"/>
      <c r="JP785" s="5"/>
      <c r="JQ785" s="5"/>
      <c r="JR785" s="5"/>
      <c r="JS785" s="5"/>
      <c r="JT785" s="5"/>
      <c r="JU785" s="5"/>
      <c r="JV785" s="5"/>
      <c r="JW785" s="5"/>
      <c r="JX785" s="5"/>
      <c r="JY785" s="5"/>
      <c r="JZ785" s="5"/>
      <c r="KA785" s="5"/>
      <c r="KB785" s="5"/>
      <c r="KC785" s="5"/>
      <c r="KD785" s="5"/>
      <c r="KE785" s="5"/>
      <c r="KF785" s="5"/>
      <c r="KG785" s="5"/>
      <c r="KH785" s="5"/>
      <c r="KI785" s="5"/>
      <c r="KJ785" s="5"/>
      <c r="KK785" s="5"/>
      <c r="KL785" s="5"/>
      <c r="KM785" s="5"/>
      <c r="KN785" s="5"/>
    </row>
    <row r="786" spans="1:300" ht="12.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5"/>
      <c r="CM786" s="5"/>
      <c r="CN786" s="5"/>
      <c r="CO786" s="5"/>
      <c r="CP786" s="5"/>
      <c r="CQ786" s="5"/>
      <c r="CR786" s="5"/>
      <c r="CS786" s="5"/>
      <c r="CT786" s="5"/>
      <c r="CU786" s="5"/>
      <c r="CV786" s="5"/>
      <c r="CW786" s="5"/>
      <c r="CX786" s="5"/>
      <c r="CY786" s="5"/>
      <c r="CZ786" s="5"/>
      <c r="DA786" s="5"/>
      <c r="DB786" s="5"/>
      <c r="DC786" s="5"/>
      <c r="DD786" s="5"/>
      <c r="DE786" s="5"/>
      <c r="DF786" s="5"/>
      <c r="DG786" s="5"/>
      <c r="DH786" s="5"/>
      <c r="DI786" s="5"/>
      <c r="DJ786" s="5"/>
      <c r="DK786" s="5"/>
      <c r="DL786" s="5"/>
      <c r="DM786" s="5"/>
      <c r="DN786" s="5"/>
      <c r="DO786" s="5"/>
      <c r="DP786" s="5"/>
      <c r="DQ786" s="5"/>
      <c r="DR786" s="5"/>
      <c r="DS786" s="5"/>
      <c r="DT786" s="5"/>
      <c r="DU786" s="5"/>
      <c r="DV786" s="5"/>
      <c r="DW786" s="5"/>
      <c r="DX786" s="5"/>
      <c r="DY786" s="5"/>
      <c r="DZ786" s="5"/>
      <c r="EA786" s="5"/>
      <c r="EB786" s="5"/>
      <c r="EC786" s="5"/>
      <c r="ED786" s="5"/>
      <c r="EE786" s="5"/>
      <c r="EF786" s="5"/>
      <c r="EG786" s="5"/>
      <c r="EH786" s="5"/>
      <c r="EI786" s="5"/>
      <c r="EJ786" s="5"/>
      <c r="EK786" s="5"/>
      <c r="EL786" s="5"/>
      <c r="EM786" s="5"/>
      <c r="EN786" s="5"/>
      <c r="EO786" s="5"/>
      <c r="EP786" s="5"/>
      <c r="EQ786" s="5"/>
      <c r="ER786" s="5"/>
      <c r="ES786" s="5"/>
      <c r="ET786" s="5"/>
      <c r="EU786" s="5"/>
      <c r="EV786" s="5"/>
      <c r="EW786" s="5"/>
      <c r="EX786" s="5"/>
      <c r="EY786" s="5"/>
      <c r="EZ786" s="5"/>
      <c r="FA786" s="5"/>
      <c r="FB786" s="5"/>
      <c r="FC786" s="5"/>
      <c r="FD786" s="5"/>
      <c r="FE786" s="5"/>
      <c r="FF786" s="5"/>
      <c r="FG786" s="5"/>
      <c r="FH786" s="5"/>
      <c r="FI786" s="5"/>
      <c r="FJ786" s="5"/>
      <c r="FK786" s="5"/>
      <c r="FL786" s="5"/>
      <c r="FM786" s="5"/>
      <c r="FN786" s="5"/>
      <c r="FO786" s="5"/>
      <c r="FP786" s="5"/>
      <c r="FQ786" s="5"/>
      <c r="FR786" s="5"/>
      <c r="FS786" s="5"/>
      <c r="FT786" s="5"/>
      <c r="FU786" s="5"/>
      <c r="FV786" s="5"/>
      <c r="FW786" s="5"/>
      <c r="FX786" s="5"/>
      <c r="FY786" s="5"/>
      <c r="FZ786" s="5"/>
      <c r="GA786" s="5"/>
      <c r="GB786" s="5"/>
      <c r="GC786" s="5"/>
      <c r="GD786" s="5"/>
      <c r="GE786" s="5"/>
      <c r="GF786" s="5"/>
      <c r="GG786" s="5"/>
      <c r="GH786" s="5"/>
      <c r="GI786" s="5"/>
      <c r="GJ786" s="5"/>
      <c r="GK786" s="5"/>
      <c r="GL786" s="5"/>
      <c r="GM786" s="5"/>
      <c r="GN786" s="5"/>
      <c r="GO786" s="5"/>
      <c r="GP786" s="5"/>
      <c r="GQ786" s="5"/>
      <c r="GR786" s="5"/>
      <c r="GS786" s="5"/>
      <c r="GT786" s="5"/>
      <c r="GU786" s="5"/>
      <c r="GV786" s="5"/>
      <c r="GW786" s="5"/>
      <c r="GX786" s="5"/>
      <c r="GY786" s="5"/>
      <c r="GZ786" s="5"/>
      <c r="HA786" s="5"/>
      <c r="HB786" s="5"/>
      <c r="HC786" s="5"/>
      <c r="HD786" s="5"/>
      <c r="HE786" s="5"/>
      <c r="HF786" s="5"/>
      <c r="HG786" s="5"/>
      <c r="HH786" s="5"/>
      <c r="HI786" s="5"/>
      <c r="HJ786" s="5"/>
      <c r="HK786" s="5"/>
      <c r="HL786" s="5"/>
      <c r="HM786" s="5"/>
      <c r="HN786" s="5"/>
      <c r="HO786" s="5"/>
      <c r="HP786" s="5"/>
      <c r="HQ786" s="5"/>
      <c r="HR786" s="5"/>
      <c r="HS786" s="5"/>
      <c r="HT786" s="5"/>
      <c r="HU786" s="5"/>
      <c r="HV786" s="5"/>
      <c r="HW786" s="5"/>
      <c r="HX786" s="5"/>
      <c r="HY786" s="5"/>
      <c r="HZ786" s="5"/>
      <c r="IA786" s="5"/>
      <c r="IB786" s="5"/>
      <c r="IC786" s="5"/>
      <c r="ID786" s="5"/>
      <c r="IE786" s="5"/>
      <c r="IF786" s="5"/>
      <c r="IG786" s="5"/>
      <c r="IH786" s="5"/>
      <c r="II786" s="5"/>
      <c r="IJ786" s="5"/>
      <c r="IK786" s="5"/>
      <c r="IL786" s="5"/>
      <c r="IM786" s="5"/>
      <c r="IN786" s="5"/>
      <c r="IO786" s="5"/>
      <c r="IP786" s="5"/>
      <c r="IQ786" s="5"/>
      <c r="IR786" s="5"/>
      <c r="IS786" s="5"/>
      <c r="IT786" s="5"/>
      <c r="IU786" s="5"/>
      <c r="IV786" s="5"/>
      <c r="IW786" s="5"/>
      <c r="IX786" s="5"/>
      <c r="IY786" s="5"/>
      <c r="IZ786" s="5"/>
      <c r="JA786" s="5"/>
      <c r="JB786" s="5"/>
      <c r="JC786" s="5"/>
      <c r="JD786" s="5"/>
      <c r="JE786" s="5"/>
      <c r="JF786" s="5"/>
      <c r="JG786" s="5"/>
      <c r="JH786" s="5"/>
      <c r="JI786" s="5"/>
      <c r="JJ786" s="5"/>
      <c r="JK786" s="5"/>
      <c r="JL786" s="5"/>
      <c r="JM786" s="5"/>
      <c r="JN786" s="5"/>
      <c r="JO786" s="5"/>
      <c r="JP786" s="5"/>
      <c r="JQ786" s="5"/>
      <c r="JR786" s="5"/>
      <c r="JS786" s="5"/>
      <c r="JT786" s="5"/>
      <c r="JU786" s="5"/>
      <c r="JV786" s="5"/>
      <c r="JW786" s="5"/>
      <c r="JX786" s="5"/>
      <c r="JY786" s="5"/>
      <c r="JZ786" s="5"/>
      <c r="KA786" s="5"/>
      <c r="KB786" s="5"/>
      <c r="KC786" s="5"/>
      <c r="KD786" s="5"/>
      <c r="KE786" s="5"/>
      <c r="KF786" s="5"/>
      <c r="KG786" s="5"/>
      <c r="KH786" s="5"/>
      <c r="KI786" s="5"/>
      <c r="KJ786" s="5"/>
      <c r="KK786" s="5"/>
      <c r="KL786" s="5"/>
      <c r="KM786" s="5"/>
      <c r="KN786" s="5"/>
    </row>
    <row r="787" spans="1:300" ht="12.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  <c r="CY787" s="5"/>
      <c r="CZ787" s="5"/>
      <c r="DA787" s="5"/>
      <c r="DB787" s="5"/>
      <c r="DC787" s="5"/>
      <c r="DD787" s="5"/>
      <c r="DE787" s="5"/>
      <c r="DF787" s="5"/>
      <c r="DG787" s="5"/>
      <c r="DH787" s="5"/>
      <c r="DI787" s="5"/>
      <c r="DJ787" s="5"/>
      <c r="DK787" s="5"/>
      <c r="DL787" s="5"/>
      <c r="DM787" s="5"/>
      <c r="DN787" s="5"/>
      <c r="DO787" s="5"/>
      <c r="DP787" s="5"/>
      <c r="DQ787" s="5"/>
      <c r="DR787" s="5"/>
      <c r="DS787" s="5"/>
      <c r="DT787" s="5"/>
      <c r="DU787" s="5"/>
      <c r="DV787" s="5"/>
      <c r="DW787" s="5"/>
      <c r="DX787" s="5"/>
      <c r="DY787" s="5"/>
      <c r="DZ787" s="5"/>
      <c r="EA787" s="5"/>
      <c r="EB787" s="5"/>
      <c r="EC787" s="5"/>
      <c r="ED787" s="5"/>
      <c r="EE787" s="5"/>
      <c r="EF787" s="5"/>
      <c r="EG787" s="5"/>
      <c r="EH787" s="5"/>
      <c r="EI787" s="5"/>
      <c r="EJ787" s="5"/>
      <c r="EK787" s="5"/>
      <c r="EL787" s="5"/>
      <c r="EM787" s="5"/>
      <c r="EN787" s="5"/>
      <c r="EO787" s="5"/>
      <c r="EP787" s="5"/>
      <c r="EQ787" s="5"/>
      <c r="ER787" s="5"/>
      <c r="ES787" s="5"/>
      <c r="ET787" s="5"/>
      <c r="EU787" s="5"/>
      <c r="EV787" s="5"/>
      <c r="EW787" s="5"/>
      <c r="EX787" s="5"/>
      <c r="EY787" s="5"/>
      <c r="EZ787" s="5"/>
      <c r="FA787" s="5"/>
      <c r="FB787" s="5"/>
      <c r="FC787" s="5"/>
      <c r="FD787" s="5"/>
      <c r="FE787" s="5"/>
      <c r="FF787" s="5"/>
      <c r="FG787" s="5"/>
      <c r="FH787" s="5"/>
      <c r="FI787" s="5"/>
      <c r="FJ787" s="5"/>
      <c r="FK787" s="5"/>
      <c r="FL787" s="5"/>
      <c r="FM787" s="5"/>
      <c r="FN787" s="5"/>
      <c r="FO787" s="5"/>
      <c r="FP787" s="5"/>
      <c r="FQ787" s="5"/>
      <c r="FR787" s="5"/>
      <c r="FS787" s="5"/>
      <c r="FT787" s="5"/>
      <c r="FU787" s="5"/>
      <c r="FV787" s="5"/>
      <c r="FW787" s="5"/>
      <c r="FX787" s="5"/>
      <c r="FY787" s="5"/>
      <c r="FZ787" s="5"/>
      <c r="GA787" s="5"/>
      <c r="GB787" s="5"/>
      <c r="GC787" s="5"/>
      <c r="GD787" s="5"/>
      <c r="GE787" s="5"/>
      <c r="GF787" s="5"/>
      <c r="GG787" s="5"/>
      <c r="GH787" s="5"/>
      <c r="GI787" s="5"/>
      <c r="GJ787" s="5"/>
      <c r="GK787" s="5"/>
      <c r="GL787" s="5"/>
      <c r="GM787" s="5"/>
      <c r="GN787" s="5"/>
      <c r="GO787" s="5"/>
      <c r="GP787" s="5"/>
      <c r="GQ787" s="5"/>
      <c r="GR787" s="5"/>
      <c r="GS787" s="5"/>
      <c r="GT787" s="5"/>
      <c r="GU787" s="5"/>
      <c r="GV787" s="5"/>
      <c r="GW787" s="5"/>
      <c r="GX787" s="5"/>
      <c r="GY787" s="5"/>
      <c r="GZ787" s="5"/>
      <c r="HA787" s="5"/>
      <c r="HB787" s="5"/>
      <c r="HC787" s="5"/>
      <c r="HD787" s="5"/>
      <c r="HE787" s="5"/>
      <c r="HF787" s="5"/>
      <c r="HG787" s="5"/>
      <c r="HH787" s="5"/>
      <c r="HI787" s="5"/>
      <c r="HJ787" s="5"/>
      <c r="HK787" s="5"/>
      <c r="HL787" s="5"/>
      <c r="HM787" s="5"/>
      <c r="HN787" s="5"/>
      <c r="HO787" s="5"/>
      <c r="HP787" s="5"/>
      <c r="HQ787" s="5"/>
      <c r="HR787" s="5"/>
      <c r="HS787" s="5"/>
      <c r="HT787" s="5"/>
      <c r="HU787" s="5"/>
      <c r="HV787" s="5"/>
      <c r="HW787" s="5"/>
      <c r="HX787" s="5"/>
      <c r="HY787" s="5"/>
      <c r="HZ787" s="5"/>
      <c r="IA787" s="5"/>
      <c r="IB787" s="5"/>
      <c r="IC787" s="5"/>
      <c r="ID787" s="5"/>
      <c r="IE787" s="5"/>
      <c r="IF787" s="5"/>
      <c r="IG787" s="5"/>
      <c r="IH787" s="5"/>
      <c r="II787" s="5"/>
      <c r="IJ787" s="5"/>
      <c r="IK787" s="5"/>
      <c r="IL787" s="5"/>
      <c r="IM787" s="5"/>
      <c r="IN787" s="5"/>
      <c r="IO787" s="5"/>
      <c r="IP787" s="5"/>
      <c r="IQ787" s="5"/>
      <c r="IR787" s="5"/>
      <c r="IS787" s="5"/>
      <c r="IT787" s="5"/>
      <c r="IU787" s="5"/>
      <c r="IV787" s="5"/>
      <c r="IW787" s="5"/>
      <c r="IX787" s="5"/>
      <c r="IY787" s="5"/>
      <c r="IZ787" s="5"/>
      <c r="JA787" s="5"/>
      <c r="JB787" s="5"/>
      <c r="JC787" s="5"/>
      <c r="JD787" s="5"/>
      <c r="JE787" s="5"/>
      <c r="JF787" s="5"/>
      <c r="JG787" s="5"/>
      <c r="JH787" s="5"/>
      <c r="JI787" s="5"/>
      <c r="JJ787" s="5"/>
      <c r="JK787" s="5"/>
      <c r="JL787" s="5"/>
      <c r="JM787" s="5"/>
      <c r="JN787" s="5"/>
      <c r="JO787" s="5"/>
      <c r="JP787" s="5"/>
      <c r="JQ787" s="5"/>
      <c r="JR787" s="5"/>
      <c r="JS787" s="5"/>
      <c r="JT787" s="5"/>
      <c r="JU787" s="5"/>
      <c r="JV787" s="5"/>
      <c r="JW787" s="5"/>
      <c r="JX787" s="5"/>
      <c r="JY787" s="5"/>
      <c r="JZ787" s="5"/>
      <c r="KA787" s="5"/>
      <c r="KB787" s="5"/>
      <c r="KC787" s="5"/>
      <c r="KD787" s="5"/>
      <c r="KE787" s="5"/>
      <c r="KF787" s="5"/>
      <c r="KG787" s="5"/>
      <c r="KH787" s="5"/>
      <c r="KI787" s="5"/>
      <c r="KJ787" s="5"/>
      <c r="KK787" s="5"/>
      <c r="KL787" s="5"/>
      <c r="KM787" s="5"/>
      <c r="KN787" s="5"/>
    </row>
    <row r="788" spans="1:300" ht="12.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  <c r="CY788" s="5"/>
      <c r="CZ788" s="5"/>
      <c r="DA788" s="5"/>
      <c r="DB788" s="5"/>
      <c r="DC788" s="5"/>
      <c r="DD788" s="5"/>
      <c r="DE788" s="5"/>
      <c r="DF788" s="5"/>
      <c r="DG788" s="5"/>
      <c r="DH788" s="5"/>
      <c r="DI788" s="5"/>
      <c r="DJ788" s="5"/>
      <c r="DK788" s="5"/>
      <c r="DL788" s="5"/>
      <c r="DM788" s="5"/>
      <c r="DN788" s="5"/>
      <c r="DO788" s="5"/>
      <c r="DP788" s="5"/>
      <c r="DQ788" s="5"/>
      <c r="DR788" s="5"/>
      <c r="DS788" s="5"/>
      <c r="DT788" s="5"/>
      <c r="DU788" s="5"/>
      <c r="DV788" s="5"/>
      <c r="DW788" s="5"/>
      <c r="DX788" s="5"/>
      <c r="DY788" s="5"/>
      <c r="DZ788" s="5"/>
      <c r="EA788" s="5"/>
      <c r="EB788" s="5"/>
      <c r="EC788" s="5"/>
      <c r="ED788" s="5"/>
      <c r="EE788" s="5"/>
      <c r="EF788" s="5"/>
      <c r="EG788" s="5"/>
      <c r="EH788" s="5"/>
      <c r="EI788" s="5"/>
      <c r="EJ788" s="5"/>
      <c r="EK788" s="5"/>
      <c r="EL788" s="5"/>
      <c r="EM788" s="5"/>
      <c r="EN788" s="5"/>
      <c r="EO788" s="5"/>
      <c r="EP788" s="5"/>
      <c r="EQ788" s="5"/>
      <c r="ER788" s="5"/>
      <c r="ES788" s="5"/>
      <c r="ET788" s="5"/>
      <c r="EU788" s="5"/>
      <c r="EV788" s="5"/>
      <c r="EW788" s="5"/>
      <c r="EX788" s="5"/>
      <c r="EY788" s="5"/>
      <c r="EZ788" s="5"/>
      <c r="FA788" s="5"/>
      <c r="FB788" s="5"/>
      <c r="FC788" s="5"/>
      <c r="FD788" s="5"/>
      <c r="FE788" s="5"/>
      <c r="FF788" s="5"/>
      <c r="FG788" s="5"/>
      <c r="FH788" s="5"/>
      <c r="FI788" s="5"/>
      <c r="FJ788" s="5"/>
      <c r="FK788" s="5"/>
      <c r="FL788" s="5"/>
      <c r="FM788" s="5"/>
      <c r="FN788" s="5"/>
      <c r="FO788" s="5"/>
      <c r="FP788" s="5"/>
      <c r="FQ788" s="5"/>
      <c r="FR788" s="5"/>
      <c r="FS788" s="5"/>
      <c r="FT788" s="5"/>
      <c r="FU788" s="5"/>
      <c r="FV788" s="5"/>
      <c r="FW788" s="5"/>
      <c r="FX788" s="5"/>
      <c r="FY788" s="5"/>
      <c r="FZ788" s="5"/>
      <c r="GA788" s="5"/>
      <c r="GB788" s="5"/>
      <c r="GC788" s="5"/>
      <c r="GD788" s="5"/>
      <c r="GE788" s="5"/>
      <c r="GF788" s="5"/>
      <c r="GG788" s="5"/>
      <c r="GH788" s="5"/>
      <c r="GI788" s="5"/>
      <c r="GJ788" s="5"/>
      <c r="GK788" s="5"/>
      <c r="GL788" s="5"/>
      <c r="GM788" s="5"/>
      <c r="GN788" s="5"/>
      <c r="GO788" s="5"/>
      <c r="GP788" s="5"/>
      <c r="GQ788" s="5"/>
      <c r="GR788" s="5"/>
      <c r="GS788" s="5"/>
      <c r="GT788" s="5"/>
      <c r="GU788" s="5"/>
      <c r="GV788" s="5"/>
      <c r="GW788" s="5"/>
      <c r="GX788" s="5"/>
      <c r="GY788" s="5"/>
      <c r="GZ788" s="5"/>
      <c r="HA788" s="5"/>
      <c r="HB788" s="5"/>
      <c r="HC788" s="5"/>
      <c r="HD788" s="5"/>
      <c r="HE788" s="5"/>
      <c r="HF788" s="5"/>
      <c r="HG788" s="5"/>
      <c r="HH788" s="5"/>
      <c r="HI788" s="5"/>
      <c r="HJ788" s="5"/>
      <c r="HK788" s="5"/>
      <c r="HL788" s="5"/>
      <c r="HM788" s="5"/>
      <c r="HN788" s="5"/>
      <c r="HO788" s="5"/>
      <c r="HP788" s="5"/>
      <c r="HQ788" s="5"/>
      <c r="HR788" s="5"/>
      <c r="HS788" s="5"/>
      <c r="HT788" s="5"/>
      <c r="HU788" s="5"/>
      <c r="HV788" s="5"/>
      <c r="HW788" s="5"/>
      <c r="HX788" s="5"/>
      <c r="HY788" s="5"/>
      <c r="HZ788" s="5"/>
      <c r="IA788" s="5"/>
      <c r="IB788" s="5"/>
      <c r="IC788" s="5"/>
      <c r="ID788" s="5"/>
      <c r="IE788" s="5"/>
      <c r="IF788" s="5"/>
      <c r="IG788" s="5"/>
      <c r="IH788" s="5"/>
      <c r="II788" s="5"/>
      <c r="IJ788" s="5"/>
      <c r="IK788" s="5"/>
      <c r="IL788" s="5"/>
      <c r="IM788" s="5"/>
      <c r="IN788" s="5"/>
      <c r="IO788" s="5"/>
      <c r="IP788" s="5"/>
      <c r="IQ788" s="5"/>
      <c r="IR788" s="5"/>
      <c r="IS788" s="5"/>
      <c r="IT788" s="5"/>
      <c r="IU788" s="5"/>
      <c r="IV788" s="5"/>
      <c r="IW788" s="5"/>
      <c r="IX788" s="5"/>
      <c r="IY788" s="5"/>
      <c r="IZ788" s="5"/>
      <c r="JA788" s="5"/>
      <c r="JB788" s="5"/>
      <c r="JC788" s="5"/>
      <c r="JD788" s="5"/>
      <c r="JE788" s="5"/>
      <c r="JF788" s="5"/>
      <c r="JG788" s="5"/>
      <c r="JH788" s="5"/>
      <c r="JI788" s="5"/>
      <c r="JJ788" s="5"/>
      <c r="JK788" s="5"/>
      <c r="JL788" s="5"/>
      <c r="JM788" s="5"/>
      <c r="JN788" s="5"/>
      <c r="JO788" s="5"/>
      <c r="JP788" s="5"/>
      <c r="JQ788" s="5"/>
      <c r="JR788" s="5"/>
      <c r="JS788" s="5"/>
      <c r="JT788" s="5"/>
      <c r="JU788" s="5"/>
      <c r="JV788" s="5"/>
      <c r="JW788" s="5"/>
      <c r="JX788" s="5"/>
      <c r="JY788" s="5"/>
      <c r="JZ788" s="5"/>
      <c r="KA788" s="5"/>
      <c r="KB788" s="5"/>
      <c r="KC788" s="5"/>
      <c r="KD788" s="5"/>
      <c r="KE788" s="5"/>
      <c r="KF788" s="5"/>
      <c r="KG788" s="5"/>
      <c r="KH788" s="5"/>
      <c r="KI788" s="5"/>
      <c r="KJ788" s="5"/>
      <c r="KK788" s="5"/>
      <c r="KL788" s="5"/>
      <c r="KM788" s="5"/>
      <c r="KN788" s="5"/>
    </row>
    <row r="789" spans="1:300" ht="12.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  <c r="CR789" s="5"/>
      <c r="CS789" s="5"/>
      <c r="CT789" s="5"/>
      <c r="CU789" s="5"/>
      <c r="CV789" s="5"/>
      <c r="CW789" s="5"/>
      <c r="CX789" s="5"/>
      <c r="CY789" s="5"/>
      <c r="CZ789" s="5"/>
      <c r="DA789" s="5"/>
      <c r="DB789" s="5"/>
      <c r="DC789" s="5"/>
      <c r="DD789" s="5"/>
      <c r="DE789" s="5"/>
      <c r="DF789" s="5"/>
      <c r="DG789" s="5"/>
      <c r="DH789" s="5"/>
      <c r="DI789" s="5"/>
      <c r="DJ789" s="5"/>
      <c r="DK789" s="5"/>
      <c r="DL789" s="5"/>
      <c r="DM789" s="5"/>
      <c r="DN789" s="5"/>
      <c r="DO789" s="5"/>
      <c r="DP789" s="5"/>
      <c r="DQ789" s="5"/>
      <c r="DR789" s="5"/>
      <c r="DS789" s="5"/>
      <c r="DT789" s="5"/>
      <c r="DU789" s="5"/>
      <c r="DV789" s="5"/>
      <c r="DW789" s="5"/>
      <c r="DX789" s="5"/>
      <c r="DY789" s="5"/>
      <c r="DZ789" s="5"/>
      <c r="EA789" s="5"/>
      <c r="EB789" s="5"/>
      <c r="EC789" s="5"/>
      <c r="ED789" s="5"/>
      <c r="EE789" s="5"/>
      <c r="EF789" s="5"/>
      <c r="EG789" s="5"/>
      <c r="EH789" s="5"/>
      <c r="EI789" s="5"/>
      <c r="EJ789" s="5"/>
      <c r="EK789" s="5"/>
      <c r="EL789" s="5"/>
      <c r="EM789" s="5"/>
      <c r="EN789" s="5"/>
      <c r="EO789" s="5"/>
      <c r="EP789" s="5"/>
      <c r="EQ789" s="5"/>
      <c r="ER789" s="5"/>
      <c r="ES789" s="5"/>
      <c r="ET789" s="5"/>
      <c r="EU789" s="5"/>
      <c r="EV789" s="5"/>
      <c r="EW789" s="5"/>
      <c r="EX789" s="5"/>
      <c r="EY789" s="5"/>
      <c r="EZ789" s="5"/>
      <c r="FA789" s="5"/>
      <c r="FB789" s="5"/>
      <c r="FC789" s="5"/>
      <c r="FD789" s="5"/>
      <c r="FE789" s="5"/>
      <c r="FF789" s="5"/>
      <c r="FG789" s="5"/>
      <c r="FH789" s="5"/>
      <c r="FI789" s="5"/>
      <c r="FJ789" s="5"/>
      <c r="FK789" s="5"/>
      <c r="FL789" s="5"/>
      <c r="FM789" s="5"/>
      <c r="FN789" s="5"/>
      <c r="FO789" s="5"/>
      <c r="FP789" s="5"/>
      <c r="FQ789" s="5"/>
      <c r="FR789" s="5"/>
      <c r="FS789" s="5"/>
      <c r="FT789" s="5"/>
      <c r="FU789" s="5"/>
      <c r="FV789" s="5"/>
      <c r="FW789" s="5"/>
      <c r="FX789" s="5"/>
      <c r="FY789" s="5"/>
      <c r="FZ789" s="5"/>
      <c r="GA789" s="5"/>
      <c r="GB789" s="5"/>
      <c r="GC789" s="5"/>
      <c r="GD789" s="5"/>
      <c r="GE789" s="5"/>
      <c r="GF789" s="5"/>
      <c r="GG789" s="5"/>
      <c r="GH789" s="5"/>
      <c r="GI789" s="5"/>
      <c r="GJ789" s="5"/>
      <c r="GK789" s="5"/>
      <c r="GL789" s="5"/>
      <c r="GM789" s="5"/>
      <c r="GN789" s="5"/>
      <c r="GO789" s="5"/>
      <c r="GP789" s="5"/>
      <c r="GQ789" s="5"/>
      <c r="GR789" s="5"/>
      <c r="GS789" s="5"/>
      <c r="GT789" s="5"/>
      <c r="GU789" s="5"/>
      <c r="GV789" s="5"/>
      <c r="GW789" s="5"/>
      <c r="GX789" s="5"/>
      <c r="GY789" s="5"/>
      <c r="GZ789" s="5"/>
      <c r="HA789" s="5"/>
      <c r="HB789" s="5"/>
      <c r="HC789" s="5"/>
      <c r="HD789" s="5"/>
      <c r="HE789" s="5"/>
      <c r="HF789" s="5"/>
      <c r="HG789" s="5"/>
      <c r="HH789" s="5"/>
      <c r="HI789" s="5"/>
      <c r="HJ789" s="5"/>
      <c r="HK789" s="5"/>
      <c r="HL789" s="5"/>
      <c r="HM789" s="5"/>
      <c r="HN789" s="5"/>
      <c r="HO789" s="5"/>
      <c r="HP789" s="5"/>
      <c r="HQ789" s="5"/>
      <c r="HR789" s="5"/>
      <c r="HS789" s="5"/>
      <c r="HT789" s="5"/>
      <c r="HU789" s="5"/>
      <c r="HV789" s="5"/>
      <c r="HW789" s="5"/>
      <c r="HX789" s="5"/>
      <c r="HY789" s="5"/>
      <c r="HZ789" s="5"/>
      <c r="IA789" s="5"/>
      <c r="IB789" s="5"/>
      <c r="IC789" s="5"/>
      <c r="ID789" s="5"/>
      <c r="IE789" s="5"/>
      <c r="IF789" s="5"/>
      <c r="IG789" s="5"/>
      <c r="IH789" s="5"/>
      <c r="II789" s="5"/>
      <c r="IJ789" s="5"/>
      <c r="IK789" s="5"/>
      <c r="IL789" s="5"/>
      <c r="IM789" s="5"/>
      <c r="IN789" s="5"/>
      <c r="IO789" s="5"/>
      <c r="IP789" s="5"/>
      <c r="IQ789" s="5"/>
      <c r="IR789" s="5"/>
      <c r="IS789" s="5"/>
      <c r="IT789" s="5"/>
      <c r="IU789" s="5"/>
      <c r="IV789" s="5"/>
      <c r="IW789" s="5"/>
      <c r="IX789" s="5"/>
      <c r="IY789" s="5"/>
      <c r="IZ789" s="5"/>
      <c r="JA789" s="5"/>
      <c r="JB789" s="5"/>
      <c r="JC789" s="5"/>
      <c r="JD789" s="5"/>
      <c r="JE789" s="5"/>
      <c r="JF789" s="5"/>
      <c r="JG789" s="5"/>
      <c r="JH789" s="5"/>
      <c r="JI789" s="5"/>
      <c r="JJ789" s="5"/>
      <c r="JK789" s="5"/>
      <c r="JL789" s="5"/>
      <c r="JM789" s="5"/>
      <c r="JN789" s="5"/>
      <c r="JO789" s="5"/>
      <c r="JP789" s="5"/>
      <c r="JQ789" s="5"/>
      <c r="JR789" s="5"/>
      <c r="JS789" s="5"/>
      <c r="JT789" s="5"/>
      <c r="JU789" s="5"/>
      <c r="JV789" s="5"/>
      <c r="JW789" s="5"/>
      <c r="JX789" s="5"/>
      <c r="JY789" s="5"/>
      <c r="JZ789" s="5"/>
      <c r="KA789" s="5"/>
      <c r="KB789" s="5"/>
      <c r="KC789" s="5"/>
      <c r="KD789" s="5"/>
      <c r="KE789" s="5"/>
      <c r="KF789" s="5"/>
      <c r="KG789" s="5"/>
      <c r="KH789" s="5"/>
      <c r="KI789" s="5"/>
      <c r="KJ789" s="5"/>
      <c r="KK789" s="5"/>
      <c r="KL789" s="5"/>
      <c r="KM789" s="5"/>
      <c r="KN789" s="5"/>
    </row>
    <row r="790" spans="1:300" ht="12.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/>
      <c r="CY790" s="5"/>
      <c r="CZ790" s="5"/>
      <c r="DA790" s="5"/>
      <c r="DB790" s="5"/>
      <c r="DC790" s="5"/>
      <c r="DD790" s="5"/>
      <c r="DE790" s="5"/>
      <c r="DF790" s="5"/>
      <c r="DG790" s="5"/>
      <c r="DH790" s="5"/>
      <c r="DI790" s="5"/>
      <c r="DJ790" s="5"/>
      <c r="DK790" s="5"/>
      <c r="DL790" s="5"/>
      <c r="DM790" s="5"/>
      <c r="DN790" s="5"/>
      <c r="DO790" s="5"/>
      <c r="DP790" s="5"/>
      <c r="DQ790" s="5"/>
      <c r="DR790" s="5"/>
      <c r="DS790" s="5"/>
      <c r="DT790" s="5"/>
      <c r="DU790" s="5"/>
      <c r="DV790" s="5"/>
      <c r="DW790" s="5"/>
      <c r="DX790" s="5"/>
      <c r="DY790" s="5"/>
      <c r="DZ790" s="5"/>
      <c r="EA790" s="5"/>
      <c r="EB790" s="5"/>
      <c r="EC790" s="5"/>
      <c r="ED790" s="5"/>
      <c r="EE790" s="5"/>
      <c r="EF790" s="5"/>
      <c r="EG790" s="5"/>
      <c r="EH790" s="5"/>
      <c r="EI790" s="5"/>
      <c r="EJ790" s="5"/>
      <c r="EK790" s="5"/>
      <c r="EL790" s="5"/>
      <c r="EM790" s="5"/>
      <c r="EN790" s="5"/>
      <c r="EO790" s="5"/>
      <c r="EP790" s="5"/>
      <c r="EQ790" s="5"/>
      <c r="ER790" s="5"/>
      <c r="ES790" s="5"/>
      <c r="ET790" s="5"/>
      <c r="EU790" s="5"/>
      <c r="EV790" s="5"/>
      <c r="EW790" s="5"/>
      <c r="EX790" s="5"/>
      <c r="EY790" s="5"/>
      <c r="EZ790" s="5"/>
      <c r="FA790" s="5"/>
      <c r="FB790" s="5"/>
      <c r="FC790" s="5"/>
      <c r="FD790" s="5"/>
      <c r="FE790" s="5"/>
      <c r="FF790" s="5"/>
      <c r="FG790" s="5"/>
      <c r="FH790" s="5"/>
      <c r="FI790" s="5"/>
      <c r="FJ790" s="5"/>
      <c r="FK790" s="5"/>
      <c r="FL790" s="5"/>
      <c r="FM790" s="5"/>
      <c r="FN790" s="5"/>
      <c r="FO790" s="5"/>
      <c r="FP790" s="5"/>
      <c r="FQ790" s="5"/>
      <c r="FR790" s="5"/>
      <c r="FS790" s="5"/>
      <c r="FT790" s="5"/>
      <c r="FU790" s="5"/>
      <c r="FV790" s="5"/>
      <c r="FW790" s="5"/>
      <c r="FX790" s="5"/>
      <c r="FY790" s="5"/>
      <c r="FZ790" s="5"/>
      <c r="GA790" s="5"/>
      <c r="GB790" s="5"/>
      <c r="GC790" s="5"/>
      <c r="GD790" s="5"/>
      <c r="GE790" s="5"/>
      <c r="GF790" s="5"/>
      <c r="GG790" s="5"/>
      <c r="GH790" s="5"/>
      <c r="GI790" s="5"/>
      <c r="GJ790" s="5"/>
      <c r="GK790" s="5"/>
      <c r="GL790" s="5"/>
      <c r="GM790" s="5"/>
      <c r="GN790" s="5"/>
      <c r="GO790" s="5"/>
      <c r="GP790" s="5"/>
      <c r="GQ790" s="5"/>
      <c r="GR790" s="5"/>
      <c r="GS790" s="5"/>
      <c r="GT790" s="5"/>
      <c r="GU790" s="5"/>
      <c r="GV790" s="5"/>
      <c r="GW790" s="5"/>
      <c r="GX790" s="5"/>
      <c r="GY790" s="5"/>
      <c r="GZ790" s="5"/>
      <c r="HA790" s="5"/>
      <c r="HB790" s="5"/>
      <c r="HC790" s="5"/>
      <c r="HD790" s="5"/>
      <c r="HE790" s="5"/>
      <c r="HF790" s="5"/>
      <c r="HG790" s="5"/>
      <c r="HH790" s="5"/>
      <c r="HI790" s="5"/>
      <c r="HJ790" s="5"/>
      <c r="HK790" s="5"/>
      <c r="HL790" s="5"/>
      <c r="HM790" s="5"/>
      <c r="HN790" s="5"/>
      <c r="HO790" s="5"/>
      <c r="HP790" s="5"/>
      <c r="HQ790" s="5"/>
      <c r="HR790" s="5"/>
      <c r="HS790" s="5"/>
      <c r="HT790" s="5"/>
      <c r="HU790" s="5"/>
      <c r="HV790" s="5"/>
      <c r="HW790" s="5"/>
      <c r="HX790" s="5"/>
      <c r="HY790" s="5"/>
      <c r="HZ790" s="5"/>
      <c r="IA790" s="5"/>
      <c r="IB790" s="5"/>
      <c r="IC790" s="5"/>
      <c r="ID790" s="5"/>
      <c r="IE790" s="5"/>
      <c r="IF790" s="5"/>
      <c r="IG790" s="5"/>
      <c r="IH790" s="5"/>
      <c r="II790" s="5"/>
      <c r="IJ790" s="5"/>
      <c r="IK790" s="5"/>
      <c r="IL790" s="5"/>
      <c r="IM790" s="5"/>
      <c r="IN790" s="5"/>
      <c r="IO790" s="5"/>
      <c r="IP790" s="5"/>
      <c r="IQ790" s="5"/>
      <c r="IR790" s="5"/>
      <c r="IS790" s="5"/>
      <c r="IT790" s="5"/>
      <c r="IU790" s="5"/>
      <c r="IV790" s="5"/>
      <c r="IW790" s="5"/>
      <c r="IX790" s="5"/>
      <c r="IY790" s="5"/>
      <c r="IZ790" s="5"/>
      <c r="JA790" s="5"/>
      <c r="JB790" s="5"/>
      <c r="JC790" s="5"/>
      <c r="JD790" s="5"/>
      <c r="JE790" s="5"/>
      <c r="JF790" s="5"/>
      <c r="JG790" s="5"/>
      <c r="JH790" s="5"/>
      <c r="JI790" s="5"/>
      <c r="JJ790" s="5"/>
      <c r="JK790" s="5"/>
      <c r="JL790" s="5"/>
      <c r="JM790" s="5"/>
      <c r="JN790" s="5"/>
      <c r="JO790" s="5"/>
      <c r="JP790" s="5"/>
      <c r="JQ790" s="5"/>
      <c r="JR790" s="5"/>
      <c r="JS790" s="5"/>
      <c r="JT790" s="5"/>
      <c r="JU790" s="5"/>
      <c r="JV790" s="5"/>
      <c r="JW790" s="5"/>
      <c r="JX790" s="5"/>
      <c r="JY790" s="5"/>
      <c r="JZ790" s="5"/>
      <c r="KA790" s="5"/>
      <c r="KB790" s="5"/>
      <c r="KC790" s="5"/>
      <c r="KD790" s="5"/>
      <c r="KE790" s="5"/>
      <c r="KF790" s="5"/>
      <c r="KG790" s="5"/>
      <c r="KH790" s="5"/>
      <c r="KI790" s="5"/>
      <c r="KJ790" s="5"/>
      <c r="KK790" s="5"/>
      <c r="KL790" s="5"/>
      <c r="KM790" s="5"/>
      <c r="KN790" s="5"/>
    </row>
    <row r="791" spans="1:300" ht="12.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  <c r="CY791" s="5"/>
      <c r="CZ791" s="5"/>
      <c r="DA791" s="5"/>
      <c r="DB791" s="5"/>
      <c r="DC791" s="5"/>
      <c r="DD791" s="5"/>
      <c r="DE791" s="5"/>
      <c r="DF791" s="5"/>
      <c r="DG791" s="5"/>
      <c r="DH791" s="5"/>
      <c r="DI791" s="5"/>
      <c r="DJ791" s="5"/>
      <c r="DK791" s="5"/>
      <c r="DL791" s="5"/>
      <c r="DM791" s="5"/>
      <c r="DN791" s="5"/>
      <c r="DO791" s="5"/>
      <c r="DP791" s="5"/>
      <c r="DQ791" s="5"/>
      <c r="DR791" s="5"/>
      <c r="DS791" s="5"/>
      <c r="DT791" s="5"/>
      <c r="DU791" s="5"/>
      <c r="DV791" s="5"/>
      <c r="DW791" s="5"/>
      <c r="DX791" s="5"/>
      <c r="DY791" s="5"/>
      <c r="DZ791" s="5"/>
      <c r="EA791" s="5"/>
      <c r="EB791" s="5"/>
      <c r="EC791" s="5"/>
      <c r="ED791" s="5"/>
      <c r="EE791" s="5"/>
      <c r="EF791" s="5"/>
      <c r="EG791" s="5"/>
      <c r="EH791" s="5"/>
      <c r="EI791" s="5"/>
      <c r="EJ791" s="5"/>
      <c r="EK791" s="5"/>
      <c r="EL791" s="5"/>
      <c r="EM791" s="5"/>
      <c r="EN791" s="5"/>
      <c r="EO791" s="5"/>
      <c r="EP791" s="5"/>
      <c r="EQ791" s="5"/>
      <c r="ER791" s="5"/>
      <c r="ES791" s="5"/>
      <c r="ET791" s="5"/>
      <c r="EU791" s="5"/>
      <c r="EV791" s="5"/>
      <c r="EW791" s="5"/>
      <c r="EX791" s="5"/>
      <c r="EY791" s="5"/>
      <c r="EZ791" s="5"/>
      <c r="FA791" s="5"/>
      <c r="FB791" s="5"/>
      <c r="FC791" s="5"/>
      <c r="FD791" s="5"/>
      <c r="FE791" s="5"/>
      <c r="FF791" s="5"/>
      <c r="FG791" s="5"/>
      <c r="FH791" s="5"/>
      <c r="FI791" s="5"/>
      <c r="FJ791" s="5"/>
      <c r="FK791" s="5"/>
      <c r="FL791" s="5"/>
      <c r="FM791" s="5"/>
      <c r="FN791" s="5"/>
      <c r="FO791" s="5"/>
      <c r="FP791" s="5"/>
      <c r="FQ791" s="5"/>
      <c r="FR791" s="5"/>
      <c r="FS791" s="5"/>
      <c r="FT791" s="5"/>
      <c r="FU791" s="5"/>
      <c r="FV791" s="5"/>
      <c r="FW791" s="5"/>
      <c r="FX791" s="5"/>
      <c r="FY791" s="5"/>
      <c r="FZ791" s="5"/>
      <c r="GA791" s="5"/>
      <c r="GB791" s="5"/>
      <c r="GC791" s="5"/>
      <c r="GD791" s="5"/>
      <c r="GE791" s="5"/>
      <c r="GF791" s="5"/>
      <c r="GG791" s="5"/>
      <c r="GH791" s="5"/>
      <c r="GI791" s="5"/>
      <c r="GJ791" s="5"/>
      <c r="GK791" s="5"/>
      <c r="GL791" s="5"/>
      <c r="GM791" s="5"/>
      <c r="GN791" s="5"/>
      <c r="GO791" s="5"/>
      <c r="GP791" s="5"/>
      <c r="GQ791" s="5"/>
      <c r="GR791" s="5"/>
      <c r="GS791" s="5"/>
      <c r="GT791" s="5"/>
      <c r="GU791" s="5"/>
      <c r="GV791" s="5"/>
      <c r="GW791" s="5"/>
      <c r="GX791" s="5"/>
      <c r="GY791" s="5"/>
      <c r="GZ791" s="5"/>
      <c r="HA791" s="5"/>
      <c r="HB791" s="5"/>
      <c r="HC791" s="5"/>
      <c r="HD791" s="5"/>
      <c r="HE791" s="5"/>
      <c r="HF791" s="5"/>
      <c r="HG791" s="5"/>
      <c r="HH791" s="5"/>
      <c r="HI791" s="5"/>
      <c r="HJ791" s="5"/>
      <c r="HK791" s="5"/>
      <c r="HL791" s="5"/>
      <c r="HM791" s="5"/>
      <c r="HN791" s="5"/>
      <c r="HO791" s="5"/>
      <c r="HP791" s="5"/>
      <c r="HQ791" s="5"/>
      <c r="HR791" s="5"/>
      <c r="HS791" s="5"/>
      <c r="HT791" s="5"/>
      <c r="HU791" s="5"/>
      <c r="HV791" s="5"/>
      <c r="HW791" s="5"/>
      <c r="HX791" s="5"/>
      <c r="HY791" s="5"/>
      <c r="HZ791" s="5"/>
      <c r="IA791" s="5"/>
      <c r="IB791" s="5"/>
      <c r="IC791" s="5"/>
      <c r="ID791" s="5"/>
      <c r="IE791" s="5"/>
      <c r="IF791" s="5"/>
      <c r="IG791" s="5"/>
      <c r="IH791" s="5"/>
      <c r="II791" s="5"/>
      <c r="IJ791" s="5"/>
      <c r="IK791" s="5"/>
      <c r="IL791" s="5"/>
      <c r="IM791" s="5"/>
      <c r="IN791" s="5"/>
      <c r="IO791" s="5"/>
      <c r="IP791" s="5"/>
      <c r="IQ791" s="5"/>
      <c r="IR791" s="5"/>
      <c r="IS791" s="5"/>
      <c r="IT791" s="5"/>
      <c r="IU791" s="5"/>
      <c r="IV791" s="5"/>
      <c r="IW791" s="5"/>
      <c r="IX791" s="5"/>
      <c r="IY791" s="5"/>
      <c r="IZ791" s="5"/>
      <c r="JA791" s="5"/>
      <c r="JB791" s="5"/>
      <c r="JC791" s="5"/>
      <c r="JD791" s="5"/>
      <c r="JE791" s="5"/>
      <c r="JF791" s="5"/>
      <c r="JG791" s="5"/>
      <c r="JH791" s="5"/>
      <c r="JI791" s="5"/>
      <c r="JJ791" s="5"/>
      <c r="JK791" s="5"/>
      <c r="JL791" s="5"/>
      <c r="JM791" s="5"/>
      <c r="JN791" s="5"/>
      <c r="JO791" s="5"/>
      <c r="JP791" s="5"/>
      <c r="JQ791" s="5"/>
      <c r="JR791" s="5"/>
      <c r="JS791" s="5"/>
      <c r="JT791" s="5"/>
      <c r="JU791" s="5"/>
      <c r="JV791" s="5"/>
      <c r="JW791" s="5"/>
      <c r="JX791" s="5"/>
      <c r="JY791" s="5"/>
      <c r="JZ791" s="5"/>
      <c r="KA791" s="5"/>
      <c r="KB791" s="5"/>
      <c r="KC791" s="5"/>
      <c r="KD791" s="5"/>
      <c r="KE791" s="5"/>
      <c r="KF791" s="5"/>
      <c r="KG791" s="5"/>
      <c r="KH791" s="5"/>
      <c r="KI791" s="5"/>
      <c r="KJ791" s="5"/>
      <c r="KK791" s="5"/>
      <c r="KL791" s="5"/>
      <c r="KM791" s="5"/>
      <c r="KN791" s="5"/>
    </row>
    <row r="792" spans="1:300" ht="12.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/>
      <c r="CV792" s="5"/>
      <c r="CW792" s="5"/>
      <c r="CX792" s="5"/>
      <c r="CY792" s="5"/>
      <c r="CZ792" s="5"/>
      <c r="DA792" s="5"/>
      <c r="DB792" s="5"/>
      <c r="DC792" s="5"/>
      <c r="DD792" s="5"/>
      <c r="DE792" s="5"/>
      <c r="DF792" s="5"/>
      <c r="DG792" s="5"/>
      <c r="DH792" s="5"/>
      <c r="DI792" s="5"/>
      <c r="DJ792" s="5"/>
      <c r="DK792" s="5"/>
      <c r="DL792" s="5"/>
      <c r="DM792" s="5"/>
      <c r="DN792" s="5"/>
      <c r="DO792" s="5"/>
      <c r="DP792" s="5"/>
      <c r="DQ792" s="5"/>
      <c r="DR792" s="5"/>
      <c r="DS792" s="5"/>
      <c r="DT792" s="5"/>
      <c r="DU792" s="5"/>
      <c r="DV792" s="5"/>
      <c r="DW792" s="5"/>
      <c r="DX792" s="5"/>
      <c r="DY792" s="5"/>
      <c r="DZ792" s="5"/>
      <c r="EA792" s="5"/>
      <c r="EB792" s="5"/>
      <c r="EC792" s="5"/>
      <c r="ED792" s="5"/>
      <c r="EE792" s="5"/>
      <c r="EF792" s="5"/>
      <c r="EG792" s="5"/>
      <c r="EH792" s="5"/>
      <c r="EI792" s="5"/>
      <c r="EJ792" s="5"/>
      <c r="EK792" s="5"/>
      <c r="EL792" s="5"/>
      <c r="EM792" s="5"/>
      <c r="EN792" s="5"/>
      <c r="EO792" s="5"/>
      <c r="EP792" s="5"/>
      <c r="EQ792" s="5"/>
      <c r="ER792" s="5"/>
      <c r="ES792" s="5"/>
      <c r="ET792" s="5"/>
      <c r="EU792" s="5"/>
      <c r="EV792" s="5"/>
      <c r="EW792" s="5"/>
      <c r="EX792" s="5"/>
      <c r="EY792" s="5"/>
      <c r="EZ792" s="5"/>
      <c r="FA792" s="5"/>
      <c r="FB792" s="5"/>
      <c r="FC792" s="5"/>
      <c r="FD792" s="5"/>
      <c r="FE792" s="5"/>
      <c r="FF792" s="5"/>
      <c r="FG792" s="5"/>
      <c r="FH792" s="5"/>
      <c r="FI792" s="5"/>
      <c r="FJ792" s="5"/>
      <c r="FK792" s="5"/>
      <c r="FL792" s="5"/>
      <c r="FM792" s="5"/>
      <c r="FN792" s="5"/>
      <c r="FO792" s="5"/>
      <c r="FP792" s="5"/>
      <c r="FQ792" s="5"/>
      <c r="FR792" s="5"/>
      <c r="FS792" s="5"/>
      <c r="FT792" s="5"/>
      <c r="FU792" s="5"/>
      <c r="FV792" s="5"/>
      <c r="FW792" s="5"/>
      <c r="FX792" s="5"/>
      <c r="FY792" s="5"/>
      <c r="FZ792" s="5"/>
      <c r="GA792" s="5"/>
      <c r="GB792" s="5"/>
      <c r="GC792" s="5"/>
      <c r="GD792" s="5"/>
      <c r="GE792" s="5"/>
      <c r="GF792" s="5"/>
      <c r="GG792" s="5"/>
      <c r="GH792" s="5"/>
      <c r="GI792" s="5"/>
      <c r="GJ792" s="5"/>
      <c r="GK792" s="5"/>
      <c r="GL792" s="5"/>
      <c r="GM792" s="5"/>
      <c r="GN792" s="5"/>
      <c r="GO792" s="5"/>
      <c r="GP792" s="5"/>
      <c r="GQ792" s="5"/>
      <c r="GR792" s="5"/>
      <c r="GS792" s="5"/>
      <c r="GT792" s="5"/>
      <c r="GU792" s="5"/>
      <c r="GV792" s="5"/>
      <c r="GW792" s="5"/>
      <c r="GX792" s="5"/>
      <c r="GY792" s="5"/>
      <c r="GZ792" s="5"/>
      <c r="HA792" s="5"/>
      <c r="HB792" s="5"/>
      <c r="HC792" s="5"/>
      <c r="HD792" s="5"/>
      <c r="HE792" s="5"/>
      <c r="HF792" s="5"/>
      <c r="HG792" s="5"/>
      <c r="HH792" s="5"/>
      <c r="HI792" s="5"/>
      <c r="HJ792" s="5"/>
      <c r="HK792" s="5"/>
      <c r="HL792" s="5"/>
      <c r="HM792" s="5"/>
      <c r="HN792" s="5"/>
      <c r="HO792" s="5"/>
      <c r="HP792" s="5"/>
      <c r="HQ792" s="5"/>
      <c r="HR792" s="5"/>
      <c r="HS792" s="5"/>
      <c r="HT792" s="5"/>
      <c r="HU792" s="5"/>
      <c r="HV792" s="5"/>
      <c r="HW792" s="5"/>
      <c r="HX792" s="5"/>
      <c r="HY792" s="5"/>
      <c r="HZ792" s="5"/>
      <c r="IA792" s="5"/>
      <c r="IB792" s="5"/>
      <c r="IC792" s="5"/>
      <c r="ID792" s="5"/>
      <c r="IE792" s="5"/>
      <c r="IF792" s="5"/>
      <c r="IG792" s="5"/>
      <c r="IH792" s="5"/>
      <c r="II792" s="5"/>
      <c r="IJ792" s="5"/>
      <c r="IK792" s="5"/>
      <c r="IL792" s="5"/>
      <c r="IM792" s="5"/>
      <c r="IN792" s="5"/>
      <c r="IO792" s="5"/>
      <c r="IP792" s="5"/>
      <c r="IQ792" s="5"/>
      <c r="IR792" s="5"/>
      <c r="IS792" s="5"/>
      <c r="IT792" s="5"/>
      <c r="IU792" s="5"/>
      <c r="IV792" s="5"/>
      <c r="IW792" s="5"/>
      <c r="IX792" s="5"/>
      <c r="IY792" s="5"/>
      <c r="IZ792" s="5"/>
      <c r="JA792" s="5"/>
      <c r="JB792" s="5"/>
      <c r="JC792" s="5"/>
      <c r="JD792" s="5"/>
      <c r="JE792" s="5"/>
      <c r="JF792" s="5"/>
      <c r="JG792" s="5"/>
      <c r="JH792" s="5"/>
      <c r="JI792" s="5"/>
      <c r="JJ792" s="5"/>
      <c r="JK792" s="5"/>
      <c r="JL792" s="5"/>
      <c r="JM792" s="5"/>
      <c r="JN792" s="5"/>
      <c r="JO792" s="5"/>
      <c r="JP792" s="5"/>
      <c r="JQ792" s="5"/>
      <c r="JR792" s="5"/>
      <c r="JS792" s="5"/>
      <c r="JT792" s="5"/>
      <c r="JU792" s="5"/>
      <c r="JV792" s="5"/>
      <c r="JW792" s="5"/>
      <c r="JX792" s="5"/>
      <c r="JY792" s="5"/>
      <c r="JZ792" s="5"/>
      <c r="KA792" s="5"/>
      <c r="KB792" s="5"/>
      <c r="KC792" s="5"/>
      <c r="KD792" s="5"/>
      <c r="KE792" s="5"/>
      <c r="KF792" s="5"/>
      <c r="KG792" s="5"/>
      <c r="KH792" s="5"/>
      <c r="KI792" s="5"/>
      <c r="KJ792" s="5"/>
      <c r="KK792" s="5"/>
      <c r="KL792" s="5"/>
      <c r="KM792" s="5"/>
      <c r="KN792" s="5"/>
    </row>
    <row r="793" spans="1:300" ht="12.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  <c r="CU793" s="5"/>
      <c r="CV793" s="5"/>
      <c r="CW793" s="5"/>
      <c r="CX793" s="5"/>
      <c r="CY793" s="5"/>
      <c r="CZ793" s="5"/>
      <c r="DA793" s="5"/>
      <c r="DB793" s="5"/>
      <c r="DC793" s="5"/>
      <c r="DD793" s="5"/>
      <c r="DE793" s="5"/>
      <c r="DF793" s="5"/>
      <c r="DG793" s="5"/>
      <c r="DH793" s="5"/>
      <c r="DI793" s="5"/>
      <c r="DJ793" s="5"/>
      <c r="DK793" s="5"/>
      <c r="DL793" s="5"/>
      <c r="DM793" s="5"/>
      <c r="DN793" s="5"/>
      <c r="DO793" s="5"/>
      <c r="DP793" s="5"/>
      <c r="DQ793" s="5"/>
      <c r="DR793" s="5"/>
      <c r="DS793" s="5"/>
      <c r="DT793" s="5"/>
      <c r="DU793" s="5"/>
      <c r="DV793" s="5"/>
      <c r="DW793" s="5"/>
      <c r="DX793" s="5"/>
      <c r="DY793" s="5"/>
      <c r="DZ793" s="5"/>
      <c r="EA793" s="5"/>
      <c r="EB793" s="5"/>
      <c r="EC793" s="5"/>
      <c r="ED793" s="5"/>
      <c r="EE793" s="5"/>
      <c r="EF793" s="5"/>
      <c r="EG793" s="5"/>
      <c r="EH793" s="5"/>
      <c r="EI793" s="5"/>
      <c r="EJ793" s="5"/>
      <c r="EK793" s="5"/>
      <c r="EL793" s="5"/>
      <c r="EM793" s="5"/>
      <c r="EN793" s="5"/>
      <c r="EO793" s="5"/>
      <c r="EP793" s="5"/>
      <c r="EQ793" s="5"/>
      <c r="ER793" s="5"/>
      <c r="ES793" s="5"/>
      <c r="ET793" s="5"/>
      <c r="EU793" s="5"/>
      <c r="EV793" s="5"/>
      <c r="EW793" s="5"/>
      <c r="EX793" s="5"/>
      <c r="EY793" s="5"/>
      <c r="EZ793" s="5"/>
      <c r="FA793" s="5"/>
      <c r="FB793" s="5"/>
      <c r="FC793" s="5"/>
      <c r="FD793" s="5"/>
      <c r="FE793" s="5"/>
      <c r="FF793" s="5"/>
      <c r="FG793" s="5"/>
      <c r="FH793" s="5"/>
      <c r="FI793" s="5"/>
      <c r="FJ793" s="5"/>
      <c r="FK793" s="5"/>
      <c r="FL793" s="5"/>
      <c r="FM793" s="5"/>
      <c r="FN793" s="5"/>
      <c r="FO793" s="5"/>
      <c r="FP793" s="5"/>
      <c r="FQ793" s="5"/>
      <c r="FR793" s="5"/>
      <c r="FS793" s="5"/>
      <c r="FT793" s="5"/>
      <c r="FU793" s="5"/>
      <c r="FV793" s="5"/>
      <c r="FW793" s="5"/>
      <c r="FX793" s="5"/>
      <c r="FY793" s="5"/>
      <c r="FZ793" s="5"/>
      <c r="GA793" s="5"/>
      <c r="GB793" s="5"/>
      <c r="GC793" s="5"/>
      <c r="GD793" s="5"/>
      <c r="GE793" s="5"/>
      <c r="GF793" s="5"/>
      <c r="GG793" s="5"/>
      <c r="GH793" s="5"/>
      <c r="GI793" s="5"/>
      <c r="GJ793" s="5"/>
      <c r="GK793" s="5"/>
      <c r="GL793" s="5"/>
      <c r="GM793" s="5"/>
      <c r="GN793" s="5"/>
      <c r="GO793" s="5"/>
      <c r="GP793" s="5"/>
      <c r="GQ793" s="5"/>
      <c r="GR793" s="5"/>
      <c r="GS793" s="5"/>
      <c r="GT793" s="5"/>
      <c r="GU793" s="5"/>
      <c r="GV793" s="5"/>
      <c r="GW793" s="5"/>
      <c r="GX793" s="5"/>
      <c r="GY793" s="5"/>
      <c r="GZ793" s="5"/>
      <c r="HA793" s="5"/>
      <c r="HB793" s="5"/>
      <c r="HC793" s="5"/>
      <c r="HD793" s="5"/>
      <c r="HE793" s="5"/>
      <c r="HF793" s="5"/>
      <c r="HG793" s="5"/>
      <c r="HH793" s="5"/>
      <c r="HI793" s="5"/>
      <c r="HJ793" s="5"/>
      <c r="HK793" s="5"/>
      <c r="HL793" s="5"/>
      <c r="HM793" s="5"/>
      <c r="HN793" s="5"/>
      <c r="HO793" s="5"/>
      <c r="HP793" s="5"/>
      <c r="HQ793" s="5"/>
      <c r="HR793" s="5"/>
      <c r="HS793" s="5"/>
      <c r="HT793" s="5"/>
      <c r="HU793" s="5"/>
      <c r="HV793" s="5"/>
      <c r="HW793" s="5"/>
      <c r="HX793" s="5"/>
      <c r="HY793" s="5"/>
      <c r="HZ793" s="5"/>
      <c r="IA793" s="5"/>
      <c r="IB793" s="5"/>
      <c r="IC793" s="5"/>
      <c r="ID793" s="5"/>
      <c r="IE793" s="5"/>
      <c r="IF793" s="5"/>
      <c r="IG793" s="5"/>
      <c r="IH793" s="5"/>
      <c r="II793" s="5"/>
      <c r="IJ793" s="5"/>
      <c r="IK793" s="5"/>
      <c r="IL793" s="5"/>
      <c r="IM793" s="5"/>
      <c r="IN793" s="5"/>
      <c r="IO793" s="5"/>
      <c r="IP793" s="5"/>
      <c r="IQ793" s="5"/>
      <c r="IR793" s="5"/>
      <c r="IS793" s="5"/>
      <c r="IT793" s="5"/>
      <c r="IU793" s="5"/>
      <c r="IV793" s="5"/>
      <c r="IW793" s="5"/>
      <c r="IX793" s="5"/>
      <c r="IY793" s="5"/>
      <c r="IZ793" s="5"/>
      <c r="JA793" s="5"/>
      <c r="JB793" s="5"/>
      <c r="JC793" s="5"/>
      <c r="JD793" s="5"/>
      <c r="JE793" s="5"/>
      <c r="JF793" s="5"/>
      <c r="JG793" s="5"/>
      <c r="JH793" s="5"/>
      <c r="JI793" s="5"/>
      <c r="JJ793" s="5"/>
      <c r="JK793" s="5"/>
      <c r="JL793" s="5"/>
      <c r="JM793" s="5"/>
      <c r="JN793" s="5"/>
      <c r="JO793" s="5"/>
      <c r="JP793" s="5"/>
      <c r="JQ793" s="5"/>
      <c r="JR793" s="5"/>
      <c r="JS793" s="5"/>
      <c r="JT793" s="5"/>
      <c r="JU793" s="5"/>
      <c r="JV793" s="5"/>
      <c r="JW793" s="5"/>
      <c r="JX793" s="5"/>
      <c r="JY793" s="5"/>
      <c r="JZ793" s="5"/>
      <c r="KA793" s="5"/>
      <c r="KB793" s="5"/>
      <c r="KC793" s="5"/>
      <c r="KD793" s="5"/>
      <c r="KE793" s="5"/>
      <c r="KF793" s="5"/>
      <c r="KG793" s="5"/>
      <c r="KH793" s="5"/>
      <c r="KI793" s="5"/>
      <c r="KJ793" s="5"/>
      <c r="KK793" s="5"/>
      <c r="KL793" s="5"/>
      <c r="KM793" s="5"/>
      <c r="KN793" s="5"/>
    </row>
    <row r="794" spans="1:300" ht="12.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  <c r="CY794" s="5"/>
      <c r="CZ794" s="5"/>
      <c r="DA794" s="5"/>
      <c r="DB794" s="5"/>
      <c r="DC794" s="5"/>
      <c r="DD794" s="5"/>
      <c r="DE794" s="5"/>
      <c r="DF794" s="5"/>
      <c r="DG794" s="5"/>
      <c r="DH794" s="5"/>
      <c r="DI794" s="5"/>
      <c r="DJ794" s="5"/>
      <c r="DK794" s="5"/>
      <c r="DL794" s="5"/>
      <c r="DM794" s="5"/>
      <c r="DN794" s="5"/>
      <c r="DO794" s="5"/>
      <c r="DP794" s="5"/>
      <c r="DQ794" s="5"/>
      <c r="DR794" s="5"/>
      <c r="DS794" s="5"/>
      <c r="DT794" s="5"/>
      <c r="DU794" s="5"/>
      <c r="DV794" s="5"/>
      <c r="DW794" s="5"/>
      <c r="DX794" s="5"/>
      <c r="DY794" s="5"/>
      <c r="DZ794" s="5"/>
      <c r="EA794" s="5"/>
      <c r="EB794" s="5"/>
      <c r="EC794" s="5"/>
      <c r="ED794" s="5"/>
      <c r="EE794" s="5"/>
      <c r="EF794" s="5"/>
      <c r="EG794" s="5"/>
      <c r="EH794" s="5"/>
      <c r="EI794" s="5"/>
      <c r="EJ794" s="5"/>
      <c r="EK794" s="5"/>
      <c r="EL794" s="5"/>
      <c r="EM794" s="5"/>
      <c r="EN794" s="5"/>
      <c r="EO794" s="5"/>
      <c r="EP794" s="5"/>
      <c r="EQ794" s="5"/>
      <c r="ER794" s="5"/>
      <c r="ES794" s="5"/>
      <c r="ET794" s="5"/>
      <c r="EU794" s="5"/>
      <c r="EV794" s="5"/>
      <c r="EW794" s="5"/>
      <c r="EX794" s="5"/>
      <c r="EY794" s="5"/>
      <c r="EZ794" s="5"/>
      <c r="FA794" s="5"/>
      <c r="FB794" s="5"/>
      <c r="FC794" s="5"/>
      <c r="FD794" s="5"/>
      <c r="FE794" s="5"/>
      <c r="FF794" s="5"/>
      <c r="FG794" s="5"/>
      <c r="FH794" s="5"/>
      <c r="FI794" s="5"/>
      <c r="FJ794" s="5"/>
      <c r="FK794" s="5"/>
      <c r="FL794" s="5"/>
      <c r="FM794" s="5"/>
      <c r="FN794" s="5"/>
      <c r="FO794" s="5"/>
      <c r="FP794" s="5"/>
      <c r="FQ794" s="5"/>
      <c r="FR794" s="5"/>
      <c r="FS794" s="5"/>
      <c r="FT794" s="5"/>
      <c r="FU794" s="5"/>
      <c r="FV794" s="5"/>
      <c r="FW794" s="5"/>
      <c r="FX794" s="5"/>
      <c r="FY794" s="5"/>
      <c r="FZ794" s="5"/>
      <c r="GA794" s="5"/>
      <c r="GB794" s="5"/>
      <c r="GC794" s="5"/>
      <c r="GD794" s="5"/>
      <c r="GE794" s="5"/>
      <c r="GF794" s="5"/>
      <c r="GG794" s="5"/>
      <c r="GH794" s="5"/>
      <c r="GI794" s="5"/>
      <c r="GJ794" s="5"/>
      <c r="GK794" s="5"/>
      <c r="GL794" s="5"/>
      <c r="GM794" s="5"/>
      <c r="GN794" s="5"/>
      <c r="GO794" s="5"/>
      <c r="GP794" s="5"/>
      <c r="GQ794" s="5"/>
      <c r="GR794" s="5"/>
      <c r="GS794" s="5"/>
      <c r="GT794" s="5"/>
      <c r="GU794" s="5"/>
      <c r="GV794" s="5"/>
      <c r="GW794" s="5"/>
      <c r="GX794" s="5"/>
      <c r="GY794" s="5"/>
      <c r="GZ794" s="5"/>
      <c r="HA794" s="5"/>
      <c r="HB794" s="5"/>
      <c r="HC794" s="5"/>
      <c r="HD794" s="5"/>
      <c r="HE794" s="5"/>
      <c r="HF794" s="5"/>
      <c r="HG794" s="5"/>
      <c r="HH794" s="5"/>
      <c r="HI794" s="5"/>
      <c r="HJ794" s="5"/>
      <c r="HK794" s="5"/>
      <c r="HL794" s="5"/>
      <c r="HM794" s="5"/>
      <c r="HN794" s="5"/>
      <c r="HO794" s="5"/>
      <c r="HP794" s="5"/>
      <c r="HQ794" s="5"/>
      <c r="HR794" s="5"/>
      <c r="HS794" s="5"/>
      <c r="HT794" s="5"/>
      <c r="HU794" s="5"/>
      <c r="HV794" s="5"/>
      <c r="HW794" s="5"/>
      <c r="HX794" s="5"/>
      <c r="HY794" s="5"/>
      <c r="HZ794" s="5"/>
      <c r="IA794" s="5"/>
      <c r="IB794" s="5"/>
      <c r="IC794" s="5"/>
      <c r="ID794" s="5"/>
      <c r="IE794" s="5"/>
      <c r="IF794" s="5"/>
      <c r="IG794" s="5"/>
      <c r="IH794" s="5"/>
      <c r="II794" s="5"/>
      <c r="IJ794" s="5"/>
      <c r="IK794" s="5"/>
      <c r="IL794" s="5"/>
      <c r="IM794" s="5"/>
      <c r="IN794" s="5"/>
      <c r="IO794" s="5"/>
      <c r="IP794" s="5"/>
      <c r="IQ794" s="5"/>
      <c r="IR794" s="5"/>
      <c r="IS794" s="5"/>
      <c r="IT794" s="5"/>
      <c r="IU794" s="5"/>
      <c r="IV794" s="5"/>
      <c r="IW794" s="5"/>
      <c r="IX794" s="5"/>
      <c r="IY794" s="5"/>
      <c r="IZ794" s="5"/>
      <c r="JA794" s="5"/>
      <c r="JB794" s="5"/>
      <c r="JC794" s="5"/>
      <c r="JD794" s="5"/>
      <c r="JE794" s="5"/>
      <c r="JF794" s="5"/>
      <c r="JG794" s="5"/>
      <c r="JH794" s="5"/>
      <c r="JI794" s="5"/>
      <c r="JJ794" s="5"/>
      <c r="JK794" s="5"/>
      <c r="JL794" s="5"/>
      <c r="JM794" s="5"/>
      <c r="JN794" s="5"/>
      <c r="JO794" s="5"/>
      <c r="JP794" s="5"/>
      <c r="JQ794" s="5"/>
      <c r="JR794" s="5"/>
      <c r="JS794" s="5"/>
      <c r="JT794" s="5"/>
      <c r="JU794" s="5"/>
      <c r="JV794" s="5"/>
      <c r="JW794" s="5"/>
      <c r="JX794" s="5"/>
      <c r="JY794" s="5"/>
      <c r="JZ794" s="5"/>
      <c r="KA794" s="5"/>
      <c r="KB794" s="5"/>
      <c r="KC794" s="5"/>
      <c r="KD794" s="5"/>
      <c r="KE794" s="5"/>
      <c r="KF794" s="5"/>
      <c r="KG794" s="5"/>
      <c r="KH794" s="5"/>
      <c r="KI794" s="5"/>
      <c r="KJ794" s="5"/>
      <c r="KK794" s="5"/>
      <c r="KL794" s="5"/>
      <c r="KM794" s="5"/>
      <c r="KN794" s="5"/>
    </row>
    <row r="795" spans="1:300" ht="12.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  <c r="CU795" s="5"/>
      <c r="CV795" s="5"/>
      <c r="CW795" s="5"/>
      <c r="CX795" s="5"/>
      <c r="CY795" s="5"/>
      <c r="CZ795" s="5"/>
      <c r="DA795" s="5"/>
      <c r="DB795" s="5"/>
      <c r="DC795" s="5"/>
      <c r="DD795" s="5"/>
      <c r="DE795" s="5"/>
      <c r="DF795" s="5"/>
      <c r="DG795" s="5"/>
      <c r="DH795" s="5"/>
      <c r="DI795" s="5"/>
      <c r="DJ795" s="5"/>
      <c r="DK795" s="5"/>
      <c r="DL795" s="5"/>
      <c r="DM795" s="5"/>
      <c r="DN795" s="5"/>
      <c r="DO795" s="5"/>
      <c r="DP795" s="5"/>
      <c r="DQ795" s="5"/>
      <c r="DR795" s="5"/>
      <c r="DS795" s="5"/>
      <c r="DT795" s="5"/>
      <c r="DU795" s="5"/>
      <c r="DV795" s="5"/>
      <c r="DW795" s="5"/>
      <c r="DX795" s="5"/>
      <c r="DY795" s="5"/>
      <c r="DZ795" s="5"/>
      <c r="EA795" s="5"/>
      <c r="EB795" s="5"/>
      <c r="EC795" s="5"/>
      <c r="ED795" s="5"/>
      <c r="EE795" s="5"/>
      <c r="EF795" s="5"/>
      <c r="EG795" s="5"/>
      <c r="EH795" s="5"/>
      <c r="EI795" s="5"/>
      <c r="EJ795" s="5"/>
      <c r="EK795" s="5"/>
      <c r="EL795" s="5"/>
      <c r="EM795" s="5"/>
      <c r="EN795" s="5"/>
      <c r="EO795" s="5"/>
      <c r="EP795" s="5"/>
      <c r="EQ795" s="5"/>
      <c r="ER795" s="5"/>
      <c r="ES795" s="5"/>
      <c r="ET795" s="5"/>
      <c r="EU795" s="5"/>
      <c r="EV795" s="5"/>
      <c r="EW795" s="5"/>
      <c r="EX795" s="5"/>
      <c r="EY795" s="5"/>
      <c r="EZ795" s="5"/>
      <c r="FA795" s="5"/>
      <c r="FB795" s="5"/>
      <c r="FC795" s="5"/>
      <c r="FD795" s="5"/>
      <c r="FE795" s="5"/>
      <c r="FF795" s="5"/>
      <c r="FG795" s="5"/>
      <c r="FH795" s="5"/>
      <c r="FI795" s="5"/>
      <c r="FJ795" s="5"/>
      <c r="FK795" s="5"/>
      <c r="FL795" s="5"/>
      <c r="FM795" s="5"/>
      <c r="FN795" s="5"/>
      <c r="FO795" s="5"/>
      <c r="FP795" s="5"/>
      <c r="FQ795" s="5"/>
      <c r="FR795" s="5"/>
      <c r="FS795" s="5"/>
      <c r="FT795" s="5"/>
      <c r="FU795" s="5"/>
      <c r="FV795" s="5"/>
      <c r="FW795" s="5"/>
      <c r="FX795" s="5"/>
      <c r="FY795" s="5"/>
      <c r="FZ795" s="5"/>
      <c r="GA795" s="5"/>
      <c r="GB795" s="5"/>
      <c r="GC795" s="5"/>
      <c r="GD795" s="5"/>
      <c r="GE795" s="5"/>
      <c r="GF795" s="5"/>
      <c r="GG795" s="5"/>
      <c r="GH795" s="5"/>
      <c r="GI795" s="5"/>
      <c r="GJ795" s="5"/>
      <c r="GK795" s="5"/>
      <c r="GL795" s="5"/>
      <c r="GM795" s="5"/>
      <c r="GN795" s="5"/>
      <c r="GO795" s="5"/>
      <c r="GP795" s="5"/>
      <c r="GQ795" s="5"/>
      <c r="GR795" s="5"/>
      <c r="GS795" s="5"/>
      <c r="GT795" s="5"/>
      <c r="GU795" s="5"/>
      <c r="GV795" s="5"/>
      <c r="GW795" s="5"/>
      <c r="GX795" s="5"/>
      <c r="GY795" s="5"/>
      <c r="GZ795" s="5"/>
      <c r="HA795" s="5"/>
      <c r="HB795" s="5"/>
      <c r="HC795" s="5"/>
      <c r="HD795" s="5"/>
      <c r="HE795" s="5"/>
      <c r="HF795" s="5"/>
      <c r="HG795" s="5"/>
      <c r="HH795" s="5"/>
      <c r="HI795" s="5"/>
      <c r="HJ795" s="5"/>
      <c r="HK795" s="5"/>
      <c r="HL795" s="5"/>
      <c r="HM795" s="5"/>
      <c r="HN795" s="5"/>
      <c r="HO795" s="5"/>
      <c r="HP795" s="5"/>
      <c r="HQ795" s="5"/>
      <c r="HR795" s="5"/>
      <c r="HS795" s="5"/>
      <c r="HT795" s="5"/>
      <c r="HU795" s="5"/>
      <c r="HV795" s="5"/>
      <c r="HW795" s="5"/>
      <c r="HX795" s="5"/>
      <c r="HY795" s="5"/>
      <c r="HZ795" s="5"/>
      <c r="IA795" s="5"/>
      <c r="IB795" s="5"/>
      <c r="IC795" s="5"/>
      <c r="ID795" s="5"/>
      <c r="IE795" s="5"/>
      <c r="IF795" s="5"/>
      <c r="IG795" s="5"/>
      <c r="IH795" s="5"/>
      <c r="II795" s="5"/>
      <c r="IJ795" s="5"/>
      <c r="IK795" s="5"/>
      <c r="IL795" s="5"/>
      <c r="IM795" s="5"/>
      <c r="IN795" s="5"/>
      <c r="IO795" s="5"/>
      <c r="IP795" s="5"/>
      <c r="IQ795" s="5"/>
      <c r="IR795" s="5"/>
      <c r="IS795" s="5"/>
      <c r="IT795" s="5"/>
      <c r="IU795" s="5"/>
      <c r="IV795" s="5"/>
      <c r="IW795" s="5"/>
      <c r="IX795" s="5"/>
      <c r="IY795" s="5"/>
      <c r="IZ795" s="5"/>
      <c r="JA795" s="5"/>
      <c r="JB795" s="5"/>
      <c r="JC795" s="5"/>
      <c r="JD795" s="5"/>
      <c r="JE795" s="5"/>
      <c r="JF795" s="5"/>
      <c r="JG795" s="5"/>
      <c r="JH795" s="5"/>
      <c r="JI795" s="5"/>
      <c r="JJ795" s="5"/>
      <c r="JK795" s="5"/>
      <c r="JL795" s="5"/>
      <c r="JM795" s="5"/>
      <c r="JN795" s="5"/>
      <c r="JO795" s="5"/>
      <c r="JP795" s="5"/>
      <c r="JQ795" s="5"/>
      <c r="JR795" s="5"/>
      <c r="JS795" s="5"/>
      <c r="JT795" s="5"/>
      <c r="JU795" s="5"/>
      <c r="JV795" s="5"/>
      <c r="JW795" s="5"/>
      <c r="JX795" s="5"/>
      <c r="JY795" s="5"/>
      <c r="JZ795" s="5"/>
      <c r="KA795" s="5"/>
      <c r="KB795" s="5"/>
      <c r="KC795" s="5"/>
      <c r="KD795" s="5"/>
      <c r="KE795" s="5"/>
      <c r="KF795" s="5"/>
      <c r="KG795" s="5"/>
      <c r="KH795" s="5"/>
      <c r="KI795" s="5"/>
      <c r="KJ795" s="5"/>
      <c r="KK795" s="5"/>
      <c r="KL795" s="5"/>
      <c r="KM795" s="5"/>
      <c r="KN795" s="5"/>
    </row>
    <row r="796" spans="1:300" ht="12.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  <c r="CU796" s="5"/>
      <c r="CV796" s="5"/>
      <c r="CW796" s="5"/>
      <c r="CX796" s="5"/>
      <c r="CY796" s="5"/>
      <c r="CZ796" s="5"/>
      <c r="DA796" s="5"/>
      <c r="DB796" s="5"/>
      <c r="DC796" s="5"/>
      <c r="DD796" s="5"/>
      <c r="DE796" s="5"/>
      <c r="DF796" s="5"/>
      <c r="DG796" s="5"/>
      <c r="DH796" s="5"/>
      <c r="DI796" s="5"/>
      <c r="DJ796" s="5"/>
      <c r="DK796" s="5"/>
      <c r="DL796" s="5"/>
      <c r="DM796" s="5"/>
      <c r="DN796" s="5"/>
      <c r="DO796" s="5"/>
      <c r="DP796" s="5"/>
      <c r="DQ796" s="5"/>
      <c r="DR796" s="5"/>
      <c r="DS796" s="5"/>
      <c r="DT796" s="5"/>
      <c r="DU796" s="5"/>
      <c r="DV796" s="5"/>
      <c r="DW796" s="5"/>
      <c r="DX796" s="5"/>
      <c r="DY796" s="5"/>
      <c r="DZ796" s="5"/>
      <c r="EA796" s="5"/>
      <c r="EB796" s="5"/>
      <c r="EC796" s="5"/>
      <c r="ED796" s="5"/>
      <c r="EE796" s="5"/>
      <c r="EF796" s="5"/>
      <c r="EG796" s="5"/>
      <c r="EH796" s="5"/>
      <c r="EI796" s="5"/>
      <c r="EJ796" s="5"/>
      <c r="EK796" s="5"/>
      <c r="EL796" s="5"/>
      <c r="EM796" s="5"/>
      <c r="EN796" s="5"/>
      <c r="EO796" s="5"/>
      <c r="EP796" s="5"/>
      <c r="EQ796" s="5"/>
      <c r="ER796" s="5"/>
      <c r="ES796" s="5"/>
      <c r="ET796" s="5"/>
      <c r="EU796" s="5"/>
      <c r="EV796" s="5"/>
      <c r="EW796" s="5"/>
      <c r="EX796" s="5"/>
      <c r="EY796" s="5"/>
      <c r="EZ796" s="5"/>
      <c r="FA796" s="5"/>
      <c r="FB796" s="5"/>
      <c r="FC796" s="5"/>
      <c r="FD796" s="5"/>
      <c r="FE796" s="5"/>
      <c r="FF796" s="5"/>
      <c r="FG796" s="5"/>
      <c r="FH796" s="5"/>
      <c r="FI796" s="5"/>
      <c r="FJ796" s="5"/>
      <c r="FK796" s="5"/>
      <c r="FL796" s="5"/>
      <c r="FM796" s="5"/>
      <c r="FN796" s="5"/>
      <c r="FO796" s="5"/>
      <c r="FP796" s="5"/>
      <c r="FQ796" s="5"/>
      <c r="FR796" s="5"/>
      <c r="FS796" s="5"/>
      <c r="FT796" s="5"/>
      <c r="FU796" s="5"/>
      <c r="FV796" s="5"/>
      <c r="FW796" s="5"/>
      <c r="FX796" s="5"/>
      <c r="FY796" s="5"/>
      <c r="FZ796" s="5"/>
      <c r="GA796" s="5"/>
      <c r="GB796" s="5"/>
      <c r="GC796" s="5"/>
      <c r="GD796" s="5"/>
      <c r="GE796" s="5"/>
      <c r="GF796" s="5"/>
      <c r="GG796" s="5"/>
      <c r="GH796" s="5"/>
      <c r="GI796" s="5"/>
      <c r="GJ796" s="5"/>
      <c r="GK796" s="5"/>
      <c r="GL796" s="5"/>
      <c r="GM796" s="5"/>
      <c r="GN796" s="5"/>
      <c r="GO796" s="5"/>
      <c r="GP796" s="5"/>
      <c r="GQ796" s="5"/>
      <c r="GR796" s="5"/>
      <c r="GS796" s="5"/>
      <c r="GT796" s="5"/>
      <c r="GU796" s="5"/>
      <c r="GV796" s="5"/>
      <c r="GW796" s="5"/>
      <c r="GX796" s="5"/>
      <c r="GY796" s="5"/>
      <c r="GZ796" s="5"/>
      <c r="HA796" s="5"/>
      <c r="HB796" s="5"/>
      <c r="HC796" s="5"/>
      <c r="HD796" s="5"/>
      <c r="HE796" s="5"/>
      <c r="HF796" s="5"/>
      <c r="HG796" s="5"/>
      <c r="HH796" s="5"/>
      <c r="HI796" s="5"/>
      <c r="HJ796" s="5"/>
      <c r="HK796" s="5"/>
      <c r="HL796" s="5"/>
      <c r="HM796" s="5"/>
      <c r="HN796" s="5"/>
      <c r="HO796" s="5"/>
      <c r="HP796" s="5"/>
      <c r="HQ796" s="5"/>
      <c r="HR796" s="5"/>
      <c r="HS796" s="5"/>
      <c r="HT796" s="5"/>
      <c r="HU796" s="5"/>
      <c r="HV796" s="5"/>
      <c r="HW796" s="5"/>
      <c r="HX796" s="5"/>
      <c r="HY796" s="5"/>
      <c r="HZ796" s="5"/>
      <c r="IA796" s="5"/>
      <c r="IB796" s="5"/>
      <c r="IC796" s="5"/>
      <c r="ID796" s="5"/>
      <c r="IE796" s="5"/>
      <c r="IF796" s="5"/>
      <c r="IG796" s="5"/>
      <c r="IH796" s="5"/>
      <c r="II796" s="5"/>
      <c r="IJ796" s="5"/>
      <c r="IK796" s="5"/>
      <c r="IL796" s="5"/>
      <c r="IM796" s="5"/>
      <c r="IN796" s="5"/>
      <c r="IO796" s="5"/>
      <c r="IP796" s="5"/>
      <c r="IQ796" s="5"/>
      <c r="IR796" s="5"/>
      <c r="IS796" s="5"/>
      <c r="IT796" s="5"/>
      <c r="IU796" s="5"/>
      <c r="IV796" s="5"/>
      <c r="IW796" s="5"/>
      <c r="IX796" s="5"/>
      <c r="IY796" s="5"/>
      <c r="IZ796" s="5"/>
      <c r="JA796" s="5"/>
      <c r="JB796" s="5"/>
      <c r="JC796" s="5"/>
      <c r="JD796" s="5"/>
      <c r="JE796" s="5"/>
      <c r="JF796" s="5"/>
      <c r="JG796" s="5"/>
      <c r="JH796" s="5"/>
      <c r="JI796" s="5"/>
      <c r="JJ796" s="5"/>
      <c r="JK796" s="5"/>
      <c r="JL796" s="5"/>
      <c r="JM796" s="5"/>
      <c r="JN796" s="5"/>
      <c r="JO796" s="5"/>
      <c r="JP796" s="5"/>
      <c r="JQ796" s="5"/>
      <c r="JR796" s="5"/>
      <c r="JS796" s="5"/>
      <c r="JT796" s="5"/>
      <c r="JU796" s="5"/>
      <c r="JV796" s="5"/>
      <c r="JW796" s="5"/>
      <c r="JX796" s="5"/>
      <c r="JY796" s="5"/>
      <c r="JZ796" s="5"/>
      <c r="KA796" s="5"/>
      <c r="KB796" s="5"/>
      <c r="KC796" s="5"/>
      <c r="KD796" s="5"/>
      <c r="KE796" s="5"/>
      <c r="KF796" s="5"/>
      <c r="KG796" s="5"/>
      <c r="KH796" s="5"/>
      <c r="KI796" s="5"/>
      <c r="KJ796" s="5"/>
      <c r="KK796" s="5"/>
      <c r="KL796" s="5"/>
      <c r="KM796" s="5"/>
      <c r="KN796" s="5"/>
    </row>
    <row r="797" spans="1:300" ht="12.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  <c r="CY797" s="5"/>
      <c r="CZ797" s="5"/>
      <c r="DA797" s="5"/>
      <c r="DB797" s="5"/>
      <c r="DC797" s="5"/>
      <c r="DD797" s="5"/>
      <c r="DE797" s="5"/>
      <c r="DF797" s="5"/>
      <c r="DG797" s="5"/>
      <c r="DH797" s="5"/>
      <c r="DI797" s="5"/>
      <c r="DJ797" s="5"/>
      <c r="DK797" s="5"/>
      <c r="DL797" s="5"/>
      <c r="DM797" s="5"/>
      <c r="DN797" s="5"/>
      <c r="DO797" s="5"/>
      <c r="DP797" s="5"/>
      <c r="DQ797" s="5"/>
      <c r="DR797" s="5"/>
      <c r="DS797" s="5"/>
      <c r="DT797" s="5"/>
      <c r="DU797" s="5"/>
      <c r="DV797" s="5"/>
      <c r="DW797" s="5"/>
      <c r="DX797" s="5"/>
      <c r="DY797" s="5"/>
      <c r="DZ797" s="5"/>
      <c r="EA797" s="5"/>
      <c r="EB797" s="5"/>
      <c r="EC797" s="5"/>
      <c r="ED797" s="5"/>
      <c r="EE797" s="5"/>
      <c r="EF797" s="5"/>
      <c r="EG797" s="5"/>
      <c r="EH797" s="5"/>
      <c r="EI797" s="5"/>
      <c r="EJ797" s="5"/>
      <c r="EK797" s="5"/>
      <c r="EL797" s="5"/>
      <c r="EM797" s="5"/>
      <c r="EN797" s="5"/>
      <c r="EO797" s="5"/>
      <c r="EP797" s="5"/>
      <c r="EQ797" s="5"/>
      <c r="ER797" s="5"/>
      <c r="ES797" s="5"/>
      <c r="ET797" s="5"/>
      <c r="EU797" s="5"/>
      <c r="EV797" s="5"/>
      <c r="EW797" s="5"/>
      <c r="EX797" s="5"/>
      <c r="EY797" s="5"/>
      <c r="EZ797" s="5"/>
      <c r="FA797" s="5"/>
      <c r="FB797" s="5"/>
      <c r="FC797" s="5"/>
      <c r="FD797" s="5"/>
      <c r="FE797" s="5"/>
      <c r="FF797" s="5"/>
      <c r="FG797" s="5"/>
      <c r="FH797" s="5"/>
      <c r="FI797" s="5"/>
      <c r="FJ797" s="5"/>
      <c r="FK797" s="5"/>
      <c r="FL797" s="5"/>
      <c r="FM797" s="5"/>
      <c r="FN797" s="5"/>
      <c r="FO797" s="5"/>
      <c r="FP797" s="5"/>
      <c r="FQ797" s="5"/>
      <c r="FR797" s="5"/>
      <c r="FS797" s="5"/>
      <c r="FT797" s="5"/>
      <c r="FU797" s="5"/>
      <c r="FV797" s="5"/>
      <c r="FW797" s="5"/>
      <c r="FX797" s="5"/>
      <c r="FY797" s="5"/>
      <c r="FZ797" s="5"/>
      <c r="GA797" s="5"/>
      <c r="GB797" s="5"/>
      <c r="GC797" s="5"/>
      <c r="GD797" s="5"/>
      <c r="GE797" s="5"/>
      <c r="GF797" s="5"/>
      <c r="GG797" s="5"/>
      <c r="GH797" s="5"/>
      <c r="GI797" s="5"/>
      <c r="GJ797" s="5"/>
      <c r="GK797" s="5"/>
      <c r="GL797" s="5"/>
      <c r="GM797" s="5"/>
      <c r="GN797" s="5"/>
      <c r="GO797" s="5"/>
      <c r="GP797" s="5"/>
      <c r="GQ797" s="5"/>
      <c r="GR797" s="5"/>
      <c r="GS797" s="5"/>
      <c r="GT797" s="5"/>
      <c r="GU797" s="5"/>
      <c r="GV797" s="5"/>
      <c r="GW797" s="5"/>
      <c r="GX797" s="5"/>
      <c r="GY797" s="5"/>
      <c r="GZ797" s="5"/>
      <c r="HA797" s="5"/>
      <c r="HB797" s="5"/>
      <c r="HC797" s="5"/>
      <c r="HD797" s="5"/>
      <c r="HE797" s="5"/>
      <c r="HF797" s="5"/>
      <c r="HG797" s="5"/>
      <c r="HH797" s="5"/>
      <c r="HI797" s="5"/>
      <c r="HJ797" s="5"/>
      <c r="HK797" s="5"/>
      <c r="HL797" s="5"/>
      <c r="HM797" s="5"/>
      <c r="HN797" s="5"/>
      <c r="HO797" s="5"/>
      <c r="HP797" s="5"/>
      <c r="HQ797" s="5"/>
      <c r="HR797" s="5"/>
      <c r="HS797" s="5"/>
      <c r="HT797" s="5"/>
      <c r="HU797" s="5"/>
      <c r="HV797" s="5"/>
      <c r="HW797" s="5"/>
      <c r="HX797" s="5"/>
      <c r="HY797" s="5"/>
      <c r="HZ797" s="5"/>
      <c r="IA797" s="5"/>
      <c r="IB797" s="5"/>
      <c r="IC797" s="5"/>
      <c r="ID797" s="5"/>
      <c r="IE797" s="5"/>
      <c r="IF797" s="5"/>
      <c r="IG797" s="5"/>
      <c r="IH797" s="5"/>
      <c r="II797" s="5"/>
      <c r="IJ797" s="5"/>
      <c r="IK797" s="5"/>
      <c r="IL797" s="5"/>
      <c r="IM797" s="5"/>
      <c r="IN797" s="5"/>
      <c r="IO797" s="5"/>
      <c r="IP797" s="5"/>
      <c r="IQ797" s="5"/>
      <c r="IR797" s="5"/>
      <c r="IS797" s="5"/>
      <c r="IT797" s="5"/>
      <c r="IU797" s="5"/>
      <c r="IV797" s="5"/>
      <c r="IW797" s="5"/>
      <c r="IX797" s="5"/>
      <c r="IY797" s="5"/>
      <c r="IZ797" s="5"/>
      <c r="JA797" s="5"/>
      <c r="JB797" s="5"/>
      <c r="JC797" s="5"/>
      <c r="JD797" s="5"/>
      <c r="JE797" s="5"/>
      <c r="JF797" s="5"/>
      <c r="JG797" s="5"/>
      <c r="JH797" s="5"/>
      <c r="JI797" s="5"/>
      <c r="JJ797" s="5"/>
      <c r="JK797" s="5"/>
      <c r="JL797" s="5"/>
      <c r="JM797" s="5"/>
      <c r="JN797" s="5"/>
      <c r="JO797" s="5"/>
      <c r="JP797" s="5"/>
      <c r="JQ797" s="5"/>
      <c r="JR797" s="5"/>
      <c r="JS797" s="5"/>
      <c r="JT797" s="5"/>
      <c r="JU797" s="5"/>
      <c r="JV797" s="5"/>
      <c r="JW797" s="5"/>
      <c r="JX797" s="5"/>
      <c r="JY797" s="5"/>
      <c r="JZ797" s="5"/>
      <c r="KA797" s="5"/>
      <c r="KB797" s="5"/>
      <c r="KC797" s="5"/>
      <c r="KD797" s="5"/>
      <c r="KE797" s="5"/>
      <c r="KF797" s="5"/>
      <c r="KG797" s="5"/>
      <c r="KH797" s="5"/>
      <c r="KI797" s="5"/>
      <c r="KJ797" s="5"/>
      <c r="KK797" s="5"/>
      <c r="KL797" s="5"/>
      <c r="KM797" s="5"/>
      <c r="KN797" s="5"/>
    </row>
    <row r="798" spans="1:300" ht="12.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  <c r="CU798" s="5"/>
      <c r="CV798" s="5"/>
      <c r="CW798" s="5"/>
      <c r="CX798" s="5"/>
      <c r="CY798" s="5"/>
      <c r="CZ798" s="5"/>
      <c r="DA798" s="5"/>
      <c r="DB798" s="5"/>
      <c r="DC798" s="5"/>
      <c r="DD798" s="5"/>
      <c r="DE798" s="5"/>
      <c r="DF798" s="5"/>
      <c r="DG798" s="5"/>
      <c r="DH798" s="5"/>
      <c r="DI798" s="5"/>
      <c r="DJ798" s="5"/>
      <c r="DK798" s="5"/>
      <c r="DL798" s="5"/>
      <c r="DM798" s="5"/>
      <c r="DN798" s="5"/>
      <c r="DO798" s="5"/>
      <c r="DP798" s="5"/>
      <c r="DQ798" s="5"/>
      <c r="DR798" s="5"/>
      <c r="DS798" s="5"/>
      <c r="DT798" s="5"/>
      <c r="DU798" s="5"/>
      <c r="DV798" s="5"/>
      <c r="DW798" s="5"/>
      <c r="DX798" s="5"/>
      <c r="DY798" s="5"/>
      <c r="DZ798" s="5"/>
      <c r="EA798" s="5"/>
      <c r="EB798" s="5"/>
      <c r="EC798" s="5"/>
      <c r="ED798" s="5"/>
      <c r="EE798" s="5"/>
      <c r="EF798" s="5"/>
      <c r="EG798" s="5"/>
      <c r="EH798" s="5"/>
      <c r="EI798" s="5"/>
      <c r="EJ798" s="5"/>
      <c r="EK798" s="5"/>
      <c r="EL798" s="5"/>
      <c r="EM798" s="5"/>
      <c r="EN798" s="5"/>
      <c r="EO798" s="5"/>
      <c r="EP798" s="5"/>
      <c r="EQ798" s="5"/>
      <c r="ER798" s="5"/>
      <c r="ES798" s="5"/>
      <c r="ET798" s="5"/>
      <c r="EU798" s="5"/>
      <c r="EV798" s="5"/>
      <c r="EW798" s="5"/>
      <c r="EX798" s="5"/>
      <c r="EY798" s="5"/>
      <c r="EZ798" s="5"/>
      <c r="FA798" s="5"/>
      <c r="FB798" s="5"/>
      <c r="FC798" s="5"/>
      <c r="FD798" s="5"/>
      <c r="FE798" s="5"/>
      <c r="FF798" s="5"/>
      <c r="FG798" s="5"/>
      <c r="FH798" s="5"/>
      <c r="FI798" s="5"/>
      <c r="FJ798" s="5"/>
      <c r="FK798" s="5"/>
      <c r="FL798" s="5"/>
      <c r="FM798" s="5"/>
      <c r="FN798" s="5"/>
      <c r="FO798" s="5"/>
      <c r="FP798" s="5"/>
      <c r="FQ798" s="5"/>
      <c r="FR798" s="5"/>
      <c r="FS798" s="5"/>
      <c r="FT798" s="5"/>
      <c r="FU798" s="5"/>
      <c r="FV798" s="5"/>
      <c r="FW798" s="5"/>
      <c r="FX798" s="5"/>
      <c r="FY798" s="5"/>
      <c r="FZ798" s="5"/>
      <c r="GA798" s="5"/>
      <c r="GB798" s="5"/>
      <c r="GC798" s="5"/>
      <c r="GD798" s="5"/>
      <c r="GE798" s="5"/>
      <c r="GF798" s="5"/>
      <c r="GG798" s="5"/>
      <c r="GH798" s="5"/>
      <c r="GI798" s="5"/>
      <c r="GJ798" s="5"/>
      <c r="GK798" s="5"/>
      <c r="GL798" s="5"/>
      <c r="GM798" s="5"/>
      <c r="GN798" s="5"/>
      <c r="GO798" s="5"/>
      <c r="GP798" s="5"/>
      <c r="GQ798" s="5"/>
      <c r="GR798" s="5"/>
      <c r="GS798" s="5"/>
      <c r="GT798" s="5"/>
      <c r="GU798" s="5"/>
      <c r="GV798" s="5"/>
      <c r="GW798" s="5"/>
      <c r="GX798" s="5"/>
      <c r="GY798" s="5"/>
      <c r="GZ798" s="5"/>
      <c r="HA798" s="5"/>
      <c r="HB798" s="5"/>
      <c r="HC798" s="5"/>
      <c r="HD798" s="5"/>
      <c r="HE798" s="5"/>
      <c r="HF798" s="5"/>
      <c r="HG798" s="5"/>
      <c r="HH798" s="5"/>
      <c r="HI798" s="5"/>
      <c r="HJ798" s="5"/>
      <c r="HK798" s="5"/>
      <c r="HL798" s="5"/>
      <c r="HM798" s="5"/>
      <c r="HN798" s="5"/>
      <c r="HO798" s="5"/>
      <c r="HP798" s="5"/>
      <c r="HQ798" s="5"/>
      <c r="HR798" s="5"/>
      <c r="HS798" s="5"/>
      <c r="HT798" s="5"/>
      <c r="HU798" s="5"/>
      <c r="HV798" s="5"/>
      <c r="HW798" s="5"/>
      <c r="HX798" s="5"/>
      <c r="HY798" s="5"/>
      <c r="HZ798" s="5"/>
      <c r="IA798" s="5"/>
      <c r="IB798" s="5"/>
      <c r="IC798" s="5"/>
      <c r="ID798" s="5"/>
      <c r="IE798" s="5"/>
      <c r="IF798" s="5"/>
      <c r="IG798" s="5"/>
      <c r="IH798" s="5"/>
      <c r="II798" s="5"/>
      <c r="IJ798" s="5"/>
      <c r="IK798" s="5"/>
      <c r="IL798" s="5"/>
      <c r="IM798" s="5"/>
      <c r="IN798" s="5"/>
      <c r="IO798" s="5"/>
      <c r="IP798" s="5"/>
      <c r="IQ798" s="5"/>
      <c r="IR798" s="5"/>
      <c r="IS798" s="5"/>
      <c r="IT798" s="5"/>
      <c r="IU798" s="5"/>
      <c r="IV798" s="5"/>
      <c r="IW798" s="5"/>
      <c r="IX798" s="5"/>
      <c r="IY798" s="5"/>
      <c r="IZ798" s="5"/>
      <c r="JA798" s="5"/>
      <c r="JB798" s="5"/>
      <c r="JC798" s="5"/>
      <c r="JD798" s="5"/>
      <c r="JE798" s="5"/>
      <c r="JF798" s="5"/>
      <c r="JG798" s="5"/>
      <c r="JH798" s="5"/>
      <c r="JI798" s="5"/>
      <c r="JJ798" s="5"/>
      <c r="JK798" s="5"/>
      <c r="JL798" s="5"/>
      <c r="JM798" s="5"/>
      <c r="JN798" s="5"/>
      <c r="JO798" s="5"/>
      <c r="JP798" s="5"/>
      <c r="JQ798" s="5"/>
      <c r="JR798" s="5"/>
      <c r="JS798" s="5"/>
      <c r="JT798" s="5"/>
      <c r="JU798" s="5"/>
      <c r="JV798" s="5"/>
      <c r="JW798" s="5"/>
      <c r="JX798" s="5"/>
      <c r="JY798" s="5"/>
      <c r="JZ798" s="5"/>
      <c r="KA798" s="5"/>
      <c r="KB798" s="5"/>
      <c r="KC798" s="5"/>
      <c r="KD798" s="5"/>
      <c r="KE798" s="5"/>
      <c r="KF798" s="5"/>
      <c r="KG798" s="5"/>
      <c r="KH798" s="5"/>
      <c r="KI798" s="5"/>
      <c r="KJ798" s="5"/>
      <c r="KK798" s="5"/>
      <c r="KL798" s="5"/>
      <c r="KM798" s="5"/>
      <c r="KN798" s="5"/>
    </row>
    <row r="799" spans="1:300" ht="12.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5"/>
      <c r="CM799" s="5"/>
      <c r="CN799" s="5"/>
      <c r="CO799" s="5"/>
      <c r="CP799" s="5"/>
      <c r="CQ799" s="5"/>
      <c r="CR799" s="5"/>
      <c r="CS799" s="5"/>
      <c r="CT799" s="5"/>
      <c r="CU799" s="5"/>
      <c r="CV799" s="5"/>
      <c r="CW799" s="5"/>
      <c r="CX799" s="5"/>
      <c r="CY799" s="5"/>
      <c r="CZ799" s="5"/>
      <c r="DA799" s="5"/>
      <c r="DB799" s="5"/>
      <c r="DC799" s="5"/>
      <c r="DD799" s="5"/>
      <c r="DE799" s="5"/>
      <c r="DF799" s="5"/>
      <c r="DG799" s="5"/>
      <c r="DH799" s="5"/>
      <c r="DI799" s="5"/>
      <c r="DJ799" s="5"/>
      <c r="DK799" s="5"/>
      <c r="DL799" s="5"/>
      <c r="DM799" s="5"/>
      <c r="DN799" s="5"/>
      <c r="DO799" s="5"/>
      <c r="DP799" s="5"/>
      <c r="DQ799" s="5"/>
      <c r="DR799" s="5"/>
      <c r="DS799" s="5"/>
      <c r="DT799" s="5"/>
      <c r="DU799" s="5"/>
      <c r="DV799" s="5"/>
      <c r="DW799" s="5"/>
      <c r="DX799" s="5"/>
      <c r="DY799" s="5"/>
      <c r="DZ799" s="5"/>
      <c r="EA799" s="5"/>
      <c r="EB799" s="5"/>
      <c r="EC799" s="5"/>
      <c r="ED799" s="5"/>
      <c r="EE799" s="5"/>
      <c r="EF799" s="5"/>
      <c r="EG799" s="5"/>
      <c r="EH799" s="5"/>
      <c r="EI799" s="5"/>
      <c r="EJ799" s="5"/>
      <c r="EK799" s="5"/>
      <c r="EL799" s="5"/>
      <c r="EM799" s="5"/>
      <c r="EN799" s="5"/>
      <c r="EO799" s="5"/>
      <c r="EP799" s="5"/>
      <c r="EQ799" s="5"/>
      <c r="ER799" s="5"/>
      <c r="ES799" s="5"/>
      <c r="ET799" s="5"/>
      <c r="EU799" s="5"/>
      <c r="EV799" s="5"/>
      <c r="EW799" s="5"/>
      <c r="EX799" s="5"/>
      <c r="EY799" s="5"/>
      <c r="EZ799" s="5"/>
      <c r="FA799" s="5"/>
      <c r="FB799" s="5"/>
      <c r="FC799" s="5"/>
      <c r="FD799" s="5"/>
      <c r="FE799" s="5"/>
      <c r="FF799" s="5"/>
      <c r="FG799" s="5"/>
      <c r="FH799" s="5"/>
      <c r="FI799" s="5"/>
      <c r="FJ799" s="5"/>
      <c r="FK799" s="5"/>
      <c r="FL799" s="5"/>
      <c r="FM799" s="5"/>
      <c r="FN799" s="5"/>
      <c r="FO799" s="5"/>
      <c r="FP799" s="5"/>
      <c r="FQ799" s="5"/>
      <c r="FR799" s="5"/>
      <c r="FS799" s="5"/>
      <c r="FT799" s="5"/>
      <c r="FU799" s="5"/>
      <c r="FV799" s="5"/>
      <c r="FW799" s="5"/>
      <c r="FX799" s="5"/>
      <c r="FY799" s="5"/>
      <c r="FZ799" s="5"/>
      <c r="GA799" s="5"/>
      <c r="GB799" s="5"/>
      <c r="GC799" s="5"/>
      <c r="GD799" s="5"/>
      <c r="GE799" s="5"/>
      <c r="GF799" s="5"/>
      <c r="GG799" s="5"/>
      <c r="GH799" s="5"/>
      <c r="GI799" s="5"/>
      <c r="GJ799" s="5"/>
      <c r="GK799" s="5"/>
      <c r="GL799" s="5"/>
      <c r="GM799" s="5"/>
      <c r="GN799" s="5"/>
      <c r="GO799" s="5"/>
      <c r="GP799" s="5"/>
      <c r="GQ799" s="5"/>
      <c r="GR799" s="5"/>
      <c r="GS799" s="5"/>
      <c r="GT799" s="5"/>
      <c r="GU799" s="5"/>
      <c r="GV799" s="5"/>
      <c r="GW799" s="5"/>
      <c r="GX799" s="5"/>
      <c r="GY799" s="5"/>
      <c r="GZ799" s="5"/>
      <c r="HA799" s="5"/>
      <c r="HB799" s="5"/>
      <c r="HC799" s="5"/>
      <c r="HD799" s="5"/>
      <c r="HE799" s="5"/>
      <c r="HF799" s="5"/>
      <c r="HG799" s="5"/>
      <c r="HH799" s="5"/>
      <c r="HI799" s="5"/>
      <c r="HJ799" s="5"/>
      <c r="HK799" s="5"/>
      <c r="HL799" s="5"/>
      <c r="HM799" s="5"/>
      <c r="HN799" s="5"/>
      <c r="HO799" s="5"/>
      <c r="HP799" s="5"/>
      <c r="HQ799" s="5"/>
      <c r="HR799" s="5"/>
      <c r="HS799" s="5"/>
      <c r="HT799" s="5"/>
      <c r="HU799" s="5"/>
      <c r="HV799" s="5"/>
      <c r="HW799" s="5"/>
      <c r="HX799" s="5"/>
      <c r="HY799" s="5"/>
      <c r="HZ799" s="5"/>
      <c r="IA799" s="5"/>
      <c r="IB799" s="5"/>
      <c r="IC799" s="5"/>
      <c r="ID799" s="5"/>
      <c r="IE799" s="5"/>
      <c r="IF799" s="5"/>
      <c r="IG799" s="5"/>
      <c r="IH799" s="5"/>
      <c r="II799" s="5"/>
      <c r="IJ799" s="5"/>
      <c r="IK799" s="5"/>
      <c r="IL799" s="5"/>
      <c r="IM799" s="5"/>
      <c r="IN799" s="5"/>
      <c r="IO799" s="5"/>
      <c r="IP799" s="5"/>
      <c r="IQ799" s="5"/>
      <c r="IR799" s="5"/>
      <c r="IS799" s="5"/>
      <c r="IT799" s="5"/>
      <c r="IU799" s="5"/>
      <c r="IV799" s="5"/>
      <c r="IW799" s="5"/>
      <c r="IX799" s="5"/>
      <c r="IY799" s="5"/>
      <c r="IZ799" s="5"/>
      <c r="JA799" s="5"/>
      <c r="JB799" s="5"/>
      <c r="JC799" s="5"/>
      <c r="JD799" s="5"/>
      <c r="JE799" s="5"/>
      <c r="JF799" s="5"/>
      <c r="JG799" s="5"/>
      <c r="JH799" s="5"/>
      <c r="JI799" s="5"/>
      <c r="JJ799" s="5"/>
      <c r="JK799" s="5"/>
      <c r="JL799" s="5"/>
      <c r="JM799" s="5"/>
      <c r="JN799" s="5"/>
      <c r="JO799" s="5"/>
      <c r="JP799" s="5"/>
      <c r="JQ799" s="5"/>
      <c r="JR799" s="5"/>
      <c r="JS799" s="5"/>
      <c r="JT799" s="5"/>
      <c r="JU799" s="5"/>
      <c r="JV799" s="5"/>
      <c r="JW799" s="5"/>
      <c r="JX799" s="5"/>
      <c r="JY799" s="5"/>
      <c r="JZ799" s="5"/>
      <c r="KA799" s="5"/>
      <c r="KB799" s="5"/>
      <c r="KC799" s="5"/>
      <c r="KD799" s="5"/>
      <c r="KE799" s="5"/>
      <c r="KF799" s="5"/>
      <c r="KG799" s="5"/>
      <c r="KH799" s="5"/>
      <c r="KI799" s="5"/>
      <c r="KJ799" s="5"/>
      <c r="KK799" s="5"/>
      <c r="KL799" s="5"/>
      <c r="KM799" s="5"/>
      <c r="KN799" s="5"/>
    </row>
    <row r="800" spans="1:300" ht="12.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5"/>
      <c r="CM800" s="5"/>
      <c r="CN800" s="5"/>
      <c r="CO800" s="5"/>
      <c r="CP800" s="5"/>
      <c r="CQ800" s="5"/>
      <c r="CR800" s="5"/>
      <c r="CS800" s="5"/>
      <c r="CT800" s="5"/>
      <c r="CU800" s="5"/>
      <c r="CV800" s="5"/>
      <c r="CW800" s="5"/>
      <c r="CX800" s="5"/>
      <c r="CY800" s="5"/>
      <c r="CZ800" s="5"/>
      <c r="DA800" s="5"/>
      <c r="DB800" s="5"/>
      <c r="DC800" s="5"/>
      <c r="DD800" s="5"/>
      <c r="DE800" s="5"/>
      <c r="DF800" s="5"/>
      <c r="DG800" s="5"/>
      <c r="DH800" s="5"/>
      <c r="DI800" s="5"/>
      <c r="DJ800" s="5"/>
      <c r="DK800" s="5"/>
      <c r="DL800" s="5"/>
      <c r="DM800" s="5"/>
      <c r="DN800" s="5"/>
      <c r="DO800" s="5"/>
      <c r="DP800" s="5"/>
      <c r="DQ800" s="5"/>
      <c r="DR800" s="5"/>
      <c r="DS800" s="5"/>
      <c r="DT800" s="5"/>
      <c r="DU800" s="5"/>
      <c r="DV800" s="5"/>
      <c r="DW800" s="5"/>
      <c r="DX800" s="5"/>
      <c r="DY800" s="5"/>
      <c r="DZ800" s="5"/>
      <c r="EA800" s="5"/>
      <c r="EB800" s="5"/>
      <c r="EC800" s="5"/>
      <c r="ED800" s="5"/>
      <c r="EE800" s="5"/>
      <c r="EF800" s="5"/>
      <c r="EG800" s="5"/>
      <c r="EH800" s="5"/>
      <c r="EI800" s="5"/>
      <c r="EJ800" s="5"/>
      <c r="EK800" s="5"/>
      <c r="EL800" s="5"/>
      <c r="EM800" s="5"/>
      <c r="EN800" s="5"/>
      <c r="EO800" s="5"/>
      <c r="EP800" s="5"/>
      <c r="EQ800" s="5"/>
      <c r="ER800" s="5"/>
      <c r="ES800" s="5"/>
      <c r="ET800" s="5"/>
      <c r="EU800" s="5"/>
      <c r="EV800" s="5"/>
      <c r="EW800" s="5"/>
      <c r="EX800" s="5"/>
      <c r="EY800" s="5"/>
      <c r="EZ800" s="5"/>
      <c r="FA800" s="5"/>
      <c r="FB800" s="5"/>
      <c r="FC800" s="5"/>
      <c r="FD800" s="5"/>
      <c r="FE800" s="5"/>
      <c r="FF800" s="5"/>
      <c r="FG800" s="5"/>
      <c r="FH800" s="5"/>
      <c r="FI800" s="5"/>
      <c r="FJ800" s="5"/>
      <c r="FK800" s="5"/>
      <c r="FL800" s="5"/>
      <c r="FM800" s="5"/>
      <c r="FN800" s="5"/>
      <c r="FO800" s="5"/>
      <c r="FP800" s="5"/>
      <c r="FQ800" s="5"/>
      <c r="FR800" s="5"/>
      <c r="FS800" s="5"/>
      <c r="FT800" s="5"/>
      <c r="FU800" s="5"/>
      <c r="FV800" s="5"/>
      <c r="FW800" s="5"/>
      <c r="FX800" s="5"/>
      <c r="FY800" s="5"/>
      <c r="FZ800" s="5"/>
      <c r="GA800" s="5"/>
      <c r="GB800" s="5"/>
      <c r="GC800" s="5"/>
      <c r="GD800" s="5"/>
      <c r="GE800" s="5"/>
      <c r="GF800" s="5"/>
      <c r="GG800" s="5"/>
      <c r="GH800" s="5"/>
      <c r="GI800" s="5"/>
      <c r="GJ800" s="5"/>
      <c r="GK800" s="5"/>
      <c r="GL800" s="5"/>
      <c r="GM800" s="5"/>
      <c r="GN800" s="5"/>
      <c r="GO800" s="5"/>
      <c r="GP800" s="5"/>
      <c r="GQ800" s="5"/>
      <c r="GR800" s="5"/>
      <c r="GS800" s="5"/>
      <c r="GT800" s="5"/>
      <c r="GU800" s="5"/>
      <c r="GV800" s="5"/>
      <c r="GW800" s="5"/>
      <c r="GX800" s="5"/>
      <c r="GY800" s="5"/>
      <c r="GZ800" s="5"/>
      <c r="HA800" s="5"/>
      <c r="HB800" s="5"/>
      <c r="HC800" s="5"/>
      <c r="HD800" s="5"/>
      <c r="HE800" s="5"/>
      <c r="HF800" s="5"/>
      <c r="HG800" s="5"/>
      <c r="HH800" s="5"/>
      <c r="HI800" s="5"/>
      <c r="HJ800" s="5"/>
      <c r="HK800" s="5"/>
      <c r="HL800" s="5"/>
      <c r="HM800" s="5"/>
      <c r="HN800" s="5"/>
      <c r="HO800" s="5"/>
      <c r="HP800" s="5"/>
      <c r="HQ800" s="5"/>
      <c r="HR800" s="5"/>
      <c r="HS800" s="5"/>
      <c r="HT800" s="5"/>
      <c r="HU800" s="5"/>
      <c r="HV800" s="5"/>
      <c r="HW800" s="5"/>
      <c r="HX800" s="5"/>
      <c r="HY800" s="5"/>
      <c r="HZ800" s="5"/>
      <c r="IA800" s="5"/>
      <c r="IB800" s="5"/>
      <c r="IC800" s="5"/>
      <c r="ID800" s="5"/>
      <c r="IE800" s="5"/>
      <c r="IF800" s="5"/>
      <c r="IG800" s="5"/>
      <c r="IH800" s="5"/>
      <c r="II800" s="5"/>
      <c r="IJ800" s="5"/>
      <c r="IK800" s="5"/>
      <c r="IL800" s="5"/>
      <c r="IM800" s="5"/>
      <c r="IN800" s="5"/>
      <c r="IO800" s="5"/>
      <c r="IP800" s="5"/>
      <c r="IQ800" s="5"/>
      <c r="IR800" s="5"/>
      <c r="IS800" s="5"/>
      <c r="IT800" s="5"/>
      <c r="IU800" s="5"/>
      <c r="IV800" s="5"/>
      <c r="IW800" s="5"/>
      <c r="IX800" s="5"/>
      <c r="IY800" s="5"/>
      <c r="IZ800" s="5"/>
      <c r="JA800" s="5"/>
      <c r="JB800" s="5"/>
      <c r="JC800" s="5"/>
      <c r="JD800" s="5"/>
      <c r="JE800" s="5"/>
      <c r="JF800" s="5"/>
      <c r="JG800" s="5"/>
      <c r="JH800" s="5"/>
      <c r="JI800" s="5"/>
      <c r="JJ800" s="5"/>
      <c r="JK800" s="5"/>
      <c r="JL800" s="5"/>
      <c r="JM800" s="5"/>
      <c r="JN800" s="5"/>
      <c r="JO800" s="5"/>
      <c r="JP800" s="5"/>
      <c r="JQ800" s="5"/>
      <c r="JR800" s="5"/>
      <c r="JS800" s="5"/>
      <c r="JT800" s="5"/>
      <c r="JU800" s="5"/>
      <c r="JV800" s="5"/>
      <c r="JW800" s="5"/>
      <c r="JX800" s="5"/>
      <c r="JY800" s="5"/>
      <c r="JZ800" s="5"/>
      <c r="KA800" s="5"/>
      <c r="KB800" s="5"/>
      <c r="KC800" s="5"/>
      <c r="KD800" s="5"/>
      <c r="KE800" s="5"/>
      <c r="KF800" s="5"/>
      <c r="KG800" s="5"/>
      <c r="KH800" s="5"/>
      <c r="KI800" s="5"/>
      <c r="KJ800" s="5"/>
      <c r="KK800" s="5"/>
      <c r="KL800" s="5"/>
      <c r="KM800" s="5"/>
      <c r="KN800" s="5"/>
    </row>
    <row r="801" spans="1:300" ht="12.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  <c r="CU801" s="5"/>
      <c r="CV801" s="5"/>
      <c r="CW801" s="5"/>
      <c r="CX801" s="5"/>
      <c r="CY801" s="5"/>
      <c r="CZ801" s="5"/>
      <c r="DA801" s="5"/>
      <c r="DB801" s="5"/>
      <c r="DC801" s="5"/>
      <c r="DD801" s="5"/>
      <c r="DE801" s="5"/>
      <c r="DF801" s="5"/>
      <c r="DG801" s="5"/>
      <c r="DH801" s="5"/>
      <c r="DI801" s="5"/>
      <c r="DJ801" s="5"/>
      <c r="DK801" s="5"/>
      <c r="DL801" s="5"/>
      <c r="DM801" s="5"/>
      <c r="DN801" s="5"/>
      <c r="DO801" s="5"/>
      <c r="DP801" s="5"/>
      <c r="DQ801" s="5"/>
      <c r="DR801" s="5"/>
      <c r="DS801" s="5"/>
      <c r="DT801" s="5"/>
      <c r="DU801" s="5"/>
      <c r="DV801" s="5"/>
      <c r="DW801" s="5"/>
      <c r="DX801" s="5"/>
      <c r="DY801" s="5"/>
      <c r="DZ801" s="5"/>
      <c r="EA801" s="5"/>
      <c r="EB801" s="5"/>
      <c r="EC801" s="5"/>
      <c r="ED801" s="5"/>
      <c r="EE801" s="5"/>
      <c r="EF801" s="5"/>
      <c r="EG801" s="5"/>
      <c r="EH801" s="5"/>
      <c r="EI801" s="5"/>
      <c r="EJ801" s="5"/>
      <c r="EK801" s="5"/>
      <c r="EL801" s="5"/>
      <c r="EM801" s="5"/>
      <c r="EN801" s="5"/>
      <c r="EO801" s="5"/>
      <c r="EP801" s="5"/>
      <c r="EQ801" s="5"/>
      <c r="ER801" s="5"/>
      <c r="ES801" s="5"/>
      <c r="ET801" s="5"/>
      <c r="EU801" s="5"/>
      <c r="EV801" s="5"/>
      <c r="EW801" s="5"/>
      <c r="EX801" s="5"/>
      <c r="EY801" s="5"/>
      <c r="EZ801" s="5"/>
      <c r="FA801" s="5"/>
      <c r="FB801" s="5"/>
      <c r="FC801" s="5"/>
      <c r="FD801" s="5"/>
      <c r="FE801" s="5"/>
      <c r="FF801" s="5"/>
      <c r="FG801" s="5"/>
      <c r="FH801" s="5"/>
      <c r="FI801" s="5"/>
      <c r="FJ801" s="5"/>
      <c r="FK801" s="5"/>
      <c r="FL801" s="5"/>
      <c r="FM801" s="5"/>
      <c r="FN801" s="5"/>
      <c r="FO801" s="5"/>
      <c r="FP801" s="5"/>
      <c r="FQ801" s="5"/>
      <c r="FR801" s="5"/>
      <c r="FS801" s="5"/>
      <c r="FT801" s="5"/>
      <c r="FU801" s="5"/>
      <c r="FV801" s="5"/>
      <c r="FW801" s="5"/>
      <c r="FX801" s="5"/>
      <c r="FY801" s="5"/>
      <c r="FZ801" s="5"/>
      <c r="GA801" s="5"/>
      <c r="GB801" s="5"/>
      <c r="GC801" s="5"/>
      <c r="GD801" s="5"/>
      <c r="GE801" s="5"/>
      <c r="GF801" s="5"/>
      <c r="GG801" s="5"/>
      <c r="GH801" s="5"/>
      <c r="GI801" s="5"/>
      <c r="GJ801" s="5"/>
      <c r="GK801" s="5"/>
      <c r="GL801" s="5"/>
      <c r="GM801" s="5"/>
      <c r="GN801" s="5"/>
      <c r="GO801" s="5"/>
      <c r="GP801" s="5"/>
      <c r="GQ801" s="5"/>
      <c r="GR801" s="5"/>
      <c r="GS801" s="5"/>
      <c r="GT801" s="5"/>
      <c r="GU801" s="5"/>
      <c r="GV801" s="5"/>
      <c r="GW801" s="5"/>
      <c r="GX801" s="5"/>
      <c r="GY801" s="5"/>
      <c r="GZ801" s="5"/>
      <c r="HA801" s="5"/>
      <c r="HB801" s="5"/>
      <c r="HC801" s="5"/>
      <c r="HD801" s="5"/>
      <c r="HE801" s="5"/>
      <c r="HF801" s="5"/>
      <c r="HG801" s="5"/>
      <c r="HH801" s="5"/>
      <c r="HI801" s="5"/>
      <c r="HJ801" s="5"/>
      <c r="HK801" s="5"/>
      <c r="HL801" s="5"/>
      <c r="HM801" s="5"/>
      <c r="HN801" s="5"/>
      <c r="HO801" s="5"/>
      <c r="HP801" s="5"/>
      <c r="HQ801" s="5"/>
      <c r="HR801" s="5"/>
      <c r="HS801" s="5"/>
      <c r="HT801" s="5"/>
      <c r="HU801" s="5"/>
      <c r="HV801" s="5"/>
      <c r="HW801" s="5"/>
      <c r="HX801" s="5"/>
      <c r="HY801" s="5"/>
      <c r="HZ801" s="5"/>
      <c r="IA801" s="5"/>
      <c r="IB801" s="5"/>
      <c r="IC801" s="5"/>
      <c r="ID801" s="5"/>
      <c r="IE801" s="5"/>
      <c r="IF801" s="5"/>
      <c r="IG801" s="5"/>
      <c r="IH801" s="5"/>
      <c r="II801" s="5"/>
      <c r="IJ801" s="5"/>
      <c r="IK801" s="5"/>
      <c r="IL801" s="5"/>
      <c r="IM801" s="5"/>
      <c r="IN801" s="5"/>
      <c r="IO801" s="5"/>
      <c r="IP801" s="5"/>
      <c r="IQ801" s="5"/>
      <c r="IR801" s="5"/>
      <c r="IS801" s="5"/>
      <c r="IT801" s="5"/>
      <c r="IU801" s="5"/>
      <c r="IV801" s="5"/>
      <c r="IW801" s="5"/>
      <c r="IX801" s="5"/>
      <c r="IY801" s="5"/>
      <c r="IZ801" s="5"/>
      <c r="JA801" s="5"/>
      <c r="JB801" s="5"/>
      <c r="JC801" s="5"/>
      <c r="JD801" s="5"/>
      <c r="JE801" s="5"/>
      <c r="JF801" s="5"/>
      <c r="JG801" s="5"/>
      <c r="JH801" s="5"/>
      <c r="JI801" s="5"/>
      <c r="JJ801" s="5"/>
      <c r="JK801" s="5"/>
      <c r="JL801" s="5"/>
      <c r="JM801" s="5"/>
      <c r="JN801" s="5"/>
      <c r="JO801" s="5"/>
      <c r="JP801" s="5"/>
      <c r="JQ801" s="5"/>
      <c r="JR801" s="5"/>
      <c r="JS801" s="5"/>
      <c r="JT801" s="5"/>
      <c r="JU801" s="5"/>
      <c r="JV801" s="5"/>
      <c r="JW801" s="5"/>
      <c r="JX801" s="5"/>
      <c r="JY801" s="5"/>
      <c r="JZ801" s="5"/>
      <c r="KA801" s="5"/>
      <c r="KB801" s="5"/>
      <c r="KC801" s="5"/>
      <c r="KD801" s="5"/>
      <c r="KE801" s="5"/>
      <c r="KF801" s="5"/>
      <c r="KG801" s="5"/>
      <c r="KH801" s="5"/>
      <c r="KI801" s="5"/>
      <c r="KJ801" s="5"/>
      <c r="KK801" s="5"/>
      <c r="KL801" s="5"/>
      <c r="KM801" s="5"/>
      <c r="KN801" s="5"/>
    </row>
    <row r="802" spans="1:300" ht="12.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/>
      <c r="CV802" s="5"/>
      <c r="CW802" s="5"/>
      <c r="CX802" s="5"/>
      <c r="CY802" s="5"/>
      <c r="CZ802" s="5"/>
      <c r="DA802" s="5"/>
      <c r="DB802" s="5"/>
      <c r="DC802" s="5"/>
      <c r="DD802" s="5"/>
      <c r="DE802" s="5"/>
      <c r="DF802" s="5"/>
      <c r="DG802" s="5"/>
      <c r="DH802" s="5"/>
      <c r="DI802" s="5"/>
      <c r="DJ802" s="5"/>
      <c r="DK802" s="5"/>
      <c r="DL802" s="5"/>
      <c r="DM802" s="5"/>
      <c r="DN802" s="5"/>
      <c r="DO802" s="5"/>
      <c r="DP802" s="5"/>
      <c r="DQ802" s="5"/>
      <c r="DR802" s="5"/>
      <c r="DS802" s="5"/>
      <c r="DT802" s="5"/>
      <c r="DU802" s="5"/>
      <c r="DV802" s="5"/>
      <c r="DW802" s="5"/>
      <c r="DX802" s="5"/>
      <c r="DY802" s="5"/>
      <c r="DZ802" s="5"/>
      <c r="EA802" s="5"/>
      <c r="EB802" s="5"/>
      <c r="EC802" s="5"/>
      <c r="ED802" s="5"/>
      <c r="EE802" s="5"/>
      <c r="EF802" s="5"/>
      <c r="EG802" s="5"/>
      <c r="EH802" s="5"/>
      <c r="EI802" s="5"/>
      <c r="EJ802" s="5"/>
      <c r="EK802" s="5"/>
      <c r="EL802" s="5"/>
      <c r="EM802" s="5"/>
      <c r="EN802" s="5"/>
      <c r="EO802" s="5"/>
      <c r="EP802" s="5"/>
      <c r="EQ802" s="5"/>
      <c r="ER802" s="5"/>
      <c r="ES802" s="5"/>
      <c r="ET802" s="5"/>
      <c r="EU802" s="5"/>
      <c r="EV802" s="5"/>
      <c r="EW802" s="5"/>
      <c r="EX802" s="5"/>
      <c r="EY802" s="5"/>
      <c r="EZ802" s="5"/>
      <c r="FA802" s="5"/>
      <c r="FB802" s="5"/>
      <c r="FC802" s="5"/>
      <c r="FD802" s="5"/>
      <c r="FE802" s="5"/>
      <c r="FF802" s="5"/>
      <c r="FG802" s="5"/>
      <c r="FH802" s="5"/>
      <c r="FI802" s="5"/>
      <c r="FJ802" s="5"/>
      <c r="FK802" s="5"/>
      <c r="FL802" s="5"/>
      <c r="FM802" s="5"/>
      <c r="FN802" s="5"/>
      <c r="FO802" s="5"/>
      <c r="FP802" s="5"/>
      <c r="FQ802" s="5"/>
      <c r="FR802" s="5"/>
      <c r="FS802" s="5"/>
      <c r="FT802" s="5"/>
      <c r="FU802" s="5"/>
      <c r="FV802" s="5"/>
      <c r="FW802" s="5"/>
      <c r="FX802" s="5"/>
      <c r="FY802" s="5"/>
      <c r="FZ802" s="5"/>
      <c r="GA802" s="5"/>
      <c r="GB802" s="5"/>
      <c r="GC802" s="5"/>
      <c r="GD802" s="5"/>
      <c r="GE802" s="5"/>
      <c r="GF802" s="5"/>
      <c r="GG802" s="5"/>
      <c r="GH802" s="5"/>
      <c r="GI802" s="5"/>
      <c r="GJ802" s="5"/>
      <c r="GK802" s="5"/>
      <c r="GL802" s="5"/>
      <c r="GM802" s="5"/>
      <c r="GN802" s="5"/>
      <c r="GO802" s="5"/>
      <c r="GP802" s="5"/>
      <c r="GQ802" s="5"/>
      <c r="GR802" s="5"/>
      <c r="GS802" s="5"/>
      <c r="GT802" s="5"/>
      <c r="GU802" s="5"/>
      <c r="GV802" s="5"/>
      <c r="GW802" s="5"/>
      <c r="GX802" s="5"/>
      <c r="GY802" s="5"/>
      <c r="GZ802" s="5"/>
      <c r="HA802" s="5"/>
      <c r="HB802" s="5"/>
      <c r="HC802" s="5"/>
      <c r="HD802" s="5"/>
      <c r="HE802" s="5"/>
      <c r="HF802" s="5"/>
      <c r="HG802" s="5"/>
      <c r="HH802" s="5"/>
      <c r="HI802" s="5"/>
      <c r="HJ802" s="5"/>
      <c r="HK802" s="5"/>
      <c r="HL802" s="5"/>
      <c r="HM802" s="5"/>
      <c r="HN802" s="5"/>
      <c r="HO802" s="5"/>
      <c r="HP802" s="5"/>
      <c r="HQ802" s="5"/>
      <c r="HR802" s="5"/>
      <c r="HS802" s="5"/>
      <c r="HT802" s="5"/>
      <c r="HU802" s="5"/>
      <c r="HV802" s="5"/>
      <c r="HW802" s="5"/>
      <c r="HX802" s="5"/>
      <c r="HY802" s="5"/>
      <c r="HZ802" s="5"/>
      <c r="IA802" s="5"/>
      <c r="IB802" s="5"/>
      <c r="IC802" s="5"/>
      <c r="ID802" s="5"/>
      <c r="IE802" s="5"/>
      <c r="IF802" s="5"/>
      <c r="IG802" s="5"/>
      <c r="IH802" s="5"/>
      <c r="II802" s="5"/>
      <c r="IJ802" s="5"/>
      <c r="IK802" s="5"/>
      <c r="IL802" s="5"/>
      <c r="IM802" s="5"/>
      <c r="IN802" s="5"/>
      <c r="IO802" s="5"/>
      <c r="IP802" s="5"/>
      <c r="IQ802" s="5"/>
      <c r="IR802" s="5"/>
      <c r="IS802" s="5"/>
      <c r="IT802" s="5"/>
      <c r="IU802" s="5"/>
      <c r="IV802" s="5"/>
      <c r="IW802" s="5"/>
      <c r="IX802" s="5"/>
      <c r="IY802" s="5"/>
      <c r="IZ802" s="5"/>
      <c r="JA802" s="5"/>
      <c r="JB802" s="5"/>
      <c r="JC802" s="5"/>
      <c r="JD802" s="5"/>
      <c r="JE802" s="5"/>
      <c r="JF802" s="5"/>
      <c r="JG802" s="5"/>
      <c r="JH802" s="5"/>
      <c r="JI802" s="5"/>
      <c r="JJ802" s="5"/>
      <c r="JK802" s="5"/>
      <c r="JL802" s="5"/>
      <c r="JM802" s="5"/>
      <c r="JN802" s="5"/>
      <c r="JO802" s="5"/>
      <c r="JP802" s="5"/>
      <c r="JQ802" s="5"/>
      <c r="JR802" s="5"/>
      <c r="JS802" s="5"/>
      <c r="JT802" s="5"/>
      <c r="JU802" s="5"/>
      <c r="JV802" s="5"/>
      <c r="JW802" s="5"/>
      <c r="JX802" s="5"/>
      <c r="JY802" s="5"/>
      <c r="JZ802" s="5"/>
      <c r="KA802" s="5"/>
      <c r="KB802" s="5"/>
      <c r="KC802" s="5"/>
      <c r="KD802" s="5"/>
      <c r="KE802" s="5"/>
      <c r="KF802" s="5"/>
      <c r="KG802" s="5"/>
      <c r="KH802" s="5"/>
      <c r="KI802" s="5"/>
      <c r="KJ802" s="5"/>
      <c r="KK802" s="5"/>
      <c r="KL802" s="5"/>
      <c r="KM802" s="5"/>
      <c r="KN802" s="5"/>
    </row>
    <row r="803" spans="1:300" ht="12.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  <c r="CY803" s="5"/>
      <c r="CZ803" s="5"/>
      <c r="DA803" s="5"/>
      <c r="DB803" s="5"/>
      <c r="DC803" s="5"/>
      <c r="DD803" s="5"/>
      <c r="DE803" s="5"/>
      <c r="DF803" s="5"/>
      <c r="DG803" s="5"/>
      <c r="DH803" s="5"/>
      <c r="DI803" s="5"/>
      <c r="DJ803" s="5"/>
      <c r="DK803" s="5"/>
      <c r="DL803" s="5"/>
      <c r="DM803" s="5"/>
      <c r="DN803" s="5"/>
      <c r="DO803" s="5"/>
      <c r="DP803" s="5"/>
      <c r="DQ803" s="5"/>
      <c r="DR803" s="5"/>
      <c r="DS803" s="5"/>
      <c r="DT803" s="5"/>
      <c r="DU803" s="5"/>
      <c r="DV803" s="5"/>
      <c r="DW803" s="5"/>
      <c r="DX803" s="5"/>
      <c r="DY803" s="5"/>
      <c r="DZ803" s="5"/>
      <c r="EA803" s="5"/>
      <c r="EB803" s="5"/>
      <c r="EC803" s="5"/>
      <c r="ED803" s="5"/>
      <c r="EE803" s="5"/>
      <c r="EF803" s="5"/>
      <c r="EG803" s="5"/>
      <c r="EH803" s="5"/>
      <c r="EI803" s="5"/>
      <c r="EJ803" s="5"/>
      <c r="EK803" s="5"/>
      <c r="EL803" s="5"/>
      <c r="EM803" s="5"/>
      <c r="EN803" s="5"/>
      <c r="EO803" s="5"/>
      <c r="EP803" s="5"/>
      <c r="EQ803" s="5"/>
      <c r="ER803" s="5"/>
      <c r="ES803" s="5"/>
      <c r="ET803" s="5"/>
      <c r="EU803" s="5"/>
      <c r="EV803" s="5"/>
      <c r="EW803" s="5"/>
      <c r="EX803" s="5"/>
      <c r="EY803" s="5"/>
      <c r="EZ803" s="5"/>
      <c r="FA803" s="5"/>
      <c r="FB803" s="5"/>
      <c r="FC803" s="5"/>
      <c r="FD803" s="5"/>
      <c r="FE803" s="5"/>
      <c r="FF803" s="5"/>
      <c r="FG803" s="5"/>
      <c r="FH803" s="5"/>
      <c r="FI803" s="5"/>
      <c r="FJ803" s="5"/>
      <c r="FK803" s="5"/>
      <c r="FL803" s="5"/>
      <c r="FM803" s="5"/>
      <c r="FN803" s="5"/>
      <c r="FO803" s="5"/>
      <c r="FP803" s="5"/>
      <c r="FQ803" s="5"/>
      <c r="FR803" s="5"/>
      <c r="FS803" s="5"/>
      <c r="FT803" s="5"/>
      <c r="FU803" s="5"/>
      <c r="FV803" s="5"/>
      <c r="FW803" s="5"/>
      <c r="FX803" s="5"/>
      <c r="FY803" s="5"/>
      <c r="FZ803" s="5"/>
      <c r="GA803" s="5"/>
      <c r="GB803" s="5"/>
      <c r="GC803" s="5"/>
      <c r="GD803" s="5"/>
      <c r="GE803" s="5"/>
      <c r="GF803" s="5"/>
      <c r="GG803" s="5"/>
      <c r="GH803" s="5"/>
      <c r="GI803" s="5"/>
      <c r="GJ803" s="5"/>
      <c r="GK803" s="5"/>
      <c r="GL803" s="5"/>
      <c r="GM803" s="5"/>
      <c r="GN803" s="5"/>
      <c r="GO803" s="5"/>
      <c r="GP803" s="5"/>
      <c r="GQ803" s="5"/>
      <c r="GR803" s="5"/>
      <c r="GS803" s="5"/>
      <c r="GT803" s="5"/>
      <c r="GU803" s="5"/>
      <c r="GV803" s="5"/>
      <c r="GW803" s="5"/>
      <c r="GX803" s="5"/>
      <c r="GY803" s="5"/>
      <c r="GZ803" s="5"/>
      <c r="HA803" s="5"/>
      <c r="HB803" s="5"/>
      <c r="HC803" s="5"/>
      <c r="HD803" s="5"/>
      <c r="HE803" s="5"/>
      <c r="HF803" s="5"/>
      <c r="HG803" s="5"/>
      <c r="HH803" s="5"/>
      <c r="HI803" s="5"/>
      <c r="HJ803" s="5"/>
      <c r="HK803" s="5"/>
      <c r="HL803" s="5"/>
      <c r="HM803" s="5"/>
      <c r="HN803" s="5"/>
      <c r="HO803" s="5"/>
      <c r="HP803" s="5"/>
      <c r="HQ803" s="5"/>
      <c r="HR803" s="5"/>
      <c r="HS803" s="5"/>
      <c r="HT803" s="5"/>
      <c r="HU803" s="5"/>
      <c r="HV803" s="5"/>
      <c r="HW803" s="5"/>
      <c r="HX803" s="5"/>
      <c r="HY803" s="5"/>
      <c r="HZ803" s="5"/>
      <c r="IA803" s="5"/>
      <c r="IB803" s="5"/>
      <c r="IC803" s="5"/>
      <c r="ID803" s="5"/>
      <c r="IE803" s="5"/>
      <c r="IF803" s="5"/>
      <c r="IG803" s="5"/>
      <c r="IH803" s="5"/>
      <c r="II803" s="5"/>
      <c r="IJ803" s="5"/>
      <c r="IK803" s="5"/>
      <c r="IL803" s="5"/>
      <c r="IM803" s="5"/>
      <c r="IN803" s="5"/>
      <c r="IO803" s="5"/>
      <c r="IP803" s="5"/>
      <c r="IQ803" s="5"/>
      <c r="IR803" s="5"/>
      <c r="IS803" s="5"/>
      <c r="IT803" s="5"/>
      <c r="IU803" s="5"/>
      <c r="IV803" s="5"/>
      <c r="IW803" s="5"/>
      <c r="IX803" s="5"/>
      <c r="IY803" s="5"/>
      <c r="IZ803" s="5"/>
      <c r="JA803" s="5"/>
      <c r="JB803" s="5"/>
      <c r="JC803" s="5"/>
      <c r="JD803" s="5"/>
      <c r="JE803" s="5"/>
      <c r="JF803" s="5"/>
      <c r="JG803" s="5"/>
      <c r="JH803" s="5"/>
      <c r="JI803" s="5"/>
      <c r="JJ803" s="5"/>
      <c r="JK803" s="5"/>
      <c r="JL803" s="5"/>
      <c r="JM803" s="5"/>
      <c r="JN803" s="5"/>
      <c r="JO803" s="5"/>
      <c r="JP803" s="5"/>
      <c r="JQ803" s="5"/>
      <c r="JR803" s="5"/>
      <c r="JS803" s="5"/>
      <c r="JT803" s="5"/>
      <c r="JU803" s="5"/>
      <c r="JV803" s="5"/>
      <c r="JW803" s="5"/>
      <c r="JX803" s="5"/>
      <c r="JY803" s="5"/>
      <c r="JZ803" s="5"/>
      <c r="KA803" s="5"/>
      <c r="KB803" s="5"/>
      <c r="KC803" s="5"/>
      <c r="KD803" s="5"/>
      <c r="KE803" s="5"/>
      <c r="KF803" s="5"/>
      <c r="KG803" s="5"/>
      <c r="KH803" s="5"/>
      <c r="KI803" s="5"/>
      <c r="KJ803" s="5"/>
      <c r="KK803" s="5"/>
      <c r="KL803" s="5"/>
      <c r="KM803" s="5"/>
      <c r="KN803" s="5"/>
    </row>
    <row r="804" spans="1:300" ht="12.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  <c r="CR804" s="5"/>
      <c r="CS804" s="5"/>
      <c r="CT804" s="5"/>
      <c r="CU804" s="5"/>
      <c r="CV804" s="5"/>
      <c r="CW804" s="5"/>
      <c r="CX804" s="5"/>
      <c r="CY804" s="5"/>
      <c r="CZ804" s="5"/>
      <c r="DA804" s="5"/>
      <c r="DB804" s="5"/>
      <c r="DC804" s="5"/>
      <c r="DD804" s="5"/>
      <c r="DE804" s="5"/>
      <c r="DF804" s="5"/>
      <c r="DG804" s="5"/>
      <c r="DH804" s="5"/>
      <c r="DI804" s="5"/>
      <c r="DJ804" s="5"/>
      <c r="DK804" s="5"/>
      <c r="DL804" s="5"/>
      <c r="DM804" s="5"/>
      <c r="DN804" s="5"/>
      <c r="DO804" s="5"/>
      <c r="DP804" s="5"/>
      <c r="DQ804" s="5"/>
      <c r="DR804" s="5"/>
      <c r="DS804" s="5"/>
      <c r="DT804" s="5"/>
      <c r="DU804" s="5"/>
      <c r="DV804" s="5"/>
      <c r="DW804" s="5"/>
      <c r="DX804" s="5"/>
      <c r="DY804" s="5"/>
      <c r="DZ804" s="5"/>
      <c r="EA804" s="5"/>
      <c r="EB804" s="5"/>
      <c r="EC804" s="5"/>
      <c r="ED804" s="5"/>
      <c r="EE804" s="5"/>
      <c r="EF804" s="5"/>
      <c r="EG804" s="5"/>
      <c r="EH804" s="5"/>
      <c r="EI804" s="5"/>
      <c r="EJ804" s="5"/>
      <c r="EK804" s="5"/>
      <c r="EL804" s="5"/>
      <c r="EM804" s="5"/>
      <c r="EN804" s="5"/>
      <c r="EO804" s="5"/>
      <c r="EP804" s="5"/>
      <c r="EQ804" s="5"/>
      <c r="ER804" s="5"/>
      <c r="ES804" s="5"/>
      <c r="ET804" s="5"/>
      <c r="EU804" s="5"/>
      <c r="EV804" s="5"/>
      <c r="EW804" s="5"/>
      <c r="EX804" s="5"/>
      <c r="EY804" s="5"/>
      <c r="EZ804" s="5"/>
      <c r="FA804" s="5"/>
      <c r="FB804" s="5"/>
      <c r="FC804" s="5"/>
      <c r="FD804" s="5"/>
      <c r="FE804" s="5"/>
      <c r="FF804" s="5"/>
      <c r="FG804" s="5"/>
      <c r="FH804" s="5"/>
      <c r="FI804" s="5"/>
      <c r="FJ804" s="5"/>
      <c r="FK804" s="5"/>
      <c r="FL804" s="5"/>
      <c r="FM804" s="5"/>
      <c r="FN804" s="5"/>
      <c r="FO804" s="5"/>
      <c r="FP804" s="5"/>
      <c r="FQ804" s="5"/>
      <c r="FR804" s="5"/>
      <c r="FS804" s="5"/>
      <c r="FT804" s="5"/>
      <c r="FU804" s="5"/>
      <c r="FV804" s="5"/>
      <c r="FW804" s="5"/>
      <c r="FX804" s="5"/>
      <c r="FY804" s="5"/>
      <c r="FZ804" s="5"/>
      <c r="GA804" s="5"/>
      <c r="GB804" s="5"/>
      <c r="GC804" s="5"/>
      <c r="GD804" s="5"/>
      <c r="GE804" s="5"/>
      <c r="GF804" s="5"/>
      <c r="GG804" s="5"/>
      <c r="GH804" s="5"/>
      <c r="GI804" s="5"/>
      <c r="GJ804" s="5"/>
      <c r="GK804" s="5"/>
      <c r="GL804" s="5"/>
      <c r="GM804" s="5"/>
      <c r="GN804" s="5"/>
      <c r="GO804" s="5"/>
      <c r="GP804" s="5"/>
      <c r="GQ804" s="5"/>
      <c r="GR804" s="5"/>
      <c r="GS804" s="5"/>
      <c r="GT804" s="5"/>
      <c r="GU804" s="5"/>
      <c r="GV804" s="5"/>
      <c r="GW804" s="5"/>
      <c r="GX804" s="5"/>
      <c r="GY804" s="5"/>
      <c r="GZ804" s="5"/>
      <c r="HA804" s="5"/>
      <c r="HB804" s="5"/>
      <c r="HC804" s="5"/>
      <c r="HD804" s="5"/>
      <c r="HE804" s="5"/>
      <c r="HF804" s="5"/>
      <c r="HG804" s="5"/>
      <c r="HH804" s="5"/>
      <c r="HI804" s="5"/>
      <c r="HJ804" s="5"/>
      <c r="HK804" s="5"/>
      <c r="HL804" s="5"/>
      <c r="HM804" s="5"/>
      <c r="HN804" s="5"/>
      <c r="HO804" s="5"/>
      <c r="HP804" s="5"/>
      <c r="HQ804" s="5"/>
      <c r="HR804" s="5"/>
      <c r="HS804" s="5"/>
      <c r="HT804" s="5"/>
      <c r="HU804" s="5"/>
      <c r="HV804" s="5"/>
      <c r="HW804" s="5"/>
      <c r="HX804" s="5"/>
      <c r="HY804" s="5"/>
      <c r="HZ804" s="5"/>
      <c r="IA804" s="5"/>
      <c r="IB804" s="5"/>
      <c r="IC804" s="5"/>
      <c r="ID804" s="5"/>
      <c r="IE804" s="5"/>
      <c r="IF804" s="5"/>
      <c r="IG804" s="5"/>
      <c r="IH804" s="5"/>
      <c r="II804" s="5"/>
      <c r="IJ804" s="5"/>
      <c r="IK804" s="5"/>
      <c r="IL804" s="5"/>
      <c r="IM804" s="5"/>
      <c r="IN804" s="5"/>
      <c r="IO804" s="5"/>
      <c r="IP804" s="5"/>
      <c r="IQ804" s="5"/>
      <c r="IR804" s="5"/>
      <c r="IS804" s="5"/>
      <c r="IT804" s="5"/>
      <c r="IU804" s="5"/>
      <c r="IV804" s="5"/>
      <c r="IW804" s="5"/>
      <c r="IX804" s="5"/>
      <c r="IY804" s="5"/>
      <c r="IZ804" s="5"/>
      <c r="JA804" s="5"/>
      <c r="JB804" s="5"/>
      <c r="JC804" s="5"/>
      <c r="JD804" s="5"/>
      <c r="JE804" s="5"/>
      <c r="JF804" s="5"/>
      <c r="JG804" s="5"/>
      <c r="JH804" s="5"/>
      <c r="JI804" s="5"/>
      <c r="JJ804" s="5"/>
      <c r="JK804" s="5"/>
      <c r="JL804" s="5"/>
      <c r="JM804" s="5"/>
      <c r="JN804" s="5"/>
      <c r="JO804" s="5"/>
      <c r="JP804" s="5"/>
      <c r="JQ804" s="5"/>
      <c r="JR804" s="5"/>
      <c r="JS804" s="5"/>
      <c r="JT804" s="5"/>
      <c r="JU804" s="5"/>
      <c r="JV804" s="5"/>
      <c r="JW804" s="5"/>
      <c r="JX804" s="5"/>
      <c r="JY804" s="5"/>
      <c r="JZ804" s="5"/>
      <c r="KA804" s="5"/>
      <c r="KB804" s="5"/>
      <c r="KC804" s="5"/>
      <c r="KD804" s="5"/>
      <c r="KE804" s="5"/>
      <c r="KF804" s="5"/>
      <c r="KG804" s="5"/>
      <c r="KH804" s="5"/>
      <c r="KI804" s="5"/>
      <c r="KJ804" s="5"/>
      <c r="KK804" s="5"/>
      <c r="KL804" s="5"/>
      <c r="KM804" s="5"/>
      <c r="KN804" s="5"/>
    </row>
    <row r="805" spans="1:300" ht="12.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5"/>
      <c r="CM805" s="5"/>
      <c r="CN805" s="5"/>
      <c r="CO805" s="5"/>
      <c r="CP805" s="5"/>
      <c r="CQ805" s="5"/>
      <c r="CR805" s="5"/>
      <c r="CS805" s="5"/>
      <c r="CT805" s="5"/>
      <c r="CU805" s="5"/>
      <c r="CV805" s="5"/>
      <c r="CW805" s="5"/>
      <c r="CX805" s="5"/>
      <c r="CY805" s="5"/>
      <c r="CZ805" s="5"/>
      <c r="DA805" s="5"/>
      <c r="DB805" s="5"/>
      <c r="DC805" s="5"/>
      <c r="DD805" s="5"/>
      <c r="DE805" s="5"/>
      <c r="DF805" s="5"/>
      <c r="DG805" s="5"/>
      <c r="DH805" s="5"/>
      <c r="DI805" s="5"/>
      <c r="DJ805" s="5"/>
      <c r="DK805" s="5"/>
      <c r="DL805" s="5"/>
      <c r="DM805" s="5"/>
      <c r="DN805" s="5"/>
      <c r="DO805" s="5"/>
      <c r="DP805" s="5"/>
      <c r="DQ805" s="5"/>
      <c r="DR805" s="5"/>
      <c r="DS805" s="5"/>
      <c r="DT805" s="5"/>
      <c r="DU805" s="5"/>
      <c r="DV805" s="5"/>
      <c r="DW805" s="5"/>
      <c r="DX805" s="5"/>
      <c r="DY805" s="5"/>
      <c r="DZ805" s="5"/>
      <c r="EA805" s="5"/>
      <c r="EB805" s="5"/>
      <c r="EC805" s="5"/>
      <c r="ED805" s="5"/>
      <c r="EE805" s="5"/>
      <c r="EF805" s="5"/>
      <c r="EG805" s="5"/>
      <c r="EH805" s="5"/>
      <c r="EI805" s="5"/>
      <c r="EJ805" s="5"/>
      <c r="EK805" s="5"/>
      <c r="EL805" s="5"/>
      <c r="EM805" s="5"/>
      <c r="EN805" s="5"/>
      <c r="EO805" s="5"/>
      <c r="EP805" s="5"/>
      <c r="EQ805" s="5"/>
      <c r="ER805" s="5"/>
      <c r="ES805" s="5"/>
      <c r="ET805" s="5"/>
      <c r="EU805" s="5"/>
      <c r="EV805" s="5"/>
      <c r="EW805" s="5"/>
      <c r="EX805" s="5"/>
      <c r="EY805" s="5"/>
      <c r="EZ805" s="5"/>
      <c r="FA805" s="5"/>
      <c r="FB805" s="5"/>
      <c r="FC805" s="5"/>
      <c r="FD805" s="5"/>
      <c r="FE805" s="5"/>
      <c r="FF805" s="5"/>
      <c r="FG805" s="5"/>
      <c r="FH805" s="5"/>
      <c r="FI805" s="5"/>
      <c r="FJ805" s="5"/>
      <c r="FK805" s="5"/>
      <c r="FL805" s="5"/>
      <c r="FM805" s="5"/>
      <c r="FN805" s="5"/>
      <c r="FO805" s="5"/>
      <c r="FP805" s="5"/>
      <c r="FQ805" s="5"/>
      <c r="FR805" s="5"/>
      <c r="FS805" s="5"/>
      <c r="FT805" s="5"/>
      <c r="FU805" s="5"/>
      <c r="FV805" s="5"/>
      <c r="FW805" s="5"/>
      <c r="FX805" s="5"/>
      <c r="FY805" s="5"/>
      <c r="FZ805" s="5"/>
      <c r="GA805" s="5"/>
      <c r="GB805" s="5"/>
      <c r="GC805" s="5"/>
      <c r="GD805" s="5"/>
      <c r="GE805" s="5"/>
      <c r="GF805" s="5"/>
      <c r="GG805" s="5"/>
      <c r="GH805" s="5"/>
      <c r="GI805" s="5"/>
      <c r="GJ805" s="5"/>
      <c r="GK805" s="5"/>
      <c r="GL805" s="5"/>
      <c r="GM805" s="5"/>
      <c r="GN805" s="5"/>
      <c r="GO805" s="5"/>
      <c r="GP805" s="5"/>
      <c r="GQ805" s="5"/>
      <c r="GR805" s="5"/>
      <c r="GS805" s="5"/>
      <c r="GT805" s="5"/>
      <c r="GU805" s="5"/>
      <c r="GV805" s="5"/>
      <c r="GW805" s="5"/>
      <c r="GX805" s="5"/>
      <c r="GY805" s="5"/>
      <c r="GZ805" s="5"/>
      <c r="HA805" s="5"/>
      <c r="HB805" s="5"/>
      <c r="HC805" s="5"/>
      <c r="HD805" s="5"/>
      <c r="HE805" s="5"/>
      <c r="HF805" s="5"/>
      <c r="HG805" s="5"/>
      <c r="HH805" s="5"/>
      <c r="HI805" s="5"/>
      <c r="HJ805" s="5"/>
      <c r="HK805" s="5"/>
      <c r="HL805" s="5"/>
      <c r="HM805" s="5"/>
      <c r="HN805" s="5"/>
      <c r="HO805" s="5"/>
      <c r="HP805" s="5"/>
      <c r="HQ805" s="5"/>
      <c r="HR805" s="5"/>
      <c r="HS805" s="5"/>
      <c r="HT805" s="5"/>
      <c r="HU805" s="5"/>
      <c r="HV805" s="5"/>
      <c r="HW805" s="5"/>
      <c r="HX805" s="5"/>
      <c r="HY805" s="5"/>
      <c r="HZ805" s="5"/>
      <c r="IA805" s="5"/>
      <c r="IB805" s="5"/>
      <c r="IC805" s="5"/>
      <c r="ID805" s="5"/>
      <c r="IE805" s="5"/>
      <c r="IF805" s="5"/>
      <c r="IG805" s="5"/>
      <c r="IH805" s="5"/>
      <c r="II805" s="5"/>
      <c r="IJ805" s="5"/>
      <c r="IK805" s="5"/>
      <c r="IL805" s="5"/>
      <c r="IM805" s="5"/>
      <c r="IN805" s="5"/>
      <c r="IO805" s="5"/>
      <c r="IP805" s="5"/>
      <c r="IQ805" s="5"/>
      <c r="IR805" s="5"/>
      <c r="IS805" s="5"/>
      <c r="IT805" s="5"/>
      <c r="IU805" s="5"/>
      <c r="IV805" s="5"/>
      <c r="IW805" s="5"/>
      <c r="IX805" s="5"/>
      <c r="IY805" s="5"/>
      <c r="IZ805" s="5"/>
      <c r="JA805" s="5"/>
      <c r="JB805" s="5"/>
      <c r="JC805" s="5"/>
      <c r="JD805" s="5"/>
      <c r="JE805" s="5"/>
      <c r="JF805" s="5"/>
      <c r="JG805" s="5"/>
      <c r="JH805" s="5"/>
      <c r="JI805" s="5"/>
      <c r="JJ805" s="5"/>
      <c r="JK805" s="5"/>
      <c r="JL805" s="5"/>
      <c r="JM805" s="5"/>
      <c r="JN805" s="5"/>
      <c r="JO805" s="5"/>
      <c r="JP805" s="5"/>
      <c r="JQ805" s="5"/>
      <c r="JR805" s="5"/>
      <c r="JS805" s="5"/>
      <c r="JT805" s="5"/>
      <c r="JU805" s="5"/>
      <c r="JV805" s="5"/>
      <c r="JW805" s="5"/>
      <c r="JX805" s="5"/>
      <c r="JY805" s="5"/>
      <c r="JZ805" s="5"/>
      <c r="KA805" s="5"/>
      <c r="KB805" s="5"/>
      <c r="KC805" s="5"/>
      <c r="KD805" s="5"/>
      <c r="KE805" s="5"/>
      <c r="KF805" s="5"/>
      <c r="KG805" s="5"/>
      <c r="KH805" s="5"/>
      <c r="KI805" s="5"/>
      <c r="KJ805" s="5"/>
      <c r="KK805" s="5"/>
      <c r="KL805" s="5"/>
      <c r="KM805" s="5"/>
      <c r="KN805" s="5"/>
    </row>
    <row r="806" spans="1:300" ht="12.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  <c r="CR806" s="5"/>
      <c r="CS806" s="5"/>
      <c r="CT806" s="5"/>
      <c r="CU806" s="5"/>
      <c r="CV806" s="5"/>
      <c r="CW806" s="5"/>
      <c r="CX806" s="5"/>
      <c r="CY806" s="5"/>
      <c r="CZ806" s="5"/>
      <c r="DA806" s="5"/>
      <c r="DB806" s="5"/>
      <c r="DC806" s="5"/>
      <c r="DD806" s="5"/>
      <c r="DE806" s="5"/>
      <c r="DF806" s="5"/>
      <c r="DG806" s="5"/>
      <c r="DH806" s="5"/>
      <c r="DI806" s="5"/>
      <c r="DJ806" s="5"/>
      <c r="DK806" s="5"/>
      <c r="DL806" s="5"/>
      <c r="DM806" s="5"/>
      <c r="DN806" s="5"/>
      <c r="DO806" s="5"/>
      <c r="DP806" s="5"/>
      <c r="DQ806" s="5"/>
      <c r="DR806" s="5"/>
      <c r="DS806" s="5"/>
      <c r="DT806" s="5"/>
      <c r="DU806" s="5"/>
      <c r="DV806" s="5"/>
      <c r="DW806" s="5"/>
      <c r="DX806" s="5"/>
      <c r="DY806" s="5"/>
      <c r="DZ806" s="5"/>
      <c r="EA806" s="5"/>
      <c r="EB806" s="5"/>
      <c r="EC806" s="5"/>
      <c r="ED806" s="5"/>
      <c r="EE806" s="5"/>
      <c r="EF806" s="5"/>
      <c r="EG806" s="5"/>
      <c r="EH806" s="5"/>
      <c r="EI806" s="5"/>
      <c r="EJ806" s="5"/>
      <c r="EK806" s="5"/>
      <c r="EL806" s="5"/>
      <c r="EM806" s="5"/>
      <c r="EN806" s="5"/>
      <c r="EO806" s="5"/>
      <c r="EP806" s="5"/>
      <c r="EQ806" s="5"/>
      <c r="ER806" s="5"/>
      <c r="ES806" s="5"/>
      <c r="ET806" s="5"/>
      <c r="EU806" s="5"/>
      <c r="EV806" s="5"/>
      <c r="EW806" s="5"/>
      <c r="EX806" s="5"/>
      <c r="EY806" s="5"/>
      <c r="EZ806" s="5"/>
      <c r="FA806" s="5"/>
      <c r="FB806" s="5"/>
      <c r="FC806" s="5"/>
      <c r="FD806" s="5"/>
      <c r="FE806" s="5"/>
      <c r="FF806" s="5"/>
      <c r="FG806" s="5"/>
      <c r="FH806" s="5"/>
      <c r="FI806" s="5"/>
      <c r="FJ806" s="5"/>
      <c r="FK806" s="5"/>
      <c r="FL806" s="5"/>
      <c r="FM806" s="5"/>
      <c r="FN806" s="5"/>
      <c r="FO806" s="5"/>
      <c r="FP806" s="5"/>
      <c r="FQ806" s="5"/>
      <c r="FR806" s="5"/>
      <c r="FS806" s="5"/>
      <c r="FT806" s="5"/>
      <c r="FU806" s="5"/>
      <c r="FV806" s="5"/>
      <c r="FW806" s="5"/>
      <c r="FX806" s="5"/>
      <c r="FY806" s="5"/>
      <c r="FZ806" s="5"/>
      <c r="GA806" s="5"/>
      <c r="GB806" s="5"/>
      <c r="GC806" s="5"/>
      <c r="GD806" s="5"/>
      <c r="GE806" s="5"/>
      <c r="GF806" s="5"/>
      <c r="GG806" s="5"/>
      <c r="GH806" s="5"/>
      <c r="GI806" s="5"/>
      <c r="GJ806" s="5"/>
      <c r="GK806" s="5"/>
      <c r="GL806" s="5"/>
      <c r="GM806" s="5"/>
      <c r="GN806" s="5"/>
      <c r="GO806" s="5"/>
      <c r="GP806" s="5"/>
      <c r="GQ806" s="5"/>
      <c r="GR806" s="5"/>
      <c r="GS806" s="5"/>
      <c r="GT806" s="5"/>
      <c r="GU806" s="5"/>
      <c r="GV806" s="5"/>
      <c r="GW806" s="5"/>
      <c r="GX806" s="5"/>
      <c r="GY806" s="5"/>
      <c r="GZ806" s="5"/>
      <c r="HA806" s="5"/>
      <c r="HB806" s="5"/>
      <c r="HC806" s="5"/>
      <c r="HD806" s="5"/>
      <c r="HE806" s="5"/>
      <c r="HF806" s="5"/>
      <c r="HG806" s="5"/>
      <c r="HH806" s="5"/>
      <c r="HI806" s="5"/>
      <c r="HJ806" s="5"/>
      <c r="HK806" s="5"/>
      <c r="HL806" s="5"/>
      <c r="HM806" s="5"/>
      <c r="HN806" s="5"/>
      <c r="HO806" s="5"/>
      <c r="HP806" s="5"/>
      <c r="HQ806" s="5"/>
      <c r="HR806" s="5"/>
      <c r="HS806" s="5"/>
      <c r="HT806" s="5"/>
      <c r="HU806" s="5"/>
      <c r="HV806" s="5"/>
      <c r="HW806" s="5"/>
      <c r="HX806" s="5"/>
      <c r="HY806" s="5"/>
      <c r="HZ806" s="5"/>
      <c r="IA806" s="5"/>
      <c r="IB806" s="5"/>
      <c r="IC806" s="5"/>
      <c r="ID806" s="5"/>
      <c r="IE806" s="5"/>
      <c r="IF806" s="5"/>
      <c r="IG806" s="5"/>
      <c r="IH806" s="5"/>
      <c r="II806" s="5"/>
      <c r="IJ806" s="5"/>
      <c r="IK806" s="5"/>
      <c r="IL806" s="5"/>
      <c r="IM806" s="5"/>
      <c r="IN806" s="5"/>
      <c r="IO806" s="5"/>
      <c r="IP806" s="5"/>
      <c r="IQ806" s="5"/>
      <c r="IR806" s="5"/>
      <c r="IS806" s="5"/>
      <c r="IT806" s="5"/>
      <c r="IU806" s="5"/>
      <c r="IV806" s="5"/>
      <c r="IW806" s="5"/>
      <c r="IX806" s="5"/>
      <c r="IY806" s="5"/>
      <c r="IZ806" s="5"/>
      <c r="JA806" s="5"/>
      <c r="JB806" s="5"/>
      <c r="JC806" s="5"/>
      <c r="JD806" s="5"/>
      <c r="JE806" s="5"/>
      <c r="JF806" s="5"/>
      <c r="JG806" s="5"/>
      <c r="JH806" s="5"/>
      <c r="JI806" s="5"/>
      <c r="JJ806" s="5"/>
      <c r="JK806" s="5"/>
      <c r="JL806" s="5"/>
      <c r="JM806" s="5"/>
      <c r="JN806" s="5"/>
      <c r="JO806" s="5"/>
      <c r="JP806" s="5"/>
      <c r="JQ806" s="5"/>
      <c r="JR806" s="5"/>
      <c r="JS806" s="5"/>
      <c r="JT806" s="5"/>
      <c r="JU806" s="5"/>
      <c r="JV806" s="5"/>
      <c r="JW806" s="5"/>
      <c r="JX806" s="5"/>
      <c r="JY806" s="5"/>
      <c r="JZ806" s="5"/>
      <c r="KA806" s="5"/>
      <c r="KB806" s="5"/>
      <c r="KC806" s="5"/>
      <c r="KD806" s="5"/>
      <c r="KE806" s="5"/>
      <c r="KF806" s="5"/>
      <c r="KG806" s="5"/>
      <c r="KH806" s="5"/>
      <c r="KI806" s="5"/>
      <c r="KJ806" s="5"/>
      <c r="KK806" s="5"/>
      <c r="KL806" s="5"/>
      <c r="KM806" s="5"/>
      <c r="KN806" s="5"/>
    </row>
    <row r="807" spans="1:300" ht="12.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5"/>
      <c r="CM807" s="5"/>
      <c r="CN807" s="5"/>
      <c r="CO807" s="5"/>
      <c r="CP807" s="5"/>
      <c r="CQ807" s="5"/>
      <c r="CR807" s="5"/>
      <c r="CS807" s="5"/>
      <c r="CT807" s="5"/>
      <c r="CU807" s="5"/>
      <c r="CV807" s="5"/>
      <c r="CW807" s="5"/>
      <c r="CX807" s="5"/>
      <c r="CY807" s="5"/>
      <c r="CZ807" s="5"/>
      <c r="DA807" s="5"/>
      <c r="DB807" s="5"/>
      <c r="DC807" s="5"/>
      <c r="DD807" s="5"/>
      <c r="DE807" s="5"/>
      <c r="DF807" s="5"/>
      <c r="DG807" s="5"/>
      <c r="DH807" s="5"/>
      <c r="DI807" s="5"/>
      <c r="DJ807" s="5"/>
      <c r="DK807" s="5"/>
      <c r="DL807" s="5"/>
      <c r="DM807" s="5"/>
      <c r="DN807" s="5"/>
      <c r="DO807" s="5"/>
      <c r="DP807" s="5"/>
      <c r="DQ807" s="5"/>
      <c r="DR807" s="5"/>
      <c r="DS807" s="5"/>
      <c r="DT807" s="5"/>
      <c r="DU807" s="5"/>
      <c r="DV807" s="5"/>
      <c r="DW807" s="5"/>
      <c r="DX807" s="5"/>
      <c r="DY807" s="5"/>
      <c r="DZ807" s="5"/>
      <c r="EA807" s="5"/>
      <c r="EB807" s="5"/>
      <c r="EC807" s="5"/>
      <c r="ED807" s="5"/>
      <c r="EE807" s="5"/>
      <c r="EF807" s="5"/>
      <c r="EG807" s="5"/>
      <c r="EH807" s="5"/>
      <c r="EI807" s="5"/>
      <c r="EJ807" s="5"/>
      <c r="EK807" s="5"/>
      <c r="EL807" s="5"/>
      <c r="EM807" s="5"/>
      <c r="EN807" s="5"/>
      <c r="EO807" s="5"/>
      <c r="EP807" s="5"/>
      <c r="EQ807" s="5"/>
      <c r="ER807" s="5"/>
      <c r="ES807" s="5"/>
      <c r="ET807" s="5"/>
      <c r="EU807" s="5"/>
      <c r="EV807" s="5"/>
      <c r="EW807" s="5"/>
      <c r="EX807" s="5"/>
      <c r="EY807" s="5"/>
      <c r="EZ807" s="5"/>
      <c r="FA807" s="5"/>
      <c r="FB807" s="5"/>
      <c r="FC807" s="5"/>
      <c r="FD807" s="5"/>
      <c r="FE807" s="5"/>
      <c r="FF807" s="5"/>
      <c r="FG807" s="5"/>
      <c r="FH807" s="5"/>
      <c r="FI807" s="5"/>
      <c r="FJ807" s="5"/>
      <c r="FK807" s="5"/>
      <c r="FL807" s="5"/>
      <c r="FM807" s="5"/>
      <c r="FN807" s="5"/>
      <c r="FO807" s="5"/>
      <c r="FP807" s="5"/>
      <c r="FQ807" s="5"/>
      <c r="FR807" s="5"/>
      <c r="FS807" s="5"/>
      <c r="FT807" s="5"/>
      <c r="FU807" s="5"/>
      <c r="FV807" s="5"/>
      <c r="FW807" s="5"/>
      <c r="FX807" s="5"/>
      <c r="FY807" s="5"/>
      <c r="FZ807" s="5"/>
      <c r="GA807" s="5"/>
      <c r="GB807" s="5"/>
      <c r="GC807" s="5"/>
      <c r="GD807" s="5"/>
      <c r="GE807" s="5"/>
      <c r="GF807" s="5"/>
      <c r="GG807" s="5"/>
      <c r="GH807" s="5"/>
      <c r="GI807" s="5"/>
      <c r="GJ807" s="5"/>
      <c r="GK807" s="5"/>
      <c r="GL807" s="5"/>
      <c r="GM807" s="5"/>
      <c r="GN807" s="5"/>
      <c r="GO807" s="5"/>
      <c r="GP807" s="5"/>
      <c r="GQ807" s="5"/>
      <c r="GR807" s="5"/>
      <c r="GS807" s="5"/>
      <c r="GT807" s="5"/>
      <c r="GU807" s="5"/>
      <c r="GV807" s="5"/>
      <c r="GW807" s="5"/>
      <c r="GX807" s="5"/>
      <c r="GY807" s="5"/>
      <c r="GZ807" s="5"/>
      <c r="HA807" s="5"/>
      <c r="HB807" s="5"/>
      <c r="HC807" s="5"/>
      <c r="HD807" s="5"/>
      <c r="HE807" s="5"/>
      <c r="HF807" s="5"/>
      <c r="HG807" s="5"/>
      <c r="HH807" s="5"/>
      <c r="HI807" s="5"/>
      <c r="HJ807" s="5"/>
      <c r="HK807" s="5"/>
      <c r="HL807" s="5"/>
      <c r="HM807" s="5"/>
      <c r="HN807" s="5"/>
      <c r="HO807" s="5"/>
      <c r="HP807" s="5"/>
      <c r="HQ807" s="5"/>
      <c r="HR807" s="5"/>
      <c r="HS807" s="5"/>
      <c r="HT807" s="5"/>
      <c r="HU807" s="5"/>
      <c r="HV807" s="5"/>
      <c r="HW807" s="5"/>
      <c r="HX807" s="5"/>
      <c r="HY807" s="5"/>
      <c r="HZ807" s="5"/>
      <c r="IA807" s="5"/>
      <c r="IB807" s="5"/>
      <c r="IC807" s="5"/>
      <c r="ID807" s="5"/>
      <c r="IE807" s="5"/>
      <c r="IF807" s="5"/>
      <c r="IG807" s="5"/>
      <c r="IH807" s="5"/>
      <c r="II807" s="5"/>
      <c r="IJ807" s="5"/>
      <c r="IK807" s="5"/>
      <c r="IL807" s="5"/>
      <c r="IM807" s="5"/>
      <c r="IN807" s="5"/>
      <c r="IO807" s="5"/>
      <c r="IP807" s="5"/>
      <c r="IQ807" s="5"/>
      <c r="IR807" s="5"/>
      <c r="IS807" s="5"/>
      <c r="IT807" s="5"/>
      <c r="IU807" s="5"/>
      <c r="IV807" s="5"/>
      <c r="IW807" s="5"/>
      <c r="IX807" s="5"/>
      <c r="IY807" s="5"/>
      <c r="IZ807" s="5"/>
      <c r="JA807" s="5"/>
      <c r="JB807" s="5"/>
      <c r="JC807" s="5"/>
      <c r="JD807" s="5"/>
      <c r="JE807" s="5"/>
      <c r="JF807" s="5"/>
      <c r="JG807" s="5"/>
      <c r="JH807" s="5"/>
      <c r="JI807" s="5"/>
      <c r="JJ807" s="5"/>
      <c r="JK807" s="5"/>
      <c r="JL807" s="5"/>
      <c r="JM807" s="5"/>
      <c r="JN807" s="5"/>
      <c r="JO807" s="5"/>
      <c r="JP807" s="5"/>
      <c r="JQ807" s="5"/>
      <c r="JR807" s="5"/>
      <c r="JS807" s="5"/>
      <c r="JT807" s="5"/>
      <c r="JU807" s="5"/>
      <c r="JV807" s="5"/>
      <c r="JW807" s="5"/>
      <c r="JX807" s="5"/>
      <c r="JY807" s="5"/>
      <c r="JZ807" s="5"/>
      <c r="KA807" s="5"/>
      <c r="KB807" s="5"/>
      <c r="KC807" s="5"/>
      <c r="KD807" s="5"/>
      <c r="KE807" s="5"/>
      <c r="KF807" s="5"/>
      <c r="KG807" s="5"/>
      <c r="KH807" s="5"/>
      <c r="KI807" s="5"/>
      <c r="KJ807" s="5"/>
      <c r="KK807" s="5"/>
      <c r="KL807" s="5"/>
      <c r="KM807" s="5"/>
      <c r="KN807" s="5"/>
    </row>
    <row r="808" spans="1:300" ht="12.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  <c r="CR808" s="5"/>
      <c r="CS808" s="5"/>
      <c r="CT808" s="5"/>
      <c r="CU808" s="5"/>
      <c r="CV808" s="5"/>
      <c r="CW808" s="5"/>
      <c r="CX808" s="5"/>
      <c r="CY808" s="5"/>
      <c r="CZ808" s="5"/>
      <c r="DA808" s="5"/>
      <c r="DB808" s="5"/>
      <c r="DC808" s="5"/>
      <c r="DD808" s="5"/>
      <c r="DE808" s="5"/>
      <c r="DF808" s="5"/>
      <c r="DG808" s="5"/>
      <c r="DH808" s="5"/>
      <c r="DI808" s="5"/>
      <c r="DJ808" s="5"/>
      <c r="DK808" s="5"/>
      <c r="DL808" s="5"/>
      <c r="DM808" s="5"/>
      <c r="DN808" s="5"/>
      <c r="DO808" s="5"/>
      <c r="DP808" s="5"/>
      <c r="DQ808" s="5"/>
      <c r="DR808" s="5"/>
      <c r="DS808" s="5"/>
      <c r="DT808" s="5"/>
      <c r="DU808" s="5"/>
      <c r="DV808" s="5"/>
      <c r="DW808" s="5"/>
      <c r="DX808" s="5"/>
      <c r="DY808" s="5"/>
      <c r="DZ808" s="5"/>
      <c r="EA808" s="5"/>
      <c r="EB808" s="5"/>
      <c r="EC808" s="5"/>
      <c r="ED808" s="5"/>
      <c r="EE808" s="5"/>
      <c r="EF808" s="5"/>
      <c r="EG808" s="5"/>
      <c r="EH808" s="5"/>
      <c r="EI808" s="5"/>
      <c r="EJ808" s="5"/>
      <c r="EK808" s="5"/>
      <c r="EL808" s="5"/>
      <c r="EM808" s="5"/>
      <c r="EN808" s="5"/>
      <c r="EO808" s="5"/>
      <c r="EP808" s="5"/>
      <c r="EQ808" s="5"/>
      <c r="ER808" s="5"/>
      <c r="ES808" s="5"/>
      <c r="ET808" s="5"/>
      <c r="EU808" s="5"/>
      <c r="EV808" s="5"/>
      <c r="EW808" s="5"/>
      <c r="EX808" s="5"/>
      <c r="EY808" s="5"/>
      <c r="EZ808" s="5"/>
      <c r="FA808" s="5"/>
      <c r="FB808" s="5"/>
      <c r="FC808" s="5"/>
      <c r="FD808" s="5"/>
      <c r="FE808" s="5"/>
      <c r="FF808" s="5"/>
      <c r="FG808" s="5"/>
      <c r="FH808" s="5"/>
      <c r="FI808" s="5"/>
      <c r="FJ808" s="5"/>
      <c r="FK808" s="5"/>
      <c r="FL808" s="5"/>
      <c r="FM808" s="5"/>
      <c r="FN808" s="5"/>
      <c r="FO808" s="5"/>
      <c r="FP808" s="5"/>
      <c r="FQ808" s="5"/>
      <c r="FR808" s="5"/>
      <c r="FS808" s="5"/>
      <c r="FT808" s="5"/>
      <c r="FU808" s="5"/>
      <c r="FV808" s="5"/>
      <c r="FW808" s="5"/>
      <c r="FX808" s="5"/>
      <c r="FY808" s="5"/>
      <c r="FZ808" s="5"/>
      <c r="GA808" s="5"/>
      <c r="GB808" s="5"/>
      <c r="GC808" s="5"/>
      <c r="GD808" s="5"/>
      <c r="GE808" s="5"/>
      <c r="GF808" s="5"/>
      <c r="GG808" s="5"/>
      <c r="GH808" s="5"/>
      <c r="GI808" s="5"/>
      <c r="GJ808" s="5"/>
      <c r="GK808" s="5"/>
      <c r="GL808" s="5"/>
      <c r="GM808" s="5"/>
      <c r="GN808" s="5"/>
      <c r="GO808" s="5"/>
      <c r="GP808" s="5"/>
      <c r="GQ808" s="5"/>
      <c r="GR808" s="5"/>
      <c r="GS808" s="5"/>
      <c r="GT808" s="5"/>
      <c r="GU808" s="5"/>
      <c r="GV808" s="5"/>
      <c r="GW808" s="5"/>
      <c r="GX808" s="5"/>
      <c r="GY808" s="5"/>
      <c r="GZ808" s="5"/>
      <c r="HA808" s="5"/>
      <c r="HB808" s="5"/>
      <c r="HC808" s="5"/>
      <c r="HD808" s="5"/>
      <c r="HE808" s="5"/>
      <c r="HF808" s="5"/>
      <c r="HG808" s="5"/>
      <c r="HH808" s="5"/>
      <c r="HI808" s="5"/>
      <c r="HJ808" s="5"/>
      <c r="HK808" s="5"/>
      <c r="HL808" s="5"/>
      <c r="HM808" s="5"/>
      <c r="HN808" s="5"/>
      <c r="HO808" s="5"/>
      <c r="HP808" s="5"/>
      <c r="HQ808" s="5"/>
      <c r="HR808" s="5"/>
      <c r="HS808" s="5"/>
      <c r="HT808" s="5"/>
      <c r="HU808" s="5"/>
      <c r="HV808" s="5"/>
      <c r="HW808" s="5"/>
      <c r="HX808" s="5"/>
      <c r="HY808" s="5"/>
      <c r="HZ808" s="5"/>
      <c r="IA808" s="5"/>
      <c r="IB808" s="5"/>
      <c r="IC808" s="5"/>
      <c r="ID808" s="5"/>
      <c r="IE808" s="5"/>
      <c r="IF808" s="5"/>
      <c r="IG808" s="5"/>
      <c r="IH808" s="5"/>
      <c r="II808" s="5"/>
      <c r="IJ808" s="5"/>
      <c r="IK808" s="5"/>
      <c r="IL808" s="5"/>
      <c r="IM808" s="5"/>
      <c r="IN808" s="5"/>
      <c r="IO808" s="5"/>
      <c r="IP808" s="5"/>
      <c r="IQ808" s="5"/>
      <c r="IR808" s="5"/>
      <c r="IS808" s="5"/>
      <c r="IT808" s="5"/>
      <c r="IU808" s="5"/>
      <c r="IV808" s="5"/>
      <c r="IW808" s="5"/>
      <c r="IX808" s="5"/>
      <c r="IY808" s="5"/>
      <c r="IZ808" s="5"/>
      <c r="JA808" s="5"/>
      <c r="JB808" s="5"/>
      <c r="JC808" s="5"/>
      <c r="JD808" s="5"/>
      <c r="JE808" s="5"/>
      <c r="JF808" s="5"/>
      <c r="JG808" s="5"/>
      <c r="JH808" s="5"/>
      <c r="JI808" s="5"/>
      <c r="JJ808" s="5"/>
      <c r="JK808" s="5"/>
      <c r="JL808" s="5"/>
      <c r="JM808" s="5"/>
      <c r="JN808" s="5"/>
      <c r="JO808" s="5"/>
      <c r="JP808" s="5"/>
      <c r="JQ808" s="5"/>
      <c r="JR808" s="5"/>
      <c r="JS808" s="5"/>
      <c r="JT808" s="5"/>
      <c r="JU808" s="5"/>
      <c r="JV808" s="5"/>
      <c r="JW808" s="5"/>
      <c r="JX808" s="5"/>
      <c r="JY808" s="5"/>
      <c r="JZ808" s="5"/>
      <c r="KA808" s="5"/>
      <c r="KB808" s="5"/>
      <c r="KC808" s="5"/>
      <c r="KD808" s="5"/>
      <c r="KE808" s="5"/>
      <c r="KF808" s="5"/>
      <c r="KG808" s="5"/>
      <c r="KH808" s="5"/>
      <c r="KI808" s="5"/>
      <c r="KJ808" s="5"/>
      <c r="KK808" s="5"/>
      <c r="KL808" s="5"/>
      <c r="KM808" s="5"/>
      <c r="KN808" s="5"/>
    </row>
    <row r="809" spans="1:300" ht="12.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5"/>
      <c r="CM809" s="5"/>
      <c r="CN809" s="5"/>
      <c r="CO809" s="5"/>
      <c r="CP809" s="5"/>
      <c r="CQ809" s="5"/>
      <c r="CR809" s="5"/>
      <c r="CS809" s="5"/>
      <c r="CT809" s="5"/>
      <c r="CU809" s="5"/>
      <c r="CV809" s="5"/>
      <c r="CW809" s="5"/>
      <c r="CX809" s="5"/>
      <c r="CY809" s="5"/>
      <c r="CZ809" s="5"/>
      <c r="DA809" s="5"/>
      <c r="DB809" s="5"/>
      <c r="DC809" s="5"/>
      <c r="DD809" s="5"/>
      <c r="DE809" s="5"/>
      <c r="DF809" s="5"/>
      <c r="DG809" s="5"/>
      <c r="DH809" s="5"/>
      <c r="DI809" s="5"/>
      <c r="DJ809" s="5"/>
      <c r="DK809" s="5"/>
      <c r="DL809" s="5"/>
      <c r="DM809" s="5"/>
      <c r="DN809" s="5"/>
      <c r="DO809" s="5"/>
      <c r="DP809" s="5"/>
      <c r="DQ809" s="5"/>
      <c r="DR809" s="5"/>
      <c r="DS809" s="5"/>
      <c r="DT809" s="5"/>
      <c r="DU809" s="5"/>
      <c r="DV809" s="5"/>
      <c r="DW809" s="5"/>
      <c r="DX809" s="5"/>
      <c r="DY809" s="5"/>
      <c r="DZ809" s="5"/>
      <c r="EA809" s="5"/>
      <c r="EB809" s="5"/>
      <c r="EC809" s="5"/>
      <c r="ED809" s="5"/>
      <c r="EE809" s="5"/>
      <c r="EF809" s="5"/>
      <c r="EG809" s="5"/>
      <c r="EH809" s="5"/>
      <c r="EI809" s="5"/>
      <c r="EJ809" s="5"/>
      <c r="EK809" s="5"/>
      <c r="EL809" s="5"/>
      <c r="EM809" s="5"/>
      <c r="EN809" s="5"/>
      <c r="EO809" s="5"/>
      <c r="EP809" s="5"/>
      <c r="EQ809" s="5"/>
      <c r="ER809" s="5"/>
      <c r="ES809" s="5"/>
      <c r="ET809" s="5"/>
      <c r="EU809" s="5"/>
      <c r="EV809" s="5"/>
      <c r="EW809" s="5"/>
      <c r="EX809" s="5"/>
      <c r="EY809" s="5"/>
      <c r="EZ809" s="5"/>
      <c r="FA809" s="5"/>
      <c r="FB809" s="5"/>
      <c r="FC809" s="5"/>
      <c r="FD809" s="5"/>
      <c r="FE809" s="5"/>
      <c r="FF809" s="5"/>
      <c r="FG809" s="5"/>
      <c r="FH809" s="5"/>
      <c r="FI809" s="5"/>
      <c r="FJ809" s="5"/>
      <c r="FK809" s="5"/>
      <c r="FL809" s="5"/>
      <c r="FM809" s="5"/>
      <c r="FN809" s="5"/>
      <c r="FO809" s="5"/>
      <c r="FP809" s="5"/>
      <c r="FQ809" s="5"/>
      <c r="FR809" s="5"/>
      <c r="FS809" s="5"/>
      <c r="FT809" s="5"/>
      <c r="FU809" s="5"/>
      <c r="FV809" s="5"/>
      <c r="FW809" s="5"/>
      <c r="FX809" s="5"/>
      <c r="FY809" s="5"/>
      <c r="FZ809" s="5"/>
      <c r="GA809" s="5"/>
      <c r="GB809" s="5"/>
      <c r="GC809" s="5"/>
      <c r="GD809" s="5"/>
      <c r="GE809" s="5"/>
      <c r="GF809" s="5"/>
      <c r="GG809" s="5"/>
      <c r="GH809" s="5"/>
      <c r="GI809" s="5"/>
      <c r="GJ809" s="5"/>
      <c r="GK809" s="5"/>
      <c r="GL809" s="5"/>
      <c r="GM809" s="5"/>
      <c r="GN809" s="5"/>
      <c r="GO809" s="5"/>
      <c r="GP809" s="5"/>
      <c r="GQ809" s="5"/>
      <c r="GR809" s="5"/>
      <c r="GS809" s="5"/>
      <c r="GT809" s="5"/>
      <c r="GU809" s="5"/>
      <c r="GV809" s="5"/>
      <c r="GW809" s="5"/>
      <c r="GX809" s="5"/>
      <c r="GY809" s="5"/>
      <c r="GZ809" s="5"/>
      <c r="HA809" s="5"/>
      <c r="HB809" s="5"/>
      <c r="HC809" s="5"/>
      <c r="HD809" s="5"/>
      <c r="HE809" s="5"/>
      <c r="HF809" s="5"/>
      <c r="HG809" s="5"/>
      <c r="HH809" s="5"/>
      <c r="HI809" s="5"/>
      <c r="HJ809" s="5"/>
      <c r="HK809" s="5"/>
      <c r="HL809" s="5"/>
      <c r="HM809" s="5"/>
      <c r="HN809" s="5"/>
      <c r="HO809" s="5"/>
      <c r="HP809" s="5"/>
      <c r="HQ809" s="5"/>
      <c r="HR809" s="5"/>
      <c r="HS809" s="5"/>
      <c r="HT809" s="5"/>
      <c r="HU809" s="5"/>
      <c r="HV809" s="5"/>
      <c r="HW809" s="5"/>
      <c r="HX809" s="5"/>
      <c r="HY809" s="5"/>
      <c r="HZ809" s="5"/>
      <c r="IA809" s="5"/>
      <c r="IB809" s="5"/>
      <c r="IC809" s="5"/>
      <c r="ID809" s="5"/>
      <c r="IE809" s="5"/>
      <c r="IF809" s="5"/>
      <c r="IG809" s="5"/>
      <c r="IH809" s="5"/>
      <c r="II809" s="5"/>
      <c r="IJ809" s="5"/>
      <c r="IK809" s="5"/>
      <c r="IL809" s="5"/>
      <c r="IM809" s="5"/>
      <c r="IN809" s="5"/>
      <c r="IO809" s="5"/>
      <c r="IP809" s="5"/>
      <c r="IQ809" s="5"/>
      <c r="IR809" s="5"/>
      <c r="IS809" s="5"/>
      <c r="IT809" s="5"/>
      <c r="IU809" s="5"/>
      <c r="IV809" s="5"/>
      <c r="IW809" s="5"/>
      <c r="IX809" s="5"/>
      <c r="IY809" s="5"/>
      <c r="IZ809" s="5"/>
      <c r="JA809" s="5"/>
      <c r="JB809" s="5"/>
      <c r="JC809" s="5"/>
      <c r="JD809" s="5"/>
      <c r="JE809" s="5"/>
      <c r="JF809" s="5"/>
      <c r="JG809" s="5"/>
      <c r="JH809" s="5"/>
      <c r="JI809" s="5"/>
      <c r="JJ809" s="5"/>
      <c r="JK809" s="5"/>
      <c r="JL809" s="5"/>
      <c r="JM809" s="5"/>
      <c r="JN809" s="5"/>
      <c r="JO809" s="5"/>
      <c r="JP809" s="5"/>
      <c r="JQ809" s="5"/>
      <c r="JR809" s="5"/>
      <c r="JS809" s="5"/>
      <c r="JT809" s="5"/>
      <c r="JU809" s="5"/>
      <c r="JV809" s="5"/>
      <c r="JW809" s="5"/>
      <c r="JX809" s="5"/>
      <c r="JY809" s="5"/>
      <c r="JZ809" s="5"/>
      <c r="KA809" s="5"/>
      <c r="KB809" s="5"/>
      <c r="KC809" s="5"/>
      <c r="KD809" s="5"/>
      <c r="KE809" s="5"/>
      <c r="KF809" s="5"/>
      <c r="KG809" s="5"/>
      <c r="KH809" s="5"/>
      <c r="KI809" s="5"/>
      <c r="KJ809" s="5"/>
      <c r="KK809" s="5"/>
      <c r="KL809" s="5"/>
      <c r="KM809" s="5"/>
      <c r="KN809" s="5"/>
    </row>
    <row r="810" spans="1:300" ht="12.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5"/>
      <c r="CM810" s="5"/>
      <c r="CN810" s="5"/>
      <c r="CO810" s="5"/>
      <c r="CP810" s="5"/>
      <c r="CQ810" s="5"/>
      <c r="CR810" s="5"/>
      <c r="CS810" s="5"/>
      <c r="CT810" s="5"/>
      <c r="CU810" s="5"/>
      <c r="CV810" s="5"/>
      <c r="CW810" s="5"/>
      <c r="CX810" s="5"/>
      <c r="CY810" s="5"/>
      <c r="CZ810" s="5"/>
      <c r="DA810" s="5"/>
      <c r="DB810" s="5"/>
      <c r="DC810" s="5"/>
      <c r="DD810" s="5"/>
      <c r="DE810" s="5"/>
      <c r="DF810" s="5"/>
      <c r="DG810" s="5"/>
      <c r="DH810" s="5"/>
      <c r="DI810" s="5"/>
      <c r="DJ810" s="5"/>
      <c r="DK810" s="5"/>
      <c r="DL810" s="5"/>
      <c r="DM810" s="5"/>
      <c r="DN810" s="5"/>
      <c r="DO810" s="5"/>
      <c r="DP810" s="5"/>
      <c r="DQ810" s="5"/>
      <c r="DR810" s="5"/>
      <c r="DS810" s="5"/>
      <c r="DT810" s="5"/>
      <c r="DU810" s="5"/>
      <c r="DV810" s="5"/>
      <c r="DW810" s="5"/>
      <c r="DX810" s="5"/>
      <c r="DY810" s="5"/>
      <c r="DZ810" s="5"/>
      <c r="EA810" s="5"/>
      <c r="EB810" s="5"/>
      <c r="EC810" s="5"/>
      <c r="ED810" s="5"/>
      <c r="EE810" s="5"/>
      <c r="EF810" s="5"/>
      <c r="EG810" s="5"/>
      <c r="EH810" s="5"/>
      <c r="EI810" s="5"/>
      <c r="EJ810" s="5"/>
      <c r="EK810" s="5"/>
      <c r="EL810" s="5"/>
      <c r="EM810" s="5"/>
      <c r="EN810" s="5"/>
      <c r="EO810" s="5"/>
      <c r="EP810" s="5"/>
      <c r="EQ810" s="5"/>
      <c r="ER810" s="5"/>
      <c r="ES810" s="5"/>
      <c r="ET810" s="5"/>
      <c r="EU810" s="5"/>
      <c r="EV810" s="5"/>
      <c r="EW810" s="5"/>
      <c r="EX810" s="5"/>
      <c r="EY810" s="5"/>
      <c r="EZ810" s="5"/>
      <c r="FA810" s="5"/>
      <c r="FB810" s="5"/>
      <c r="FC810" s="5"/>
      <c r="FD810" s="5"/>
      <c r="FE810" s="5"/>
      <c r="FF810" s="5"/>
      <c r="FG810" s="5"/>
      <c r="FH810" s="5"/>
      <c r="FI810" s="5"/>
      <c r="FJ810" s="5"/>
      <c r="FK810" s="5"/>
      <c r="FL810" s="5"/>
      <c r="FM810" s="5"/>
      <c r="FN810" s="5"/>
      <c r="FO810" s="5"/>
      <c r="FP810" s="5"/>
      <c r="FQ810" s="5"/>
      <c r="FR810" s="5"/>
      <c r="FS810" s="5"/>
      <c r="FT810" s="5"/>
      <c r="FU810" s="5"/>
      <c r="FV810" s="5"/>
      <c r="FW810" s="5"/>
      <c r="FX810" s="5"/>
      <c r="FY810" s="5"/>
      <c r="FZ810" s="5"/>
      <c r="GA810" s="5"/>
      <c r="GB810" s="5"/>
      <c r="GC810" s="5"/>
      <c r="GD810" s="5"/>
      <c r="GE810" s="5"/>
      <c r="GF810" s="5"/>
      <c r="GG810" s="5"/>
      <c r="GH810" s="5"/>
      <c r="GI810" s="5"/>
      <c r="GJ810" s="5"/>
      <c r="GK810" s="5"/>
      <c r="GL810" s="5"/>
      <c r="GM810" s="5"/>
      <c r="GN810" s="5"/>
      <c r="GO810" s="5"/>
      <c r="GP810" s="5"/>
      <c r="GQ810" s="5"/>
      <c r="GR810" s="5"/>
      <c r="GS810" s="5"/>
      <c r="GT810" s="5"/>
      <c r="GU810" s="5"/>
      <c r="GV810" s="5"/>
      <c r="GW810" s="5"/>
      <c r="GX810" s="5"/>
      <c r="GY810" s="5"/>
      <c r="GZ810" s="5"/>
      <c r="HA810" s="5"/>
      <c r="HB810" s="5"/>
      <c r="HC810" s="5"/>
      <c r="HD810" s="5"/>
      <c r="HE810" s="5"/>
      <c r="HF810" s="5"/>
      <c r="HG810" s="5"/>
      <c r="HH810" s="5"/>
      <c r="HI810" s="5"/>
      <c r="HJ810" s="5"/>
      <c r="HK810" s="5"/>
      <c r="HL810" s="5"/>
      <c r="HM810" s="5"/>
      <c r="HN810" s="5"/>
      <c r="HO810" s="5"/>
      <c r="HP810" s="5"/>
      <c r="HQ810" s="5"/>
      <c r="HR810" s="5"/>
      <c r="HS810" s="5"/>
      <c r="HT810" s="5"/>
      <c r="HU810" s="5"/>
      <c r="HV810" s="5"/>
      <c r="HW810" s="5"/>
      <c r="HX810" s="5"/>
      <c r="HY810" s="5"/>
      <c r="HZ810" s="5"/>
      <c r="IA810" s="5"/>
      <c r="IB810" s="5"/>
      <c r="IC810" s="5"/>
      <c r="ID810" s="5"/>
      <c r="IE810" s="5"/>
      <c r="IF810" s="5"/>
      <c r="IG810" s="5"/>
      <c r="IH810" s="5"/>
      <c r="II810" s="5"/>
      <c r="IJ810" s="5"/>
      <c r="IK810" s="5"/>
      <c r="IL810" s="5"/>
      <c r="IM810" s="5"/>
      <c r="IN810" s="5"/>
      <c r="IO810" s="5"/>
      <c r="IP810" s="5"/>
      <c r="IQ810" s="5"/>
      <c r="IR810" s="5"/>
      <c r="IS810" s="5"/>
      <c r="IT810" s="5"/>
      <c r="IU810" s="5"/>
      <c r="IV810" s="5"/>
      <c r="IW810" s="5"/>
      <c r="IX810" s="5"/>
      <c r="IY810" s="5"/>
      <c r="IZ810" s="5"/>
      <c r="JA810" s="5"/>
      <c r="JB810" s="5"/>
      <c r="JC810" s="5"/>
      <c r="JD810" s="5"/>
      <c r="JE810" s="5"/>
      <c r="JF810" s="5"/>
      <c r="JG810" s="5"/>
      <c r="JH810" s="5"/>
      <c r="JI810" s="5"/>
      <c r="JJ810" s="5"/>
      <c r="JK810" s="5"/>
      <c r="JL810" s="5"/>
      <c r="JM810" s="5"/>
      <c r="JN810" s="5"/>
      <c r="JO810" s="5"/>
      <c r="JP810" s="5"/>
      <c r="JQ810" s="5"/>
      <c r="JR810" s="5"/>
      <c r="JS810" s="5"/>
      <c r="JT810" s="5"/>
      <c r="JU810" s="5"/>
      <c r="JV810" s="5"/>
      <c r="JW810" s="5"/>
      <c r="JX810" s="5"/>
      <c r="JY810" s="5"/>
      <c r="JZ810" s="5"/>
      <c r="KA810" s="5"/>
      <c r="KB810" s="5"/>
      <c r="KC810" s="5"/>
      <c r="KD810" s="5"/>
      <c r="KE810" s="5"/>
      <c r="KF810" s="5"/>
      <c r="KG810" s="5"/>
      <c r="KH810" s="5"/>
      <c r="KI810" s="5"/>
      <c r="KJ810" s="5"/>
      <c r="KK810" s="5"/>
      <c r="KL810" s="5"/>
      <c r="KM810" s="5"/>
      <c r="KN810" s="5"/>
    </row>
    <row r="811" spans="1:300" ht="12.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  <c r="CR811" s="5"/>
      <c r="CS811" s="5"/>
      <c r="CT811" s="5"/>
      <c r="CU811" s="5"/>
      <c r="CV811" s="5"/>
      <c r="CW811" s="5"/>
      <c r="CX811" s="5"/>
      <c r="CY811" s="5"/>
      <c r="CZ811" s="5"/>
      <c r="DA811" s="5"/>
      <c r="DB811" s="5"/>
      <c r="DC811" s="5"/>
      <c r="DD811" s="5"/>
      <c r="DE811" s="5"/>
      <c r="DF811" s="5"/>
      <c r="DG811" s="5"/>
      <c r="DH811" s="5"/>
      <c r="DI811" s="5"/>
      <c r="DJ811" s="5"/>
      <c r="DK811" s="5"/>
      <c r="DL811" s="5"/>
      <c r="DM811" s="5"/>
      <c r="DN811" s="5"/>
      <c r="DO811" s="5"/>
      <c r="DP811" s="5"/>
      <c r="DQ811" s="5"/>
      <c r="DR811" s="5"/>
      <c r="DS811" s="5"/>
      <c r="DT811" s="5"/>
      <c r="DU811" s="5"/>
      <c r="DV811" s="5"/>
      <c r="DW811" s="5"/>
      <c r="DX811" s="5"/>
      <c r="DY811" s="5"/>
      <c r="DZ811" s="5"/>
      <c r="EA811" s="5"/>
      <c r="EB811" s="5"/>
      <c r="EC811" s="5"/>
      <c r="ED811" s="5"/>
      <c r="EE811" s="5"/>
      <c r="EF811" s="5"/>
      <c r="EG811" s="5"/>
      <c r="EH811" s="5"/>
      <c r="EI811" s="5"/>
      <c r="EJ811" s="5"/>
      <c r="EK811" s="5"/>
      <c r="EL811" s="5"/>
      <c r="EM811" s="5"/>
      <c r="EN811" s="5"/>
      <c r="EO811" s="5"/>
      <c r="EP811" s="5"/>
      <c r="EQ811" s="5"/>
      <c r="ER811" s="5"/>
      <c r="ES811" s="5"/>
      <c r="ET811" s="5"/>
      <c r="EU811" s="5"/>
      <c r="EV811" s="5"/>
      <c r="EW811" s="5"/>
      <c r="EX811" s="5"/>
      <c r="EY811" s="5"/>
      <c r="EZ811" s="5"/>
      <c r="FA811" s="5"/>
      <c r="FB811" s="5"/>
      <c r="FC811" s="5"/>
      <c r="FD811" s="5"/>
      <c r="FE811" s="5"/>
      <c r="FF811" s="5"/>
      <c r="FG811" s="5"/>
      <c r="FH811" s="5"/>
      <c r="FI811" s="5"/>
      <c r="FJ811" s="5"/>
      <c r="FK811" s="5"/>
      <c r="FL811" s="5"/>
      <c r="FM811" s="5"/>
      <c r="FN811" s="5"/>
      <c r="FO811" s="5"/>
      <c r="FP811" s="5"/>
      <c r="FQ811" s="5"/>
      <c r="FR811" s="5"/>
      <c r="FS811" s="5"/>
      <c r="FT811" s="5"/>
      <c r="FU811" s="5"/>
      <c r="FV811" s="5"/>
      <c r="FW811" s="5"/>
      <c r="FX811" s="5"/>
      <c r="FY811" s="5"/>
      <c r="FZ811" s="5"/>
      <c r="GA811" s="5"/>
      <c r="GB811" s="5"/>
      <c r="GC811" s="5"/>
      <c r="GD811" s="5"/>
      <c r="GE811" s="5"/>
      <c r="GF811" s="5"/>
      <c r="GG811" s="5"/>
      <c r="GH811" s="5"/>
      <c r="GI811" s="5"/>
      <c r="GJ811" s="5"/>
      <c r="GK811" s="5"/>
      <c r="GL811" s="5"/>
      <c r="GM811" s="5"/>
      <c r="GN811" s="5"/>
      <c r="GO811" s="5"/>
      <c r="GP811" s="5"/>
      <c r="GQ811" s="5"/>
      <c r="GR811" s="5"/>
      <c r="GS811" s="5"/>
      <c r="GT811" s="5"/>
      <c r="GU811" s="5"/>
      <c r="GV811" s="5"/>
      <c r="GW811" s="5"/>
      <c r="GX811" s="5"/>
      <c r="GY811" s="5"/>
      <c r="GZ811" s="5"/>
      <c r="HA811" s="5"/>
      <c r="HB811" s="5"/>
      <c r="HC811" s="5"/>
      <c r="HD811" s="5"/>
      <c r="HE811" s="5"/>
      <c r="HF811" s="5"/>
      <c r="HG811" s="5"/>
      <c r="HH811" s="5"/>
      <c r="HI811" s="5"/>
      <c r="HJ811" s="5"/>
      <c r="HK811" s="5"/>
      <c r="HL811" s="5"/>
      <c r="HM811" s="5"/>
      <c r="HN811" s="5"/>
      <c r="HO811" s="5"/>
      <c r="HP811" s="5"/>
      <c r="HQ811" s="5"/>
      <c r="HR811" s="5"/>
      <c r="HS811" s="5"/>
      <c r="HT811" s="5"/>
      <c r="HU811" s="5"/>
      <c r="HV811" s="5"/>
      <c r="HW811" s="5"/>
      <c r="HX811" s="5"/>
      <c r="HY811" s="5"/>
      <c r="HZ811" s="5"/>
      <c r="IA811" s="5"/>
      <c r="IB811" s="5"/>
      <c r="IC811" s="5"/>
      <c r="ID811" s="5"/>
      <c r="IE811" s="5"/>
      <c r="IF811" s="5"/>
      <c r="IG811" s="5"/>
      <c r="IH811" s="5"/>
      <c r="II811" s="5"/>
      <c r="IJ811" s="5"/>
      <c r="IK811" s="5"/>
      <c r="IL811" s="5"/>
      <c r="IM811" s="5"/>
      <c r="IN811" s="5"/>
      <c r="IO811" s="5"/>
      <c r="IP811" s="5"/>
      <c r="IQ811" s="5"/>
      <c r="IR811" s="5"/>
      <c r="IS811" s="5"/>
      <c r="IT811" s="5"/>
      <c r="IU811" s="5"/>
      <c r="IV811" s="5"/>
      <c r="IW811" s="5"/>
      <c r="IX811" s="5"/>
      <c r="IY811" s="5"/>
      <c r="IZ811" s="5"/>
      <c r="JA811" s="5"/>
      <c r="JB811" s="5"/>
      <c r="JC811" s="5"/>
      <c r="JD811" s="5"/>
      <c r="JE811" s="5"/>
      <c r="JF811" s="5"/>
      <c r="JG811" s="5"/>
      <c r="JH811" s="5"/>
      <c r="JI811" s="5"/>
      <c r="JJ811" s="5"/>
      <c r="JK811" s="5"/>
      <c r="JL811" s="5"/>
      <c r="JM811" s="5"/>
      <c r="JN811" s="5"/>
      <c r="JO811" s="5"/>
      <c r="JP811" s="5"/>
      <c r="JQ811" s="5"/>
      <c r="JR811" s="5"/>
      <c r="JS811" s="5"/>
      <c r="JT811" s="5"/>
      <c r="JU811" s="5"/>
      <c r="JV811" s="5"/>
      <c r="JW811" s="5"/>
      <c r="JX811" s="5"/>
      <c r="JY811" s="5"/>
      <c r="JZ811" s="5"/>
      <c r="KA811" s="5"/>
      <c r="KB811" s="5"/>
      <c r="KC811" s="5"/>
      <c r="KD811" s="5"/>
      <c r="KE811" s="5"/>
      <c r="KF811" s="5"/>
      <c r="KG811" s="5"/>
      <c r="KH811" s="5"/>
      <c r="KI811" s="5"/>
      <c r="KJ811" s="5"/>
      <c r="KK811" s="5"/>
      <c r="KL811" s="5"/>
      <c r="KM811" s="5"/>
      <c r="KN811" s="5"/>
    </row>
    <row r="812" spans="1:300" ht="12.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5"/>
      <c r="CP812" s="5"/>
      <c r="CQ812" s="5"/>
      <c r="CR812" s="5"/>
      <c r="CS812" s="5"/>
      <c r="CT812" s="5"/>
      <c r="CU812" s="5"/>
      <c r="CV812" s="5"/>
      <c r="CW812" s="5"/>
      <c r="CX812" s="5"/>
      <c r="CY812" s="5"/>
      <c r="CZ812" s="5"/>
      <c r="DA812" s="5"/>
      <c r="DB812" s="5"/>
      <c r="DC812" s="5"/>
      <c r="DD812" s="5"/>
      <c r="DE812" s="5"/>
      <c r="DF812" s="5"/>
      <c r="DG812" s="5"/>
      <c r="DH812" s="5"/>
      <c r="DI812" s="5"/>
      <c r="DJ812" s="5"/>
      <c r="DK812" s="5"/>
      <c r="DL812" s="5"/>
      <c r="DM812" s="5"/>
      <c r="DN812" s="5"/>
      <c r="DO812" s="5"/>
      <c r="DP812" s="5"/>
      <c r="DQ812" s="5"/>
      <c r="DR812" s="5"/>
      <c r="DS812" s="5"/>
      <c r="DT812" s="5"/>
      <c r="DU812" s="5"/>
      <c r="DV812" s="5"/>
      <c r="DW812" s="5"/>
      <c r="DX812" s="5"/>
      <c r="DY812" s="5"/>
      <c r="DZ812" s="5"/>
      <c r="EA812" s="5"/>
      <c r="EB812" s="5"/>
      <c r="EC812" s="5"/>
      <c r="ED812" s="5"/>
      <c r="EE812" s="5"/>
      <c r="EF812" s="5"/>
      <c r="EG812" s="5"/>
      <c r="EH812" s="5"/>
      <c r="EI812" s="5"/>
      <c r="EJ812" s="5"/>
      <c r="EK812" s="5"/>
      <c r="EL812" s="5"/>
      <c r="EM812" s="5"/>
      <c r="EN812" s="5"/>
      <c r="EO812" s="5"/>
      <c r="EP812" s="5"/>
      <c r="EQ812" s="5"/>
      <c r="ER812" s="5"/>
      <c r="ES812" s="5"/>
      <c r="ET812" s="5"/>
      <c r="EU812" s="5"/>
      <c r="EV812" s="5"/>
      <c r="EW812" s="5"/>
      <c r="EX812" s="5"/>
      <c r="EY812" s="5"/>
      <c r="EZ812" s="5"/>
      <c r="FA812" s="5"/>
      <c r="FB812" s="5"/>
      <c r="FC812" s="5"/>
      <c r="FD812" s="5"/>
      <c r="FE812" s="5"/>
      <c r="FF812" s="5"/>
      <c r="FG812" s="5"/>
      <c r="FH812" s="5"/>
      <c r="FI812" s="5"/>
      <c r="FJ812" s="5"/>
      <c r="FK812" s="5"/>
      <c r="FL812" s="5"/>
      <c r="FM812" s="5"/>
      <c r="FN812" s="5"/>
      <c r="FO812" s="5"/>
      <c r="FP812" s="5"/>
      <c r="FQ812" s="5"/>
      <c r="FR812" s="5"/>
      <c r="FS812" s="5"/>
      <c r="FT812" s="5"/>
      <c r="FU812" s="5"/>
      <c r="FV812" s="5"/>
      <c r="FW812" s="5"/>
      <c r="FX812" s="5"/>
      <c r="FY812" s="5"/>
      <c r="FZ812" s="5"/>
      <c r="GA812" s="5"/>
      <c r="GB812" s="5"/>
      <c r="GC812" s="5"/>
      <c r="GD812" s="5"/>
      <c r="GE812" s="5"/>
      <c r="GF812" s="5"/>
      <c r="GG812" s="5"/>
      <c r="GH812" s="5"/>
      <c r="GI812" s="5"/>
      <c r="GJ812" s="5"/>
      <c r="GK812" s="5"/>
      <c r="GL812" s="5"/>
      <c r="GM812" s="5"/>
      <c r="GN812" s="5"/>
      <c r="GO812" s="5"/>
      <c r="GP812" s="5"/>
      <c r="GQ812" s="5"/>
      <c r="GR812" s="5"/>
      <c r="GS812" s="5"/>
      <c r="GT812" s="5"/>
      <c r="GU812" s="5"/>
      <c r="GV812" s="5"/>
      <c r="GW812" s="5"/>
      <c r="GX812" s="5"/>
      <c r="GY812" s="5"/>
      <c r="GZ812" s="5"/>
      <c r="HA812" s="5"/>
      <c r="HB812" s="5"/>
      <c r="HC812" s="5"/>
      <c r="HD812" s="5"/>
      <c r="HE812" s="5"/>
      <c r="HF812" s="5"/>
      <c r="HG812" s="5"/>
      <c r="HH812" s="5"/>
      <c r="HI812" s="5"/>
      <c r="HJ812" s="5"/>
      <c r="HK812" s="5"/>
      <c r="HL812" s="5"/>
      <c r="HM812" s="5"/>
      <c r="HN812" s="5"/>
      <c r="HO812" s="5"/>
      <c r="HP812" s="5"/>
      <c r="HQ812" s="5"/>
      <c r="HR812" s="5"/>
      <c r="HS812" s="5"/>
      <c r="HT812" s="5"/>
      <c r="HU812" s="5"/>
      <c r="HV812" s="5"/>
      <c r="HW812" s="5"/>
      <c r="HX812" s="5"/>
      <c r="HY812" s="5"/>
      <c r="HZ812" s="5"/>
      <c r="IA812" s="5"/>
      <c r="IB812" s="5"/>
      <c r="IC812" s="5"/>
      <c r="ID812" s="5"/>
      <c r="IE812" s="5"/>
      <c r="IF812" s="5"/>
      <c r="IG812" s="5"/>
      <c r="IH812" s="5"/>
      <c r="II812" s="5"/>
      <c r="IJ812" s="5"/>
      <c r="IK812" s="5"/>
      <c r="IL812" s="5"/>
      <c r="IM812" s="5"/>
      <c r="IN812" s="5"/>
      <c r="IO812" s="5"/>
      <c r="IP812" s="5"/>
      <c r="IQ812" s="5"/>
      <c r="IR812" s="5"/>
      <c r="IS812" s="5"/>
      <c r="IT812" s="5"/>
      <c r="IU812" s="5"/>
      <c r="IV812" s="5"/>
      <c r="IW812" s="5"/>
      <c r="IX812" s="5"/>
      <c r="IY812" s="5"/>
      <c r="IZ812" s="5"/>
      <c r="JA812" s="5"/>
      <c r="JB812" s="5"/>
      <c r="JC812" s="5"/>
      <c r="JD812" s="5"/>
      <c r="JE812" s="5"/>
      <c r="JF812" s="5"/>
      <c r="JG812" s="5"/>
      <c r="JH812" s="5"/>
      <c r="JI812" s="5"/>
      <c r="JJ812" s="5"/>
      <c r="JK812" s="5"/>
      <c r="JL812" s="5"/>
      <c r="JM812" s="5"/>
      <c r="JN812" s="5"/>
      <c r="JO812" s="5"/>
      <c r="JP812" s="5"/>
      <c r="JQ812" s="5"/>
      <c r="JR812" s="5"/>
      <c r="JS812" s="5"/>
      <c r="JT812" s="5"/>
      <c r="JU812" s="5"/>
      <c r="JV812" s="5"/>
      <c r="JW812" s="5"/>
      <c r="JX812" s="5"/>
      <c r="JY812" s="5"/>
      <c r="JZ812" s="5"/>
      <c r="KA812" s="5"/>
      <c r="KB812" s="5"/>
      <c r="KC812" s="5"/>
      <c r="KD812" s="5"/>
      <c r="KE812" s="5"/>
      <c r="KF812" s="5"/>
      <c r="KG812" s="5"/>
      <c r="KH812" s="5"/>
      <c r="KI812" s="5"/>
      <c r="KJ812" s="5"/>
      <c r="KK812" s="5"/>
      <c r="KL812" s="5"/>
      <c r="KM812" s="5"/>
      <c r="KN812" s="5"/>
    </row>
    <row r="813" spans="1:300" ht="12.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/>
      <c r="CM813" s="5"/>
      <c r="CN813" s="5"/>
      <c r="CO813" s="5"/>
      <c r="CP813" s="5"/>
      <c r="CQ813" s="5"/>
      <c r="CR813" s="5"/>
      <c r="CS813" s="5"/>
      <c r="CT813" s="5"/>
      <c r="CU813" s="5"/>
      <c r="CV813" s="5"/>
      <c r="CW813" s="5"/>
      <c r="CX813" s="5"/>
      <c r="CY813" s="5"/>
      <c r="CZ813" s="5"/>
      <c r="DA813" s="5"/>
      <c r="DB813" s="5"/>
      <c r="DC813" s="5"/>
      <c r="DD813" s="5"/>
      <c r="DE813" s="5"/>
      <c r="DF813" s="5"/>
      <c r="DG813" s="5"/>
      <c r="DH813" s="5"/>
      <c r="DI813" s="5"/>
      <c r="DJ813" s="5"/>
      <c r="DK813" s="5"/>
      <c r="DL813" s="5"/>
      <c r="DM813" s="5"/>
      <c r="DN813" s="5"/>
      <c r="DO813" s="5"/>
      <c r="DP813" s="5"/>
      <c r="DQ813" s="5"/>
      <c r="DR813" s="5"/>
      <c r="DS813" s="5"/>
      <c r="DT813" s="5"/>
      <c r="DU813" s="5"/>
      <c r="DV813" s="5"/>
      <c r="DW813" s="5"/>
      <c r="DX813" s="5"/>
      <c r="DY813" s="5"/>
      <c r="DZ813" s="5"/>
      <c r="EA813" s="5"/>
      <c r="EB813" s="5"/>
      <c r="EC813" s="5"/>
      <c r="ED813" s="5"/>
      <c r="EE813" s="5"/>
      <c r="EF813" s="5"/>
      <c r="EG813" s="5"/>
      <c r="EH813" s="5"/>
      <c r="EI813" s="5"/>
      <c r="EJ813" s="5"/>
      <c r="EK813" s="5"/>
      <c r="EL813" s="5"/>
      <c r="EM813" s="5"/>
      <c r="EN813" s="5"/>
      <c r="EO813" s="5"/>
      <c r="EP813" s="5"/>
      <c r="EQ813" s="5"/>
      <c r="ER813" s="5"/>
      <c r="ES813" s="5"/>
      <c r="ET813" s="5"/>
      <c r="EU813" s="5"/>
      <c r="EV813" s="5"/>
      <c r="EW813" s="5"/>
      <c r="EX813" s="5"/>
      <c r="EY813" s="5"/>
      <c r="EZ813" s="5"/>
      <c r="FA813" s="5"/>
      <c r="FB813" s="5"/>
      <c r="FC813" s="5"/>
      <c r="FD813" s="5"/>
      <c r="FE813" s="5"/>
      <c r="FF813" s="5"/>
      <c r="FG813" s="5"/>
      <c r="FH813" s="5"/>
      <c r="FI813" s="5"/>
      <c r="FJ813" s="5"/>
      <c r="FK813" s="5"/>
      <c r="FL813" s="5"/>
      <c r="FM813" s="5"/>
      <c r="FN813" s="5"/>
      <c r="FO813" s="5"/>
      <c r="FP813" s="5"/>
      <c r="FQ813" s="5"/>
      <c r="FR813" s="5"/>
      <c r="FS813" s="5"/>
      <c r="FT813" s="5"/>
      <c r="FU813" s="5"/>
      <c r="FV813" s="5"/>
      <c r="FW813" s="5"/>
      <c r="FX813" s="5"/>
      <c r="FY813" s="5"/>
      <c r="FZ813" s="5"/>
      <c r="GA813" s="5"/>
      <c r="GB813" s="5"/>
      <c r="GC813" s="5"/>
      <c r="GD813" s="5"/>
      <c r="GE813" s="5"/>
      <c r="GF813" s="5"/>
      <c r="GG813" s="5"/>
      <c r="GH813" s="5"/>
      <c r="GI813" s="5"/>
      <c r="GJ813" s="5"/>
      <c r="GK813" s="5"/>
      <c r="GL813" s="5"/>
      <c r="GM813" s="5"/>
      <c r="GN813" s="5"/>
      <c r="GO813" s="5"/>
      <c r="GP813" s="5"/>
      <c r="GQ813" s="5"/>
      <c r="GR813" s="5"/>
      <c r="GS813" s="5"/>
      <c r="GT813" s="5"/>
      <c r="GU813" s="5"/>
      <c r="GV813" s="5"/>
      <c r="GW813" s="5"/>
      <c r="GX813" s="5"/>
      <c r="GY813" s="5"/>
      <c r="GZ813" s="5"/>
      <c r="HA813" s="5"/>
      <c r="HB813" s="5"/>
      <c r="HC813" s="5"/>
      <c r="HD813" s="5"/>
      <c r="HE813" s="5"/>
      <c r="HF813" s="5"/>
      <c r="HG813" s="5"/>
      <c r="HH813" s="5"/>
      <c r="HI813" s="5"/>
      <c r="HJ813" s="5"/>
      <c r="HK813" s="5"/>
      <c r="HL813" s="5"/>
      <c r="HM813" s="5"/>
      <c r="HN813" s="5"/>
      <c r="HO813" s="5"/>
      <c r="HP813" s="5"/>
      <c r="HQ813" s="5"/>
      <c r="HR813" s="5"/>
      <c r="HS813" s="5"/>
      <c r="HT813" s="5"/>
      <c r="HU813" s="5"/>
      <c r="HV813" s="5"/>
      <c r="HW813" s="5"/>
      <c r="HX813" s="5"/>
      <c r="HY813" s="5"/>
      <c r="HZ813" s="5"/>
      <c r="IA813" s="5"/>
      <c r="IB813" s="5"/>
      <c r="IC813" s="5"/>
      <c r="ID813" s="5"/>
      <c r="IE813" s="5"/>
      <c r="IF813" s="5"/>
      <c r="IG813" s="5"/>
      <c r="IH813" s="5"/>
      <c r="II813" s="5"/>
      <c r="IJ813" s="5"/>
      <c r="IK813" s="5"/>
      <c r="IL813" s="5"/>
      <c r="IM813" s="5"/>
      <c r="IN813" s="5"/>
      <c r="IO813" s="5"/>
      <c r="IP813" s="5"/>
      <c r="IQ813" s="5"/>
      <c r="IR813" s="5"/>
      <c r="IS813" s="5"/>
      <c r="IT813" s="5"/>
      <c r="IU813" s="5"/>
      <c r="IV813" s="5"/>
      <c r="IW813" s="5"/>
      <c r="IX813" s="5"/>
      <c r="IY813" s="5"/>
      <c r="IZ813" s="5"/>
      <c r="JA813" s="5"/>
      <c r="JB813" s="5"/>
      <c r="JC813" s="5"/>
      <c r="JD813" s="5"/>
      <c r="JE813" s="5"/>
      <c r="JF813" s="5"/>
      <c r="JG813" s="5"/>
      <c r="JH813" s="5"/>
      <c r="JI813" s="5"/>
      <c r="JJ813" s="5"/>
      <c r="JK813" s="5"/>
      <c r="JL813" s="5"/>
      <c r="JM813" s="5"/>
      <c r="JN813" s="5"/>
      <c r="JO813" s="5"/>
      <c r="JP813" s="5"/>
      <c r="JQ813" s="5"/>
      <c r="JR813" s="5"/>
      <c r="JS813" s="5"/>
      <c r="JT813" s="5"/>
      <c r="JU813" s="5"/>
      <c r="JV813" s="5"/>
      <c r="JW813" s="5"/>
      <c r="JX813" s="5"/>
      <c r="JY813" s="5"/>
      <c r="JZ813" s="5"/>
      <c r="KA813" s="5"/>
      <c r="KB813" s="5"/>
      <c r="KC813" s="5"/>
      <c r="KD813" s="5"/>
      <c r="KE813" s="5"/>
      <c r="KF813" s="5"/>
      <c r="KG813" s="5"/>
      <c r="KH813" s="5"/>
      <c r="KI813" s="5"/>
      <c r="KJ813" s="5"/>
      <c r="KK813" s="5"/>
      <c r="KL813" s="5"/>
      <c r="KM813" s="5"/>
      <c r="KN813" s="5"/>
    </row>
    <row r="814" spans="1:300" ht="12.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  <c r="CR814" s="5"/>
      <c r="CS814" s="5"/>
      <c r="CT814" s="5"/>
      <c r="CU814" s="5"/>
      <c r="CV814" s="5"/>
      <c r="CW814" s="5"/>
      <c r="CX814" s="5"/>
      <c r="CY814" s="5"/>
      <c r="CZ814" s="5"/>
      <c r="DA814" s="5"/>
      <c r="DB814" s="5"/>
      <c r="DC814" s="5"/>
      <c r="DD814" s="5"/>
      <c r="DE814" s="5"/>
      <c r="DF814" s="5"/>
      <c r="DG814" s="5"/>
      <c r="DH814" s="5"/>
      <c r="DI814" s="5"/>
      <c r="DJ814" s="5"/>
      <c r="DK814" s="5"/>
      <c r="DL814" s="5"/>
      <c r="DM814" s="5"/>
      <c r="DN814" s="5"/>
      <c r="DO814" s="5"/>
      <c r="DP814" s="5"/>
      <c r="DQ814" s="5"/>
      <c r="DR814" s="5"/>
      <c r="DS814" s="5"/>
      <c r="DT814" s="5"/>
      <c r="DU814" s="5"/>
      <c r="DV814" s="5"/>
      <c r="DW814" s="5"/>
      <c r="DX814" s="5"/>
      <c r="DY814" s="5"/>
      <c r="DZ814" s="5"/>
      <c r="EA814" s="5"/>
      <c r="EB814" s="5"/>
      <c r="EC814" s="5"/>
      <c r="ED814" s="5"/>
      <c r="EE814" s="5"/>
      <c r="EF814" s="5"/>
      <c r="EG814" s="5"/>
      <c r="EH814" s="5"/>
      <c r="EI814" s="5"/>
      <c r="EJ814" s="5"/>
      <c r="EK814" s="5"/>
      <c r="EL814" s="5"/>
      <c r="EM814" s="5"/>
      <c r="EN814" s="5"/>
      <c r="EO814" s="5"/>
      <c r="EP814" s="5"/>
      <c r="EQ814" s="5"/>
      <c r="ER814" s="5"/>
      <c r="ES814" s="5"/>
      <c r="ET814" s="5"/>
      <c r="EU814" s="5"/>
      <c r="EV814" s="5"/>
      <c r="EW814" s="5"/>
      <c r="EX814" s="5"/>
      <c r="EY814" s="5"/>
      <c r="EZ814" s="5"/>
      <c r="FA814" s="5"/>
      <c r="FB814" s="5"/>
      <c r="FC814" s="5"/>
      <c r="FD814" s="5"/>
      <c r="FE814" s="5"/>
      <c r="FF814" s="5"/>
      <c r="FG814" s="5"/>
      <c r="FH814" s="5"/>
      <c r="FI814" s="5"/>
      <c r="FJ814" s="5"/>
      <c r="FK814" s="5"/>
      <c r="FL814" s="5"/>
      <c r="FM814" s="5"/>
      <c r="FN814" s="5"/>
      <c r="FO814" s="5"/>
      <c r="FP814" s="5"/>
      <c r="FQ814" s="5"/>
      <c r="FR814" s="5"/>
      <c r="FS814" s="5"/>
      <c r="FT814" s="5"/>
      <c r="FU814" s="5"/>
      <c r="FV814" s="5"/>
      <c r="FW814" s="5"/>
      <c r="FX814" s="5"/>
      <c r="FY814" s="5"/>
      <c r="FZ814" s="5"/>
      <c r="GA814" s="5"/>
      <c r="GB814" s="5"/>
      <c r="GC814" s="5"/>
      <c r="GD814" s="5"/>
      <c r="GE814" s="5"/>
      <c r="GF814" s="5"/>
      <c r="GG814" s="5"/>
      <c r="GH814" s="5"/>
      <c r="GI814" s="5"/>
      <c r="GJ814" s="5"/>
      <c r="GK814" s="5"/>
      <c r="GL814" s="5"/>
      <c r="GM814" s="5"/>
      <c r="GN814" s="5"/>
      <c r="GO814" s="5"/>
      <c r="GP814" s="5"/>
      <c r="GQ814" s="5"/>
      <c r="GR814" s="5"/>
      <c r="GS814" s="5"/>
      <c r="GT814" s="5"/>
      <c r="GU814" s="5"/>
      <c r="GV814" s="5"/>
      <c r="GW814" s="5"/>
      <c r="GX814" s="5"/>
      <c r="GY814" s="5"/>
      <c r="GZ814" s="5"/>
      <c r="HA814" s="5"/>
      <c r="HB814" s="5"/>
      <c r="HC814" s="5"/>
      <c r="HD814" s="5"/>
      <c r="HE814" s="5"/>
      <c r="HF814" s="5"/>
      <c r="HG814" s="5"/>
      <c r="HH814" s="5"/>
      <c r="HI814" s="5"/>
      <c r="HJ814" s="5"/>
      <c r="HK814" s="5"/>
      <c r="HL814" s="5"/>
      <c r="HM814" s="5"/>
      <c r="HN814" s="5"/>
      <c r="HO814" s="5"/>
      <c r="HP814" s="5"/>
      <c r="HQ814" s="5"/>
      <c r="HR814" s="5"/>
      <c r="HS814" s="5"/>
      <c r="HT814" s="5"/>
      <c r="HU814" s="5"/>
      <c r="HV814" s="5"/>
      <c r="HW814" s="5"/>
      <c r="HX814" s="5"/>
      <c r="HY814" s="5"/>
      <c r="HZ814" s="5"/>
      <c r="IA814" s="5"/>
      <c r="IB814" s="5"/>
      <c r="IC814" s="5"/>
      <c r="ID814" s="5"/>
      <c r="IE814" s="5"/>
      <c r="IF814" s="5"/>
      <c r="IG814" s="5"/>
      <c r="IH814" s="5"/>
      <c r="II814" s="5"/>
      <c r="IJ814" s="5"/>
      <c r="IK814" s="5"/>
      <c r="IL814" s="5"/>
      <c r="IM814" s="5"/>
      <c r="IN814" s="5"/>
      <c r="IO814" s="5"/>
      <c r="IP814" s="5"/>
      <c r="IQ814" s="5"/>
      <c r="IR814" s="5"/>
      <c r="IS814" s="5"/>
      <c r="IT814" s="5"/>
      <c r="IU814" s="5"/>
      <c r="IV814" s="5"/>
      <c r="IW814" s="5"/>
      <c r="IX814" s="5"/>
      <c r="IY814" s="5"/>
      <c r="IZ814" s="5"/>
      <c r="JA814" s="5"/>
      <c r="JB814" s="5"/>
      <c r="JC814" s="5"/>
      <c r="JD814" s="5"/>
      <c r="JE814" s="5"/>
      <c r="JF814" s="5"/>
      <c r="JG814" s="5"/>
      <c r="JH814" s="5"/>
      <c r="JI814" s="5"/>
      <c r="JJ814" s="5"/>
      <c r="JK814" s="5"/>
      <c r="JL814" s="5"/>
      <c r="JM814" s="5"/>
      <c r="JN814" s="5"/>
      <c r="JO814" s="5"/>
      <c r="JP814" s="5"/>
      <c r="JQ814" s="5"/>
      <c r="JR814" s="5"/>
      <c r="JS814" s="5"/>
      <c r="JT814" s="5"/>
      <c r="JU814" s="5"/>
      <c r="JV814" s="5"/>
      <c r="JW814" s="5"/>
      <c r="JX814" s="5"/>
      <c r="JY814" s="5"/>
      <c r="JZ814" s="5"/>
      <c r="KA814" s="5"/>
      <c r="KB814" s="5"/>
      <c r="KC814" s="5"/>
      <c r="KD814" s="5"/>
      <c r="KE814" s="5"/>
      <c r="KF814" s="5"/>
      <c r="KG814" s="5"/>
      <c r="KH814" s="5"/>
      <c r="KI814" s="5"/>
      <c r="KJ814" s="5"/>
      <c r="KK814" s="5"/>
      <c r="KL814" s="5"/>
      <c r="KM814" s="5"/>
      <c r="KN814" s="5"/>
    </row>
    <row r="815" spans="1:300" ht="12.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  <c r="CR815" s="5"/>
      <c r="CS815" s="5"/>
      <c r="CT815" s="5"/>
      <c r="CU815" s="5"/>
      <c r="CV815" s="5"/>
      <c r="CW815" s="5"/>
      <c r="CX815" s="5"/>
      <c r="CY815" s="5"/>
      <c r="CZ815" s="5"/>
      <c r="DA815" s="5"/>
      <c r="DB815" s="5"/>
      <c r="DC815" s="5"/>
      <c r="DD815" s="5"/>
      <c r="DE815" s="5"/>
      <c r="DF815" s="5"/>
      <c r="DG815" s="5"/>
      <c r="DH815" s="5"/>
      <c r="DI815" s="5"/>
      <c r="DJ815" s="5"/>
      <c r="DK815" s="5"/>
      <c r="DL815" s="5"/>
      <c r="DM815" s="5"/>
      <c r="DN815" s="5"/>
      <c r="DO815" s="5"/>
      <c r="DP815" s="5"/>
      <c r="DQ815" s="5"/>
      <c r="DR815" s="5"/>
      <c r="DS815" s="5"/>
      <c r="DT815" s="5"/>
      <c r="DU815" s="5"/>
      <c r="DV815" s="5"/>
      <c r="DW815" s="5"/>
      <c r="DX815" s="5"/>
      <c r="DY815" s="5"/>
      <c r="DZ815" s="5"/>
      <c r="EA815" s="5"/>
      <c r="EB815" s="5"/>
      <c r="EC815" s="5"/>
      <c r="ED815" s="5"/>
      <c r="EE815" s="5"/>
      <c r="EF815" s="5"/>
      <c r="EG815" s="5"/>
      <c r="EH815" s="5"/>
      <c r="EI815" s="5"/>
      <c r="EJ815" s="5"/>
      <c r="EK815" s="5"/>
      <c r="EL815" s="5"/>
      <c r="EM815" s="5"/>
      <c r="EN815" s="5"/>
      <c r="EO815" s="5"/>
      <c r="EP815" s="5"/>
      <c r="EQ815" s="5"/>
      <c r="ER815" s="5"/>
      <c r="ES815" s="5"/>
      <c r="ET815" s="5"/>
      <c r="EU815" s="5"/>
      <c r="EV815" s="5"/>
      <c r="EW815" s="5"/>
      <c r="EX815" s="5"/>
      <c r="EY815" s="5"/>
      <c r="EZ815" s="5"/>
      <c r="FA815" s="5"/>
      <c r="FB815" s="5"/>
      <c r="FC815" s="5"/>
      <c r="FD815" s="5"/>
      <c r="FE815" s="5"/>
      <c r="FF815" s="5"/>
      <c r="FG815" s="5"/>
      <c r="FH815" s="5"/>
      <c r="FI815" s="5"/>
      <c r="FJ815" s="5"/>
      <c r="FK815" s="5"/>
      <c r="FL815" s="5"/>
      <c r="FM815" s="5"/>
      <c r="FN815" s="5"/>
      <c r="FO815" s="5"/>
      <c r="FP815" s="5"/>
      <c r="FQ815" s="5"/>
      <c r="FR815" s="5"/>
      <c r="FS815" s="5"/>
      <c r="FT815" s="5"/>
      <c r="FU815" s="5"/>
      <c r="FV815" s="5"/>
      <c r="FW815" s="5"/>
      <c r="FX815" s="5"/>
      <c r="FY815" s="5"/>
      <c r="FZ815" s="5"/>
      <c r="GA815" s="5"/>
      <c r="GB815" s="5"/>
      <c r="GC815" s="5"/>
      <c r="GD815" s="5"/>
      <c r="GE815" s="5"/>
      <c r="GF815" s="5"/>
      <c r="GG815" s="5"/>
      <c r="GH815" s="5"/>
      <c r="GI815" s="5"/>
      <c r="GJ815" s="5"/>
      <c r="GK815" s="5"/>
      <c r="GL815" s="5"/>
      <c r="GM815" s="5"/>
      <c r="GN815" s="5"/>
      <c r="GO815" s="5"/>
      <c r="GP815" s="5"/>
      <c r="GQ815" s="5"/>
      <c r="GR815" s="5"/>
      <c r="GS815" s="5"/>
      <c r="GT815" s="5"/>
      <c r="GU815" s="5"/>
      <c r="GV815" s="5"/>
      <c r="GW815" s="5"/>
      <c r="GX815" s="5"/>
      <c r="GY815" s="5"/>
      <c r="GZ815" s="5"/>
      <c r="HA815" s="5"/>
      <c r="HB815" s="5"/>
      <c r="HC815" s="5"/>
      <c r="HD815" s="5"/>
      <c r="HE815" s="5"/>
      <c r="HF815" s="5"/>
      <c r="HG815" s="5"/>
      <c r="HH815" s="5"/>
      <c r="HI815" s="5"/>
      <c r="HJ815" s="5"/>
      <c r="HK815" s="5"/>
      <c r="HL815" s="5"/>
      <c r="HM815" s="5"/>
      <c r="HN815" s="5"/>
      <c r="HO815" s="5"/>
      <c r="HP815" s="5"/>
      <c r="HQ815" s="5"/>
      <c r="HR815" s="5"/>
      <c r="HS815" s="5"/>
      <c r="HT815" s="5"/>
      <c r="HU815" s="5"/>
      <c r="HV815" s="5"/>
      <c r="HW815" s="5"/>
      <c r="HX815" s="5"/>
      <c r="HY815" s="5"/>
      <c r="HZ815" s="5"/>
      <c r="IA815" s="5"/>
      <c r="IB815" s="5"/>
      <c r="IC815" s="5"/>
      <c r="ID815" s="5"/>
      <c r="IE815" s="5"/>
      <c r="IF815" s="5"/>
      <c r="IG815" s="5"/>
      <c r="IH815" s="5"/>
      <c r="II815" s="5"/>
      <c r="IJ815" s="5"/>
      <c r="IK815" s="5"/>
      <c r="IL815" s="5"/>
      <c r="IM815" s="5"/>
      <c r="IN815" s="5"/>
      <c r="IO815" s="5"/>
      <c r="IP815" s="5"/>
      <c r="IQ815" s="5"/>
      <c r="IR815" s="5"/>
      <c r="IS815" s="5"/>
      <c r="IT815" s="5"/>
      <c r="IU815" s="5"/>
      <c r="IV815" s="5"/>
      <c r="IW815" s="5"/>
      <c r="IX815" s="5"/>
      <c r="IY815" s="5"/>
      <c r="IZ815" s="5"/>
      <c r="JA815" s="5"/>
      <c r="JB815" s="5"/>
      <c r="JC815" s="5"/>
      <c r="JD815" s="5"/>
      <c r="JE815" s="5"/>
      <c r="JF815" s="5"/>
      <c r="JG815" s="5"/>
      <c r="JH815" s="5"/>
      <c r="JI815" s="5"/>
      <c r="JJ815" s="5"/>
      <c r="JK815" s="5"/>
      <c r="JL815" s="5"/>
      <c r="JM815" s="5"/>
      <c r="JN815" s="5"/>
      <c r="JO815" s="5"/>
      <c r="JP815" s="5"/>
      <c r="JQ815" s="5"/>
      <c r="JR815" s="5"/>
      <c r="JS815" s="5"/>
      <c r="JT815" s="5"/>
      <c r="JU815" s="5"/>
      <c r="JV815" s="5"/>
      <c r="JW815" s="5"/>
      <c r="JX815" s="5"/>
      <c r="JY815" s="5"/>
      <c r="JZ815" s="5"/>
      <c r="KA815" s="5"/>
      <c r="KB815" s="5"/>
      <c r="KC815" s="5"/>
      <c r="KD815" s="5"/>
      <c r="KE815" s="5"/>
      <c r="KF815" s="5"/>
      <c r="KG815" s="5"/>
      <c r="KH815" s="5"/>
      <c r="KI815" s="5"/>
      <c r="KJ815" s="5"/>
      <c r="KK815" s="5"/>
      <c r="KL815" s="5"/>
      <c r="KM815" s="5"/>
      <c r="KN815" s="5"/>
    </row>
    <row r="816" spans="1:300" ht="12.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5"/>
      <c r="CM816" s="5"/>
      <c r="CN816" s="5"/>
      <c r="CO816" s="5"/>
      <c r="CP816" s="5"/>
      <c r="CQ816" s="5"/>
      <c r="CR816" s="5"/>
      <c r="CS816" s="5"/>
      <c r="CT816" s="5"/>
      <c r="CU816" s="5"/>
      <c r="CV816" s="5"/>
      <c r="CW816" s="5"/>
      <c r="CX816" s="5"/>
      <c r="CY816" s="5"/>
      <c r="CZ816" s="5"/>
      <c r="DA816" s="5"/>
      <c r="DB816" s="5"/>
      <c r="DC816" s="5"/>
      <c r="DD816" s="5"/>
      <c r="DE816" s="5"/>
      <c r="DF816" s="5"/>
      <c r="DG816" s="5"/>
      <c r="DH816" s="5"/>
      <c r="DI816" s="5"/>
      <c r="DJ816" s="5"/>
      <c r="DK816" s="5"/>
      <c r="DL816" s="5"/>
      <c r="DM816" s="5"/>
      <c r="DN816" s="5"/>
      <c r="DO816" s="5"/>
      <c r="DP816" s="5"/>
      <c r="DQ816" s="5"/>
      <c r="DR816" s="5"/>
      <c r="DS816" s="5"/>
      <c r="DT816" s="5"/>
      <c r="DU816" s="5"/>
      <c r="DV816" s="5"/>
      <c r="DW816" s="5"/>
      <c r="DX816" s="5"/>
      <c r="DY816" s="5"/>
      <c r="DZ816" s="5"/>
      <c r="EA816" s="5"/>
      <c r="EB816" s="5"/>
      <c r="EC816" s="5"/>
      <c r="ED816" s="5"/>
      <c r="EE816" s="5"/>
      <c r="EF816" s="5"/>
      <c r="EG816" s="5"/>
      <c r="EH816" s="5"/>
      <c r="EI816" s="5"/>
      <c r="EJ816" s="5"/>
      <c r="EK816" s="5"/>
      <c r="EL816" s="5"/>
      <c r="EM816" s="5"/>
      <c r="EN816" s="5"/>
      <c r="EO816" s="5"/>
      <c r="EP816" s="5"/>
      <c r="EQ816" s="5"/>
      <c r="ER816" s="5"/>
      <c r="ES816" s="5"/>
      <c r="ET816" s="5"/>
      <c r="EU816" s="5"/>
      <c r="EV816" s="5"/>
      <c r="EW816" s="5"/>
      <c r="EX816" s="5"/>
      <c r="EY816" s="5"/>
      <c r="EZ816" s="5"/>
      <c r="FA816" s="5"/>
      <c r="FB816" s="5"/>
      <c r="FC816" s="5"/>
      <c r="FD816" s="5"/>
      <c r="FE816" s="5"/>
      <c r="FF816" s="5"/>
      <c r="FG816" s="5"/>
      <c r="FH816" s="5"/>
      <c r="FI816" s="5"/>
      <c r="FJ816" s="5"/>
      <c r="FK816" s="5"/>
      <c r="FL816" s="5"/>
      <c r="FM816" s="5"/>
      <c r="FN816" s="5"/>
      <c r="FO816" s="5"/>
      <c r="FP816" s="5"/>
      <c r="FQ816" s="5"/>
      <c r="FR816" s="5"/>
      <c r="FS816" s="5"/>
      <c r="FT816" s="5"/>
      <c r="FU816" s="5"/>
      <c r="FV816" s="5"/>
      <c r="FW816" s="5"/>
      <c r="FX816" s="5"/>
      <c r="FY816" s="5"/>
      <c r="FZ816" s="5"/>
      <c r="GA816" s="5"/>
      <c r="GB816" s="5"/>
      <c r="GC816" s="5"/>
      <c r="GD816" s="5"/>
      <c r="GE816" s="5"/>
      <c r="GF816" s="5"/>
      <c r="GG816" s="5"/>
      <c r="GH816" s="5"/>
      <c r="GI816" s="5"/>
      <c r="GJ816" s="5"/>
      <c r="GK816" s="5"/>
      <c r="GL816" s="5"/>
      <c r="GM816" s="5"/>
      <c r="GN816" s="5"/>
      <c r="GO816" s="5"/>
      <c r="GP816" s="5"/>
      <c r="GQ816" s="5"/>
      <c r="GR816" s="5"/>
      <c r="GS816" s="5"/>
      <c r="GT816" s="5"/>
      <c r="GU816" s="5"/>
      <c r="GV816" s="5"/>
      <c r="GW816" s="5"/>
      <c r="GX816" s="5"/>
      <c r="GY816" s="5"/>
      <c r="GZ816" s="5"/>
      <c r="HA816" s="5"/>
      <c r="HB816" s="5"/>
      <c r="HC816" s="5"/>
      <c r="HD816" s="5"/>
      <c r="HE816" s="5"/>
      <c r="HF816" s="5"/>
      <c r="HG816" s="5"/>
      <c r="HH816" s="5"/>
      <c r="HI816" s="5"/>
      <c r="HJ816" s="5"/>
      <c r="HK816" s="5"/>
      <c r="HL816" s="5"/>
      <c r="HM816" s="5"/>
      <c r="HN816" s="5"/>
      <c r="HO816" s="5"/>
      <c r="HP816" s="5"/>
      <c r="HQ816" s="5"/>
      <c r="HR816" s="5"/>
      <c r="HS816" s="5"/>
      <c r="HT816" s="5"/>
      <c r="HU816" s="5"/>
      <c r="HV816" s="5"/>
      <c r="HW816" s="5"/>
      <c r="HX816" s="5"/>
      <c r="HY816" s="5"/>
      <c r="HZ816" s="5"/>
      <c r="IA816" s="5"/>
      <c r="IB816" s="5"/>
      <c r="IC816" s="5"/>
      <c r="ID816" s="5"/>
      <c r="IE816" s="5"/>
      <c r="IF816" s="5"/>
      <c r="IG816" s="5"/>
      <c r="IH816" s="5"/>
      <c r="II816" s="5"/>
      <c r="IJ816" s="5"/>
      <c r="IK816" s="5"/>
      <c r="IL816" s="5"/>
      <c r="IM816" s="5"/>
      <c r="IN816" s="5"/>
      <c r="IO816" s="5"/>
      <c r="IP816" s="5"/>
      <c r="IQ816" s="5"/>
      <c r="IR816" s="5"/>
      <c r="IS816" s="5"/>
      <c r="IT816" s="5"/>
      <c r="IU816" s="5"/>
      <c r="IV816" s="5"/>
      <c r="IW816" s="5"/>
      <c r="IX816" s="5"/>
      <c r="IY816" s="5"/>
      <c r="IZ816" s="5"/>
      <c r="JA816" s="5"/>
      <c r="JB816" s="5"/>
      <c r="JC816" s="5"/>
      <c r="JD816" s="5"/>
      <c r="JE816" s="5"/>
      <c r="JF816" s="5"/>
      <c r="JG816" s="5"/>
      <c r="JH816" s="5"/>
      <c r="JI816" s="5"/>
      <c r="JJ816" s="5"/>
      <c r="JK816" s="5"/>
      <c r="JL816" s="5"/>
      <c r="JM816" s="5"/>
      <c r="JN816" s="5"/>
      <c r="JO816" s="5"/>
      <c r="JP816" s="5"/>
      <c r="JQ816" s="5"/>
      <c r="JR816" s="5"/>
      <c r="JS816" s="5"/>
      <c r="JT816" s="5"/>
      <c r="JU816" s="5"/>
      <c r="JV816" s="5"/>
      <c r="JW816" s="5"/>
      <c r="JX816" s="5"/>
      <c r="JY816" s="5"/>
      <c r="JZ816" s="5"/>
      <c r="KA816" s="5"/>
      <c r="KB816" s="5"/>
      <c r="KC816" s="5"/>
      <c r="KD816" s="5"/>
      <c r="KE816" s="5"/>
      <c r="KF816" s="5"/>
      <c r="KG816" s="5"/>
      <c r="KH816" s="5"/>
      <c r="KI816" s="5"/>
      <c r="KJ816" s="5"/>
      <c r="KK816" s="5"/>
      <c r="KL816" s="5"/>
      <c r="KM816" s="5"/>
      <c r="KN816" s="5"/>
    </row>
    <row r="817" spans="1:300" ht="12.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/>
      <c r="CN817" s="5"/>
      <c r="CO817" s="5"/>
      <c r="CP817" s="5"/>
      <c r="CQ817" s="5"/>
      <c r="CR817" s="5"/>
      <c r="CS817" s="5"/>
      <c r="CT817" s="5"/>
      <c r="CU817" s="5"/>
      <c r="CV817" s="5"/>
      <c r="CW817" s="5"/>
      <c r="CX817" s="5"/>
      <c r="CY817" s="5"/>
      <c r="CZ817" s="5"/>
      <c r="DA817" s="5"/>
      <c r="DB817" s="5"/>
      <c r="DC817" s="5"/>
      <c r="DD817" s="5"/>
      <c r="DE817" s="5"/>
      <c r="DF817" s="5"/>
      <c r="DG817" s="5"/>
      <c r="DH817" s="5"/>
      <c r="DI817" s="5"/>
      <c r="DJ817" s="5"/>
      <c r="DK817" s="5"/>
      <c r="DL817" s="5"/>
      <c r="DM817" s="5"/>
      <c r="DN817" s="5"/>
      <c r="DO817" s="5"/>
      <c r="DP817" s="5"/>
      <c r="DQ817" s="5"/>
      <c r="DR817" s="5"/>
      <c r="DS817" s="5"/>
      <c r="DT817" s="5"/>
      <c r="DU817" s="5"/>
      <c r="DV817" s="5"/>
      <c r="DW817" s="5"/>
      <c r="DX817" s="5"/>
      <c r="DY817" s="5"/>
      <c r="DZ817" s="5"/>
      <c r="EA817" s="5"/>
      <c r="EB817" s="5"/>
      <c r="EC817" s="5"/>
      <c r="ED817" s="5"/>
      <c r="EE817" s="5"/>
      <c r="EF817" s="5"/>
      <c r="EG817" s="5"/>
      <c r="EH817" s="5"/>
      <c r="EI817" s="5"/>
      <c r="EJ817" s="5"/>
      <c r="EK817" s="5"/>
      <c r="EL817" s="5"/>
      <c r="EM817" s="5"/>
      <c r="EN817" s="5"/>
      <c r="EO817" s="5"/>
      <c r="EP817" s="5"/>
      <c r="EQ817" s="5"/>
      <c r="ER817" s="5"/>
      <c r="ES817" s="5"/>
      <c r="ET817" s="5"/>
      <c r="EU817" s="5"/>
      <c r="EV817" s="5"/>
      <c r="EW817" s="5"/>
      <c r="EX817" s="5"/>
      <c r="EY817" s="5"/>
      <c r="EZ817" s="5"/>
      <c r="FA817" s="5"/>
      <c r="FB817" s="5"/>
      <c r="FC817" s="5"/>
      <c r="FD817" s="5"/>
      <c r="FE817" s="5"/>
      <c r="FF817" s="5"/>
      <c r="FG817" s="5"/>
      <c r="FH817" s="5"/>
      <c r="FI817" s="5"/>
      <c r="FJ817" s="5"/>
      <c r="FK817" s="5"/>
      <c r="FL817" s="5"/>
      <c r="FM817" s="5"/>
      <c r="FN817" s="5"/>
      <c r="FO817" s="5"/>
      <c r="FP817" s="5"/>
      <c r="FQ817" s="5"/>
      <c r="FR817" s="5"/>
      <c r="FS817" s="5"/>
      <c r="FT817" s="5"/>
      <c r="FU817" s="5"/>
      <c r="FV817" s="5"/>
      <c r="FW817" s="5"/>
      <c r="FX817" s="5"/>
      <c r="FY817" s="5"/>
      <c r="FZ817" s="5"/>
      <c r="GA817" s="5"/>
      <c r="GB817" s="5"/>
      <c r="GC817" s="5"/>
      <c r="GD817" s="5"/>
      <c r="GE817" s="5"/>
      <c r="GF817" s="5"/>
      <c r="GG817" s="5"/>
      <c r="GH817" s="5"/>
      <c r="GI817" s="5"/>
      <c r="GJ817" s="5"/>
      <c r="GK817" s="5"/>
      <c r="GL817" s="5"/>
      <c r="GM817" s="5"/>
      <c r="GN817" s="5"/>
      <c r="GO817" s="5"/>
      <c r="GP817" s="5"/>
      <c r="GQ817" s="5"/>
      <c r="GR817" s="5"/>
      <c r="GS817" s="5"/>
      <c r="GT817" s="5"/>
      <c r="GU817" s="5"/>
      <c r="GV817" s="5"/>
      <c r="GW817" s="5"/>
      <c r="GX817" s="5"/>
      <c r="GY817" s="5"/>
      <c r="GZ817" s="5"/>
      <c r="HA817" s="5"/>
      <c r="HB817" s="5"/>
      <c r="HC817" s="5"/>
      <c r="HD817" s="5"/>
      <c r="HE817" s="5"/>
      <c r="HF817" s="5"/>
      <c r="HG817" s="5"/>
      <c r="HH817" s="5"/>
      <c r="HI817" s="5"/>
      <c r="HJ817" s="5"/>
      <c r="HK817" s="5"/>
      <c r="HL817" s="5"/>
      <c r="HM817" s="5"/>
      <c r="HN817" s="5"/>
      <c r="HO817" s="5"/>
      <c r="HP817" s="5"/>
      <c r="HQ817" s="5"/>
      <c r="HR817" s="5"/>
      <c r="HS817" s="5"/>
      <c r="HT817" s="5"/>
      <c r="HU817" s="5"/>
      <c r="HV817" s="5"/>
      <c r="HW817" s="5"/>
      <c r="HX817" s="5"/>
      <c r="HY817" s="5"/>
      <c r="HZ817" s="5"/>
      <c r="IA817" s="5"/>
      <c r="IB817" s="5"/>
      <c r="IC817" s="5"/>
      <c r="ID817" s="5"/>
      <c r="IE817" s="5"/>
      <c r="IF817" s="5"/>
      <c r="IG817" s="5"/>
      <c r="IH817" s="5"/>
      <c r="II817" s="5"/>
      <c r="IJ817" s="5"/>
      <c r="IK817" s="5"/>
      <c r="IL817" s="5"/>
      <c r="IM817" s="5"/>
      <c r="IN817" s="5"/>
      <c r="IO817" s="5"/>
      <c r="IP817" s="5"/>
      <c r="IQ817" s="5"/>
      <c r="IR817" s="5"/>
      <c r="IS817" s="5"/>
      <c r="IT817" s="5"/>
      <c r="IU817" s="5"/>
      <c r="IV817" s="5"/>
      <c r="IW817" s="5"/>
      <c r="IX817" s="5"/>
      <c r="IY817" s="5"/>
      <c r="IZ817" s="5"/>
      <c r="JA817" s="5"/>
      <c r="JB817" s="5"/>
      <c r="JC817" s="5"/>
      <c r="JD817" s="5"/>
      <c r="JE817" s="5"/>
      <c r="JF817" s="5"/>
      <c r="JG817" s="5"/>
      <c r="JH817" s="5"/>
      <c r="JI817" s="5"/>
      <c r="JJ817" s="5"/>
      <c r="JK817" s="5"/>
      <c r="JL817" s="5"/>
      <c r="JM817" s="5"/>
      <c r="JN817" s="5"/>
      <c r="JO817" s="5"/>
      <c r="JP817" s="5"/>
      <c r="JQ817" s="5"/>
      <c r="JR817" s="5"/>
      <c r="JS817" s="5"/>
      <c r="JT817" s="5"/>
      <c r="JU817" s="5"/>
      <c r="JV817" s="5"/>
      <c r="JW817" s="5"/>
      <c r="JX817" s="5"/>
      <c r="JY817" s="5"/>
      <c r="JZ817" s="5"/>
      <c r="KA817" s="5"/>
      <c r="KB817" s="5"/>
      <c r="KC817" s="5"/>
      <c r="KD817" s="5"/>
      <c r="KE817" s="5"/>
      <c r="KF817" s="5"/>
      <c r="KG817" s="5"/>
      <c r="KH817" s="5"/>
      <c r="KI817" s="5"/>
      <c r="KJ817" s="5"/>
      <c r="KK817" s="5"/>
      <c r="KL817" s="5"/>
      <c r="KM817" s="5"/>
      <c r="KN817" s="5"/>
    </row>
    <row r="818" spans="1:300" ht="12.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/>
      <c r="CM818" s="5"/>
      <c r="CN818" s="5"/>
      <c r="CO818" s="5"/>
      <c r="CP818" s="5"/>
      <c r="CQ818" s="5"/>
      <c r="CR818" s="5"/>
      <c r="CS818" s="5"/>
      <c r="CT818" s="5"/>
      <c r="CU818" s="5"/>
      <c r="CV818" s="5"/>
      <c r="CW818" s="5"/>
      <c r="CX818" s="5"/>
      <c r="CY818" s="5"/>
      <c r="CZ818" s="5"/>
      <c r="DA818" s="5"/>
      <c r="DB818" s="5"/>
      <c r="DC818" s="5"/>
      <c r="DD818" s="5"/>
      <c r="DE818" s="5"/>
      <c r="DF818" s="5"/>
      <c r="DG818" s="5"/>
      <c r="DH818" s="5"/>
      <c r="DI818" s="5"/>
      <c r="DJ818" s="5"/>
      <c r="DK818" s="5"/>
      <c r="DL818" s="5"/>
      <c r="DM818" s="5"/>
      <c r="DN818" s="5"/>
      <c r="DO818" s="5"/>
      <c r="DP818" s="5"/>
      <c r="DQ818" s="5"/>
      <c r="DR818" s="5"/>
      <c r="DS818" s="5"/>
      <c r="DT818" s="5"/>
      <c r="DU818" s="5"/>
      <c r="DV818" s="5"/>
      <c r="DW818" s="5"/>
      <c r="DX818" s="5"/>
      <c r="DY818" s="5"/>
      <c r="DZ818" s="5"/>
      <c r="EA818" s="5"/>
      <c r="EB818" s="5"/>
      <c r="EC818" s="5"/>
      <c r="ED818" s="5"/>
      <c r="EE818" s="5"/>
      <c r="EF818" s="5"/>
      <c r="EG818" s="5"/>
      <c r="EH818" s="5"/>
      <c r="EI818" s="5"/>
      <c r="EJ818" s="5"/>
      <c r="EK818" s="5"/>
      <c r="EL818" s="5"/>
      <c r="EM818" s="5"/>
      <c r="EN818" s="5"/>
      <c r="EO818" s="5"/>
      <c r="EP818" s="5"/>
      <c r="EQ818" s="5"/>
      <c r="ER818" s="5"/>
      <c r="ES818" s="5"/>
      <c r="ET818" s="5"/>
      <c r="EU818" s="5"/>
      <c r="EV818" s="5"/>
      <c r="EW818" s="5"/>
      <c r="EX818" s="5"/>
      <c r="EY818" s="5"/>
      <c r="EZ818" s="5"/>
      <c r="FA818" s="5"/>
      <c r="FB818" s="5"/>
      <c r="FC818" s="5"/>
      <c r="FD818" s="5"/>
      <c r="FE818" s="5"/>
      <c r="FF818" s="5"/>
      <c r="FG818" s="5"/>
      <c r="FH818" s="5"/>
      <c r="FI818" s="5"/>
      <c r="FJ818" s="5"/>
      <c r="FK818" s="5"/>
      <c r="FL818" s="5"/>
      <c r="FM818" s="5"/>
      <c r="FN818" s="5"/>
      <c r="FO818" s="5"/>
      <c r="FP818" s="5"/>
      <c r="FQ818" s="5"/>
      <c r="FR818" s="5"/>
      <c r="FS818" s="5"/>
      <c r="FT818" s="5"/>
      <c r="FU818" s="5"/>
      <c r="FV818" s="5"/>
      <c r="FW818" s="5"/>
      <c r="FX818" s="5"/>
      <c r="FY818" s="5"/>
      <c r="FZ818" s="5"/>
      <c r="GA818" s="5"/>
      <c r="GB818" s="5"/>
      <c r="GC818" s="5"/>
      <c r="GD818" s="5"/>
      <c r="GE818" s="5"/>
      <c r="GF818" s="5"/>
      <c r="GG818" s="5"/>
      <c r="GH818" s="5"/>
      <c r="GI818" s="5"/>
      <c r="GJ818" s="5"/>
      <c r="GK818" s="5"/>
      <c r="GL818" s="5"/>
      <c r="GM818" s="5"/>
      <c r="GN818" s="5"/>
      <c r="GO818" s="5"/>
      <c r="GP818" s="5"/>
      <c r="GQ818" s="5"/>
      <c r="GR818" s="5"/>
      <c r="GS818" s="5"/>
      <c r="GT818" s="5"/>
      <c r="GU818" s="5"/>
      <c r="GV818" s="5"/>
      <c r="GW818" s="5"/>
      <c r="GX818" s="5"/>
      <c r="GY818" s="5"/>
      <c r="GZ818" s="5"/>
      <c r="HA818" s="5"/>
      <c r="HB818" s="5"/>
      <c r="HC818" s="5"/>
      <c r="HD818" s="5"/>
      <c r="HE818" s="5"/>
      <c r="HF818" s="5"/>
      <c r="HG818" s="5"/>
      <c r="HH818" s="5"/>
      <c r="HI818" s="5"/>
      <c r="HJ818" s="5"/>
      <c r="HK818" s="5"/>
      <c r="HL818" s="5"/>
      <c r="HM818" s="5"/>
      <c r="HN818" s="5"/>
      <c r="HO818" s="5"/>
      <c r="HP818" s="5"/>
      <c r="HQ818" s="5"/>
      <c r="HR818" s="5"/>
      <c r="HS818" s="5"/>
      <c r="HT818" s="5"/>
      <c r="HU818" s="5"/>
      <c r="HV818" s="5"/>
      <c r="HW818" s="5"/>
      <c r="HX818" s="5"/>
      <c r="HY818" s="5"/>
      <c r="HZ818" s="5"/>
      <c r="IA818" s="5"/>
      <c r="IB818" s="5"/>
      <c r="IC818" s="5"/>
      <c r="ID818" s="5"/>
      <c r="IE818" s="5"/>
      <c r="IF818" s="5"/>
      <c r="IG818" s="5"/>
      <c r="IH818" s="5"/>
      <c r="II818" s="5"/>
      <c r="IJ818" s="5"/>
      <c r="IK818" s="5"/>
      <c r="IL818" s="5"/>
      <c r="IM818" s="5"/>
      <c r="IN818" s="5"/>
      <c r="IO818" s="5"/>
      <c r="IP818" s="5"/>
      <c r="IQ818" s="5"/>
      <c r="IR818" s="5"/>
      <c r="IS818" s="5"/>
      <c r="IT818" s="5"/>
      <c r="IU818" s="5"/>
      <c r="IV818" s="5"/>
      <c r="IW818" s="5"/>
      <c r="IX818" s="5"/>
      <c r="IY818" s="5"/>
      <c r="IZ818" s="5"/>
      <c r="JA818" s="5"/>
      <c r="JB818" s="5"/>
      <c r="JC818" s="5"/>
      <c r="JD818" s="5"/>
      <c r="JE818" s="5"/>
      <c r="JF818" s="5"/>
      <c r="JG818" s="5"/>
      <c r="JH818" s="5"/>
      <c r="JI818" s="5"/>
      <c r="JJ818" s="5"/>
      <c r="JK818" s="5"/>
      <c r="JL818" s="5"/>
      <c r="JM818" s="5"/>
      <c r="JN818" s="5"/>
      <c r="JO818" s="5"/>
      <c r="JP818" s="5"/>
      <c r="JQ818" s="5"/>
      <c r="JR818" s="5"/>
      <c r="JS818" s="5"/>
      <c r="JT818" s="5"/>
      <c r="JU818" s="5"/>
      <c r="JV818" s="5"/>
      <c r="JW818" s="5"/>
      <c r="JX818" s="5"/>
      <c r="JY818" s="5"/>
      <c r="JZ818" s="5"/>
      <c r="KA818" s="5"/>
      <c r="KB818" s="5"/>
      <c r="KC818" s="5"/>
      <c r="KD818" s="5"/>
      <c r="KE818" s="5"/>
      <c r="KF818" s="5"/>
      <c r="KG818" s="5"/>
      <c r="KH818" s="5"/>
      <c r="KI818" s="5"/>
      <c r="KJ818" s="5"/>
      <c r="KK818" s="5"/>
      <c r="KL818" s="5"/>
      <c r="KM818" s="5"/>
      <c r="KN818" s="5"/>
    </row>
    <row r="819" spans="1:300" ht="12.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5"/>
      <c r="CM819" s="5"/>
      <c r="CN819" s="5"/>
      <c r="CO819" s="5"/>
      <c r="CP819" s="5"/>
      <c r="CQ819" s="5"/>
      <c r="CR819" s="5"/>
      <c r="CS819" s="5"/>
      <c r="CT819" s="5"/>
      <c r="CU819" s="5"/>
      <c r="CV819" s="5"/>
      <c r="CW819" s="5"/>
      <c r="CX819" s="5"/>
      <c r="CY819" s="5"/>
      <c r="CZ819" s="5"/>
      <c r="DA819" s="5"/>
      <c r="DB819" s="5"/>
      <c r="DC819" s="5"/>
      <c r="DD819" s="5"/>
      <c r="DE819" s="5"/>
      <c r="DF819" s="5"/>
      <c r="DG819" s="5"/>
      <c r="DH819" s="5"/>
      <c r="DI819" s="5"/>
      <c r="DJ819" s="5"/>
      <c r="DK819" s="5"/>
      <c r="DL819" s="5"/>
      <c r="DM819" s="5"/>
      <c r="DN819" s="5"/>
      <c r="DO819" s="5"/>
      <c r="DP819" s="5"/>
      <c r="DQ819" s="5"/>
      <c r="DR819" s="5"/>
      <c r="DS819" s="5"/>
      <c r="DT819" s="5"/>
      <c r="DU819" s="5"/>
      <c r="DV819" s="5"/>
      <c r="DW819" s="5"/>
      <c r="DX819" s="5"/>
      <c r="DY819" s="5"/>
      <c r="DZ819" s="5"/>
      <c r="EA819" s="5"/>
      <c r="EB819" s="5"/>
      <c r="EC819" s="5"/>
      <c r="ED819" s="5"/>
      <c r="EE819" s="5"/>
      <c r="EF819" s="5"/>
      <c r="EG819" s="5"/>
      <c r="EH819" s="5"/>
      <c r="EI819" s="5"/>
      <c r="EJ819" s="5"/>
      <c r="EK819" s="5"/>
      <c r="EL819" s="5"/>
      <c r="EM819" s="5"/>
      <c r="EN819" s="5"/>
      <c r="EO819" s="5"/>
      <c r="EP819" s="5"/>
      <c r="EQ819" s="5"/>
      <c r="ER819" s="5"/>
      <c r="ES819" s="5"/>
      <c r="ET819" s="5"/>
      <c r="EU819" s="5"/>
      <c r="EV819" s="5"/>
      <c r="EW819" s="5"/>
      <c r="EX819" s="5"/>
      <c r="EY819" s="5"/>
      <c r="EZ819" s="5"/>
      <c r="FA819" s="5"/>
      <c r="FB819" s="5"/>
      <c r="FC819" s="5"/>
      <c r="FD819" s="5"/>
      <c r="FE819" s="5"/>
      <c r="FF819" s="5"/>
      <c r="FG819" s="5"/>
      <c r="FH819" s="5"/>
      <c r="FI819" s="5"/>
      <c r="FJ819" s="5"/>
      <c r="FK819" s="5"/>
      <c r="FL819" s="5"/>
      <c r="FM819" s="5"/>
      <c r="FN819" s="5"/>
      <c r="FO819" s="5"/>
      <c r="FP819" s="5"/>
      <c r="FQ819" s="5"/>
      <c r="FR819" s="5"/>
      <c r="FS819" s="5"/>
      <c r="FT819" s="5"/>
      <c r="FU819" s="5"/>
      <c r="FV819" s="5"/>
      <c r="FW819" s="5"/>
      <c r="FX819" s="5"/>
      <c r="FY819" s="5"/>
      <c r="FZ819" s="5"/>
      <c r="GA819" s="5"/>
      <c r="GB819" s="5"/>
      <c r="GC819" s="5"/>
      <c r="GD819" s="5"/>
      <c r="GE819" s="5"/>
      <c r="GF819" s="5"/>
      <c r="GG819" s="5"/>
      <c r="GH819" s="5"/>
      <c r="GI819" s="5"/>
      <c r="GJ819" s="5"/>
      <c r="GK819" s="5"/>
      <c r="GL819" s="5"/>
      <c r="GM819" s="5"/>
      <c r="GN819" s="5"/>
      <c r="GO819" s="5"/>
      <c r="GP819" s="5"/>
      <c r="GQ819" s="5"/>
      <c r="GR819" s="5"/>
      <c r="GS819" s="5"/>
      <c r="GT819" s="5"/>
      <c r="GU819" s="5"/>
      <c r="GV819" s="5"/>
      <c r="GW819" s="5"/>
      <c r="GX819" s="5"/>
      <c r="GY819" s="5"/>
      <c r="GZ819" s="5"/>
      <c r="HA819" s="5"/>
      <c r="HB819" s="5"/>
      <c r="HC819" s="5"/>
      <c r="HD819" s="5"/>
      <c r="HE819" s="5"/>
      <c r="HF819" s="5"/>
      <c r="HG819" s="5"/>
      <c r="HH819" s="5"/>
      <c r="HI819" s="5"/>
      <c r="HJ819" s="5"/>
      <c r="HK819" s="5"/>
      <c r="HL819" s="5"/>
      <c r="HM819" s="5"/>
      <c r="HN819" s="5"/>
      <c r="HO819" s="5"/>
      <c r="HP819" s="5"/>
      <c r="HQ819" s="5"/>
      <c r="HR819" s="5"/>
      <c r="HS819" s="5"/>
      <c r="HT819" s="5"/>
      <c r="HU819" s="5"/>
      <c r="HV819" s="5"/>
      <c r="HW819" s="5"/>
      <c r="HX819" s="5"/>
      <c r="HY819" s="5"/>
      <c r="HZ819" s="5"/>
      <c r="IA819" s="5"/>
      <c r="IB819" s="5"/>
      <c r="IC819" s="5"/>
      <c r="ID819" s="5"/>
      <c r="IE819" s="5"/>
      <c r="IF819" s="5"/>
      <c r="IG819" s="5"/>
      <c r="IH819" s="5"/>
      <c r="II819" s="5"/>
      <c r="IJ819" s="5"/>
      <c r="IK819" s="5"/>
      <c r="IL819" s="5"/>
      <c r="IM819" s="5"/>
      <c r="IN819" s="5"/>
      <c r="IO819" s="5"/>
      <c r="IP819" s="5"/>
      <c r="IQ819" s="5"/>
      <c r="IR819" s="5"/>
      <c r="IS819" s="5"/>
      <c r="IT819" s="5"/>
      <c r="IU819" s="5"/>
      <c r="IV819" s="5"/>
      <c r="IW819" s="5"/>
      <c r="IX819" s="5"/>
      <c r="IY819" s="5"/>
      <c r="IZ819" s="5"/>
      <c r="JA819" s="5"/>
      <c r="JB819" s="5"/>
      <c r="JC819" s="5"/>
      <c r="JD819" s="5"/>
      <c r="JE819" s="5"/>
      <c r="JF819" s="5"/>
      <c r="JG819" s="5"/>
      <c r="JH819" s="5"/>
      <c r="JI819" s="5"/>
      <c r="JJ819" s="5"/>
      <c r="JK819" s="5"/>
      <c r="JL819" s="5"/>
      <c r="JM819" s="5"/>
      <c r="JN819" s="5"/>
      <c r="JO819" s="5"/>
      <c r="JP819" s="5"/>
      <c r="JQ819" s="5"/>
      <c r="JR819" s="5"/>
      <c r="JS819" s="5"/>
      <c r="JT819" s="5"/>
      <c r="JU819" s="5"/>
      <c r="JV819" s="5"/>
      <c r="JW819" s="5"/>
      <c r="JX819" s="5"/>
      <c r="JY819" s="5"/>
      <c r="JZ819" s="5"/>
      <c r="KA819" s="5"/>
      <c r="KB819" s="5"/>
      <c r="KC819" s="5"/>
      <c r="KD819" s="5"/>
      <c r="KE819" s="5"/>
      <c r="KF819" s="5"/>
      <c r="KG819" s="5"/>
      <c r="KH819" s="5"/>
      <c r="KI819" s="5"/>
      <c r="KJ819" s="5"/>
      <c r="KK819" s="5"/>
      <c r="KL819" s="5"/>
      <c r="KM819" s="5"/>
      <c r="KN819" s="5"/>
    </row>
    <row r="820" spans="1:300" ht="12.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5"/>
      <c r="CM820" s="5"/>
      <c r="CN820" s="5"/>
      <c r="CO820" s="5"/>
      <c r="CP820" s="5"/>
      <c r="CQ820" s="5"/>
      <c r="CR820" s="5"/>
      <c r="CS820" s="5"/>
      <c r="CT820" s="5"/>
      <c r="CU820" s="5"/>
      <c r="CV820" s="5"/>
      <c r="CW820" s="5"/>
      <c r="CX820" s="5"/>
      <c r="CY820" s="5"/>
      <c r="CZ820" s="5"/>
      <c r="DA820" s="5"/>
      <c r="DB820" s="5"/>
      <c r="DC820" s="5"/>
      <c r="DD820" s="5"/>
      <c r="DE820" s="5"/>
      <c r="DF820" s="5"/>
      <c r="DG820" s="5"/>
      <c r="DH820" s="5"/>
      <c r="DI820" s="5"/>
      <c r="DJ820" s="5"/>
      <c r="DK820" s="5"/>
      <c r="DL820" s="5"/>
      <c r="DM820" s="5"/>
      <c r="DN820" s="5"/>
      <c r="DO820" s="5"/>
      <c r="DP820" s="5"/>
      <c r="DQ820" s="5"/>
      <c r="DR820" s="5"/>
      <c r="DS820" s="5"/>
      <c r="DT820" s="5"/>
      <c r="DU820" s="5"/>
      <c r="DV820" s="5"/>
      <c r="DW820" s="5"/>
      <c r="DX820" s="5"/>
      <c r="DY820" s="5"/>
      <c r="DZ820" s="5"/>
      <c r="EA820" s="5"/>
      <c r="EB820" s="5"/>
      <c r="EC820" s="5"/>
      <c r="ED820" s="5"/>
      <c r="EE820" s="5"/>
      <c r="EF820" s="5"/>
      <c r="EG820" s="5"/>
      <c r="EH820" s="5"/>
      <c r="EI820" s="5"/>
      <c r="EJ820" s="5"/>
      <c r="EK820" s="5"/>
      <c r="EL820" s="5"/>
      <c r="EM820" s="5"/>
      <c r="EN820" s="5"/>
      <c r="EO820" s="5"/>
      <c r="EP820" s="5"/>
      <c r="EQ820" s="5"/>
      <c r="ER820" s="5"/>
      <c r="ES820" s="5"/>
      <c r="ET820" s="5"/>
      <c r="EU820" s="5"/>
      <c r="EV820" s="5"/>
      <c r="EW820" s="5"/>
      <c r="EX820" s="5"/>
      <c r="EY820" s="5"/>
      <c r="EZ820" s="5"/>
      <c r="FA820" s="5"/>
      <c r="FB820" s="5"/>
      <c r="FC820" s="5"/>
      <c r="FD820" s="5"/>
      <c r="FE820" s="5"/>
      <c r="FF820" s="5"/>
      <c r="FG820" s="5"/>
      <c r="FH820" s="5"/>
      <c r="FI820" s="5"/>
      <c r="FJ820" s="5"/>
      <c r="FK820" s="5"/>
      <c r="FL820" s="5"/>
      <c r="FM820" s="5"/>
      <c r="FN820" s="5"/>
      <c r="FO820" s="5"/>
      <c r="FP820" s="5"/>
      <c r="FQ820" s="5"/>
      <c r="FR820" s="5"/>
      <c r="FS820" s="5"/>
      <c r="FT820" s="5"/>
      <c r="FU820" s="5"/>
      <c r="FV820" s="5"/>
      <c r="FW820" s="5"/>
      <c r="FX820" s="5"/>
      <c r="FY820" s="5"/>
      <c r="FZ820" s="5"/>
      <c r="GA820" s="5"/>
      <c r="GB820" s="5"/>
      <c r="GC820" s="5"/>
      <c r="GD820" s="5"/>
      <c r="GE820" s="5"/>
      <c r="GF820" s="5"/>
      <c r="GG820" s="5"/>
      <c r="GH820" s="5"/>
      <c r="GI820" s="5"/>
      <c r="GJ820" s="5"/>
      <c r="GK820" s="5"/>
      <c r="GL820" s="5"/>
      <c r="GM820" s="5"/>
      <c r="GN820" s="5"/>
      <c r="GO820" s="5"/>
      <c r="GP820" s="5"/>
      <c r="GQ820" s="5"/>
      <c r="GR820" s="5"/>
      <c r="GS820" s="5"/>
      <c r="GT820" s="5"/>
      <c r="GU820" s="5"/>
      <c r="GV820" s="5"/>
      <c r="GW820" s="5"/>
      <c r="GX820" s="5"/>
      <c r="GY820" s="5"/>
      <c r="GZ820" s="5"/>
      <c r="HA820" s="5"/>
      <c r="HB820" s="5"/>
      <c r="HC820" s="5"/>
      <c r="HD820" s="5"/>
      <c r="HE820" s="5"/>
      <c r="HF820" s="5"/>
      <c r="HG820" s="5"/>
      <c r="HH820" s="5"/>
      <c r="HI820" s="5"/>
      <c r="HJ820" s="5"/>
      <c r="HK820" s="5"/>
      <c r="HL820" s="5"/>
      <c r="HM820" s="5"/>
      <c r="HN820" s="5"/>
      <c r="HO820" s="5"/>
      <c r="HP820" s="5"/>
      <c r="HQ820" s="5"/>
      <c r="HR820" s="5"/>
      <c r="HS820" s="5"/>
      <c r="HT820" s="5"/>
      <c r="HU820" s="5"/>
      <c r="HV820" s="5"/>
      <c r="HW820" s="5"/>
      <c r="HX820" s="5"/>
      <c r="HY820" s="5"/>
      <c r="HZ820" s="5"/>
      <c r="IA820" s="5"/>
      <c r="IB820" s="5"/>
      <c r="IC820" s="5"/>
      <c r="ID820" s="5"/>
      <c r="IE820" s="5"/>
      <c r="IF820" s="5"/>
      <c r="IG820" s="5"/>
      <c r="IH820" s="5"/>
      <c r="II820" s="5"/>
      <c r="IJ820" s="5"/>
      <c r="IK820" s="5"/>
      <c r="IL820" s="5"/>
      <c r="IM820" s="5"/>
      <c r="IN820" s="5"/>
      <c r="IO820" s="5"/>
      <c r="IP820" s="5"/>
      <c r="IQ820" s="5"/>
      <c r="IR820" s="5"/>
      <c r="IS820" s="5"/>
      <c r="IT820" s="5"/>
      <c r="IU820" s="5"/>
      <c r="IV820" s="5"/>
      <c r="IW820" s="5"/>
      <c r="IX820" s="5"/>
      <c r="IY820" s="5"/>
      <c r="IZ820" s="5"/>
      <c r="JA820" s="5"/>
      <c r="JB820" s="5"/>
      <c r="JC820" s="5"/>
      <c r="JD820" s="5"/>
      <c r="JE820" s="5"/>
      <c r="JF820" s="5"/>
      <c r="JG820" s="5"/>
      <c r="JH820" s="5"/>
      <c r="JI820" s="5"/>
      <c r="JJ820" s="5"/>
      <c r="JK820" s="5"/>
      <c r="JL820" s="5"/>
      <c r="JM820" s="5"/>
      <c r="JN820" s="5"/>
      <c r="JO820" s="5"/>
      <c r="JP820" s="5"/>
      <c r="JQ820" s="5"/>
      <c r="JR820" s="5"/>
      <c r="JS820" s="5"/>
      <c r="JT820" s="5"/>
      <c r="JU820" s="5"/>
      <c r="JV820" s="5"/>
      <c r="JW820" s="5"/>
      <c r="JX820" s="5"/>
      <c r="JY820" s="5"/>
      <c r="JZ820" s="5"/>
      <c r="KA820" s="5"/>
      <c r="KB820" s="5"/>
      <c r="KC820" s="5"/>
      <c r="KD820" s="5"/>
      <c r="KE820" s="5"/>
      <c r="KF820" s="5"/>
      <c r="KG820" s="5"/>
      <c r="KH820" s="5"/>
      <c r="KI820" s="5"/>
      <c r="KJ820" s="5"/>
      <c r="KK820" s="5"/>
      <c r="KL820" s="5"/>
      <c r="KM820" s="5"/>
      <c r="KN820" s="5"/>
    </row>
    <row r="821" spans="1:300" ht="12.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/>
      <c r="CM821" s="5"/>
      <c r="CN821" s="5"/>
      <c r="CO821" s="5"/>
      <c r="CP821" s="5"/>
      <c r="CQ821" s="5"/>
      <c r="CR821" s="5"/>
      <c r="CS821" s="5"/>
      <c r="CT821" s="5"/>
      <c r="CU821" s="5"/>
      <c r="CV821" s="5"/>
      <c r="CW821" s="5"/>
      <c r="CX821" s="5"/>
      <c r="CY821" s="5"/>
      <c r="CZ821" s="5"/>
      <c r="DA821" s="5"/>
      <c r="DB821" s="5"/>
      <c r="DC821" s="5"/>
      <c r="DD821" s="5"/>
      <c r="DE821" s="5"/>
      <c r="DF821" s="5"/>
      <c r="DG821" s="5"/>
      <c r="DH821" s="5"/>
      <c r="DI821" s="5"/>
      <c r="DJ821" s="5"/>
      <c r="DK821" s="5"/>
      <c r="DL821" s="5"/>
      <c r="DM821" s="5"/>
      <c r="DN821" s="5"/>
      <c r="DO821" s="5"/>
      <c r="DP821" s="5"/>
      <c r="DQ821" s="5"/>
      <c r="DR821" s="5"/>
      <c r="DS821" s="5"/>
      <c r="DT821" s="5"/>
      <c r="DU821" s="5"/>
      <c r="DV821" s="5"/>
      <c r="DW821" s="5"/>
      <c r="DX821" s="5"/>
      <c r="DY821" s="5"/>
      <c r="DZ821" s="5"/>
      <c r="EA821" s="5"/>
      <c r="EB821" s="5"/>
      <c r="EC821" s="5"/>
      <c r="ED821" s="5"/>
      <c r="EE821" s="5"/>
      <c r="EF821" s="5"/>
      <c r="EG821" s="5"/>
      <c r="EH821" s="5"/>
      <c r="EI821" s="5"/>
      <c r="EJ821" s="5"/>
      <c r="EK821" s="5"/>
      <c r="EL821" s="5"/>
      <c r="EM821" s="5"/>
      <c r="EN821" s="5"/>
      <c r="EO821" s="5"/>
      <c r="EP821" s="5"/>
      <c r="EQ821" s="5"/>
      <c r="ER821" s="5"/>
      <c r="ES821" s="5"/>
      <c r="ET821" s="5"/>
      <c r="EU821" s="5"/>
      <c r="EV821" s="5"/>
      <c r="EW821" s="5"/>
      <c r="EX821" s="5"/>
      <c r="EY821" s="5"/>
      <c r="EZ821" s="5"/>
      <c r="FA821" s="5"/>
      <c r="FB821" s="5"/>
      <c r="FC821" s="5"/>
      <c r="FD821" s="5"/>
      <c r="FE821" s="5"/>
      <c r="FF821" s="5"/>
      <c r="FG821" s="5"/>
      <c r="FH821" s="5"/>
      <c r="FI821" s="5"/>
      <c r="FJ821" s="5"/>
      <c r="FK821" s="5"/>
      <c r="FL821" s="5"/>
      <c r="FM821" s="5"/>
      <c r="FN821" s="5"/>
      <c r="FO821" s="5"/>
      <c r="FP821" s="5"/>
      <c r="FQ821" s="5"/>
      <c r="FR821" s="5"/>
      <c r="FS821" s="5"/>
      <c r="FT821" s="5"/>
      <c r="FU821" s="5"/>
      <c r="FV821" s="5"/>
      <c r="FW821" s="5"/>
      <c r="FX821" s="5"/>
      <c r="FY821" s="5"/>
      <c r="FZ821" s="5"/>
      <c r="GA821" s="5"/>
      <c r="GB821" s="5"/>
      <c r="GC821" s="5"/>
      <c r="GD821" s="5"/>
      <c r="GE821" s="5"/>
      <c r="GF821" s="5"/>
      <c r="GG821" s="5"/>
      <c r="GH821" s="5"/>
      <c r="GI821" s="5"/>
      <c r="GJ821" s="5"/>
      <c r="GK821" s="5"/>
      <c r="GL821" s="5"/>
      <c r="GM821" s="5"/>
      <c r="GN821" s="5"/>
      <c r="GO821" s="5"/>
      <c r="GP821" s="5"/>
      <c r="GQ821" s="5"/>
      <c r="GR821" s="5"/>
      <c r="GS821" s="5"/>
      <c r="GT821" s="5"/>
      <c r="GU821" s="5"/>
      <c r="GV821" s="5"/>
      <c r="GW821" s="5"/>
      <c r="GX821" s="5"/>
      <c r="GY821" s="5"/>
      <c r="GZ821" s="5"/>
      <c r="HA821" s="5"/>
      <c r="HB821" s="5"/>
      <c r="HC821" s="5"/>
      <c r="HD821" s="5"/>
      <c r="HE821" s="5"/>
      <c r="HF821" s="5"/>
      <c r="HG821" s="5"/>
      <c r="HH821" s="5"/>
      <c r="HI821" s="5"/>
      <c r="HJ821" s="5"/>
      <c r="HK821" s="5"/>
      <c r="HL821" s="5"/>
      <c r="HM821" s="5"/>
      <c r="HN821" s="5"/>
      <c r="HO821" s="5"/>
      <c r="HP821" s="5"/>
      <c r="HQ821" s="5"/>
      <c r="HR821" s="5"/>
      <c r="HS821" s="5"/>
      <c r="HT821" s="5"/>
      <c r="HU821" s="5"/>
      <c r="HV821" s="5"/>
      <c r="HW821" s="5"/>
      <c r="HX821" s="5"/>
      <c r="HY821" s="5"/>
      <c r="HZ821" s="5"/>
      <c r="IA821" s="5"/>
      <c r="IB821" s="5"/>
      <c r="IC821" s="5"/>
      <c r="ID821" s="5"/>
      <c r="IE821" s="5"/>
      <c r="IF821" s="5"/>
      <c r="IG821" s="5"/>
      <c r="IH821" s="5"/>
      <c r="II821" s="5"/>
      <c r="IJ821" s="5"/>
      <c r="IK821" s="5"/>
      <c r="IL821" s="5"/>
      <c r="IM821" s="5"/>
      <c r="IN821" s="5"/>
      <c r="IO821" s="5"/>
      <c r="IP821" s="5"/>
      <c r="IQ821" s="5"/>
      <c r="IR821" s="5"/>
      <c r="IS821" s="5"/>
      <c r="IT821" s="5"/>
      <c r="IU821" s="5"/>
      <c r="IV821" s="5"/>
      <c r="IW821" s="5"/>
      <c r="IX821" s="5"/>
      <c r="IY821" s="5"/>
      <c r="IZ821" s="5"/>
      <c r="JA821" s="5"/>
      <c r="JB821" s="5"/>
      <c r="JC821" s="5"/>
      <c r="JD821" s="5"/>
      <c r="JE821" s="5"/>
      <c r="JF821" s="5"/>
      <c r="JG821" s="5"/>
      <c r="JH821" s="5"/>
      <c r="JI821" s="5"/>
      <c r="JJ821" s="5"/>
      <c r="JK821" s="5"/>
      <c r="JL821" s="5"/>
      <c r="JM821" s="5"/>
      <c r="JN821" s="5"/>
      <c r="JO821" s="5"/>
      <c r="JP821" s="5"/>
      <c r="JQ821" s="5"/>
      <c r="JR821" s="5"/>
      <c r="JS821" s="5"/>
      <c r="JT821" s="5"/>
      <c r="JU821" s="5"/>
      <c r="JV821" s="5"/>
      <c r="JW821" s="5"/>
      <c r="JX821" s="5"/>
      <c r="JY821" s="5"/>
      <c r="JZ821" s="5"/>
      <c r="KA821" s="5"/>
      <c r="KB821" s="5"/>
      <c r="KC821" s="5"/>
      <c r="KD821" s="5"/>
      <c r="KE821" s="5"/>
      <c r="KF821" s="5"/>
      <c r="KG821" s="5"/>
      <c r="KH821" s="5"/>
      <c r="KI821" s="5"/>
      <c r="KJ821" s="5"/>
      <c r="KK821" s="5"/>
      <c r="KL821" s="5"/>
      <c r="KM821" s="5"/>
      <c r="KN821" s="5"/>
    </row>
    <row r="822" spans="1:300" ht="12.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5"/>
      <c r="CM822" s="5"/>
      <c r="CN822" s="5"/>
      <c r="CO822" s="5"/>
      <c r="CP822" s="5"/>
      <c r="CQ822" s="5"/>
      <c r="CR822" s="5"/>
      <c r="CS822" s="5"/>
      <c r="CT822" s="5"/>
      <c r="CU822" s="5"/>
      <c r="CV822" s="5"/>
      <c r="CW822" s="5"/>
      <c r="CX822" s="5"/>
      <c r="CY822" s="5"/>
      <c r="CZ822" s="5"/>
      <c r="DA822" s="5"/>
      <c r="DB822" s="5"/>
      <c r="DC822" s="5"/>
      <c r="DD822" s="5"/>
      <c r="DE822" s="5"/>
      <c r="DF822" s="5"/>
      <c r="DG822" s="5"/>
      <c r="DH822" s="5"/>
      <c r="DI822" s="5"/>
      <c r="DJ822" s="5"/>
      <c r="DK822" s="5"/>
      <c r="DL822" s="5"/>
      <c r="DM822" s="5"/>
      <c r="DN822" s="5"/>
      <c r="DO822" s="5"/>
      <c r="DP822" s="5"/>
      <c r="DQ822" s="5"/>
      <c r="DR822" s="5"/>
      <c r="DS822" s="5"/>
      <c r="DT822" s="5"/>
      <c r="DU822" s="5"/>
      <c r="DV822" s="5"/>
      <c r="DW822" s="5"/>
      <c r="DX822" s="5"/>
      <c r="DY822" s="5"/>
      <c r="DZ822" s="5"/>
      <c r="EA822" s="5"/>
      <c r="EB822" s="5"/>
      <c r="EC822" s="5"/>
      <c r="ED822" s="5"/>
      <c r="EE822" s="5"/>
      <c r="EF822" s="5"/>
      <c r="EG822" s="5"/>
      <c r="EH822" s="5"/>
      <c r="EI822" s="5"/>
      <c r="EJ822" s="5"/>
      <c r="EK822" s="5"/>
      <c r="EL822" s="5"/>
      <c r="EM822" s="5"/>
      <c r="EN822" s="5"/>
      <c r="EO822" s="5"/>
      <c r="EP822" s="5"/>
      <c r="EQ822" s="5"/>
      <c r="ER822" s="5"/>
      <c r="ES822" s="5"/>
      <c r="ET822" s="5"/>
      <c r="EU822" s="5"/>
      <c r="EV822" s="5"/>
      <c r="EW822" s="5"/>
      <c r="EX822" s="5"/>
      <c r="EY822" s="5"/>
      <c r="EZ822" s="5"/>
      <c r="FA822" s="5"/>
      <c r="FB822" s="5"/>
      <c r="FC822" s="5"/>
      <c r="FD822" s="5"/>
      <c r="FE822" s="5"/>
      <c r="FF822" s="5"/>
      <c r="FG822" s="5"/>
      <c r="FH822" s="5"/>
      <c r="FI822" s="5"/>
      <c r="FJ822" s="5"/>
      <c r="FK822" s="5"/>
      <c r="FL822" s="5"/>
      <c r="FM822" s="5"/>
      <c r="FN822" s="5"/>
      <c r="FO822" s="5"/>
      <c r="FP822" s="5"/>
      <c r="FQ822" s="5"/>
      <c r="FR822" s="5"/>
      <c r="FS822" s="5"/>
      <c r="FT822" s="5"/>
      <c r="FU822" s="5"/>
      <c r="FV822" s="5"/>
      <c r="FW822" s="5"/>
      <c r="FX822" s="5"/>
      <c r="FY822" s="5"/>
      <c r="FZ822" s="5"/>
      <c r="GA822" s="5"/>
      <c r="GB822" s="5"/>
      <c r="GC822" s="5"/>
      <c r="GD822" s="5"/>
      <c r="GE822" s="5"/>
      <c r="GF822" s="5"/>
      <c r="GG822" s="5"/>
      <c r="GH822" s="5"/>
      <c r="GI822" s="5"/>
      <c r="GJ822" s="5"/>
      <c r="GK822" s="5"/>
      <c r="GL822" s="5"/>
      <c r="GM822" s="5"/>
      <c r="GN822" s="5"/>
      <c r="GO822" s="5"/>
      <c r="GP822" s="5"/>
      <c r="GQ822" s="5"/>
      <c r="GR822" s="5"/>
      <c r="GS822" s="5"/>
      <c r="GT822" s="5"/>
      <c r="GU822" s="5"/>
      <c r="GV822" s="5"/>
      <c r="GW822" s="5"/>
      <c r="GX822" s="5"/>
      <c r="GY822" s="5"/>
      <c r="GZ822" s="5"/>
      <c r="HA822" s="5"/>
      <c r="HB822" s="5"/>
      <c r="HC822" s="5"/>
      <c r="HD822" s="5"/>
      <c r="HE822" s="5"/>
      <c r="HF822" s="5"/>
      <c r="HG822" s="5"/>
      <c r="HH822" s="5"/>
      <c r="HI822" s="5"/>
      <c r="HJ822" s="5"/>
      <c r="HK822" s="5"/>
      <c r="HL822" s="5"/>
      <c r="HM822" s="5"/>
      <c r="HN822" s="5"/>
      <c r="HO822" s="5"/>
      <c r="HP822" s="5"/>
      <c r="HQ822" s="5"/>
      <c r="HR822" s="5"/>
      <c r="HS822" s="5"/>
      <c r="HT822" s="5"/>
      <c r="HU822" s="5"/>
      <c r="HV822" s="5"/>
      <c r="HW822" s="5"/>
      <c r="HX822" s="5"/>
      <c r="HY822" s="5"/>
      <c r="HZ822" s="5"/>
      <c r="IA822" s="5"/>
      <c r="IB822" s="5"/>
      <c r="IC822" s="5"/>
      <c r="ID822" s="5"/>
      <c r="IE822" s="5"/>
      <c r="IF822" s="5"/>
      <c r="IG822" s="5"/>
      <c r="IH822" s="5"/>
      <c r="II822" s="5"/>
      <c r="IJ822" s="5"/>
      <c r="IK822" s="5"/>
      <c r="IL822" s="5"/>
      <c r="IM822" s="5"/>
      <c r="IN822" s="5"/>
      <c r="IO822" s="5"/>
      <c r="IP822" s="5"/>
      <c r="IQ822" s="5"/>
      <c r="IR822" s="5"/>
      <c r="IS822" s="5"/>
      <c r="IT822" s="5"/>
      <c r="IU822" s="5"/>
      <c r="IV822" s="5"/>
      <c r="IW822" s="5"/>
      <c r="IX822" s="5"/>
      <c r="IY822" s="5"/>
      <c r="IZ822" s="5"/>
      <c r="JA822" s="5"/>
      <c r="JB822" s="5"/>
      <c r="JC822" s="5"/>
      <c r="JD822" s="5"/>
      <c r="JE822" s="5"/>
      <c r="JF822" s="5"/>
      <c r="JG822" s="5"/>
      <c r="JH822" s="5"/>
      <c r="JI822" s="5"/>
      <c r="JJ822" s="5"/>
      <c r="JK822" s="5"/>
      <c r="JL822" s="5"/>
      <c r="JM822" s="5"/>
      <c r="JN822" s="5"/>
      <c r="JO822" s="5"/>
      <c r="JP822" s="5"/>
      <c r="JQ822" s="5"/>
      <c r="JR822" s="5"/>
      <c r="JS822" s="5"/>
      <c r="JT822" s="5"/>
      <c r="JU822" s="5"/>
      <c r="JV822" s="5"/>
      <c r="JW822" s="5"/>
      <c r="JX822" s="5"/>
      <c r="JY822" s="5"/>
      <c r="JZ822" s="5"/>
      <c r="KA822" s="5"/>
      <c r="KB822" s="5"/>
      <c r="KC822" s="5"/>
      <c r="KD822" s="5"/>
      <c r="KE822" s="5"/>
      <c r="KF822" s="5"/>
      <c r="KG822" s="5"/>
      <c r="KH822" s="5"/>
      <c r="KI822" s="5"/>
      <c r="KJ822" s="5"/>
      <c r="KK822" s="5"/>
      <c r="KL822" s="5"/>
      <c r="KM822" s="5"/>
      <c r="KN822" s="5"/>
    </row>
    <row r="823" spans="1:300" ht="12.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5"/>
      <c r="CM823" s="5"/>
      <c r="CN823" s="5"/>
      <c r="CO823" s="5"/>
      <c r="CP823" s="5"/>
      <c r="CQ823" s="5"/>
      <c r="CR823" s="5"/>
      <c r="CS823" s="5"/>
      <c r="CT823" s="5"/>
      <c r="CU823" s="5"/>
      <c r="CV823" s="5"/>
      <c r="CW823" s="5"/>
      <c r="CX823" s="5"/>
      <c r="CY823" s="5"/>
      <c r="CZ823" s="5"/>
      <c r="DA823" s="5"/>
      <c r="DB823" s="5"/>
      <c r="DC823" s="5"/>
      <c r="DD823" s="5"/>
      <c r="DE823" s="5"/>
      <c r="DF823" s="5"/>
      <c r="DG823" s="5"/>
      <c r="DH823" s="5"/>
      <c r="DI823" s="5"/>
      <c r="DJ823" s="5"/>
      <c r="DK823" s="5"/>
      <c r="DL823" s="5"/>
      <c r="DM823" s="5"/>
      <c r="DN823" s="5"/>
      <c r="DO823" s="5"/>
      <c r="DP823" s="5"/>
      <c r="DQ823" s="5"/>
      <c r="DR823" s="5"/>
      <c r="DS823" s="5"/>
      <c r="DT823" s="5"/>
      <c r="DU823" s="5"/>
      <c r="DV823" s="5"/>
      <c r="DW823" s="5"/>
      <c r="DX823" s="5"/>
      <c r="DY823" s="5"/>
      <c r="DZ823" s="5"/>
      <c r="EA823" s="5"/>
      <c r="EB823" s="5"/>
      <c r="EC823" s="5"/>
      <c r="ED823" s="5"/>
      <c r="EE823" s="5"/>
      <c r="EF823" s="5"/>
      <c r="EG823" s="5"/>
      <c r="EH823" s="5"/>
      <c r="EI823" s="5"/>
      <c r="EJ823" s="5"/>
      <c r="EK823" s="5"/>
      <c r="EL823" s="5"/>
      <c r="EM823" s="5"/>
      <c r="EN823" s="5"/>
      <c r="EO823" s="5"/>
      <c r="EP823" s="5"/>
      <c r="EQ823" s="5"/>
      <c r="ER823" s="5"/>
      <c r="ES823" s="5"/>
      <c r="ET823" s="5"/>
      <c r="EU823" s="5"/>
      <c r="EV823" s="5"/>
      <c r="EW823" s="5"/>
      <c r="EX823" s="5"/>
      <c r="EY823" s="5"/>
      <c r="EZ823" s="5"/>
      <c r="FA823" s="5"/>
      <c r="FB823" s="5"/>
      <c r="FC823" s="5"/>
      <c r="FD823" s="5"/>
      <c r="FE823" s="5"/>
      <c r="FF823" s="5"/>
      <c r="FG823" s="5"/>
      <c r="FH823" s="5"/>
      <c r="FI823" s="5"/>
      <c r="FJ823" s="5"/>
      <c r="FK823" s="5"/>
      <c r="FL823" s="5"/>
      <c r="FM823" s="5"/>
      <c r="FN823" s="5"/>
      <c r="FO823" s="5"/>
      <c r="FP823" s="5"/>
      <c r="FQ823" s="5"/>
      <c r="FR823" s="5"/>
      <c r="FS823" s="5"/>
      <c r="FT823" s="5"/>
      <c r="FU823" s="5"/>
      <c r="FV823" s="5"/>
      <c r="FW823" s="5"/>
      <c r="FX823" s="5"/>
      <c r="FY823" s="5"/>
      <c r="FZ823" s="5"/>
      <c r="GA823" s="5"/>
      <c r="GB823" s="5"/>
      <c r="GC823" s="5"/>
      <c r="GD823" s="5"/>
      <c r="GE823" s="5"/>
      <c r="GF823" s="5"/>
      <c r="GG823" s="5"/>
      <c r="GH823" s="5"/>
      <c r="GI823" s="5"/>
      <c r="GJ823" s="5"/>
      <c r="GK823" s="5"/>
      <c r="GL823" s="5"/>
      <c r="GM823" s="5"/>
      <c r="GN823" s="5"/>
      <c r="GO823" s="5"/>
      <c r="GP823" s="5"/>
      <c r="GQ823" s="5"/>
      <c r="GR823" s="5"/>
      <c r="GS823" s="5"/>
      <c r="GT823" s="5"/>
      <c r="GU823" s="5"/>
      <c r="GV823" s="5"/>
      <c r="GW823" s="5"/>
      <c r="GX823" s="5"/>
      <c r="GY823" s="5"/>
      <c r="GZ823" s="5"/>
      <c r="HA823" s="5"/>
      <c r="HB823" s="5"/>
      <c r="HC823" s="5"/>
      <c r="HD823" s="5"/>
      <c r="HE823" s="5"/>
      <c r="HF823" s="5"/>
      <c r="HG823" s="5"/>
      <c r="HH823" s="5"/>
      <c r="HI823" s="5"/>
      <c r="HJ823" s="5"/>
      <c r="HK823" s="5"/>
      <c r="HL823" s="5"/>
      <c r="HM823" s="5"/>
      <c r="HN823" s="5"/>
      <c r="HO823" s="5"/>
      <c r="HP823" s="5"/>
      <c r="HQ823" s="5"/>
      <c r="HR823" s="5"/>
      <c r="HS823" s="5"/>
      <c r="HT823" s="5"/>
      <c r="HU823" s="5"/>
      <c r="HV823" s="5"/>
      <c r="HW823" s="5"/>
      <c r="HX823" s="5"/>
      <c r="HY823" s="5"/>
      <c r="HZ823" s="5"/>
      <c r="IA823" s="5"/>
      <c r="IB823" s="5"/>
      <c r="IC823" s="5"/>
      <c r="ID823" s="5"/>
      <c r="IE823" s="5"/>
      <c r="IF823" s="5"/>
      <c r="IG823" s="5"/>
      <c r="IH823" s="5"/>
      <c r="II823" s="5"/>
      <c r="IJ823" s="5"/>
      <c r="IK823" s="5"/>
      <c r="IL823" s="5"/>
      <c r="IM823" s="5"/>
      <c r="IN823" s="5"/>
      <c r="IO823" s="5"/>
      <c r="IP823" s="5"/>
      <c r="IQ823" s="5"/>
      <c r="IR823" s="5"/>
      <c r="IS823" s="5"/>
      <c r="IT823" s="5"/>
      <c r="IU823" s="5"/>
      <c r="IV823" s="5"/>
      <c r="IW823" s="5"/>
      <c r="IX823" s="5"/>
      <c r="IY823" s="5"/>
      <c r="IZ823" s="5"/>
      <c r="JA823" s="5"/>
      <c r="JB823" s="5"/>
      <c r="JC823" s="5"/>
      <c r="JD823" s="5"/>
      <c r="JE823" s="5"/>
      <c r="JF823" s="5"/>
      <c r="JG823" s="5"/>
      <c r="JH823" s="5"/>
      <c r="JI823" s="5"/>
      <c r="JJ823" s="5"/>
      <c r="JK823" s="5"/>
      <c r="JL823" s="5"/>
      <c r="JM823" s="5"/>
      <c r="JN823" s="5"/>
      <c r="JO823" s="5"/>
      <c r="JP823" s="5"/>
      <c r="JQ823" s="5"/>
      <c r="JR823" s="5"/>
      <c r="JS823" s="5"/>
      <c r="JT823" s="5"/>
      <c r="JU823" s="5"/>
      <c r="JV823" s="5"/>
      <c r="JW823" s="5"/>
      <c r="JX823" s="5"/>
      <c r="JY823" s="5"/>
      <c r="JZ823" s="5"/>
      <c r="KA823" s="5"/>
      <c r="KB823" s="5"/>
      <c r="KC823" s="5"/>
      <c r="KD823" s="5"/>
      <c r="KE823" s="5"/>
      <c r="KF823" s="5"/>
      <c r="KG823" s="5"/>
      <c r="KH823" s="5"/>
      <c r="KI823" s="5"/>
      <c r="KJ823" s="5"/>
      <c r="KK823" s="5"/>
      <c r="KL823" s="5"/>
      <c r="KM823" s="5"/>
      <c r="KN823" s="5"/>
    </row>
    <row r="824" spans="1:300" ht="12.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/>
      <c r="CP824" s="5"/>
      <c r="CQ824" s="5"/>
      <c r="CR824" s="5"/>
      <c r="CS824" s="5"/>
      <c r="CT824" s="5"/>
      <c r="CU824" s="5"/>
      <c r="CV824" s="5"/>
      <c r="CW824" s="5"/>
      <c r="CX824" s="5"/>
      <c r="CY824" s="5"/>
      <c r="CZ824" s="5"/>
      <c r="DA824" s="5"/>
      <c r="DB824" s="5"/>
      <c r="DC824" s="5"/>
      <c r="DD824" s="5"/>
      <c r="DE824" s="5"/>
      <c r="DF824" s="5"/>
      <c r="DG824" s="5"/>
      <c r="DH824" s="5"/>
      <c r="DI824" s="5"/>
      <c r="DJ824" s="5"/>
      <c r="DK824" s="5"/>
      <c r="DL824" s="5"/>
      <c r="DM824" s="5"/>
      <c r="DN824" s="5"/>
      <c r="DO824" s="5"/>
      <c r="DP824" s="5"/>
      <c r="DQ824" s="5"/>
      <c r="DR824" s="5"/>
      <c r="DS824" s="5"/>
      <c r="DT824" s="5"/>
      <c r="DU824" s="5"/>
      <c r="DV824" s="5"/>
      <c r="DW824" s="5"/>
      <c r="DX824" s="5"/>
      <c r="DY824" s="5"/>
      <c r="DZ824" s="5"/>
      <c r="EA824" s="5"/>
      <c r="EB824" s="5"/>
      <c r="EC824" s="5"/>
      <c r="ED824" s="5"/>
      <c r="EE824" s="5"/>
      <c r="EF824" s="5"/>
      <c r="EG824" s="5"/>
      <c r="EH824" s="5"/>
      <c r="EI824" s="5"/>
      <c r="EJ824" s="5"/>
      <c r="EK824" s="5"/>
      <c r="EL824" s="5"/>
      <c r="EM824" s="5"/>
      <c r="EN824" s="5"/>
      <c r="EO824" s="5"/>
      <c r="EP824" s="5"/>
      <c r="EQ824" s="5"/>
      <c r="ER824" s="5"/>
      <c r="ES824" s="5"/>
      <c r="ET824" s="5"/>
      <c r="EU824" s="5"/>
      <c r="EV824" s="5"/>
      <c r="EW824" s="5"/>
      <c r="EX824" s="5"/>
      <c r="EY824" s="5"/>
      <c r="EZ824" s="5"/>
      <c r="FA824" s="5"/>
      <c r="FB824" s="5"/>
      <c r="FC824" s="5"/>
      <c r="FD824" s="5"/>
      <c r="FE824" s="5"/>
      <c r="FF824" s="5"/>
      <c r="FG824" s="5"/>
      <c r="FH824" s="5"/>
      <c r="FI824" s="5"/>
      <c r="FJ824" s="5"/>
      <c r="FK824" s="5"/>
      <c r="FL824" s="5"/>
      <c r="FM824" s="5"/>
      <c r="FN824" s="5"/>
      <c r="FO824" s="5"/>
      <c r="FP824" s="5"/>
      <c r="FQ824" s="5"/>
      <c r="FR824" s="5"/>
      <c r="FS824" s="5"/>
      <c r="FT824" s="5"/>
      <c r="FU824" s="5"/>
      <c r="FV824" s="5"/>
      <c r="FW824" s="5"/>
      <c r="FX824" s="5"/>
      <c r="FY824" s="5"/>
      <c r="FZ824" s="5"/>
      <c r="GA824" s="5"/>
      <c r="GB824" s="5"/>
      <c r="GC824" s="5"/>
      <c r="GD824" s="5"/>
      <c r="GE824" s="5"/>
      <c r="GF824" s="5"/>
      <c r="GG824" s="5"/>
      <c r="GH824" s="5"/>
      <c r="GI824" s="5"/>
      <c r="GJ824" s="5"/>
      <c r="GK824" s="5"/>
      <c r="GL824" s="5"/>
      <c r="GM824" s="5"/>
      <c r="GN824" s="5"/>
      <c r="GO824" s="5"/>
      <c r="GP824" s="5"/>
      <c r="GQ824" s="5"/>
      <c r="GR824" s="5"/>
      <c r="GS824" s="5"/>
      <c r="GT824" s="5"/>
      <c r="GU824" s="5"/>
      <c r="GV824" s="5"/>
      <c r="GW824" s="5"/>
      <c r="GX824" s="5"/>
      <c r="GY824" s="5"/>
      <c r="GZ824" s="5"/>
      <c r="HA824" s="5"/>
      <c r="HB824" s="5"/>
      <c r="HC824" s="5"/>
      <c r="HD824" s="5"/>
      <c r="HE824" s="5"/>
      <c r="HF824" s="5"/>
      <c r="HG824" s="5"/>
      <c r="HH824" s="5"/>
      <c r="HI824" s="5"/>
      <c r="HJ824" s="5"/>
      <c r="HK824" s="5"/>
      <c r="HL824" s="5"/>
      <c r="HM824" s="5"/>
      <c r="HN824" s="5"/>
      <c r="HO824" s="5"/>
      <c r="HP824" s="5"/>
      <c r="HQ824" s="5"/>
      <c r="HR824" s="5"/>
      <c r="HS824" s="5"/>
      <c r="HT824" s="5"/>
      <c r="HU824" s="5"/>
      <c r="HV824" s="5"/>
      <c r="HW824" s="5"/>
      <c r="HX824" s="5"/>
      <c r="HY824" s="5"/>
      <c r="HZ824" s="5"/>
      <c r="IA824" s="5"/>
      <c r="IB824" s="5"/>
      <c r="IC824" s="5"/>
      <c r="ID824" s="5"/>
      <c r="IE824" s="5"/>
      <c r="IF824" s="5"/>
      <c r="IG824" s="5"/>
      <c r="IH824" s="5"/>
      <c r="II824" s="5"/>
      <c r="IJ824" s="5"/>
      <c r="IK824" s="5"/>
      <c r="IL824" s="5"/>
      <c r="IM824" s="5"/>
      <c r="IN824" s="5"/>
      <c r="IO824" s="5"/>
      <c r="IP824" s="5"/>
      <c r="IQ824" s="5"/>
      <c r="IR824" s="5"/>
      <c r="IS824" s="5"/>
      <c r="IT824" s="5"/>
      <c r="IU824" s="5"/>
      <c r="IV824" s="5"/>
      <c r="IW824" s="5"/>
      <c r="IX824" s="5"/>
      <c r="IY824" s="5"/>
      <c r="IZ824" s="5"/>
      <c r="JA824" s="5"/>
      <c r="JB824" s="5"/>
      <c r="JC824" s="5"/>
      <c r="JD824" s="5"/>
      <c r="JE824" s="5"/>
      <c r="JF824" s="5"/>
      <c r="JG824" s="5"/>
      <c r="JH824" s="5"/>
      <c r="JI824" s="5"/>
      <c r="JJ824" s="5"/>
      <c r="JK824" s="5"/>
      <c r="JL824" s="5"/>
      <c r="JM824" s="5"/>
      <c r="JN824" s="5"/>
      <c r="JO824" s="5"/>
      <c r="JP824" s="5"/>
      <c r="JQ824" s="5"/>
      <c r="JR824" s="5"/>
      <c r="JS824" s="5"/>
      <c r="JT824" s="5"/>
      <c r="JU824" s="5"/>
      <c r="JV824" s="5"/>
      <c r="JW824" s="5"/>
      <c r="JX824" s="5"/>
      <c r="JY824" s="5"/>
      <c r="JZ824" s="5"/>
      <c r="KA824" s="5"/>
      <c r="KB824" s="5"/>
      <c r="KC824" s="5"/>
      <c r="KD824" s="5"/>
      <c r="KE824" s="5"/>
      <c r="KF824" s="5"/>
      <c r="KG824" s="5"/>
      <c r="KH824" s="5"/>
      <c r="KI824" s="5"/>
      <c r="KJ824" s="5"/>
      <c r="KK824" s="5"/>
      <c r="KL824" s="5"/>
      <c r="KM824" s="5"/>
      <c r="KN824" s="5"/>
    </row>
    <row r="825" spans="1:300" ht="12.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  <c r="CR825" s="5"/>
      <c r="CS825" s="5"/>
      <c r="CT825" s="5"/>
      <c r="CU825" s="5"/>
      <c r="CV825" s="5"/>
      <c r="CW825" s="5"/>
      <c r="CX825" s="5"/>
      <c r="CY825" s="5"/>
      <c r="CZ825" s="5"/>
      <c r="DA825" s="5"/>
      <c r="DB825" s="5"/>
      <c r="DC825" s="5"/>
      <c r="DD825" s="5"/>
      <c r="DE825" s="5"/>
      <c r="DF825" s="5"/>
      <c r="DG825" s="5"/>
      <c r="DH825" s="5"/>
      <c r="DI825" s="5"/>
      <c r="DJ825" s="5"/>
      <c r="DK825" s="5"/>
      <c r="DL825" s="5"/>
      <c r="DM825" s="5"/>
      <c r="DN825" s="5"/>
      <c r="DO825" s="5"/>
      <c r="DP825" s="5"/>
      <c r="DQ825" s="5"/>
      <c r="DR825" s="5"/>
      <c r="DS825" s="5"/>
      <c r="DT825" s="5"/>
      <c r="DU825" s="5"/>
      <c r="DV825" s="5"/>
      <c r="DW825" s="5"/>
      <c r="DX825" s="5"/>
      <c r="DY825" s="5"/>
      <c r="DZ825" s="5"/>
      <c r="EA825" s="5"/>
      <c r="EB825" s="5"/>
      <c r="EC825" s="5"/>
      <c r="ED825" s="5"/>
      <c r="EE825" s="5"/>
      <c r="EF825" s="5"/>
      <c r="EG825" s="5"/>
      <c r="EH825" s="5"/>
      <c r="EI825" s="5"/>
      <c r="EJ825" s="5"/>
      <c r="EK825" s="5"/>
      <c r="EL825" s="5"/>
      <c r="EM825" s="5"/>
      <c r="EN825" s="5"/>
      <c r="EO825" s="5"/>
      <c r="EP825" s="5"/>
      <c r="EQ825" s="5"/>
      <c r="ER825" s="5"/>
      <c r="ES825" s="5"/>
      <c r="ET825" s="5"/>
      <c r="EU825" s="5"/>
      <c r="EV825" s="5"/>
      <c r="EW825" s="5"/>
      <c r="EX825" s="5"/>
      <c r="EY825" s="5"/>
      <c r="EZ825" s="5"/>
      <c r="FA825" s="5"/>
      <c r="FB825" s="5"/>
      <c r="FC825" s="5"/>
      <c r="FD825" s="5"/>
      <c r="FE825" s="5"/>
      <c r="FF825" s="5"/>
      <c r="FG825" s="5"/>
      <c r="FH825" s="5"/>
      <c r="FI825" s="5"/>
      <c r="FJ825" s="5"/>
      <c r="FK825" s="5"/>
      <c r="FL825" s="5"/>
      <c r="FM825" s="5"/>
      <c r="FN825" s="5"/>
      <c r="FO825" s="5"/>
      <c r="FP825" s="5"/>
      <c r="FQ825" s="5"/>
      <c r="FR825" s="5"/>
      <c r="FS825" s="5"/>
      <c r="FT825" s="5"/>
      <c r="FU825" s="5"/>
      <c r="FV825" s="5"/>
      <c r="FW825" s="5"/>
      <c r="FX825" s="5"/>
      <c r="FY825" s="5"/>
      <c r="FZ825" s="5"/>
      <c r="GA825" s="5"/>
      <c r="GB825" s="5"/>
      <c r="GC825" s="5"/>
      <c r="GD825" s="5"/>
      <c r="GE825" s="5"/>
      <c r="GF825" s="5"/>
      <c r="GG825" s="5"/>
      <c r="GH825" s="5"/>
      <c r="GI825" s="5"/>
      <c r="GJ825" s="5"/>
      <c r="GK825" s="5"/>
      <c r="GL825" s="5"/>
      <c r="GM825" s="5"/>
      <c r="GN825" s="5"/>
      <c r="GO825" s="5"/>
      <c r="GP825" s="5"/>
      <c r="GQ825" s="5"/>
      <c r="GR825" s="5"/>
      <c r="GS825" s="5"/>
      <c r="GT825" s="5"/>
      <c r="GU825" s="5"/>
      <c r="GV825" s="5"/>
      <c r="GW825" s="5"/>
      <c r="GX825" s="5"/>
      <c r="GY825" s="5"/>
      <c r="GZ825" s="5"/>
      <c r="HA825" s="5"/>
      <c r="HB825" s="5"/>
      <c r="HC825" s="5"/>
      <c r="HD825" s="5"/>
      <c r="HE825" s="5"/>
      <c r="HF825" s="5"/>
      <c r="HG825" s="5"/>
      <c r="HH825" s="5"/>
      <c r="HI825" s="5"/>
      <c r="HJ825" s="5"/>
      <c r="HK825" s="5"/>
      <c r="HL825" s="5"/>
      <c r="HM825" s="5"/>
      <c r="HN825" s="5"/>
      <c r="HO825" s="5"/>
      <c r="HP825" s="5"/>
      <c r="HQ825" s="5"/>
      <c r="HR825" s="5"/>
      <c r="HS825" s="5"/>
      <c r="HT825" s="5"/>
      <c r="HU825" s="5"/>
      <c r="HV825" s="5"/>
      <c r="HW825" s="5"/>
      <c r="HX825" s="5"/>
      <c r="HY825" s="5"/>
      <c r="HZ825" s="5"/>
      <c r="IA825" s="5"/>
      <c r="IB825" s="5"/>
      <c r="IC825" s="5"/>
      <c r="ID825" s="5"/>
      <c r="IE825" s="5"/>
      <c r="IF825" s="5"/>
      <c r="IG825" s="5"/>
      <c r="IH825" s="5"/>
      <c r="II825" s="5"/>
      <c r="IJ825" s="5"/>
      <c r="IK825" s="5"/>
      <c r="IL825" s="5"/>
      <c r="IM825" s="5"/>
      <c r="IN825" s="5"/>
      <c r="IO825" s="5"/>
      <c r="IP825" s="5"/>
      <c r="IQ825" s="5"/>
      <c r="IR825" s="5"/>
      <c r="IS825" s="5"/>
      <c r="IT825" s="5"/>
      <c r="IU825" s="5"/>
      <c r="IV825" s="5"/>
      <c r="IW825" s="5"/>
      <c r="IX825" s="5"/>
      <c r="IY825" s="5"/>
      <c r="IZ825" s="5"/>
      <c r="JA825" s="5"/>
      <c r="JB825" s="5"/>
      <c r="JC825" s="5"/>
      <c r="JD825" s="5"/>
      <c r="JE825" s="5"/>
      <c r="JF825" s="5"/>
      <c r="JG825" s="5"/>
      <c r="JH825" s="5"/>
      <c r="JI825" s="5"/>
      <c r="JJ825" s="5"/>
      <c r="JK825" s="5"/>
      <c r="JL825" s="5"/>
      <c r="JM825" s="5"/>
      <c r="JN825" s="5"/>
      <c r="JO825" s="5"/>
      <c r="JP825" s="5"/>
      <c r="JQ825" s="5"/>
      <c r="JR825" s="5"/>
      <c r="JS825" s="5"/>
      <c r="JT825" s="5"/>
      <c r="JU825" s="5"/>
      <c r="JV825" s="5"/>
      <c r="JW825" s="5"/>
      <c r="JX825" s="5"/>
      <c r="JY825" s="5"/>
      <c r="JZ825" s="5"/>
      <c r="KA825" s="5"/>
      <c r="KB825" s="5"/>
      <c r="KC825" s="5"/>
      <c r="KD825" s="5"/>
      <c r="KE825" s="5"/>
      <c r="KF825" s="5"/>
      <c r="KG825" s="5"/>
      <c r="KH825" s="5"/>
      <c r="KI825" s="5"/>
      <c r="KJ825" s="5"/>
      <c r="KK825" s="5"/>
      <c r="KL825" s="5"/>
      <c r="KM825" s="5"/>
      <c r="KN825" s="5"/>
    </row>
    <row r="826" spans="1:300" ht="12.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5"/>
      <c r="CM826" s="5"/>
      <c r="CN826" s="5"/>
      <c r="CO826" s="5"/>
      <c r="CP826" s="5"/>
      <c r="CQ826" s="5"/>
      <c r="CR826" s="5"/>
      <c r="CS826" s="5"/>
      <c r="CT826" s="5"/>
      <c r="CU826" s="5"/>
      <c r="CV826" s="5"/>
      <c r="CW826" s="5"/>
      <c r="CX826" s="5"/>
      <c r="CY826" s="5"/>
      <c r="CZ826" s="5"/>
      <c r="DA826" s="5"/>
      <c r="DB826" s="5"/>
      <c r="DC826" s="5"/>
      <c r="DD826" s="5"/>
      <c r="DE826" s="5"/>
      <c r="DF826" s="5"/>
      <c r="DG826" s="5"/>
      <c r="DH826" s="5"/>
      <c r="DI826" s="5"/>
      <c r="DJ826" s="5"/>
      <c r="DK826" s="5"/>
      <c r="DL826" s="5"/>
      <c r="DM826" s="5"/>
      <c r="DN826" s="5"/>
      <c r="DO826" s="5"/>
      <c r="DP826" s="5"/>
      <c r="DQ826" s="5"/>
      <c r="DR826" s="5"/>
      <c r="DS826" s="5"/>
      <c r="DT826" s="5"/>
      <c r="DU826" s="5"/>
      <c r="DV826" s="5"/>
      <c r="DW826" s="5"/>
      <c r="DX826" s="5"/>
      <c r="DY826" s="5"/>
      <c r="DZ826" s="5"/>
      <c r="EA826" s="5"/>
      <c r="EB826" s="5"/>
      <c r="EC826" s="5"/>
      <c r="ED826" s="5"/>
      <c r="EE826" s="5"/>
      <c r="EF826" s="5"/>
      <c r="EG826" s="5"/>
      <c r="EH826" s="5"/>
      <c r="EI826" s="5"/>
      <c r="EJ826" s="5"/>
      <c r="EK826" s="5"/>
      <c r="EL826" s="5"/>
      <c r="EM826" s="5"/>
      <c r="EN826" s="5"/>
      <c r="EO826" s="5"/>
      <c r="EP826" s="5"/>
      <c r="EQ826" s="5"/>
      <c r="ER826" s="5"/>
      <c r="ES826" s="5"/>
      <c r="ET826" s="5"/>
      <c r="EU826" s="5"/>
      <c r="EV826" s="5"/>
      <c r="EW826" s="5"/>
      <c r="EX826" s="5"/>
      <c r="EY826" s="5"/>
      <c r="EZ826" s="5"/>
      <c r="FA826" s="5"/>
      <c r="FB826" s="5"/>
      <c r="FC826" s="5"/>
      <c r="FD826" s="5"/>
      <c r="FE826" s="5"/>
      <c r="FF826" s="5"/>
      <c r="FG826" s="5"/>
      <c r="FH826" s="5"/>
      <c r="FI826" s="5"/>
      <c r="FJ826" s="5"/>
      <c r="FK826" s="5"/>
      <c r="FL826" s="5"/>
      <c r="FM826" s="5"/>
      <c r="FN826" s="5"/>
      <c r="FO826" s="5"/>
      <c r="FP826" s="5"/>
      <c r="FQ826" s="5"/>
      <c r="FR826" s="5"/>
      <c r="FS826" s="5"/>
      <c r="FT826" s="5"/>
      <c r="FU826" s="5"/>
      <c r="FV826" s="5"/>
      <c r="FW826" s="5"/>
      <c r="FX826" s="5"/>
      <c r="FY826" s="5"/>
      <c r="FZ826" s="5"/>
      <c r="GA826" s="5"/>
      <c r="GB826" s="5"/>
      <c r="GC826" s="5"/>
      <c r="GD826" s="5"/>
      <c r="GE826" s="5"/>
      <c r="GF826" s="5"/>
      <c r="GG826" s="5"/>
      <c r="GH826" s="5"/>
      <c r="GI826" s="5"/>
      <c r="GJ826" s="5"/>
      <c r="GK826" s="5"/>
      <c r="GL826" s="5"/>
      <c r="GM826" s="5"/>
      <c r="GN826" s="5"/>
      <c r="GO826" s="5"/>
      <c r="GP826" s="5"/>
      <c r="GQ826" s="5"/>
      <c r="GR826" s="5"/>
      <c r="GS826" s="5"/>
      <c r="GT826" s="5"/>
      <c r="GU826" s="5"/>
      <c r="GV826" s="5"/>
      <c r="GW826" s="5"/>
      <c r="GX826" s="5"/>
      <c r="GY826" s="5"/>
      <c r="GZ826" s="5"/>
      <c r="HA826" s="5"/>
      <c r="HB826" s="5"/>
      <c r="HC826" s="5"/>
      <c r="HD826" s="5"/>
      <c r="HE826" s="5"/>
      <c r="HF826" s="5"/>
      <c r="HG826" s="5"/>
      <c r="HH826" s="5"/>
      <c r="HI826" s="5"/>
      <c r="HJ826" s="5"/>
      <c r="HK826" s="5"/>
      <c r="HL826" s="5"/>
      <c r="HM826" s="5"/>
      <c r="HN826" s="5"/>
      <c r="HO826" s="5"/>
      <c r="HP826" s="5"/>
      <c r="HQ826" s="5"/>
      <c r="HR826" s="5"/>
      <c r="HS826" s="5"/>
      <c r="HT826" s="5"/>
      <c r="HU826" s="5"/>
      <c r="HV826" s="5"/>
      <c r="HW826" s="5"/>
      <c r="HX826" s="5"/>
      <c r="HY826" s="5"/>
      <c r="HZ826" s="5"/>
      <c r="IA826" s="5"/>
      <c r="IB826" s="5"/>
      <c r="IC826" s="5"/>
      <c r="ID826" s="5"/>
      <c r="IE826" s="5"/>
      <c r="IF826" s="5"/>
      <c r="IG826" s="5"/>
      <c r="IH826" s="5"/>
      <c r="II826" s="5"/>
      <c r="IJ826" s="5"/>
      <c r="IK826" s="5"/>
      <c r="IL826" s="5"/>
      <c r="IM826" s="5"/>
      <c r="IN826" s="5"/>
      <c r="IO826" s="5"/>
      <c r="IP826" s="5"/>
      <c r="IQ826" s="5"/>
      <c r="IR826" s="5"/>
      <c r="IS826" s="5"/>
      <c r="IT826" s="5"/>
      <c r="IU826" s="5"/>
      <c r="IV826" s="5"/>
      <c r="IW826" s="5"/>
      <c r="IX826" s="5"/>
      <c r="IY826" s="5"/>
      <c r="IZ826" s="5"/>
      <c r="JA826" s="5"/>
      <c r="JB826" s="5"/>
      <c r="JC826" s="5"/>
      <c r="JD826" s="5"/>
      <c r="JE826" s="5"/>
      <c r="JF826" s="5"/>
      <c r="JG826" s="5"/>
      <c r="JH826" s="5"/>
      <c r="JI826" s="5"/>
      <c r="JJ826" s="5"/>
      <c r="JK826" s="5"/>
      <c r="JL826" s="5"/>
      <c r="JM826" s="5"/>
      <c r="JN826" s="5"/>
      <c r="JO826" s="5"/>
      <c r="JP826" s="5"/>
      <c r="JQ826" s="5"/>
      <c r="JR826" s="5"/>
      <c r="JS826" s="5"/>
      <c r="JT826" s="5"/>
      <c r="JU826" s="5"/>
      <c r="JV826" s="5"/>
      <c r="JW826" s="5"/>
      <c r="JX826" s="5"/>
      <c r="JY826" s="5"/>
      <c r="JZ826" s="5"/>
      <c r="KA826" s="5"/>
      <c r="KB826" s="5"/>
      <c r="KC826" s="5"/>
      <c r="KD826" s="5"/>
      <c r="KE826" s="5"/>
      <c r="KF826" s="5"/>
      <c r="KG826" s="5"/>
      <c r="KH826" s="5"/>
      <c r="KI826" s="5"/>
      <c r="KJ826" s="5"/>
      <c r="KK826" s="5"/>
      <c r="KL826" s="5"/>
      <c r="KM826" s="5"/>
      <c r="KN826" s="5"/>
    </row>
    <row r="827" spans="1:300" ht="12.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  <c r="CL827" s="5"/>
      <c r="CM827" s="5"/>
      <c r="CN827" s="5"/>
      <c r="CO827" s="5"/>
      <c r="CP827" s="5"/>
      <c r="CQ827" s="5"/>
      <c r="CR827" s="5"/>
      <c r="CS827" s="5"/>
      <c r="CT827" s="5"/>
      <c r="CU827" s="5"/>
      <c r="CV827" s="5"/>
      <c r="CW827" s="5"/>
      <c r="CX827" s="5"/>
      <c r="CY827" s="5"/>
      <c r="CZ827" s="5"/>
      <c r="DA827" s="5"/>
      <c r="DB827" s="5"/>
      <c r="DC827" s="5"/>
      <c r="DD827" s="5"/>
      <c r="DE827" s="5"/>
      <c r="DF827" s="5"/>
      <c r="DG827" s="5"/>
      <c r="DH827" s="5"/>
      <c r="DI827" s="5"/>
      <c r="DJ827" s="5"/>
      <c r="DK827" s="5"/>
      <c r="DL827" s="5"/>
      <c r="DM827" s="5"/>
      <c r="DN827" s="5"/>
      <c r="DO827" s="5"/>
      <c r="DP827" s="5"/>
      <c r="DQ827" s="5"/>
      <c r="DR827" s="5"/>
      <c r="DS827" s="5"/>
      <c r="DT827" s="5"/>
      <c r="DU827" s="5"/>
      <c r="DV827" s="5"/>
      <c r="DW827" s="5"/>
      <c r="DX827" s="5"/>
      <c r="DY827" s="5"/>
      <c r="DZ827" s="5"/>
      <c r="EA827" s="5"/>
      <c r="EB827" s="5"/>
      <c r="EC827" s="5"/>
      <c r="ED827" s="5"/>
      <c r="EE827" s="5"/>
      <c r="EF827" s="5"/>
      <c r="EG827" s="5"/>
      <c r="EH827" s="5"/>
      <c r="EI827" s="5"/>
      <c r="EJ827" s="5"/>
      <c r="EK827" s="5"/>
      <c r="EL827" s="5"/>
      <c r="EM827" s="5"/>
      <c r="EN827" s="5"/>
      <c r="EO827" s="5"/>
      <c r="EP827" s="5"/>
      <c r="EQ827" s="5"/>
      <c r="ER827" s="5"/>
      <c r="ES827" s="5"/>
      <c r="ET827" s="5"/>
      <c r="EU827" s="5"/>
      <c r="EV827" s="5"/>
      <c r="EW827" s="5"/>
      <c r="EX827" s="5"/>
      <c r="EY827" s="5"/>
      <c r="EZ827" s="5"/>
      <c r="FA827" s="5"/>
      <c r="FB827" s="5"/>
      <c r="FC827" s="5"/>
      <c r="FD827" s="5"/>
      <c r="FE827" s="5"/>
      <c r="FF827" s="5"/>
      <c r="FG827" s="5"/>
      <c r="FH827" s="5"/>
      <c r="FI827" s="5"/>
      <c r="FJ827" s="5"/>
      <c r="FK827" s="5"/>
      <c r="FL827" s="5"/>
      <c r="FM827" s="5"/>
      <c r="FN827" s="5"/>
      <c r="FO827" s="5"/>
      <c r="FP827" s="5"/>
      <c r="FQ827" s="5"/>
      <c r="FR827" s="5"/>
      <c r="FS827" s="5"/>
      <c r="FT827" s="5"/>
      <c r="FU827" s="5"/>
      <c r="FV827" s="5"/>
      <c r="FW827" s="5"/>
      <c r="FX827" s="5"/>
      <c r="FY827" s="5"/>
      <c r="FZ827" s="5"/>
      <c r="GA827" s="5"/>
      <c r="GB827" s="5"/>
      <c r="GC827" s="5"/>
      <c r="GD827" s="5"/>
      <c r="GE827" s="5"/>
      <c r="GF827" s="5"/>
      <c r="GG827" s="5"/>
      <c r="GH827" s="5"/>
      <c r="GI827" s="5"/>
      <c r="GJ827" s="5"/>
      <c r="GK827" s="5"/>
      <c r="GL827" s="5"/>
      <c r="GM827" s="5"/>
      <c r="GN827" s="5"/>
      <c r="GO827" s="5"/>
      <c r="GP827" s="5"/>
      <c r="GQ827" s="5"/>
      <c r="GR827" s="5"/>
      <c r="GS827" s="5"/>
      <c r="GT827" s="5"/>
      <c r="GU827" s="5"/>
      <c r="GV827" s="5"/>
      <c r="GW827" s="5"/>
      <c r="GX827" s="5"/>
      <c r="GY827" s="5"/>
      <c r="GZ827" s="5"/>
      <c r="HA827" s="5"/>
      <c r="HB827" s="5"/>
      <c r="HC827" s="5"/>
      <c r="HD827" s="5"/>
      <c r="HE827" s="5"/>
      <c r="HF827" s="5"/>
      <c r="HG827" s="5"/>
      <c r="HH827" s="5"/>
      <c r="HI827" s="5"/>
      <c r="HJ827" s="5"/>
      <c r="HK827" s="5"/>
      <c r="HL827" s="5"/>
      <c r="HM827" s="5"/>
      <c r="HN827" s="5"/>
      <c r="HO827" s="5"/>
      <c r="HP827" s="5"/>
      <c r="HQ827" s="5"/>
      <c r="HR827" s="5"/>
      <c r="HS827" s="5"/>
      <c r="HT827" s="5"/>
      <c r="HU827" s="5"/>
      <c r="HV827" s="5"/>
      <c r="HW827" s="5"/>
      <c r="HX827" s="5"/>
      <c r="HY827" s="5"/>
      <c r="HZ827" s="5"/>
      <c r="IA827" s="5"/>
      <c r="IB827" s="5"/>
      <c r="IC827" s="5"/>
      <c r="ID827" s="5"/>
      <c r="IE827" s="5"/>
      <c r="IF827" s="5"/>
      <c r="IG827" s="5"/>
      <c r="IH827" s="5"/>
      <c r="II827" s="5"/>
      <c r="IJ827" s="5"/>
      <c r="IK827" s="5"/>
      <c r="IL827" s="5"/>
      <c r="IM827" s="5"/>
      <c r="IN827" s="5"/>
      <c r="IO827" s="5"/>
      <c r="IP827" s="5"/>
      <c r="IQ827" s="5"/>
      <c r="IR827" s="5"/>
      <c r="IS827" s="5"/>
      <c r="IT827" s="5"/>
      <c r="IU827" s="5"/>
      <c r="IV827" s="5"/>
      <c r="IW827" s="5"/>
      <c r="IX827" s="5"/>
      <c r="IY827" s="5"/>
      <c r="IZ827" s="5"/>
      <c r="JA827" s="5"/>
      <c r="JB827" s="5"/>
      <c r="JC827" s="5"/>
      <c r="JD827" s="5"/>
      <c r="JE827" s="5"/>
      <c r="JF827" s="5"/>
      <c r="JG827" s="5"/>
      <c r="JH827" s="5"/>
      <c r="JI827" s="5"/>
      <c r="JJ827" s="5"/>
      <c r="JK827" s="5"/>
      <c r="JL827" s="5"/>
      <c r="JM827" s="5"/>
      <c r="JN827" s="5"/>
      <c r="JO827" s="5"/>
      <c r="JP827" s="5"/>
      <c r="JQ827" s="5"/>
      <c r="JR827" s="5"/>
      <c r="JS827" s="5"/>
      <c r="JT827" s="5"/>
      <c r="JU827" s="5"/>
      <c r="JV827" s="5"/>
      <c r="JW827" s="5"/>
      <c r="JX827" s="5"/>
      <c r="JY827" s="5"/>
      <c r="JZ827" s="5"/>
      <c r="KA827" s="5"/>
      <c r="KB827" s="5"/>
      <c r="KC827" s="5"/>
      <c r="KD827" s="5"/>
      <c r="KE827" s="5"/>
      <c r="KF827" s="5"/>
      <c r="KG827" s="5"/>
      <c r="KH827" s="5"/>
      <c r="KI827" s="5"/>
      <c r="KJ827" s="5"/>
      <c r="KK827" s="5"/>
      <c r="KL827" s="5"/>
      <c r="KM827" s="5"/>
      <c r="KN827" s="5"/>
    </row>
    <row r="828" spans="1:300" ht="12.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5"/>
      <c r="CM828" s="5"/>
      <c r="CN828" s="5"/>
      <c r="CO828" s="5"/>
      <c r="CP828" s="5"/>
      <c r="CQ828" s="5"/>
      <c r="CR828" s="5"/>
      <c r="CS828" s="5"/>
      <c r="CT828" s="5"/>
      <c r="CU828" s="5"/>
      <c r="CV828" s="5"/>
      <c r="CW828" s="5"/>
      <c r="CX828" s="5"/>
      <c r="CY828" s="5"/>
      <c r="CZ828" s="5"/>
      <c r="DA828" s="5"/>
      <c r="DB828" s="5"/>
      <c r="DC828" s="5"/>
      <c r="DD828" s="5"/>
      <c r="DE828" s="5"/>
      <c r="DF828" s="5"/>
      <c r="DG828" s="5"/>
      <c r="DH828" s="5"/>
      <c r="DI828" s="5"/>
      <c r="DJ828" s="5"/>
      <c r="DK828" s="5"/>
      <c r="DL828" s="5"/>
      <c r="DM828" s="5"/>
      <c r="DN828" s="5"/>
      <c r="DO828" s="5"/>
      <c r="DP828" s="5"/>
      <c r="DQ828" s="5"/>
      <c r="DR828" s="5"/>
      <c r="DS828" s="5"/>
      <c r="DT828" s="5"/>
      <c r="DU828" s="5"/>
      <c r="DV828" s="5"/>
      <c r="DW828" s="5"/>
      <c r="DX828" s="5"/>
      <c r="DY828" s="5"/>
      <c r="DZ828" s="5"/>
      <c r="EA828" s="5"/>
      <c r="EB828" s="5"/>
      <c r="EC828" s="5"/>
      <c r="ED828" s="5"/>
      <c r="EE828" s="5"/>
      <c r="EF828" s="5"/>
      <c r="EG828" s="5"/>
      <c r="EH828" s="5"/>
      <c r="EI828" s="5"/>
      <c r="EJ828" s="5"/>
      <c r="EK828" s="5"/>
      <c r="EL828" s="5"/>
      <c r="EM828" s="5"/>
      <c r="EN828" s="5"/>
      <c r="EO828" s="5"/>
      <c r="EP828" s="5"/>
      <c r="EQ828" s="5"/>
      <c r="ER828" s="5"/>
      <c r="ES828" s="5"/>
      <c r="ET828" s="5"/>
      <c r="EU828" s="5"/>
      <c r="EV828" s="5"/>
      <c r="EW828" s="5"/>
      <c r="EX828" s="5"/>
      <c r="EY828" s="5"/>
      <c r="EZ828" s="5"/>
      <c r="FA828" s="5"/>
      <c r="FB828" s="5"/>
      <c r="FC828" s="5"/>
      <c r="FD828" s="5"/>
      <c r="FE828" s="5"/>
      <c r="FF828" s="5"/>
      <c r="FG828" s="5"/>
      <c r="FH828" s="5"/>
      <c r="FI828" s="5"/>
      <c r="FJ828" s="5"/>
      <c r="FK828" s="5"/>
      <c r="FL828" s="5"/>
      <c r="FM828" s="5"/>
      <c r="FN828" s="5"/>
      <c r="FO828" s="5"/>
      <c r="FP828" s="5"/>
      <c r="FQ828" s="5"/>
      <c r="FR828" s="5"/>
      <c r="FS828" s="5"/>
      <c r="FT828" s="5"/>
      <c r="FU828" s="5"/>
      <c r="FV828" s="5"/>
      <c r="FW828" s="5"/>
      <c r="FX828" s="5"/>
      <c r="FY828" s="5"/>
      <c r="FZ828" s="5"/>
      <c r="GA828" s="5"/>
      <c r="GB828" s="5"/>
      <c r="GC828" s="5"/>
      <c r="GD828" s="5"/>
      <c r="GE828" s="5"/>
      <c r="GF828" s="5"/>
      <c r="GG828" s="5"/>
      <c r="GH828" s="5"/>
      <c r="GI828" s="5"/>
      <c r="GJ828" s="5"/>
      <c r="GK828" s="5"/>
      <c r="GL828" s="5"/>
      <c r="GM828" s="5"/>
      <c r="GN828" s="5"/>
      <c r="GO828" s="5"/>
      <c r="GP828" s="5"/>
      <c r="GQ828" s="5"/>
      <c r="GR828" s="5"/>
      <c r="GS828" s="5"/>
      <c r="GT828" s="5"/>
      <c r="GU828" s="5"/>
      <c r="GV828" s="5"/>
      <c r="GW828" s="5"/>
      <c r="GX828" s="5"/>
      <c r="GY828" s="5"/>
      <c r="GZ828" s="5"/>
      <c r="HA828" s="5"/>
      <c r="HB828" s="5"/>
      <c r="HC828" s="5"/>
      <c r="HD828" s="5"/>
      <c r="HE828" s="5"/>
      <c r="HF828" s="5"/>
      <c r="HG828" s="5"/>
      <c r="HH828" s="5"/>
      <c r="HI828" s="5"/>
      <c r="HJ828" s="5"/>
      <c r="HK828" s="5"/>
      <c r="HL828" s="5"/>
      <c r="HM828" s="5"/>
      <c r="HN828" s="5"/>
      <c r="HO828" s="5"/>
      <c r="HP828" s="5"/>
      <c r="HQ828" s="5"/>
      <c r="HR828" s="5"/>
      <c r="HS828" s="5"/>
      <c r="HT828" s="5"/>
      <c r="HU828" s="5"/>
      <c r="HV828" s="5"/>
      <c r="HW828" s="5"/>
      <c r="HX828" s="5"/>
      <c r="HY828" s="5"/>
      <c r="HZ828" s="5"/>
      <c r="IA828" s="5"/>
      <c r="IB828" s="5"/>
      <c r="IC828" s="5"/>
      <c r="ID828" s="5"/>
      <c r="IE828" s="5"/>
      <c r="IF828" s="5"/>
      <c r="IG828" s="5"/>
      <c r="IH828" s="5"/>
      <c r="II828" s="5"/>
      <c r="IJ828" s="5"/>
      <c r="IK828" s="5"/>
      <c r="IL828" s="5"/>
      <c r="IM828" s="5"/>
      <c r="IN828" s="5"/>
      <c r="IO828" s="5"/>
      <c r="IP828" s="5"/>
      <c r="IQ828" s="5"/>
      <c r="IR828" s="5"/>
      <c r="IS828" s="5"/>
      <c r="IT828" s="5"/>
      <c r="IU828" s="5"/>
      <c r="IV828" s="5"/>
      <c r="IW828" s="5"/>
      <c r="IX828" s="5"/>
      <c r="IY828" s="5"/>
      <c r="IZ828" s="5"/>
      <c r="JA828" s="5"/>
      <c r="JB828" s="5"/>
      <c r="JC828" s="5"/>
      <c r="JD828" s="5"/>
      <c r="JE828" s="5"/>
      <c r="JF828" s="5"/>
      <c r="JG828" s="5"/>
      <c r="JH828" s="5"/>
      <c r="JI828" s="5"/>
      <c r="JJ828" s="5"/>
      <c r="JK828" s="5"/>
      <c r="JL828" s="5"/>
      <c r="JM828" s="5"/>
      <c r="JN828" s="5"/>
      <c r="JO828" s="5"/>
      <c r="JP828" s="5"/>
      <c r="JQ828" s="5"/>
      <c r="JR828" s="5"/>
      <c r="JS828" s="5"/>
      <c r="JT828" s="5"/>
      <c r="JU828" s="5"/>
      <c r="JV828" s="5"/>
      <c r="JW828" s="5"/>
      <c r="JX828" s="5"/>
      <c r="JY828" s="5"/>
      <c r="JZ828" s="5"/>
      <c r="KA828" s="5"/>
      <c r="KB828" s="5"/>
      <c r="KC828" s="5"/>
      <c r="KD828" s="5"/>
      <c r="KE828" s="5"/>
      <c r="KF828" s="5"/>
      <c r="KG828" s="5"/>
      <c r="KH828" s="5"/>
      <c r="KI828" s="5"/>
      <c r="KJ828" s="5"/>
      <c r="KK828" s="5"/>
      <c r="KL828" s="5"/>
      <c r="KM828" s="5"/>
      <c r="KN828" s="5"/>
    </row>
    <row r="829" spans="1:300" ht="12.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5"/>
      <c r="CM829" s="5"/>
      <c r="CN829" s="5"/>
      <c r="CO829" s="5"/>
      <c r="CP829" s="5"/>
      <c r="CQ829" s="5"/>
      <c r="CR829" s="5"/>
      <c r="CS829" s="5"/>
      <c r="CT829" s="5"/>
      <c r="CU829" s="5"/>
      <c r="CV829" s="5"/>
      <c r="CW829" s="5"/>
      <c r="CX829" s="5"/>
      <c r="CY829" s="5"/>
      <c r="CZ829" s="5"/>
      <c r="DA829" s="5"/>
      <c r="DB829" s="5"/>
      <c r="DC829" s="5"/>
      <c r="DD829" s="5"/>
      <c r="DE829" s="5"/>
      <c r="DF829" s="5"/>
      <c r="DG829" s="5"/>
      <c r="DH829" s="5"/>
      <c r="DI829" s="5"/>
      <c r="DJ829" s="5"/>
      <c r="DK829" s="5"/>
      <c r="DL829" s="5"/>
      <c r="DM829" s="5"/>
      <c r="DN829" s="5"/>
      <c r="DO829" s="5"/>
      <c r="DP829" s="5"/>
      <c r="DQ829" s="5"/>
      <c r="DR829" s="5"/>
      <c r="DS829" s="5"/>
      <c r="DT829" s="5"/>
      <c r="DU829" s="5"/>
      <c r="DV829" s="5"/>
      <c r="DW829" s="5"/>
      <c r="DX829" s="5"/>
      <c r="DY829" s="5"/>
      <c r="DZ829" s="5"/>
      <c r="EA829" s="5"/>
      <c r="EB829" s="5"/>
      <c r="EC829" s="5"/>
      <c r="ED829" s="5"/>
      <c r="EE829" s="5"/>
      <c r="EF829" s="5"/>
      <c r="EG829" s="5"/>
      <c r="EH829" s="5"/>
      <c r="EI829" s="5"/>
      <c r="EJ829" s="5"/>
      <c r="EK829" s="5"/>
      <c r="EL829" s="5"/>
      <c r="EM829" s="5"/>
      <c r="EN829" s="5"/>
      <c r="EO829" s="5"/>
      <c r="EP829" s="5"/>
      <c r="EQ829" s="5"/>
      <c r="ER829" s="5"/>
      <c r="ES829" s="5"/>
      <c r="ET829" s="5"/>
      <c r="EU829" s="5"/>
      <c r="EV829" s="5"/>
      <c r="EW829" s="5"/>
      <c r="EX829" s="5"/>
      <c r="EY829" s="5"/>
      <c r="EZ829" s="5"/>
      <c r="FA829" s="5"/>
      <c r="FB829" s="5"/>
      <c r="FC829" s="5"/>
      <c r="FD829" s="5"/>
      <c r="FE829" s="5"/>
      <c r="FF829" s="5"/>
      <c r="FG829" s="5"/>
      <c r="FH829" s="5"/>
      <c r="FI829" s="5"/>
      <c r="FJ829" s="5"/>
      <c r="FK829" s="5"/>
      <c r="FL829" s="5"/>
      <c r="FM829" s="5"/>
      <c r="FN829" s="5"/>
      <c r="FO829" s="5"/>
      <c r="FP829" s="5"/>
      <c r="FQ829" s="5"/>
      <c r="FR829" s="5"/>
      <c r="FS829" s="5"/>
      <c r="FT829" s="5"/>
      <c r="FU829" s="5"/>
      <c r="FV829" s="5"/>
      <c r="FW829" s="5"/>
      <c r="FX829" s="5"/>
      <c r="FY829" s="5"/>
      <c r="FZ829" s="5"/>
      <c r="GA829" s="5"/>
      <c r="GB829" s="5"/>
      <c r="GC829" s="5"/>
      <c r="GD829" s="5"/>
      <c r="GE829" s="5"/>
      <c r="GF829" s="5"/>
      <c r="GG829" s="5"/>
      <c r="GH829" s="5"/>
      <c r="GI829" s="5"/>
      <c r="GJ829" s="5"/>
      <c r="GK829" s="5"/>
      <c r="GL829" s="5"/>
      <c r="GM829" s="5"/>
      <c r="GN829" s="5"/>
      <c r="GO829" s="5"/>
      <c r="GP829" s="5"/>
      <c r="GQ829" s="5"/>
      <c r="GR829" s="5"/>
      <c r="GS829" s="5"/>
      <c r="GT829" s="5"/>
      <c r="GU829" s="5"/>
      <c r="GV829" s="5"/>
      <c r="GW829" s="5"/>
      <c r="GX829" s="5"/>
      <c r="GY829" s="5"/>
      <c r="GZ829" s="5"/>
      <c r="HA829" s="5"/>
      <c r="HB829" s="5"/>
      <c r="HC829" s="5"/>
      <c r="HD829" s="5"/>
      <c r="HE829" s="5"/>
      <c r="HF829" s="5"/>
      <c r="HG829" s="5"/>
      <c r="HH829" s="5"/>
      <c r="HI829" s="5"/>
      <c r="HJ829" s="5"/>
      <c r="HK829" s="5"/>
      <c r="HL829" s="5"/>
      <c r="HM829" s="5"/>
      <c r="HN829" s="5"/>
      <c r="HO829" s="5"/>
      <c r="HP829" s="5"/>
      <c r="HQ829" s="5"/>
      <c r="HR829" s="5"/>
      <c r="HS829" s="5"/>
      <c r="HT829" s="5"/>
      <c r="HU829" s="5"/>
      <c r="HV829" s="5"/>
      <c r="HW829" s="5"/>
      <c r="HX829" s="5"/>
      <c r="HY829" s="5"/>
      <c r="HZ829" s="5"/>
      <c r="IA829" s="5"/>
      <c r="IB829" s="5"/>
      <c r="IC829" s="5"/>
      <c r="ID829" s="5"/>
      <c r="IE829" s="5"/>
      <c r="IF829" s="5"/>
      <c r="IG829" s="5"/>
      <c r="IH829" s="5"/>
      <c r="II829" s="5"/>
      <c r="IJ829" s="5"/>
      <c r="IK829" s="5"/>
      <c r="IL829" s="5"/>
      <c r="IM829" s="5"/>
      <c r="IN829" s="5"/>
      <c r="IO829" s="5"/>
      <c r="IP829" s="5"/>
      <c r="IQ829" s="5"/>
      <c r="IR829" s="5"/>
      <c r="IS829" s="5"/>
      <c r="IT829" s="5"/>
      <c r="IU829" s="5"/>
      <c r="IV829" s="5"/>
      <c r="IW829" s="5"/>
      <c r="IX829" s="5"/>
      <c r="IY829" s="5"/>
      <c r="IZ829" s="5"/>
      <c r="JA829" s="5"/>
      <c r="JB829" s="5"/>
      <c r="JC829" s="5"/>
      <c r="JD829" s="5"/>
      <c r="JE829" s="5"/>
      <c r="JF829" s="5"/>
      <c r="JG829" s="5"/>
      <c r="JH829" s="5"/>
      <c r="JI829" s="5"/>
      <c r="JJ829" s="5"/>
      <c r="JK829" s="5"/>
      <c r="JL829" s="5"/>
      <c r="JM829" s="5"/>
      <c r="JN829" s="5"/>
      <c r="JO829" s="5"/>
      <c r="JP829" s="5"/>
      <c r="JQ829" s="5"/>
      <c r="JR829" s="5"/>
      <c r="JS829" s="5"/>
      <c r="JT829" s="5"/>
      <c r="JU829" s="5"/>
      <c r="JV829" s="5"/>
      <c r="JW829" s="5"/>
      <c r="JX829" s="5"/>
      <c r="JY829" s="5"/>
      <c r="JZ829" s="5"/>
      <c r="KA829" s="5"/>
      <c r="KB829" s="5"/>
      <c r="KC829" s="5"/>
      <c r="KD829" s="5"/>
      <c r="KE829" s="5"/>
      <c r="KF829" s="5"/>
      <c r="KG829" s="5"/>
      <c r="KH829" s="5"/>
      <c r="KI829" s="5"/>
      <c r="KJ829" s="5"/>
      <c r="KK829" s="5"/>
      <c r="KL829" s="5"/>
      <c r="KM829" s="5"/>
      <c r="KN829" s="5"/>
    </row>
    <row r="830" spans="1:300" ht="12.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5"/>
      <c r="CM830" s="5"/>
      <c r="CN830" s="5"/>
      <c r="CO830" s="5"/>
      <c r="CP830" s="5"/>
      <c r="CQ830" s="5"/>
      <c r="CR830" s="5"/>
      <c r="CS830" s="5"/>
      <c r="CT830" s="5"/>
      <c r="CU830" s="5"/>
      <c r="CV830" s="5"/>
      <c r="CW830" s="5"/>
      <c r="CX830" s="5"/>
      <c r="CY830" s="5"/>
      <c r="CZ830" s="5"/>
      <c r="DA830" s="5"/>
      <c r="DB830" s="5"/>
      <c r="DC830" s="5"/>
      <c r="DD830" s="5"/>
      <c r="DE830" s="5"/>
      <c r="DF830" s="5"/>
      <c r="DG830" s="5"/>
      <c r="DH830" s="5"/>
      <c r="DI830" s="5"/>
      <c r="DJ830" s="5"/>
      <c r="DK830" s="5"/>
      <c r="DL830" s="5"/>
      <c r="DM830" s="5"/>
      <c r="DN830" s="5"/>
      <c r="DO830" s="5"/>
      <c r="DP830" s="5"/>
      <c r="DQ830" s="5"/>
      <c r="DR830" s="5"/>
      <c r="DS830" s="5"/>
      <c r="DT830" s="5"/>
      <c r="DU830" s="5"/>
      <c r="DV830" s="5"/>
      <c r="DW830" s="5"/>
      <c r="DX830" s="5"/>
      <c r="DY830" s="5"/>
      <c r="DZ830" s="5"/>
      <c r="EA830" s="5"/>
      <c r="EB830" s="5"/>
      <c r="EC830" s="5"/>
      <c r="ED830" s="5"/>
      <c r="EE830" s="5"/>
      <c r="EF830" s="5"/>
      <c r="EG830" s="5"/>
      <c r="EH830" s="5"/>
      <c r="EI830" s="5"/>
      <c r="EJ830" s="5"/>
      <c r="EK830" s="5"/>
      <c r="EL830" s="5"/>
      <c r="EM830" s="5"/>
      <c r="EN830" s="5"/>
      <c r="EO830" s="5"/>
      <c r="EP830" s="5"/>
      <c r="EQ830" s="5"/>
      <c r="ER830" s="5"/>
      <c r="ES830" s="5"/>
      <c r="ET830" s="5"/>
      <c r="EU830" s="5"/>
      <c r="EV830" s="5"/>
      <c r="EW830" s="5"/>
      <c r="EX830" s="5"/>
      <c r="EY830" s="5"/>
      <c r="EZ830" s="5"/>
      <c r="FA830" s="5"/>
      <c r="FB830" s="5"/>
      <c r="FC830" s="5"/>
      <c r="FD830" s="5"/>
      <c r="FE830" s="5"/>
      <c r="FF830" s="5"/>
      <c r="FG830" s="5"/>
      <c r="FH830" s="5"/>
      <c r="FI830" s="5"/>
      <c r="FJ830" s="5"/>
      <c r="FK830" s="5"/>
      <c r="FL830" s="5"/>
      <c r="FM830" s="5"/>
      <c r="FN830" s="5"/>
      <c r="FO830" s="5"/>
      <c r="FP830" s="5"/>
      <c r="FQ830" s="5"/>
      <c r="FR830" s="5"/>
      <c r="FS830" s="5"/>
      <c r="FT830" s="5"/>
      <c r="FU830" s="5"/>
      <c r="FV830" s="5"/>
      <c r="FW830" s="5"/>
      <c r="FX830" s="5"/>
      <c r="FY830" s="5"/>
      <c r="FZ830" s="5"/>
      <c r="GA830" s="5"/>
      <c r="GB830" s="5"/>
      <c r="GC830" s="5"/>
      <c r="GD830" s="5"/>
      <c r="GE830" s="5"/>
      <c r="GF830" s="5"/>
      <c r="GG830" s="5"/>
      <c r="GH830" s="5"/>
      <c r="GI830" s="5"/>
      <c r="GJ830" s="5"/>
      <c r="GK830" s="5"/>
      <c r="GL830" s="5"/>
      <c r="GM830" s="5"/>
      <c r="GN830" s="5"/>
      <c r="GO830" s="5"/>
      <c r="GP830" s="5"/>
      <c r="GQ830" s="5"/>
      <c r="GR830" s="5"/>
      <c r="GS830" s="5"/>
      <c r="GT830" s="5"/>
      <c r="GU830" s="5"/>
      <c r="GV830" s="5"/>
      <c r="GW830" s="5"/>
      <c r="GX830" s="5"/>
      <c r="GY830" s="5"/>
      <c r="GZ830" s="5"/>
      <c r="HA830" s="5"/>
      <c r="HB830" s="5"/>
      <c r="HC830" s="5"/>
      <c r="HD830" s="5"/>
      <c r="HE830" s="5"/>
      <c r="HF830" s="5"/>
      <c r="HG830" s="5"/>
      <c r="HH830" s="5"/>
      <c r="HI830" s="5"/>
      <c r="HJ830" s="5"/>
      <c r="HK830" s="5"/>
      <c r="HL830" s="5"/>
      <c r="HM830" s="5"/>
      <c r="HN830" s="5"/>
      <c r="HO830" s="5"/>
      <c r="HP830" s="5"/>
      <c r="HQ830" s="5"/>
      <c r="HR830" s="5"/>
      <c r="HS830" s="5"/>
      <c r="HT830" s="5"/>
      <c r="HU830" s="5"/>
      <c r="HV830" s="5"/>
      <c r="HW830" s="5"/>
      <c r="HX830" s="5"/>
      <c r="HY830" s="5"/>
      <c r="HZ830" s="5"/>
      <c r="IA830" s="5"/>
      <c r="IB830" s="5"/>
      <c r="IC830" s="5"/>
      <c r="ID830" s="5"/>
      <c r="IE830" s="5"/>
      <c r="IF830" s="5"/>
      <c r="IG830" s="5"/>
      <c r="IH830" s="5"/>
      <c r="II830" s="5"/>
      <c r="IJ830" s="5"/>
      <c r="IK830" s="5"/>
      <c r="IL830" s="5"/>
      <c r="IM830" s="5"/>
      <c r="IN830" s="5"/>
      <c r="IO830" s="5"/>
      <c r="IP830" s="5"/>
      <c r="IQ830" s="5"/>
      <c r="IR830" s="5"/>
      <c r="IS830" s="5"/>
      <c r="IT830" s="5"/>
      <c r="IU830" s="5"/>
      <c r="IV830" s="5"/>
      <c r="IW830" s="5"/>
      <c r="IX830" s="5"/>
      <c r="IY830" s="5"/>
      <c r="IZ830" s="5"/>
      <c r="JA830" s="5"/>
      <c r="JB830" s="5"/>
      <c r="JC830" s="5"/>
      <c r="JD830" s="5"/>
      <c r="JE830" s="5"/>
      <c r="JF830" s="5"/>
      <c r="JG830" s="5"/>
      <c r="JH830" s="5"/>
      <c r="JI830" s="5"/>
      <c r="JJ830" s="5"/>
      <c r="JK830" s="5"/>
      <c r="JL830" s="5"/>
      <c r="JM830" s="5"/>
      <c r="JN830" s="5"/>
      <c r="JO830" s="5"/>
      <c r="JP830" s="5"/>
      <c r="JQ830" s="5"/>
      <c r="JR830" s="5"/>
      <c r="JS830" s="5"/>
      <c r="JT830" s="5"/>
      <c r="JU830" s="5"/>
      <c r="JV830" s="5"/>
      <c r="JW830" s="5"/>
      <c r="JX830" s="5"/>
      <c r="JY830" s="5"/>
      <c r="JZ830" s="5"/>
      <c r="KA830" s="5"/>
      <c r="KB830" s="5"/>
      <c r="KC830" s="5"/>
      <c r="KD830" s="5"/>
      <c r="KE830" s="5"/>
      <c r="KF830" s="5"/>
      <c r="KG830" s="5"/>
      <c r="KH830" s="5"/>
      <c r="KI830" s="5"/>
      <c r="KJ830" s="5"/>
      <c r="KK830" s="5"/>
      <c r="KL830" s="5"/>
      <c r="KM830" s="5"/>
      <c r="KN830" s="5"/>
    </row>
    <row r="831" spans="1:300" ht="12.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/>
      <c r="CN831" s="5"/>
      <c r="CO831" s="5"/>
      <c r="CP831" s="5"/>
      <c r="CQ831" s="5"/>
      <c r="CR831" s="5"/>
      <c r="CS831" s="5"/>
      <c r="CT831" s="5"/>
      <c r="CU831" s="5"/>
      <c r="CV831" s="5"/>
      <c r="CW831" s="5"/>
      <c r="CX831" s="5"/>
      <c r="CY831" s="5"/>
      <c r="CZ831" s="5"/>
      <c r="DA831" s="5"/>
      <c r="DB831" s="5"/>
      <c r="DC831" s="5"/>
      <c r="DD831" s="5"/>
      <c r="DE831" s="5"/>
      <c r="DF831" s="5"/>
      <c r="DG831" s="5"/>
      <c r="DH831" s="5"/>
      <c r="DI831" s="5"/>
      <c r="DJ831" s="5"/>
      <c r="DK831" s="5"/>
      <c r="DL831" s="5"/>
      <c r="DM831" s="5"/>
      <c r="DN831" s="5"/>
      <c r="DO831" s="5"/>
      <c r="DP831" s="5"/>
      <c r="DQ831" s="5"/>
      <c r="DR831" s="5"/>
      <c r="DS831" s="5"/>
      <c r="DT831" s="5"/>
      <c r="DU831" s="5"/>
      <c r="DV831" s="5"/>
      <c r="DW831" s="5"/>
      <c r="DX831" s="5"/>
      <c r="DY831" s="5"/>
      <c r="DZ831" s="5"/>
      <c r="EA831" s="5"/>
      <c r="EB831" s="5"/>
      <c r="EC831" s="5"/>
      <c r="ED831" s="5"/>
      <c r="EE831" s="5"/>
      <c r="EF831" s="5"/>
      <c r="EG831" s="5"/>
      <c r="EH831" s="5"/>
      <c r="EI831" s="5"/>
      <c r="EJ831" s="5"/>
      <c r="EK831" s="5"/>
      <c r="EL831" s="5"/>
      <c r="EM831" s="5"/>
      <c r="EN831" s="5"/>
      <c r="EO831" s="5"/>
      <c r="EP831" s="5"/>
      <c r="EQ831" s="5"/>
      <c r="ER831" s="5"/>
      <c r="ES831" s="5"/>
      <c r="ET831" s="5"/>
      <c r="EU831" s="5"/>
      <c r="EV831" s="5"/>
      <c r="EW831" s="5"/>
      <c r="EX831" s="5"/>
      <c r="EY831" s="5"/>
      <c r="EZ831" s="5"/>
      <c r="FA831" s="5"/>
      <c r="FB831" s="5"/>
      <c r="FC831" s="5"/>
      <c r="FD831" s="5"/>
      <c r="FE831" s="5"/>
      <c r="FF831" s="5"/>
      <c r="FG831" s="5"/>
      <c r="FH831" s="5"/>
      <c r="FI831" s="5"/>
      <c r="FJ831" s="5"/>
      <c r="FK831" s="5"/>
      <c r="FL831" s="5"/>
      <c r="FM831" s="5"/>
      <c r="FN831" s="5"/>
      <c r="FO831" s="5"/>
      <c r="FP831" s="5"/>
      <c r="FQ831" s="5"/>
      <c r="FR831" s="5"/>
      <c r="FS831" s="5"/>
      <c r="FT831" s="5"/>
      <c r="FU831" s="5"/>
      <c r="FV831" s="5"/>
      <c r="FW831" s="5"/>
      <c r="FX831" s="5"/>
      <c r="FY831" s="5"/>
      <c r="FZ831" s="5"/>
      <c r="GA831" s="5"/>
      <c r="GB831" s="5"/>
      <c r="GC831" s="5"/>
      <c r="GD831" s="5"/>
      <c r="GE831" s="5"/>
      <c r="GF831" s="5"/>
      <c r="GG831" s="5"/>
      <c r="GH831" s="5"/>
      <c r="GI831" s="5"/>
      <c r="GJ831" s="5"/>
      <c r="GK831" s="5"/>
      <c r="GL831" s="5"/>
      <c r="GM831" s="5"/>
      <c r="GN831" s="5"/>
      <c r="GO831" s="5"/>
      <c r="GP831" s="5"/>
      <c r="GQ831" s="5"/>
      <c r="GR831" s="5"/>
      <c r="GS831" s="5"/>
      <c r="GT831" s="5"/>
      <c r="GU831" s="5"/>
      <c r="GV831" s="5"/>
      <c r="GW831" s="5"/>
      <c r="GX831" s="5"/>
      <c r="GY831" s="5"/>
      <c r="GZ831" s="5"/>
      <c r="HA831" s="5"/>
      <c r="HB831" s="5"/>
      <c r="HC831" s="5"/>
      <c r="HD831" s="5"/>
      <c r="HE831" s="5"/>
      <c r="HF831" s="5"/>
      <c r="HG831" s="5"/>
      <c r="HH831" s="5"/>
      <c r="HI831" s="5"/>
      <c r="HJ831" s="5"/>
      <c r="HK831" s="5"/>
      <c r="HL831" s="5"/>
      <c r="HM831" s="5"/>
      <c r="HN831" s="5"/>
      <c r="HO831" s="5"/>
      <c r="HP831" s="5"/>
      <c r="HQ831" s="5"/>
      <c r="HR831" s="5"/>
      <c r="HS831" s="5"/>
      <c r="HT831" s="5"/>
      <c r="HU831" s="5"/>
      <c r="HV831" s="5"/>
      <c r="HW831" s="5"/>
      <c r="HX831" s="5"/>
      <c r="HY831" s="5"/>
      <c r="HZ831" s="5"/>
      <c r="IA831" s="5"/>
      <c r="IB831" s="5"/>
      <c r="IC831" s="5"/>
      <c r="ID831" s="5"/>
      <c r="IE831" s="5"/>
      <c r="IF831" s="5"/>
      <c r="IG831" s="5"/>
      <c r="IH831" s="5"/>
      <c r="II831" s="5"/>
      <c r="IJ831" s="5"/>
      <c r="IK831" s="5"/>
      <c r="IL831" s="5"/>
      <c r="IM831" s="5"/>
      <c r="IN831" s="5"/>
      <c r="IO831" s="5"/>
      <c r="IP831" s="5"/>
      <c r="IQ831" s="5"/>
      <c r="IR831" s="5"/>
      <c r="IS831" s="5"/>
      <c r="IT831" s="5"/>
      <c r="IU831" s="5"/>
      <c r="IV831" s="5"/>
      <c r="IW831" s="5"/>
      <c r="IX831" s="5"/>
      <c r="IY831" s="5"/>
      <c r="IZ831" s="5"/>
      <c r="JA831" s="5"/>
      <c r="JB831" s="5"/>
      <c r="JC831" s="5"/>
      <c r="JD831" s="5"/>
      <c r="JE831" s="5"/>
      <c r="JF831" s="5"/>
      <c r="JG831" s="5"/>
      <c r="JH831" s="5"/>
      <c r="JI831" s="5"/>
      <c r="JJ831" s="5"/>
      <c r="JK831" s="5"/>
      <c r="JL831" s="5"/>
      <c r="JM831" s="5"/>
      <c r="JN831" s="5"/>
      <c r="JO831" s="5"/>
      <c r="JP831" s="5"/>
      <c r="JQ831" s="5"/>
      <c r="JR831" s="5"/>
      <c r="JS831" s="5"/>
      <c r="JT831" s="5"/>
      <c r="JU831" s="5"/>
      <c r="JV831" s="5"/>
      <c r="JW831" s="5"/>
      <c r="JX831" s="5"/>
      <c r="JY831" s="5"/>
      <c r="JZ831" s="5"/>
      <c r="KA831" s="5"/>
      <c r="KB831" s="5"/>
      <c r="KC831" s="5"/>
      <c r="KD831" s="5"/>
      <c r="KE831" s="5"/>
      <c r="KF831" s="5"/>
      <c r="KG831" s="5"/>
      <c r="KH831" s="5"/>
      <c r="KI831" s="5"/>
      <c r="KJ831" s="5"/>
      <c r="KK831" s="5"/>
      <c r="KL831" s="5"/>
      <c r="KM831" s="5"/>
      <c r="KN831" s="5"/>
    </row>
    <row r="832" spans="1:300" ht="12.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/>
      <c r="CN832" s="5"/>
      <c r="CO832" s="5"/>
      <c r="CP832" s="5"/>
      <c r="CQ832" s="5"/>
      <c r="CR832" s="5"/>
      <c r="CS832" s="5"/>
      <c r="CT832" s="5"/>
      <c r="CU832" s="5"/>
      <c r="CV832" s="5"/>
      <c r="CW832" s="5"/>
      <c r="CX832" s="5"/>
      <c r="CY832" s="5"/>
      <c r="CZ832" s="5"/>
      <c r="DA832" s="5"/>
      <c r="DB832" s="5"/>
      <c r="DC832" s="5"/>
      <c r="DD832" s="5"/>
      <c r="DE832" s="5"/>
      <c r="DF832" s="5"/>
      <c r="DG832" s="5"/>
      <c r="DH832" s="5"/>
      <c r="DI832" s="5"/>
      <c r="DJ832" s="5"/>
      <c r="DK832" s="5"/>
      <c r="DL832" s="5"/>
      <c r="DM832" s="5"/>
      <c r="DN832" s="5"/>
      <c r="DO832" s="5"/>
      <c r="DP832" s="5"/>
      <c r="DQ832" s="5"/>
      <c r="DR832" s="5"/>
      <c r="DS832" s="5"/>
      <c r="DT832" s="5"/>
      <c r="DU832" s="5"/>
      <c r="DV832" s="5"/>
      <c r="DW832" s="5"/>
      <c r="DX832" s="5"/>
      <c r="DY832" s="5"/>
      <c r="DZ832" s="5"/>
      <c r="EA832" s="5"/>
      <c r="EB832" s="5"/>
      <c r="EC832" s="5"/>
      <c r="ED832" s="5"/>
      <c r="EE832" s="5"/>
      <c r="EF832" s="5"/>
      <c r="EG832" s="5"/>
      <c r="EH832" s="5"/>
      <c r="EI832" s="5"/>
      <c r="EJ832" s="5"/>
      <c r="EK832" s="5"/>
      <c r="EL832" s="5"/>
      <c r="EM832" s="5"/>
      <c r="EN832" s="5"/>
      <c r="EO832" s="5"/>
      <c r="EP832" s="5"/>
      <c r="EQ832" s="5"/>
      <c r="ER832" s="5"/>
      <c r="ES832" s="5"/>
      <c r="ET832" s="5"/>
      <c r="EU832" s="5"/>
      <c r="EV832" s="5"/>
      <c r="EW832" s="5"/>
      <c r="EX832" s="5"/>
      <c r="EY832" s="5"/>
      <c r="EZ832" s="5"/>
      <c r="FA832" s="5"/>
      <c r="FB832" s="5"/>
      <c r="FC832" s="5"/>
      <c r="FD832" s="5"/>
      <c r="FE832" s="5"/>
      <c r="FF832" s="5"/>
      <c r="FG832" s="5"/>
      <c r="FH832" s="5"/>
      <c r="FI832" s="5"/>
      <c r="FJ832" s="5"/>
      <c r="FK832" s="5"/>
      <c r="FL832" s="5"/>
      <c r="FM832" s="5"/>
      <c r="FN832" s="5"/>
      <c r="FO832" s="5"/>
      <c r="FP832" s="5"/>
      <c r="FQ832" s="5"/>
      <c r="FR832" s="5"/>
      <c r="FS832" s="5"/>
      <c r="FT832" s="5"/>
      <c r="FU832" s="5"/>
      <c r="FV832" s="5"/>
      <c r="FW832" s="5"/>
      <c r="FX832" s="5"/>
      <c r="FY832" s="5"/>
      <c r="FZ832" s="5"/>
      <c r="GA832" s="5"/>
      <c r="GB832" s="5"/>
      <c r="GC832" s="5"/>
      <c r="GD832" s="5"/>
      <c r="GE832" s="5"/>
      <c r="GF832" s="5"/>
      <c r="GG832" s="5"/>
      <c r="GH832" s="5"/>
      <c r="GI832" s="5"/>
      <c r="GJ832" s="5"/>
      <c r="GK832" s="5"/>
      <c r="GL832" s="5"/>
      <c r="GM832" s="5"/>
      <c r="GN832" s="5"/>
      <c r="GO832" s="5"/>
      <c r="GP832" s="5"/>
      <c r="GQ832" s="5"/>
      <c r="GR832" s="5"/>
      <c r="GS832" s="5"/>
      <c r="GT832" s="5"/>
      <c r="GU832" s="5"/>
      <c r="GV832" s="5"/>
      <c r="GW832" s="5"/>
      <c r="GX832" s="5"/>
      <c r="GY832" s="5"/>
      <c r="GZ832" s="5"/>
      <c r="HA832" s="5"/>
      <c r="HB832" s="5"/>
      <c r="HC832" s="5"/>
      <c r="HD832" s="5"/>
      <c r="HE832" s="5"/>
      <c r="HF832" s="5"/>
      <c r="HG832" s="5"/>
      <c r="HH832" s="5"/>
      <c r="HI832" s="5"/>
      <c r="HJ832" s="5"/>
      <c r="HK832" s="5"/>
      <c r="HL832" s="5"/>
      <c r="HM832" s="5"/>
      <c r="HN832" s="5"/>
      <c r="HO832" s="5"/>
      <c r="HP832" s="5"/>
      <c r="HQ832" s="5"/>
      <c r="HR832" s="5"/>
      <c r="HS832" s="5"/>
      <c r="HT832" s="5"/>
      <c r="HU832" s="5"/>
      <c r="HV832" s="5"/>
      <c r="HW832" s="5"/>
      <c r="HX832" s="5"/>
      <c r="HY832" s="5"/>
      <c r="HZ832" s="5"/>
      <c r="IA832" s="5"/>
      <c r="IB832" s="5"/>
      <c r="IC832" s="5"/>
      <c r="ID832" s="5"/>
      <c r="IE832" s="5"/>
      <c r="IF832" s="5"/>
      <c r="IG832" s="5"/>
      <c r="IH832" s="5"/>
      <c r="II832" s="5"/>
      <c r="IJ832" s="5"/>
      <c r="IK832" s="5"/>
      <c r="IL832" s="5"/>
      <c r="IM832" s="5"/>
      <c r="IN832" s="5"/>
      <c r="IO832" s="5"/>
      <c r="IP832" s="5"/>
      <c r="IQ832" s="5"/>
      <c r="IR832" s="5"/>
      <c r="IS832" s="5"/>
      <c r="IT832" s="5"/>
      <c r="IU832" s="5"/>
      <c r="IV832" s="5"/>
      <c r="IW832" s="5"/>
      <c r="IX832" s="5"/>
      <c r="IY832" s="5"/>
      <c r="IZ832" s="5"/>
      <c r="JA832" s="5"/>
      <c r="JB832" s="5"/>
      <c r="JC832" s="5"/>
      <c r="JD832" s="5"/>
      <c r="JE832" s="5"/>
      <c r="JF832" s="5"/>
      <c r="JG832" s="5"/>
      <c r="JH832" s="5"/>
      <c r="JI832" s="5"/>
      <c r="JJ832" s="5"/>
      <c r="JK832" s="5"/>
      <c r="JL832" s="5"/>
      <c r="JM832" s="5"/>
      <c r="JN832" s="5"/>
      <c r="JO832" s="5"/>
      <c r="JP832" s="5"/>
      <c r="JQ832" s="5"/>
      <c r="JR832" s="5"/>
      <c r="JS832" s="5"/>
      <c r="JT832" s="5"/>
      <c r="JU832" s="5"/>
      <c r="JV832" s="5"/>
      <c r="JW832" s="5"/>
      <c r="JX832" s="5"/>
      <c r="JY832" s="5"/>
      <c r="JZ832" s="5"/>
      <c r="KA832" s="5"/>
      <c r="KB832" s="5"/>
      <c r="KC832" s="5"/>
      <c r="KD832" s="5"/>
      <c r="KE832" s="5"/>
      <c r="KF832" s="5"/>
      <c r="KG832" s="5"/>
      <c r="KH832" s="5"/>
      <c r="KI832" s="5"/>
      <c r="KJ832" s="5"/>
      <c r="KK832" s="5"/>
      <c r="KL832" s="5"/>
      <c r="KM832" s="5"/>
      <c r="KN832" s="5"/>
    </row>
    <row r="833" spans="1:300" ht="12.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  <c r="CR833" s="5"/>
      <c r="CS833" s="5"/>
      <c r="CT833" s="5"/>
      <c r="CU833" s="5"/>
      <c r="CV833" s="5"/>
      <c r="CW833" s="5"/>
      <c r="CX833" s="5"/>
      <c r="CY833" s="5"/>
      <c r="CZ833" s="5"/>
      <c r="DA833" s="5"/>
      <c r="DB833" s="5"/>
      <c r="DC833" s="5"/>
      <c r="DD833" s="5"/>
      <c r="DE833" s="5"/>
      <c r="DF833" s="5"/>
      <c r="DG833" s="5"/>
      <c r="DH833" s="5"/>
      <c r="DI833" s="5"/>
      <c r="DJ833" s="5"/>
      <c r="DK833" s="5"/>
      <c r="DL833" s="5"/>
      <c r="DM833" s="5"/>
      <c r="DN833" s="5"/>
      <c r="DO833" s="5"/>
      <c r="DP833" s="5"/>
      <c r="DQ833" s="5"/>
      <c r="DR833" s="5"/>
      <c r="DS833" s="5"/>
      <c r="DT833" s="5"/>
      <c r="DU833" s="5"/>
      <c r="DV833" s="5"/>
      <c r="DW833" s="5"/>
      <c r="DX833" s="5"/>
      <c r="DY833" s="5"/>
      <c r="DZ833" s="5"/>
      <c r="EA833" s="5"/>
      <c r="EB833" s="5"/>
      <c r="EC833" s="5"/>
      <c r="ED833" s="5"/>
      <c r="EE833" s="5"/>
      <c r="EF833" s="5"/>
      <c r="EG833" s="5"/>
      <c r="EH833" s="5"/>
      <c r="EI833" s="5"/>
      <c r="EJ833" s="5"/>
      <c r="EK833" s="5"/>
      <c r="EL833" s="5"/>
      <c r="EM833" s="5"/>
      <c r="EN833" s="5"/>
      <c r="EO833" s="5"/>
      <c r="EP833" s="5"/>
      <c r="EQ833" s="5"/>
      <c r="ER833" s="5"/>
      <c r="ES833" s="5"/>
      <c r="ET833" s="5"/>
      <c r="EU833" s="5"/>
      <c r="EV833" s="5"/>
      <c r="EW833" s="5"/>
      <c r="EX833" s="5"/>
      <c r="EY833" s="5"/>
      <c r="EZ833" s="5"/>
      <c r="FA833" s="5"/>
      <c r="FB833" s="5"/>
      <c r="FC833" s="5"/>
      <c r="FD833" s="5"/>
      <c r="FE833" s="5"/>
      <c r="FF833" s="5"/>
      <c r="FG833" s="5"/>
      <c r="FH833" s="5"/>
      <c r="FI833" s="5"/>
      <c r="FJ833" s="5"/>
      <c r="FK833" s="5"/>
      <c r="FL833" s="5"/>
      <c r="FM833" s="5"/>
      <c r="FN833" s="5"/>
      <c r="FO833" s="5"/>
      <c r="FP833" s="5"/>
      <c r="FQ833" s="5"/>
      <c r="FR833" s="5"/>
      <c r="FS833" s="5"/>
      <c r="FT833" s="5"/>
      <c r="FU833" s="5"/>
      <c r="FV833" s="5"/>
      <c r="FW833" s="5"/>
      <c r="FX833" s="5"/>
      <c r="FY833" s="5"/>
      <c r="FZ833" s="5"/>
      <c r="GA833" s="5"/>
      <c r="GB833" s="5"/>
      <c r="GC833" s="5"/>
      <c r="GD833" s="5"/>
      <c r="GE833" s="5"/>
      <c r="GF833" s="5"/>
      <c r="GG833" s="5"/>
      <c r="GH833" s="5"/>
      <c r="GI833" s="5"/>
      <c r="GJ833" s="5"/>
      <c r="GK833" s="5"/>
      <c r="GL833" s="5"/>
      <c r="GM833" s="5"/>
      <c r="GN833" s="5"/>
      <c r="GO833" s="5"/>
      <c r="GP833" s="5"/>
      <c r="GQ833" s="5"/>
      <c r="GR833" s="5"/>
      <c r="GS833" s="5"/>
      <c r="GT833" s="5"/>
      <c r="GU833" s="5"/>
      <c r="GV833" s="5"/>
      <c r="GW833" s="5"/>
      <c r="GX833" s="5"/>
      <c r="GY833" s="5"/>
      <c r="GZ833" s="5"/>
      <c r="HA833" s="5"/>
      <c r="HB833" s="5"/>
      <c r="HC833" s="5"/>
      <c r="HD833" s="5"/>
      <c r="HE833" s="5"/>
      <c r="HF833" s="5"/>
      <c r="HG833" s="5"/>
      <c r="HH833" s="5"/>
      <c r="HI833" s="5"/>
      <c r="HJ833" s="5"/>
      <c r="HK833" s="5"/>
      <c r="HL833" s="5"/>
      <c r="HM833" s="5"/>
      <c r="HN833" s="5"/>
      <c r="HO833" s="5"/>
      <c r="HP833" s="5"/>
      <c r="HQ833" s="5"/>
      <c r="HR833" s="5"/>
      <c r="HS833" s="5"/>
      <c r="HT833" s="5"/>
      <c r="HU833" s="5"/>
      <c r="HV833" s="5"/>
      <c r="HW833" s="5"/>
      <c r="HX833" s="5"/>
      <c r="HY833" s="5"/>
      <c r="HZ833" s="5"/>
      <c r="IA833" s="5"/>
      <c r="IB833" s="5"/>
      <c r="IC833" s="5"/>
      <c r="ID833" s="5"/>
      <c r="IE833" s="5"/>
      <c r="IF833" s="5"/>
      <c r="IG833" s="5"/>
      <c r="IH833" s="5"/>
      <c r="II833" s="5"/>
      <c r="IJ833" s="5"/>
      <c r="IK833" s="5"/>
      <c r="IL833" s="5"/>
      <c r="IM833" s="5"/>
      <c r="IN833" s="5"/>
      <c r="IO833" s="5"/>
      <c r="IP833" s="5"/>
      <c r="IQ833" s="5"/>
      <c r="IR833" s="5"/>
      <c r="IS833" s="5"/>
      <c r="IT833" s="5"/>
      <c r="IU833" s="5"/>
      <c r="IV833" s="5"/>
      <c r="IW833" s="5"/>
      <c r="IX833" s="5"/>
      <c r="IY833" s="5"/>
      <c r="IZ833" s="5"/>
      <c r="JA833" s="5"/>
      <c r="JB833" s="5"/>
      <c r="JC833" s="5"/>
      <c r="JD833" s="5"/>
      <c r="JE833" s="5"/>
      <c r="JF833" s="5"/>
      <c r="JG833" s="5"/>
      <c r="JH833" s="5"/>
      <c r="JI833" s="5"/>
      <c r="JJ833" s="5"/>
      <c r="JK833" s="5"/>
      <c r="JL833" s="5"/>
      <c r="JM833" s="5"/>
      <c r="JN833" s="5"/>
      <c r="JO833" s="5"/>
      <c r="JP833" s="5"/>
      <c r="JQ833" s="5"/>
      <c r="JR833" s="5"/>
      <c r="JS833" s="5"/>
      <c r="JT833" s="5"/>
      <c r="JU833" s="5"/>
      <c r="JV833" s="5"/>
      <c r="JW833" s="5"/>
      <c r="JX833" s="5"/>
      <c r="JY833" s="5"/>
      <c r="JZ833" s="5"/>
      <c r="KA833" s="5"/>
      <c r="KB833" s="5"/>
      <c r="KC833" s="5"/>
      <c r="KD833" s="5"/>
      <c r="KE833" s="5"/>
      <c r="KF833" s="5"/>
      <c r="KG833" s="5"/>
      <c r="KH833" s="5"/>
      <c r="KI833" s="5"/>
      <c r="KJ833" s="5"/>
      <c r="KK833" s="5"/>
      <c r="KL833" s="5"/>
      <c r="KM833" s="5"/>
      <c r="KN833" s="5"/>
    </row>
    <row r="834" spans="1:300" ht="12.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/>
      <c r="CM834" s="5"/>
      <c r="CN834" s="5"/>
      <c r="CO834" s="5"/>
      <c r="CP834" s="5"/>
      <c r="CQ834" s="5"/>
      <c r="CR834" s="5"/>
      <c r="CS834" s="5"/>
      <c r="CT834" s="5"/>
      <c r="CU834" s="5"/>
      <c r="CV834" s="5"/>
      <c r="CW834" s="5"/>
      <c r="CX834" s="5"/>
      <c r="CY834" s="5"/>
      <c r="CZ834" s="5"/>
      <c r="DA834" s="5"/>
      <c r="DB834" s="5"/>
      <c r="DC834" s="5"/>
      <c r="DD834" s="5"/>
      <c r="DE834" s="5"/>
      <c r="DF834" s="5"/>
      <c r="DG834" s="5"/>
      <c r="DH834" s="5"/>
      <c r="DI834" s="5"/>
      <c r="DJ834" s="5"/>
      <c r="DK834" s="5"/>
      <c r="DL834" s="5"/>
      <c r="DM834" s="5"/>
      <c r="DN834" s="5"/>
      <c r="DO834" s="5"/>
      <c r="DP834" s="5"/>
      <c r="DQ834" s="5"/>
      <c r="DR834" s="5"/>
      <c r="DS834" s="5"/>
      <c r="DT834" s="5"/>
      <c r="DU834" s="5"/>
      <c r="DV834" s="5"/>
      <c r="DW834" s="5"/>
      <c r="DX834" s="5"/>
      <c r="DY834" s="5"/>
      <c r="DZ834" s="5"/>
      <c r="EA834" s="5"/>
      <c r="EB834" s="5"/>
      <c r="EC834" s="5"/>
      <c r="ED834" s="5"/>
      <c r="EE834" s="5"/>
      <c r="EF834" s="5"/>
      <c r="EG834" s="5"/>
      <c r="EH834" s="5"/>
      <c r="EI834" s="5"/>
      <c r="EJ834" s="5"/>
      <c r="EK834" s="5"/>
      <c r="EL834" s="5"/>
      <c r="EM834" s="5"/>
      <c r="EN834" s="5"/>
      <c r="EO834" s="5"/>
      <c r="EP834" s="5"/>
      <c r="EQ834" s="5"/>
      <c r="ER834" s="5"/>
      <c r="ES834" s="5"/>
      <c r="ET834" s="5"/>
      <c r="EU834" s="5"/>
      <c r="EV834" s="5"/>
      <c r="EW834" s="5"/>
      <c r="EX834" s="5"/>
      <c r="EY834" s="5"/>
      <c r="EZ834" s="5"/>
      <c r="FA834" s="5"/>
      <c r="FB834" s="5"/>
      <c r="FC834" s="5"/>
      <c r="FD834" s="5"/>
      <c r="FE834" s="5"/>
      <c r="FF834" s="5"/>
      <c r="FG834" s="5"/>
      <c r="FH834" s="5"/>
      <c r="FI834" s="5"/>
      <c r="FJ834" s="5"/>
      <c r="FK834" s="5"/>
      <c r="FL834" s="5"/>
      <c r="FM834" s="5"/>
      <c r="FN834" s="5"/>
      <c r="FO834" s="5"/>
      <c r="FP834" s="5"/>
      <c r="FQ834" s="5"/>
      <c r="FR834" s="5"/>
      <c r="FS834" s="5"/>
      <c r="FT834" s="5"/>
      <c r="FU834" s="5"/>
      <c r="FV834" s="5"/>
      <c r="FW834" s="5"/>
      <c r="FX834" s="5"/>
      <c r="FY834" s="5"/>
      <c r="FZ834" s="5"/>
      <c r="GA834" s="5"/>
      <c r="GB834" s="5"/>
      <c r="GC834" s="5"/>
      <c r="GD834" s="5"/>
      <c r="GE834" s="5"/>
      <c r="GF834" s="5"/>
      <c r="GG834" s="5"/>
      <c r="GH834" s="5"/>
      <c r="GI834" s="5"/>
      <c r="GJ834" s="5"/>
      <c r="GK834" s="5"/>
      <c r="GL834" s="5"/>
      <c r="GM834" s="5"/>
      <c r="GN834" s="5"/>
      <c r="GO834" s="5"/>
      <c r="GP834" s="5"/>
      <c r="GQ834" s="5"/>
      <c r="GR834" s="5"/>
      <c r="GS834" s="5"/>
      <c r="GT834" s="5"/>
      <c r="GU834" s="5"/>
      <c r="GV834" s="5"/>
      <c r="GW834" s="5"/>
      <c r="GX834" s="5"/>
      <c r="GY834" s="5"/>
      <c r="GZ834" s="5"/>
      <c r="HA834" s="5"/>
      <c r="HB834" s="5"/>
      <c r="HC834" s="5"/>
      <c r="HD834" s="5"/>
      <c r="HE834" s="5"/>
      <c r="HF834" s="5"/>
      <c r="HG834" s="5"/>
      <c r="HH834" s="5"/>
      <c r="HI834" s="5"/>
      <c r="HJ834" s="5"/>
      <c r="HK834" s="5"/>
      <c r="HL834" s="5"/>
      <c r="HM834" s="5"/>
      <c r="HN834" s="5"/>
      <c r="HO834" s="5"/>
      <c r="HP834" s="5"/>
      <c r="HQ834" s="5"/>
      <c r="HR834" s="5"/>
      <c r="HS834" s="5"/>
      <c r="HT834" s="5"/>
      <c r="HU834" s="5"/>
      <c r="HV834" s="5"/>
      <c r="HW834" s="5"/>
      <c r="HX834" s="5"/>
      <c r="HY834" s="5"/>
      <c r="HZ834" s="5"/>
      <c r="IA834" s="5"/>
      <c r="IB834" s="5"/>
      <c r="IC834" s="5"/>
      <c r="ID834" s="5"/>
      <c r="IE834" s="5"/>
      <c r="IF834" s="5"/>
      <c r="IG834" s="5"/>
      <c r="IH834" s="5"/>
      <c r="II834" s="5"/>
      <c r="IJ834" s="5"/>
      <c r="IK834" s="5"/>
      <c r="IL834" s="5"/>
      <c r="IM834" s="5"/>
      <c r="IN834" s="5"/>
      <c r="IO834" s="5"/>
      <c r="IP834" s="5"/>
      <c r="IQ834" s="5"/>
      <c r="IR834" s="5"/>
      <c r="IS834" s="5"/>
      <c r="IT834" s="5"/>
      <c r="IU834" s="5"/>
      <c r="IV834" s="5"/>
      <c r="IW834" s="5"/>
      <c r="IX834" s="5"/>
      <c r="IY834" s="5"/>
      <c r="IZ834" s="5"/>
      <c r="JA834" s="5"/>
      <c r="JB834" s="5"/>
      <c r="JC834" s="5"/>
      <c r="JD834" s="5"/>
      <c r="JE834" s="5"/>
      <c r="JF834" s="5"/>
      <c r="JG834" s="5"/>
      <c r="JH834" s="5"/>
      <c r="JI834" s="5"/>
      <c r="JJ834" s="5"/>
      <c r="JK834" s="5"/>
      <c r="JL834" s="5"/>
      <c r="JM834" s="5"/>
      <c r="JN834" s="5"/>
      <c r="JO834" s="5"/>
      <c r="JP834" s="5"/>
      <c r="JQ834" s="5"/>
      <c r="JR834" s="5"/>
      <c r="JS834" s="5"/>
      <c r="JT834" s="5"/>
      <c r="JU834" s="5"/>
      <c r="JV834" s="5"/>
      <c r="JW834" s="5"/>
      <c r="JX834" s="5"/>
      <c r="JY834" s="5"/>
      <c r="JZ834" s="5"/>
      <c r="KA834" s="5"/>
      <c r="KB834" s="5"/>
      <c r="KC834" s="5"/>
      <c r="KD834" s="5"/>
      <c r="KE834" s="5"/>
      <c r="KF834" s="5"/>
      <c r="KG834" s="5"/>
      <c r="KH834" s="5"/>
      <c r="KI834" s="5"/>
      <c r="KJ834" s="5"/>
      <c r="KK834" s="5"/>
      <c r="KL834" s="5"/>
      <c r="KM834" s="5"/>
      <c r="KN834" s="5"/>
    </row>
    <row r="835" spans="1:300" ht="12.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/>
      <c r="CM835" s="5"/>
      <c r="CN835" s="5"/>
      <c r="CO835" s="5"/>
      <c r="CP835" s="5"/>
      <c r="CQ835" s="5"/>
      <c r="CR835" s="5"/>
      <c r="CS835" s="5"/>
      <c r="CT835" s="5"/>
      <c r="CU835" s="5"/>
      <c r="CV835" s="5"/>
      <c r="CW835" s="5"/>
      <c r="CX835" s="5"/>
      <c r="CY835" s="5"/>
      <c r="CZ835" s="5"/>
      <c r="DA835" s="5"/>
      <c r="DB835" s="5"/>
      <c r="DC835" s="5"/>
      <c r="DD835" s="5"/>
      <c r="DE835" s="5"/>
      <c r="DF835" s="5"/>
      <c r="DG835" s="5"/>
      <c r="DH835" s="5"/>
      <c r="DI835" s="5"/>
      <c r="DJ835" s="5"/>
      <c r="DK835" s="5"/>
      <c r="DL835" s="5"/>
      <c r="DM835" s="5"/>
      <c r="DN835" s="5"/>
      <c r="DO835" s="5"/>
      <c r="DP835" s="5"/>
      <c r="DQ835" s="5"/>
      <c r="DR835" s="5"/>
      <c r="DS835" s="5"/>
      <c r="DT835" s="5"/>
      <c r="DU835" s="5"/>
      <c r="DV835" s="5"/>
      <c r="DW835" s="5"/>
      <c r="DX835" s="5"/>
      <c r="DY835" s="5"/>
      <c r="DZ835" s="5"/>
      <c r="EA835" s="5"/>
      <c r="EB835" s="5"/>
      <c r="EC835" s="5"/>
      <c r="ED835" s="5"/>
      <c r="EE835" s="5"/>
      <c r="EF835" s="5"/>
      <c r="EG835" s="5"/>
      <c r="EH835" s="5"/>
      <c r="EI835" s="5"/>
      <c r="EJ835" s="5"/>
      <c r="EK835" s="5"/>
      <c r="EL835" s="5"/>
      <c r="EM835" s="5"/>
      <c r="EN835" s="5"/>
      <c r="EO835" s="5"/>
      <c r="EP835" s="5"/>
      <c r="EQ835" s="5"/>
      <c r="ER835" s="5"/>
      <c r="ES835" s="5"/>
      <c r="ET835" s="5"/>
      <c r="EU835" s="5"/>
      <c r="EV835" s="5"/>
      <c r="EW835" s="5"/>
      <c r="EX835" s="5"/>
      <c r="EY835" s="5"/>
      <c r="EZ835" s="5"/>
      <c r="FA835" s="5"/>
      <c r="FB835" s="5"/>
      <c r="FC835" s="5"/>
      <c r="FD835" s="5"/>
      <c r="FE835" s="5"/>
      <c r="FF835" s="5"/>
      <c r="FG835" s="5"/>
      <c r="FH835" s="5"/>
      <c r="FI835" s="5"/>
      <c r="FJ835" s="5"/>
      <c r="FK835" s="5"/>
      <c r="FL835" s="5"/>
      <c r="FM835" s="5"/>
      <c r="FN835" s="5"/>
      <c r="FO835" s="5"/>
      <c r="FP835" s="5"/>
      <c r="FQ835" s="5"/>
      <c r="FR835" s="5"/>
      <c r="FS835" s="5"/>
      <c r="FT835" s="5"/>
      <c r="FU835" s="5"/>
      <c r="FV835" s="5"/>
      <c r="FW835" s="5"/>
      <c r="FX835" s="5"/>
      <c r="FY835" s="5"/>
      <c r="FZ835" s="5"/>
      <c r="GA835" s="5"/>
      <c r="GB835" s="5"/>
      <c r="GC835" s="5"/>
      <c r="GD835" s="5"/>
      <c r="GE835" s="5"/>
      <c r="GF835" s="5"/>
      <c r="GG835" s="5"/>
      <c r="GH835" s="5"/>
      <c r="GI835" s="5"/>
      <c r="GJ835" s="5"/>
      <c r="GK835" s="5"/>
      <c r="GL835" s="5"/>
      <c r="GM835" s="5"/>
      <c r="GN835" s="5"/>
      <c r="GO835" s="5"/>
      <c r="GP835" s="5"/>
      <c r="GQ835" s="5"/>
      <c r="GR835" s="5"/>
      <c r="GS835" s="5"/>
      <c r="GT835" s="5"/>
      <c r="GU835" s="5"/>
      <c r="GV835" s="5"/>
      <c r="GW835" s="5"/>
      <c r="GX835" s="5"/>
      <c r="GY835" s="5"/>
      <c r="GZ835" s="5"/>
      <c r="HA835" s="5"/>
      <c r="HB835" s="5"/>
      <c r="HC835" s="5"/>
      <c r="HD835" s="5"/>
      <c r="HE835" s="5"/>
      <c r="HF835" s="5"/>
      <c r="HG835" s="5"/>
      <c r="HH835" s="5"/>
      <c r="HI835" s="5"/>
      <c r="HJ835" s="5"/>
      <c r="HK835" s="5"/>
      <c r="HL835" s="5"/>
      <c r="HM835" s="5"/>
      <c r="HN835" s="5"/>
      <c r="HO835" s="5"/>
      <c r="HP835" s="5"/>
      <c r="HQ835" s="5"/>
      <c r="HR835" s="5"/>
      <c r="HS835" s="5"/>
      <c r="HT835" s="5"/>
      <c r="HU835" s="5"/>
      <c r="HV835" s="5"/>
      <c r="HW835" s="5"/>
      <c r="HX835" s="5"/>
      <c r="HY835" s="5"/>
      <c r="HZ835" s="5"/>
      <c r="IA835" s="5"/>
      <c r="IB835" s="5"/>
      <c r="IC835" s="5"/>
      <c r="ID835" s="5"/>
      <c r="IE835" s="5"/>
      <c r="IF835" s="5"/>
      <c r="IG835" s="5"/>
      <c r="IH835" s="5"/>
      <c r="II835" s="5"/>
      <c r="IJ835" s="5"/>
      <c r="IK835" s="5"/>
      <c r="IL835" s="5"/>
      <c r="IM835" s="5"/>
      <c r="IN835" s="5"/>
      <c r="IO835" s="5"/>
      <c r="IP835" s="5"/>
      <c r="IQ835" s="5"/>
      <c r="IR835" s="5"/>
      <c r="IS835" s="5"/>
      <c r="IT835" s="5"/>
      <c r="IU835" s="5"/>
      <c r="IV835" s="5"/>
      <c r="IW835" s="5"/>
      <c r="IX835" s="5"/>
      <c r="IY835" s="5"/>
      <c r="IZ835" s="5"/>
      <c r="JA835" s="5"/>
      <c r="JB835" s="5"/>
      <c r="JC835" s="5"/>
      <c r="JD835" s="5"/>
      <c r="JE835" s="5"/>
      <c r="JF835" s="5"/>
      <c r="JG835" s="5"/>
      <c r="JH835" s="5"/>
      <c r="JI835" s="5"/>
      <c r="JJ835" s="5"/>
      <c r="JK835" s="5"/>
      <c r="JL835" s="5"/>
      <c r="JM835" s="5"/>
      <c r="JN835" s="5"/>
      <c r="JO835" s="5"/>
      <c r="JP835" s="5"/>
      <c r="JQ835" s="5"/>
      <c r="JR835" s="5"/>
      <c r="JS835" s="5"/>
      <c r="JT835" s="5"/>
      <c r="JU835" s="5"/>
      <c r="JV835" s="5"/>
      <c r="JW835" s="5"/>
      <c r="JX835" s="5"/>
      <c r="JY835" s="5"/>
      <c r="JZ835" s="5"/>
      <c r="KA835" s="5"/>
      <c r="KB835" s="5"/>
      <c r="KC835" s="5"/>
      <c r="KD835" s="5"/>
      <c r="KE835" s="5"/>
      <c r="KF835" s="5"/>
      <c r="KG835" s="5"/>
      <c r="KH835" s="5"/>
      <c r="KI835" s="5"/>
      <c r="KJ835" s="5"/>
      <c r="KK835" s="5"/>
      <c r="KL835" s="5"/>
      <c r="KM835" s="5"/>
      <c r="KN835" s="5"/>
    </row>
    <row r="836" spans="1:300" ht="12.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/>
      <c r="CM836" s="5"/>
      <c r="CN836" s="5"/>
      <c r="CO836" s="5"/>
      <c r="CP836" s="5"/>
      <c r="CQ836" s="5"/>
      <c r="CR836" s="5"/>
      <c r="CS836" s="5"/>
      <c r="CT836" s="5"/>
      <c r="CU836" s="5"/>
      <c r="CV836" s="5"/>
      <c r="CW836" s="5"/>
      <c r="CX836" s="5"/>
      <c r="CY836" s="5"/>
      <c r="CZ836" s="5"/>
      <c r="DA836" s="5"/>
      <c r="DB836" s="5"/>
      <c r="DC836" s="5"/>
      <c r="DD836" s="5"/>
      <c r="DE836" s="5"/>
      <c r="DF836" s="5"/>
      <c r="DG836" s="5"/>
      <c r="DH836" s="5"/>
      <c r="DI836" s="5"/>
      <c r="DJ836" s="5"/>
      <c r="DK836" s="5"/>
      <c r="DL836" s="5"/>
      <c r="DM836" s="5"/>
      <c r="DN836" s="5"/>
      <c r="DO836" s="5"/>
      <c r="DP836" s="5"/>
      <c r="DQ836" s="5"/>
      <c r="DR836" s="5"/>
      <c r="DS836" s="5"/>
      <c r="DT836" s="5"/>
      <c r="DU836" s="5"/>
      <c r="DV836" s="5"/>
      <c r="DW836" s="5"/>
      <c r="DX836" s="5"/>
      <c r="DY836" s="5"/>
      <c r="DZ836" s="5"/>
      <c r="EA836" s="5"/>
      <c r="EB836" s="5"/>
      <c r="EC836" s="5"/>
      <c r="ED836" s="5"/>
      <c r="EE836" s="5"/>
      <c r="EF836" s="5"/>
      <c r="EG836" s="5"/>
      <c r="EH836" s="5"/>
      <c r="EI836" s="5"/>
      <c r="EJ836" s="5"/>
      <c r="EK836" s="5"/>
      <c r="EL836" s="5"/>
      <c r="EM836" s="5"/>
      <c r="EN836" s="5"/>
      <c r="EO836" s="5"/>
      <c r="EP836" s="5"/>
      <c r="EQ836" s="5"/>
      <c r="ER836" s="5"/>
      <c r="ES836" s="5"/>
      <c r="ET836" s="5"/>
      <c r="EU836" s="5"/>
      <c r="EV836" s="5"/>
      <c r="EW836" s="5"/>
      <c r="EX836" s="5"/>
      <c r="EY836" s="5"/>
      <c r="EZ836" s="5"/>
      <c r="FA836" s="5"/>
      <c r="FB836" s="5"/>
      <c r="FC836" s="5"/>
      <c r="FD836" s="5"/>
      <c r="FE836" s="5"/>
      <c r="FF836" s="5"/>
      <c r="FG836" s="5"/>
      <c r="FH836" s="5"/>
      <c r="FI836" s="5"/>
      <c r="FJ836" s="5"/>
      <c r="FK836" s="5"/>
      <c r="FL836" s="5"/>
      <c r="FM836" s="5"/>
      <c r="FN836" s="5"/>
      <c r="FO836" s="5"/>
      <c r="FP836" s="5"/>
      <c r="FQ836" s="5"/>
      <c r="FR836" s="5"/>
      <c r="FS836" s="5"/>
      <c r="FT836" s="5"/>
      <c r="FU836" s="5"/>
      <c r="FV836" s="5"/>
      <c r="FW836" s="5"/>
      <c r="FX836" s="5"/>
      <c r="FY836" s="5"/>
      <c r="FZ836" s="5"/>
      <c r="GA836" s="5"/>
      <c r="GB836" s="5"/>
      <c r="GC836" s="5"/>
      <c r="GD836" s="5"/>
      <c r="GE836" s="5"/>
      <c r="GF836" s="5"/>
      <c r="GG836" s="5"/>
      <c r="GH836" s="5"/>
      <c r="GI836" s="5"/>
      <c r="GJ836" s="5"/>
      <c r="GK836" s="5"/>
      <c r="GL836" s="5"/>
      <c r="GM836" s="5"/>
      <c r="GN836" s="5"/>
      <c r="GO836" s="5"/>
      <c r="GP836" s="5"/>
      <c r="GQ836" s="5"/>
      <c r="GR836" s="5"/>
      <c r="GS836" s="5"/>
      <c r="GT836" s="5"/>
      <c r="GU836" s="5"/>
      <c r="GV836" s="5"/>
      <c r="GW836" s="5"/>
      <c r="GX836" s="5"/>
      <c r="GY836" s="5"/>
      <c r="GZ836" s="5"/>
      <c r="HA836" s="5"/>
      <c r="HB836" s="5"/>
      <c r="HC836" s="5"/>
      <c r="HD836" s="5"/>
      <c r="HE836" s="5"/>
      <c r="HF836" s="5"/>
      <c r="HG836" s="5"/>
      <c r="HH836" s="5"/>
      <c r="HI836" s="5"/>
      <c r="HJ836" s="5"/>
      <c r="HK836" s="5"/>
      <c r="HL836" s="5"/>
      <c r="HM836" s="5"/>
      <c r="HN836" s="5"/>
      <c r="HO836" s="5"/>
      <c r="HP836" s="5"/>
      <c r="HQ836" s="5"/>
      <c r="HR836" s="5"/>
      <c r="HS836" s="5"/>
      <c r="HT836" s="5"/>
      <c r="HU836" s="5"/>
      <c r="HV836" s="5"/>
      <c r="HW836" s="5"/>
      <c r="HX836" s="5"/>
      <c r="HY836" s="5"/>
      <c r="HZ836" s="5"/>
      <c r="IA836" s="5"/>
      <c r="IB836" s="5"/>
      <c r="IC836" s="5"/>
      <c r="ID836" s="5"/>
      <c r="IE836" s="5"/>
      <c r="IF836" s="5"/>
      <c r="IG836" s="5"/>
      <c r="IH836" s="5"/>
      <c r="II836" s="5"/>
      <c r="IJ836" s="5"/>
      <c r="IK836" s="5"/>
      <c r="IL836" s="5"/>
      <c r="IM836" s="5"/>
      <c r="IN836" s="5"/>
      <c r="IO836" s="5"/>
      <c r="IP836" s="5"/>
      <c r="IQ836" s="5"/>
      <c r="IR836" s="5"/>
      <c r="IS836" s="5"/>
      <c r="IT836" s="5"/>
      <c r="IU836" s="5"/>
      <c r="IV836" s="5"/>
      <c r="IW836" s="5"/>
      <c r="IX836" s="5"/>
      <c r="IY836" s="5"/>
      <c r="IZ836" s="5"/>
      <c r="JA836" s="5"/>
      <c r="JB836" s="5"/>
      <c r="JC836" s="5"/>
      <c r="JD836" s="5"/>
      <c r="JE836" s="5"/>
      <c r="JF836" s="5"/>
      <c r="JG836" s="5"/>
      <c r="JH836" s="5"/>
      <c r="JI836" s="5"/>
      <c r="JJ836" s="5"/>
      <c r="JK836" s="5"/>
      <c r="JL836" s="5"/>
      <c r="JM836" s="5"/>
      <c r="JN836" s="5"/>
      <c r="JO836" s="5"/>
      <c r="JP836" s="5"/>
      <c r="JQ836" s="5"/>
      <c r="JR836" s="5"/>
      <c r="JS836" s="5"/>
      <c r="JT836" s="5"/>
      <c r="JU836" s="5"/>
      <c r="JV836" s="5"/>
      <c r="JW836" s="5"/>
      <c r="JX836" s="5"/>
      <c r="JY836" s="5"/>
      <c r="JZ836" s="5"/>
      <c r="KA836" s="5"/>
      <c r="KB836" s="5"/>
      <c r="KC836" s="5"/>
      <c r="KD836" s="5"/>
      <c r="KE836" s="5"/>
      <c r="KF836" s="5"/>
      <c r="KG836" s="5"/>
      <c r="KH836" s="5"/>
      <c r="KI836" s="5"/>
      <c r="KJ836" s="5"/>
      <c r="KK836" s="5"/>
      <c r="KL836" s="5"/>
      <c r="KM836" s="5"/>
      <c r="KN836" s="5"/>
    </row>
    <row r="837" spans="1:300" ht="12.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5"/>
      <c r="CM837" s="5"/>
      <c r="CN837" s="5"/>
      <c r="CO837" s="5"/>
      <c r="CP837" s="5"/>
      <c r="CQ837" s="5"/>
      <c r="CR837" s="5"/>
      <c r="CS837" s="5"/>
      <c r="CT837" s="5"/>
      <c r="CU837" s="5"/>
      <c r="CV837" s="5"/>
      <c r="CW837" s="5"/>
      <c r="CX837" s="5"/>
      <c r="CY837" s="5"/>
      <c r="CZ837" s="5"/>
      <c r="DA837" s="5"/>
      <c r="DB837" s="5"/>
      <c r="DC837" s="5"/>
      <c r="DD837" s="5"/>
      <c r="DE837" s="5"/>
      <c r="DF837" s="5"/>
      <c r="DG837" s="5"/>
      <c r="DH837" s="5"/>
      <c r="DI837" s="5"/>
      <c r="DJ837" s="5"/>
      <c r="DK837" s="5"/>
      <c r="DL837" s="5"/>
      <c r="DM837" s="5"/>
      <c r="DN837" s="5"/>
      <c r="DO837" s="5"/>
      <c r="DP837" s="5"/>
      <c r="DQ837" s="5"/>
      <c r="DR837" s="5"/>
      <c r="DS837" s="5"/>
      <c r="DT837" s="5"/>
      <c r="DU837" s="5"/>
      <c r="DV837" s="5"/>
      <c r="DW837" s="5"/>
      <c r="DX837" s="5"/>
      <c r="DY837" s="5"/>
      <c r="DZ837" s="5"/>
      <c r="EA837" s="5"/>
      <c r="EB837" s="5"/>
      <c r="EC837" s="5"/>
      <c r="ED837" s="5"/>
      <c r="EE837" s="5"/>
      <c r="EF837" s="5"/>
      <c r="EG837" s="5"/>
      <c r="EH837" s="5"/>
      <c r="EI837" s="5"/>
      <c r="EJ837" s="5"/>
      <c r="EK837" s="5"/>
      <c r="EL837" s="5"/>
      <c r="EM837" s="5"/>
      <c r="EN837" s="5"/>
      <c r="EO837" s="5"/>
      <c r="EP837" s="5"/>
      <c r="EQ837" s="5"/>
      <c r="ER837" s="5"/>
      <c r="ES837" s="5"/>
      <c r="ET837" s="5"/>
      <c r="EU837" s="5"/>
      <c r="EV837" s="5"/>
      <c r="EW837" s="5"/>
      <c r="EX837" s="5"/>
      <c r="EY837" s="5"/>
      <c r="EZ837" s="5"/>
      <c r="FA837" s="5"/>
      <c r="FB837" s="5"/>
      <c r="FC837" s="5"/>
      <c r="FD837" s="5"/>
      <c r="FE837" s="5"/>
      <c r="FF837" s="5"/>
      <c r="FG837" s="5"/>
      <c r="FH837" s="5"/>
      <c r="FI837" s="5"/>
      <c r="FJ837" s="5"/>
      <c r="FK837" s="5"/>
      <c r="FL837" s="5"/>
      <c r="FM837" s="5"/>
      <c r="FN837" s="5"/>
      <c r="FO837" s="5"/>
      <c r="FP837" s="5"/>
      <c r="FQ837" s="5"/>
      <c r="FR837" s="5"/>
      <c r="FS837" s="5"/>
      <c r="FT837" s="5"/>
      <c r="FU837" s="5"/>
      <c r="FV837" s="5"/>
      <c r="FW837" s="5"/>
      <c r="FX837" s="5"/>
      <c r="FY837" s="5"/>
      <c r="FZ837" s="5"/>
      <c r="GA837" s="5"/>
      <c r="GB837" s="5"/>
      <c r="GC837" s="5"/>
      <c r="GD837" s="5"/>
      <c r="GE837" s="5"/>
      <c r="GF837" s="5"/>
      <c r="GG837" s="5"/>
      <c r="GH837" s="5"/>
      <c r="GI837" s="5"/>
      <c r="GJ837" s="5"/>
      <c r="GK837" s="5"/>
      <c r="GL837" s="5"/>
      <c r="GM837" s="5"/>
      <c r="GN837" s="5"/>
      <c r="GO837" s="5"/>
      <c r="GP837" s="5"/>
      <c r="GQ837" s="5"/>
      <c r="GR837" s="5"/>
      <c r="GS837" s="5"/>
      <c r="GT837" s="5"/>
      <c r="GU837" s="5"/>
      <c r="GV837" s="5"/>
      <c r="GW837" s="5"/>
      <c r="GX837" s="5"/>
      <c r="GY837" s="5"/>
      <c r="GZ837" s="5"/>
      <c r="HA837" s="5"/>
      <c r="HB837" s="5"/>
      <c r="HC837" s="5"/>
      <c r="HD837" s="5"/>
      <c r="HE837" s="5"/>
      <c r="HF837" s="5"/>
      <c r="HG837" s="5"/>
      <c r="HH837" s="5"/>
      <c r="HI837" s="5"/>
      <c r="HJ837" s="5"/>
      <c r="HK837" s="5"/>
      <c r="HL837" s="5"/>
      <c r="HM837" s="5"/>
      <c r="HN837" s="5"/>
      <c r="HO837" s="5"/>
      <c r="HP837" s="5"/>
      <c r="HQ837" s="5"/>
      <c r="HR837" s="5"/>
      <c r="HS837" s="5"/>
      <c r="HT837" s="5"/>
      <c r="HU837" s="5"/>
      <c r="HV837" s="5"/>
      <c r="HW837" s="5"/>
      <c r="HX837" s="5"/>
      <c r="HY837" s="5"/>
      <c r="HZ837" s="5"/>
      <c r="IA837" s="5"/>
      <c r="IB837" s="5"/>
      <c r="IC837" s="5"/>
      <c r="ID837" s="5"/>
      <c r="IE837" s="5"/>
      <c r="IF837" s="5"/>
      <c r="IG837" s="5"/>
      <c r="IH837" s="5"/>
      <c r="II837" s="5"/>
      <c r="IJ837" s="5"/>
      <c r="IK837" s="5"/>
      <c r="IL837" s="5"/>
      <c r="IM837" s="5"/>
      <c r="IN837" s="5"/>
      <c r="IO837" s="5"/>
      <c r="IP837" s="5"/>
      <c r="IQ837" s="5"/>
      <c r="IR837" s="5"/>
      <c r="IS837" s="5"/>
      <c r="IT837" s="5"/>
      <c r="IU837" s="5"/>
      <c r="IV837" s="5"/>
      <c r="IW837" s="5"/>
      <c r="IX837" s="5"/>
      <c r="IY837" s="5"/>
      <c r="IZ837" s="5"/>
      <c r="JA837" s="5"/>
      <c r="JB837" s="5"/>
      <c r="JC837" s="5"/>
      <c r="JD837" s="5"/>
      <c r="JE837" s="5"/>
      <c r="JF837" s="5"/>
      <c r="JG837" s="5"/>
      <c r="JH837" s="5"/>
      <c r="JI837" s="5"/>
      <c r="JJ837" s="5"/>
      <c r="JK837" s="5"/>
      <c r="JL837" s="5"/>
      <c r="JM837" s="5"/>
      <c r="JN837" s="5"/>
      <c r="JO837" s="5"/>
      <c r="JP837" s="5"/>
      <c r="JQ837" s="5"/>
      <c r="JR837" s="5"/>
      <c r="JS837" s="5"/>
      <c r="JT837" s="5"/>
      <c r="JU837" s="5"/>
      <c r="JV837" s="5"/>
      <c r="JW837" s="5"/>
      <c r="JX837" s="5"/>
      <c r="JY837" s="5"/>
      <c r="JZ837" s="5"/>
      <c r="KA837" s="5"/>
      <c r="KB837" s="5"/>
      <c r="KC837" s="5"/>
      <c r="KD837" s="5"/>
      <c r="KE837" s="5"/>
      <c r="KF837" s="5"/>
      <c r="KG837" s="5"/>
      <c r="KH837" s="5"/>
      <c r="KI837" s="5"/>
      <c r="KJ837" s="5"/>
      <c r="KK837" s="5"/>
      <c r="KL837" s="5"/>
      <c r="KM837" s="5"/>
      <c r="KN837" s="5"/>
    </row>
    <row r="838" spans="1:300" ht="12.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/>
      <c r="CN838" s="5"/>
      <c r="CO838" s="5"/>
      <c r="CP838" s="5"/>
      <c r="CQ838" s="5"/>
      <c r="CR838" s="5"/>
      <c r="CS838" s="5"/>
      <c r="CT838" s="5"/>
      <c r="CU838" s="5"/>
      <c r="CV838" s="5"/>
      <c r="CW838" s="5"/>
      <c r="CX838" s="5"/>
      <c r="CY838" s="5"/>
      <c r="CZ838" s="5"/>
      <c r="DA838" s="5"/>
      <c r="DB838" s="5"/>
      <c r="DC838" s="5"/>
      <c r="DD838" s="5"/>
      <c r="DE838" s="5"/>
      <c r="DF838" s="5"/>
      <c r="DG838" s="5"/>
      <c r="DH838" s="5"/>
      <c r="DI838" s="5"/>
      <c r="DJ838" s="5"/>
      <c r="DK838" s="5"/>
      <c r="DL838" s="5"/>
      <c r="DM838" s="5"/>
      <c r="DN838" s="5"/>
      <c r="DO838" s="5"/>
      <c r="DP838" s="5"/>
      <c r="DQ838" s="5"/>
      <c r="DR838" s="5"/>
      <c r="DS838" s="5"/>
      <c r="DT838" s="5"/>
      <c r="DU838" s="5"/>
      <c r="DV838" s="5"/>
      <c r="DW838" s="5"/>
      <c r="DX838" s="5"/>
      <c r="DY838" s="5"/>
      <c r="DZ838" s="5"/>
      <c r="EA838" s="5"/>
      <c r="EB838" s="5"/>
      <c r="EC838" s="5"/>
      <c r="ED838" s="5"/>
      <c r="EE838" s="5"/>
      <c r="EF838" s="5"/>
      <c r="EG838" s="5"/>
      <c r="EH838" s="5"/>
      <c r="EI838" s="5"/>
      <c r="EJ838" s="5"/>
      <c r="EK838" s="5"/>
      <c r="EL838" s="5"/>
      <c r="EM838" s="5"/>
      <c r="EN838" s="5"/>
      <c r="EO838" s="5"/>
      <c r="EP838" s="5"/>
      <c r="EQ838" s="5"/>
      <c r="ER838" s="5"/>
      <c r="ES838" s="5"/>
      <c r="ET838" s="5"/>
      <c r="EU838" s="5"/>
      <c r="EV838" s="5"/>
      <c r="EW838" s="5"/>
      <c r="EX838" s="5"/>
      <c r="EY838" s="5"/>
      <c r="EZ838" s="5"/>
      <c r="FA838" s="5"/>
      <c r="FB838" s="5"/>
      <c r="FC838" s="5"/>
      <c r="FD838" s="5"/>
      <c r="FE838" s="5"/>
      <c r="FF838" s="5"/>
      <c r="FG838" s="5"/>
      <c r="FH838" s="5"/>
      <c r="FI838" s="5"/>
      <c r="FJ838" s="5"/>
      <c r="FK838" s="5"/>
      <c r="FL838" s="5"/>
      <c r="FM838" s="5"/>
      <c r="FN838" s="5"/>
      <c r="FO838" s="5"/>
      <c r="FP838" s="5"/>
      <c r="FQ838" s="5"/>
      <c r="FR838" s="5"/>
      <c r="FS838" s="5"/>
      <c r="FT838" s="5"/>
      <c r="FU838" s="5"/>
      <c r="FV838" s="5"/>
      <c r="FW838" s="5"/>
      <c r="FX838" s="5"/>
      <c r="FY838" s="5"/>
      <c r="FZ838" s="5"/>
      <c r="GA838" s="5"/>
      <c r="GB838" s="5"/>
      <c r="GC838" s="5"/>
      <c r="GD838" s="5"/>
      <c r="GE838" s="5"/>
      <c r="GF838" s="5"/>
      <c r="GG838" s="5"/>
      <c r="GH838" s="5"/>
      <c r="GI838" s="5"/>
      <c r="GJ838" s="5"/>
      <c r="GK838" s="5"/>
      <c r="GL838" s="5"/>
      <c r="GM838" s="5"/>
      <c r="GN838" s="5"/>
      <c r="GO838" s="5"/>
      <c r="GP838" s="5"/>
      <c r="GQ838" s="5"/>
      <c r="GR838" s="5"/>
      <c r="GS838" s="5"/>
      <c r="GT838" s="5"/>
      <c r="GU838" s="5"/>
      <c r="GV838" s="5"/>
      <c r="GW838" s="5"/>
      <c r="GX838" s="5"/>
      <c r="GY838" s="5"/>
      <c r="GZ838" s="5"/>
      <c r="HA838" s="5"/>
      <c r="HB838" s="5"/>
      <c r="HC838" s="5"/>
      <c r="HD838" s="5"/>
      <c r="HE838" s="5"/>
      <c r="HF838" s="5"/>
      <c r="HG838" s="5"/>
      <c r="HH838" s="5"/>
      <c r="HI838" s="5"/>
      <c r="HJ838" s="5"/>
      <c r="HK838" s="5"/>
      <c r="HL838" s="5"/>
      <c r="HM838" s="5"/>
      <c r="HN838" s="5"/>
      <c r="HO838" s="5"/>
      <c r="HP838" s="5"/>
      <c r="HQ838" s="5"/>
      <c r="HR838" s="5"/>
      <c r="HS838" s="5"/>
      <c r="HT838" s="5"/>
      <c r="HU838" s="5"/>
      <c r="HV838" s="5"/>
      <c r="HW838" s="5"/>
      <c r="HX838" s="5"/>
      <c r="HY838" s="5"/>
      <c r="HZ838" s="5"/>
      <c r="IA838" s="5"/>
      <c r="IB838" s="5"/>
      <c r="IC838" s="5"/>
      <c r="ID838" s="5"/>
      <c r="IE838" s="5"/>
      <c r="IF838" s="5"/>
      <c r="IG838" s="5"/>
      <c r="IH838" s="5"/>
      <c r="II838" s="5"/>
      <c r="IJ838" s="5"/>
      <c r="IK838" s="5"/>
      <c r="IL838" s="5"/>
      <c r="IM838" s="5"/>
      <c r="IN838" s="5"/>
      <c r="IO838" s="5"/>
      <c r="IP838" s="5"/>
      <c r="IQ838" s="5"/>
      <c r="IR838" s="5"/>
      <c r="IS838" s="5"/>
      <c r="IT838" s="5"/>
      <c r="IU838" s="5"/>
      <c r="IV838" s="5"/>
      <c r="IW838" s="5"/>
      <c r="IX838" s="5"/>
      <c r="IY838" s="5"/>
      <c r="IZ838" s="5"/>
      <c r="JA838" s="5"/>
      <c r="JB838" s="5"/>
      <c r="JC838" s="5"/>
      <c r="JD838" s="5"/>
      <c r="JE838" s="5"/>
      <c r="JF838" s="5"/>
      <c r="JG838" s="5"/>
      <c r="JH838" s="5"/>
      <c r="JI838" s="5"/>
      <c r="JJ838" s="5"/>
      <c r="JK838" s="5"/>
      <c r="JL838" s="5"/>
      <c r="JM838" s="5"/>
      <c r="JN838" s="5"/>
      <c r="JO838" s="5"/>
      <c r="JP838" s="5"/>
      <c r="JQ838" s="5"/>
      <c r="JR838" s="5"/>
      <c r="JS838" s="5"/>
      <c r="JT838" s="5"/>
      <c r="JU838" s="5"/>
      <c r="JV838" s="5"/>
      <c r="JW838" s="5"/>
      <c r="JX838" s="5"/>
      <c r="JY838" s="5"/>
      <c r="JZ838" s="5"/>
      <c r="KA838" s="5"/>
      <c r="KB838" s="5"/>
      <c r="KC838" s="5"/>
      <c r="KD838" s="5"/>
      <c r="KE838" s="5"/>
      <c r="KF838" s="5"/>
      <c r="KG838" s="5"/>
      <c r="KH838" s="5"/>
      <c r="KI838" s="5"/>
      <c r="KJ838" s="5"/>
      <c r="KK838" s="5"/>
      <c r="KL838" s="5"/>
      <c r="KM838" s="5"/>
      <c r="KN838" s="5"/>
    </row>
    <row r="839" spans="1:300" ht="12.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5"/>
      <c r="CM839" s="5"/>
      <c r="CN839" s="5"/>
      <c r="CO839" s="5"/>
      <c r="CP839" s="5"/>
      <c r="CQ839" s="5"/>
      <c r="CR839" s="5"/>
      <c r="CS839" s="5"/>
      <c r="CT839" s="5"/>
      <c r="CU839" s="5"/>
      <c r="CV839" s="5"/>
      <c r="CW839" s="5"/>
      <c r="CX839" s="5"/>
      <c r="CY839" s="5"/>
      <c r="CZ839" s="5"/>
      <c r="DA839" s="5"/>
      <c r="DB839" s="5"/>
      <c r="DC839" s="5"/>
      <c r="DD839" s="5"/>
      <c r="DE839" s="5"/>
      <c r="DF839" s="5"/>
      <c r="DG839" s="5"/>
      <c r="DH839" s="5"/>
      <c r="DI839" s="5"/>
      <c r="DJ839" s="5"/>
      <c r="DK839" s="5"/>
      <c r="DL839" s="5"/>
      <c r="DM839" s="5"/>
      <c r="DN839" s="5"/>
      <c r="DO839" s="5"/>
      <c r="DP839" s="5"/>
      <c r="DQ839" s="5"/>
      <c r="DR839" s="5"/>
      <c r="DS839" s="5"/>
      <c r="DT839" s="5"/>
      <c r="DU839" s="5"/>
      <c r="DV839" s="5"/>
      <c r="DW839" s="5"/>
      <c r="DX839" s="5"/>
      <c r="DY839" s="5"/>
      <c r="DZ839" s="5"/>
      <c r="EA839" s="5"/>
      <c r="EB839" s="5"/>
      <c r="EC839" s="5"/>
      <c r="ED839" s="5"/>
      <c r="EE839" s="5"/>
      <c r="EF839" s="5"/>
      <c r="EG839" s="5"/>
      <c r="EH839" s="5"/>
      <c r="EI839" s="5"/>
      <c r="EJ839" s="5"/>
      <c r="EK839" s="5"/>
      <c r="EL839" s="5"/>
      <c r="EM839" s="5"/>
      <c r="EN839" s="5"/>
      <c r="EO839" s="5"/>
      <c r="EP839" s="5"/>
      <c r="EQ839" s="5"/>
      <c r="ER839" s="5"/>
      <c r="ES839" s="5"/>
      <c r="ET839" s="5"/>
      <c r="EU839" s="5"/>
      <c r="EV839" s="5"/>
      <c r="EW839" s="5"/>
      <c r="EX839" s="5"/>
      <c r="EY839" s="5"/>
      <c r="EZ839" s="5"/>
      <c r="FA839" s="5"/>
      <c r="FB839" s="5"/>
      <c r="FC839" s="5"/>
      <c r="FD839" s="5"/>
      <c r="FE839" s="5"/>
      <c r="FF839" s="5"/>
      <c r="FG839" s="5"/>
      <c r="FH839" s="5"/>
      <c r="FI839" s="5"/>
      <c r="FJ839" s="5"/>
      <c r="FK839" s="5"/>
      <c r="FL839" s="5"/>
      <c r="FM839" s="5"/>
      <c r="FN839" s="5"/>
      <c r="FO839" s="5"/>
      <c r="FP839" s="5"/>
      <c r="FQ839" s="5"/>
      <c r="FR839" s="5"/>
      <c r="FS839" s="5"/>
      <c r="FT839" s="5"/>
      <c r="FU839" s="5"/>
      <c r="FV839" s="5"/>
      <c r="FW839" s="5"/>
      <c r="FX839" s="5"/>
      <c r="FY839" s="5"/>
      <c r="FZ839" s="5"/>
      <c r="GA839" s="5"/>
      <c r="GB839" s="5"/>
      <c r="GC839" s="5"/>
      <c r="GD839" s="5"/>
      <c r="GE839" s="5"/>
      <c r="GF839" s="5"/>
      <c r="GG839" s="5"/>
      <c r="GH839" s="5"/>
      <c r="GI839" s="5"/>
      <c r="GJ839" s="5"/>
      <c r="GK839" s="5"/>
      <c r="GL839" s="5"/>
      <c r="GM839" s="5"/>
      <c r="GN839" s="5"/>
      <c r="GO839" s="5"/>
      <c r="GP839" s="5"/>
      <c r="GQ839" s="5"/>
      <c r="GR839" s="5"/>
      <c r="GS839" s="5"/>
      <c r="GT839" s="5"/>
      <c r="GU839" s="5"/>
      <c r="GV839" s="5"/>
      <c r="GW839" s="5"/>
      <c r="GX839" s="5"/>
      <c r="GY839" s="5"/>
      <c r="GZ839" s="5"/>
      <c r="HA839" s="5"/>
      <c r="HB839" s="5"/>
      <c r="HC839" s="5"/>
      <c r="HD839" s="5"/>
      <c r="HE839" s="5"/>
      <c r="HF839" s="5"/>
      <c r="HG839" s="5"/>
      <c r="HH839" s="5"/>
      <c r="HI839" s="5"/>
      <c r="HJ839" s="5"/>
      <c r="HK839" s="5"/>
      <c r="HL839" s="5"/>
      <c r="HM839" s="5"/>
      <c r="HN839" s="5"/>
      <c r="HO839" s="5"/>
      <c r="HP839" s="5"/>
      <c r="HQ839" s="5"/>
      <c r="HR839" s="5"/>
      <c r="HS839" s="5"/>
      <c r="HT839" s="5"/>
      <c r="HU839" s="5"/>
      <c r="HV839" s="5"/>
      <c r="HW839" s="5"/>
      <c r="HX839" s="5"/>
      <c r="HY839" s="5"/>
      <c r="HZ839" s="5"/>
      <c r="IA839" s="5"/>
      <c r="IB839" s="5"/>
      <c r="IC839" s="5"/>
      <c r="ID839" s="5"/>
      <c r="IE839" s="5"/>
      <c r="IF839" s="5"/>
      <c r="IG839" s="5"/>
      <c r="IH839" s="5"/>
      <c r="II839" s="5"/>
      <c r="IJ839" s="5"/>
      <c r="IK839" s="5"/>
      <c r="IL839" s="5"/>
      <c r="IM839" s="5"/>
      <c r="IN839" s="5"/>
      <c r="IO839" s="5"/>
      <c r="IP839" s="5"/>
      <c r="IQ839" s="5"/>
      <c r="IR839" s="5"/>
      <c r="IS839" s="5"/>
      <c r="IT839" s="5"/>
      <c r="IU839" s="5"/>
      <c r="IV839" s="5"/>
      <c r="IW839" s="5"/>
      <c r="IX839" s="5"/>
      <c r="IY839" s="5"/>
      <c r="IZ839" s="5"/>
      <c r="JA839" s="5"/>
      <c r="JB839" s="5"/>
      <c r="JC839" s="5"/>
      <c r="JD839" s="5"/>
      <c r="JE839" s="5"/>
      <c r="JF839" s="5"/>
      <c r="JG839" s="5"/>
      <c r="JH839" s="5"/>
      <c r="JI839" s="5"/>
      <c r="JJ839" s="5"/>
      <c r="JK839" s="5"/>
      <c r="JL839" s="5"/>
      <c r="JM839" s="5"/>
      <c r="JN839" s="5"/>
      <c r="JO839" s="5"/>
      <c r="JP839" s="5"/>
      <c r="JQ839" s="5"/>
      <c r="JR839" s="5"/>
      <c r="JS839" s="5"/>
      <c r="JT839" s="5"/>
      <c r="JU839" s="5"/>
      <c r="JV839" s="5"/>
      <c r="JW839" s="5"/>
      <c r="JX839" s="5"/>
      <c r="JY839" s="5"/>
      <c r="JZ839" s="5"/>
      <c r="KA839" s="5"/>
      <c r="KB839" s="5"/>
      <c r="KC839" s="5"/>
      <c r="KD839" s="5"/>
      <c r="KE839" s="5"/>
      <c r="KF839" s="5"/>
      <c r="KG839" s="5"/>
      <c r="KH839" s="5"/>
      <c r="KI839" s="5"/>
      <c r="KJ839" s="5"/>
      <c r="KK839" s="5"/>
      <c r="KL839" s="5"/>
      <c r="KM839" s="5"/>
      <c r="KN839" s="5"/>
    </row>
    <row r="840" spans="1:300" ht="12.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/>
      <c r="CO840" s="5"/>
      <c r="CP840" s="5"/>
      <c r="CQ840" s="5"/>
      <c r="CR840" s="5"/>
      <c r="CS840" s="5"/>
      <c r="CT840" s="5"/>
      <c r="CU840" s="5"/>
      <c r="CV840" s="5"/>
      <c r="CW840" s="5"/>
      <c r="CX840" s="5"/>
      <c r="CY840" s="5"/>
      <c r="CZ840" s="5"/>
      <c r="DA840" s="5"/>
      <c r="DB840" s="5"/>
      <c r="DC840" s="5"/>
      <c r="DD840" s="5"/>
      <c r="DE840" s="5"/>
      <c r="DF840" s="5"/>
      <c r="DG840" s="5"/>
      <c r="DH840" s="5"/>
      <c r="DI840" s="5"/>
      <c r="DJ840" s="5"/>
      <c r="DK840" s="5"/>
      <c r="DL840" s="5"/>
      <c r="DM840" s="5"/>
      <c r="DN840" s="5"/>
      <c r="DO840" s="5"/>
      <c r="DP840" s="5"/>
      <c r="DQ840" s="5"/>
      <c r="DR840" s="5"/>
      <c r="DS840" s="5"/>
      <c r="DT840" s="5"/>
      <c r="DU840" s="5"/>
      <c r="DV840" s="5"/>
      <c r="DW840" s="5"/>
      <c r="DX840" s="5"/>
      <c r="DY840" s="5"/>
      <c r="DZ840" s="5"/>
      <c r="EA840" s="5"/>
      <c r="EB840" s="5"/>
      <c r="EC840" s="5"/>
      <c r="ED840" s="5"/>
      <c r="EE840" s="5"/>
      <c r="EF840" s="5"/>
      <c r="EG840" s="5"/>
      <c r="EH840" s="5"/>
      <c r="EI840" s="5"/>
      <c r="EJ840" s="5"/>
      <c r="EK840" s="5"/>
      <c r="EL840" s="5"/>
      <c r="EM840" s="5"/>
      <c r="EN840" s="5"/>
      <c r="EO840" s="5"/>
      <c r="EP840" s="5"/>
      <c r="EQ840" s="5"/>
      <c r="ER840" s="5"/>
      <c r="ES840" s="5"/>
      <c r="ET840" s="5"/>
      <c r="EU840" s="5"/>
      <c r="EV840" s="5"/>
      <c r="EW840" s="5"/>
      <c r="EX840" s="5"/>
      <c r="EY840" s="5"/>
      <c r="EZ840" s="5"/>
      <c r="FA840" s="5"/>
      <c r="FB840" s="5"/>
      <c r="FC840" s="5"/>
      <c r="FD840" s="5"/>
      <c r="FE840" s="5"/>
      <c r="FF840" s="5"/>
      <c r="FG840" s="5"/>
      <c r="FH840" s="5"/>
      <c r="FI840" s="5"/>
      <c r="FJ840" s="5"/>
      <c r="FK840" s="5"/>
      <c r="FL840" s="5"/>
      <c r="FM840" s="5"/>
      <c r="FN840" s="5"/>
      <c r="FO840" s="5"/>
      <c r="FP840" s="5"/>
      <c r="FQ840" s="5"/>
      <c r="FR840" s="5"/>
      <c r="FS840" s="5"/>
      <c r="FT840" s="5"/>
      <c r="FU840" s="5"/>
      <c r="FV840" s="5"/>
      <c r="FW840" s="5"/>
      <c r="FX840" s="5"/>
      <c r="FY840" s="5"/>
      <c r="FZ840" s="5"/>
      <c r="GA840" s="5"/>
      <c r="GB840" s="5"/>
      <c r="GC840" s="5"/>
      <c r="GD840" s="5"/>
      <c r="GE840" s="5"/>
      <c r="GF840" s="5"/>
      <c r="GG840" s="5"/>
      <c r="GH840" s="5"/>
      <c r="GI840" s="5"/>
      <c r="GJ840" s="5"/>
      <c r="GK840" s="5"/>
      <c r="GL840" s="5"/>
      <c r="GM840" s="5"/>
      <c r="GN840" s="5"/>
      <c r="GO840" s="5"/>
      <c r="GP840" s="5"/>
      <c r="GQ840" s="5"/>
      <c r="GR840" s="5"/>
      <c r="GS840" s="5"/>
      <c r="GT840" s="5"/>
      <c r="GU840" s="5"/>
      <c r="GV840" s="5"/>
      <c r="GW840" s="5"/>
      <c r="GX840" s="5"/>
      <c r="GY840" s="5"/>
      <c r="GZ840" s="5"/>
      <c r="HA840" s="5"/>
      <c r="HB840" s="5"/>
      <c r="HC840" s="5"/>
      <c r="HD840" s="5"/>
      <c r="HE840" s="5"/>
      <c r="HF840" s="5"/>
      <c r="HG840" s="5"/>
      <c r="HH840" s="5"/>
      <c r="HI840" s="5"/>
      <c r="HJ840" s="5"/>
      <c r="HK840" s="5"/>
      <c r="HL840" s="5"/>
      <c r="HM840" s="5"/>
      <c r="HN840" s="5"/>
      <c r="HO840" s="5"/>
      <c r="HP840" s="5"/>
      <c r="HQ840" s="5"/>
      <c r="HR840" s="5"/>
      <c r="HS840" s="5"/>
      <c r="HT840" s="5"/>
      <c r="HU840" s="5"/>
      <c r="HV840" s="5"/>
      <c r="HW840" s="5"/>
      <c r="HX840" s="5"/>
      <c r="HY840" s="5"/>
      <c r="HZ840" s="5"/>
      <c r="IA840" s="5"/>
      <c r="IB840" s="5"/>
      <c r="IC840" s="5"/>
      <c r="ID840" s="5"/>
      <c r="IE840" s="5"/>
      <c r="IF840" s="5"/>
      <c r="IG840" s="5"/>
      <c r="IH840" s="5"/>
      <c r="II840" s="5"/>
      <c r="IJ840" s="5"/>
      <c r="IK840" s="5"/>
      <c r="IL840" s="5"/>
      <c r="IM840" s="5"/>
      <c r="IN840" s="5"/>
      <c r="IO840" s="5"/>
      <c r="IP840" s="5"/>
      <c r="IQ840" s="5"/>
      <c r="IR840" s="5"/>
      <c r="IS840" s="5"/>
      <c r="IT840" s="5"/>
      <c r="IU840" s="5"/>
      <c r="IV840" s="5"/>
      <c r="IW840" s="5"/>
      <c r="IX840" s="5"/>
      <c r="IY840" s="5"/>
      <c r="IZ840" s="5"/>
      <c r="JA840" s="5"/>
      <c r="JB840" s="5"/>
      <c r="JC840" s="5"/>
      <c r="JD840" s="5"/>
      <c r="JE840" s="5"/>
      <c r="JF840" s="5"/>
      <c r="JG840" s="5"/>
      <c r="JH840" s="5"/>
      <c r="JI840" s="5"/>
      <c r="JJ840" s="5"/>
      <c r="JK840" s="5"/>
      <c r="JL840" s="5"/>
      <c r="JM840" s="5"/>
      <c r="JN840" s="5"/>
      <c r="JO840" s="5"/>
      <c r="JP840" s="5"/>
      <c r="JQ840" s="5"/>
      <c r="JR840" s="5"/>
      <c r="JS840" s="5"/>
      <c r="JT840" s="5"/>
      <c r="JU840" s="5"/>
      <c r="JV840" s="5"/>
      <c r="JW840" s="5"/>
      <c r="JX840" s="5"/>
      <c r="JY840" s="5"/>
      <c r="JZ840" s="5"/>
      <c r="KA840" s="5"/>
      <c r="KB840" s="5"/>
      <c r="KC840" s="5"/>
      <c r="KD840" s="5"/>
      <c r="KE840" s="5"/>
      <c r="KF840" s="5"/>
      <c r="KG840" s="5"/>
      <c r="KH840" s="5"/>
      <c r="KI840" s="5"/>
      <c r="KJ840" s="5"/>
      <c r="KK840" s="5"/>
      <c r="KL840" s="5"/>
      <c r="KM840" s="5"/>
      <c r="KN840" s="5"/>
    </row>
    <row r="841" spans="1:300" ht="12.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  <c r="CL841" s="5"/>
      <c r="CM841" s="5"/>
      <c r="CN841" s="5"/>
      <c r="CO841" s="5"/>
      <c r="CP841" s="5"/>
      <c r="CQ841" s="5"/>
      <c r="CR841" s="5"/>
      <c r="CS841" s="5"/>
      <c r="CT841" s="5"/>
      <c r="CU841" s="5"/>
      <c r="CV841" s="5"/>
      <c r="CW841" s="5"/>
      <c r="CX841" s="5"/>
      <c r="CY841" s="5"/>
      <c r="CZ841" s="5"/>
      <c r="DA841" s="5"/>
      <c r="DB841" s="5"/>
      <c r="DC841" s="5"/>
      <c r="DD841" s="5"/>
      <c r="DE841" s="5"/>
      <c r="DF841" s="5"/>
      <c r="DG841" s="5"/>
      <c r="DH841" s="5"/>
      <c r="DI841" s="5"/>
      <c r="DJ841" s="5"/>
      <c r="DK841" s="5"/>
      <c r="DL841" s="5"/>
      <c r="DM841" s="5"/>
      <c r="DN841" s="5"/>
      <c r="DO841" s="5"/>
      <c r="DP841" s="5"/>
      <c r="DQ841" s="5"/>
      <c r="DR841" s="5"/>
      <c r="DS841" s="5"/>
      <c r="DT841" s="5"/>
      <c r="DU841" s="5"/>
      <c r="DV841" s="5"/>
      <c r="DW841" s="5"/>
      <c r="DX841" s="5"/>
      <c r="DY841" s="5"/>
      <c r="DZ841" s="5"/>
      <c r="EA841" s="5"/>
      <c r="EB841" s="5"/>
      <c r="EC841" s="5"/>
      <c r="ED841" s="5"/>
      <c r="EE841" s="5"/>
      <c r="EF841" s="5"/>
      <c r="EG841" s="5"/>
      <c r="EH841" s="5"/>
      <c r="EI841" s="5"/>
      <c r="EJ841" s="5"/>
      <c r="EK841" s="5"/>
      <c r="EL841" s="5"/>
      <c r="EM841" s="5"/>
      <c r="EN841" s="5"/>
      <c r="EO841" s="5"/>
      <c r="EP841" s="5"/>
      <c r="EQ841" s="5"/>
      <c r="ER841" s="5"/>
      <c r="ES841" s="5"/>
      <c r="ET841" s="5"/>
      <c r="EU841" s="5"/>
      <c r="EV841" s="5"/>
      <c r="EW841" s="5"/>
      <c r="EX841" s="5"/>
      <c r="EY841" s="5"/>
      <c r="EZ841" s="5"/>
      <c r="FA841" s="5"/>
      <c r="FB841" s="5"/>
      <c r="FC841" s="5"/>
      <c r="FD841" s="5"/>
      <c r="FE841" s="5"/>
      <c r="FF841" s="5"/>
      <c r="FG841" s="5"/>
      <c r="FH841" s="5"/>
      <c r="FI841" s="5"/>
      <c r="FJ841" s="5"/>
      <c r="FK841" s="5"/>
      <c r="FL841" s="5"/>
      <c r="FM841" s="5"/>
      <c r="FN841" s="5"/>
      <c r="FO841" s="5"/>
      <c r="FP841" s="5"/>
      <c r="FQ841" s="5"/>
      <c r="FR841" s="5"/>
      <c r="FS841" s="5"/>
      <c r="FT841" s="5"/>
      <c r="FU841" s="5"/>
      <c r="FV841" s="5"/>
      <c r="FW841" s="5"/>
      <c r="FX841" s="5"/>
      <c r="FY841" s="5"/>
      <c r="FZ841" s="5"/>
      <c r="GA841" s="5"/>
      <c r="GB841" s="5"/>
      <c r="GC841" s="5"/>
      <c r="GD841" s="5"/>
      <c r="GE841" s="5"/>
      <c r="GF841" s="5"/>
      <c r="GG841" s="5"/>
      <c r="GH841" s="5"/>
      <c r="GI841" s="5"/>
      <c r="GJ841" s="5"/>
      <c r="GK841" s="5"/>
      <c r="GL841" s="5"/>
      <c r="GM841" s="5"/>
      <c r="GN841" s="5"/>
      <c r="GO841" s="5"/>
      <c r="GP841" s="5"/>
      <c r="GQ841" s="5"/>
      <c r="GR841" s="5"/>
      <c r="GS841" s="5"/>
      <c r="GT841" s="5"/>
      <c r="GU841" s="5"/>
      <c r="GV841" s="5"/>
      <c r="GW841" s="5"/>
      <c r="GX841" s="5"/>
      <c r="GY841" s="5"/>
      <c r="GZ841" s="5"/>
      <c r="HA841" s="5"/>
      <c r="HB841" s="5"/>
      <c r="HC841" s="5"/>
      <c r="HD841" s="5"/>
      <c r="HE841" s="5"/>
      <c r="HF841" s="5"/>
      <c r="HG841" s="5"/>
      <c r="HH841" s="5"/>
      <c r="HI841" s="5"/>
      <c r="HJ841" s="5"/>
      <c r="HK841" s="5"/>
      <c r="HL841" s="5"/>
      <c r="HM841" s="5"/>
      <c r="HN841" s="5"/>
      <c r="HO841" s="5"/>
      <c r="HP841" s="5"/>
      <c r="HQ841" s="5"/>
      <c r="HR841" s="5"/>
      <c r="HS841" s="5"/>
      <c r="HT841" s="5"/>
      <c r="HU841" s="5"/>
      <c r="HV841" s="5"/>
      <c r="HW841" s="5"/>
      <c r="HX841" s="5"/>
      <c r="HY841" s="5"/>
      <c r="HZ841" s="5"/>
      <c r="IA841" s="5"/>
      <c r="IB841" s="5"/>
      <c r="IC841" s="5"/>
      <c r="ID841" s="5"/>
      <c r="IE841" s="5"/>
      <c r="IF841" s="5"/>
      <c r="IG841" s="5"/>
      <c r="IH841" s="5"/>
      <c r="II841" s="5"/>
      <c r="IJ841" s="5"/>
      <c r="IK841" s="5"/>
      <c r="IL841" s="5"/>
      <c r="IM841" s="5"/>
      <c r="IN841" s="5"/>
      <c r="IO841" s="5"/>
      <c r="IP841" s="5"/>
      <c r="IQ841" s="5"/>
      <c r="IR841" s="5"/>
      <c r="IS841" s="5"/>
      <c r="IT841" s="5"/>
      <c r="IU841" s="5"/>
      <c r="IV841" s="5"/>
      <c r="IW841" s="5"/>
      <c r="IX841" s="5"/>
      <c r="IY841" s="5"/>
      <c r="IZ841" s="5"/>
      <c r="JA841" s="5"/>
      <c r="JB841" s="5"/>
      <c r="JC841" s="5"/>
      <c r="JD841" s="5"/>
      <c r="JE841" s="5"/>
      <c r="JF841" s="5"/>
      <c r="JG841" s="5"/>
      <c r="JH841" s="5"/>
      <c r="JI841" s="5"/>
      <c r="JJ841" s="5"/>
      <c r="JK841" s="5"/>
      <c r="JL841" s="5"/>
      <c r="JM841" s="5"/>
      <c r="JN841" s="5"/>
      <c r="JO841" s="5"/>
      <c r="JP841" s="5"/>
      <c r="JQ841" s="5"/>
      <c r="JR841" s="5"/>
      <c r="JS841" s="5"/>
      <c r="JT841" s="5"/>
      <c r="JU841" s="5"/>
      <c r="JV841" s="5"/>
      <c r="JW841" s="5"/>
      <c r="JX841" s="5"/>
      <c r="JY841" s="5"/>
      <c r="JZ841" s="5"/>
      <c r="KA841" s="5"/>
      <c r="KB841" s="5"/>
      <c r="KC841" s="5"/>
      <c r="KD841" s="5"/>
      <c r="KE841" s="5"/>
      <c r="KF841" s="5"/>
      <c r="KG841" s="5"/>
      <c r="KH841" s="5"/>
      <c r="KI841" s="5"/>
      <c r="KJ841" s="5"/>
      <c r="KK841" s="5"/>
      <c r="KL841" s="5"/>
      <c r="KM841" s="5"/>
      <c r="KN841" s="5"/>
    </row>
    <row r="842" spans="1:300" ht="12.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5"/>
      <c r="CM842" s="5"/>
      <c r="CN842" s="5"/>
      <c r="CO842" s="5"/>
      <c r="CP842" s="5"/>
      <c r="CQ842" s="5"/>
      <c r="CR842" s="5"/>
      <c r="CS842" s="5"/>
      <c r="CT842" s="5"/>
      <c r="CU842" s="5"/>
      <c r="CV842" s="5"/>
      <c r="CW842" s="5"/>
      <c r="CX842" s="5"/>
      <c r="CY842" s="5"/>
      <c r="CZ842" s="5"/>
      <c r="DA842" s="5"/>
      <c r="DB842" s="5"/>
      <c r="DC842" s="5"/>
      <c r="DD842" s="5"/>
      <c r="DE842" s="5"/>
      <c r="DF842" s="5"/>
      <c r="DG842" s="5"/>
      <c r="DH842" s="5"/>
      <c r="DI842" s="5"/>
      <c r="DJ842" s="5"/>
      <c r="DK842" s="5"/>
      <c r="DL842" s="5"/>
      <c r="DM842" s="5"/>
      <c r="DN842" s="5"/>
      <c r="DO842" s="5"/>
      <c r="DP842" s="5"/>
      <c r="DQ842" s="5"/>
      <c r="DR842" s="5"/>
      <c r="DS842" s="5"/>
      <c r="DT842" s="5"/>
      <c r="DU842" s="5"/>
      <c r="DV842" s="5"/>
      <c r="DW842" s="5"/>
      <c r="DX842" s="5"/>
      <c r="DY842" s="5"/>
      <c r="DZ842" s="5"/>
      <c r="EA842" s="5"/>
      <c r="EB842" s="5"/>
      <c r="EC842" s="5"/>
      <c r="ED842" s="5"/>
      <c r="EE842" s="5"/>
      <c r="EF842" s="5"/>
      <c r="EG842" s="5"/>
      <c r="EH842" s="5"/>
      <c r="EI842" s="5"/>
      <c r="EJ842" s="5"/>
      <c r="EK842" s="5"/>
      <c r="EL842" s="5"/>
      <c r="EM842" s="5"/>
      <c r="EN842" s="5"/>
      <c r="EO842" s="5"/>
      <c r="EP842" s="5"/>
      <c r="EQ842" s="5"/>
      <c r="ER842" s="5"/>
      <c r="ES842" s="5"/>
      <c r="ET842" s="5"/>
      <c r="EU842" s="5"/>
      <c r="EV842" s="5"/>
      <c r="EW842" s="5"/>
      <c r="EX842" s="5"/>
      <c r="EY842" s="5"/>
      <c r="EZ842" s="5"/>
      <c r="FA842" s="5"/>
      <c r="FB842" s="5"/>
      <c r="FC842" s="5"/>
      <c r="FD842" s="5"/>
      <c r="FE842" s="5"/>
      <c r="FF842" s="5"/>
      <c r="FG842" s="5"/>
      <c r="FH842" s="5"/>
      <c r="FI842" s="5"/>
      <c r="FJ842" s="5"/>
      <c r="FK842" s="5"/>
      <c r="FL842" s="5"/>
      <c r="FM842" s="5"/>
      <c r="FN842" s="5"/>
      <c r="FO842" s="5"/>
      <c r="FP842" s="5"/>
      <c r="FQ842" s="5"/>
      <c r="FR842" s="5"/>
      <c r="FS842" s="5"/>
      <c r="FT842" s="5"/>
      <c r="FU842" s="5"/>
      <c r="FV842" s="5"/>
      <c r="FW842" s="5"/>
      <c r="FX842" s="5"/>
      <c r="FY842" s="5"/>
      <c r="FZ842" s="5"/>
      <c r="GA842" s="5"/>
      <c r="GB842" s="5"/>
      <c r="GC842" s="5"/>
      <c r="GD842" s="5"/>
      <c r="GE842" s="5"/>
      <c r="GF842" s="5"/>
      <c r="GG842" s="5"/>
      <c r="GH842" s="5"/>
      <c r="GI842" s="5"/>
      <c r="GJ842" s="5"/>
      <c r="GK842" s="5"/>
      <c r="GL842" s="5"/>
      <c r="GM842" s="5"/>
      <c r="GN842" s="5"/>
      <c r="GO842" s="5"/>
      <c r="GP842" s="5"/>
      <c r="GQ842" s="5"/>
      <c r="GR842" s="5"/>
      <c r="GS842" s="5"/>
      <c r="GT842" s="5"/>
      <c r="GU842" s="5"/>
      <c r="GV842" s="5"/>
      <c r="GW842" s="5"/>
      <c r="GX842" s="5"/>
      <c r="GY842" s="5"/>
      <c r="GZ842" s="5"/>
      <c r="HA842" s="5"/>
      <c r="HB842" s="5"/>
      <c r="HC842" s="5"/>
      <c r="HD842" s="5"/>
      <c r="HE842" s="5"/>
      <c r="HF842" s="5"/>
      <c r="HG842" s="5"/>
      <c r="HH842" s="5"/>
      <c r="HI842" s="5"/>
      <c r="HJ842" s="5"/>
      <c r="HK842" s="5"/>
      <c r="HL842" s="5"/>
      <c r="HM842" s="5"/>
      <c r="HN842" s="5"/>
      <c r="HO842" s="5"/>
      <c r="HP842" s="5"/>
      <c r="HQ842" s="5"/>
      <c r="HR842" s="5"/>
      <c r="HS842" s="5"/>
      <c r="HT842" s="5"/>
      <c r="HU842" s="5"/>
      <c r="HV842" s="5"/>
      <c r="HW842" s="5"/>
      <c r="HX842" s="5"/>
      <c r="HY842" s="5"/>
      <c r="HZ842" s="5"/>
      <c r="IA842" s="5"/>
      <c r="IB842" s="5"/>
      <c r="IC842" s="5"/>
      <c r="ID842" s="5"/>
      <c r="IE842" s="5"/>
      <c r="IF842" s="5"/>
      <c r="IG842" s="5"/>
      <c r="IH842" s="5"/>
      <c r="II842" s="5"/>
      <c r="IJ842" s="5"/>
      <c r="IK842" s="5"/>
      <c r="IL842" s="5"/>
      <c r="IM842" s="5"/>
      <c r="IN842" s="5"/>
      <c r="IO842" s="5"/>
      <c r="IP842" s="5"/>
      <c r="IQ842" s="5"/>
      <c r="IR842" s="5"/>
      <c r="IS842" s="5"/>
      <c r="IT842" s="5"/>
      <c r="IU842" s="5"/>
      <c r="IV842" s="5"/>
      <c r="IW842" s="5"/>
      <c r="IX842" s="5"/>
      <c r="IY842" s="5"/>
      <c r="IZ842" s="5"/>
      <c r="JA842" s="5"/>
      <c r="JB842" s="5"/>
      <c r="JC842" s="5"/>
      <c r="JD842" s="5"/>
      <c r="JE842" s="5"/>
      <c r="JF842" s="5"/>
      <c r="JG842" s="5"/>
      <c r="JH842" s="5"/>
      <c r="JI842" s="5"/>
      <c r="JJ842" s="5"/>
      <c r="JK842" s="5"/>
      <c r="JL842" s="5"/>
      <c r="JM842" s="5"/>
      <c r="JN842" s="5"/>
      <c r="JO842" s="5"/>
      <c r="JP842" s="5"/>
      <c r="JQ842" s="5"/>
      <c r="JR842" s="5"/>
      <c r="JS842" s="5"/>
      <c r="JT842" s="5"/>
      <c r="JU842" s="5"/>
      <c r="JV842" s="5"/>
      <c r="JW842" s="5"/>
      <c r="JX842" s="5"/>
      <c r="JY842" s="5"/>
      <c r="JZ842" s="5"/>
      <c r="KA842" s="5"/>
      <c r="KB842" s="5"/>
      <c r="KC842" s="5"/>
      <c r="KD842" s="5"/>
      <c r="KE842" s="5"/>
      <c r="KF842" s="5"/>
      <c r="KG842" s="5"/>
      <c r="KH842" s="5"/>
      <c r="KI842" s="5"/>
      <c r="KJ842" s="5"/>
      <c r="KK842" s="5"/>
      <c r="KL842" s="5"/>
      <c r="KM842" s="5"/>
      <c r="KN842" s="5"/>
    </row>
    <row r="843" spans="1:300" ht="12.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5"/>
      <c r="CM843" s="5"/>
      <c r="CN843" s="5"/>
      <c r="CO843" s="5"/>
      <c r="CP843" s="5"/>
      <c r="CQ843" s="5"/>
      <c r="CR843" s="5"/>
      <c r="CS843" s="5"/>
      <c r="CT843" s="5"/>
      <c r="CU843" s="5"/>
      <c r="CV843" s="5"/>
      <c r="CW843" s="5"/>
      <c r="CX843" s="5"/>
      <c r="CY843" s="5"/>
      <c r="CZ843" s="5"/>
      <c r="DA843" s="5"/>
      <c r="DB843" s="5"/>
      <c r="DC843" s="5"/>
      <c r="DD843" s="5"/>
      <c r="DE843" s="5"/>
      <c r="DF843" s="5"/>
      <c r="DG843" s="5"/>
      <c r="DH843" s="5"/>
      <c r="DI843" s="5"/>
      <c r="DJ843" s="5"/>
      <c r="DK843" s="5"/>
      <c r="DL843" s="5"/>
      <c r="DM843" s="5"/>
      <c r="DN843" s="5"/>
      <c r="DO843" s="5"/>
      <c r="DP843" s="5"/>
      <c r="DQ843" s="5"/>
      <c r="DR843" s="5"/>
      <c r="DS843" s="5"/>
      <c r="DT843" s="5"/>
      <c r="DU843" s="5"/>
      <c r="DV843" s="5"/>
      <c r="DW843" s="5"/>
      <c r="DX843" s="5"/>
      <c r="DY843" s="5"/>
      <c r="DZ843" s="5"/>
      <c r="EA843" s="5"/>
      <c r="EB843" s="5"/>
      <c r="EC843" s="5"/>
      <c r="ED843" s="5"/>
      <c r="EE843" s="5"/>
      <c r="EF843" s="5"/>
      <c r="EG843" s="5"/>
      <c r="EH843" s="5"/>
      <c r="EI843" s="5"/>
      <c r="EJ843" s="5"/>
      <c r="EK843" s="5"/>
      <c r="EL843" s="5"/>
      <c r="EM843" s="5"/>
      <c r="EN843" s="5"/>
      <c r="EO843" s="5"/>
      <c r="EP843" s="5"/>
      <c r="EQ843" s="5"/>
      <c r="ER843" s="5"/>
      <c r="ES843" s="5"/>
      <c r="ET843" s="5"/>
      <c r="EU843" s="5"/>
      <c r="EV843" s="5"/>
      <c r="EW843" s="5"/>
      <c r="EX843" s="5"/>
      <c r="EY843" s="5"/>
      <c r="EZ843" s="5"/>
      <c r="FA843" s="5"/>
      <c r="FB843" s="5"/>
      <c r="FC843" s="5"/>
      <c r="FD843" s="5"/>
      <c r="FE843" s="5"/>
      <c r="FF843" s="5"/>
      <c r="FG843" s="5"/>
      <c r="FH843" s="5"/>
      <c r="FI843" s="5"/>
      <c r="FJ843" s="5"/>
      <c r="FK843" s="5"/>
      <c r="FL843" s="5"/>
      <c r="FM843" s="5"/>
      <c r="FN843" s="5"/>
      <c r="FO843" s="5"/>
      <c r="FP843" s="5"/>
      <c r="FQ843" s="5"/>
      <c r="FR843" s="5"/>
      <c r="FS843" s="5"/>
      <c r="FT843" s="5"/>
      <c r="FU843" s="5"/>
      <c r="FV843" s="5"/>
      <c r="FW843" s="5"/>
      <c r="FX843" s="5"/>
      <c r="FY843" s="5"/>
      <c r="FZ843" s="5"/>
      <c r="GA843" s="5"/>
      <c r="GB843" s="5"/>
      <c r="GC843" s="5"/>
      <c r="GD843" s="5"/>
      <c r="GE843" s="5"/>
      <c r="GF843" s="5"/>
      <c r="GG843" s="5"/>
      <c r="GH843" s="5"/>
      <c r="GI843" s="5"/>
      <c r="GJ843" s="5"/>
      <c r="GK843" s="5"/>
      <c r="GL843" s="5"/>
      <c r="GM843" s="5"/>
      <c r="GN843" s="5"/>
      <c r="GO843" s="5"/>
      <c r="GP843" s="5"/>
      <c r="GQ843" s="5"/>
      <c r="GR843" s="5"/>
      <c r="GS843" s="5"/>
      <c r="GT843" s="5"/>
      <c r="GU843" s="5"/>
      <c r="GV843" s="5"/>
      <c r="GW843" s="5"/>
      <c r="GX843" s="5"/>
      <c r="GY843" s="5"/>
      <c r="GZ843" s="5"/>
      <c r="HA843" s="5"/>
      <c r="HB843" s="5"/>
      <c r="HC843" s="5"/>
      <c r="HD843" s="5"/>
      <c r="HE843" s="5"/>
      <c r="HF843" s="5"/>
      <c r="HG843" s="5"/>
      <c r="HH843" s="5"/>
      <c r="HI843" s="5"/>
      <c r="HJ843" s="5"/>
      <c r="HK843" s="5"/>
      <c r="HL843" s="5"/>
      <c r="HM843" s="5"/>
      <c r="HN843" s="5"/>
      <c r="HO843" s="5"/>
      <c r="HP843" s="5"/>
      <c r="HQ843" s="5"/>
      <c r="HR843" s="5"/>
      <c r="HS843" s="5"/>
      <c r="HT843" s="5"/>
      <c r="HU843" s="5"/>
      <c r="HV843" s="5"/>
      <c r="HW843" s="5"/>
      <c r="HX843" s="5"/>
      <c r="HY843" s="5"/>
      <c r="HZ843" s="5"/>
      <c r="IA843" s="5"/>
      <c r="IB843" s="5"/>
      <c r="IC843" s="5"/>
      <c r="ID843" s="5"/>
      <c r="IE843" s="5"/>
      <c r="IF843" s="5"/>
      <c r="IG843" s="5"/>
      <c r="IH843" s="5"/>
      <c r="II843" s="5"/>
      <c r="IJ843" s="5"/>
      <c r="IK843" s="5"/>
      <c r="IL843" s="5"/>
      <c r="IM843" s="5"/>
      <c r="IN843" s="5"/>
      <c r="IO843" s="5"/>
      <c r="IP843" s="5"/>
      <c r="IQ843" s="5"/>
      <c r="IR843" s="5"/>
      <c r="IS843" s="5"/>
      <c r="IT843" s="5"/>
      <c r="IU843" s="5"/>
      <c r="IV843" s="5"/>
      <c r="IW843" s="5"/>
      <c r="IX843" s="5"/>
      <c r="IY843" s="5"/>
      <c r="IZ843" s="5"/>
      <c r="JA843" s="5"/>
      <c r="JB843" s="5"/>
      <c r="JC843" s="5"/>
      <c r="JD843" s="5"/>
      <c r="JE843" s="5"/>
      <c r="JF843" s="5"/>
      <c r="JG843" s="5"/>
      <c r="JH843" s="5"/>
      <c r="JI843" s="5"/>
      <c r="JJ843" s="5"/>
      <c r="JK843" s="5"/>
      <c r="JL843" s="5"/>
      <c r="JM843" s="5"/>
      <c r="JN843" s="5"/>
      <c r="JO843" s="5"/>
      <c r="JP843" s="5"/>
      <c r="JQ843" s="5"/>
      <c r="JR843" s="5"/>
      <c r="JS843" s="5"/>
      <c r="JT843" s="5"/>
      <c r="JU843" s="5"/>
      <c r="JV843" s="5"/>
      <c r="JW843" s="5"/>
      <c r="JX843" s="5"/>
      <c r="JY843" s="5"/>
      <c r="JZ843" s="5"/>
      <c r="KA843" s="5"/>
      <c r="KB843" s="5"/>
      <c r="KC843" s="5"/>
      <c r="KD843" s="5"/>
      <c r="KE843" s="5"/>
      <c r="KF843" s="5"/>
      <c r="KG843" s="5"/>
      <c r="KH843" s="5"/>
      <c r="KI843" s="5"/>
      <c r="KJ843" s="5"/>
      <c r="KK843" s="5"/>
      <c r="KL843" s="5"/>
      <c r="KM843" s="5"/>
      <c r="KN843" s="5"/>
    </row>
    <row r="844" spans="1:300" ht="12.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5"/>
      <c r="CM844" s="5"/>
      <c r="CN844" s="5"/>
      <c r="CO844" s="5"/>
      <c r="CP844" s="5"/>
      <c r="CQ844" s="5"/>
      <c r="CR844" s="5"/>
      <c r="CS844" s="5"/>
      <c r="CT844" s="5"/>
      <c r="CU844" s="5"/>
      <c r="CV844" s="5"/>
      <c r="CW844" s="5"/>
      <c r="CX844" s="5"/>
      <c r="CY844" s="5"/>
      <c r="CZ844" s="5"/>
      <c r="DA844" s="5"/>
      <c r="DB844" s="5"/>
      <c r="DC844" s="5"/>
      <c r="DD844" s="5"/>
      <c r="DE844" s="5"/>
      <c r="DF844" s="5"/>
      <c r="DG844" s="5"/>
      <c r="DH844" s="5"/>
      <c r="DI844" s="5"/>
      <c r="DJ844" s="5"/>
      <c r="DK844" s="5"/>
      <c r="DL844" s="5"/>
      <c r="DM844" s="5"/>
      <c r="DN844" s="5"/>
      <c r="DO844" s="5"/>
      <c r="DP844" s="5"/>
      <c r="DQ844" s="5"/>
      <c r="DR844" s="5"/>
      <c r="DS844" s="5"/>
      <c r="DT844" s="5"/>
      <c r="DU844" s="5"/>
      <c r="DV844" s="5"/>
      <c r="DW844" s="5"/>
      <c r="DX844" s="5"/>
      <c r="DY844" s="5"/>
      <c r="DZ844" s="5"/>
      <c r="EA844" s="5"/>
      <c r="EB844" s="5"/>
      <c r="EC844" s="5"/>
      <c r="ED844" s="5"/>
      <c r="EE844" s="5"/>
      <c r="EF844" s="5"/>
      <c r="EG844" s="5"/>
      <c r="EH844" s="5"/>
      <c r="EI844" s="5"/>
      <c r="EJ844" s="5"/>
      <c r="EK844" s="5"/>
      <c r="EL844" s="5"/>
      <c r="EM844" s="5"/>
      <c r="EN844" s="5"/>
      <c r="EO844" s="5"/>
      <c r="EP844" s="5"/>
      <c r="EQ844" s="5"/>
      <c r="ER844" s="5"/>
      <c r="ES844" s="5"/>
      <c r="ET844" s="5"/>
      <c r="EU844" s="5"/>
      <c r="EV844" s="5"/>
      <c r="EW844" s="5"/>
      <c r="EX844" s="5"/>
      <c r="EY844" s="5"/>
      <c r="EZ844" s="5"/>
      <c r="FA844" s="5"/>
      <c r="FB844" s="5"/>
      <c r="FC844" s="5"/>
      <c r="FD844" s="5"/>
      <c r="FE844" s="5"/>
      <c r="FF844" s="5"/>
      <c r="FG844" s="5"/>
      <c r="FH844" s="5"/>
      <c r="FI844" s="5"/>
      <c r="FJ844" s="5"/>
      <c r="FK844" s="5"/>
      <c r="FL844" s="5"/>
      <c r="FM844" s="5"/>
      <c r="FN844" s="5"/>
      <c r="FO844" s="5"/>
      <c r="FP844" s="5"/>
      <c r="FQ844" s="5"/>
      <c r="FR844" s="5"/>
      <c r="FS844" s="5"/>
      <c r="FT844" s="5"/>
      <c r="FU844" s="5"/>
      <c r="FV844" s="5"/>
      <c r="FW844" s="5"/>
      <c r="FX844" s="5"/>
      <c r="FY844" s="5"/>
      <c r="FZ844" s="5"/>
      <c r="GA844" s="5"/>
      <c r="GB844" s="5"/>
      <c r="GC844" s="5"/>
      <c r="GD844" s="5"/>
      <c r="GE844" s="5"/>
      <c r="GF844" s="5"/>
      <c r="GG844" s="5"/>
      <c r="GH844" s="5"/>
      <c r="GI844" s="5"/>
      <c r="GJ844" s="5"/>
      <c r="GK844" s="5"/>
      <c r="GL844" s="5"/>
      <c r="GM844" s="5"/>
      <c r="GN844" s="5"/>
      <c r="GO844" s="5"/>
      <c r="GP844" s="5"/>
      <c r="GQ844" s="5"/>
      <c r="GR844" s="5"/>
      <c r="GS844" s="5"/>
      <c r="GT844" s="5"/>
      <c r="GU844" s="5"/>
      <c r="GV844" s="5"/>
      <c r="GW844" s="5"/>
      <c r="GX844" s="5"/>
      <c r="GY844" s="5"/>
      <c r="GZ844" s="5"/>
      <c r="HA844" s="5"/>
      <c r="HB844" s="5"/>
      <c r="HC844" s="5"/>
      <c r="HD844" s="5"/>
      <c r="HE844" s="5"/>
      <c r="HF844" s="5"/>
      <c r="HG844" s="5"/>
      <c r="HH844" s="5"/>
      <c r="HI844" s="5"/>
      <c r="HJ844" s="5"/>
      <c r="HK844" s="5"/>
      <c r="HL844" s="5"/>
      <c r="HM844" s="5"/>
      <c r="HN844" s="5"/>
      <c r="HO844" s="5"/>
      <c r="HP844" s="5"/>
      <c r="HQ844" s="5"/>
      <c r="HR844" s="5"/>
      <c r="HS844" s="5"/>
      <c r="HT844" s="5"/>
      <c r="HU844" s="5"/>
      <c r="HV844" s="5"/>
      <c r="HW844" s="5"/>
      <c r="HX844" s="5"/>
      <c r="HY844" s="5"/>
      <c r="HZ844" s="5"/>
      <c r="IA844" s="5"/>
      <c r="IB844" s="5"/>
      <c r="IC844" s="5"/>
      <c r="ID844" s="5"/>
      <c r="IE844" s="5"/>
      <c r="IF844" s="5"/>
      <c r="IG844" s="5"/>
      <c r="IH844" s="5"/>
      <c r="II844" s="5"/>
      <c r="IJ844" s="5"/>
      <c r="IK844" s="5"/>
      <c r="IL844" s="5"/>
      <c r="IM844" s="5"/>
      <c r="IN844" s="5"/>
      <c r="IO844" s="5"/>
      <c r="IP844" s="5"/>
      <c r="IQ844" s="5"/>
      <c r="IR844" s="5"/>
      <c r="IS844" s="5"/>
      <c r="IT844" s="5"/>
      <c r="IU844" s="5"/>
      <c r="IV844" s="5"/>
      <c r="IW844" s="5"/>
      <c r="IX844" s="5"/>
      <c r="IY844" s="5"/>
      <c r="IZ844" s="5"/>
      <c r="JA844" s="5"/>
      <c r="JB844" s="5"/>
      <c r="JC844" s="5"/>
      <c r="JD844" s="5"/>
      <c r="JE844" s="5"/>
      <c r="JF844" s="5"/>
      <c r="JG844" s="5"/>
      <c r="JH844" s="5"/>
      <c r="JI844" s="5"/>
      <c r="JJ844" s="5"/>
      <c r="JK844" s="5"/>
      <c r="JL844" s="5"/>
      <c r="JM844" s="5"/>
      <c r="JN844" s="5"/>
      <c r="JO844" s="5"/>
      <c r="JP844" s="5"/>
      <c r="JQ844" s="5"/>
      <c r="JR844" s="5"/>
      <c r="JS844" s="5"/>
      <c r="JT844" s="5"/>
      <c r="JU844" s="5"/>
      <c r="JV844" s="5"/>
      <c r="JW844" s="5"/>
      <c r="JX844" s="5"/>
      <c r="JY844" s="5"/>
      <c r="JZ844" s="5"/>
      <c r="KA844" s="5"/>
      <c r="KB844" s="5"/>
      <c r="KC844" s="5"/>
      <c r="KD844" s="5"/>
      <c r="KE844" s="5"/>
      <c r="KF844" s="5"/>
      <c r="KG844" s="5"/>
      <c r="KH844" s="5"/>
      <c r="KI844" s="5"/>
      <c r="KJ844" s="5"/>
      <c r="KK844" s="5"/>
      <c r="KL844" s="5"/>
      <c r="KM844" s="5"/>
      <c r="KN844" s="5"/>
    </row>
    <row r="845" spans="1:300" ht="12.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5"/>
      <c r="CM845" s="5"/>
      <c r="CN845" s="5"/>
      <c r="CO845" s="5"/>
      <c r="CP845" s="5"/>
      <c r="CQ845" s="5"/>
      <c r="CR845" s="5"/>
      <c r="CS845" s="5"/>
      <c r="CT845" s="5"/>
      <c r="CU845" s="5"/>
      <c r="CV845" s="5"/>
      <c r="CW845" s="5"/>
      <c r="CX845" s="5"/>
      <c r="CY845" s="5"/>
      <c r="CZ845" s="5"/>
      <c r="DA845" s="5"/>
      <c r="DB845" s="5"/>
      <c r="DC845" s="5"/>
      <c r="DD845" s="5"/>
      <c r="DE845" s="5"/>
      <c r="DF845" s="5"/>
      <c r="DG845" s="5"/>
      <c r="DH845" s="5"/>
      <c r="DI845" s="5"/>
      <c r="DJ845" s="5"/>
      <c r="DK845" s="5"/>
      <c r="DL845" s="5"/>
      <c r="DM845" s="5"/>
      <c r="DN845" s="5"/>
      <c r="DO845" s="5"/>
      <c r="DP845" s="5"/>
      <c r="DQ845" s="5"/>
      <c r="DR845" s="5"/>
      <c r="DS845" s="5"/>
      <c r="DT845" s="5"/>
      <c r="DU845" s="5"/>
      <c r="DV845" s="5"/>
      <c r="DW845" s="5"/>
      <c r="DX845" s="5"/>
      <c r="DY845" s="5"/>
      <c r="DZ845" s="5"/>
      <c r="EA845" s="5"/>
      <c r="EB845" s="5"/>
      <c r="EC845" s="5"/>
      <c r="ED845" s="5"/>
      <c r="EE845" s="5"/>
      <c r="EF845" s="5"/>
      <c r="EG845" s="5"/>
      <c r="EH845" s="5"/>
      <c r="EI845" s="5"/>
      <c r="EJ845" s="5"/>
      <c r="EK845" s="5"/>
      <c r="EL845" s="5"/>
      <c r="EM845" s="5"/>
      <c r="EN845" s="5"/>
      <c r="EO845" s="5"/>
      <c r="EP845" s="5"/>
      <c r="EQ845" s="5"/>
      <c r="ER845" s="5"/>
      <c r="ES845" s="5"/>
      <c r="ET845" s="5"/>
      <c r="EU845" s="5"/>
      <c r="EV845" s="5"/>
      <c r="EW845" s="5"/>
      <c r="EX845" s="5"/>
      <c r="EY845" s="5"/>
      <c r="EZ845" s="5"/>
      <c r="FA845" s="5"/>
      <c r="FB845" s="5"/>
      <c r="FC845" s="5"/>
      <c r="FD845" s="5"/>
      <c r="FE845" s="5"/>
      <c r="FF845" s="5"/>
      <c r="FG845" s="5"/>
      <c r="FH845" s="5"/>
      <c r="FI845" s="5"/>
      <c r="FJ845" s="5"/>
      <c r="FK845" s="5"/>
      <c r="FL845" s="5"/>
      <c r="FM845" s="5"/>
      <c r="FN845" s="5"/>
      <c r="FO845" s="5"/>
      <c r="FP845" s="5"/>
      <c r="FQ845" s="5"/>
      <c r="FR845" s="5"/>
      <c r="FS845" s="5"/>
      <c r="FT845" s="5"/>
      <c r="FU845" s="5"/>
      <c r="FV845" s="5"/>
      <c r="FW845" s="5"/>
      <c r="FX845" s="5"/>
      <c r="FY845" s="5"/>
      <c r="FZ845" s="5"/>
      <c r="GA845" s="5"/>
      <c r="GB845" s="5"/>
      <c r="GC845" s="5"/>
      <c r="GD845" s="5"/>
      <c r="GE845" s="5"/>
      <c r="GF845" s="5"/>
      <c r="GG845" s="5"/>
      <c r="GH845" s="5"/>
      <c r="GI845" s="5"/>
      <c r="GJ845" s="5"/>
      <c r="GK845" s="5"/>
      <c r="GL845" s="5"/>
      <c r="GM845" s="5"/>
      <c r="GN845" s="5"/>
      <c r="GO845" s="5"/>
      <c r="GP845" s="5"/>
      <c r="GQ845" s="5"/>
      <c r="GR845" s="5"/>
      <c r="GS845" s="5"/>
      <c r="GT845" s="5"/>
      <c r="GU845" s="5"/>
      <c r="GV845" s="5"/>
      <c r="GW845" s="5"/>
      <c r="GX845" s="5"/>
      <c r="GY845" s="5"/>
      <c r="GZ845" s="5"/>
      <c r="HA845" s="5"/>
      <c r="HB845" s="5"/>
      <c r="HC845" s="5"/>
      <c r="HD845" s="5"/>
      <c r="HE845" s="5"/>
      <c r="HF845" s="5"/>
      <c r="HG845" s="5"/>
      <c r="HH845" s="5"/>
      <c r="HI845" s="5"/>
      <c r="HJ845" s="5"/>
      <c r="HK845" s="5"/>
      <c r="HL845" s="5"/>
      <c r="HM845" s="5"/>
      <c r="HN845" s="5"/>
      <c r="HO845" s="5"/>
      <c r="HP845" s="5"/>
      <c r="HQ845" s="5"/>
      <c r="HR845" s="5"/>
      <c r="HS845" s="5"/>
      <c r="HT845" s="5"/>
      <c r="HU845" s="5"/>
      <c r="HV845" s="5"/>
      <c r="HW845" s="5"/>
      <c r="HX845" s="5"/>
      <c r="HY845" s="5"/>
      <c r="HZ845" s="5"/>
      <c r="IA845" s="5"/>
      <c r="IB845" s="5"/>
      <c r="IC845" s="5"/>
      <c r="ID845" s="5"/>
      <c r="IE845" s="5"/>
      <c r="IF845" s="5"/>
      <c r="IG845" s="5"/>
      <c r="IH845" s="5"/>
      <c r="II845" s="5"/>
      <c r="IJ845" s="5"/>
      <c r="IK845" s="5"/>
      <c r="IL845" s="5"/>
      <c r="IM845" s="5"/>
      <c r="IN845" s="5"/>
      <c r="IO845" s="5"/>
      <c r="IP845" s="5"/>
      <c r="IQ845" s="5"/>
      <c r="IR845" s="5"/>
      <c r="IS845" s="5"/>
      <c r="IT845" s="5"/>
      <c r="IU845" s="5"/>
      <c r="IV845" s="5"/>
      <c r="IW845" s="5"/>
      <c r="IX845" s="5"/>
      <c r="IY845" s="5"/>
      <c r="IZ845" s="5"/>
      <c r="JA845" s="5"/>
      <c r="JB845" s="5"/>
      <c r="JC845" s="5"/>
      <c r="JD845" s="5"/>
      <c r="JE845" s="5"/>
      <c r="JF845" s="5"/>
      <c r="JG845" s="5"/>
      <c r="JH845" s="5"/>
      <c r="JI845" s="5"/>
      <c r="JJ845" s="5"/>
      <c r="JK845" s="5"/>
      <c r="JL845" s="5"/>
      <c r="JM845" s="5"/>
      <c r="JN845" s="5"/>
      <c r="JO845" s="5"/>
      <c r="JP845" s="5"/>
      <c r="JQ845" s="5"/>
      <c r="JR845" s="5"/>
      <c r="JS845" s="5"/>
      <c r="JT845" s="5"/>
      <c r="JU845" s="5"/>
      <c r="JV845" s="5"/>
      <c r="JW845" s="5"/>
      <c r="JX845" s="5"/>
      <c r="JY845" s="5"/>
      <c r="JZ845" s="5"/>
      <c r="KA845" s="5"/>
      <c r="KB845" s="5"/>
      <c r="KC845" s="5"/>
      <c r="KD845" s="5"/>
      <c r="KE845" s="5"/>
      <c r="KF845" s="5"/>
      <c r="KG845" s="5"/>
      <c r="KH845" s="5"/>
      <c r="KI845" s="5"/>
      <c r="KJ845" s="5"/>
      <c r="KK845" s="5"/>
      <c r="KL845" s="5"/>
      <c r="KM845" s="5"/>
      <c r="KN845" s="5"/>
    </row>
    <row r="846" spans="1:300" ht="12.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  <c r="CL846" s="5"/>
      <c r="CM846" s="5"/>
      <c r="CN846" s="5"/>
      <c r="CO846" s="5"/>
      <c r="CP846" s="5"/>
      <c r="CQ846" s="5"/>
      <c r="CR846" s="5"/>
      <c r="CS846" s="5"/>
      <c r="CT846" s="5"/>
      <c r="CU846" s="5"/>
      <c r="CV846" s="5"/>
      <c r="CW846" s="5"/>
      <c r="CX846" s="5"/>
      <c r="CY846" s="5"/>
      <c r="CZ846" s="5"/>
      <c r="DA846" s="5"/>
      <c r="DB846" s="5"/>
      <c r="DC846" s="5"/>
      <c r="DD846" s="5"/>
      <c r="DE846" s="5"/>
      <c r="DF846" s="5"/>
      <c r="DG846" s="5"/>
      <c r="DH846" s="5"/>
      <c r="DI846" s="5"/>
      <c r="DJ846" s="5"/>
      <c r="DK846" s="5"/>
      <c r="DL846" s="5"/>
      <c r="DM846" s="5"/>
      <c r="DN846" s="5"/>
      <c r="DO846" s="5"/>
      <c r="DP846" s="5"/>
      <c r="DQ846" s="5"/>
      <c r="DR846" s="5"/>
      <c r="DS846" s="5"/>
      <c r="DT846" s="5"/>
      <c r="DU846" s="5"/>
      <c r="DV846" s="5"/>
      <c r="DW846" s="5"/>
      <c r="DX846" s="5"/>
      <c r="DY846" s="5"/>
      <c r="DZ846" s="5"/>
      <c r="EA846" s="5"/>
      <c r="EB846" s="5"/>
      <c r="EC846" s="5"/>
      <c r="ED846" s="5"/>
      <c r="EE846" s="5"/>
      <c r="EF846" s="5"/>
      <c r="EG846" s="5"/>
      <c r="EH846" s="5"/>
      <c r="EI846" s="5"/>
      <c r="EJ846" s="5"/>
      <c r="EK846" s="5"/>
      <c r="EL846" s="5"/>
      <c r="EM846" s="5"/>
      <c r="EN846" s="5"/>
      <c r="EO846" s="5"/>
      <c r="EP846" s="5"/>
      <c r="EQ846" s="5"/>
      <c r="ER846" s="5"/>
      <c r="ES846" s="5"/>
      <c r="ET846" s="5"/>
      <c r="EU846" s="5"/>
      <c r="EV846" s="5"/>
      <c r="EW846" s="5"/>
      <c r="EX846" s="5"/>
      <c r="EY846" s="5"/>
      <c r="EZ846" s="5"/>
      <c r="FA846" s="5"/>
      <c r="FB846" s="5"/>
      <c r="FC846" s="5"/>
      <c r="FD846" s="5"/>
      <c r="FE846" s="5"/>
      <c r="FF846" s="5"/>
      <c r="FG846" s="5"/>
      <c r="FH846" s="5"/>
      <c r="FI846" s="5"/>
      <c r="FJ846" s="5"/>
      <c r="FK846" s="5"/>
      <c r="FL846" s="5"/>
      <c r="FM846" s="5"/>
      <c r="FN846" s="5"/>
      <c r="FO846" s="5"/>
      <c r="FP846" s="5"/>
      <c r="FQ846" s="5"/>
      <c r="FR846" s="5"/>
      <c r="FS846" s="5"/>
      <c r="FT846" s="5"/>
      <c r="FU846" s="5"/>
      <c r="FV846" s="5"/>
      <c r="FW846" s="5"/>
      <c r="FX846" s="5"/>
      <c r="FY846" s="5"/>
      <c r="FZ846" s="5"/>
      <c r="GA846" s="5"/>
      <c r="GB846" s="5"/>
      <c r="GC846" s="5"/>
      <c r="GD846" s="5"/>
      <c r="GE846" s="5"/>
      <c r="GF846" s="5"/>
      <c r="GG846" s="5"/>
      <c r="GH846" s="5"/>
      <c r="GI846" s="5"/>
      <c r="GJ846" s="5"/>
      <c r="GK846" s="5"/>
      <c r="GL846" s="5"/>
      <c r="GM846" s="5"/>
      <c r="GN846" s="5"/>
      <c r="GO846" s="5"/>
      <c r="GP846" s="5"/>
      <c r="GQ846" s="5"/>
      <c r="GR846" s="5"/>
      <c r="GS846" s="5"/>
      <c r="GT846" s="5"/>
      <c r="GU846" s="5"/>
      <c r="GV846" s="5"/>
      <c r="GW846" s="5"/>
      <c r="GX846" s="5"/>
      <c r="GY846" s="5"/>
      <c r="GZ846" s="5"/>
      <c r="HA846" s="5"/>
      <c r="HB846" s="5"/>
      <c r="HC846" s="5"/>
      <c r="HD846" s="5"/>
      <c r="HE846" s="5"/>
      <c r="HF846" s="5"/>
      <c r="HG846" s="5"/>
      <c r="HH846" s="5"/>
      <c r="HI846" s="5"/>
      <c r="HJ846" s="5"/>
      <c r="HK846" s="5"/>
      <c r="HL846" s="5"/>
      <c r="HM846" s="5"/>
      <c r="HN846" s="5"/>
      <c r="HO846" s="5"/>
      <c r="HP846" s="5"/>
      <c r="HQ846" s="5"/>
      <c r="HR846" s="5"/>
      <c r="HS846" s="5"/>
      <c r="HT846" s="5"/>
      <c r="HU846" s="5"/>
      <c r="HV846" s="5"/>
      <c r="HW846" s="5"/>
      <c r="HX846" s="5"/>
      <c r="HY846" s="5"/>
      <c r="HZ846" s="5"/>
      <c r="IA846" s="5"/>
      <c r="IB846" s="5"/>
      <c r="IC846" s="5"/>
      <c r="ID846" s="5"/>
      <c r="IE846" s="5"/>
      <c r="IF846" s="5"/>
      <c r="IG846" s="5"/>
      <c r="IH846" s="5"/>
      <c r="II846" s="5"/>
      <c r="IJ846" s="5"/>
      <c r="IK846" s="5"/>
      <c r="IL846" s="5"/>
      <c r="IM846" s="5"/>
      <c r="IN846" s="5"/>
      <c r="IO846" s="5"/>
      <c r="IP846" s="5"/>
      <c r="IQ846" s="5"/>
      <c r="IR846" s="5"/>
      <c r="IS846" s="5"/>
      <c r="IT846" s="5"/>
      <c r="IU846" s="5"/>
      <c r="IV846" s="5"/>
      <c r="IW846" s="5"/>
      <c r="IX846" s="5"/>
      <c r="IY846" s="5"/>
      <c r="IZ846" s="5"/>
      <c r="JA846" s="5"/>
      <c r="JB846" s="5"/>
      <c r="JC846" s="5"/>
      <c r="JD846" s="5"/>
      <c r="JE846" s="5"/>
      <c r="JF846" s="5"/>
      <c r="JG846" s="5"/>
      <c r="JH846" s="5"/>
      <c r="JI846" s="5"/>
      <c r="JJ846" s="5"/>
      <c r="JK846" s="5"/>
      <c r="JL846" s="5"/>
      <c r="JM846" s="5"/>
      <c r="JN846" s="5"/>
      <c r="JO846" s="5"/>
      <c r="JP846" s="5"/>
      <c r="JQ846" s="5"/>
      <c r="JR846" s="5"/>
      <c r="JS846" s="5"/>
      <c r="JT846" s="5"/>
      <c r="JU846" s="5"/>
      <c r="JV846" s="5"/>
      <c r="JW846" s="5"/>
      <c r="JX846" s="5"/>
      <c r="JY846" s="5"/>
      <c r="JZ846" s="5"/>
      <c r="KA846" s="5"/>
      <c r="KB846" s="5"/>
      <c r="KC846" s="5"/>
      <c r="KD846" s="5"/>
      <c r="KE846" s="5"/>
      <c r="KF846" s="5"/>
      <c r="KG846" s="5"/>
      <c r="KH846" s="5"/>
      <c r="KI846" s="5"/>
      <c r="KJ846" s="5"/>
      <c r="KK846" s="5"/>
      <c r="KL846" s="5"/>
      <c r="KM846" s="5"/>
      <c r="KN846" s="5"/>
    </row>
    <row r="847" spans="1:300" ht="12.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  <c r="CL847" s="5"/>
      <c r="CM847" s="5"/>
      <c r="CN847" s="5"/>
      <c r="CO847" s="5"/>
      <c r="CP847" s="5"/>
      <c r="CQ847" s="5"/>
      <c r="CR847" s="5"/>
      <c r="CS847" s="5"/>
      <c r="CT847" s="5"/>
      <c r="CU847" s="5"/>
      <c r="CV847" s="5"/>
      <c r="CW847" s="5"/>
      <c r="CX847" s="5"/>
      <c r="CY847" s="5"/>
      <c r="CZ847" s="5"/>
      <c r="DA847" s="5"/>
      <c r="DB847" s="5"/>
      <c r="DC847" s="5"/>
      <c r="DD847" s="5"/>
      <c r="DE847" s="5"/>
      <c r="DF847" s="5"/>
      <c r="DG847" s="5"/>
      <c r="DH847" s="5"/>
      <c r="DI847" s="5"/>
      <c r="DJ847" s="5"/>
      <c r="DK847" s="5"/>
      <c r="DL847" s="5"/>
      <c r="DM847" s="5"/>
      <c r="DN847" s="5"/>
      <c r="DO847" s="5"/>
      <c r="DP847" s="5"/>
      <c r="DQ847" s="5"/>
      <c r="DR847" s="5"/>
      <c r="DS847" s="5"/>
      <c r="DT847" s="5"/>
      <c r="DU847" s="5"/>
      <c r="DV847" s="5"/>
      <c r="DW847" s="5"/>
      <c r="DX847" s="5"/>
      <c r="DY847" s="5"/>
      <c r="DZ847" s="5"/>
      <c r="EA847" s="5"/>
      <c r="EB847" s="5"/>
      <c r="EC847" s="5"/>
      <c r="ED847" s="5"/>
      <c r="EE847" s="5"/>
      <c r="EF847" s="5"/>
      <c r="EG847" s="5"/>
      <c r="EH847" s="5"/>
      <c r="EI847" s="5"/>
      <c r="EJ847" s="5"/>
      <c r="EK847" s="5"/>
      <c r="EL847" s="5"/>
      <c r="EM847" s="5"/>
      <c r="EN847" s="5"/>
      <c r="EO847" s="5"/>
      <c r="EP847" s="5"/>
      <c r="EQ847" s="5"/>
      <c r="ER847" s="5"/>
      <c r="ES847" s="5"/>
      <c r="ET847" s="5"/>
      <c r="EU847" s="5"/>
      <c r="EV847" s="5"/>
      <c r="EW847" s="5"/>
      <c r="EX847" s="5"/>
      <c r="EY847" s="5"/>
      <c r="EZ847" s="5"/>
      <c r="FA847" s="5"/>
      <c r="FB847" s="5"/>
      <c r="FC847" s="5"/>
      <c r="FD847" s="5"/>
      <c r="FE847" s="5"/>
      <c r="FF847" s="5"/>
      <c r="FG847" s="5"/>
      <c r="FH847" s="5"/>
      <c r="FI847" s="5"/>
      <c r="FJ847" s="5"/>
      <c r="FK847" s="5"/>
      <c r="FL847" s="5"/>
      <c r="FM847" s="5"/>
      <c r="FN847" s="5"/>
      <c r="FO847" s="5"/>
      <c r="FP847" s="5"/>
      <c r="FQ847" s="5"/>
      <c r="FR847" s="5"/>
      <c r="FS847" s="5"/>
      <c r="FT847" s="5"/>
      <c r="FU847" s="5"/>
      <c r="FV847" s="5"/>
      <c r="FW847" s="5"/>
      <c r="FX847" s="5"/>
      <c r="FY847" s="5"/>
      <c r="FZ847" s="5"/>
      <c r="GA847" s="5"/>
      <c r="GB847" s="5"/>
      <c r="GC847" s="5"/>
      <c r="GD847" s="5"/>
      <c r="GE847" s="5"/>
      <c r="GF847" s="5"/>
      <c r="GG847" s="5"/>
      <c r="GH847" s="5"/>
      <c r="GI847" s="5"/>
      <c r="GJ847" s="5"/>
      <c r="GK847" s="5"/>
      <c r="GL847" s="5"/>
      <c r="GM847" s="5"/>
      <c r="GN847" s="5"/>
      <c r="GO847" s="5"/>
      <c r="GP847" s="5"/>
      <c r="GQ847" s="5"/>
      <c r="GR847" s="5"/>
      <c r="GS847" s="5"/>
      <c r="GT847" s="5"/>
      <c r="GU847" s="5"/>
      <c r="GV847" s="5"/>
      <c r="GW847" s="5"/>
      <c r="GX847" s="5"/>
      <c r="GY847" s="5"/>
      <c r="GZ847" s="5"/>
      <c r="HA847" s="5"/>
      <c r="HB847" s="5"/>
      <c r="HC847" s="5"/>
      <c r="HD847" s="5"/>
      <c r="HE847" s="5"/>
      <c r="HF847" s="5"/>
      <c r="HG847" s="5"/>
      <c r="HH847" s="5"/>
      <c r="HI847" s="5"/>
      <c r="HJ847" s="5"/>
      <c r="HK847" s="5"/>
      <c r="HL847" s="5"/>
      <c r="HM847" s="5"/>
      <c r="HN847" s="5"/>
      <c r="HO847" s="5"/>
      <c r="HP847" s="5"/>
      <c r="HQ847" s="5"/>
      <c r="HR847" s="5"/>
      <c r="HS847" s="5"/>
      <c r="HT847" s="5"/>
      <c r="HU847" s="5"/>
      <c r="HV847" s="5"/>
      <c r="HW847" s="5"/>
      <c r="HX847" s="5"/>
      <c r="HY847" s="5"/>
      <c r="HZ847" s="5"/>
      <c r="IA847" s="5"/>
      <c r="IB847" s="5"/>
      <c r="IC847" s="5"/>
      <c r="ID847" s="5"/>
      <c r="IE847" s="5"/>
      <c r="IF847" s="5"/>
      <c r="IG847" s="5"/>
      <c r="IH847" s="5"/>
      <c r="II847" s="5"/>
      <c r="IJ847" s="5"/>
      <c r="IK847" s="5"/>
      <c r="IL847" s="5"/>
      <c r="IM847" s="5"/>
      <c r="IN847" s="5"/>
      <c r="IO847" s="5"/>
      <c r="IP847" s="5"/>
      <c r="IQ847" s="5"/>
      <c r="IR847" s="5"/>
      <c r="IS847" s="5"/>
      <c r="IT847" s="5"/>
      <c r="IU847" s="5"/>
      <c r="IV847" s="5"/>
      <c r="IW847" s="5"/>
      <c r="IX847" s="5"/>
      <c r="IY847" s="5"/>
      <c r="IZ847" s="5"/>
      <c r="JA847" s="5"/>
      <c r="JB847" s="5"/>
      <c r="JC847" s="5"/>
      <c r="JD847" s="5"/>
      <c r="JE847" s="5"/>
      <c r="JF847" s="5"/>
      <c r="JG847" s="5"/>
      <c r="JH847" s="5"/>
      <c r="JI847" s="5"/>
      <c r="JJ847" s="5"/>
      <c r="JK847" s="5"/>
      <c r="JL847" s="5"/>
      <c r="JM847" s="5"/>
      <c r="JN847" s="5"/>
      <c r="JO847" s="5"/>
      <c r="JP847" s="5"/>
      <c r="JQ847" s="5"/>
      <c r="JR847" s="5"/>
      <c r="JS847" s="5"/>
      <c r="JT847" s="5"/>
      <c r="JU847" s="5"/>
      <c r="JV847" s="5"/>
      <c r="JW847" s="5"/>
      <c r="JX847" s="5"/>
      <c r="JY847" s="5"/>
      <c r="JZ847" s="5"/>
      <c r="KA847" s="5"/>
      <c r="KB847" s="5"/>
      <c r="KC847" s="5"/>
      <c r="KD847" s="5"/>
      <c r="KE847" s="5"/>
      <c r="KF847" s="5"/>
      <c r="KG847" s="5"/>
      <c r="KH847" s="5"/>
      <c r="KI847" s="5"/>
      <c r="KJ847" s="5"/>
      <c r="KK847" s="5"/>
      <c r="KL847" s="5"/>
      <c r="KM847" s="5"/>
      <c r="KN847" s="5"/>
    </row>
    <row r="848" spans="1:300" ht="12.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/>
      <c r="CM848" s="5"/>
      <c r="CN848" s="5"/>
      <c r="CO848" s="5"/>
      <c r="CP848" s="5"/>
      <c r="CQ848" s="5"/>
      <c r="CR848" s="5"/>
      <c r="CS848" s="5"/>
      <c r="CT848" s="5"/>
      <c r="CU848" s="5"/>
      <c r="CV848" s="5"/>
      <c r="CW848" s="5"/>
      <c r="CX848" s="5"/>
      <c r="CY848" s="5"/>
      <c r="CZ848" s="5"/>
      <c r="DA848" s="5"/>
      <c r="DB848" s="5"/>
      <c r="DC848" s="5"/>
      <c r="DD848" s="5"/>
      <c r="DE848" s="5"/>
      <c r="DF848" s="5"/>
      <c r="DG848" s="5"/>
      <c r="DH848" s="5"/>
      <c r="DI848" s="5"/>
      <c r="DJ848" s="5"/>
      <c r="DK848" s="5"/>
      <c r="DL848" s="5"/>
      <c r="DM848" s="5"/>
      <c r="DN848" s="5"/>
      <c r="DO848" s="5"/>
      <c r="DP848" s="5"/>
      <c r="DQ848" s="5"/>
      <c r="DR848" s="5"/>
      <c r="DS848" s="5"/>
      <c r="DT848" s="5"/>
      <c r="DU848" s="5"/>
      <c r="DV848" s="5"/>
      <c r="DW848" s="5"/>
      <c r="DX848" s="5"/>
      <c r="DY848" s="5"/>
      <c r="DZ848" s="5"/>
      <c r="EA848" s="5"/>
      <c r="EB848" s="5"/>
      <c r="EC848" s="5"/>
      <c r="ED848" s="5"/>
      <c r="EE848" s="5"/>
      <c r="EF848" s="5"/>
      <c r="EG848" s="5"/>
      <c r="EH848" s="5"/>
      <c r="EI848" s="5"/>
      <c r="EJ848" s="5"/>
      <c r="EK848" s="5"/>
      <c r="EL848" s="5"/>
      <c r="EM848" s="5"/>
      <c r="EN848" s="5"/>
      <c r="EO848" s="5"/>
      <c r="EP848" s="5"/>
      <c r="EQ848" s="5"/>
      <c r="ER848" s="5"/>
      <c r="ES848" s="5"/>
      <c r="ET848" s="5"/>
      <c r="EU848" s="5"/>
      <c r="EV848" s="5"/>
      <c r="EW848" s="5"/>
      <c r="EX848" s="5"/>
      <c r="EY848" s="5"/>
      <c r="EZ848" s="5"/>
      <c r="FA848" s="5"/>
      <c r="FB848" s="5"/>
      <c r="FC848" s="5"/>
      <c r="FD848" s="5"/>
      <c r="FE848" s="5"/>
      <c r="FF848" s="5"/>
      <c r="FG848" s="5"/>
      <c r="FH848" s="5"/>
      <c r="FI848" s="5"/>
      <c r="FJ848" s="5"/>
      <c r="FK848" s="5"/>
      <c r="FL848" s="5"/>
      <c r="FM848" s="5"/>
      <c r="FN848" s="5"/>
      <c r="FO848" s="5"/>
      <c r="FP848" s="5"/>
      <c r="FQ848" s="5"/>
      <c r="FR848" s="5"/>
      <c r="FS848" s="5"/>
      <c r="FT848" s="5"/>
      <c r="FU848" s="5"/>
      <c r="FV848" s="5"/>
      <c r="FW848" s="5"/>
      <c r="FX848" s="5"/>
      <c r="FY848" s="5"/>
      <c r="FZ848" s="5"/>
      <c r="GA848" s="5"/>
      <c r="GB848" s="5"/>
      <c r="GC848" s="5"/>
      <c r="GD848" s="5"/>
      <c r="GE848" s="5"/>
      <c r="GF848" s="5"/>
      <c r="GG848" s="5"/>
      <c r="GH848" s="5"/>
      <c r="GI848" s="5"/>
      <c r="GJ848" s="5"/>
      <c r="GK848" s="5"/>
      <c r="GL848" s="5"/>
      <c r="GM848" s="5"/>
      <c r="GN848" s="5"/>
      <c r="GO848" s="5"/>
      <c r="GP848" s="5"/>
      <c r="GQ848" s="5"/>
      <c r="GR848" s="5"/>
      <c r="GS848" s="5"/>
      <c r="GT848" s="5"/>
      <c r="GU848" s="5"/>
      <c r="GV848" s="5"/>
      <c r="GW848" s="5"/>
      <c r="GX848" s="5"/>
      <c r="GY848" s="5"/>
      <c r="GZ848" s="5"/>
      <c r="HA848" s="5"/>
      <c r="HB848" s="5"/>
      <c r="HC848" s="5"/>
      <c r="HD848" s="5"/>
      <c r="HE848" s="5"/>
      <c r="HF848" s="5"/>
      <c r="HG848" s="5"/>
      <c r="HH848" s="5"/>
      <c r="HI848" s="5"/>
      <c r="HJ848" s="5"/>
      <c r="HK848" s="5"/>
      <c r="HL848" s="5"/>
      <c r="HM848" s="5"/>
      <c r="HN848" s="5"/>
      <c r="HO848" s="5"/>
      <c r="HP848" s="5"/>
      <c r="HQ848" s="5"/>
      <c r="HR848" s="5"/>
      <c r="HS848" s="5"/>
      <c r="HT848" s="5"/>
      <c r="HU848" s="5"/>
      <c r="HV848" s="5"/>
      <c r="HW848" s="5"/>
      <c r="HX848" s="5"/>
      <c r="HY848" s="5"/>
      <c r="HZ848" s="5"/>
      <c r="IA848" s="5"/>
      <c r="IB848" s="5"/>
      <c r="IC848" s="5"/>
      <c r="ID848" s="5"/>
      <c r="IE848" s="5"/>
      <c r="IF848" s="5"/>
      <c r="IG848" s="5"/>
      <c r="IH848" s="5"/>
      <c r="II848" s="5"/>
      <c r="IJ848" s="5"/>
      <c r="IK848" s="5"/>
      <c r="IL848" s="5"/>
      <c r="IM848" s="5"/>
      <c r="IN848" s="5"/>
      <c r="IO848" s="5"/>
      <c r="IP848" s="5"/>
      <c r="IQ848" s="5"/>
      <c r="IR848" s="5"/>
      <c r="IS848" s="5"/>
      <c r="IT848" s="5"/>
      <c r="IU848" s="5"/>
      <c r="IV848" s="5"/>
      <c r="IW848" s="5"/>
      <c r="IX848" s="5"/>
      <c r="IY848" s="5"/>
      <c r="IZ848" s="5"/>
      <c r="JA848" s="5"/>
      <c r="JB848" s="5"/>
      <c r="JC848" s="5"/>
      <c r="JD848" s="5"/>
      <c r="JE848" s="5"/>
      <c r="JF848" s="5"/>
      <c r="JG848" s="5"/>
      <c r="JH848" s="5"/>
      <c r="JI848" s="5"/>
      <c r="JJ848" s="5"/>
      <c r="JK848" s="5"/>
      <c r="JL848" s="5"/>
      <c r="JM848" s="5"/>
      <c r="JN848" s="5"/>
      <c r="JO848" s="5"/>
      <c r="JP848" s="5"/>
      <c r="JQ848" s="5"/>
      <c r="JR848" s="5"/>
      <c r="JS848" s="5"/>
      <c r="JT848" s="5"/>
      <c r="JU848" s="5"/>
      <c r="JV848" s="5"/>
      <c r="JW848" s="5"/>
      <c r="JX848" s="5"/>
      <c r="JY848" s="5"/>
      <c r="JZ848" s="5"/>
      <c r="KA848" s="5"/>
      <c r="KB848" s="5"/>
      <c r="KC848" s="5"/>
      <c r="KD848" s="5"/>
      <c r="KE848" s="5"/>
      <c r="KF848" s="5"/>
      <c r="KG848" s="5"/>
      <c r="KH848" s="5"/>
      <c r="KI848" s="5"/>
      <c r="KJ848" s="5"/>
      <c r="KK848" s="5"/>
      <c r="KL848" s="5"/>
      <c r="KM848" s="5"/>
      <c r="KN848" s="5"/>
    </row>
    <row r="849" spans="1:300" ht="12.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5"/>
      <c r="CM849" s="5"/>
      <c r="CN849" s="5"/>
      <c r="CO849" s="5"/>
      <c r="CP849" s="5"/>
      <c r="CQ849" s="5"/>
      <c r="CR849" s="5"/>
      <c r="CS849" s="5"/>
      <c r="CT849" s="5"/>
      <c r="CU849" s="5"/>
      <c r="CV849" s="5"/>
      <c r="CW849" s="5"/>
      <c r="CX849" s="5"/>
      <c r="CY849" s="5"/>
      <c r="CZ849" s="5"/>
      <c r="DA849" s="5"/>
      <c r="DB849" s="5"/>
      <c r="DC849" s="5"/>
      <c r="DD849" s="5"/>
      <c r="DE849" s="5"/>
      <c r="DF849" s="5"/>
      <c r="DG849" s="5"/>
      <c r="DH849" s="5"/>
      <c r="DI849" s="5"/>
      <c r="DJ849" s="5"/>
      <c r="DK849" s="5"/>
      <c r="DL849" s="5"/>
      <c r="DM849" s="5"/>
      <c r="DN849" s="5"/>
      <c r="DO849" s="5"/>
      <c r="DP849" s="5"/>
      <c r="DQ849" s="5"/>
      <c r="DR849" s="5"/>
      <c r="DS849" s="5"/>
      <c r="DT849" s="5"/>
      <c r="DU849" s="5"/>
      <c r="DV849" s="5"/>
      <c r="DW849" s="5"/>
      <c r="DX849" s="5"/>
      <c r="DY849" s="5"/>
      <c r="DZ849" s="5"/>
      <c r="EA849" s="5"/>
      <c r="EB849" s="5"/>
      <c r="EC849" s="5"/>
      <c r="ED849" s="5"/>
      <c r="EE849" s="5"/>
      <c r="EF849" s="5"/>
      <c r="EG849" s="5"/>
      <c r="EH849" s="5"/>
      <c r="EI849" s="5"/>
      <c r="EJ849" s="5"/>
      <c r="EK849" s="5"/>
      <c r="EL849" s="5"/>
      <c r="EM849" s="5"/>
      <c r="EN849" s="5"/>
      <c r="EO849" s="5"/>
      <c r="EP849" s="5"/>
      <c r="EQ849" s="5"/>
      <c r="ER849" s="5"/>
      <c r="ES849" s="5"/>
      <c r="ET849" s="5"/>
      <c r="EU849" s="5"/>
      <c r="EV849" s="5"/>
      <c r="EW849" s="5"/>
      <c r="EX849" s="5"/>
      <c r="EY849" s="5"/>
      <c r="EZ849" s="5"/>
      <c r="FA849" s="5"/>
      <c r="FB849" s="5"/>
      <c r="FC849" s="5"/>
      <c r="FD849" s="5"/>
      <c r="FE849" s="5"/>
      <c r="FF849" s="5"/>
      <c r="FG849" s="5"/>
      <c r="FH849" s="5"/>
      <c r="FI849" s="5"/>
      <c r="FJ849" s="5"/>
      <c r="FK849" s="5"/>
      <c r="FL849" s="5"/>
      <c r="FM849" s="5"/>
      <c r="FN849" s="5"/>
      <c r="FO849" s="5"/>
      <c r="FP849" s="5"/>
      <c r="FQ849" s="5"/>
      <c r="FR849" s="5"/>
      <c r="FS849" s="5"/>
      <c r="FT849" s="5"/>
      <c r="FU849" s="5"/>
      <c r="FV849" s="5"/>
      <c r="FW849" s="5"/>
      <c r="FX849" s="5"/>
      <c r="FY849" s="5"/>
      <c r="FZ849" s="5"/>
      <c r="GA849" s="5"/>
      <c r="GB849" s="5"/>
      <c r="GC849" s="5"/>
      <c r="GD849" s="5"/>
      <c r="GE849" s="5"/>
      <c r="GF849" s="5"/>
      <c r="GG849" s="5"/>
      <c r="GH849" s="5"/>
      <c r="GI849" s="5"/>
      <c r="GJ849" s="5"/>
      <c r="GK849" s="5"/>
      <c r="GL849" s="5"/>
      <c r="GM849" s="5"/>
      <c r="GN849" s="5"/>
      <c r="GO849" s="5"/>
      <c r="GP849" s="5"/>
      <c r="GQ849" s="5"/>
      <c r="GR849" s="5"/>
      <c r="GS849" s="5"/>
      <c r="GT849" s="5"/>
      <c r="GU849" s="5"/>
      <c r="GV849" s="5"/>
      <c r="GW849" s="5"/>
      <c r="GX849" s="5"/>
      <c r="GY849" s="5"/>
      <c r="GZ849" s="5"/>
      <c r="HA849" s="5"/>
      <c r="HB849" s="5"/>
      <c r="HC849" s="5"/>
      <c r="HD849" s="5"/>
      <c r="HE849" s="5"/>
      <c r="HF849" s="5"/>
      <c r="HG849" s="5"/>
      <c r="HH849" s="5"/>
      <c r="HI849" s="5"/>
      <c r="HJ849" s="5"/>
      <c r="HK849" s="5"/>
      <c r="HL849" s="5"/>
      <c r="HM849" s="5"/>
      <c r="HN849" s="5"/>
      <c r="HO849" s="5"/>
      <c r="HP849" s="5"/>
      <c r="HQ849" s="5"/>
      <c r="HR849" s="5"/>
      <c r="HS849" s="5"/>
      <c r="HT849" s="5"/>
      <c r="HU849" s="5"/>
      <c r="HV849" s="5"/>
      <c r="HW849" s="5"/>
      <c r="HX849" s="5"/>
      <c r="HY849" s="5"/>
      <c r="HZ849" s="5"/>
      <c r="IA849" s="5"/>
      <c r="IB849" s="5"/>
      <c r="IC849" s="5"/>
      <c r="ID849" s="5"/>
      <c r="IE849" s="5"/>
      <c r="IF849" s="5"/>
      <c r="IG849" s="5"/>
      <c r="IH849" s="5"/>
      <c r="II849" s="5"/>
      <c r="IJ849" s="5"/>
      <c r="IK849" s="5"/>
      <c r="IL849" s="5"/>
      <c r="IM849" s="5"/>
      <c r="IN849" s="5"/>
      <c r="IO849" s="5"/>
      <c r="IP849" s="5"/>
      <c r="IQ849" s="5"/>
      <c r="IR849" s="5"/>
      <c r="IS849" s="5"/>
      <c r="IT849" s="5"/>
      <c r="IU849" s="5"/>
      <c r="IV849" s="5"/>
      <c r="IW849" s="5"/>
      <c r="IX849" s="5"/>
      <c r="IY849" s="5"/>
      <c r="IZ849" s="5"/>
      <c r="JA849" s="5"/>
      <c r="JB849" s="5"/>
      <c r="JC849" s="5"/>
      <c r="JD849" s="5"/>
      <c r="JE849" s="5"/>
      <c r="JF849" s="5"/>
      <c r="JG849" s="5"/>
      <c r="JH849" s="5"/>
      <c r="JI849" s="5"/>
      <c r="JJ849" s="5"/>
      <c r="JK849" s="5"/>
      <c r="JL849" s="5"/>
      <c r="JM849" s="5"/>
      <c r="JN849" s="5"/>
      <c r="JO849" s="5"/>
      <c r="JP849" s="5"/>
      <c r="JQ849" s="5"/>
      <c r="JR849" s="5"/>
      <c r="JS849" s="5"/>
      <c r="JT849" s="5"/>
      <c r="JU849" s="5"/>
      <c r="JV849" s="5"/>
      <c r="JW849" s="5"/>
      <c r="JX849" s="5"/>
      <c r="JY849" s="5"/>
      <c r="JZ849" s="5"/>
      <c r="KA849" s="5"/>
      <c r="KB849" s="5"/>
      <c r="KC849" s="5"/>
      <c r="KD849" s="5"/>
      <c r="KE849" s="5"/>
      <c r="KF849" s="5"/>
      <c r="KG849" s="5"/>
      <c r="KH849" s="5"/>
      <c r="KI849" s="5"/>
      <c r="KJ849" s="5"/>
      <c r="KK849" s="5"/>
      <c r="KL849" s="5"/>
      <c r="KM849" s="5"/>
      <c r="KN849" s="5"/>
    </row>
    <row r="850" spans="1:300" ht="12.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/>
      <c r="CN850" s="5"/>
      <c r="CO850" s="5"/>
      <c r="CP850" s="5"/>
      <c r="CQ850" s="5"/>
      <c r="CR850" s="5"/>
      <c r="CS850" s="5"/>
      <c r="CT850" s="5"/>
      <c r="CU850" s="5"/>
      <c r="CV850" s="5"/>
      <c r="CW850" s="5"/>
      <c r="CX850" s="5"/>
      <c r="CY850" s="5"/>
      <c r="CZ850" s="5"/>
      <c r="DA850" s="5"/>
      <c r="DB850" s="5"/>
      <c r="DC850" s="5"/>
      <c r="DD850" s="5"/>
      <c r="DE850" s="5"/>
      <c r="DF850" s="5"/>
      <c r="DG850" s="5"/>
      <c r="DH850" s="5"/>
      <c r="DI850" s="5"/>
      <c r="DJ850" s="5"/>
      <c r="DK850" s="5"/>
      <c r="DL850" s="5"/>
      <c r="DM850" s="5"/>
      <c r="DN850" s="5"/>
      <c r="DO850" s="5"/>
      <c r="DP850" s="5"/>
      <c r="DQ850" s="5"/>
      <c r="DR850" s="5"/>
      <c r="DS850" s="5"/>
      <c r="DT850" s="5"/>
      <c r="DU850" s="5"/>
      <c r="DV850" s="5"/>
      <c r="DW850" s="5"/>
      <c r="DX850" s="5"/>
      <c r="DY850" s="5"/>
      <c r="DZ850" s="5"/>
      <c r="EA850" s="5"/>
      <c r="EB850" s="5"/>
      <c r="EC850" s="5"/>
      <c r="ED850" s="5"/>
      <c r="EE850" s="5"/>
      <c r="EF850" s="5"/>
      <c r="EG850" s="5"/>
      <c r="EH850" s="5"/>
      <c r="EI850" s="5"/>
      <c r="EJ850" s="5"/>
      <c r="EK850" s="5"/>
      <c r="EL850" s="5"/>
      <c r="EM850" s="5"/>
      <c r="EN850" s="5"/>
      <c r="EO850" s="5"/>
      <c r="EP850" s="5"/>
      <c r="EQ850" s="5"/>
      <c r="ER850" s="5"/>
      <c r="ES850" s="5"/>
      <c r="ET850" s="5"/>
      <c r="EU850" s="5"/>
      <c r="EV850" s="5"/>
      <c r="EW850" s="5"/>
      <c r="EX850" s="5"/>
      <c r="EY850" s="5"/>
      <c r="EZ850" s="5"/>
      <c r="FA850" s="5"/>
      <c r="FB850" s="5"/>
      <c r="FC850" s="5"/>
      <c r="FD850" s="5"/>
      <c r="FE850" s="5"/>
      <c r="FF850" s="5"/>
      <c r="FG850" s="5"/>
      <c r="FH850" s="5"/>
      <c r="FI850" s="5"/>
      <c r="FJ850" s="5"/>
      <c r="FK850" s="5"/>
      <c r="FL850" s="5"/>
      <c r="FM850" s="5"/>
      <c r="FN850" s="5"/>
      <c r="FO850" s="5"/>
      <c r="FP850" s="5"/>
      <c r="FQ850" s="5"/>
      <c r="FR850" s="5"/>
      <c r="FS850" s="5"/>
      <c r="FT850" s="5"/>
      <c r="FU850" s="5"/>
      <c r="FV850" s="5"/>
      <c r="FW850" s="5"/>
      <c r="FX850" s="5"/>
      <c r="FY850" s="5"/>
      <c r="FZ850" s="5"/>
      <c r="GA850" s="5"/>
      <c r="GB850" s="5"/>
      <c r="GC850" s="5"/>
      <c r="GD850" s="5"/>
      <c r="GE850" s="5"/>
      <c r="GF850" s="5"/>
      <c r="GG850" s="5"/>
      <c r="GH850" s="5"/>
      <c r="GI850" s="5"/>
      <c r="GJ850" s="5"/>
      <c r="GK850" s="5"/>
      <c r="GL850" s="5"/>
      <c r="GM850" s="5"/>
      <c r="GN850" s="5"/>
      <c r="GO850" s="5"/>
      <c r="GP850" s="5"/>
      <c r="GQ850" s="5"/>
      <c r="GR850" s="5"/>
      <c r="GS850" s="5"/>
      <c r="GT850" s="5"/>
      <c r="GU850" s="5"/>
      <c r="GV850" s="5"/>
      <c r="GW850" s="5"/>
      <c r="GX850" s="5"/>
      <c r="GY850" s="5"/>
      <c r="GZ850" s="5"/>
      <c r="HA850" s="5"/>
      <c r="HB850" s="5"/>
      <c r="HC850" s="5"/>
      <c r="HD850" s="5"/>
      <c r="HE850" s="5"/>
      <c r="HF850" s="5"/>
      <c r="HG850" s="5"/>
      <c r="HH850" s="5"/>
      <c r="HI850" s="5"/>
      <c r="HJ850" s="5"/>
      <c r="HK850" s="5"/>
      <c r="HL850" s="5"/>
      <c r="HM850" s="5"/>
      <c r="HN850" s="5"/>
      <c r="HO850" s="5"/>
      <c r="HP850" s="5"/>
      <c r="HQ850" s="5"/>
      <c r="HR850" s="5"/>
      <c r="HS850" s="5"/>
      <c r="HT850" s="5"/>
      <c r="HU850" s="5"/>
      <c r="HV850" s="5"/>
      <c r="HW850" s="5"/>
      <c r="HX850" s="5"/>
      <c r="HY850" s="5"/>
      <c r="HZ850" s="5"/>
      <c r="IA850" s="5"/>
      <c r="IB850" s="5"/>
      <c r="IC850" s="5"/>
      <c r="ID850" s="5"/>
      <c r="IE850" s="5"/>
      <c r="IF850" s="5"/>
      <c r="IG850" s="5"/>
      <c r="IH850" s="5"/>
      <c r="II850" s="5"/>
      <c r="IJ850" s="5"/>
      <c r="IK850" s="5"/>
      <c r="IL850" s="5"/>
      <c r="IM850" s="5"/>
      <c r="IN850" s="5"/>
      <c r="IO850" s="5"/>
      <c r="IP850" s="5"/>
      <c r="IQ850" s="5"/>
      <c r="IR850" s="5"/>
      <c r="IS850" s="5"/>
      <c r="IT850" s="5"/>
      <c r="IU850" s="5"/>
      <c r="IV850" s="5"/>
      <c r="IW850" s="5"/>
      <c r="IX850" s="5"/>
      <c r="IY850" s="5"/>
      <c r="IZ850" s="5"/>
      <c r="JA850" s="5"/>
      <c r="JB850" s="5"/>
      <c r="JC850" s="5"/>
      <c r="JD850" s="5"/>
      <c r="JE850" s="5"/>
      <c r="JF850" s="5"/>
      <c r="JG850" s="5"/>
      <c r="JH850" s="5"/>
      <c r="JI850" s="5"/>
      <c r="JJ850" s="5"/>
      <c r="JK850" s="5"/>
      <c r="JL850" s="5"/>
      <c r="JM850" s="5"/>
      <c r="JN850" s="5"/>
      <c r="JO850" s="5"/>
      <c r="JP850" s="5"/>
      <c r="JQ850" s="5"/>
      <c r="JR850" s="5"/>
      <c r="JS850" s="5"/>
      <c r="JT850" s="5"/>
      <c r="JU850" s="5"/>
      <c r="JV850" s="5"/>
      <c r="JW850" s="5"/>
      <c r="JX850" s="5"/>
      <c r="JY850" s="5"/>
      <c r="JZ850" s="5"/>
      <c r="KA850" s="5"/>
      <c r="KB850" s="5"/>
      <c r="KC850" s="5"/>
      <c r="KD850" s="5"/>
      <c r="KE850" s="5"/>
      <c r="KF850" s="5"/>
      <c r="KG850" s="5"/>
      <c r="KH850" s="5"/>
      <c r="KI850" s="5"/>
      <c r="KJ850" s="5"/>
      <c r="KK850" s="5"/>
      <c r="KL850" s="5"/>
      <c r="KM850" s="5"/>
      <c r="KN850" s="5"/>
    </row>
    <row r="851" spans="1:300" ht="12.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5"/>
      <c r="CM851" s="5"/>
      <c r="CN851" s="5"/>
      <c r="CO851" s="5"/>
      <c r="CP851" s="5"/>
      <c r="CQ851" s="5"/>
      <c r="CR851" s="5"/>
      <c r="CS851" s="5"/>
      <c r="CT851" s="5"/>
      <c r="CU851" s="5"/>
      <c r="CV851" s="5"/>
      <c r="CW851" s="5"/>
      <c r="CX851" s="5"/>
      <c r="CY851" s="5"/>
      <c r="CZ851" s="5"/>
      <c r="DA851" s="5"/>
      <c r="DB851" s="5"/>
      <c r="DC851" s="5"/>
      <c r="DD851" s="5"/>
      <c r="DE851" s="5"/>
      <c r="DF851" s="5"/>
      <c r="DG851" s="5"/>
      <c r="DH851" s="5"/>
      <c r="DI851" s="5"/>
      <c r="DJ851" s="5"/>
      <c r="DK851" s="5"/>
      <c r="DL851" s="5"/>
      <c r="DM851" s="5"/>
      <c r="DN851" s="5"/>
      <c r="DO851" s="5"/>
      <c r="DP851" s="5"/>
      <c r="DQ851" s="5"/>
      <c r="DR851" s="5"/>
      <c r="DS851" s="5"/>
      <c r="DT851" s="5"/>
      <c r="DU851" s="5"/>
      <c r="DV851" s="5"/>
      <c r="DW851" s="5"/>
      <c r="DX851" s="5"/>
      <c r="DY851" s="5"/>
      <c r="DZ851" s="5"/>
      <c r="EA851" s="5"/>
      <c r="EB851" s="5"/>
      <c r="EC851" s="5"/>
      <c r="ED851" s="5"/>
      <c r="EE851" s="5"/>
      <c r="EF851" s="5"/>
      <c r="EG851" s="5"/>
      <c r="EH851" s="5"/>
      <c r="EI851" s="5"/>
      <c r="EJ851" s="5"/>
      <c r="EK851" s="5"/>
      <c r="EL851" s="5"/>
      <c r="EM851" s="5"/>
      <c r="EN851" s="5"/>
      <c r="EO851" s="5"/>
      <c r="EP851" s="5"/>
      <c r="EQ851" s="5"/>
      <c r="ER851" s="5"/>
      <c r="ES851" s="5"/>
      <c r="ET851" s="5"/>
      <c r="EU851" s="5"/>
      <c r="EV851" s="5"/>
      <c r="EW851" s="5"/>
      <c r="EX851" s="5"/>
      <c r="EY851" s="5"/>
      <c r="EZ851" s="5"/>
      <c r="FA851" s="5"/>
      <c r="FB851" s="5"/>
      <c r="FC851" s="5"/>
      <c r="FD851" s="5"/>
      <c r="FE851" s="5"/>
      <c r="FF851" s="5"/>
      <c r="FG851" s="5"/>
      <c r="FH851" s="5"/>
      <c r="FI851" s="5"/>
      <c r="FJ851" s="5"/>
      <c r="FK851" s="5"/>
      <c r="FL851" s="5"/>
      <c r="FM851" s="5"/>
      <c r="FN851" s="5"/>
      <c r="FO851" s="5"/>
      <c r="FP851" s="5"/>
      <c r="FQ851" s="5"/>
      <c r="FR851" s="5"/>
      <c r="FS851" s="5"/>
      <c r="FT851" s="5"/>
      <c r="FU851" s="5"/>
      <c r="FV851" s="5"/>
      <c r="FW851" s="5"/>
      <c r="FX851" s="5"/>
      <c r="FY851" s="5"/>
      <c r="FZ851" s="5"/>
      <c r="GA851" s="5"/>
      <c r="GB851" s="5"/>
      <c r="GC851" s="5"/>
      <c r="GD851" s="5"/>
      <c r="GE851" s="5"/>
      <c r="GF851" s="5"/>
      <c r="GG851" s="5"/>
      <c r="GH851" s="5"/>
      <c r="GI851" s="5"/>
      <c r="GJ851" s="5"/>
      <c r="GK851" s="5"/>
      <c r="GL851" s="5"/>
      <c r="GM851" s="5"/>
      <c r="GN851" s="5"/>
      <c r="GO851" s="5"/>
      <c r="GP851" s="5"/>
      <c r="GQ851" s="5"/>
      <c r="GR851" s="5"/>
      <c r="GS851" s="5"/>
      <c r="GT851" s="5"/>
      <c r="GU851" s="5"/>
      <c r="GV851" s="5"/>
      <c r="GW851" s="5"/>
      <c r="GX851" s="5"/>
      <c r="GY851" s="5"/>
      <c r="GZ851" s="5"/>
      <c r="HA851" s="5"/>
      <c r="HB851" s="5"/>
      <c r="HC851" s="5"/>
      <c r="HD851" s="5"/>
      <c r="HE851" s="5"/>
      <c r="HF851" s="5"/>
      <c r="HG851" s="5"/>
      <c r="HH851" s="5"/>
      <c r="HI851" s="5"/>
      <c r="HJ851" s="5"/>
      <c r="HK851" s="5"/>
      <c r="HL851" s="5"/>
      <c r="HM851" s="5"/>
      <c r="HN851" s="5"/>
      <c r="HO851" s="5"/>
      <c r="HP851" s="5"/>
      <c r="HQ851" s="5"/>
      <c r="HR851" s="5"/>
      <c r="HS851" s="5"/>
      <c r="HT851" s="5"/>
      <c r="HU851" s="5"/>
      <c r="HV851" s="5"/>
      <c r="HW851" s="5"/>
      <c r="HX851" s="5"/>
      <c r="HY851" s="5"/>
      <c r="HZ851" s="5"/>
      <c r="IA851" s="5"/>
      <c r="IB851" s="5"/>
      <c r="IC851" s="5"/>
      <c r="ID851" s="5"/>
      <c r="IE851" s="5"/>
      <c r="IF851" s="5"/>
      <c r="IG851" s="5"/>
      <c r="IH851" s="5"/>
      <c r="II851" s="5"/>
      <c r="IJ851" s="5"/>
      <c r="IK851" s="5"/>
      <c r="IL851" s="5"/>
      <c r="IM851" s="5"/>
      <c r="IN851" s="5"/>
      <c r="IO851" s="5"/>
      <c r="IP851" s="5"/>
      <c r="IQ851" s="5"/>
      <c r="IR851" s="5"/>
      <c r="IS851" s="5"/>
      <c r="IT851" s="5"/>
      <c r="IU851" s="5"/>
      <c r="IV851" s="5"/>
      <c r="IW851" s="5"/>
      <c r="IX851" s="5"/>
      <c r="IY851" s="5"/>
      <c r="IZ851" s="5"/>
      <c r="JA851" s="5"/>
      <c r="JB851" s="5"/>
      <c r="JC851" s="5"/>
      <c r="JD851" s="5"/>
      <c r="JE851" s="5"/>
      <c r="JF851" s="5"/>
      <c r="JG851" s="5"/>
      <c r="JH851" s="5"/>
      <c r="JI851" s="5"/>
      <c r="JJ851" s="5"/>
      <c r="JK851" s="5"/>
      <c r="JL851" s="5"/>
      <c r="JM851" s="5"/>
      <c r="JN851" s="5"/>
      <c r="JO851" s="5"/>
      <c r="JP851" s="5"/>
      <c r="JQ851" s="5"/>
      <c r="JR851" s="5"/>
      <c r="JS851" s="5"/>
      <c r="JT851" s="5"/>
      <c r="JU851" s="5"/>
      <c r="JV851" s="5"/>
      <c r="JW851" s="5"/>
      <c r="JX851" s="5"/>
      <c r="JY851" s="5"/>
      <c r="JZ851" s="5"/>
      <c r="KA851" s="5"/>
      <c r="KB851" s="5"/>
      <c r="KC851" s="5"/>
      <c r="KD851" s="5"/>
      <c r="KE851" s="5"/>
      <c r="KF851" s="5"/>
      <c r="KG851" s="5"/>
      <c r="KH851" s="5"/>
      <c r="KI851" s="5"/>
      <c r="KJ851" s="5"/>
      <c r="KK851" s="5"/>
      <c r="KL851" s="5"/>
      <c r="KM851" s="5"/>
      <c r="KN851" s="5"/>
    </row>
    <row r="852" spans="1:300" ht="12.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5"/>
      <c r="CM852" s="5"/>
      <c r="CN852" s="5"/>
      <c r="CO852" s="5"/>
      <c r="CP852" s="5"/>
      <c r="CQ852" s="5"/>
      <c r="CR852" s="5"/>
      <c r="CS852" s="5"/>
      <c r="CT852" s="5"/>
      <c r="CU852" s="5"/>
      <c r="CV852" s="5"/>
      <c r="CW852" s="5"/>
      <c r="CX852" s="5"/>
      <c r="CY852" s="5"/>
      <c r="CZ852" s="5"/>
      <c r="DA852" s="5"/>
      <c r="DB852" s="5"/>
      <c r="DC852" s="5"/>
      <c r="DD852" s="5"/>
      <c r="DE852" s="5"/>
      <c r="DF852" s="5"/>
      <c r="DG852" s="5"/>
      <c r="DH852" s="5"/>
      <c r="DI852" s="5"/>
      <c r="DJ852" s="5"/>
      <c r="DK852" s="5"/>
      <c r="DL852" s="5"/>
      <c r="DM852" s="5"/>
      <c r="DN852" s="5"/>
      <c r="DO852" s="5"/>
      <c r="DP852" s="5"/>
      <c r="DQ852" s="5"/>
      <c r="DR852" s="5"/>
      <c r="DS852" s="5"/>
      <c r="DT852" s="5"/>
      <c r="DU852" s="5"/>
      <c r="DV852" s="5"/>
      <c r="DW852" s="5"/>
      <c r="DX852" s="5"/>
      <c r="DY852" s="5"/>
      <c r="DZ852" s="5"/>
      <c r="EA852" s="5"/>
      <c r="EB852" s="5"/>
      <c r="EC852" s="5"/>
      <c r="ED852" s="5"/>
      <c r="EE852" s="5"/>
      <c r="EF852" s="5"/>
      <c r="EG852" s="5"/>
      <c r="EH852" s="5"/>
      <c r="EI852" s="5"/>
      <c r="EJ852" s="5"/>
      <c r="EK852" s="5"/>
      <c r="EL852" s="5"/>
      <c r="EM852" s="5"/>
      <c r="EN852" s="5"/>
      <c r="EO852" s="5"/>
      <c r="EP852" s="5"/>
      <c r="EQ852" s="5"/>
      <c r="ER852" s="5"/>
      <c r="ES852" s="5"/>
      <c r="ET852" s="5"/>
      <c r="EU852" s="5"/>
      <c r="EV852" s="5"/>
      <c r="EW852" s="5"/>
      <c r="EX852" s="5"/>
      <c r="EY852" s="5"/>
      <c r="EZ852" s="5"/>
      <c r="FA852" s="5"/>
      <c r="FB852" s="5"/>
      <c r="FC852" s="5"/>
      <c r="FD852" s="5"/>
      <c r="FE852" s="5"/>
      <c r="FF852" s="5"/>
      <c r="FG852" s="5"/>
      <c r="FH852" s="5"/>
      <c r="FI852" s="5"/>
      <c r="FJ852" s="5"/>
      <c r="FK852" s="5"/>
      <c r="FL852" s="5"/>
      <c r="FM852" s="5"/>
      <c r="FN852" s="5"/>
      <c r="FO852" s="5"/>
      <c r="FP852" s="5"/>
      <c r="FQ852" s="5"/>
      <c r="FR852" s="5"/>
      <c r="FS852" s="5"/>
      <c r="FT852" s="5"/>
      <c r="FU852" s="5"/>
      <c r="FV852" s="5"/>
      <c r="FW852" s="5"/>
      <c r="FX852" s="5"/>
      <c r="FY852" s="5"/>
      <c r="FZ852" s="5"/>
      <c r="GA852" s="5"/>
      <c r="GB852" s="5"/>
      <c r="GC852" s="5"/>
      <c r="GD852" s="5"/>
      <c r="GE852" s="5"/>
      <c r="GF852" s="5"/>
      <c r="GG852" s="5"/>
      <c r="GH852" s="5"/>
      <c r="GI852" s="5"/>
      <c r="GJ852" s="5"/>
      <c r="GK852" s="5"/>
      <c r="GL852" s="5"/>
      <c r="GM852" s="5"/>
      <c r="GN852" s="5"/>
      <c r="GO852" s="5"/>
      <c r="GP852" s="5"/>
      <c r="GQ852" s="5"/>
      <c r="GR852" s="5"/>
      <c r="GS852" s="5"/>
      <c r="GT852" s="5"/>
      <c r="GU852" s="5"/>
      <c r="GV852" s="5"/>
      <c r="GW852" s="5"/>
      <c r="GX852" s="5"/>
      <c r="GY852" s="5"/>
      <c r="GZ852" s="5"/>
      <c r="HA852" s="5"/>
      <c r="HB852" s="5"/>
      <c r="HC852" s="5"/>
      <c r="HD852" s="5"/>
      <c r="HE852" s="5"/>
      <c r="HF852" s="5"/>
      <c r="HG852" s="5"/>
      <c r="HH852" s="5"/>
      <c r="HI852" s="5"/>
      <c r="HJ852" s="5"/>
      <c r="HK852" s="5"/>
      <c r="HL852" s="5"/>
      <c r="HM852" s="5"/>
      <c r="HN852" s="5"/>
      <c r="HO852" s="5"/>
      <c r="HP852" s="5"/>
      <c r="HQ852" s="5"/>
      <c r="HR852" s="5"/>
      <c r="HS852" s="5"/>
      <c r="HT852" s="5"/>
      <c r="HU852" s="5"/>
      <c r="HV852" s="5"/>
      <c r="HW852" s="5"/>
      <c r="HX852" s="5"/>
      <c r="HY852" s="5"/>
      <c r="HZ852" s="5"/>
      <c r="IA852" s="5"/>
      <c r="IB852" s="5"/>
      <c r="IC852" s="5"/>
      <c r="ID852" s="5"/>
      <c r="IE852" s="5"/>
      <c r="IF852" s="5"/>
      <c r="IG852" s="5"/>
      <c r="IH852" s="5"/>
      <c r="II852" s="5"/>
      <c r="IJ852" s="5"/>
      <c r="IK852" s="5"/>
      <c r="IL852" s="5"/>
      <c r="IM852" s="5"/>
      <c r="IN852" s="5"/>
      <c r="IO852" s="5"/>
      <c r="IP852" s="5"/>
      <c r="IQ852" s="5"/>
      <c r="IR852" s="5"/>
      <c r="IS852" s="5"/>
      <c r="IT852" s="5"/>
      <c r="IU852" s="5"/>
      <c r="IV852" s="5"/>
      <c r="IW852" s="5"/>
      <c r="IX852" s="5"/>
      <c r="IY852" s="5"/>
      <c r="IZ852" s="5"/>
      <c r="JA852" s="5"/>
      <c r="JB852" s="5"/>
      <c r="JC852" s="5"/>
      <c r="JD852" s="5"/>
      <c r="JE852" s="5"/>
      <c r="JF852" s="5"/>
      <c r="JG852" s="5"/>
      <c r="JH852" s="5"/>
      <c r="JI852" s="5"/>
      <c r="JJ852" s="5"/>
      <c r="JK852" s="5"/>
      <c r="JL852" s="5"/>
      <c r="JM852" s="5"/>
      <c r="JN852" s="5"/>
      <c r="JO852" s="5"/>
      <c r="JP852" s="5"/>
      <c r="JQ852" s="5"/>
      <c r="JR852" s="5"/>
      <c r="JS852" s="5"/>
      <c r="JT852" s="5"/>
      <c r="JU852" s="5"/>
      <c r="JV852" s="5"/>
      <c r="JW852" s="5"/>
      <c r="JX852" s="5"/>
      <c r="JY852" s="5"/>
      <c r="JZ852" s="5"/>
      <c r="KA852" s="5"/>
      <c r="KB852" s="5"/>
      <c r="KC852" s="5"/>
      <c r="KD852" s="5"/>
      <c r="KE852" s="5"/>
      <c r="KF852" s="5"/>
      <c r="KG852" s="5"/>
      <c r="KH852" s="5"/>
      <c r="KI852" s="5"/>
      <c r="KJ852" s="5"/>
      <c r="KK852" s="5"/>
      <c r="KL852" s="5"/>
      <c r="KM852" s="5"/>
      <c r="KN852" s="5"/>
    </row>
    <row r="853" spans="1:300" ht="12.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5"/>
      <c r="CM853" s="5"/>
      <c r="CN853" s="5"/>
      <c r="CO853" s="5"/>
      <c r="CP853" s="5"/>
      <c r="CQ853" s="5"/>
      <c r="CR853" s="5"/>
      <c r="CS853" s="5"/>
      <c r="CT853" s="5"/>
      <c r="CU853" s="5"/>
      <c r="CV853" s="5"/>
      <c r="CW853" s="5"/>
      <c r="CX853" s="5"/>
      <c r="CY853" s="5"/>
      <c r="CZ853" s="5"/>
      <c r="DA853" s="5"/>
      <c r="DB853" s="5"/>
      <c r="DC853" s="5"/>
      <c r="DD853" s="5"/>
      <c r="DE853" s="5"/>
      <c r="DF853" s="5"/>
      <c r="DG853" s="5"/>
      <c r="DH853" s="5"/>
      <c r="DI853" s="5"/>
      <c r="DJ853" s="5"/>
      <c r="DK853" s="5"/>
      <c r="DL853" s="5"/>
      <c r="DM853" s="5"/>
      <c r="DN853" s="5"/>
      <c r="DO853" s="5"/>
      <c r="DP853" s="5"/>
      <c r="DQ853" s="5"/>
      <c r="DR853" s="5"/>
      <c r="DS853" s="5"/>
      <c r="DT853" s="5"/>
      <c r="DU853" s="5"/>
      <c r="DV853" s="5"/>
      <c r="DW853" s="5"/>
      <c r="DX853" s="5"/>
      <c r="DY853" s="5"/>
      <c r="DZ853" s="5"/>
      <c r="EA853" s="5"/>
      <c r="EB853" s="5"/>
      <c r="EC853" s="5"/>
      <c r="ED853" s="5"/>
      <c r="EE853" s="5"/>
      <c r="EF853" s="5"/>
      <c r="EG853" s="5"/>
      <c r="EH853" s="5"/>
      <c r="EI853" s="5"/>
      <c r="EJ853" s="5"/>
      <c r="EK853" s="5"/>
      <c r="EL853" s="5"/>
      <c r="EM853" s="5"/>
      <c r="EN853" s="5"/>
      <c r="EO853" s="5"/>
      <c r="EP853" s="5"/>
      <c r="EQ853" s="5"/>
      <c r="ER853" s="5"/>
      <c r="ES853" s="5"/>
      <c r="ET853" s="5"/>
      <c r="EU853" s="5"/>
      <c r="EV853" s="5"/>
      <c r="EW853" s="5"/>
      <c r="EX853" s="5"/>
      <c r="EY853" s="5"/>
      <c r="EZ853" s="5"/>
      <c r="FA853" s="5"/>
      <c r="FB853" s="5"/>
      <c r="FC853" s="5"/>
      <c r="FD853" s="5"/>
      <c r="FE853" s="5"/>
      <c r="FF853" s="5"/>
      <c r="FG853" s="5"/>
      <c r="FH853" s="5"/>
      <c r="FI853" s="5"/>
      <c r="FJ853" s="5"/>
      <c r="FK853" s="5"/>
      <c r="FL853" s="5"/>
      <c r="FM853" s="5"/>
      <c r="FN853" s="5"/>
      <c r="FO853" s="5"/>
      <c r="FP853" s="5"/>
      <c r="FQ853" s="5"/>
      <c r="FR853" s="5"/>
      <c r="FS853" s="5"/>
      <c r="FT853" s="5"/>
      <c r="FU853" s="5"/>
      <c r="FV853" s="5"/>
      <c r="FW853" s="5"/>
      <c r="FX853" s="5"/>
      <c r="FY853" s="5"/>
      <c r="FZ853" s="5"/>
      <c r="GA853" s="5"/>
      <c r="GB853" s="5"/>
      <c r="GC853" s="5"/>
      <c r="GD853" s="5"/>
      <c r="GE853" s="5"/>
      <c r="GF853" s="5"/>
      <c r="GG853" s="5"/>
      <c r="GH853" s="5"/>
      <c r="GI853" s="5"/>
      <c r="GJ853" s="5"/>
      <c r="GK853" s="5"/>
      <c r="GL853" s="5"/>
      <c r="GM853" s="5"/>
      <c r="GN853" s="5"/>
      <c r="GO853" s="5"/>
      <c r="GP853" s="5"/>
      <c r="GQ853" s="5"/>
      <c r="GR853" s="5"/>
      <c r="GS853" s="5"/>
      <c r="GT853" s="5"/>
      <c r="GU853" s="5"/>
      <c r="GV853" s="5"/>
      <c r="GW853" s="5"/>
      <c r="GX853" s="5"/>
      <c r="GY853" s="5"/>
      <c r="GZ853" s="5"/>
      <c r="HA853" s="5"/>
      <c r="HB853" s="5"/>
      <c r="HC853" s="5"/>
      <c r="HD853" s="5"/>
      <c r="HE853" s="5"/>
      <c r="HF853" s="5"/>
      <c r="HG853" s="5"/>
      <c r="HH853" s="5"/>
      <c r="HI853" s="5"/>
      <c r="HJ853" s="5"/>
      <c r="HK853" s="5"/>
      <c r="HL853" s="5"/>
      <c r="HM853" s="5"/>
      <c r="HN853" s="5"/>
      <c r="HO853" s="5"/>
      <c r="HP853" s="5"/>
      <c r="HQ853" s="5"/>
      <c r="HR853" s="5"/>
      <c r="HS853" s="5"/>
      <c r="HT853" s="5"/>
      <c r="HU853" s="5"/>
      <c r="HV853" s="5"/>
      <c r="HW853" s="5"/>
      <c r="HX853" s="5"/>
      <c r="HY853" s="5"/>
      <c r="HZ853" s="5"/>
      <c r="IA853" s="5"/>
      <c r="IB853" s="5"/>
      <c r="IC853" s="5"/>
      <c r="ID853" s="5"/>
      <c r="IE853" s="5"/>
      <c r="IF853" s="5"/>
      <c r="IG853" s="5"/>
      <c r="IH853" s="5"/>
      <c r="II853" s="5"/>
      <c r="IJ853" s="5"/>
      <c r="IK853" s="5"/>
      <c r="IL853" s="5"/>
      <c r="IM853" s="5"/>
      <c r="IN853" s="5"/>
      <c r="IO853" s="5"/>
      <c r="IP853" s="5"/>
      <c r="IQ853" s="5"/>
      <c r="IR853" s="5"/>
      <c r="IS853" s="5"/>
      <c r="IT853" s="5"/>
      <c r="IU853" s="5"/>
      <c r="IV853" s="5"/>
      <c r="IW853" s="5"/>
      <c r="IX853" s="5"/>
      <c r="IY853" s="5"/>
      <c r="IZ853" s="5"/>
      <c r="JA853" s="5"/>
      <c r="JB853" s="5"/>
      <c r="JC853" s="5"/>
      <c r="JD853" s="5"/>
      <c r="JE853" s="5"/>
      <c r="JF853" s="5"/>
      <c r="JG853" s="5"/>
      <c r="JH853" s="5"/>
      <c r="JI853" s="5"/>
      <c r="JJ853" s="5"/>
      <c r="JK853" s="5"/>
      <c r="JL853" s="5"/>
      <c r="JM853" s="5"/>
      <c r="JN853" s="5"/>
      <c r="JO853" s="5"/>
      <c r="JP853" s="5"/>
      <c r="JQ853" s="5"/>
      <c r="JR853" s="5"/>
      <c r="JS853" s="5"/>
      <c r="JT853" s="5"/>
      <c r="JU853" s="5"/>
      <c r="JV853" s="5"/>
      <c r="JW853" s="5"/>
      <c r="JX853" s="5"/>
      <c r="JY853" s="5"/>
      <c r="JZ853" s="5"/>
      <c r="KA853" s="5"/>
      <c r="KB853" s="5"/>
      <c r="KC853" s="5"/>
      <c r="KD853" s="5"/>
      <c r="KE853" s="5"/>
      <c r="KF853" s="5"/>
      <c r="KG853" s="5"/>
      <c r="KH853" s="5"/>
      <c r="KI853" s="5"/>
      <c r="KJ853" s="5"/>
      <c r="KK853" s="5"/>
      <c r="KL853" s="5"/>
      <c r="KM853" s="5"/>
      <c r="KN853" s="5"/>
    </row>
    <row r="854" spans="1:300" ht="12.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5"/>
      <c r="CM854" s="5"/>
      <c r="CN854" s="5"/>
      <c r="CO854" s="5"/>
      <c r="CP854" s="5"/>
      <c r="CQ854" s="5"/>
      <c r="CR854" s="5"/>
      <c r="CS854" s="5"/>
      <c r="CT854" s="5"/>
      <c r="CU854" s="5"/>
      <c r="CV854" s="5"/>
      <c r="CW854" s="5"/>
      <c r="CX854" s="5"/>
      <c r="CY854" s="5"/>
      <c r="CZ854" s="5"/>
      <c r="DA854" s="5"/>
      <c r="DB854" s="5"/>
      <c r="DC854" s="5"/>
      <c r="DD854" s="5"/>
      <c r="DE854" s="5"/>
      <c r="DF854" s="5"/>
      <c r="DG854" s="5"/>
      <c r="DH854" s="5"/>
      <c r="DI854" s="5"/>
      <c r="DJ854" s="5"/>
      <c r="DK854" s="5"/>
      <c r="DL854" s="5"/>
      <c r="DM854" s="5"/>
      <c r="DN854" s="5"/>
      <c r="DO854" s="5"/>
      <c r="DP854" s="5"/>
      <c r="DQ854" s="5"/>
      <c r="DR854" s="5"/>
      <c r="DS854" s="5"/>
      <c r="DT854" s="5"/>
      <c r="DU854" s="5"/>
      <c r="DV854" s="5"/>
      <c r="DW854" s="5"/>
      <c r="DX854" s="5"/>
      <c r="DY854" s="5"/>
      <c r="DZ854" s="5"/>
      <c r="EA854" s="5"/>
      <c r="EB854" s="5"/>
      <c r="EC854" s="5"/>
      <c r="ED854" s="5"/>
      <c r="EE854" s="5"/>
      <c r="EF854" s="5"/>
      <c r="EG854" s="5"/>
      <c r="EH854" s="5"/>
      <c r="EI854" s="5"/>
      <c r="EJ854" s="5"/>
      <c r="EK854" s="5"/>
      <c r="EL854" s="5"/>
      <c r="EM854" s="5"/>
      <c r="EN854" s="5"/>
      <c r="EO854" s="5"/>
      <c r="EP854" s="5"/>
      <c r="EQ854" s="5"/>
      <c r="ER854" s="5"/>
      <c r="ES854" s="5"/>
      <c r="ET854" s="5"/>
      <c r="EU854" s="5"/>
      <c r="EV854" s="5"/>
      <c r="EW854" s="5"/>
      <c r="EX854" s="5"/>
      <c r="EY854" s="5"/>
      <c r="EZ854" s="5"/>
      <c r="FA854" s="5"/>
      <c r="FB854" s="5"/>
      <c r="FC854" s="5"/>
      <c r="FD854" s="5"/>
      <c r="FE854" s="5"/>
      <c r="FF854" s="5"/>
      <c r="FG854" s="5"/>
      <c r="FH854" s="5"/>
      <c r="FI854" s="5"/>
      <c r="FJ854" s="5"/>
      <c r="FK854" s="5"/>
      <c r="FL854" s="5"/>
      <c r="FM854" s="5"/>
      <c r="FN854" s="5"/>
      <c r="FO854" s="5"/>
      <c r="FP854" s="5"/>
      <c r="FQ854" s="5"/>
      <c r="FR854" s="5"/>
      <c r="FS854" s="5"/>
      <c r="FT854" s="5"/>
      <c r="FU854" s="5"/>
      <c r="FV854" s="5"/>
      <c r="FW854" s="5"/>
      <c r="FX854" s="5"/>
      <c r="FY854" s="5"/>
      <c r="FZ854" s="5"/>
      <c r="GA854" s="5"/>
      <c r="GB854" s="5"/>
      <c r="GC854" s="5"/>
      <c r="GD854" s="5"/>
      <c r="GE854" s="5"/>
      <c r="GF854" s="5"/>
      <c r="GG854" s="5"/>
      <c r="GH854" s="5"/>
      <c r="GI854" s="5"/>
      <c r="GJ854" s="5"/>
      <c r="GK854" s="5"/>
      <c r="GL854" s="5"/>
      <c r="GM854" s="5"/>
      <c r="GN854" s="5"/>
      <c r="GO854" s="5"/>
      <c r="GP854" s="5"/>
      <c r="GQ854" s="5"/>
      <c r="GR854" s="5"/>
      <c r="GS854" s="5"/>
      <c r="GT854" s="5"/>
      <c r="GU854" s="5"/>
      <c r="GV854" s="5"/>
      <c r="GW854" s="5"/>
      <c r="GX854" s="5"/>
      <c r="GY854" s="5"/>
      <c r="GZ854" s="5"/>
      <c r="HA854" s="5"/>
      <c r="HB854" s="5"/>
      <c r="HC854" s="5"/>
      <c r="HD854" s="5"/>
      <c r="HE854" s="5"/>
      <c r="HF854" s="5"/>
      <c r="HG854" s="5"/>
      <c r="HH854" s="5"/>
      <c r="HI854" s="5"/>
      <c r="HJ854" s="5"/>
      <c r="HK854" s="5"/>
      <c r="HL854" s="5"/>
      <c r="HM854" s="5"/>
      <c r="HN854" s="5"/>
      <c r="HO854" s="5"/>
      <c r="HP854" s="5"/>
      <c r="HQ854" s="5"/>
      <c r="HR854" s="5"/>
      <c r="HS854" s="5"/>
      <c r="HT854" s="5"/>
      <c r="HU854" s="5"/>
      <c r="HV854" s="5"/>
      <c r="HW854" s="5"/>
      <c r="HX854" s="5"/>
      <c r="HY854" s="5"/>
      <c r="HZ854" s="5"/>
      <c r="IA854" s="5"/>
      <c r="IB854" s="5"/>
      <c r="IC854" s="5"/>
      <c r="ID854" s="5"/>
      <c r="IE854" s="5"/>
      <c r="IF854" s="5"/>
      <c r="IG854" s="5"/>
      <c r="IH854" s="5"/>
      <c r="II854" s="5"/>
      <c r="IJ854" s="5"/>
      <c r="IK854" s="5"/>
      <c r="IL854" s="5"/>
      <c r="IM854" s="5"/>
      <c r="IN854" s="5"/>
      <c r="IO854" s="5"/>
      <c r="IP854" s="5"/>
      <c r="IQ854" s="5"/>
      <c r="IR854" s="5"/>
      <c r="IS854" s="5"/>
      <c r="IT854" s="5"/>
      <c r="IU854" s="5"/>
      <c r="IV854" s="5"/>
      <c r="IW854" s="5"/>
      <c r="IX854" s="5"/>
      <c r="IY854" s="5"/>
      <c r="IZ854" s="5"/>
      <c r="JA854" s="5"/>
      <c r="JB854" s="5"/>
      <c r="JC854" s="5"/>
      <c r="JD854" s="5"/>
      <c r="JE854" s="5"/>
      <c r="JF854" s="5"/>
      <c r="JG854" s="5"/>
      <c r="JH854" s="5"/>
      <c r="JI854" s="5"/>
      <c r="JJ854" s="5"/>
      <c r="JK854" s="5"/>
      <c r="JL854" s="5"/>
      <c r="JM854" s="5"/>
      <c r="JN854" s="5"/>
      <c r="JO854" s="5"/>
      <c r="JP854" s="5"/>
      <c r="JQ854" s="5"/>
      <c r="JR854" s="5"/>
      <c r="JS854" s="5"/>
      <c r="JT854" s="5"/>
      <c r="JU854" s="5"/>
      <c r="JV854" s="5"/>
      <c r="JW854" s="5"/>
      <c r="JX854" s="5"/>
      <c r="JY854" s="5"/>
      <c r="JZ854" s="5"/>
      <c r="KA854" s="5"/>
      <c r="KB854" s="5"/>
      <c r="KC854" s="5"/>
      <c r="KD854" s="5"/>
      <c r="KE854" s="5"/>
      <c r="KF854" s="5"/>
      <c r="KG854" s="5"/>
      <c r="KH854" s="5"/>
      <c r="KI854" s="5"/>
      <c r="KJ854" s="5"/>
      <c r="KK854" s="5"/>
      <c r="KL854" s="5"/>
      <c r="KM854" s="5"/>
      <c r="KN854" s="5"/>
    </row>
    <row r="855" spans="1:300" ht="12.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  <c r="CL855" s="5"/>
      <c r="CM855" s="5"/>
      <c r="CN855" s="5"/>
      <c r="CO855" s="5"/>
      <c r="CP855" s="5"/>
      <c r="CQ855" s="5"/>
      <c r="CR855" s="5"/>
      <c r="CS855" s="5"/>
      <c r="CT855" s="5"/>
      <c r="CU855" s="5"/>
      <c r="CV855" s="5"/>
      <c r="CW855" s="5"/>
      <c r="CX855" s="5"/>
      <c r="CY855" s="5"/>
      <c r="CZ855" s="5"/>
      <c r="DA855" s="5"/>
      <c r="DB855" s="5"/>
      <c r="DC855" s="5"/>
      <c r="DD855" s="5"/>
      <c r="DE855" s="5"/>
      <c r="DF855" s="5"/>
      <c r="DG855" s="5"/>
      <c r="DH855" s="5"/>
      <c r="DI855" s="5"/>
      <c r="DJ855" s="5"/>
      <c r="DK855" s="5"/>
      <c r="DL855" s="5"/>
      <c r="DM855" s="5"/>
      <c r="DN855" s="5"/>
      <c r="DO855" s="5"/>
      <c r="DP855" s="5"/>
      <c r="DQ855" s="5"/>
      <c r="DR855" s="5"/>
      <c r="DS855" s="5"/>
      <c r="DT855" s="5"/>
      <c r="DU855" s="5"/>
      <c r="DV855" s="5"/>
      <c r="DW855" s="5"/>
      <c r="DX855" s="5"/>
      <c r="DY855" s="5"/>
      <c r="DZ855" s="5"/>
      <c r="EA855" s="5"/>
      <c r="EB855" s="5"/>
      <c r="EC855" s="5"/>
      <c r="ED855" s="5"/>
      <c r="EE855" s="5"/>
      <c r="EF855" s="5"/>
      <c r="EG855" s="5"/>
      <c r="EH855" s="5"/>
      <c r="EI855" s="5"/>
      <c r="EJ855" s="5"/>
      <c r="EK855" s="5"/>
      <c r="EL855" s="5"/>
      <c r="EM855" s="5"/>
      <c r="EN855" s="5"/>
      <c r="EO855" s="5"/>
      <c r="EP855" s="5"/>
      <c r="EQ855" s="5"/>
      <c r="ER855" s="5"/>
      <c r="ES855" s="5"/>
      <c r="ET855" s="5"/>
      <c r="EU855" s="5"/>
      <c r="EV855" s="5"/>
      <c r="EW855" s="5"/>
      <c r="EX855" s="5"/>
      <c r="EY855" s="5"/>
      <c r="EZ855" s="5"/>
      <c r="FA855" s="5"/>
      <c r="FB855" s="5"/>
      <c r="FC855" s="5"/>
      <c r="FD855" s="5"/>
      <c r="FE855" s="5"/>
      <c r="FF855" s="5"/>
      <c r="FG855" s="5"/>
      <c r="FH855" s="5"/>
      <c r="FI855" s="5"/>
      <c r="FJ855" s="5"/>
      <c r="FK855" s="5"/>
      <c r="FL855" s="5"/>
      <c r="FM855" s="5"/>
      <c r="FN855" s="5"/>
      <c r="FO855" s="5"/>
      <c r="FP855" s="5"/>
      <c r="FQ855" s="5"/>
      <c r="FR855" s="5"/>
      <c r="FS855" s="5"/>
      <c r="FT855" s="5"/>
      <c r="FU855" s="5"/>
      <c r="FV855" s="5"/>
      <c r="FW855" s="5"/>
      <c r="FX855" s="5"/>
      <c r="FY855" s="5"/>
      <c r="FZ855" s="5"/>
      <c r="GA855" s="5"/>
      <c r="GB855" s="5"/>
      <c r="GC855" s="5"/>
      <c r="GD855" s="5"/>
      <c r="GE855" s="5"/>
      <c r="GF855" s="5"/>
      <c r="GG855" s="5"/>
      <c r="GH855" s="5"/>
      <c r="GI855" s="5"/>
      <c r="GJ855" s="5"/>
      <c r="GK855" s="5"/>
      <c r="GL855" s="5"/>
      <c r="GM855" s="5"/>
      <c r="GN855" s="5"/>
      <c r="GO855" s="5"/>
      <c r="GP855" s="5"/>
      <c r="GQ855" s="5"/>
      <c r="GR855" s="5"/>
      <c r="GS855" s="5"/>
      <c r="GT855" s="5"/>
      <c r="GU855" s="5"/>
      <c r="GV855" s="5"/>
      <c r="GW855" s="5"/>
      <c r="GX855" s="5"/>
      <c r="GY855" s="5"/>
      <c r="GZ855" s="5"/>
      <c r="HA855" s="5"/>
      <c r="HB855" s="5"/>
      <c r="HC855" s="5"/>
      <c r="HD855" s="5"/>
      <c r="HE855" s="5"/>
      <c r="HF855" s="5"/>
      <c r="HG855" s="5"/>
      <c r="HH855" s="5"/>
      <c r="HI855" s="5"/>
      <c r="HJ855" s="5"/>
      <c r="HK855" s="5"/>
      <c r="HL855" s="5"/>
      <c r="HM855" s="5"/>
      <c r="HN855" s="5"/>
      <c r="HO855" s="5"/>
      <c r="HP855" s="5"/>
      <c r="HQ855" s="5"/>
      <c r="HR855" s="5"/>
      <c r="HS855" s="5"/>
      <c r="HT855" s="5"/>
      <c r="HU855" s="5"/>
      <c r="HV855" s="5"/>
      <c r="HW855" s="5"/>
      <c r="HX855" s="5"/>
      <c r="HY855" s="5"/>
      <c r="HZ855" s="5"/>
      <c r="IA855" s="5"/>
      <c r="IB855" s="5"/>
      <c r="IC855" s="5"/>
      <c r="ID855" s="5"/>
      <c r="IE855" s="5"/>
      <c r="IF855" s="5"/>
      <c r="IG855" s="5"/>
      <c r="IH855" s="5"/>
      <c r="II855" s="5"/>
      <c r="IJ855" s="5"/>
      <c r="IK855" s="5"/>
      <c r="IL855" s="5"/>
      <c r="IM855" s="5"/>
      <c r="IN855" s="5"/>
      <c r="IO855" s="5"/>
      <c r="IP855" s="5"/>
      <c r="IQ855" s="5"/>
      <c r="IR855" s="5"/>
      <c r="IS855" s="5"/>
      <c r="IT855" s="5"/>
      <c r="IU855" s="5"/>
      <c r="IV855" s="5"/>
      <c r="IW855" s="5"/>
      <c r="IX855" s="5"/>
      <c r="IY855" s="5"/>
      <c r="IZ855" s="5"/>
      <c r="JA855" s="5"/>
      <c r="JB855" s="5"/>
      <c r="JC855" s="5"/>
      <c r="JD855" s="5"/>
      <c r="JE855" s="5"/>
      <c r="JF855" s="5"/>
      <c r="JG855" s="5"/>
      <c r="JH855" s="5"/>
      <c r="JI855" s="5"/>
      <c r="JJ855" s="5"/>
      <c r="JK855" s="5"/>
      <c r="JL855" s="5"/>
      <c r="JM855" s="5"/>
      <c r="JN855" s="5"/>
      <c r="JO855" s="5"/>
      <c r="JP855" s="5"/>
      <c r="JQ855" s="5"/>
      <c r="JR855" s="5"/>
      <c r="JS855" s="5"/>
      <c r="JT855" s="5"/>
      <c r="JU855" s="5"/>
      <c r="JV855" s="5"/>
      <c r="JW855" s="5"/>
      <c r="JX855" s="5"/>
      <c r="JY855" s="5"/>
      <c r="JZ855" s="5"/>
      <c r="KA855" s="5"/>
      <c r="KB855" s="5"/>
      <c r="KC855" s="5"/>
      <c r="KD855" s="5"/>
      <c r="KE855" s="5"/>
      <c r="KF855" s="5"/>
      <c r="KG855" s="5"/>
      <c r="KH855" s="5"/>
      <c r="KI855" s="5"/>
      <c r="KJ855" s="5"/>
      <c r="KK855" s="5"/>
      <c r="KL855" s="5"/>
      <c r="KM855" s="5"/>
      <c r="KN855" s="5"/>
    </row>
    <row r="856" spans="1:300" ht="12.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  <c r="CL856" s="5"/>
      <c r="CM856" s="5"/>
      <c r="CN856" s="5"/>
      <c r="CO856" s="5"/>
      <c r="CP856" s="5"/>
      <c r="CQ856" s="5"/>
      <c r="CR856" s="5"/>
      <c r="CS856" s="5"/>
      <c r="CT856" s="5"/>
      <c r="CU856" s="5"/>
      <c r="CV856" s="5"/>
      <c r="CW856" s="5"/>
      <c r="CX856" s="5"/>
      <c r="CY856" s="5"/>
      <c r="CZ856" s="5"/>
      <c r="DA856" s="5"/>
      <c r="DB856" s="5"/>
      <c r="DC856" s="5"/>
      <c r="DD856" s="5"/>
      <c r="DE856" s="5"/>
      <c r="DF856" s="5"/>
      <c r="DG856" s="5"/>
      <c r="DH856" s="5"/>
      <c r="DI856" s="5"/>
      <c r="DJ856" s="5"/>
      <c r="DK856" s="5"/>
      <c r="DL856" s="5"/>
      <c r="DM856" s="5"/>
      <c r="DN856" s="5"/>
      <c r="DO856" s="5"/>
      <c r="DP856" s="5"/>
      <c r="DQ856" s="5"/>
      <c r="DR856" s="5"/>
      <c r="DS856" s="5"/>
      <c r="DT856" s="5"/>
      <c r="DU856" s="5"/>
      <c r="DV856" s="5"/>
      <c r="DW856" s="5"/>
      <c r="DX856" s="5"/>
      <c r="DY856" s="5"/>
      <c r="DZ856" s="5"/>
      <c r="EA856" s="5"/>
      <c r="EB856" s="5"/>
      <c r="EC856" s="5"/>
      <c r="ED856" s="5"/>
      <c r="EE856" s="5"/>
      <c r="EF856" s="5"/>
      <c r="EG856" s="5"/>
      <c r="EH856" s="5"/>
      <c r="EI856" s="5"/>
      <c r="EJ856" s="5"/>
      <c r="EK856" s="5"/>
      <c r="EL856" s="5"/>
      <c r="EM856" s="5"/>
      <c r="EN856" s="5"/>
      <c r="EO856" s="5"/>
      <c r="EP856" s="5"/>
      <c r="EQ856" s="5"/>
      <c r="ER856" s="5"/>
      <c r="ES856" s="5"/>
      <c r="ET856" s="5"/>
      <c r="EU856" s="5"/>
      <c r="EV856" s="5"/>
      <c r="EW856" s="5"/>
      <c r="EX856" s="5"/>
      <c r="EY856" s="5"/>
      <c r="EZ856" s="5"/>
      <c r="FA856" s="5"/>
      <c r="FB856" s="5"/>
      <c r="FC856" s="5"/>
      <c r="FD856" s="5"/>
      <c r="FE856" s="5"/>
      <c r="FF856" s="5"/>
      <c r="FG856" s="5"/>
      <c r="FH856" s="5"/>
      <c r="FI856" s="5"/>
      <c r="FJ856" s="5"/>
      <c r="FK856" s="5"/>
      <c r="FL856" s="5"/>
      <c r="FM856" s="5"/>
      <c r="FN856" s="5"/>
      <c r="FO856" s="5"/>
      <c r="FP856" s="5"/>
      <c r="FQ856" s="5"/>
      <c r="FR856" s="5"/>
      <c r="FS856" s="5"/>
      <c r="FT856" s="5"/>
      <c r="FU856" s="5"/>
      <c r="FV856" s="5"/>
      <c r="FW856" s="5"/>
      <c r="FX856" s="5"/>
      <c r="FY856" s="5"/>
      <c r="FZ856" s="5"/>
      <c r="GA856" s="5"/>
      <c r="GB856" s="5"/>
      <c r="GC856" s="5"/>
      <c r="GD856" s="5"/>
      <c r="GE856" s="5"/>
      <c r="GF856" s="5"/>
      <c r="GG856" s="5"/>
      <c r="GH856" s="5"/>
      <c r="GI856" s="5"/>
      <c r="GJ856" s="5"/>
      <c r="GK856" s="5"/>
      <c r="GL856" s="5"/>
      <c r="GM856" s="5"/>
      <c r="GN856" s="5"/>
      <c r="GO856" s="5"/>
      <c r="GP856" s="5"/>
      <c r="GQ856" s="5"/>
      <c r="GR856" s="5"/>
      <c r="GS856" s="5"/>
      <c r="GT856" s="5"/>
      <c r="GU856" s="5"/>
      <c r="GV856" s="5"/>
      <c r="GW856" s="5"/>
      <c r="GX856" s="5"/>
      <c r="GY856" s="5"/>
      <c r="GZ856" s="5"/>
      <c r="HA856" s="5"/>
      <c r="HB856" s="5"/>
      <c r="HC856" s="5"/>
      <c r="HD856" s="5"/>
      <c r="HE856" s="5"/>
      <c r="HF856" s="5"/>
      <c r="HG856" s="5"/>
      <c r="HH856" s="5"/>
      <c r="HI856" s="5"/>
      <c r="HJ856" s="5"/>
      <c r="HK856" s="5"/>
      <c r="HL856" s="5"/>
      <c r="HM856" s="5"/>
      <c r="HN856" s="5"/>
      <c r="HO856" s="5"/>
      <c r="HP856" s="5"/>
      <c r="HQ856" s="5"/>
      <c r="HR856" s="5"/>
      <c r="HS856" s="5"/>
      <c r="HT856" s="5"/>
      <c r="HU856" s="5"/>
      <c r="HV856" s="5"/>
      <c r="HW856" s="5"/>
      <c r="HX856" s="5"/>
      <c r="HY856" s="5"/>
      <c r="HZ856" s="5"/>
      <c r="IA856" s="5"/>
      <c r="IB856" s="5"/>
      <c r="IC856" s="5"/>
      <c r="ID856" s="5"/>
      <c r="IE856" s="5"/>
      <c r="IF856" s="5"/>
      <c r="IG856" s="5"/>
      <c r="IH856" s="5"/>
      <c r="II856" s="5"/>
      <c r="IJ856" s="5"/>
      <c r="IK856" s="5"/>
      <c r="IL856" s="5"/>
      <c r="IM856" s="5"/>
      <c r="IN856" s="5"/>
      <c r="IO856" s="5"/>
      <c r="IP856" s="5"/>
      <c r="IQ856" s="5"/>
      <c r="IR856" s="5"/>
      <c r="IS856" s="5"/>
      <c r="IT856" s="5"/>
      <c r="IU856" s="5"/>
      <c r="IV856" s="5"/>
      <c r="IW856" s="5"/>
      <c r="IX856" s="5"/>
      <c r="IY856" s="5"/>
      <c r="IZ856" s="5"/>
      <c r="JA856" s="5"/>
      <c r="JB856" s="5"/>
      <c r="JC856" s="5"/>
      <c r="JD856" s="5"/>
      <c r="JE856" s="5"/>
      <c r="JF856" s="5"/>
      <c r="JG856" s="5"/>
      <c r="JH856" s="5"/>
      <c r="JI856" s="5"/>
      <c r="JJ856" s="5"/>
      <c r="JK856" s="5"/>
      <c r="JL856" s="5"/>
      <c r="JM856" s="5"/>
      <c r="JN856" s="5"/>
      <c r="JO856" s="5"/>
      <c r="JP856" s="5"/>
      <c r="JQ856" s="5"/>
      <c r="JR856" s="5"/>
      <c r="JS856" s="5"/>
      <c r="JT856" s="5"/>
      <c r="JU856" s="5"/>
      <c r="JV856" s="5"/>
      <c r="JW856" s="5"/>
      <c r="JX856" s="5"/>
      <c r="JY856" s="5"/>
      <c r="JZ856" s="5"/>
      <c r="KA856" s="5"/>
      <c r="KB856" s="5"/>
      <c r="KC856" s="5"/>
      <c r="KD856" s="5"/>
      <c r="KE856" s="5"/>
      <c r="KF856" s="5"/>
      <c r="KG856" s="5"/>
      <c r="KH856" s="5"/>
      <c r="KI856" s="5"/>
      <c r="KJ856" s="5"/>
      <c r="KK856" s="5"/>
      <c r="KL856" s="5"/>
      <c r="KM856" s="5"/>
      <c r="KN856" s="5"/>
    </row>
    <row r="857" spans="1:300" ht="12.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5"/>
      <c r="CM857" s="5"/>
      <c r="CN857" s="5"/>
      <c r="CO857" s="5"/>
      <c r="CP857" s="5"/>
      <c r="CQ857" s="5"/>
      <c r="CR857" s="5"/>
      <c r="CS857" s="5"/>
      <c r="CT857" s="5"/>
      <c r="CU857" s="5"/>
      <c r="CV857" s="5"/>
      <c r="CW857" s="5"/>
      <c r="CX857" s="5"/>
      <c r="CY857" s="5"/>
      <c r="CZ857" s="5"/>
      <c r="DA857" s="5"/>
      <c r="DB857" s="5"/>
      <c r="DC857" s="5"/>
      <c r="DD857" s="5"/>
      <c r="DE857" s="5"/>
      <c r="DF857" s="5"/>
      <c r="DG857" s="5"/>
      <c r="DH857" s="5"/>
      <c r="DI857" s="5"/>
      <c r="DJ857" s="5"/>
      <c r="DK857" s="5"/>
      <c r="DL857" s="5"/>
      <c r="DM857" s="5"/>
      <c r="DN857" s="5"/>
      <c r="DO857" s="5"/>
      <c r="DP857" s="5"/>
      <c r="DQ857" s="5"/>
      <c r="DR857" s="5"/>
      <c r="DS857" s="5"/>
      <c r="DT857" s="5"/>
      <c r="DU857" s="5"/>
      <c r="DV857" s="5"/>
      <c r="DW857" s="5"/>
      <c r="DX857" s="5"/>
      <c r="DY857" s="5"/>
      <c r="DZ857" s="5"/>
      <c r="EA857" s="5"/>
      <c r="EB857" s="5"/>
      <c r="EC857" s="5"/>
      <c r="ED857" s="5"/>
      <c r="EE857" s="5"/>
      <c r="EF857" s="5"/>
      <c r="EG857" s="5"/>
      <c r="EH857" s="5"/>
      <c r="EI857" s="5"/>
      <c r="EJ857" s="5"/>
      <c r="EK857" s="5"/>
      <c r="EL857" s="5"/>
      <c r="EM857" s="5"/>
      <c r="EN857" s="5"/>
      <c r="EO857" s="5"/>
      <c r="EP857" s="5"/>
      <c r="EQ857" s="5"/>
      <c r="ER857" s="5"/>
      <c r="ES857" s="5"/>
      <c r="ET857" s="5"/>
      <c r="EU857" s="5"/>
      <c r="EV857" s="5"/>
      <c r="EW857" s="5"/>
      <c r="EX857" s="5"/>
      <c r="EY857" s="5"/>
      <c r="EZ857" s="5"/>
      <c r="FA857" s="5"/>
      <c r="FB857" s="5"/>
      <c r="FC857" s="5"/>
      <c r="FD857" s="5"/>
      <c r="FE857" s="5"/>
      <c r="FF857" s="5"/>
      <c r="FG857" s="5"/>
      <c r="FH857" s="5"/>
      <c r="FI857" s="5"/>
      <c r="FJ857" s="5"/>
      <c r="FK857" s="5"/>
      <c r="FL857" s="5"/>
      <c r="FM857" s="5"/>
      <c r="FN857" s="5"/>
      <c r="FO857" s="5"/>
      <c r="FP857" s="5"/>
      <c r="FQ857" s="5"/>
      <c r="FR857" s="5"/>
      <c r="FS857" s="5"/>
      <c r="FT857" s="5"/>
      <c r="FU857" s="5"/>
      <c r="FV857" s="5"/>
      <c r="FW857" s="5"/>
      <c r="FX857" s="5"/>
      <c r="FY857" s="5"/>
      <c r="FZ857" s="5"/>
      <c r="GA857" s="5"/>
      <c r="GB857" s="5"/>
      <c r="GC857" s="5"/>
      <c r="GD857" s="5"/>
      <c r="GE857" s="5"/>
      <c r="GF857" s="5"/>
      <c r="GG857" s="5"/>
      <c r="GH857" s="5"/>
      <c r="GI857" s="5"/>
      <c r="GJ857" s="5"/>
      <c r="GK857" s="5"/>
      <c r="GL857" s="5"/>
      <c r="GM857" s="5"/>
      <c r="GN857" s="5"/>
      <c r="GO857" s="5"/>
      <c r="GP857" s="5"/>
      <c r="GQ857" s="5"/>
      <c r="GR857" s="5"/>
      <c r="GS857" s="5"/>
      <c r="GT857" s="5"/>
      <c r="GU857" s="5"/>
      <c r="GV857" s="5"/>
      <c r="GW857" s="5"/>
      <c r="GX857" s="5"/>
      <c r="GY857" s="5"/>
      <c r="GZ857" s="5"/>
      <c r="HA857" s="5"/>
      <c r="HB857" s="5"/>
      <c r="HC857" s="5"/>
      <c r="HD857" s="5"/>
      <c r="HE857" s="5"/>
      <c r="HF857" s="5"/>
      <c r="HG857" s="5"/>
      <c r="HH857" s="5"/>
      <c r="HI857" s="5"/>
      <c r="HJ857" s="5"/>
      <c r="HK857" s="5"/>
      <c r="HL857" s="5"/>
      <c r="HM857" s="5"/>
      <c r="HN857" s="5"/>
      <c r="HO857" s="5"/>
      <c r="HP857" s="5"/>
      <c r="HQ857" s="5"/>
      <c r="HR857" s="5"/>
      <c r="HS857" s="5"/>
      <c r="HT857" s="5"/>
      <c r="HU857" s="5"/>
      <c r="HV857" s="5"/>
      <c r="HW857" s="5"/>
      <c r="HX857" s="5"/>
      <c r="HY857" s="5"/>
      <c r="HZ857" s="5"/>
      <c r="IA857" s="5"/>
      <c r="IB857" s="5"/>
      <c r="IC857" s="5"/>
      <c r="ID857" s="5"/>
      <c r="IE857" s="5"/>
      <c r="IF857" s="5"/>
      <c r="IG857" s="5"/>
      <c r="IH857" s="5"/>
      <c r="II857" s="5"/>
      <c r="IJ857" s="5"/>
      <c r="IK857" s="5"/>
      <c r="IL857" s="5"/>
      <c r="IM857" s="5"/>
      <c r="IN857" s="5"/>
      <c r="IO857" s="5"/>
      <c r="IP857" s="5"/>
      <c r="IQ857" s="5"/>
      <c r="IR857" s="5"/>
      <c r="IS857" s="5"/>
      <c r="IT857" s="5"/>
      <c r="IU857" s="5"/>
      <c r="IV857" s="5"/>
      <c r="IW857" s="5"/>
      <c r="IX857" s="5"/>
      <c r="IY857" s="5"/>
      <c r="IZ857" s="5"/>
      <c r="JA857" s="5"/>
      <c r="JB857" s="5"/>
      <c r="JC857" s="5"/>
      <c r="JD857" s="5"/>
      <c r="JE857" s="5"/>
      <c r="JF857" s="5"/>
      <c r="JG857" s="5"/>
      <c r="JH857" s="5"/>
      <c r="JI857" s="5"/>
      <c r="JJ857" s="5"/>
      <c r="JK857" s="5"/>
      <c r="JL857" s="5"/>
      <c r="JM857" s="5"/>
      <c r="JN857" s="5"/>
      <c r="JO857" s="5"/>
      <c r="JP857" s="5"/>
      <c r="JQ857" s="5"/>
      <c r="JR857" s="5"/>
      <c r="JS857" s="5"/>
      <c r="JT857" s="5"/>
      <c r="JU857" s="5"/>
      <c r="JV857" s="5"/>
      <c r="JW857" s="5"/>
      <c r="JX857" s="5"/>
      <c r="JY857" s="5"/>
      <c r="JZ857" s="5"/>
      <c r="KA857" s="5"/>
      <c r="KB857" s="5"/>
      <c r="KC857" s="5"/>
      <c r="KD857" s="5"/>
      <c r="KE857" s="5"/>
      <c r="KF857" s="5"/>
      <c r="KG857" s="5"/>
      <c r="KH857" s="5"/>
      <c r="KI857" s="5"/>
      <c r="KJ857" s="5"/>
      <c r="KK857" s="5"/>
      <c r="KL857" s="5"/>
      <c r="KM857" s="5"/>
      <c r="KN857" s="5"/>
    </row>
    <row r="858" spans="1:300" ht="12.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  <c r="CU858" s="5"/>
      <c r="CV858" s="5"/>
      <c r="CW858" s="5"/>
      <c r="CX858" s="5"/>
      <c r="CY858" s="5"/>
      <c r="CZ858" s="5"/>
      <c r="DA858" s="5"/>
      <c r="DB858" s="5"/>
      <c r="DC858" s="5"/>
      <c r="DD858" s="5"/>
      <c r="DE858" s="5"/>
      <c r="DF858" s="5"/>
      <c r="DG858" s="5"/>
      <c r="DH858" s="5"/>
      <c r="DI858" s="5"/>
      <c r="DJ858" s="5"/>
      <c r="DK858" s="5"/>
      <c r="DL858" s="5"/>
      <c r="DM858" s="5"/>
      <c r="DN858" s="5"/>
      <c r="DO858" s="5"/>
      <c r="DP858" s="5"/>
      <c r="DQ858" s="5"/>
      <c r="DR858" s="5"/>
      <c r="DS858" s="5"/>
      <c r="DT858" s="5"/>
      <c r="DU858" s="5"/>
      <c r="DV858" s="5"/>
      <c r="DW858" s="5"/>
      <c r="DX858" s="5"/>
      <c r="DY858" s="5"/>
      <c r="DZ858" s="5"/>
      <c r="EA858" s="5"/>
      <c r="EB858" s="5"/>
      <c r="EC858" s="5"/>
      <c r="ED858" s="5"/>
      <c r="EE858" s="5"/>
      <c r="EF858" s="5"/>
      <c r="EG858" s="5"/>
      <c r="EH858" s="5"/>
      <c r="EI858" s="5"/>
      <c r="EJ858" s="5"/>
      <c r="EK858" s="5"/>
      <c r="EL858" s="5"/>
      <c r="EM858" s="5"/>
      <c r="EN858" s="5"/>
      <c r="EO858" s="5"/>
      <c r="EP858" s="5"/>
      <c r="EQ858" s="5"/>
      <c r="ER858" s="5"/>
      <c r="ES858" s="5"/>
      <c r="ET858" s="5"/>
      <c r="EU858" s="5"/>
      <c r="EV858" s="5"/>
      <c r="EW858" s="5"/>
      <c r="EX858" s="5"/>
      <c r="EY858" s="5"/>
      <c r="EZ858" s="5"/>
      <c r="FA858" s="5"/>
      <c r="FB858" s="5"/>
      <c r="FC858" s="5"/>
      <c r="FD858" s="5"/>
      <c r="FE858" s="5"/>
      <c r="FF858" s="5"/>
      <c r="FG858" s="5"/>
      <c r="FH858" s="5"/>
      <c r="FI858" s="5"/>
      <c r="FJ858" s="5"/>
      <c r="FK858" s="5"/>
      <c r="FL858" s="5"/>
      <c r="FM858" s="5"/>
      <c r="FN858" s="5"/>
      <c r="FO858" s="5"/>
      <c r="FP858" s="5"/>
      <c r="FQ858" s="5"/>
      <c r="FR858" s="5"/>
      <c r="FS858" s="5"/>
      <c r="FT858" s="5"/>
      <c r="FU858" s="5"/>
      <c r="FV858" s="5"/>
      <c r="FW858" s="5"/>
      <c r="FX858" s="5"/>
      <c r="FY858" s="5"/>
      <c r="FZ858" s="5"/>
      <c r="GA858" s="5"/>
      <c r="GB858" s="5"/>
      <c r="GC858" s="5"/>
      <c r="GD858" s="5"/>
      <c r="GE858" s="5"/>
      <c r="GF858" s="5"/>
      <c r="GG858" s="5"/>
      <c r="GH858" s="5"/>
      <c r="GI858" s="5"/>
      <c r="GJ858" s="5"/>
      <c r="GK858" s="5"/>
      <c r="GL858" s="5"/>
      <c r="GM858" s="5"/>
      <c r="GN858" s="5"/>
      <c r="GO858" s="5"/>
      <c r="GP858" s="5"/>
      <c r="GQ858" s="5"/>
      <c r="GR858" s="5"/>
      <c r="GS858" s="5"/>
      <c r="GT858" s="5"/>
      <c r="GU858" s="5"/>
      <c r="GV858" s="5"/>
      <c r="GW858" s="5"/>
      <c r="GX858" s="5"/>
      <c r="GY858" s="5"/>
      <c r="GZ858" s="5"/>
      <c r="HA858" s="5"/>
      <c r="HB858" s="5"/>
      <c r="HC858" s="5"/>
      <c r="HD858" s="5"/>
      <c r="HE858" s="5"/>
      <c r="HF858" s="5"/>
      <c r="HG858" s="5"/>
      <c r="HH858" s="5"/>
      <c r="HI858" s="5"/>
      <c r="HJ858" s="5"/>
      <c r="HK858" s="5"/>
      <c r="HL858" s="5"/>
      <c r="HM858" s="5"/>
      <c r="HN858" s="5"/>
      <c r="HO858" s="5"/>
      <c r="HP858" s="5"/>
      <c r="HQ858" s="5"/>
      <c r="HR858" s="5"/>
      <c r="HS858" s="5"/>
      <c r="HT858" s="5"/>
      <c r="HU858" s="5"/>
      <c r="HV858" s="5"/>
      <c r="HW858" s="5"/>
      <c r="HX858" s="5"/>
      <c r="HY858" s="5"/>
      <c r="HZ858" s="5"/>
      <c r="IA858" s="5"/>
      <c r="IB858" s="5"/>
      <c r="IC858" s="5"/>
      <c r="ID858" s="5"/>
      <c r="IE858" s="5"/>
      <c r="IF858" s="5"/>
      <c r="IG858" s="5"/>
      <c r="IH858" s="5"/>
      <c r="II858" s="5"/>
      <c r="IJ858" s="5"/>
      <c r="IK858" s="5"/>
      <c r="IL858" s="5"/>
      <c r="IM858" s="5"/>
      <c r="IN858" s="5"/>
      <c r="IO858" s="5"/>
      <c r="IP858" s="5"/>
      <c r="IQ858" s="5"/>
      <c r="IR858" s="5"/>
      <c r="IS858" s="5"/>
      <c r="IT858" s="5"/>
      <c r="IU858" s="5"/>
      <c r="IV858" s="5"/>
      <c r="IW858" s="5"/>
      <c r="IX858" s="5"/>
      <c r="IY858" s="5"/>
      <c r="IZ858" s="5"/>
      <c r="JA858" s="5"/>
      <c r="JB858" s="5"/>
      <c r="JC858" s="5"/>
      <c r="JD858" s="5"/>
      <c r="JE858" s="5"/>
      <c r="JF858" s="5"/>
      <c r="JG858" s="5"/>
      <c r="JH858" s="5"/>
      <c r="JI858" s="5"/>
      <c r="JJ858" s="5"/>
      <c r="JK858" s="5"/>
      <c r="JL858" s="5"/>
      <c r="JM858" s="5"/>
      <c r="JN858" s="5"/>
      <c r="JO858" s="5"/>
      <c r="JP858" s="5"/>
      <c r="JQ858" s="5"/>
      <c r="JR858" s="5"/>
      <c r="JS858" s="5"/>
      <c r="JT858" s="5"/>
      <c r="JU858" s="5"/>
      <c r="JV858" s="5"/>
      <c r="JW858" s="5"/>
      <c r="JX858" s="5"/>
      <c r="JY858" s="5"/>
      <c r="JZ858" s="5"/>
      <c r="KA858" s="5"/>
      <c r="KB858" s="5"/>
      <c r="KC858" s="5"/>
      <c r="KD858" s="5"/>
      <c r="KE858" s="5"/>
      <c r="KF858" s="5"/>
      <c r="KG858" s="5"/>
      <c r="KH858" s="5"/>
      <c r="KI858" s="5"/>
      <c r="KJ858" s="5"/>
      <c r="KK858" s="5"/>
      <c r="KL858" s="5"/>
      <c r="KM858" s="5"/>
      <c r="KN858" s="5"/>
    </row>
    <row r="859" spans="1:300" ht="12.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  <c r="CU859" s="5"/>
      <c r="CV859" s="5"/>
      <c r="CW859" s="5"/>
      <c r="CX859" s="5"/>
      <c r="CY859" s="5"/>
      <c r="CZ859" s="5"/>
      <c r="DA859" s="5"/>
      <c r="DB859" s="5"/>
      <c r="DC859" s="5"/>
      <c r="DD859" s="5"/>
      <c r="DE859" s="5"/>
      <c r="DF859" s="5"/>
      <c r="DG859" s="5"/>
      <c r="DH859" s="5"/>
      <c r="DI859" s="5"/>
      <c r="DJ859" s="5"/>
      <c r="DK859" s="5"/>
      <c r="DL859" s="5"/>
      <c r="DM859" s="5"/>
      <c r="DN859" s="5"/>
      <c r="DO859" s="5"/>
      <c r="DP859" s="5"/>
      <c r="DQ859" s="5"/>
      <c r="DR859" s="5"/>
      <c r="DS859" s="5"/>
      <c r="DT859" s="5"/>
      <c r="DU859" s="5"/>
      <c r="DV859" s="5"/>
      <c r="DW859" s="5"/>
      <c r="DX859" s="5"/>
      <c r="DY859" s="5"/>
      <c r="DZ859" s="5"/>
      <c r="EA859" s="5"/>
      <c r="EB859" s="5"/>
      <c r="EC859" s="5"/>
      <c r="ED859" s="5"/>
      <c r="EE859" s="5"/>
      <c r="EF859" s="5"/>
      <c r="EG859" s="5"/>
      <c r="EH859" s="5"/>
      <c r="EI859" s="5"/>
      <c r="EJ859" s="5"/>
      <c r="EK859" s="5"/>
      <c r="EL859" s="5"/>
      <c r="EM859" s="5"/>
      <c r="EN859" s="5"/>
      <c r="EO859" s="5"/>
      <c r="EP859" s="5"/>
      <c r="EQ859" s="5"/>
      <c r="ER859" s="5"/>
      <c r="ES859" s="5"/>
      <c r="ET859" s="5"/>
      <c r="EU859" s="5"/>
      <c r="EV859" s="5"/>
      <c r="EW859" s="5"/>
      <c r="EX859" s="5"/>
      <c r="EY859" s="5"/>
      <c r="EZ859" s="5"/>
      <c r="FA859" s="5"/>
      <c r="FB859" s="5"/>
      <c r="FC859" s="5"/>
      <c r="FD859" s="5"/>
      <c r="FE859" s="5"/>
      <c r="FF859" s="5"/>
      <c r="FG859" s="5"/>
      <c r="FH859" s="5"/>
      <c r="FI859" s="5"/>
      <c r="FJ859" s="5"/>
      <c r="FK859" s="5"/>
      <c r="FL859" s="5"/>
      <c r="FM859" s="5"/>
      <c r="FN859" s="5"/>
      <c r="FO859" s="5"/>
      <c r="FP859" s="5"/>
      <c r="FQ859" s="5"/>
      <c r="FR859" s="5"/>
      <c r="FS859" s="5"/>
      <c r="FT859" s="5"/>
      <c r="FU859" s="5"/>
      <c r="FV859" s="5"/>
      <c r="FW859" s="5"/>
      <c r="FX859" s="5"/>
      <c r="FY859" s="5"/>
      <c r="FZ859" s="5"/>
      <c r="GA859" s="5"/>
      <c r="GB859" s="5"/>
      <c r="GC859" s="5"/>
      <c r="GD859" s="5"/>
      <c r="GE859" s="5"/>
      <c r="GF859" s="5"/>
      <c r="GG859" s="5"/>
      <c r="GH859" s="5"/>
      <c r="GI859" s="5"/>
      <c r="GJ859" s="5"/>
      <c r="GK859" s="5"/>
      <c r="GL859" s="5"/>
      <c r="GM859" s="5"/>
      <c r="GN859" s="5"/>
      <c r="GO859" s="5"/>
      <c r="GP859" s="5"/>
      <c r="GQ859" s="5"/>
      <c r="GR859" s="5"/>
      <c r="GS859" s="5"/>
      <c r="GT859" s="5"/>
      <c r="GU859" s="5"/>
      <c r="GV859" s="5"/>
      <c r="GW859" s="5"/>
      <c r="GX859" s="5"/>
      <c r="GY859" s="5"/>
      <c r="GZ859" s="5"/>
      <c r="HA859" s="5"/>
      <c r="HB859" s="5"/>
      <c r="HC859" s="5"/>
      <c r="HD859" s="5"/>
      <c r="HE859" s="5"/>
      <c r="HF859" s="5"/>
      <c r="HG859" s="5"/>
      <c r="HH859" s="5"/>
      <c r="HI859" s="5"/>
      <c r="HJ859" s="5"/>
      <c r="HK859" s="5"/>
      <c r="HL859" s="5"/>
      <c r="HM859" s="5"/>
      <c r="HN859" s="5"/>
      <c r="HO859" s="5"/>
      <c r="HP859" s="5"/>
      <c r="HQ859" s="5"/>
      <c r="HR859" s="5"/>
      <c r="HS859" s="5"/>
      <c r="HT859" s="5"/>
      <c r="HU859" s="5"/>
      <c r="HV859" s="5"/>
      <c r="HW859" s="5"/>
      <c r="HX859" s="5"/>
      <c r="HY859" s="5"/>
      <c r="HZ859" s="5"/>
      <c r="IA859" s="5"/>
      <c r="IB859" s="5"/>
      <c r="IC859" s="5"/>
      <c r="ID859" s="5"/>
      <c r="IE859" s="5"/>
      <c r="IF859" s="5"/>
      <c r="IG859" s="5"/>
      <c r="IH859" s="5"/>
      <c r="II859" s="5"/>
      <c r="IJ859" s="5"/>
      <c r="IK859" s="5"/>
      <c r="IL859" s="5"/>
      <c r="IM859" s="5"/>
      <c r="IN859" s="5"/>
      <c r="IO859" s="5"/>
      <c r="IP859" s="5"/>
      <c r="IQ859" s="5"/>
      <c r="IR859" s="5"/>
      <c r="IS859" s="5"/>
      <c r="IT859" s="5"/>
      <c r="IU859" s="5"/>
      <c r="IV859" s="5"/>
      <c r="IW859" s="5"/>
      <c r="IX859" s="5"/>
      <c r="IY859" s="5"/>
      <c r="IZ859" s="5"/>
      <c r="JA859" s="5"/>
      <c r="JB859" s="5"/>
      <c r="JC859" s="5"/>
      <c r="JD859" s="5"/>
      <c r="JE859" s="5"/>
      <c r="JF859" s="5"/>
      <c r="JG859" s="5"/>
      <c r="JH859" s="5"/>
      <c r="JI859" s="5"/>
      <c r="JJ859" s="5"/>
      <c r="JK859" s="5"/>
      <c r="JL859" s="5"/>
      <c r="JM859" s="5"/>
      <c r="JN859" s="5"/>
      <c r="JO859" s="5"/>
      <c r="JP859" s="5"/>
      <c r="JQ859" s="5"/>
      <c r="JR859" s="5"/>
      <c r="JS859" s="5"/>
      <c r="JT859" s="5"/>
      <c r="JU859" s="5"/>
      <c r="JV859" s="5"/>
      <c r="JW859" s="5"/>
      <c r="JX859" s="5"/>
      <c r="JY859" s="5"/>
      <c r="JZ859" s="5"/>
      <c r="KA859" s="5"/>
      <c r="KB859" s="5"/>
      <c r="KC859" s="5"/>
      <c r="KD859" s="5"/>
      <c r="KE859" s="5"/>
      <c r="KF859" s="5"/>
      <c r="KG859" s="5"/>
      <c r="KH859" s="5"/>
      <c r="KI859" s="5"/>
      <c r="KJ859" s="5"/>
      <c r="KK859" s="5"/>
      <c r="KL859" s="5"/>
      <c r="KM859" s="5"/>
      <c r="KN859" s="5"/>
    </row>
    <row r="860" spans="1:300" ht="12.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  <c r="CU860" s="5"/>
      <c r="CV860" s="5"/>
      <c r="CW860" s="5"/>
      <c r="CX860" s="5"/>
      <c r="CY860" s="5"/>
      <c r="CZ860" s="5"/>
      <c r="DA860" s="5"/>
      <c r="DB860" s="5"/>
      <c r="DC860" s="5"/>
      <c r="DD860" s="5"/>
      <c r="DE860" s="5"/>
      <c r="DF860" s="5"/>
      <c r="DG860" s="5"/>
      <c r="DH860" s="5"/>
      <c r="DI860" s="5"/>
      <c r="DJ860" s="5"/>
      <c r="DK860" s="5"/>
      <c r="DL860" s="5"/>
      <c r="DM860" s="5"/>
      <c r="DN860" s="5"/>
      <c r="DO860" s="5"/>
      <c r="DP860" s="5"/>
      <c r="DQ860" s="5"/>
      <c r="DR860" s="5"/>
      <c r="DS860" s="5"/>
      <c r="DT860" s="5"/>
      <c r="DU860" s="5"/>
      <c r="DV860" s="5"/>
      <c r="DW860" s="5"/>
      <c r="DX860" s="5"/>
      <c r="DY860" s="5"/>
      <c r="DZ860" s="5"/>
      <c r="EA860" s="5"/>
      <c r="EB860" s="5"/>
      <c r="EC860" s="5"/>
      <c r="ED860" s="5"/>
      <c r="EE860" s="5"/>
      <c r="EF860" s="5"/>
      <c r="EG860" s="5"/>
      <c r="EH860" s="5"/>
      <c r="EI860" s="5"/>
      <c r="EJ860" s="5"/>
      <c r="EK860" s="5"/>
      <c r="EL860" s="5"/>
      <c r="EM860" s="5"/>
      <c r="EN860" s="5"/>
      <c r="EO860" s="5"/>
      <c r="EP860" s="5"/>
      <c r="EQ860" s="5"/>
      <c r="ER860" s="5"/>
      <c r="ES860" s="5"/>
      <c r="ET860" s="5"/>
      <c r="EU860" s="5"/>
      <c r="EV860" s="5"/>
      <c r="EW860" s="5"/>
      <c r="EX860" s="5"/>
      <c r="EY860" s="5"/>
      <c r="EZ860" s="5"/>
      <c r="FA860" s="5"/>
      <c r="FB860" s="5"/>
      <c r="FC860" s="5"/>
      <c r="FD860" s="5"/>
      <c r="FE860" s="5"/>
      <c r="FF860" s="5"/>
      <c r="FG860" s="5"/>
      <c r="FH860" s="5"/>
      <c r="FI860" s="5"/>
      <c r="FJ860" s="5"/>
      <c r="FK860" s="5"/>
      <c r="FL860" s="5"/>
      <c r="FM860" s="5"/>
      <c r="FN860" s="5"/>
      <c r="FO860" s="5"/>
      <c r="FP860" s="5"/>
      <c r="FQ860" s="5"/>
      <c r="FR860" s="5"/>
      <c r="FS860" s="5"/>
      <c r="FT860" s="5"/>
      <c r="FU860" s="5"/>
      <c r="FV860" s="5"/>
      <c r="FW860" s="5"/>
      <c r="FX860" s="5"/>
      <c r="FY860" s="5"/>
      <c r="FZ860" s="5"/>
      <c r="GA860" s="5"/>
      <c r="GB860" s="5"/>
      <c r="GC860" s="5"/>
      <c r="GD860" s="5"/>
      <c r="GE860" s="5"/>
      <c r="GF860" s="5"/>
      <c r="GG860" s="5"/>
      <c r="GH860" s="5"/>
      <c r="GI860" s="5"/>
      <c r="GJ860" s="5"/>
      <c r="GK860" s="5"/>
      <c r="GL860" s="5"/>
      <c r="GM860" s="5"/>
      <c r="GN860" s="5"/>
      <c r="GO860" s="5"/>
      <c r="GP860" s="5"/>
      <c r="GQ860" s="5"/>
      <c r="GR860" s="5"/>
      <c r="GS860" s="5"/>
      <c r="GT860" s="5"/>
      <c r="GU860" s="5"/>
      <c r="GV860" s="5"/>
      <c r="GW860" s="5"/>
      <c r="GX860" s="5"/>
      <c r="GY860" s="5"/>
      <c r="GZ860" s="5"/>
      <c r="HA860" s="5"/>
      <c r="HB860" s="5"/>
      <c r="HC860" s="5"/>
      <c r="HD860" s="5"/>
      <c r="HE860" s="5"/>
      <c r="HF860" s="5"/>
      <c r="HG860" s="5"/>
      <c r="HH860" s="5"/>
      <c r="HI860" s="5"/>
      <c r="HJ860" s="5"/>
      <c r="HK860" s="5"/>
      <c r="HL860" s="5"/>
      <c r="HM860" s="5"/>
      <c r="HN860" s="5"/>
      <c r="HO860" s="5"/>
      <c r="HP860" s="5"/>
      <c r="HQ860" s="5"/>
      <c r="HR860" s="5"/>
      <c r="HS860" s="5"/>
      <c r="HT860" s="5"/>
      <c r="HU860" s="5"/>
      <c r="HV860" s="5"/>
      <c r="HW860" s="5"/>
      <c r="HX860" s="5"/>
      <c r="HY860" s="5"/>
      <c r="HZ860" s="5"/>
      <c r="IA860" s="5"/>
      <c r="IB860" s="5"/>
      <c r="IC860" s="5"/>
      <c r="ID860" s="5"/>
      <c r="IE860" s="5"/>
      <c r="IF860" s="5"/>
      <c r="IG860" s="5"/>
      <c r="IH860" s="5"/>
      <c r="II860" s="5"/>
      <c r="IJ860" s="5"/>
      <c r="IK860" s="5"/>
      <c r="IL860" s="5"/>
      <c r="IM860" s="5"/>
      <c r="IN860" s="5"/>
      <c r="IO860" s="5"/>
      <c r="IP860" s="5"/>
      <c r="IQ860" s="5"/>
      <c r="IR860" s="5"/>
      <c r="IS860" s="5"/>
      <c r="IT860" s="5"/>
      <c r="IU860" s="5"/>
      <c r="IV860" s="5"/>
      <c r="IW860" s="5"/>
      <c r="IX860" s="5"/>
      <c r="IY860" s="5"/>
      <c r="IZ860" s="5"/>
      <c r="JA860" s="5"/>
      <c r="JB860" s="5"/>
      <c r="JC860" s="5"/>
      <c r="JD860" s="5"/>
      <c r="JE860" s="5"/>
      <c r="JF860" s="5"/>
      <c r="JG860" s="5"/>
      <c r="JH860" s="5"/>
      <c r="JI860" s="5"/>
      <c r="JJ860" s="5"/>
      <c r="JK860" s="5"/>
      <c r="JL860" s="5"/>
      <c r="JM860" s="5"/>
      <c r="JN860" s="5"/>
      <c r="JO860" s="5"/>
      <c r="JP860" s="5"/>
      <c r="JQ860" s="5"/>
      <c r="JR860" s="5"/>
      <c r="JS860" s="5"/>
      <c r="JT860" s="5"/>
      <c r="JU860" s="5"/>
      <c r="JV860" s="5"/>
      <c r="JW860" s="5"/>
      <c r="JX860" s="5"/>
      <c r="JY860" s="5"/>
      <c r="JZ860" s="5"/>
      <c r="KA860" s="5"/>
      <c r="KB860" s="5"/>
      <c r="KC860" s="5"/>
      <c r="KD860" s="5"/>
      <c r="KE860" s="5"/>
      <c r="KF860" s="5"/>
      <c r="KG860" s="5"/>
      <c r="KH860" s="5"/>
      <c r="KI860" s="5"/>
      <c r="KJ860" s="5"/>
      <c r="KK860" s="5"/>
      <c r="KL860" s="5"/>
      <c r="KM860" s="5"/>
      <c r="KN860" s="5"/>
    </row>
    <row r="861" spans="1:300" ht="12.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  <c r="CU861" s="5"/>
      <c r="CV861" s="5"/>
      <c r="CW861" s="5"/>
      <c r="CX861" s="5"/>
      <c r="CY861" s="5"/>
      <c r="CZ861" s="5"/>
      <c r="DA861" s="5"/>
      <c r="DB861" s="5"/>
      <c r="DC861" s="5"/>
      <c r="DD861" s="5"/>
      <c r="DE861" s="5"/>
      <c r="DF861" s="5"/>
      <c r="DG861" s="5"/>
      <c r="DH861" s="5"/>
      <c r="DI861" s="5"/>
      <c r="DJ861" s="5"/>
      <c r="DK861" s="5"/>
      <c r="DL861" s="5"/>
      <c r="DM861" s="5"/>
      <c r="DN861" s="5"/>
      <c r="DO861" s="5"/>
      <c r="DP861" s="5"/>
      <c r="DQ861" s="5"/>
      <c r="DR861" s="5"/>
      <c r="DS861" s="5"/>
      <c r="DT861" s="5"/>
      <c r="DU861" s="5"/>
      <c r="DV861" s="5"/>
      <c r="DW861" s="5"/>
      <c r="DX861" s="5"/>
      <c r="DY861" s="5"/>
      <c r="DZ861" s="5"/>
      <c r="EA861" s="5"/>
      <c r="EB861" s="5"/>
      <c r="EC861" s="5"/>
      <c r="ED861" s="5"/>
      <c r="EE861" s="5"/>
      <c r="EF861" s="5"/>
      <c r="EG861" s="5"/>
      <c r="EH861" s="5"/>
      <c r="EI861" s="5"/>
      <c r="EJ861" s="5"/>
      <c r="EK861" s="5"/>
      <c r="EL861" s="5"/>
      <c r="EM861" s="5"/>
      <c r="EN861" s="5"/>
      <c r="EO861" s="5"/>
      <c r="EP861" s="5"/>
      <c r="EQ861" s="5"/>
      <c r="ER861" s="5"/>
      <c r="ES861" s="5"/>
      <c r="ET861" s="5"/>
      <c r="EU861" s="5"/>
      <c r="EV861" s="5"/>
      <c r="EW861" s="5"/>
      <c r="EX861" s="5"/>
      <c r="EY861" s="5"/>
      <c r="EZ861" s="5"/>
      <c r="FA861" s="5"/>
      <c r="FB861" s="5"/>
      <c r="FC861" s="5"/>
      <c r="FD861" s="5"/>
      <c r="FE861" s="5"/>
      <c r="FF861" s="5"/>
      <c r="FG861" s="5"/>
      <c r="FH861" s="5"/>
      <c r="FI861" s="5"/>
      <c r="FJ861" s="5"/>
      <c r="FK861" s="5"/>
      <c r="FL861" s="5"/>
      <c r="FM861" s="5"/>
      <c r="FN861" s="5"/>
      <c r="FO861" s="5"/>
      <c r="FP861" s="5"/>
      <c r="FQ861" s="5"/>
      <c r="FR861" s="5"/>
      <c r="FS861" s="5"/>
      <c r="FT861" s="5"/>
      <c r="FU861" s="5"/>
      <c r="FV861" s="5"/>
      <c r="FW861" s="5"/>
      <c r="FX861" s="5"/>
      <c r="FY861" s="5"/>
      <c r="FZ861" s="5"/>
      <c r="GA861" s="5"/>
      <c r="GB861" s="5"/>
      <c r="GC861" s="5"/>
      <c r="GD861" s="5"/>
      <c r="GE861" s="5"/>
      <c r="GF861" s="5"/>
      <c r="GG861" s="5"/>
      <c r="GH861" s="5"/>
      <c r="GI861" s="5"/>
      <c r="GJ861" s="5"/>
      <c r="GK861" s="5"/>
      <c r="GL861" s="5"/>
      <c r="GM861" s="5"/>
      <c r="GN861" s="5"/>
      <c r="GO861" s="5"/>
      <c r="GP861" s="5"/>
      <c r="GQ861" s="5"/>
      <c r="GR861" s="5"/>
      <c r="GS861" s="5"/>
      <c r="GT861" s="5"/>
      <c r="GU861" s="5"/>
      <c r="GV861" s="5"/>
      <c r="GW861" s="5"/>
      <c r="GX861" s="5"/>
      <c r="GY861" s="5"/>
      <c r="GZ861" s="5"/>
      <c r="HA861" s="5"/>
      <c r="HB861" s="5"/>
      <c r="HC861" s="5"/>
      <c r="HD861" s="5"/>
      <c r="HE861" s="5"/>
      <c r="HF861" s="5"/>
      <c r="HG861" s="5"/>
      <c r="HH861" s="5"/>
      <c r="HI861" s="5"/>
      <c r="HJ861" s="5"/>
      <c r="HK861" s="5"/>
      <c r="HL861" s="5"/>
      <c r="HM861" s="5"/>
      <c r="HN861" s="5"/>
      <c r="HO861" s="5"/>
      <c r="HP861" s="5"/>
      <c r="HQ861" s="5"/>
      <c r="HR861" s="5"/>
      <c r="HS861" s="5"/>
      <c r="HT861" s="5"/>
      <c r="HU861" s="5"/>
      <c r="HV861" s="5"/>
      <c r="HW861" s="5"/>
      <c r="HX861" s="5"/>
      <c r="HY861" s="5"/>
      <c r="HZ861" s="5"/>
      <c r="IA861" s="5"/>
      <c r="IB861" s="5"/>
      <c r="IC861" s="5"/>
      <c r="ID861" s="5"/>
      <c r="IE861" s="5"/>
      <c r="IF861" s="5"/>
      <c r="IG861" s="5"/>
      <c r="IH861" s="5"/>
      <c r="II861" s="5"/>
      <c r="IJ861" s="5"/>
      <c r="IK861" s="5"/>
      <c r="IL861" s="5"/>
      <c r="IM861" s="5"/>
      <c r="IN861" s="5"/>
      <c r="IO861" s="5"/>
      <c r="IP861" s="5"/>
      <c r="IQ861" s="5"/>
      <c r="IR861" s="5"/>
      <c r="IS861" s="5"/>
      <c r="IT861" s="5"/>
      <c r="IU861" s="5"/>
      <c r="IV861" s="5"/>
      <c r="IW861" s="5"/>
      <c r="IX861" s="5"/>
      <c r="IY861" s="5"/>
      <c r="IZ861" s="5"/>
      <c r="JA861" s="5"/>
      <c r="JB861" s="5"/>
      <c r="JC861" s="5"/>
      <c r="JD861" s="5"/>
      <c r="JE861" s="5"/>
      <c r="JF861" s="5"/>
      <c r="JG861" s="5"/>
      <c r="JH861" s="5"/>
      <c r="JI861" s="5"/>
      <c r="JJ861" s="5"/>
      <c r="JK861" s="5"/>
      <c r="JL861" s="5"/>
      <c r="JM861" s="5"/>
      <c r="JN861" s="5"/>
      <c r="JO861" s="5"/>
      <c r="JP861" s="5"/>
      <c r="JQ861" s="5"/>
      <c r="JR861" s="5"/>
      <c r="JS861" s="5"/>
      <c r="JT861" s="5"/>
      <c r="JU861" s="5"/>
      <c r="JV861" s="5"/>
      <c r="JW861" s="5"/>
      <c r="JX861" s="5"/>
      <c r="JY861" s="5"/>
      <c r="JZ861" s="5"/>
      <c r="KA861" s="5"/>
      <c r="KB861" s="5"/>
      <c r="KC861" s="5"/>
      <c r="KD861" s="5"/>
      <c r="KE861" s="5"/>
      <c r="KF861" s="5"/>
      <c r="KG861" s="5"/>
      <c r="KH861" s="5"/>
      <c r="KI861" s="5"/>
      <c r="KJ861" s="5"/>
      <c r="KK861" s="5"/>
      <c r="KL861" s="5"/>
      <c r="KM861" s="5"/>
      <c r="KN861" s="5"/>
    </row>
    <row r="862" spans="1:300" ht="12.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5"/>
      <c r="CX862" s="5"/>
      <c r="CY862" s="5"/>
      <c r="CZ862" s="5"/>
      <c r="DA862" s="5"/>
      <c r="DB862" s="5"/>
      <c r="DC862" s="5"/>
      <c r="DD862" s="5"/>
      <c r="DE862" s="5"/>
      <c r="DF862" s="5"/>
      <c r="DG862" s="5"/>
      <c r="DH862" s="5"/>
      <c r="DI862" s="5"/>
      <c r="DJ862" s="5"/>
      <c r="DK862" s="5"/>
      <c r="DL862" s="5"/>
      <c r="DM862" s="5"/>
      <c r="DN862" s="5"/>
      <c r="DO862" s="5"/>
      <c r="DP862" s="5"/>
      <c r="DQ862" s="5"/>
      <c r="DR862" s="5"/>
      <c r="DS862" s="5"/>
      <c r="DT862" s="5"/>
      <c r="DU862" s="5"/>
      <c r="DV862" s="5"/>
      <c r="DW862" s="5"/>
      <c r="DX862" s="5"/>
      <c r="DY862" s="5"/>
      <c r="DZ862" s="5"/>
      <c r="EA862" s="5"/>
      <c r="EB862" s="5"/>
      <c r="EC862" s="5"/>
      <c r="ED862" s="5"/>
      <c r="EE862" s="5"/>
      <c r="EF862" s="5"/>
      <c r="EG862" s="5"/>
      <c r="EH862" s="5"/>
      <c r="EI862" s="5"/>
      <c r="EJ862" s="5"/>
      <c r="EK862" s="5"/>
      <c r="EL862" s="5"/>
      <c r="EM862" s="5"/>
      <c r="EN862" s="5"/>
      <c r="EO862" s="5"/>
      <c r="EP862" s="5"/>
      <c r="EQ862" s="5"/>
      <c r="ER862" s="5"/>
      <c r="ES862" s="5"/>
      <c r="ET862" s="5"/>
      <c r="EU862" s="5"/>
      <c r="EV862" s="5"/>
      <c r="EW862" s="5"/>
      <c r="EX862" s="5"/>
      <c r="EY862" s="5"/>
      <c r="EZ862" s="5"/>
      <c r="FA862" s="5"/>
      <c r="FB862" s="5"/>
      <c r="FC862" s="5"/>
      <c r="FD862" s="5"/>
      <c r="FE862" s="5"/>
      <c r="FF862" s="5"/>
      <c r="FG862" s="5"/>
      <c r="FH862" s="5"/>
      <c r="FI862" s="5"/>
      <c r="FJ862" s="5"/>
      <c r="FK862" s="5"/>
      <c r="FL862" s="5"/>
      <c r="FM862" s="5"/>
      <c r="FN862" s="5"/>
      <c r="FO862" s="5"/>
      <c r="FP862" s="5"/>
      <c r="FQ862" s="5"/>
      <c r="FR862" s="5"/>
      <c r="FS862" s="5"/>
      <c r="FT862" s="5"/>
      <c r="FU862" s="5"/>
      <c r="FV862" s="5"/>
      <c r="FW862" s="5"/>
      <c r="FX862" s="5"/>
      <c r="FY862" s="5"/>
      <c r="FZ862" s="5"/>
      <c r="GA862" s="5"/>
      <c r="GB862" s="5"/>
      <c r="GC862" s="5"/>
      <c r="GD862" s="5"/>
      <c r="GE862" s="5"/>
      <c r="GF862" s="5"/>
      <c r="GG862" s="5"/>
      <c r="GH862" s="5"/>
      <c r="GI862" s="5"/>
      <c r="GJ862" s="5"/>
      <c r="GK862" s="5"/>
      <c r="GL862" s="5"/>
      <c r="GM862" s="5"/>
      <c r="GN862" s="5"/>
      <c r="GO862" s="5"/>
      <c r="GP862" s="5"/>
      <c r="GQ862" s="5"/>
      <c r="GR862" s="5"/>
      <c r="GS862" s="5"/>
      <c r="GT862" s="5"/>
      <c r="GU862" s="5"/>
      <c r="GV862" s="5"/>
      <c r="GW862" s="5"/>
      <c r="GX862" s="5"/>
      <c r="GY862" s="5"/>
      <c r="GZ862" s="5"/>
      <c r="HA862" s="5"/>
      <c r="HB862" s="5"/>
      <c r="HC862" s="5"/>
      <c r="HD862" s="5"/>
      <c r="HE862" s="5"/>
      <c r="HF862" s="5"/>
      <c r="HG862" s="5"/>
      <c r="HH862" s="5"/>
      <c r="HI862" s="5"/>
      <c r="HJ862" s="5"/>
      <c r="HK862" s="5"/>
      <c r="HL862" s="5"/>
      <c r="HM862" s="5"/>
      <c r="HN862" s="5"/>
      <c r="HO862" s="5"/>
      <c r="HP862" s="5"/>
      <c r="HQ862" s="5"/>
      <c r="HR862" s="5"/>
      <c r="HS862" s="5"/>
      <c r="HT862" s="5"/>
      <c r="HU862" s="5"/>
      <c r="HV862" s="5"/>
      <c r="HW862" s="5"/>
      <c r="HX862" s="5"/>
      <c r="HY862" s="5"/>
      <c r="HZ862" s="5"/>
      <c r="IA862" s="5"/>
      <c r="IB862" s="5"/>
      <c r="IC862" s="5"/>
      <c r="ID862" s="5"/>
      <c r="IE862" s="5"/>
      <c r="IF862" s="5"/>
      <c r="IG862" s="5"/>
      <c r="IH862" s="5"/>
      <c r="II862" s="5"/>
      <c r="IJ862" s="5"/>
      <c r="IK862" s="5"/>
      <c r="IL862" s="5"/>
      <c r="IM862" s="5"/>
      <c r="IN862" s="5"/>
      <c r="IO862" s="5"/>
      <c r="IP862" s="5"/>
      <c r="IQ862" s="5"/>
      <c r="IR862" s="5"/>
      <c r="IS862" s="5"/>
      <c r="IT862" s="5"/>
      <c r="IU862" s="5"/>
      <c r="IV862" s="5"/>
      <c r="IW862" s="5"/>
      <c r="IX862" s="5"/>
      <c r="IY862" s="5"/>
      <c r="IZ862" s="5"/>
      <c r="JA862" s="5"/>
      <c r="JB862" s="5"/>
      <c r="JC862" s="5"/>
      <c r="JD862" s="5"/>
      <c r="JE862" s="5"/>
      <c r="JF862" s="5"/>
      <c r="JG862" s="5"/>
      <c r="JH862" s="5"/>
      <c r="JI862" s="5"/>
      <c r="JJ862" s="5"/>
      <c r="JK862" s="5"/>
      <c r="JL862" s="5"/>
      <c r="JM862" s="5"/>
      <c r="JN862" s="5"/>
      <c r="JO862" s="5"/>
      <c r="JP862" s="5"/>
      <c r="JQ862" s="5"/>
      <c r="JR862" s="5"/>
      <c r="JS862" s="5"/>
      <c r="JT862" s="5"/>
      <c r="JU862" s="5"/>
      <c r="JV862" s="5"/>
      <c r="JW862" s="5"/>
      <c r="JX862" s="5"/>
      <c r="JY862" s="5"/>
      <c r="JZ862" s="5"/>
      <c r="KA862" s="5"/>
      <c r="KB862" s="5"/>
      <c r="KC862" s="5"/>
      <c r="KD862" s="5"/>
      <c r="KE862" s="5"/>
      <c r="KF862" s="5"/>
      <c r="KG862" s="5"/>
      <c r="KH862" s="5"/>
      <c r="KI862" s="5"/>
      <c r="KJ862" s="5"/>
      <c r="KK862" s="5"/>
      <c r="KL862" s="5"/>
      <c r="KM862" s="5"/>
      <c r="KN862" s="5"/>
    </row>
    <row r="863" spans="1:300" ht="12.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5"/>
      <c r="CX863" s="5"/>
      <c r="CY863" s="5"/>
      <c r="CZ863" s="5"/>
      <c r="DA863" s="5"/>
      <c r="DB863" s="5"/>
      <c r="DC863" s="5"/>
      <c r="DD863" s="5"/>
      <c r="DE863" s="5"/>
      <c r="DF863" s="5"/>
      <c r="DG863" s="5"/>
      <c r="DH863" s="5"/>
      <c r="DI863" s="5"/>
      <c r="DJ863" s="5"/>
      <c r="DK863" s="5"/>
      <c r="DL863" s="5"/>
      <c r="DM863" s="5"/>
      <c r="DN863" s="5"/>
      <c r="DO863" s="5"/>
      <c r="DP863" s="5"/>
      <c r="DQ863" s="5"/>
      <c r="DR863" s="5"/>
      <c r="DS863" s="5"/>
      <c r="DT863" s="5"/>
      <c r="DU863" s="5"/>
      <c r="DV863" s="5"/>
      <c r="DW863" s="5"/>
      <c r="DX863" s="5"/>
      <c r="DY863" s="5"/>
      <c r="DZ863" s="5"/>
      <c r="EA863" s="5"/>
      <c r="EB863" s="5"/>
      <c r="EC863" s="5"/>
      <c r="ED863" s="5"/>
      <c r="EE863" s="5"/>
      <c r="EF863" s="5"/>
      <c r="EG863" s="5"/>
      <c r="EH863" s="5"/>
      <c r="EI863" s="5"/>
      <c r="EJ863" s="5"/>
      <c r="EK863" s="5"/>
      <c r="EL863" s="5"/>
      <c r="EM863" s="5"/>
      <c r="EN863" s="5"/>
      <c r="EO863" s="5"/>
      <c r="EP863" s="5"/>
      <c r="EQ863" s="5"/>
      <c r="ER863" s="5"/>
      <c r="ES863" s="5"/>
      <c r="ET863" s="5"/>
      <c r="EU863" s="5"/>
      <c r="EV863" s="5"/>
      <c r="EW863" s="5"/>
      <c r="EX863" s="5"/>
      <c r="EY863" s="5"/>
      <c r="EZ863" s="5"/>
      <c r="FA863" s="5"/>
      <c r="FB863" s="5"/>
      <c r="FC863" s="5"/>
      <c r="FD863" s="5"/>
      <c r="FE863" s="5"/>
      <c r="FF863" s="5"/>
      <c r="FG863" s="5"/>
      <c r="FH863" s="5"/>
      <c r="FI863" s="5"/>
      <c r="FJ863" s="5"/>
      <c r="FK863" s="5"/>
      <c r="FL863" s="5"/>
      <c r="FM863" s="5"/>
      <c r="FN863" s="5"/>
      <c r="FO863" s="5"/>
      <c r="FP863" s="5"/>
      <c r="FQ863" s="5"/>
      <c r="FR863" s="5"/>
      <c r="FS863" s="5"/>
      <c r="FT863" s="5"/>
      <c r="FU863" s="5"/>
      <c r="FV863" s="5"/>
      <c r="FW863" s="5"/>
      <c r="FX863" s="5"/>
      <c r="FY863" s="5"/>
      <c r="FZ863" s="5"/>
      <c r="GA863" s="5"/>
      <c r="GB863" s="5"/>
      <c r="GC863" s="5"/>
      <c r="GD863" s="5"/>
      <c r="GE863" s="5"/>
      <c r="GF863" s="5"/>
      <c r="GG863" s="5"/>
      <c r="GH863" s="5"/>
      <c r="GI863" s="5"/>
      <c r="GJ863" s="5"/>
      <c r="GK863" s="5"/>
      <c r="GL863" s="5"/>
      <c r="GM863" s="5"/>
      <c r="GN863" s="5"/>
      <c r="GO863" s="5"/>
      <c r="GP863" s="5"/>
      <c r="GQ863" s="5"/>
      <c r="GR863" s="5"/>
      <c r="GS863" s="5"/>
      <c r="GT863" s="5"/>
      <c r="GU863" s="5"/>
      <c r="GV863" s="5"/>
      <c r="GW863" s="5"/>
      <c r="GX863" s="5"/>
      <c r="GY863" s="5"/>
      <c r="GZ863" s="5"/>
      <c r="HA863" s="5"/>
      <c r="HB863" s="5"/>
      <c r="HC863" s="5"/>
      <c r="HD863" s="5"/>
      <c r="HE863" s="5"/>
      <c r="HF863" s="5"/>
      <c r="HG863" s="5"/>
      <c r="HH863" s="5"/>
      <c r="HI863" s="5"/>
      <c r="HJ863" s="5"/>
      <c r="HK863" s="5"/>
      <c r="HL863" s="5"/>
      <c r="HM863" s="5"/>
      <c r="HN863" s="5"/>
      <c r="HO863" s="5"/>
      <c r="HP863" s="5"/>
      <c r="HQ863" s="5"/>
      <c r="HR863" s="5"/>
      <c r="HS863" s="5"/>
      <c r="HT863" s="5"/>
      <c r="HU863" s="5"/>
      <c r="HV863" s="5"/>
      <c r="HW863" s="5"/>
      <c r="HX863" s="5"/>
      <c r="HY863" s="5"/>
      <c r="HZ863" s="5"/>
      <c r="IA863" s="5"/>
      <c r="IB863" s="5"/>
      <c r="IC863" s="5"/>
      <c r="ID863" s="5"/>
      <c r="IE863" s="5"/>
      <c r="IF863" s="5"/>
      <c r="IG863" s="5"/>
      <c r="IH863" s="5"/>
      <c r="II863" s="5"/>
      <c r="IJ863" s="5"/>
      <c r="IK863" s="5"/>
      <c r="IL863" s="5"/>
      <c r="IM863" s="5"/>
      <c r="IN863" s="5"/>
      <c r="IO863" s="5"/>
      <c r="IP863" s="5"/>
      <c r="IQ863" s="5"/>
      <c r="IR863" s="5"/>
      <c r="IS863" s="5"/>
      <c r="IT863" s="5"/>
      <c r="IU863" s="5"/>
      <c r="IV863" s="5"/>
      <c r="IW863" s="5"/>
      <c r="IX863" s="5"/>
      <c r="IY863" s="5"/>
      <c r="IZ863" s="5"/>
      <c r="JA863" s="5"/>
      <c r="JB863" s="5"/>
      <c r="JC863" s="5"/>
      <c r="JD863" s="5"/>
      <c r="JE863" s="5"/>
      <c r="JF863" s="5"/>
      <c r="JG863" s="5"/>
      <c r="JH863" s="5"/>
      <c r="JI863" s="5"/>
      <c r="JJ863" s="5"/>
      <c r="JK863" s="5"/>
      <c r="JL863" s="5"/>
      <c r="JM863" s="5"/>
      <c r="JN863" s="5"/>
      <c r="JO863" s="5"/>
      <c r="JP863" s="5"/>
      <c r="JQ863" s="5"/>
      <c r="JR863" s="5"/>
      <c r="JS863" s="5"/>
      <c r="JT863" s="5"/>
      <c r="JU863" s="5"/>
      <c r="JV863" s="5"/>
      <c r="JW863" s="5"/>
      <c r="JX863" s="5"/>
      <c r="JY863" s="5"/>
      <c r="JZ863" s="5"/>
      <c r="KA863" s="5"/>
      <c r="KB863" s="5"/>
      <c r="KC863" s="5"/>
      <c r="KD863" s="5"/>
      <c r="KE863" s="5"/>
      <c r="KF863" s="5"/>
      <c r="KG863" s="5"/>
      <c r="KH863" s="5"/>
      <c r="KI863" s="5"/>
      <c r="KJ863" s="5"/>
      <c r="KK863" s="5"/>
      <c r="KL863" s="5"/>
      <c r="KM863" s="5"/>
      <c r="KN863" s="5"/>
    </row>
    <row r="864" spans="1:300" ht="12.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/>
      <c r="CT864" s="5"/>
      <c r="CU864" s="5"/>
      <c r="CV864" s="5"/>
      <c r="CW864" s="5"/>
      <c r="CX864" s="5"/>
      <c r="CY864" s="5"/>
      <c r="CZ864" s="5"/>
      <c r="DA864" s="5"/>
      <c r="DB864" s="5"/>
      <c r="DC864" s="5"/>
      <c r="DD864" s="5"/>
      <c r="DE864" s="5"/>
      <c r="DF864" s="5"/>
      <c r="DG864" s="5"/>
      <c r="DH864" s="5"/>
      <c r="DI864" s="5"/>
      <c r="DJ864" s="5"/>
      <c r="DK864" s="5"/>
      <c r="DL864" s="5"/>
      <c r="DM864" s="5"/>
      <c r="DN864" s="5"/>
      <c r="DO864" s="5"/>
      <c r="DP864" s="5"/>
      <c r="DQ864" s="5"/>
      <c r="DR864" s="5"/>
      <c r="DS864" s="5"/>
      <c r="DT864" s="5"/>
      <c r="DU864" s="5"/>
      <c r="DV864" s="5"/>
      <c r="DW864" s="5"/>
      <c r="DX864" s="5"/>
      <c r="DY864" s="5"/>
      <c r="DZ864" s="5"/>
      <c r="EA864" s="5"/>
      <c r="EB864" s="5"/>
      <c r="EC864" s="5"/>
      <c r="ED864" s="5"/>
      <c r="EE864" s="5"/>
      <c r="EF864" s="5"/>
      <c r="EG864" s="5"/>
      <c r="EH864" s="5"/>
      <c r="EI864" s="5"/>
      <c r="EJ864" s="5"/>
      <c r="EK864" s="5"/>
      <c r="EL864" s="5"/>
      <c r="EM864" s="5"/>
      <c r="EN864" s="5"/>
      <c r="EO864" s="5"/>
      <c r="EP864" s="5"/>
      <c r="EQ864" s="5"/>
      <c r="ER864" s="5"/>
      <c r="ES864" s="5"/>
      <c r="ET864" s="5"/>
      <c r="EU864" s="5"/>
      <c r="EV864" s="5"/>
      <c r="EW864" s="5"/>
      <c r="EX864" s="5"/>
      <c r="EY864" s="5"/>
      <c r="EZ864" s="5"/>
      <c r="FA864" s="5"/>
      <c r="FB864" s="5"/>
      <c r="FC864" s="5"/>
      <c r="FD864" s="5"/>
      <c r="FE864" s="5"/>
      <c r="FF864" s="5"/>
      <c r="FG864" s="5"/>
      <c r="FH864" s="5"/>
      <c r="FI864" s="5"/>
      <c r="FJ864" s="5"/>
      <c r="FK864" s="5"/>
      <c r="FL864" s="5"/>
      <c r="FM864" s="5"/>
      <c r="FN864" s="5"/>
      <c r="FO864" s="5"/>
      <c r="FP864" s="5"/>
      <c r="FQ864" s="5"/>
      <c r="FR864" s="5"/>
      <c r="FS864" s="5"/>
      <c r="FT864" s="5"/>
      <c r="FU864" s="5"/>
      <c r="FV864" s="5"/>
      <c r="FW864" s="5"/>
      <c r="FX864" s="5"/>
      <c r="FY864" s="5"/>
      <c r="FZ864" s="5"/>
      <c r="GA864" s="5"/>
      <c r="GB864" s="5"/>
      <c r="GC864" s="5"/>
      <c r="GD864" s="5"/>
      <c r="GE864" s="5"/>
      <c r="GF864" s="5"/>
      <c r="GG864" s="5"/>
      <c r="GH864" s="5"/>
      <c r="GI864" s="5"/>
      <c r="GJ864" s="5"/>
      <c r="GK864" s="5"/>
      <c r="GL864" s="5"/>
      <c r="GM864" s="5"/>
      <c r="GN864" s="5"/>
      <c r="GO864" s="5"/>
      <c r="GP864" s="5"/>
      <c r="GQ864" s="5"/>
      <c r="GR864" s="5"/>
      <c r="GS864" s="5"/>
      <c r="GT864" s="5"/>
      <c r="GU864" s="5"/>
      <c r="GV864" s="5"/>
      <c r="GW864" s="5"/>
      <c r="GX864" s="5"/>
      <c r="GY864" s="5"/>
      <c r="GZ864" s="5"/>
      <c r="HA864" s="5"/>
      <c r="HB864" s="5"/>
      <c r="HC864" s="5"/>
      <c r="HD864" s="5"/>
      <c r="HE864" s="5"/>
      <c r="HF864" s="5"/>
      <c r="HG864" s="5"/>
      <c r="HH864" s="5"/>
      <c r="HI864" s="5"/>
      <c r="HJ864" s="5"/>
      <c r="HK864" s="5"/>
      <c r="HL864" s="5"/>
      <c r="HM864" s="5"/>
      <c r="HN864" s="5"/>
      <c r="HO864" s="5"/>
      <c r="HP864" s="5"/>
      <c r="HQ864" s="5"/>
      <c r="HR864" s="5"/>
      <c r="HS864" s="5"/>
      <c r="HT864" s="5"/>
      <c r="HU864" s="5"/>
      <c r="HV864" s="5"/>
      <c r="HW864" s="5"/>
      <c r="HX864" s="5"/>
      <c r="HY864" s="5"/>
      <c r="HZ864" s="5"/>
      <c r="IA864" s="5"/>
      <c r="IB864" s="5"/>
      <c r="IC864" s="5"/>
      <c r="ID864" s="5"/>
      <c r="IE864" s="5"/>
      <c r="IF864" s="5"/>
      <c r="IG864" s="5"/>
      <c r="IH864" s="5"/>
      <c r="II864" s="5"/>
      <c r="IJ864" s="5"/>
      <c r="IK864" s="5"/>
      <c r="IL864" s="5"/>
      <c r="IM864" s="5"/>
      <c r="IN864" s="5"/>
      <c r="IO864" s="5"/>
      <c r="IP864" s="5"/>
      <c r="IQ864" s="5"/>
      <c r="IR864" s="5"/>
      <c r="IS864" s="5"/>
      <c r="IT864" s="5"/>
      <c r="IU864" s="5"/>
      <c r="IV864" s="5"/>
      <c r="IW864" s="5"/>
      <c r="IX864" s="5"/>
      <c r="IY864" s="5"/>
      <c r="IZ864" s="5"/>
      <c r="JA864" s="5"/>
      <c r="JB864" s="5"/>
      <c r="JC864" s="5"/>
      <c r="JD864" s="5"/>
      <c r="JE864" s="5"/>
      <c r="JF864" s="5"/>
      <c r="JG864" s="5"/>
      <c r="JH864" s="5"/>
      <c r="JI864" s="5"/>
      <c r="JJ864" s="5"/>
      <c r="JK864" s="5"/>
      <c r="JL864" s="5"/>
      <c r="JM864" s="5"/>
      <c r="JN864" s="5"/>
      <c r="JO864" s="5"/>
      <c r="JP864" s="5"/>
      <c r="JQ864" s="5"/>
      <c r="JR864" s="5"/>
      <c r="JS864" s="5"/>
      <c r="JT864" s="5"/>
      <c r="JU864" s="5"/>
      <c r="JV864" s="5"/>
      <c r="JW864" s="5"/>
      <c r="JX864" s="5"/>
      <c r="JY864" s="5"/>
      <c r="JZ864" s="5"/>
      <c r="KA864" s="5"/>
      <c r="KB864" s="5"/>
      <c r="KC864" s="5"/>
      <c r="KD864" s="5"/>
      <c r="KE864" s="5"/>
      <c r="KF864" s="5"/>
      <c r="KG864" s="5"/>
      <c r="KH864" s="5"/>
      <c r="KI864" s="5"/>
      <c r="KJ864" s="5"/>
      <c r="KK864" s="5"/>
      <c r="KL864" s="5"/>
      <c r="KM864" s="5"/>
      <c r="KN864" s="5"/>
    </row>
    <row r="865" spans="1:300" ht="12.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  <c r="CU865" s="5"/>
      <c r="CV865" s="5"/>
      <c r="CW865" s="5"/>
      <c r="CX865" s="5"/>
      <c r="CY865" s="5"/>
      <c r="CZ865" s="5"/>
      <c r="DA865" s="5"/>
      <c r="DB865" s="5"/>
      <c r="DC865" s="5"/>
      <c r="DD865" s="5"/>
      <c r="DE865" s="5"/>
      <c r="DF865" s="5"/>
      <c r="DG865" s="5"/>
      <c r="DH865" s="5"/>
      <c r="DI865" s="5"/>
      <c r="DJ865" s="5"/>
      <c r="DK865" s="5"/>
      <c r="DL865" s="5"/>
      <c r="DM865" s="5"/>
      <c r="DN865" s="5"/>
      <c r="DO865" s="5"/>
      <c r="DP865" s="5"/>
      <c r="DQ865" s="5"/>
      <c r="DR865" s="5"/>
      <c r="DS865" s="5"/>
      <c r="DT865" s="5"/>
      <c r="DU865" s="5"/>
      <c r="DV865" s="5"/>
      <c r="DW865" s="5"/>
      <c r="DX865" s="5"/>
      <c r="DY865" s="5"/>
      <c r="DZ865" s="5"/>
      <c r="EA865" s="5"/>
      <c r="EB865" s="5"/>
      <c r="EC865" s="5"/>
      <c r="ED865" s="5"/>
      <c r="EE865" s="5"/>
      <c r="EF865" s="5"/>
      <c r="EG865" s="5"/>
      <c r="EH865" s="5"/>
      <c r="EI865" s="5"/>
      <c r="EJ865" s="5"/>
      <c r="EK865" s="5"/>
      <c r="EL865" s="5"/>
      <c r="EM865" s="5"/>
      <c r="EN865" s="5"/>
      <c r="EO865" s="5"/>
      <c r="EP865" s="5"/>
      <c r="EQ865" s="5"/>
      <c r="ER865" s="5"/>
      <c r="ES865" s="5"/>
      <c r="ET865" s="5"/>
      <c r="EU865" s="5"/>
      <c r="EV865" s="5"/>
      <c r="EW865" s="5"/>
      <c r="EX865" s="5"/>
      <c r="EY865" s="5"/>
      <c r="EZ865" s="5"/>
      <c r="FA865" s="5"/>
      <c r="FB865" s="5"/>
      <c r="FC865" s="5"/>
      <c r="FD865" s="5"/>
      <c r="FE865" s="5"/>
      <c r="FF865" s="5"/>
      <c r="FG865" s="5"/>
      <c r="FH865" s="5"/>
      <c r="FI865" s="5"/>
      <c r="FJ865" s="5"/>
      <c r="FK865" s="5"/>
      <c r="FL865" s="5"/>
      <c r="FM865" s="5"/>
      <c r="FN865" s="5"/>
      <c r="FO865" s="5"/>
      <c r="FP865" s="5"/>
      <c r="FQ865" s="5"/>
      <c r="FR865" s="5"/>
      <c r="FS865" s="5"/>
      <c r="FT865" s="5"/>
      <c r="FU865" s="5"/>
      <c r="FV865" s="5"/>
      <c r="FW865" s="5"/>
      <c r="FX865" s="5"/>
      <c r="FY865" s="5"/>
      <c r="FZ865" s="5"/>
      <c r="GA865" s="5"/>
      <c r="GB865" s="5"/>
      <c r="GC865" s="5"/>
      <c r="GD865" s="5"/>
      <c r="GE865" s="5"/>
      <c r="GF865" s="5"/>
      <c r="GG865" s="5"/>
      <c r="GH865" s="5"/>
      <c r="GI865" s="5"/>
      <c r="GJ865" s="5"/>
      <c r="GK865" s="5"/>
      <c r="GL865" s="5"/>
      <c r="GM865" s="5"/>
      <c r="GN865" s="5"/>
      <c r="GO865" s="5"/>
      <c r="GP865" s="5"/>
      <c r="GQ865" s="5"/>
      <c r="GR865" s="5"/>
      <c r="GS865" s="5"/>
      <c r="GT865" s="5"/>
      <c r="GU865" s="5"/>
      <c r="GV865" s="5"/>
      <c r="GW865" s="5"/>
      <c r="GX865" s="5"/>
      <c r="GY865" s="5"/>
      <c r="GZ865" s="5"/>
      <c r="HA865" s="5"/>
      <c r="HB865" s="5"/>
      <c r="HC865" s="5"/>
      <c r="HD865" s="5"/>
      <c r="HE865" s="5"/>
      <c r="HF865" s="5"/>
      <c r="HG865" s="5"/>
      <c r="HH865" s="5"/>
      <c r="HI865" s="5"/>
      <c r="HJ865" s="5"/>
      <c r="HK865" s="5"/>
      <c r="HL865" s="5"/>
      <c r="HM865" s="5"/>
      <c r="HN865" s="5"/>
      <c r="HO865" s="5"/>
      <c r="HP865" s="5"/>
      <c r="HQ865" s="5"/>
      <c r="HR865" s="5"/>
      <c r="HS865" s="5"/>
      <c r="HT865" s="5"/>
      <c r="HU865" s="5"/>
      <c r="HV865" s="5"/>
      <c r="HW865" s="5"/>
      <c r="HX865" s="5"/>
      <c r="HY865" s="5"/>
      <c r="HZ865" s="5"/>
      <c r="IA865" s="5"/>
      <c r="IB865" s="5"/>
      <c r="IC865" s="5"/>
      <c r="ID865" s="5"/>
      <c r="IE865" s="5"/>
      <c r="IF865" s="5"/>
      <c r="IG865" s="5"/>
      <c r="IH865" s="5"/>
      <c r="II865" s="5"/>
      <c r="IJ865" s="5"/>
      <c r="IK865" s="5"/>
      <c r="IL865" s="5"/>
      <c r="IM865" s="5"/>
      <c r="IN865" s="5"/>
      <c r="IO865" s="5"/>
      <c r="IP865" s="5"/>
      <c r="IQ865" s="5"/>
      <c r="IR865" s="5"/>
      <c r="IS865" s="5"/>
      <c r="IT865" s="5"/>
      <c r="IU865" s="5"/>
      <c r="IV865" s="5"/>
      <c r="IW865" s="5"/>
      <c r="IX865" s="5"/>
      <c r="IY865" s="5"/>
      <c r="IZ865" s="5"/>
      <c r="JA865" s="5"/>
      <c r="JB865" s="5"/>
      <c r="JC865" s="5"/>
      <c r="JD865" s="5"/>
      <c r="JE865" s="5"/>
      <c r="JF865" s="5"/>
      <c r="JG865" s="5"/>
      <c r="JH865" s="5"/>
      <c r="JI865" s="5"/>
      <c r="JJ865" s="5"/>
      <c r="JK865" s="5"/>
      <c r="JL865" s="5"/>
      <c r="JM865" s="5"/>
      <c r="JN865" s="5"/>
      <c r="JO865" s="5"/>
      <c r="JP865" s="5"/>
      <c r="JQ865" s="5"/>
      <c r="JR865" s="5"/>
      <c r="JS865" s="5"/>
      <c r="JT865" s="5"/>
      <c r="JU865" s="5"/>
      <c r="JV865" s="5"/>
      <c r="JW865" s="5"/>
      <c r="JX865" s="5"/>
      <c r="JY865" s="5"/>
      <c r="JZ865" s="5"/>
      <c r="KA865" s="5"/>
      <c r="KB865" s="5"/>
      <c r="KC865" s="5"/>
      <c r="KD865" s="5"/>
      <c r="KE865" s="5"/>
      <c r="KF865" s="5"/>
      <c r="KG865" s="5"/>
      <c r="KH865" s="5"/>
      <c r="KI865" s="5"/>
      <c r="KJ865" s="5"/>
      <c r="KK865" s="5"/>
      <c r="KL865" s="5"/>
      <c r="KM865" s="5"/>
      <c r="KN865" s="5"/>
    </row>
    <row r="866" spans="1:300" ht="12.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/>
      <c r="CT866" s="5"/>
      <c r="CU866" s="5"/>
      <c r="CV866" s="5"/>
      <c r="CW866" s="5"/>
      <c r="CX866" s="5"/>
      <c r="CY866" s="5"/>
      <c r="CZ866" s="5"/>
      <c r="DA866" s="5"/>
      <c r="DB866" s="5"/>
      <c r="DC866" s="5"/>
      <c r="DD866" s="5"/>
      <c r="DE866" s="5"/>
      <c r="DF866" s="5"/>
      <c r="DG866" s="5"/>
      <c r="DH866" s="5"/>
      <c r="DI866" s="5"/>
      <c r="DJ866" s="5"/>
      <c r="DK866" s="5"/>
      <c r="DL866" s="5"/>
      <c r="DM866" s="5"/>
      <c r="DN866" s="5"/>
      <c r="DO866" s="5"/>
      <c r="DP866" s="5"/>
      <c r="DQ866" s="5"/>
      <c r="DR866" s="5"/>
      <c r="DS866" s="5"/>
      <c r="DT866" s="5"/>
      <c r="DU866" s="5"/>
      <c r="DV866" s="5"/>
      <c r="DW866" s="5"/>
      <c r="DX866" s="5"/>
      <c r="DY866" s="5"/>
      <c r="DZ866" s="5"/>
      <c r="EA866" s="5"/>
      <c r="EB866" s="5"/>
      <c r="EC866" s="5"/>
      <c r="ED866" s="5"/>
      <c r="EE866" s="5"/>
      <c r="EF866" s="5"/>
      <c r="EG866" s="5"/>
      <c r="EH866" s="5"/>
      <c r="EI866" s="5"/>
      <c r="EJ866" s="5"/>
      <c r="EK866" s="5"/>
      <c r="EL866" s="5"/>
      <c r="EM866" s="5"/>
      <c r="EN866" s="5"/>
      <c r="EO866" s="5"/>
      <c r="EP866" s="5"/>
      <c r="EQ866" s="5"/>
      <c r="ER866" s="5"/>
      <c r="ES866" s="5"/>
      <c r="ET866" s="5"/>
      <c r="EU866" s="5"/>
      <c r="EV866" s="5"/>
      <c r="EW866" s="5"/>
      <c r="EX866" s="5"/>
      <c r="EY866" s="5"/>
      <c r="EZ866" s="5"/>
      <c r="FA866" s="5"/>
      <c r="FB866" s="5"/>
      <c r="FC866" s="5"/>
      <c r="FD866" s="5"/>
      <c r="FE866" s="5"/>
      <c r="FF866" s="5"/>
      <c r="FG866" s="5"/>
      <c r="FH866" s="5"/>
      <c r="FI866" s="5"/>
      <c r="FJ866" s="5"/>
      <c r="FK866" s="5"/>
      <c r="FL866" s="5"/>
      <c r="FM866" s="5"/>
      <c r="FN866" s="5"/>
      <c r="FO866" s="5"/>
      <c r="FP866" s="5"/>
      <c r="FQ866" s="5"/>
      <c r="FR866" s="5"/>
      <c r="FS866" s="5"/>
      <c r="FT866" s="5"/>
      <c r="FU866" s="5"/>
      <c r="FV866" s="5"/>
      <c r="FW866" s="5"/>
      <c r="FX866" s="5"/>
      <c r="FY866" s="5"/>
      <c r="FZ866" s="5"/>
      <c r="GA866" s="5"/>
      <c r="GB866" s="5"/>
      <c r="GC866" s="5"/>
      <c r="GD866" s="5"/>
      <c r="GE866" s="5"/>
      <c r="GF866" s="5"/>
      <c r="GG866" s="5"/>
      <c r="GH866" s="5"/>
      <c r="GI866" s="5"/>
      <c r="GJ866" s="5"/>
      <c r="GK866" s="5"/>
      <c r="GL866" s="5"/>
      <c r="GM866" s="5"/>
      <c r="GN866" s="5"/>
      <c r="GO866" s="5"/>
      <c r="GP866" s="5"/>
      <c r="GQ866" s="5"/>
      <c r="GR866" s="5"/>
      <c r="GS866" s="5"/>
      <c r="GT866" s="5"/>
      <c r="GU866" s="5"/>
      <c r="GV866" s="5"/>
      <c r="GW866" s="5"/>
      <c r="GX866" s="5"/>
      <c r="GY866" s="5"/>
      <c r="GZ866" s="5"/>
      <c r="HA866" s="5"/>
      <c r="HB866" s="5"/>
      <c r="HC866" s="5"/>
      <c r="HD866" s="5"/>
      <c r="HE866" s="5"/>
      <c r="HF866" s="5"/>
      <c r="HG866" s="5"/>
      <c r="HH866" s="5"/>
      <c r="HI866" s="5"/>
      <c r="HJ866" s="5"/>
      <c r="HK866" s="5"/>
      <c r="HL866" s="5"/>
      <c r="HM866" s="5"/>
      <c r="HN866" s="5"/>
      <c r="HO866" s="5"/>
      <c r="HP866" s="5"/>
      <c r="HQ866" s="5"/>
      <c r="HR866" s="5"/>
      <c r="HS866" s="5"/>
      <c r="HT866" s="5"/>
      <c r="HU866" s="5"/>
      <c r="HV866" s="5"/>
      <c r="HW866" s="5"/>
      <c r="HX866" s="5"/>
      <c r="HY866" s="5"/>
      <c r="HZ866" s="5"/>
      <c r="IA866" s="5"/>
      <c r="IB866" s="5"/>
      <c r="IC866" s="5"/>
      <c r="ID866" s="5"/>
      <c r="IE866" s="5"/>
      <c r="IF866" s="5"/>
      <c r="IG866" s="5"/>
      <c r="IH866" s="5"/>
      <c r="II866" s="5"/>
      <c r="IJ866" s="5"/>
      <c r="IK866" s="5"/>
      <c r="IL866" s="5"/>
      <c r="IM866" s="5"/>
      <c r="IN866" s="5"/>
      <c r="IO866" s="5"/>
      <c r="IP866" s="5"/>
      <c r="IQ866" s="5"/>
      <c r="IR866" s="5"/>
      <c r="IS866" s="5"/>
      <c r="IT866" s="5"/>
      <c r="IU866" s="5"/>
      <c r="IV866" s="5"/>
      <c r="IW866" s="5"/>
      <c r="IX866" s="5"/>
      <c r="IY866" s="5"/>
      <c r="IZ866" s="5"/>
      <c r="JA866" s="5"/>
      <c r="JB866" s="5"/>
      <c r="JC866" s="5"/>
      <c r="JD866" s="5"/>
      <c r="JE866" s="5"/>
      <c r="JF866" s="5"/>
      <c r="JG866" s="5"/>
      <c r="JH866" s="5"/>
      <c r="JI866" s="5"/>
      <c r="JJ866" s="5"/>
      <c r="JK866" s="5"/>
      <c r="JL866" s="5"/>
      <c r="JM866" s="5"/>
      <c r="JN866" s="5"/>
      <c r="JO866" s="5"/>
      <c r="JP866" s="5"/>
      <c r="JQ866" s="5"/>
      <c r="JR866" s="5"/>
      <c r="JS866" s="5"/>
      <c r="JT866" s="5"/>
      <c r="JU866" s="5"/>
      <c r="JV866" s="5"/>
      <c r="JW866" s="5"/>
      <c r="JX866" s="5"/>
      <c r="JY866" s="5"/>
      <c r="JZ866" s="5"/>
      <c r="KA866" s="5"/>
      <c r="KB866" s="5"/>
      <c r="KC866" s="5"/>
      <c r="KD866" s="5"/>
      <c r="KE866" s="5"/>
      <c r="KF866" s="5"/>
      <c r="KG866" s="5"/>
      <c r="KH866" s="5"/>
      <c r="KI866" s="5"/>
      <c r="KJ866" s="5"/>
      <c r="KK866" s="5"/>
      <c r="KL866" s="5"/>
      <c r="KM866" s="5"/>
      <c r="KN866" s="5"/>
    </row>
    <row r="867" spans="1:300" ht="12.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/>
      <c r="CT867" s="5"/>
      <c r="CU867" s="5"/>
      <c r="CV867" s="5"/>
      <c r="CW867" s="5"/>
      <c r="CX867" s="5"/>
      <c r="CY867" s="5"/>
      <c r="CZ867" s="5"/>
      <c r="DA867" s="5"/>
      <c r="DB867" s="5"/>
      <c r="DC867" s="5"/>
      <c r="DD867" s="5"/>
      <c r="DE867" s="5"/>
      <c r="DF867" s="5"/>
      <c r="DG867" s="5"/>
      <c r="DH867" s="5"/>
      <c r="DI867" s="5"/>
      <c r="DJ867" s="5"/>
      <c r="DK867" s="5"/>
      <c r="DL867" s="5"/>
      <c r="DM867" s="5"/>
      <c r="DN867" s="5"/>
      <c r="DO867" s="5"/>
      <c r="DP867" s="5"/>
      <c r="DQ867" s="5"/>
      <c r="DR867" s="5"/>
      <c r="DS867" s="5"/>
      <c r="DT867" s="5"/>
      <c r="DU867" s="5"/>
      <c r="DV867" s="5"/>
      <c r="DW867" s="5"/>
      <c r="DX867" s="5"/>
      <c r="DY867" s="5"/>
      <c r="DZ867" s="5"/>
      <c r="EA867" s="5"/>
      <c r="EB867" s="5"/>
      <c r="EC867" s="5"/>
      <c r="ED867" s="5"/>
      <c r="EE867" s="5"/>
      <c r="EF867" s="5"/>
      <c r="EG867" s="5"/>
      <c r="EH867" s="5"/>
      <c r="EI867" s="5"/>
      <c r="EJ867" s="5"/>
      <c r="EK867" s="5"/>
      <c r="EL867" s="5"/>
      <c r="EM867" s="5"/>
      <c r="EN867" s="5"/>
      <c r="EO867" s="5"/>
      <c r="EP867" s="5"/>
      <c r="EQ867" s="5"/>
      <c r="ER867" s="5"/>
      <c r="ES867" s="5"/>
      <c r="ET867" s="5"/>
      <c r="EU867" s="5"/>
      <c r="EV867" s="5"/>
      <c r="EW867" s="5"/>
      <c r="EX867" s="5"/>
      <c r="EY867" s="5"/>
      <c r="EZ867" s="5"/>
      <c r="FA867" s="5"/>
      <c r="FB867" s="5"/>
      <c r="FC867" s="5"/>
      <c r="FD867" s="5"/>
      <c r="FE867" s="5"/>
      <c r="FF867" s="5"/>
      <c r="FG867" s="5"/>
      <c r="FH867" s="5"/>
      <c r="FI867" s="5"/>
      <c r="FJ867" s="5"/>
      <c r="FK867" s="5"/>
      <c r="FL867" s="5"/>
      <c r="FM867" s="5"/>
      <c r="FN867" s="5"/>
      <c r="FO867" s="5"/>
      <c r="FP867" s="5"/>
      <c r="FQ867" s="5"/>
      <c r="FR867" s="5"/>
      <c r="FS867" s="5"/>
      <c r="FT867" s="5"/>
      <c r="FU867" s="5"/>
      <c r="FV867" s="5"/>
      <c r="FW867" s="5"/>
      <c r="FX867" s="5"/>
      <c r="FY867" s="5"/>
      <c r="FZ867" s="5"/>
      <c r="GA867" s="5"/>
      <c r="GB867" s="5"/>
      <c r="GC867" s="5"/>
      <c r="GD867" s="5"/>
      <c r="GE867" s="5"/>
      <c r="GF867" s="5"/>
      <c r="GG867" s="5"/>
      <c r="GH867" s="5"/>
      <c r="GI867" s="5"/>
      <c r="GJ867" s="5"/>
      <c r="GK867" s="5"/>
      <c r="GL867" s="5"/>
      <c r="GM867" s="5"/>
      <c r="GN867" s="5"/>
      <c r="GO867" s="5"/>
      <c r="GP867" s="5"/>
      <c r="GQ867" s="5"/>
      <c r="GR867" s="5"/>
      <c r="GS867" s="5"/>
      <c r="GT867" s="5"/>
      <c r="GU867" s="5"/>
      <c r="GV867" s="5"/>
      <c r="GW867" s="5"/>
      <c r="GX867" s="5"/>
      <c r="GY867" s="5"/>
      <c r="GZ867" s="5"/>
      <c r="HA867" s="5"/>
      <c r="HB867" s="5"/>
      <c r="HC867" s="5"/>
      <c r="HD867" s="5"/>
      <c r="HE867" s="5"/>
      <c r="HF867" s="5"/>
      <c r="HG867" s="5"/>
      <c r="HH867" s="5"/>
      <c r="HI867" s="5"/>
      <c r="HJ867" s="5"/>
      <c r="HK867" s="5"/>
      <c r="HL867" s="5"/>
      <c r="HM867" s="5"/>
      <c r="HN867" s="5"/>
      <c r="HO867" s="5"/>
      <c r="HP867" s="5"/>
      <c r="HQ867" s="5"/>
      <c r="HR867" s="5"/>
      <c r="HS867" s="5"/>
      <c r="HT867" s="5"/>
      <c r="HU867" s="5"/>
      <c r="HV867" s="5"/>
      <c r="HW867" s="5"/>
      <c r="HX867" s="5"/>
      <c r="HY867" s="5"/>
      <c r="HZ867" s="5"/>
      <c r="IA867" s="5"/>
      <c r="IB867" s="5"/>
      <c r="IC867" s="5"/>
      <c r="ID867" s="5"/>
      <c r="IE867" s="5"/>
      <c r="IF867" s="5"/>
      <c r="IG867" s="5"/>
      <c r="IH867" s="5"/>
      <c r="II867" s="5"/>
      <c r="IJ867" s="5"/>
      <c r="IK867" s="5"/>
      <c r="IL867" s="5"/>
      <c r="IM867" s="5"/>
      <c r="IN867" s="5"/>
      <c r="IO867" s="5"/>
      <c r="IP867" s="5"/>
      <c r="IQ867" s="5"/>
      <c r="IR867" s="5"/>
      <c r="IS867" s="5"/>
      <c r="IT867" s="5"/>
      <c r="IU867" s="5"/>
      <c r="IV867" s="5"/>
      <c r="IW867" s="5"/>
      <c r="IX867" s="5"/>
      <c r="IY867" s="5"/>
      <c r="IZ867" s="5"/>
      <c r="JA867" s="5"/>
      <c r="JB867" s="5"/>
      <c r="JC867" s="5"/>
      <c r="JD867" s="5"/>
      <c r="JE867" s="5"/>
      <c r="JF867" s="5"/>
      <c r="JG867" s="5"/>
      <c r="JH867" s="5"/>
      <c r="JI867" s="5"/>
      <c r="JJ867" s="5"/>
      <c r="JK867" s="5"/>
      <c r="JL867" s="5"/>
      <c r="JM867" s="5"/>
      <c r="JN867" s="5"/>
      <c r="JO867" s="5"/>
      <c r="JP867" s="5"/>
      <c r="JQ867" s="5"/>
      <c r="JR867" s="5"/>
      <c r="JS867" s="5"/>
      <c r="JT867" s="5"/>
      <c r="JU867" s="5"/>
      <c r="JV867" s="5"/>
      <c r="JW867" s="5"/>
      <c r="JX867" s="5"/>
      <c r="JY867" s="5"/>
      <c r="JZ867" s="5"/>
      <c r="KA867" s="5"/>
      <c r="KB867" s="5"/>
      <c r="KC867" s="5"/>
      <c r="KD867" s="5"/>
      <c r="KE867" s="5"/>
      <c r="KF867" s="5"/>
      <c r="KG867" s="5"/>
      <c r="KH867" s="5"/>
      <c r="KI867" s="5"/>
      <c r="KJ867" s="5"/>
      <c r="KK867" s="5"/>
      <c r="KL867" s="5"/>
      <c r="KM867" s="5"/>
      <c r="KN867" s="5"/>
    </row>
    <row r="868" spans="1:300" ht="12.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/>
      <c r="CT868" s="5"/>
      <c r="CU868" s="5"/>
      <c r="CV868" s="5"/>
      <c r="CW868" s="5"/>
      <c r="CX868" s="5"/>
      <c r="CY868" s="5"/>
      <c r="CZ868" s="5"/>
      <c r="DA868" s="5"/>
      <c r="DB868" s="5"/>
      <c r="DC868" s="5"/>
      <c r="DD868" s="5"/>
      <c r="DE868" s="5"/>
      <c r="DF868" s="5"/>
      <c r="DG868" s="5"/>
      <c r="DH868" s="5"/>
      <c r="DI868" s="5"/>
      <c r="DJ868" s="5"/>
      <c r="DK868" s="5"/>
      <c r="DL868" s="5"/>
      <c r="DM868" s="5"/>
      <c r="DN868" s="5"/>
      <c r="DO868" s="5"/>
      <c r="DP868" s="5"/>
      <c r="DQ868" s="5"/>
      <c r="DR868" s="5"/>
      <c r="DS868" s="5"/>
      <c r="DT868" s="5"/>
      <c r="DU868" s="5"/>
      <c r="DV868" s="5"/>
      <c r="DW868" s="5"/>
      <c r="DX868" s="5"/>
      <c r="DY868" s="5"/>
      <c r="DZ868" s="5"/>
      <c r="EA868" s="5"/>
      <c r="EB868" s="5"/>
      <c r="EC868" s="5"/>
      <c r="ED868" s="5"/>
      <c r="EE868" s="5"/>
      <c r="EF868" s="5"/>
      <c r="EG868" s="5"/>
      <c r="EH868" s="5"/>
      <c r="EI868" s="5"/>
      <c r="EJ868" s="5"/>
      <c r="EK868" s="5"/>
      <c r="EL868" s="5"/>
      <c r="EM868" s="5"/>
      <c r="EN868" s="5"/>
      <c r="EO868" s="5"/>
      <c r="EP868" s="5"/>
      <c r="EQ868" s="5"/>
      <c r="ER868" s="5"/>
      <c r="ES868" s="5"/>
      <c r="ET868" s="5"/>
      <c r="EU868" s="5"/>
      <c r="EV868" s="5"/>
      <c r="EW868" s="5"/>
      <c r="EX868" s="5"/>
      <c r="EY868" s="5"/>
      <c r="EZ868" s="5"/>
      <c r="FA868" s="5"/>
      <c r="FB868" s="5"/>
      <c r="FC868" s="5"/>
      <c r="FD868" s="5"/>
      <c r="FE868" s="5"/>
      <c r="FF868" s="5"/>
      <c r="FG868" s="5"/>
      <c r="FH868" s="5"/>
      <c r="FI868" s="5"/>
      <c r="FJ868" s="5"/>
      <c r="FK868" s="5"/>
      <c r="FL868" s="5"/>
      <c r="FM868" s="5"/>
      <c r="FN868" s="5"/>
      <c r="FO868" s="5"/>
      <c r="FP868" s="5"/>
      <c r="FQ868" s="5"/>
      <c r="FR868" s="5"/>
      <c r="FS868" s="5"/>
      <c r="FT868" s="5"/>
      <c r="FU868" s="5"/>
      <c r="FV868" s="5"/>
      <c r="FW868" s="5"/>
      <c r="FX868" s="5"/>
      <c r="FY868" s="5"/>
      <c r="FZ868" s="5"/>
      <c r="GA868" s="5"/>
      <c r="GB868" s="5"/>
      <c r="GC868" s="5"/>
      <c r="GD868" s="5"/>
      <c r="GE868" s="5"/>
      <c r="GF868" s="5"/>
      <c r="GG868" s="5"/>
      <c r="GH868" s="5"/>
      <c r="GI868" s="5"/>
      <c r="GJ868" s="5"/>
      <c r="GK868" s="5"/>
      <c r="GL868" s="5"/>
      <c r="GM868" s="5"/>
      <c r="GN868" s="5"/>
      <c r="GO868" s="5"/>
      <c r="GP868" s="5"/>
      <c r="GQ868" s="5"/>
      <c r="GR868" s="5"/>
      <c r="GS868" s="5"/>
      <c r="GT868" s="5"/>
      <c r="GU868" s="5"/>
      <c r="GV868" s="5"/>
      <c r="GW868" s="5"/>
      <c r="GX868" s="5"/>
      <c r="GY868" s="5"/>
      <c r="GZ868" s="5"/>
      <c r="HA868" s="5"/>
      <c r="HB868" s="5"/>
      <c r="HC868" s="5"/>
      <c r="HD868" s="5"/>
      <c r="HE868" s="5"/>
      <c r="HF868" s="5"/>
      <c r="HG868" s="5"/>
      <c r="HH868" s="5"/>
      <c r="HI868" s="5"/>
      <c r="HJ868" s="5"/>
      <c r="HK868" s="5"/>
      <c r="HL868" s="5"/>
      <c r="HM868" s="5"/>
      <c r="HN868" s="5"/>
      <c r="HO868" s="5"/>
      <c r="HP868" s="5"/>
      <c r="HQ868" s="5"/>
      <c r="HR868" s="5"/>
      <c r="HS868" s="5"/>
      <c r="HT868" s="5"/>
      <c r="HU868" s="5"/>
      <c r="HV868" s="5"/>
      <c r="HW868" s="5"/>
      <c r="HX868" s="5"/>
      <c r="HY868" s="5"/>
      <c r="HZ868" s="5"/>
      <c r="IA868" s="5"/>
      <c r="IB868" s="5"/>
      <c r="IC868" s="5"/>
      <c r="ID868" s="5"/>
      <c r="IE868" s="5"/>
      <c r="IF868" s="5"/>
      <c r="IG868" s="5"/>
      <c r="IH868" s="5"/>
      <c r="II868" s="5"/>
      <c r="IJ868" s="5"/>
      <c r="IK868" s="5"/>
      <c r="IL868" s="5"/>
      <c r="IM868" s="5"/>
      <c r="IN868" s="5"/>
      <c r="IO868" s="5"/>
      <c r="IP868" s="5"/>
      <c r="IQ868" s="5"/>
      <c r="IR868" s="5"/>
      <c r="IS868" s="5"/>
      <c r="IT868" s="5"/>
      <c r="IU868" s="5"/>
      <c r="IV868" s="5"/>
      <c r="IW868" s="5"/>
      <c r="IX868" s="5"/>
      <c r="IY868" s="5"/>
      <c r="IZ868" s="5"/>
      <c r="JA868" s="5"/>
      <c r="JB868" s="5"/>
      <c r="JC868" s="5"/>
      <c r="JD868" s="5"/>
      <c r="JE868" s="5"/>
      <c r="JF868" s="5"/>
      <c r="JG868" s="5"/>
      <c r="JH868" s="5"/>
      <c r="JI868" s="5"/>
      <c r="JJ868" s="5"/>
      <c r="JK868" s="5"/>
      <c r="JL868" s="5"/>
      <c r="JM868" s="5"/>
      <c r="JN868" s="5"/>
      <c r="JO868" s="5"/>
      <c r="JP868" s="5"/>
      <c r="JQ868" s="5"/>
      <c r="JR868" s="5"/>
      <c r="JS868" s="5"/>
      <c r="JT868" s="5"/>
      <c r="JU868" s="5"/>
      <c r="JV868" s="5"/>
      <c r="JW868" s="5"/>
      <c r="JX868" s="5"/>
      <c r="JY868" s="5"/>
      <c r="JZ868" s="5"/>
      <c r="KA868" s="5"/>
      <c r="KB868" s="5"/>
      <c r="KC868" s="5"/>
      <c r="KD868" s="5"/>
      <c r="KE868" s="5"/>
      <c r="KF868" s="5"/>
      <c r="KG868" s="5"/>
      <c r="KH868" s="5"/>
      <c r="KI868" s="5"/>
      <c r="KJ868" s="5"/>
      <c r="KK868" s="5"/>
      <c r="KL868" s="5"/>
      <c r="KM868" s="5"/>
      <c r="KN868" s="5"/>
    </row>
    <row r="869" spans="1:300" ht="12.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  <c r="CL869" s="5"/>
      <c r="CM869" s="5"/>
      <c r="CN869" s="5"/>
      <c r="CO869" s="5"/>
      <c r="CP869" s="5"/>
      <c r="CQ869" s="5"/>
      <c r="CR869" s="5"/>
      <c r="CS869" s="5"/>
      <c r="CT869" s="5"/>
      <c r="CU869" s="5"/>
      <c r="CV869" s="5"/>
      <c r="CW869" s="5"/>
      <c r="CX869" s="5"/>
      <c r="CY869" s="5"/>
      <c r="CZ869" s="5"/>
      <c r="DA869" s="5"/>
      <c r="DB869" s="5"/>
      <c r="DC869" s="5"/>
      <c r="DD869" s="5"/>
      <c r="DE869" s="5"/>
      <c r="DF869" s="5"/>
      <c r="DG869" s="5"/>
      <c r="DH869" s="5"/>
      <c r="DI869" s="5"/>
      <c r="DJ869" s="5"/>
      <c r="DK869" s="5"/>
      <c r="DL869" s="5"/>
      <c r="DM869" s="5"/>
      <c r="DN869" s="5"/>
      <c r="DO869" s="5"/>
      <c r="DP869" s="5"/>
      <c r="DQ869" s="5"/>
      <c r="DR869" s="5"/>
      <c r="DS869" s="5"/>
      <c r="DT869" s="5"/>
      <c r="DU869" s="5"/>
      <c r="DV869" s="5"/>
      <c r="DW869" s="5"/>
      <c r="DX869" s="5"/>
      <c r="DY869" s="5"/>
      <c r="DZ869" s="5"/>
      <c r="EA869" s="5"/>
      <c r="EB869" s="5"/>
      <c r="EC869" s="5"/>
      <c r="ED869" s="5"/>
      <c r="EE869" s="5"/>
      <c r="EF869" s="5"/>
      <c r="EG869" s="5"/>
      <c r="EH869" s="5"/>
      <c r="EI869" s="5"/>
      <c r="EJ869" s="5"/>
      <c r="EK869" s="5"/>
      <c r="EL869" s="5"/>
      <c r="EM869" s="5"/>
      <c r="EN869" s="5"/>
      <c r="EO869" s="5"/>
      <c r="EP869" s="5"/>
      <c r="EQ869" s="5"/>
      <c r="ER869" s="5"/>
      <c r="ES869" s="5"/>
      <c r="ET869" s="5"/>
      <c r="EU869" s="5"/>
      <c r="EV869" s="5"/>
      <c r="EW869" s="5"/>
      <c r="EX869" s="5"/>
      <c r="EY869" s="5"/>
      <c r="EZ869" s="5"/>
      <c r="FA869" s="5"/>
      <c r="FB869" s="5"/>
      <c r="FC869" s="5"/>
      <c r="FD869" s="5"/>
      <c r="FE869" s="5"/>
      <c r="FF869" s="5"/>
      <c r="FG869" s="5"/>
      <c r="FH869" s="5"/>
      <c r="FI869" s="5"/>
      <c r="FJ869" s="5"/>
      <c r="FK869" s="5"/>
      <c r="FL869" s="5"/>
      <c r="FM869" s="5"/>
      <c r="FN869" s="5"/>
      <c r="FO869" s="5"/>
      <c r="FP869" s="5"/>
      <c r="FQ869" s="5"/>
      <c r="FR869" s="5"/>
      <c r="FS869" s="5"/>
      <c r="FT869" s="5"/>
      <c r="FU869" s="5"/>
      <c r="FV869" s="5"/>
      <c r="FW869" s="5"/>
      <c r="FX869" s="5"/>
      <c r="FY869" s="5"/>
      <c r="FZ869" s="5"/>
      <c r="GA869" s="5"/>
      <c r="GB869" s="5"/>
      <c r="GC869" s="5"/>
      <c r="GD869" s="5"/>
      <c r="GE869" s="5"/>
      <c r="GF869" s="5"/>
      <c r="GG869" s="5"/>
      <c r="GH869" s="5"/>
      <c r="GI869" s="5"/>
      <c r="GJ869" s="5"/>
      <c r="GK869" s="5"/>
      <c r="GL869" s="5"/>
      <c r="GM869" s="5"/>
      <c r="GN869" s="5"/>
      <c r="GO869" s="5"/>
      <c r="GP869" s="5"/>
      <c r="GQ869" s="5"/>
      <c r="GR869" s="5"/>
      <c r="GS869" s="5"/>
      <c r="GT869" s="5"/>
      <c r="GU869" s="5"/>
      <c r="GV869" s="5"/>
      <c r="GW869" s="5"/>
      <c r="GX869" s="5"/>
      <c r="GY869" s="5"/>
      <c r="GZ869" s="5"/>
      <c r="HA869" s="5"/>
      <c r="HB869" s="5"/>
      <c r="HC869" s="5"/>
      <c r="HD869" s="5"/>
      <c r="HE869" s="5"/>
      <c r="HF869" s="5"/>
      <c r="HG869" s="5"/>
      <c r="HH869" s="5"/>
      <c r="HI869" s="5"/>
      <c r="HJ869" s="5"/>
      <c r="HK869" s="5"/>
      <c r="HL869" s="5"/>
      <c r="HM869" s="5"/>
      <c r="HN869" s="5"/>
      <c r="HO869" s="5"/>
      <c r="HP869" s="5"/>
      <c r="HQ869" s="5"/>
      <c r="HR869" s="5"/>
      <c r="HS869" s="5"/>
      <c r="HT869" s="5"/>
      <c r="HU869" s="5"/>
      <c r="HV869" s="5"/>
      <c r="HW869" s="5"/>
      <c r="HX869" s="5"/>
      <c r="HY869" s="5"/>
      <c r="HZ869" s="5"/>
      <c r="IA869" s="5"/>
      <c r="IB869" s="5"/>
      <c r="IC869" s="5"/>
      <c r="ID869" s="5"/>
      <c r="IE869" s="5"/>
      <c r="IF869" s="5"/>
      <c r="IG869" s="5"/>
      <c r="IH869" s="5"/>
      <c r="II869" s="5"/>
      <c r="IJ869" s="5"/>
      <c r="IK869" s="5"/>
      <c r="IL869" s="5"/>
      <c r="IM869" s="5"/>
      <c r="IN869" s="5"/>
      <c r="IO869" s="5"/>
      <c r="IP869" s="5"/>
      <c r="IQ869" s="5"/>
      <c r="IR869" s="5"/>
      <c r="IS869" s="5"/>
      <c r="IT869" s="5"/>
      <c r="IU869" s="5"/>
      <c r="IV869" s="5"/>
      <c r="IW869" s="5"/>
      <c r="IX869" s="5"/>
      <c r="IY869" s="5"/>
      <c r="IZ869" s="5"/>
      <c r="JA869" s="5"/>
      <c r="JB869" s="5"/>
      <c r="JC869" s="5"/>
      <c r="JD869" s="5"/>
      <c r="JE869" s="5"/>
      <c r="JF869" s="5"/>
      <c r="JG869" s="5"/>
      <c r="JH869" s="5"/>
      <c r="JI869" s="5"/>
      <c r="JJ869" s="5"/>
      <c r="JK869" s="5"/>
      <c r="JL869" s="5"/>
      <c r="JM869" s="5"/>
      <c r="JN869" s="5"/>
      <c r="JO869" s="5"/>
      <c r="JP869" s="5"/>
      <c r="JQ869" s="5"/>
      <c r="JR869" s="5"/>
      <c r="JS869" s="5"/>
      <c r="JT869" s="5"/>
      <c r="JU869" s="5"/>
      <c r="JV869" s="5"/>
      <c r="JW869" s="5"/>
      <c r="JX869" s="5"/>
      <c r="JY869" s="5"/>
      <c r="JZ869" s="5"/>
      <c r="KA869" s="5"/>
      <c r="KB869" s="5"/>
      <c r="KC869" s="5"/>
      <c r="KD869" s="5"/>
      <c r="KE869" s="5"/>
      <c r="KF869" s="5"/>
      <c r="KG869" s="5"/>
      <c r="KH869" s="5"/>
      <c r="KI869" s="5"/>
      <c r="KJ869" s="5"/>
      <c r="KK869" s="5"/>
      <c r="KL869" s="5"/>
      <c r="KM869" s="5"/>
      <c r="KN869" s="5"/>
    </row>
    <row r="870" spans="1:300" ht="12.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5"/>
      <c r="CM870" s="5"/>
      <c r="CN870" s="5"/>
      <c r="CO870" s="5"/>
      <c r="CP870" s="5"/>
      <c r="CQ870" s="5"/>
      <c r="CR870" s="5"/>
      <c r="CS870" s="5"/>
      <c r="CT870" s="5"/>
      <c r="CU870" s="5"/>
      <c r="CV870" s="5"/>
      <c r="CW870" s="5"/>
      <c r="CX870" s="5"/>
      <c r="CY870" s="5"/>
      <c r="CZ870" s="5"/>
      <c r="DA870" s="5"/>
      <c r="DB870" s="5"/>
      <c r="DC870" s="5"/>
      <c r="DD870" s="5"/>
      <c r="DE870" s="5"/>
      <c r="DF870" s="5"/>
      <c r="DG870" s="5"/>
      <c r="DH870" s="5"/>
      <c r="DI870" s="5"/>
      <c r="DJ870" s="5"/>
      <c r="DK870" s="5"/>
      <c r="DL870" s="5"/>
      <c r="DM870" s="5"/>
      <c r="DN870" s="5"/>
      <c r="DO870" s="5"/>
      <c r="DP870" s="5"/>
      <c r="DQ870" s="5"/>
      <c r="DR870" s="5"/>
      <c r="DS870" s="5"/>
      <c r="DT870" s="5"/>
      <c r="DU870" s="5"/>
      <c r="DV870" s="5"/>
      <c r="DW870" s="5"/>
      <c r="DX870" s="5"/>
      <c r="DY870" s="5"/>
      <c r="DZ870" s="5"/>
      <c r="EA870" s="5"/>
      <c r="EB870" s="5"/>
      <c r="EC870" s="5"/>
      <c r="ED870" s="5"/>
      <c r="EE870" s="5"/>
      <c r="EF870" s="5"/>
      <c r="EG870" s="5"/>
      <c r="EH870" s="5"/>
      <c r="EI870" s="5"/>
      <c r="EJ870" s="5"/>
      <c r="EK870" s="5"/>
      <c r="EL870" s="5"/>
      <c r="EM870" s="5"/>
      <c r="EN870" s="5"/>
      <c r="EO870" s="5"/>
      <c r="EP870" s="5"/>
      <c r="EQ870" s="5"/>
      <c r="ER870" s="5"/>
      <c r="ES870" s="5"/>
      <c r="ET870" s="5"/>
      <c r="EU870" s="5"/>
      <c r="EV870" s="5"/>
      <c r="EW870" s="5"/>
      <c r="EX870" s="5"/>
      <c r="EY870" s="5"/>
      <c r="EZ870" s="5"/>
      <c r="FA870" s="5"/>
      <c r="FB870" s="5"/>
      <c r="FC870" s="5"/>
      <c r="FD870" s="5"/>
      <c r="FE870" s="5"/>
      <c r="FF870" s="5"/>
      <c r="FG870" s="5"/>
      <c r="FH870" s="5"/>
      <c r="FI870" s="5"/>
      <c r="FJ870" s="5"/>
      <c r="FK870" s="5"/>
      <c r="FL870" s="5"/>
      <c r="FM870" s="5"/>
      <c r="FN870" s="5"/>
      <c r="FO870" s="5"/>
      <c r="FP870" s="5"/>
      <c r="FQ870" s="5"/>
      <c r="FR870" s="5"/>
      <c r="FS870" s="5"/>
      <c r="FT870" s="5"/>
      <c r="FU870" s="5"/>
      <c r="FV870" s="5"/>
      <c r="FW870" s="5"/>
      <c r="FX870" s="5"/>
      <c r="FY870" s="5"/>
      <c r="FZ870" s="5"/>
      <c r="GA870" s="5"/>
      <c r="GB870" s="5"/>
      <c r="GC870" s="5"/>
      <c r="GD870" s="5"/>
      <c r="GE870" s="5"/>
      <c r="GF870" s="5"/>
      <c r="GG870" s="5"/>
      <c r="GH870" s="5"/>
      <c r="GI870" s="5"/>
      <c r="GJ870" s="5"/>
      <c r="GK870" s="5"/>
      <c r="GL870" s="5"/>
      <c r="GM870" s="5"/>
      <c r="GN870" s="5"/>
      <c r="GO870" s="5"/>
      <c r="GP870" s="5"/>
      <c r="GQ870" s="5"/>
      <c r="GR870" s="5"/>
      <c r="GS870" s="5"/>
      <c r="GT870" s="5"/>
      <c r="GU870" s="5"/>
      <c r="GV870" s="5"/>
      <c r="GW870" s="5"/>
      <c r="GX870" s="5"/>
      <c r="GY870" s="5"/>
      <c r="GZ870" s="5"/>
      <c r="HA870" s="5"/>
      <c r="HB870" s="5"/>
      <c r="HC870" s="5"/>
      <c r="HD870" s="5"/>
      <c r="HE870" s="5"/>
      <c r="HF870" s="5"/>
      <c r="HG870" s="5"/>
      <c r="HH870" s="5"/>
      <c r="HI870" s="5"/>
      <c r="HJ870" s="5"/>
      <c r="HK870" s="5"/>
      <c r="HL870" s="5"/>
      <c r="HM870" s="5"/>
      <c r="HN870" s="5"/>
      <c r="HO870" s="5"/>
      <c r="HP870" s="5"/>
      <c r="HQ870" s="5"/>
      <c r="HR870" s="5"/>
      <c r="HS870" s="5"/>
      <c r="HT870" s="5"/>
      <c r="HU870" s="5"/>
      <c r="HV870" s="5"/>
      <c r="HW870" s="5"/>
      <c r="HX870" s="5"/>
      <c r="HY870" s="5"/>
      <c r="HZ870" s="5"/>
      <c r="IA870" s="5"/>
      <c r="IB870" s="5"/>
      <c r="IC870" s="5"/>
      <c r="ID870" s="5"/>
      <c r="IE870" s="5"/>
      <c r="IF870" s="5"/>
      <c r="IG870" s="5"/>
      <c r="IH870" s="5"/>
      <c r="II870" s="5"/>
      <c r="IJ870" s="5"/>
      <c r="IK870" s="5"/>
      <c r="IL870" s="5"/>
      <c r="IM870" s="5"/>
      <c r="IN870" s="5"/>
      <c r="IO870" s="5"/>
      <c r="IP870" s="5"/>
      <c r="IQ870" s="5"/>
      <c r="IR870" s="5"/>
      <c r="IS870" s="5"/>
      <c r="IT870" s="5"/>
      <c r="IU870" s="5"/>
      <c r="IV870" s="5"/>
      <c r="IW870" s="5"/>
      <c r="IX870" s="5"/>
      <c r="IY870" s="5"/>
      <c r="IZ870" s="5"/>
      <c r="JA870" s="5"/>
      <c r="JB870" s="5"/>
      <c r="JC870" s="5"/>
      <c r="JD870" s="5"/>
      <c r="JE870" s="5"/>
      <c r="JF870" s="5"/>
      <c r="JG870" s="5"/>
      <c r="JH870" s="5"/>
      <c r="JI870" s="5"/>
      <c r="JJ870" s="5"/>
      <c r="JK870" s="5"/>
      <c r="JL870" s="5"/>
      <c r="JM870" s="5"/>
      <c r="JN870" s="5"/>
      <c r="JO870" s="5"/>
      <c r="JP870" s="5"/>
      <c r="JQ870" s="5"/>
      <c r="JR870" s="5"/>
      <c r="JS870" s="5"/>
      <c r="JT870" s="5"/>
      <c r="JU870" s="5"/>
      <c r="JV870" s="5"/>
      <c r="JW870" s="5"/>
      <c r="JX870" s="5"/>
      <c r="JY870" s="5"/>
      <c r="JZ870" s="5"/>
      <c r="KA870" s="5"/>
      <c r="KB870" s="5"/>
      <c r="KC870" s="5"/>
      <c r="KD870" s="5"/>
      <c r="KE870" s="5"/>
      <c r="KF870" s="5"/>
      <c r="KG870" s="5"/>
      <c r="KH870" s="5"/>
      <c r="KI870" s="5"/>
      <c r="KJ870" s="5"/>
      <c r="KK870" s="5"/>
      <c r="KL870" s="5"/>
      <c r="KM870" s="5"/>
      <c r="KN870" s="5"/>
    </row>
    <row r="871" spans="1:300" ht="12.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  <c r="CL871" s="5"/>
      <c r="CM871" s="5"/>
      <c r="CN871" s="5"/>
      <c r="CO871" s="5"/>
      <c r="CP871" s="5"/>
      <c r="CQ871" s="5"/>
      <c r="CR871" s="5"/>
      <c r="CS871" s="5"/>
      <c r="CT871" s="5"/>
      <c r="CU871" s="5"/>
      <c r="CV871" s="5"/>
      <c r="CW871" s="5"/>
      <c r="CX871" s="5"/>
      <c r="CY871" s="5"/>
      <c r="CZ871" s="5"/>
      <c r="DA871" s="5"/>
      <c r="DB871" s="5"/>
      <c r="DC871" s="5"/>
      <c r="DD871" s="5"/>
      <c r="DE871" s="5"/>
      <c r="DF871" s="5"/>
      <c r="DG871" s="5"/>
      <c r="DH871" s="5"/>
      <c r="DI871" s="5"/>
      <c r="DJ871" s="5"/>
      <c r="DK871" s="5"/>
      <c r="DL871" s="5"/>
      <c r="DM871" s="5"/>
      <c r="DN871" s="5"/>
      <c r="DO871" s="5"/>
      <c r="DP871" s="5"/>
      <c r="DQ871" s="5"/>
      <c r="DR871" s="5"/>
      <c r="DS871" s="5"/>
      <c r="DT871" s="5"/>
      <c r="DU871" s="5"/>
      <c r="DV871" s="5"/>
      <c r="DW871" s="5"/>
      <c r="DX871" s="5"/>
      <c r="DY871" s="5"/>
      <c r="DZ871" s="5"/>
      <c r="EA871" s="5"/>
      <c r="EB871" s="5"/>
      <c r="EC871" s="5"/>
      <c r="ED871" s="5"/>
      <c r="EE871" s="5"/>
      <c r="EF871" s="5"/>
      <c r="EG871" s="5"/>
      <c r="EH871" s="5"/>
      <c r="EI871" s="5"/>
      <c r="EJ871" s="5"/>
      <c r="EK871" s="5"/>
      <c r="EL871" s="5"/>
      <c r="EM871" s="5"/>
      <c r="EN871" s="5"/>
      <c r="EO871" s="5"/>
      <c r="EP871" s="5"/>
      <c r="EQ871" s="5"/>
      <c r="ER871" s="5"/>
      <c r="ES871" s="5"/>
      <c r="ET871" s="5"/>
      <c r="EU871" s="5"/>
      <c r="EV871" s="5"/>
      <c r="EW871" s="5"/>
      <c r="EX871" s="5"/>
      <c r="EY871" s="5"/>
      <c r="EZ871" s="5"/>
      <c r="FA871" s="5"/>
      <c r="FB871" s="5"/>
      <c r="FC871" s="5"/>
      <c r="FD871" s="5"/>
      <c r="FE871" s="5"/>
      <c r="FF871" s="5"/>
      <c r="FG871" s="5"/>
      <c r="FH871" s="5"/>
      <c r="FI871" s="5"/>
      <c r="FJ871" s="5"/>
      <c r="FK871" s="5"/>
      <c r="FL871" s="5"/>
      <c r="FM871" s="5"/>
      <c r="FN871" s="5"/>
      <c r="FO871" s="5"/>
      <c r="FP871" s="5"/>
      <c r="FQ871" s="5"/>
      <c r="FR871" s="5"/>
      <c r="FS871" s="5"/>
      <c r="FT871" s="5"/>
      <c r="FU871" s="5"/>
      <c r="FV871" s="5"/>
      <c r="FW871" s="5"/>
      <c r="FX871" s="5"/>
      <c r="FY871" s="5"/>
      <c r="FZ871" s="5"/>
      <c r="GA871" s="5"/>
      <c r="GB871" s="5"/>
      <c r="GC871" s="5"/>
      <c r="GD871" s="5"/>
      <c r="GE871" s="5"/>
      <c r="GF871" s="5"/>
      <c r="GG871" s="5"/>
      <c r="GH871" s="5"/>
      <c r="GI871" s="5"/>
      <c r="GJ871" s="5"/>
      <c r="GK871" s="5"/>
      <c r="GL871" s="5"/>
      <c r="GM871" s="5"/>
      <c r="GN871" s="5"/>
      <c r="GO871" s="5"/>
      <c r="GP871" s="5"/>
      <c r="GQ871" s="5"/>
      <c r="GR871" s="5"/>
      <c r="GS871" s="5"/>
      <c r="GT871" s="5"/>
      <c r="GU871" s="5"/>
      <c r="GV871" s="5"/>
      <c r="GW871" s="5"/>
      <c r="GX871" s="5"/>
      <c r="GY871" s="5"/>
      <c r="GZ871" s="5"/>
      <c r="HA871" s="5"/>
      <c r="HB871" s="5"/>
      <c r="HC871" s="5"/>
      <c r="HD871" s="5"/>
      <c r="HE871" s="5"/>
      <c r="HF871" s="5"/>
      <c r="HG871" s="5"/>
      <c r="HH871" s="5"/>
      <c r="HI871" s="5"/>
      <c r="HJ871" s="5"/>
      <c r="HK871" s="5"/>
      <c r="HL871" s="5"/>
      <c r="HM871" s="5"/>
      <c r="HN871" s="5"/>
      <c r="HO871" s="5"/>
      <c r="HP871" s="5"/>
      <c r="HQ871" s="5"/>
      <c r="HR871" s="5"/>
      <c r="HS871" s="5"/>
      <c r="HT871" s="5"/>
      <c r="HU871" s="5"/>
      <c r="HV871" s="5"/>
      <c r="HW871" s="5"/>
      <c r="HX871" s="5"/>
      <c r="HY871" s="5"/>
      <c r="HZ871" s="5"/>
      <c r="IA871" s="5"/>
      <c r="IB871" s="5"/>
      <c r="IC871" s="5"/>
      <c r="ID871" s="5"/>
      <c r="IE871" s="5"/>
      <c r="IF871" s="5"/>
      <c r="IG871" s="5"/>
      <c r="IH871" s="5"/>
      <c r="II871" s="5"/>
      <c r="IJ871" s="5"/>
      <c r="IK871" s="5"/>
      <c r="IL871" s="5"/>
      <c r="IM871" s="5"/>
      <c r="IN871" s="5"/>
      <c r="IO871" s="5"/>
      <c r="IP871" s="5"/>
      <c r="IQ871" s="5"/>
      <c r="IR871" s="5"/>
      <c r="IS871" s="5"/>
      <c r="IT871" s="5"/>
      <c r="IU871" s="5"/>
      <c r="IV871" s="5"/>
      <c r="IW871" s="5"/>
      <c r="IX871" s="5"/>
      <c r="IY871" s="5"/>
      <c r="IZ871" s="5"/>
      <c r="JA871" s="5"/>
      <c r="JB871" s="5"/>
      <c r="JC871" s="5"/>
      <c r="JD871" s="5"/>
      <c r="JE871" s="5"/>
      <c r="JF871" s="5"/>
      <c r="JG871" s="5"/>
      <c r="JH871" s="5"/>
      <c r="JI871" s="5"/>
      <c r="JJ871" s="5"/>
      <c r="JK871" s="5"/>
      <c r="JL871" s="5"/>
      <c r="JM871" s="5"/>
      <c r="JN871" s="5"/>
      <c r="JO871" s="5"/>
      <c r="JP871" s="5"/>
      <c r="JQ871" s="5"/>
      <c r="JR871" s="5"/>
      <c r="JS871" s="5"/>
      <c r="JT871" s="5"/>
      <c r="JU871" s="5"/>
      <c r="JV871" s="5"/>
      <c r="JW871" s="5"/>
      <c r="JX871" s="5"/>
      <c r="JY871" s="5"/>
      <c r="JZ871" s="5"/>
      <c r="KA871" s="5"/>
      <c r="KB871" s="5"/>
      <c r="KC871" s="5"/>
      <c r="KD871" s="5"/>
      <c r="KE871" s="5"/>
      <c r="KF871" s="5"/>
      <c r="KG871" s="5"/>
      <c r="KH871" s="5"/>
      <c r="KI871" s="5"/>
      <c r="KJ871" s="5"/>
      <c r="KK871" s="5"/>
      <c r="KL871" s="5"/>
      <c r="KM871" s="5"/>
      <c r="KN871" s="5"/>
    </row>
    <row r="872" spans="1:300" ht="12.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5"/>
      <c r="CM872" s="5"/>
      <c r="CN872" s="5"/>
      <c r="CO872" s="5"/>
      <c r="CP872" s="5"/>
      <c r="CQ872" s="5"/>
      <c r="CR872" s="5"/>
      <c r="CS872" s="5"/>
      <c r="CT872" s="5"/>
      <c r="CU872" s="5"/>
      <c r="CV872" s="5"/>
      <c r="CW872" s="5"/>
      <c r="CX872" s="5"/>
      <c r="CY872" s="5"/>
      <c r="CZ872" s="5"/>
      <c r="DA872" s="5"/>
      <c r="DB872" s="5"/>
      <c r="DC872" s="5"/>
      <c r="DD872" s="5"/>
      <c r="DE872" s="5"/>
      <c r="DF872" s="5"/>
      <c r="DG872" s="5"/>
      <c r="DH872" s="5"/>
      <c r="DI872" s="5"/>
      <c r="DJ872" s="5"/>
      <c r="DK872" s="5"/>
      <c r="DL872" s="5"/>
      <c r="DM872" s="5"/>
      <c r="DN872" s="5"/>
      <c r="DO872" s="5"/>
      <c r="DP872" s="5"/>
      <c r="DQ872" s="5"/>
      <c r="DR872" s="5"/>
      <c r="DS872" s="5"/>
      <c r="DT872" s="5"/>
      <c r="DU872" s="5"/>
      <c r="DV872" s="5"/>
      <c r="DW872" s="5"/>
      <c r="DX872" s="5"/>
      <c r="DY872" s="5"/>
      <c r="DZ872" s="5"/>
      <c r="EA872" s="5"/>
      <c r="EB872" s="5"/>
      <c r="EC872" s="5"/>
      <c r="ED872" s="5"/>
      <c r="EE872" s="5"/>
      <c r="EF872" s="5"/>
      <c r="EG872" s="5"/>
      <c r="EH872" s="5"/>
      <c r="EI872" s="5"/>
      <c r="EJ872" s="5"/>
      <c r="EK872" s="5"/>
      <c r="EL872" s="5"/>
      <c r="EM872" s="5"/>
      <c r="EN872" s="5"/>
      <c r="EO872" s="5"/>
      <c r="EP872" s="5"/>
      <c r="EQ872" s="5"/>
      <c r="ER872" s="5"/>
      <c r="ES872" s="5"/>
      <c r="ET872" s="5"/>
      <c r="EU872" s="5"/>
      <c r="EV872" s="5"/>
      <c r="EW872" s="5"/>
      <c r="EX872" s="5"/>
      <c r="EY872" s="5"/>
      <c r="EZ872" s="5"/>
      <c r="FA872" s="5"/>
      <c r="FB872" s="5"/>
      <c r="FC872" s="5"/>
      <c r="FD872" s="5"/>
      <c r="FE872" s="5"/>
      <c r="FF872" s="5"/>
      <c r="FG872" s="5"/>
      <c r="FH872" s="5"/>
      <c r="FI872" s="5"/>
      <c r="FJ872" s="5"/>
      <c r="FK872" s="5"/>
      <c r="FL872" s="5"/>
      <c r="FM872" s="5"/>
      <c r="FN872" s="5"/>
      <c r="FO872" s="5"/>
      <c r="FP872" s="5"/>
      <c r="FQ872" s="5"/>
      <c r="FR872" s="5"/>
      <c r="FS872" s="5"/>
      <c r="FT872" s="5"/>
      <c r="FU872" s="5"/>
      <c r="FV872" s="5"/>
      <c r="FW872" s="5"/>
      <c r="FX872" s="5"/>
      <c r="FY872" s="5"/>
      <c r="FZ872" s="5"/>
      <c r="GA872" s="5"/>
      <c r="GB872" s="5"/>
      <c r="GC872" s="5"/>
      <c r="GD872" s="5"/>
      <c r="GE872" s="5"/>
      <c r="GF872" s="5"/>
      <c r="GG872" s="5"/>
      <c r="GH872" s="5"/>
      <c r="GI872" s="5"/>
      <c r="GJ872" s="5"/>
      <c r="GK872" s="5"/>
      <c r="GL872" s="5"/>
      <c r="GM872" s="5"/>
      <c r="GN872" s="5"/>
      <c r="GO872" s="5"/>
      <c r="GP872" s="5"/>
      <c r="GQ872" s="5"/>
      <c r="GR872" s="5"/>
      <c r="GS872" s="5"/>
      <c r="GT872" s="5"/>
      <c r="GU872" s="5"/>
      <c r="GV872" s="5"/>
      <c r="GW872" s="5"/>
      <c r="GX872" s="5"/>
      <c r="GY872" s="5"/>
      <c r="GZ872" s="5"/>
      <c r="HA872" s="5"/>
      <c r="HB872" s="5"/>
      <c r="HC872" s="5"/>
      <c r="HD872" s="5"/>
      <c r="HE872" s="5"/>
      <c r="HF872" s="5"/>
      <c r="HG872" s="5"/>
      <c r="HH872" s="5"/>
      <c r="HI872" s="5"/>
      <c r="HJ872" s="5"/>
      <c r="HK872" s="5"/>
      <c r="HL872" s="5"/>
      <c r="HM872" s="5"/>
      <c r="HN872" s="5"/>
      <c r="HO872" s="5"/>
      <c r="HP872" s="5"/>
      <c r="HQ872" s="5"/>
      <c r="HR872" s="5"/>
      <c r="HS872" s="5"/>
      <c r="HT872" s="5"/>
      <c r="HU872" s="5"/>
      <c r="HV872" s="5"/>
      <c r="HW872" s="5"/>
      <c r="HX872" s="5"/>
      <c r="HY872" s="5"/>
      <c r="HZ872" s="5"/>
      <c r="IA872" s="5"/>
      <c r="IB872" s="5"/>
      <c r="IC872" s="5"/>
      <c r="ID872" s="5"/>
      <c r="IE872" s="5"/>
      <c r="IF872" s="5"/>
      <c r="IG872" s="5"/>
      <c r="IH872" s="5"/>
      <c r="II872" s="5"/>
      <c r="IJ872" s="5"/>
      <c r="IK872" s="5"/>
      <c r="IL872" s="5"/>
      <c r="IM872" s="5"/>
      <c r="IN872" s="5"/>
      <c r="IO872" s="5"/>
      <c r="IP872" s="5"/>
      <c r="IQ872" s="5"/>
      <c r="IR872" s="5"/>
      <c r="IS872" s="5"/>
      <c r="IT872" s="5"/>
      <c r="IU872" s="5"/>
      <c r="IV872" s="5"/>
      <c r="IW872" s="5"/>
      <c r="IX872" s="5"/>
      <c r="IY872" s="5"/>
      <c r="IZ872" s="5"/>
      <c r="JA872" s="5"/>
      <c r="JB872" s="5"/>
      <c r="JC872" s="5"/>
      <c r="JD872" s="5"/>
      <c r="JE872" s="5"/>
      <c r="JF872" s="5"/>
      <c r="JG872" s="5"/>
      <c r="JH872" s="5"/>
      <c r="JI872" s="5"/>
      <c r="JJ872" s="5"/>
      <c r="JK872" s="5"/>
      <c r="JL872" s="5"/>
      <c r="JM872" s="5"/>
      <c r="JN872" s="5"/>
      <c r="JO872" s="5"/>
      <c r="JP872" s="5"/>
      <c r="JQ872" s="5"/>
      <c r="JR872" s="5"/>
      <c r="JS872" s="5"/>
      <c r="JT872" s="5"/>
      <c r="JU872" s="5"/>
      <c r="JV872" s="5"/>
      <c r="JW872" s="5"/>
      <c r="JX872" s="5"/>
      <c r="JY872" s="5"/>
      <c r="JZ872" s="5"/>
      <c r="KA872" s="5"/>
      <c r="KB872" s="5"/>
      <c r="KC872" s="5"/>
      <c r="KD872" s="5"/>
      <c r="KE872" s="5"/>
      <c r="KF872" s="5"/>
      <c r="KG872" s="5"/>
      <c r="KH872" s="5"/>
      <c r="KI872" s="5"/>
      <c r="KJ872" s="5"/>
      <c r="KK872" s="5"/>
      <c r="KL872" s="5"/>
      <c r="KM872" s="5"/>
      <c r="KN872" s="5"/>
    </row>
    <row r="873" spans="1:300" ht="12.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5"/>
      <c r="CM873" s="5"/>
      <c r="CN873" s="5"/>
      <c r="CO873" s="5"/>
      <c r="CP873" s="5"/>
      <c r="CQ873" s="5"/>
      <c r="CR873" s="5"/>
      <c r="CS873" s="5"/>
      <c r="CT873" s="5"/>
      <c r="CU873" s="5"/>
      <c r="CV873" s="5"/>
      <c r="CW873" s="5"/>
      <c r="CX873" s="5"/>
      <c r="CY873" s="5"/>
      <c r="CZ873" s="5"/>
      <c r="DA873" s="5"/>
      <c r="DB873" s="5"/>
      <c r="DC873" s="5"/>
      <c r="DD873" s="5"/>
      <c r="DE873" s="5"/>
      <c r="DF873" s="5"/>
      <c r="DG873" s="5"/>
      <c r="DH873" s="5"/>
      <c r="DI873" s="5"/>
      <c r="DJ873" s="5"/>
      <c r="DK873" s="5"/>
      <c r="DL873" s="5"/>
      <c r="DM873" s="5"/>
      <c r="DN873" s="5"/>
      <c r="DO873" s="5"/>
      <c r="DP873" s="5"/>
      <c r="DQ873" s="5"/>
      <c r="DR873" s="5"/>
      <c r="DS873" s="5"/>
      <c r="DT873" s="5"/>
      <c r="DU873" s="5"/>
      <c r="DV873" s="5"/>
      <c r="DW873" s="5"/>
      <c r="DX873" s="5"/>
      <c r="DY873" s="5"/>
      <c r="DZ873" s="5"/>
      <c r="EA873" s="5"/>
      <c r="EB873" s="5"/>
      <c r="EC873" s="5"/>
      <c r="ED873" s="5"/>
      <c r="EE873" s="5"/>
      <c r="EF873" s="5"/>
      <c r="EG873" s="5"/>
      <c r="EH873" s="5"/>
      <c r="EI873" s="5"/>
      <c r="EJ873" s="5"/>
      <c r="EK873" s="5"/>
      <c r="EL873" s="5"/>
      <c r="EM873" s="5"/>
      <c r="EN873" s="5"/>
      <c r="EO873" s="5"/>
      <c r="EP873" s="5"/>
      <c r="EQ873" s="5"/>
      <c r="ER873" s="5"/>
      <c r="ES873" s="5"/>
      <c r="ET873" s="5"/>
      <c r="EU873" s="5"/>
      <c r="EV873" s="5"/>
      <c r="EW873" s="5"/>
      <c r="EX873" s="5"/>
      <c r="EY873" s="5"/>
      <c r="EZ873" s="5"/>
      <c r="FA873" s="5"/>
      <c r="FB873" s="5"/>
      <c r="FC873" s="5"/>
      <c r="FD873" s="5"/>
      <c r="FE873" s="5"/>
      <c r="FF873" s="5"/>
      <c r="FG873" s="5"/>
      <c r="FH873" s="5"/>
      <c r="FI873" s="5"/>
      <c r="FJ873" s="5"/>
      <c r="FK873" s="5"/>
      <c r="FL873" s="5"/>
      <c r="FM873" s="5"/>
      <c r="FN873" s="5"/>
      <c r="FO873" s="5"/>
      <c r="FP873" s="5"/>
      <c r="FQ873" s="5"/>
      <c r="FR873" s="5"/>
      <c r="FS873" s="5"/>
      <c r="FT873" s="5"/>
      <c r="FU873" s="5"/>
      <c r="FV873" s="5"/>
      <c r="FW873" s="5"/>
      <c r="FX873" s="5"/>
      <c r="FY873" s="5"/>
      <c r="FZ873" s="5"/>
      <c r="GA873" s="5"/>
      <c r="GB873" s="5"/>
      <c r="GC873" s="5"/>
      <c r="GD873" s="5"/>
      <c r="GE873" s="5"/>
      <c r="GF873" s="5"/>
      <c r="GG873" s="5"/>
      <c r="GH873" s="5"/>
      <c r="GI873" s="5"/>
      <c r="GJ873" s="5"/>
      <c r="GK873" s="5"/>
      <c r="GL873" s="5"/>
      <c r="GM873" s="5"/>
      <c r="GN873" s="5"/>
      <c r="GO873" s="5"/>
      <c r="GP873" s="5"/>
      <c r="GQ873" s="5"/>
      <c r="GR873" s="5"/>
      <c r="GS873" s="5"/>
      <c r="GT873" s="5"/>
      <c r="GU873" s="5"/>
      <c r="GV873" s="5"/>
      <c r="GW873" s="5"/>
      <c r="GX873" s="5"/>
      <c r="GY873" s="5"/>
      <c r="GZ873" s="5"/>
      <c r="HA873" s="5"/>
      <c r="HB873" s="5"/>
      <c r="HC873" s="5"/>
      <c r="HD873" s="5"/>
      <c r="HE873" s="5"/>
      <c r="HF873" s="5"/>
      <c r="HG873" s="5"/>
      <c r="HH873" s="5"/>
      <c r="HI873" s="5"/>
      <c r="HJ873" s="5"/>
      <c r="HK873" s="5"/>
      <c r="HL873" s="5"/>
      <c r="HM873" s="5"/>
      <c r="HN873" s="5"/>
      <c r="HO873" s="5"/>
      <c r="HP873" s="5"/>
      <c r="HQ873" s="5"/>
      <c r="HR873" s="5"/>
      <c r="HS873" s="5"/>
      <c r="HT873" s="5"/>
      <c r="HU873" s="5"/>
      <c r="HV873" s="5"/>
      <c r="HW873" s="5"/>
      <c r="HX873" s="5"/>
      <c r="HY873" s="5"/>
      <c r="HZ873" s="5"/>
      <c r="IA873" s="5"/>
      <c r="IB873" s="5"/>
      <c r="IC873" s="5"/>
      <c r="ID873" s="5"/>
      <c r="IE873" s="5"/>
      <c r="IF873" s="5"/>
      <c r="IG873" s="5"/>
      <c r="IH873" s="5"/>
      <c r="II873" s="5"/>
      <c r="IJ873" s="5"/>
      <c r="IK873" s="5"/>
      <c r="IL873" s="5"/>
      <c r="IM873" s="5"/>
      <c r="IN873" s="5"/>
      <c r="IO873" s="5"/>
      <c r="IP873" s="5"/>
      <c r="IQ873" s="5"/>
      <c r="IR873" s="5"/>
      <c r="IS873" s="5"/>
      <c r="IT873" s="5"/>
      <c r="IU873" s="5"/>
      <c r="IV873" s="5"/>
      <c r="IW873" s="5"/>
      <c r="IX873" s="5"/>
      <c r="IY873" s="5"/>
      <c r="IZ873" s="5"/>
      <c r="JA873" s="5"/>
      <c r="JB873" s="5"/>
      <c r="JC873" s="5"/>
      <c r="JD873" s="5"/>
      <c r="JE873" s="5"/>
      <c r="JF873" s="5"/>
      <c r="JG873" s="5"/>
      <c r="JH873" s="5"/>
      <c r="JI873" s="5"/>
      <c r="JJ873" s="5"/>
      <c r="JK873" s="5"/>
      <c r="JL873" s="5"/>
      <c r="JM873" s="5"/>
      <c r="JN873" s="5"/>
      <c r="JO873" s="5"/>
      <c r="JP873" s="5"/>
      <c r="JQ873" s="5"/>
      <c r="JR873" s="5"/>
      <c r="JS873" s="5"/>
      <c r="JT873" s="5"/>
      <c r="JU873" s="5"/>
      <c r="JV873" s="5"/>
      <c r="JW873" s="5"/>
      <c r="JX873" s="5"/>
      <c r="JY873" s="5"/>
      <c r="JZ873" s="5"/>
      <c r="KA873" s="5"/>
      <c r="KB873" s="5"/>
      <c r="KC873" s="5"/>
      <c r="KD873" s="5"/>
      <c r="KE873" s="5"/>
      <c r="KF873" s="5"/>
      <c r="KG873" s="5"/>
      <c r="KH873" s="5"/>
      <c r="KI873" s="5"/>
      <c r="KJ873" s="5"/>
      <c r="KK873" s="5"/>
      <c r="KL873" s="5"/>
      <c r="KM873" s="5"/>
      <c r="KN873" s="5"/>
    </row>
    <row r="874" spans="1:300" ht="12.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  <c r="CL874" s="5"/>
      <c r="CM874" s="5"/>
      <c r="CN874" s="5"/>
      <c r="CO874" s="5"/>
      <c r="CP874" s="5"/>
      <c r="CQ874" s="5"/>
      <c r="CR874" s="5"/>
      <c r="CS874" s="5"/>
      <c r="CT874" s="5"/>
      <c r="CU874" s="5"/>
      <c r="CV874" s="5"/>
      <c r="CW874" s="5"/>
      <c r="CX874" s="5"/>
      <c r="CY874" s="5"/>
      <c r="CZ874" s="5"/>
      <c r="DA874" s="5"/>
      <c r="DB874" s="5"/>
      <c r="DC874" s="5"/>
      <c r="DD874" s="5"/>
      <c r="DE874" s="5"/>
      <c r="DF874" s="5"/>
      <c r="DG874" s="5"/>
      <c r="DH874" s="5"/>
      <c r="DI874" s="5"/>
      <c r="DJ874" s="5"/>
      <c r="DK874" s="5"/>
      <c r="DL874" s="5"/>
      <c r="DM874" s="5"/>
      <c r="DN874" s="5"/>
      <c r="DO874" s="5"/>
      <c r="DP874" s="5"/>
      <c r="DQ874" s="5"/>
      <c r="DR874" s="5"/>
      <c r="DS874" s="5"/>
      <c r="DT874" s="5"/>
      <c r="DU874" s="5"/>
      <c r="DV874" s="5"/>
      <c r="DW874" s="5"/>
      <c r="DX874" s="5"/>
      <c r="DY874" s="5"/>
      <c r="DZ874" s="5"/>
      <c r="EA874" s="5"/>
      <c r="EB874" s="5"/>
      <c r="EC874" s="5"/>
      <c r="ED874" s="5"/>
      <c r="EE874" s="5"/>
      <c r="EF874" s="5"/>
      <c r="EG874" s="5"/>
      <c r="EH874" s="5"/>
      <c r="EI874" s="5"/>
      <c r="EJ874" s="5"/>
      <c r="EK874" s="5"/>
      <c r="EL874" s="5"/>
      <c r="EM874" s="5"/>
      <c r="EN874" s="5"/>
      <c r="EO874" s="5"/>
      <c r="EP874" s="5"/>
      <c r="EQ874" s="5"/>
      <c r="ER874" s="5"/>
      <c r="ES874" s="5"/>
      <c r="ET874" s="5"/>
      <c r="EU874" s="5"/>
      <c r="EV874" s="5"/>
      <c r="EW874" s="5"/>
      <c r="EX874" s="5"/>
      <c r="EY874" s="5"/>
      <c r="EZ874" s="5"/>
      <c r="FA874" s="5"/>
      <c r="FB874" s="5"/>
      <c r="FC874" s="5"/>
      <c r="FD874" s="5"/>
      <c r="FE874" s="5"/>
      <c r="FF874" s="5"/>
      <c r="FG874" s="5"/>
      <c r="FH874" s="5"/>
      <c r="FI874" s="5"/>
      <c r="FJ874" s="5"/>
      <c r="FK874" s="5"/>
      <c r="FL874" s="5"/>
      <c r="FM874" s="5"/>
      <c r="FN874" s="5"/>
      <c r="FO874" s="5"/>
      <c r="FP874" s="5"/>
      <c r="FQ874" s="5"/>
      <c r="FR874" s="5"/>
      <c r="FS874" s="5"/>
      <c r="FT874" s="5"/>
      <c r="FU874" s="5"/>
      <c r="FV874" s="5"/>
      <c r="FW874" s="5"/>
      <c r="FX874" s="5"/>
      <c r="FY874" s="5"/>
      <c r="FZ874" s="5"/>
      <c r="GA874" s="5"/>
      <c r="GB874" s="5"/>
      <c r="GC874" s="5"/>
      <c r="GD874" s="5"/>
      <c r="GE874" s="5"/>
      <c r="GF874" s="5"/>
      <c r="GG874" s="5"/>
      <c r="GH874" s="5"/>
      <c r="GI874" s="5"/>
      <c r="GJ874" s="5"/>
      <c r="GK874" s="5"/>
      <c r="GL874" s="5"/>
      <c r="GM874" s="5"/>
      <c r="GN874" s="5"/>
      <c r="GO874" s="5"/>
      <c r="GP874" s="5"/>
      <c r="GQ874" s="5"/>
      <c r="GR874" s="5"/>
      <c r="GS874" s="5"/>
      <c r="GT874" s="5"/>
      <c r="GU874" s="5"/>
      <c r="GV874" s="5"/>
      <c r="GW874" s="5"/>
      <c r="GX874" s="5"/>
      <c r="GY874" s="5"/>
      <c r="GZ874" s="5"/>
      <c r="HA874" s="5"/>
      <c r="HB874" s="5"/>
      <c r="HC874" s="5"/>
      <c r="HD874" s="5"/>
      <c r="HE874" s="5"/>
      <c r="HF874" s="5"/>
      <c r="HG874" s="5"/>
      <c r="HH874" s="5"/>
      <c r="HI874" s="5"/>
      <c r="HJ874" s="5"/>
      <c r="HK874" s="5"/>
      <c r="HL874" s="5"/>
      <c r="HM874" s="5"/>
      <c r="HN874" s="5"/>
      <c r="HO874" s="5"/>
      <c r="HP874" s="5"/>
      <c r="HQ874" s="5"/>
      <c r="HR874" s="5"/>
      <c r="HS874" s="5"/>
      <c r="HT874" s="5"/>
      <c r="HU874" s="5"/>
      <c r="HV874" s="5"/>
      <c r="HW874" s="5"/>
      <c r="HX874" s="5"/>
      <c r="HY874" s="5"/>
      <c r="HZ874" s="5"/>
      <c r="IA874" s="5"/>
      <c r="IB874" s="5"/>
      <c r="IC874" s="5"/>
      <c r="ID874" s="5"/>
      <c r="IE874" s="5"/>
      <c r="IF874" s="5"/>
      <c r="IG874" s="5"/>
      <c r="IH874" s="5"/>
      <c r="II874" s="5"/>
      <c r="IJ874" s="5"/>
      <c r="IK874" s="5"/>
      <c r="IL874" s="5"/>
      <c r="IM874" s="5"/>
      <c r="IN874" s="5"/>
      <c r="IO874" s="5"/>
      <c r="IP874" s="5"/>
      <c r="IQ874" s="5"/>
      <c r="IR874" s="5"/>
      <c r="IS874" s="5"/>
      <c r="IT874" s="5"/>
      <c r="IU874" s="5"/>
      <c r="IV874" s="5"/>
      <c r="IW874" s="5"/>
      <c r="IX874" s="5"/>
      <c r="IY874" s="5"/>
      <c r="IZ874" s="5"/>
      <c r="JA874" s="5"/>
      <c r="JB874" s="5"/>
      <c r="JC874" s="5"/>
      <c r="JD874" s="5"/>
      <c r="JE874" s="5"/>
      <c r="JF874" s="5"/>
      <c r="JG874" s="5"/>
      <c r="JH874" s="5"/>
      <c r="JI874" s="5"/>
      <c r="JJ874" s="5"/>
      <c r="JK874" s="5"/>
      <c r="JL874" s="5"/>
      <c r="JM874" s="5"/>
      <c r="JN874" s="5"/>
      <c r="JO874" s="5"/>
      <c r="JP874" s="5"/>
      <c r="JQ874" s="5"/>
      <c r="JR874" s="5"/>
      <c r="JS874" s="5"/>
      <c r="JT874" s="5"/>
      <c r="JU874" s="5"/>
      <c r="JV874" s="5"/>
      <c r="JW874" s="5"/>
      <c r="JX874" s="5"/>
      <c r="JY874" s="5"/>
      <c r="JZ874" s="5"/>
      <c r="KA874" s="5"/>
      <c r="KB874" s="5"/>
      <c r="KC874" s="5"/>
      <c r="KD874" s="5"/>
      <c r="KE874" s="5"/>
      <c r="KF874" s="5"/>
      <c r="KG874" s="5"/>
      <c r="KH874" s="5"/>
      <c r="KI874" s="5"/>
      <c r="KJ874" s="5"/>
      <c r="KK874" s="5"/>
      <c r="KL874" s="5"/>
      <c r="KM874" s="5"/>
      <c r="KN874" s="5"/>
    </row>
    <row r="875" spans="1:300" ht="12.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J875" s="5"/>
      <c r="CK875" s="5"/>
      <c r="CL875" s="5"/>
      <c r="CM875" s="5"/>
      <c r="CN875" s="5"/>
      <c r="CO875" s="5"/>
      <c r="CP875" s="5"/>
      <c r="CQ875" s="5"/>
      <c r="CR875" s="5"/>
      <c r="CS875" s="5"/>
      <c r="CT875" s="5"/>
      <c r="CU875" s="5"/>
      <c r="CV875" s="5"/>
      <c r="CW875" s="5"/>
      <c r="CX875" s="5"/>
      <c r="CY875" s="5"/>
      <c r="CZ875" s="5"/>
      <c r="DA875" s="5"/>
      <c r="DB875" s="5"/>
      <c r="DC875" s="5"/>
      <c r="DD875" s="5"/>
      <c r="DE875" s="5"/>
      <c r="DF875" s="5"/>
      <c r="DG875" s="5"/>
      <c r="DH875" s="5"/>
      <c r="DI875" s="5"/>
      <c r="DJ875" s="5"/>
      <c r="DK875" s="5"/>
      <c r="DL875" s="5"/>
      <c r="DM875" s="5"/>
      <c r="DN875" s="5"/>
      <c r="DO875" s="5"/>
      <c r="DP875" s="5"/>
      <c r="DQ875" s="5"/>
      <c r="DR875" s="5"/>
      <c r="DS875" s="5"/>
      <c r="DT875" s="5"/>
      <c r="DU875" s="5"/>
      <c r="DV875" s="5"/>
      <c r="DW875" s="5"/>
      <c r="DX875" s="5"/>
      <c r="DY875" s="5"/>
      <c r="DZ875" s="5"/>
      <c r="EA875" s="5"/>
      <c r="EB875" s="5"/>
      <c r="EC875" s="5"/>
      <c r="ED875" s="5"/>
      <c r="EE875" s="5"/>
      <c r="EF875" s="5"/>
      <c r="EG875" s="5"/>
      <c r="EH875" s="5"/>
      <c r="EI875" s="5"/>
      <c r="EJ875" s="5"/>
      <c r="EK875" s="5"/>
      <c r="EL875" s="5"/>
      <c r="EM875" s="5"/>
      <c r="EN875" s="5"/>
      <c r="EO875" s="5"/>
      <c r="EP875" s="5"/>
      <c r="EQ875" s="5"/>
      <c r="ER875" s="5"/>
      <c r="ES875" s="5"/>
      <c r="ET875" s="5"/>
      <c r="EU875" s="5"/>
      <c r="EV875" s="5"/>
      <c r="EW875" s="5"/>
      <c r="EX875" s="5"/>
      <c r="EY875" s="5"/>
      <c r="EZ875" s="5"/>
      <c r="FA875" s="5"/>
      <c r="FB875" s="5"/>
      <c r="FC875" s="5"/>
      <c r="FD875" s="5"/>
      <c r="FE875" s="5"/>
      <c r="FF875" s="5"/>
      <c r="FG875" s="5"/>
      <c r="FH875" s="5"/>
      <c r="FI875" s="5"/>
      <c r="FJ875" s="5"/>
      <c r="FK875" s="5"/>
      <c r="FL875" s="5"/>
      <c r="FM875" s="5"/>
      <c r="FN875" s="5"/>
      <c r="FO875" s="5"/>
      <c r="FP875" s="5"/>
      <c r="FQ875" s="5"/>
      <c r="FR875" s="5"/>
      <c r="FS875" s="5"/>
      <c r="FT875" s="5"/>
      <c r="FU875" s="5"/>
      <c r="FV875" s="5"/>
      <c r="FW875" s="5"/>
      <c r="FX875" s="5"/>
      <c r="FY875" s="5"/>
      <c r="FZ875" s="5"/>
      <c r="GA875" s="5"/>
      <c r="GB875" s="5"/>
      <c r="GC875" s="5"/>
      <c r="GD875" s="5"/>
      <c r="GE875" s="5"/>
      <c r="GF875" s="5"/>
      <c r="GG875" s="5"/>
      <c r="GH875" s="5"/>
      <c r="GI875" s="5"/>
      <c r="GJ875" s="5"/>
      <c r="GK875" s="5"/>
      <c r="GL875" s="5"/>
      <c r="GM875" s="5"/>
      <c r="GN875" s="5"/>
      <c r="GO875" s="5"/>
      <c r="GP875" s="5"/>
      <c r="GQ875" s="5"/>
      <c r="GR875" s="5"/>
      <c r="GS875" s="5"/>
      <c r="GT875" s="5"/>
      <c r="GU875" s="5"/>
      <c r="GV875" s="5"/>
      <c r="GW875" s="5"/>
      <c r="GX875" s="5"/>
      <c r="GY875" s="5"/>
      <c r="GZ875" s="5"/>
      <c r="HA875" s="5"/>
      <c r="HB875" s="5"/>
      <c r="HC875" s="5"/>
      <c r="HD875" s="5"/>
      <c r="HE875" s="5"/>
      <c r="HF875" s="5"/>
      <c r="HG875" s="5"/>
      <c r="HH875" s="5"/>
      <c r="HI875" s="5"/>
      <c r="HJ875" s="5"/>
      <c r="HK875" s="5"/>
      <c r="HL875" s="5"/>
      <c r="HM875" s="5"/>
      <c r="HN875" s="5"/>
      <c r="HO875" s="5"/>
      <c r="HP875" s="5"/>
      <c r="HQ875" s="5"/>
      <c r="HR875" s="5"/>
      <c r="HS875" s="5"/>
      <c r="HT875" s="5"/>
      <c r="HU875" s="5"/>
      <c r="HV875" s="5"/>
      <c r="HW875" s="5"/>
      <c r="HX875" s="5"/>
      <c r="HY875" s="5"/>
      <c r="HZ875" s="5"/>
      <c r="IA875" s="5"/>
      <c r="IB875" s="5"/>
      <c r="IC875" s="5"/>
      <c r="ID875" s="5"/>
      <c r="IE875" s="5"/>
      <c r="IF875" s="5"/>
      <c r="IG875" s="5"/>
      <c r="IH875" s="5"/>
      <c r="II875" s="5"/>
      <c r="IJ875" s="5"/>
      <c r="IK875" s="5"/>
      <c r="IL875" s="5"/>
      <c r="IM875" s="5"/>
      <c r="IN875" s="5"/>
      <c r="IO875" s="5"/>
      <c r="IP875" s="5"/>
      <c r="IQ875" s="5"/>
      <c r="IR875" s="5"/>
      <c r="IS875" s="5"/>
      <c r="IT875" s="5"/>
      <c r="IU875" s="5"/>
      <c r="IV875" s="5"/>
      <c r="IW875" s="5"/>
      <c r="IX875" s="5"/>
      <c r="IY875" s="5"/>
      <c r="IZ875" s="5"/>
      <c r="JA875" s="5"/>
      <c r="JB875" s="5"/>
      <c r="JC875" s="5"/>
      <c r="JD875" s="5"/>
      <c r="JE875" s="5"/>
      <c r="JF875" s="5"/>
      <c r="JG875" s="5"/>
      <c r="JH875" s="5"/>
      <c r="JI875" s="5"/>
      <c r="JJ875" s="5"/>
      <c r="JK875" s="5"/>
      <c r="JL875" s="5"/>
      <c r="JM875" s="5"/>
      <c r="JN875" s="5"/>
      <c r="JO875" s="5"/>
      <c r="JP875" s="5"/>
      <c r="JQ875" s="5"/>
      <c r="JR875" s="5"/>
      <c r="JS875" s="5"/>
      <c r="JT875" s="5"/>
      <c r="JU875" s="5"/>
      <c r="JV875" s="5"/>
      <c r="JW875" s="5"/>
      <c r="JX875" s="5"/>
      <c r="JY875" s="5"/>
      <c r="JZ875" s="5"/>
      <c r="KA875" s="5"/>
      <c r="KB875" s="5"/>
      <c r="KC875" s="5"/>
      <c r="KD875" s="5"/>
      <c r="KE875" s="5"/>
      <c r="KF875" s="5"/>
      <c r="KG875" s="5"/>
      <c r="KH875" s="5"/>
      <c r="KI875" s="5"/>
      <c r="KJ875" s="5"/>
      <c r="KK875" s="5"/>
      <c r="KL875" s="5"/>
      <c r="KM875" s="5"/>
      <c r="KN875" s="5"/>
    </row>
    <row r="876" spans="1:300" ht="12.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J876" s="5"/>
      <c r="CK876" s="5"/>
      <c r="CL876" s="5"/>
      <c r="CM876" s="5"/>
      <c r="CN876" s="5"/>
      <c r="CO876" s="5"/>
      <c r="CP876" s="5"/>
      <c r="CQ876" s="5"/>
      <c r="CR876" s="5"/>
      <c r="CS876" s="5"/>
      <c r="CT876" s="5"/>
      <c r="CU876" s="5"/>
      <c r="CV876" s="5"/>
      <c r="CW876" s="5"/>
      <c r="CX876" s="5"/>
      <c r="CY876" s="5"/>
      <c r="CZ876" s="5"/>
      <c r="DA876" s="5"/>
      <c r="DB876" s="5"/>
      <c r="DC876" s="5"/>
      <c r="DD876" s="5"/>
      <c r="DE876" s="5"/>
      <c r="DF876" s="5"/>
      <c r="DG876" s="5"/>
      <c r="DH876" s="5"/>
      <c r="DI876" s="5"/>
      <c r="DJ876" s="5"/>
      <c r="DK876" s="5"/>
      <c r="DL876" s="5"/>
      <c r="DM876" s="5"/>
      <c r="DN876" s="5"/>
      <c r="DO876" s="5"/>
      <c r="DP876" s="5"/>
      <c r="DQ876" s="5"/>
      <c r="DR876" s="5"/>
      <c r="DS876" s="5"/>
      <c r="DT876" s="5"/>
      <c r="DU876" s="5"/>
      <c r="DV876" s="5"/>
      <c r="DW876" s="5"/>
      <c r="DX876" s="5"/>
      <c r="DY876" s="5"/>
      <c r="DZ876" s="5"/>
      <c r="EA876" s="5"/>
      <c r="EB876" s="5"/>
      <c r="EC876" s="5"/>
      <c r="ED876" s="5"/>
      <c r="EE876" s="5"/>
      <c r="EF876" s="5"/>
      <c r="EG876" s="5"/>
      <c r="EH876" s="5"/>
      <c r="EI876" s="5"/>
      <c r="EJ876" s="5"/>
      <c r="EK876" s="5"/>
      <c r="EL876" s="5"/>
      <c r="EM876" s="5"/>
      <c r="EN876" s="5"/>
      <c r="EO876" s="5"/>
      <c r="EP876" s="5"/>
      <c r="EQ876" s="5"/>
      <c r="ER876" s="5"/>
      <c r="ES876" s="5"/>
      <c r="ET876" s="5"/>
      <c r="EU876" s="5"/>
      <c r="EV876" s="5"/>
      <c r="EW876" s="5"/>
      <c r="EX876" s="5"/>
      <c r="EY876" s="5"/>
      <c r="EZ876" s="5"/>
      <c r="FA876" s="5"/>
      <c r="FB876" s="5"/>
      <c r="FC876" s="5"/>
      <c r="FD876" s="5"/>
      <c r="FE876" s="5"/>
      <c r="FF876" s="5"/>
      <c r="FG876" s="5"/>
      <c r="FH876" s="5"/>
      <c r="FI876" s="5"/>
      <c r="FJ876" s="5"/>
      <c r="FK876" s="5"/>
      <c r="FL876" s="5"/>
      <c r="FM876" s="5"/>
      <c r="FN876" s="5"/>
      <c r="FO876" s="5"/>
      <c r="FP876" s="5"/>
      <c r="FQ876" s="5"/>
      <c r="FR876" s="5"/>
      <c r="FS876" s="5"/>
      <c r="FT876" s="5"/>
      <c r="FU876" s="5"/>
      <c r="FV876" s="5"/>
      <c r="FW876" s="5"/>
      <c r="FX876" s="5"/>
      <c r="FY876" s="5"/>
      <c r="FZ876" s="5"/>
      <c r="GA876" s="5"/>
      <c r="GB876" s="5"/>
      <c r="GC876" s="5"/>
      <c r="GD876" s="5"/>
      <c r="GE876" s="5"/>
      <c r="GF876" s="5"/>
      <c r="GG876" s="5"/>
      <c r="GH876" s="5"/>
      <c r="GI876" s="5"/>
      <c r="GJ876" s="5"/>
      <c r="GK876" s="5"/>
      <c r="GL876" s="5"/>
      <c r="GM876" s="5"/>
      <c r="GN876" s="5"/>
      <c r="GO876" s="5"/>
      <c r="GP876" s="5"/>
      <c r="GQ876" s="5"/>
      <c r="GR876" s="5"/>
      <c r="GS876" s="5"/>
      <c r="GT876" s="5"/>
      <c r="GU876" s="5"/>
      <c r="GV876" s="5"/>
      <c r="GW876" s="5"/>
      <c r="GX876" s="5"/>
      <c r="GY876" s="5"/>
      <c r="GZ876" s="5"/>
      <c r="HA876" s="5"/>
      <c r="HB876" s="5"/>
      <c r="HC876" s="5"/>
      <c r="HD876" s="5"/>
      <c r="HE876" s="5"/>
      <c r="HF876" s="5"/>
      <c r="HG876" s="5"/>
      <c r="HH876" s="5"/>
      <c r="HI876" s="5"/>
      <c r="HJ876" s="5"/>
      <c r="HK876" s="5"/>
      <c r="HL876" s="5"/>
      <c r="HM876" s="5"/>
      <c r="HN876" s="5"/>
      <c r="HO876" s="5"/>
      <c r="HP876" s="5"/>
      <c r="HQ876" s="5"/>
      <c r="HR876" s="5"/>
      <c r="HS876" s="5"/>
      <c r="HT876" s="5"/>
      <c r="HU876" s="5"/>
      <c r="HV876" s="5"/>
      <c r="HW876" s="5"/>
      <c r="HX876" s="5"/>
      <c r="HY876" s="5"/>
      <c r="HZ876" s="5"/>
      <c r="IA876" s="5"/>
      <c r="IB876" s="5"/>
      <c r="IC876" s="5"/>
      <c r="ID876" s="5"/>
      <c r="IE876" s="5"/>
      <c r="IF876" s="5"/>
      <c r="IG876" s="5"/>
      <c r="IH876" s="5"/>
      <c r="II876" s="5"/>
      <c r="IJ876" s="5"/>
      <c r="IK876" s="5"/>
      <c r="IL876" s="5"/>
      <c r="IM876" s="5"/>
      <c r="IN876" s="5"/>
      <c r="IO876" s="5"/>
      <c r="IP876" s="5"/>
      <c r="IQ876" s="5"/>
      <c r="IR876" s="5"/>
      <c r="IS876" s="5"/>
      <c r="IT876" s="5"/>
      <c r="IU876" s="5"/>
      <c r="IV876" s="5"/>
      <c r="IW876" s="5"/>
      <c r="IX876" s="5"/>
      <c r="IY876" s="5"/>
      <c r="IZ876" s="5"/>
      <c r="JA876" s="5"/>
      <c r="JB876" s="5"/>
      <c r="JC876" s="5"/>
      <c r="JD876" s="5"/>
      <c r="JE876" s="5"/>
      <c r="JF876" s="5"/>
      <c r="JG876" s="5"/>
      <c r="JH876" s="5"/>
      <c r="JI876" s="5"/>
      <c r="JJ876" s="5"/>
      <c r="JK876" s="5"/>
      <c r="JL876" s="5"/>
      <c r="JM876" s="5"/>
      <c r="JN876" s="5"/>
      <c r="JO876" s="5"/>
      <c r="JP876" s="5"/>
      <c r="JQ876" s="5"/>
      <c r="JR876" s="5"/>
      <c r="JS876" s="5"/>
      <c r="JT876" s="5"/>
      <c r="JU876" s="5"/>
      <c r="JV876" s="5"/>
      <c r="JW876" s="5"/>
      <c r="JX876" s="5"/>
      <c r="JY876" s="5"/>
      <c r="JZ876" s="5"/>
      <c r="KA876" s="5"/>
      <c r="KB876" s="5"/>
      <c r="KC876" s="5"/>
      <c r="KD876" s="5"/>
      <c r="KE876" s="5"/>
      <c r="KF876" s="5"/>
      <c r="KG876" s="5"/>
      <c r="KH876" s="5"/>
      <c r="KI876" s="5"/>
      <c r="KJ876" s="5"/>
      <c r="KK876" s="5"/>
      <c r="KL876" s="5"/>
      <c r="KM876" s="5"/>
      <c r="KN876" s="5"/>
    </row>
    <row r="877" spans="1:300" ht="12.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  <c r="CL877" s="5"/>
      <c r="CM877" s="5"/>
      <c r="CN877" s="5"/>
      <c r="CO877" s="5"/>
      <c r="CP877" s="5"/>
      <c r="CQ877" s="5"/>
      <c r="CR877" s="5"/>
      <c r="CS877" s="5"/>
      <c r="CT877" s="5"/>
      <c r="CU877" s="5"/>
      <c r="CV877" s="5"/>
      <c r="CW877" s="5"/>
      <c r="CX877" s="5"/>
      <c r="CY877" s="5"/>
      <c r="CZ877" s="5"/>
      <c r="DA877" s="5"/>
      <c r="DB877" s="5"/>
      <c r="DC877" s="5"/>
      <c r="DD877" s="5"/>
      <c r="DE877" s="5"/>
      <c r="DF877" s="5"/>
      <c r="DG877" s="5"/>
      <c r="DH877" s="5"/>
      <c r="DI877" s="5"/>
      <c r="DJ877" s="5"/>
      <c r="DK877" s="5"/>
      <c r="DL877" s="5"/>
      <c r="DM877" s="5"/>
      <c r="DN877" s="5"/>
      <c r="DO877" s="5"/>
      <c r="DP877" s="5"/>
      <c r="DQ877" s="5"/>
      <c r="DR877" s="5"/>
      <c r="DS877" s="5"/>
      <c r="DT877" s="5"/>
      <c r="DU877" s="5"/>
      <c r="DV877" s="5"/>
      <c r="DW877" s="5"/>
      <c r="DX877" s="5"/>
      <c r="DY877" s="5"/>
      <c r="DZ877" s="5"/>
      <c r="EA877" s="5"/>
      <c r="EB877" s="5"/>
      <c r="EC877" s="5"/>
      <c r="ED877" s="5"/>
      <c r="EE877" s="5"/>
      <c r="EF877" s="5"/>
      <c r="EG877" s="5"/>
      <c r="EH877" s="5"/>
      <c r="EI877" s="5"/>
      <c r="EJ877" s="5"/>
      <c r="EK877" s="5"/>
      <c r="EL877" s="5"/>
      <c r="EM877" s="5"/>
      <c r="EN877" s="5"/>
      <c r="EO877" s="5"/>
      <c r="EP877" s="5"/>
      <c r="EQ877" s="5"/>
      <c r="ER877" s="5"/>
      <c r="ES877" s="5"/>
      <c r="ET877" s="5"/>
      <c r="EU877" s="5"/>
      <c r="EV877" s="5"/>
      <c r="EW877" s="5"/>
      <c r="EX877" s="5"/>
      <c r="EY877" s="5"/>
      <c r="EZ877" s="5"/>
      <c r="FA877" s="5"/>
      <c r="FB877" s="5"/>
      <c r="FC877" s="5"/>
      <c r="FD877" s="5"/>
      <c r="FE877" s="5"/>
      <c r="FF877" s="5"/>
      <c r="FG877" s="5"/>
      <c r="FH877" s="5"/>
      <c r="FI877" s="5"/>
      <c r="FJ877" s="5"/>
      <c r="FK877" s="5"/>
      <c r="FL877" s="5"/>
      <c r="FM877" s="5"/>
      <c r="FN877" s="5"/>
      <c r="FO877" s="5"/>
      <c r="FP877" s="5"/>
      <c r="FQ877" s="5"/>
      <c r="FR877" s="5"/>
      <c r="FS877" s="5"/>
      <c r="FT877" s="5"/>
      <c r="FU877" s="5"/>
      <c r="FV877" s="5"/>
      <c r="FW877" s="5"/>
      <c r="FX877" s="5"/>
      <c r="FY877" s="5"/>
      <c r="FZ877" s="5"/>
      <c r="GA877" s="5"/>
      <c r="GB877" s="5"/>
      <c r="GC877" s="5"/>
      <c r="GD877" s="5"/>
      <c r="GE877" s="5"/>
      <c r="GF877" s="5"/>
      <c r="GG877" s="5"/>
      <c r="GH877" s="5"/>
      <c r="GI877" s="5"/>
      <c r="GJ877" s="5"/>
      <c r="GK877" s="5"/>
      <c r="GL877" s="5"/>
      <c r="GM877" s="5"/>
      <c r="GN877" s="5"/>
      <c r="GO877" s="5"/>
      <c r="GP877" s="5"/>
      <c r="GQ877" s="5"/>
      <c r="GR877" s="5"/>
      <c r="GS877" s="5"/>
      <c r="GT877" s="5"/>
      <c r="GU877" s="5"/>
      <c r="GV877" s="5"/>
      <c r="GW877" s="5"/>
      <c r="GX877" s="5"/>
      <c r="GY877" s="5"/>
      <c r="GZ877" s="5"/>
      <c r="HA877" s="5"/>
      <c r="HB877" s="5"/>
      <c r="HC877" s="5"/>
      <c r="HD877" s="5"/>
      <c r="HE877" s="5"/>
      <c r="HF877" s="5"/>
      <c r="HG877" s="5"/>
      <c r="HH877" s="5"/>
      <c r="HI877" s="5"/>
      <c r="HJ877" s="5"/>
      <c r="HK877" s="5"/>
      <c r="HL877" s="5"/>
      <c r="HM877" s="5"/>
      <c r="HN877" s="5"/>
      <c r="HO877" s="5"/>
      <c r="HP877" s="5"/>
      <c r="HQ877" s="5"/>
      <c r="HR877" s="5"/>
      <c r="HS877" s="5"/>
      <c r="HT877" s="5"/>
      <c r="HU877" s="5"/>
      <c r="HV877" s="5"/>
      <c r="HW877" s="5"/>
      <c r="HX877" s="5"/>
      <c r="HY877" s="5"/>
      <c r="HZ877" s="5"/>
      <c r="IA877" s="5"/>
      <c r="IB877" s="5"/>
      <c r="IC877" s="5"/>
      <c r="ID877" s="5"/>
      <c r="IE877" s="5"/>
      <c r="IF877" s="5"/>
      <c r="IG877" s="5"/>
      <c r="IH877" s="5"/>
      <c r="II877" s="5"/>
      <c r="IJ877" s="5"/>
      <c r="IK877" s="5"/>
      <c r="IL877" s="5"/>
      <c r="IM877" s="5"/>
      <c r="IN877" s="5"/>
      <c r="IO877" s="5"/>
      <c r="IP877" s="5"/>
      <c r="IQ877" s="5"/>
      <c r="IR877" s="5"/>
      <c r="IS877" s="5"/>
      <c r="IT877" s="5"/>
      <c r="IU877" s="5"/>
      <c r="IV877" s="5"/>
      <c r="IW877" s="5"/>
      <c r="IX877" s="5"/>
      <c r="IY877" s="5"/>
      <c r="IZ877" s="5"/>
      <c r="JA877" s="5"/>
      <c r="JB877" s="5"/>
      <c r="JC877" s="5"/>
      <c r="JD877" s="5"/>
      <c r="JE877" s="5"/>
      <c r="JF877" s="5"/>
      <c r="JG877" s="5"/>
      <c r="JH877" s="5"/>
      <c r="JI877" s="5"/>
      <c r="JJ877" s="5"/>
      <c r="JK877" s="5"/>
      <c r="JL877" s="5"/>
      <c r="JM877" s="5"/>
      <c r="JN877" s="5"/>
      <c r="JO877" s="5"/>
      <c r="JP877" s="5"/>
      <c r="JQ877" s="5"/>
      <c r="JR877" s="5"/>
      <c r="JS877" s="5"/>
      <c r="JT877" s="5"/>
      <c r="JU877" s="5"/>
      <c r="JV877" s="5"/>
      <c r="JW877" s="5"/>
      <c r="JX877" s="5"/>
      <c r="JY877" s="5"/>
      <c r="JZ877" s="5"/>
      <c r="KA877" s="5"/>
      <c r="KB877" s="5"/>
      <c r="KC877" s="5"/>
      <c r="KD877" s="5"/>
      <c r="KE877" s="5"/>
      <c r="KF877" s="5"/>
      <c r="KG877" s="5"/>
      <c r="KH877" s="5"/>
      <c r="KI877" s="5"/>
      <c r="KJ877" s="5"/>
      <c r="KK877" s="5"/>
      <c r="KL877" s="5"/>
      <c r="KM877" s="5"/>
      <c r="KN877" s="5"/>
    </row>
    <row r="878" spans="1:300" ht="12.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J878" s="5"/>
      <c r="CK878" s="5"/>
      <c r="CL878" s="5"/>
      <c r="CM878" s="5"/>
      <c r="CN878" s="5"/>
      <c r="CO878" s="5"/>
      <c r="CP878" s="5"/>
      <c r="CQ878" s="5"/>
      <c r="CR878" s="5"/>
      <c r="CS878" s="5"/>
      <c r="CT878" s="5"/>
      <c r="CU878" s="5"/>
      <c r="CV878" s="5"/>
      <c r="CW878" s="5"/>
      <c r="CX878" s="5"/>
      <c r="CY878" s="5"/>
      <c r="CZ878" s="5"/>
      <c r="DA878" s="5"/>
      <c r="DB878" s="5"/>
      <c r="DC878" s="5"/>
      <c r="DD878" s="5"/>
      <c r="DE878" s="5"/>
      <c r="DF878" s="5"/>
      <c r="DG878" s="5"/>
      <c r="DH878" s="5"/>
      <c r="DI878" s="5"/>
      <c r="DJ878" s="5"/>
      <c r="DK878" s="5"/>
      <c r="DL878" s="5"/>
      <c r="DM878" s="5"/>
      <c r="DN878" s="5"/>
      <c r="DO878" s="5"/>
      <c r="DP878" s="5"/>
      <c r="DQ878" s="5"/>
      <c r="DR878" s="5"/>
      <c r="DS878" s="5"/>
      <c r="DT878" s="5"/>
      <c r="DU878" s="5"/>
      <c r="DV878" s="5"/>
      <c r="DW878" s="5"/>
      <c r="DX878" s="5"/>
      <c r="DY878" s="5"/>
      <c r="DZ878" s="5"/>
      <c r="EA878" s="5"/>
      <c r="EB878" s="5"/>
      <c r="EC878" s="5"/>
      <c r="ED878" s="5"/>
      <c r="EE878" s="5"/>
      <c r="EF878" s="5"/>
      <c r="EG878" s="5"/>
      <c r="EH878" s="5"/>
      <c r="EI878" s="5"/>
      <c r="EJ878" s="5"/>
      <c r="EK878" s="5"/>
      <c r="EL878" s="5"/>
      <c r="EM878" s="5"/>
      <c r="EN878" s="5"/>
      <c r="EO878" s="5"/>
      <c r="EP878" s="5"/>
      <c r="EQ878" s="5"/>
      <c r="ER878" s="5"/>
      <c r="ES878" s="5"/>
      <c r="ET878" s="5"/>
      <c r="EU878" s="5"/>
      <c r="EV878" s="5"/>
      <c r="EW878" s="5"/>
      <c r="EX878" s="5"/>
      <c r="EY878" s="5"/>
      <c r="EZ878" s="5"/>
      <c r="FA878" s="5"/>
      <c r="FB878" s="5"/>
      <c r="FC878" s="5"/>
      <c r="FD878" s="5"/>
      <c r="FE878" s="5"/>
      <c r="FF878" s="5"/>
      <c r="FG878" s="5"/>
      <c r="FH878" s="5"/>
      <c r="FI878" s="5"/>
      <c r="FJ878" s="5"/>
      <c r="FK878" s="5"/>
      <c r="FL878" s="5"/>
      <c r="FM878" s="5"/>
      <c r="FN878" s="5"/>
      <c r="FO878" s="5"/>
      <c r="FP878" s="5"/>
      <c r="FQ878" s="5"/>
      <c r="FR878" s="5"/>
      <c r="FS878" s="5"/>
      <c r="FT878" s="5"/>
      <c r="FU878" s="5"/>
      <c r="FV878" s="5"/>
      <c r="FW878" s="5"/>
      <c r="FX878" s="5"/>
      <c r="FY878" s="5"/>
      <c r="FZ878" s="5"/>
      <c r="GA878" s="5"/>
      <c r="GB878" s="5"/>
      <c r="GC878" s="5"/>
      <c r="GD878" s="5"/>
      <c r="GE878" s="5"/>
      <c r="GF878" s="5"/>
      <c r="GG878" s="5"/>
      <c r="GH878" s="5"/>
      <c r="GI878" s="5"/>
      <c r="GJ878" s="5"/>
      <c r="GK878" s="5"/>
      <c r="GL878" s="5"/>
      <c r="GM878" s="5"/>
      <c r="GN878" s="5"/>
      <c r="GO878" s="5"/>
      <c r="GP878" s="5"/>
      <c r="GQ878" s="5"/>
      <c r="GR878" s="5"/>
      <c r="GS878" s="5"/>
      <c r="GT878" s="5"/>
      <c r="GU878" s="5"/>
      <c r="GV878" s="5"/>
      <c r="GW878" s="5"/>
      <c r="GX878" s="5"/>
      <c r="GY878" s="5"/>
      <c r="GZ878" s="5"/>
      <c r="HA878" s="5"/>
      <c r="HB878" s="5"/>
      <c r="HC878" s="5"/>
      <c r="HD878" s="5"/>
      <c r="HE878" s="5"/>
      <c r="HF878" s="5"/>
      <c r="HG878" s="5"/>
      <c r="HH878" s="5"/>
      <c r="HI878" s="5"/>
      <c r="HJ878" s="5"/>
      <c r="HK878" s="5"/>
      <c r="HL878" s="5"/>
      <c r="HM878" s="5"/>
      <c r="HN878" s="5"/>
      <c r="HO878" s="5"/>
      <c r="HP878" s="5"/>
      <c r="HQ878" s="5"/>
      <c r="HR878" s="5"/>
      <c r="HS878" s="5"/>
      <c r="HT878" s="5"/>
      <c r="HU878" s="5"/>
      <c r="HV878" s="5"/>
      <c r="HW878" s="5"/>
      <c r="HX878" s="5"/>
      <c r="HY878" s="5"/>
      <c r="HZ878" s="5"/>
      <c r="IA878" s="5"/>
      <c r="IB878" s="5"/>
      <c r="IC878" s="5"/>
      <c r="ID878" s="5"/>
      <c r="IE878" s="5"/>
      <c r="IF878" s="5"/>
      <c r="IG878" s="5"/>
      <c r="IH878" s="5"/>
      <c r="II878" s="5"/>
      <c r="IJ878" s="5"/>
      <c r="IK878" s="5"/>
      <c r="IL878" s="5"/>
      <c r="IM878" s="5"/>
      <c r="IN878" s="5"/>
      <c r="IO878" s="5"/>
      <c r="IP878" s="5"/>
      <c r="IQ878" s="5"/>
      <c r="IR878" s="5"/>
      <c r="IS878" s="5"/>
      <c r="IT878" s="5"/>
      <c r="IU878" s="5"/>
      <c r="IV878" s="5"/>
      <c r="IW878" s="5"/>
      <c r="IX878" s="5"/>
      <c r="IY878" s="5"/>
      <c r="IZ878" s="5"/>
      <c r="JA878" s="5"/>
      <c r="JB878" s="5"/>
      <c r="JC878" s="5"/>
      <c r="JD878" s="5"/>
      <c r="JE878" s="5"/>
      <c r="JF878" s="5"/>
      <c r="JG878" s="5"/>
      <c r="JH878" s="5"/>
      <c r="JI878" s="5"/>
      <c r="JJ878" s="5"/>
      <c r="JK878" s="5"/>
      <c r="JL878" s="5"/>
      <c r="JM878" s="5"/>
      <c r="JN878" s="5"/>
      <c r="JO878" s="5"/>
      <c r="JP878" s="5"/>
      <c r="JQ878" s="5"/>
      <c r="JR878" s="5"/>
      <c r="JS878" s="5"/>
      <c r="JT878" s="5"/>
      <c r="JU878" s="5"/>
      <c r="JV878" s="5"/>
      <c r="JW878" s="5"/>
      <c r="JX878" s="5"/>
      <c r="JY878" s="5"/>
      <c r="JZ878" s="5"/>
      <c r="KA878" s="5"/>
      <c r="KB878" s="5"/>
      <c r="KC878" s="5"/>
      <c r="KD878" s="5"/>
      <c r="KE878" s="5"/>
      <c r="KF878" s="5"/>
      <c r="KG878" s="5"/>
      <c r="KH878" s="5"/>
      <c r="KI878" s="5"/>
      <c r="KJ878" s="5"/>
      <c r="KK878" s="5"/>
      <c r="KL878" s="5"/>
      <c r="KM878" s="5"/>
      <c r="KN878" s="5"/>
    </row>
    <row r="879" spans="1:300" ht="12.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J879" s="5"/>
      <c r="CK879" s="5"/>
      <c r="CL879" s="5"/>
      <c r="CM879" s="5"/>
      <c r="CN879" s="5"/>
      <c r="CO879" s="5"/>
      <c r="CP879" s="5"/>
      <c r="CQ879" s="5"/>
      <c r="CR879" s="5"/>
      <c r="CS879" s="5"/>
      <c r="CT879" s="5"/>
      <c r="CU879" s="5"/>
      <c r="CV879" s="5"/>
      <c r="CW879" s="5"/>
      <c r="CX879" s="5"/>
      <c r="CY879" s="5"/>
      <c r="CZ879" s="5"/>
      <c r="DA879" s="5"/>
      <c r="DB879" s="5"/>
      <c r="DC879" s="5"/>
      <c r="DD879" s="5"/>
      <c r="DE879" s="5"/>
      <c r="DF879" s="5"/>
      <c r="DG879" s="5"/>
      <c r="DH879" s="5"/>
      <c r="DI879" s="5"/>
      <c r="DJ879" s="5"/>
      <c r="DK879" s="5"/>
      <c r="DL879" s="5"/>
      <c r="DM879" s="5"/>
      <c r="DN879" s="5"/>
      <c r="DO879" s="5"/>
      <c r="DP879" s="5"/>
      <c r="DQ879" s="5"/>
      <c r="DR879" s="5"/>
      <c r="DS879" s="5"/>
      <c r="DT879" s="5"/>
      <c r="DU879" s="5"/>
      <c r="DV879" s="5"/>
      <c r="DW879" s="5"/>
      <c r="DX879" s="5"/>
      <c r="DY879" s="5"/>
      <c r="DZ879" s="5"/>
      <c r="EA879" s="5"/>
      <c r="EB879" s="5"/>
      <c r="EC879" s="5"/>
      <c r="ED879" s="5"/>
      <c r="EE879" s="5"/>
      <c r="EF879" s="5"/>
      <c r="EG879" s="5"/>
      <c r="EH879" s="5"/>
      <c r="EI879" s="5"/>
      <c r="EJ879" s="5"/>
      <c r="EK879" s="5"/>
      <c r="EL879" s="5"/>
      <c r="EM879" s="5"/>
      <c r="EN879" s="5"/>
      <c r="EO879" s="5"/>
      <c r="EP879" s="5"/>
      <c r="EQ879" s="5"/>
      <c r="ER879" s="5"/>
      <c r="ES879" s="5"/>
      <c r="ET879" s="5"/>
      <c r="EU879" s="5"/>
      <c r="EV879" s="5"/>
      <c r="EW879" s="5"/>
      <c r="EX879" s="5"/>
      <c r="EY879" s="5"/>
      <c r="EZ879" s="5"/>
      <c r="FA879" s="5"/>
      <c r="FB879" s="5"/>
      <c r="FC879" s="5"/>
      <c r="FD879" s="5"/>
      <c r="FE879" s="5"/>
      <c r="FF879" s="5"/>
      <c r="FG879" s="5"/>
      <c r="FH879" s="5"/>
      <c r="FI879" s="5"/>
      <c r="FJ879" s="5"/>
      <c r="FK879" s="5"/>
      <c r="FL879" s="5"/>
      <c r="FM879" s="5"/>
      <c r="FN879" s="5"/>
      <c r="FO879" s="5"/>
      <c r="FP879" s="5"/>
      <c r="FQ879" s="5"/>
      <c r="FR879" s="5"/>
      <c r="FS879" s="5"/>
      <c r="FT879" s="5"/>
      <c r="FU879" s="5"/>
      <c r="FV879" s="5"/>
      <c r="FW879" s="5"/>
      <c r="FX879" s="5"/>
      <c r="FY879" s="5"/>
      <c r="FZ879" s="5"/>
      <c r="GA879" s="5"/>
      <c r="GB879" s="5"/>
      <c r="GC879" s="5"/>
      <c r="GD879" s="5"/>
      <c r="GE879" s="5"/>
      <c r="GF879" s="5"/>
      <c r="GG879" s="5"/>
      <c r="GH879" s="5"/>
      <c r="GI879" s="5"/>
      <c r="GJ879" s="5"/>
      <c r="GK879" s="5"/>
      <c r="GL879" s="5"/>
      <c r="GM879" s="5"/>
      <c r="GN879" s="5"/>
      <c r="GO879" s="5"/>
      <c r="GP879" s="5"/>
      <c r="GQ879" s="5"/>
      <c r="GR879" s="5"/>
      <c r="GS879" s="5"/>
      <c r="GT879" s="5"/>
      <c r="GU879" s="5"/>
      <c r="GV879" s="5"/>
      <c r="GW879" s="5"/>
      <c r="GX879" s="5"/>
      <c r="GY879" s="5"/>
      <c r="GZ879" s="5"/>
      <c r="HA879" s="5"/>
      <c r="HB879" s="5"/>
      <c r="HC879" s="5"/>
      <c r="HD879" s="5"/>
      <c r="HE879" s="5"/>
      <c r="HF879" s="5"/>
      <c r="HG879" s="5"/>
      <c r="HH879" s="5"/>
      <c r="HI879" s="5"/>
      <c r="HJ879" s="5"/>
      <c r="HK879" s="5"/>
      <c r="HL879" s="5"/>
      <c r="HM879" s="5"/>
      <c r="HN879" s="5"/>
      <c r="HO879" s="5"/>
      <c r="HP879" s="5"/>
      <c r="HQ879" s="5"/>
      <c r="HR879" s="5"/>
      <c r="HS879" s="5"/>
      <c r="HT879" s="5"/>
      <c r="HU879" s="5"/>
      <c r="HV879" s="5"/>
      <c r="HW879" s="5"/>
      <c r="HX879" s="5"/>
      <c r="HY879" s="5"/>
      <c r="HZ879" s="5"/>
      <c r="IA879" s="5"/>
      <c r="IB879" s="5"/>
      <c r="IC879" s="5"/>
      <c r="ID879" s="5"/>
      <c r="IE879" s="5"/>
      <c r="IF879" s="5"/>
      <c r="IG879" s="5"/>
      <c r="IH879" s="5"/>
      <c r="II879" s="5"/>
      <c r="IJ879" s="5"/>
      <c r="IK879" s="5"/>
      <c r="IL879" s="5"/>
      <c r="IM879" s="5"/>
      <c r="IN879" s="5"/>
      <c r="IO879" s="5"/>
      <c r="IP879" s="5"/>
      <c r="IQ879" s="5"/>
      <c r="IR879" s="5"/>
      <c r="IS879" s="5"/>
      <c r="IT879" s="5"/>
      <c r="IU879" s="5"/>
      <c r="IV879" s="5"/>
      <c r="IW879" s="5"/>
      <c r="IX879" s="5"/>
      <c r="IY879" s="5"/>
      <c r="IZ879" s="5"/>
      <c r="JA879" s="5"/>
      <c r="JB879" s="5"/>
      <c r="JC879" s="5"/>
      <c r="JD879" s="5"/>
      <c r="JE879" s="5"/>
      <c r="JF879" s="5"/>
      <c r="JG879" s="5"/>
      <c r="JH879" s="5"/>
      <c r="JI879" s="5"/>
      <c r="JJ879" s="5"/>
      <c r="JK879" s="5"/>
      <c r="JL879" s="5"/>
      <c r="JM879" s="5"/>
      <c r="JN879" s="5"/>
      <c r="JO879" s="5"/>
      <c r="JP879" s="5"/>
      <c r="JQ879" s="5"/>
      <c r="JR879" s="5"/>
      <c r="JS879" s="5"/>
      <c r="JT879" s="5"/>
      <c r="JU879" s="5"/>
      <c r="JV879" s="5"/>
      <c r="JW879" s="5"/>
      <c r="JX879" s="5"/>
      <c r="JY879" s="5"/>
      <c r="JZ879" s="5"/>
      <c r="KA879" s="5"/>
      <c r="KB879" s="5"/>
      <c r="KC879" s="5"/>
      <c r="KD879" s="5"/>
      <c r="KE879" s="5"/>
      <c r="KF879" s="5"/>
      <c r="KG879" s="5"/>
      <c r="KH879" s="5"/>
      <c r="KI879" s="5"/>
      <c r="KJ879" s="5"/>
      <c r="KK879" s="5"/>
      <c r="KL879" s="5"/>
      <c r="KM879" s="5"/>
      <c r="KN879" s="5"/>
    </row>
    <row r="880" spans="1:300" ht="12.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5"/>
      <c r="CM880" s="5"/>
      <c r="CN880" s="5"/>
      <c r="CO880" s="5"/>
      <c r="CP880" s="5"/>
      <c r="CQ880" s="5"/>
      <c r="CR880" s="5"/>
      <c r="CS880" s="5"/>
      <c r="CT880" s="5"/>
      <c r="CU880" s="5"/>
      <c r="CV880" s="5"/>
      <c r="CW880" s="5"/>
      <c r="CX880" s="5"/>
      <c r="CY880" s="5"/>
      <c r="CZ880" s="5"/>
      <c r="DA880" s="5"/>
      <c r="DB880" s="5"/>
      <c r="DC880" s="5"/>
      <c r="DD880" s="5"/>
      <c r="DE880" s="5"/>
      <c r="DF880" s="5"/>
      <c r="DG880" s="5"/>
      <c r="DH880" s="5"/>
      <c r="DI880" s="5"/>
      <c r="DJ880" s="5"/>
      <c r="DK880" s="5"/>
      <c r="DL880" s="5"/>
      <c r="DM880" s="5"/>
      <c r="DN880" s="5"/>
      <c r="DO880" s="5"/>
      <c r="DP880" s="5"/>
      <c r="DQ880" s="5"/>
      <c r="DR880" s="5"/>
      <c r="DS880" s="5"/>
      <c r="DT880" s="5"/>
      <c r="DU880" s="5"/>
      <c r="DV880" s="5"/>
      <c r="DW880" s="5"/>
      <c r="DX880" s="5"/>
      <c r="DY880" s="5"/>
      <c r="DZ880" s="5"/>
      <c r="EA880" s="5"/>
      <c r="EB880" s="5"/>
      <c r="EC880" s="5"/>
      <c r="ED880" s="5"/>
      <c r="EE880" s="5"/>
      <c r="EF880" s="5"/>
      <c r="EG880" s="5"/>
      <c r="EH880" s="5"/>
      <c r="EI880" s="5"/>
      <c r="EJ880" s="5"/>
      <c r="EK880" s="5"/>
      <c r="EL880" s="5"/>
      <c r="EM880" s="5"/>
      <c r="EN880" s="5"/>
      <c r="EO880" s="5"/>
      <c r="EP880" s="5"/>
      <c r="EQ880" s="5"/>
      <c r="ER880" s="5"/>
      <c r="ES880" s="5"/>
      <c r="ET880" s="5"/>
      <c r="EU880" s="5"/>
      <c r="EV880" s="5"/>
      <c r="EW880" s="5"/>
      <c r="EX880" s="5"/>
      <c r="EY880" s="5"/>
      <c r="EZ880" s="5"/>
      <c r="FA880" s="5"/>
      <c r="FB880" s="5"/>
      <c r="FC880" s="5"/>
      <c r="FD880" s="5"/>
      <c r="FE880" s="5"/>
      <c r="FF880" s="5"/>
      <c r="FG880" s="5"/>
      <c r="FH880" s="5"/>
      <c r="FI880" s="5"/>
      <c r="FJ880" s="5"/>
      <c r="FK880" s="5"/>
      <c r="FL880" s="5"/>
      <c r="FM880" s="5"/>
      <c r="FN880" s="5"/>
      <c r="FO880" s="5"/>
      <c r="FP880" s="5"/>
      <c r="FQ880" s="5"/>
      <c r="FR880" s="5"/>
      <c r="FS880" s="5"/>
      <c r="FT880" s="5"/>
      <c r="FU880" s="5"/>
      <c r="FV880" s="5"/>
      <c r="FW880" s="5"/>
      <c r="FX880" s="5"/>
      <c r="FY880" s="5"/>
      <c r="FZ880" s="5"/>
      <c r="GA880" s="5"/>
      <c r="GB880" s="5"/>
      <c r="GC880" s="5"/>
      <c r="GD880" s="5"/>
      <c r="GE880" s="5"/>
      <c r="GF880" s="5"/>
      <c r="GG880" s="5"/>
      <c r="GH880" s="5"/>
      <c r="GI880" s="5"/>
      <c r="GJ880" s="5"/>
      <c r="GK880" s="5"/>
      <c r="GL880" s="5"/>
      <c r="GM880" s="5"/>
      <c r="GN880" s="5"/>
      <c r="GO880" s="5"/>
      <c r="GP880" s="5"/>
      <c r="GQ880" s="5"/>
      <c r="GR880" s="5"/>
      <c r="GS880" s="5"/>
      <c r="GT880" s="5"/>
      <c r="GU880" s="5"/>
      <c r="GV880" s="5"/>
      <c r="GW880" s="5"/>
      <c r="GX880" s="5"/>
      <c r="GY880" s="5"/>
      <c r="GZ880" s="5"/>
      <c r="HA880" s="5"/>
      <c r="HB880" s="5"/>
      <c r="HC880" s="5"/>
      <c r="HD880" s="5"/>
      <c r="HE880" s="5"/>
      <c r="HF880" s="5"/>
      <c r="HG880" s="5"/>
      <c r="HH880" s="5"/>
      <c r="HI880" s="5"/>
      <c r="HJ880" s="5"/>
      <c r="HK880" s="5"/>
      <c r="HL880" s="5"/>
      <c r="HM880" s="5"/>
      <c r="HN880" s="5"/>
      <c r="HO880" s="5"/>
      <c r="HP880" s="5"/>
      <c r="HQ880" s="5"/>
      <c r="HR880" s="5"/>
      <c r="HS880" s="5"/>
      <c r="HT880" s="5"/>
      <c r="HU880" s="5"/>
      <c r="HV880" s="5"/>
      <c r="HW880" s="5"/>
      <c r="HX880" s="5"/>
      <c r="HY880" s="5"/>
      <c r="HZ880" s="5"/>
      <c r="IA880" s="5"/>
      <c r="IB880" s="5"/>
      <c r="IC880" s="5"/>
      <c r="ID880" s="5"/>
      <c r="IE880" s="5"/>
      <c r="IF880" s="5"/>
      <c r="IG880" s="5"/>
      <c r="IH880" s="5"/>
      <c r="II880" s="5"/>
      <c r="IJ880" s="5"/>
      <c r="IK880" s="5"/>
      <c r="IL880" s="5"/>
      <c r="IM880" s="5"/>
      <c r="IN880" s="5"/>
      <c r="IO880" s="5"/>
      <c r="IP880" s="5"/>
      <c r="IQ880" s="5"/>
      <c r="IR880" s="5"/>
      <c r="IS880" s="5"/>
      <c r="IT880" s="5"/>
      <c r="IU880" s="5"/>
      <c r="IV880" s="5"/>
      <c r="IW880" s="5"/>
      <c r="IX880" s="5"/>
      <c r="IY880" s="5"/>
      <c r="IZ880" s="5"/>
      <c r="JA880" s="5"/>
      <c r="JB880" s="5"/>
      <c r="JC880" s="5"/>
      <c r="JD880" s="5"/>
      <c r="JE880" s="5"/>
      <c r="JF880" s="5"/>
      <c r="JG880" s="5"/>
      <c r="JH880" s="5"/>
      <c r="JI880" s="5"/>
      <c r="JJ880" s="5"/>
      <c r="JK880" s="5"/>
      <c r="JL880" s="5"/>
      <c r="JM880" s="5"/>
      <c r="JN880" s="5"/>
      <c r="JO880" s="5"/>
      <c r="JP880" s="5"/>
      <c r="JQ880" s="5"/>
      <c r="JR880" s="5"/>
      <c r="JS880" s="5"/>
      <c r="JT880" s="5"/>
      <c r="JU880" s="5"/>
      <c r="JV880" s="5"/>
      <c r="JW880" s="5"/>
      <c r="JX880" s="5"/>
      <c r="JY880" s="5"/>
      <c r="JZ880" s="5"/>
      <c r="KA880" s="5"/>
      <c r="KB880" s="5"/>
      <c r="KC880" s="5"/>
      <c r="KD880" s="5"/>
      <c r="KE880" s="5"/>
      <c r="KF880" s="5"/>
      <c r="KG880" s="5"/>
      <c r="KH880" s="5"/>
      <c r="KI880" s="5"/>
      <c r="KJ880" s="5"/>
      <c r="KK880" s="5"/>
      <c r="KL880" s="5"/>
      <c r="KM880" s="5"/>
      <c r="KN880" s="5"/>
    </row>
    <row r="881" spans="1:300" ht="12.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5"/>
      <c r="CJ881" s="5"/>
      <c r="CK881" s="5"/>
      <c r="CL881" s="5"/>
      <c r="CM881" s="5"/>
      <c r="CN881" s="5"/>
      <c r="CO881" s="5"/>
      <c r="CP881" s="5"/>
      <c r="CQ881" s="5"/>
      <c r="CR881" s="5"/>
      <c r="CS881" s="5"/>
      <c r="CT881" s="5"/>
      <c r="CU881" s="5"/>
      <c r="CV881" s="5"/>
      <c r="CW881" s="5"/>
      <c r="CX881" s="5"/>
      <c r="CY881" s="5"/>
      <c r="CZ881" s="5"/>
      <c r="DA881" s="5"/>
      <c r="DB881" s="5"/>
      <c r="DC881" s="5"/>
      <c r="DD881" s="5"/>
      <c r="DE881" s="5"/>
      <c r="DF881" s="5"/>
      <c r="DG881" s="5"/>
      <c r="DH881" s="5"/>
      <c r="DI881" s="5"/>
      <c r="DJ881" s="5"/>
      <c r="DK881" s="5"/>
      <c r="DL881" s="5"/>
      <c r="DM881" s="5"/>
      <c r="DN881" s="5"/>
      <c r="DO881" s="5"/>
      <c r="DP881" s="5"/>
      <c r="DQ881" s="5"/>
      <c r="DR881" s="5"/>
      <c r="DS881" s="5"/>
      <c r="DT881" s="5"/>
      <c r="DU881" s="5"/>
      <c r="DV881" s="5"/>
      <c r="DW881" s="5"/>
      <c r="DX881" s="5"/>
      <c r="DY881" s="5"/>
      <c r="DZ881" s="5"/>
      <c r="EA881" s="5"/>
      <c r="EB881" s="5"/>
      <c r="EC881" s="5"/>
      <c r="ED881" s="5"/>
      <c r="EE881" s="5"/>
      <c r="EF881" s="5"/>
      <c r="EG881" s="5"/>
      <c r="EH881" s="5"/>
      <c r="EI881" s="5"/>
      <c r="EJ881" s="5"/>
      <c r="EK881" s="5"/>
      <c r="EL881" s="5"/>
      <c r="EM881" s="5"/>
      <c r="EN881" s="5"/>
      <c r="EO881" s="5"/>
      <c r="EP881" s="5"/>
      <c r="EQ881" s="5"/>
      <c r="ER881" s="5"/>
      <c r="ES881" s="5"/>
      <c r="ET881" s="5"/>
      <c r="EU881" s="5"/>
      <c r="EV881" s="5"/>
      <c r="EW881" s="5"/>
      <c r="EX881" s="5"/>
      <c r="EY881" s="5"/>
      <c r="EZ881" s="5"/>
      <c r="FA881" s="5"/>
      <c r="FB881" s="5"/>
      <c r="FC881" s="5"/>
      <c r="FD881" s="5"/>
      <c r="FE881" s="5"/>
      <c r="FF881" s="5"/>
      <c r="FG881" s="5"/>
      <c r="FH881" s="5"/>
      <c r="FI881" s="5"/>
      <c r="FJ881" s="5"/>
      <c r="FK881" s="5"/>
      <c r="FL881" s="5"/>
      <c r="FM881" s="5"/>
      <c r="FN881" s="5"/>
      <c r="FO881" s="5"/>
      <c r="FP881" s="5"/>
      <c r="FQ881" s="5"/>
      <c r="FR881" s="5"/>
      <c r="FS881" s="5"/>
      <c r="FT881" s="5"/>
      <c r="FU881" s="5"/>
      <c r="FV881" s="5"/>
      <c r="FW881" s="5"/>
      <c r="FX881" s="5"/>
      <c r="FY881" s="5"/>
      <c r="FZ881" s="5"/>
      <c r="GA881" s="5"/>
      <c r="GB881" s="5"/>
      <c r="GC881" s="5"/>
      <c r="GD881" s="5"/>
      <c r="GE881" s="5"/>
      <c r="GF881" s="5"/>
      <c r="GG881" s="5"/>
      <c r="GH881" s="5"/>
      <c r="GI881" s="5"/>
      <c r="GJ881" s="5"/>
      <c r="GK881" s="5"/>
      <c r="GL881" s="5"/>
      <c r="GM881" s="5"/>
      <c r="GN881" s="5"/>
      <c r="GO881" s="5"/>
      <c r="GP881" s="5"/>
      <c r="GQ881" s="5"/>
      <c r="GR881" s="5"/>
      <c r="GS881" s="5"/>
      <c r="GT881" s="5"/>
      <c r="GU881" s="5"/>
      <c r="GV881" s="5"/>
      <c r="GW881" s="5"/>
      <c r="GX881" s="5"/>
      <c r="GY881" s="5"/>
      <c r="GZ881" s="5"/>
      <c r="HA881" s="5"/>
      <c r="HB881" s="5"/>
      <c r="HC881" s="5"/>
      <c r="HD881" s="5"/>
      <c r="HE881" s="5"/>
      <c r="HF881" s="5"/>
      <c r="HG881" s="5"/>
      <c r="HH881" s="5"/>
      <c r="HI881" s="5"/>
      <c r="HJ881" s="5"/>
      <c r="HK881" s="5"/>
      <c r="HL881" s="5"/>
      <c r="HM881" s="5"/>
      <c r="HN881" s="5"/>
      <c r="HO881" s="5"/>
      <c r="HP881" s="5"/>
      <c r="HQ881" s="5"/>
      <c r="HR881" s="5"/>
      <c r="HS881" s="5"/>
      <c r="HT881" s="5"/>
      <c r="HU881" s="5"/>
      <c r="HV881" s="5"/>
      <c r="HW881" s="5"/>
      <c r="HX881" s="5"/>
      <c r="HY881" s="5"/>
      <c r="HZ881" s="5"/>
      <c r="IA881" s="5"/>
      <c r="IB881" s="5"/>
      <c r="IC881" s="5"/>
      <c r="ID881" s="5"/>
      <c r="IE881" s="5"/>
      <c r="IF881" s="5"/>
      <c r="IG881" s="5"/>
      <c r="IH881" s="5"/>
      <c r="II881" s="5"/>
      <c r="IJ881" s="5"/>
      <c r="IK881" s="5"/>
      <c r="IL881" s="5"/>
      <c r="IM881" s="5"/>
      <c r="IN881" s="5"/>
      <c r="IO881" s="5"/>
      <c r="IP881" s="5"/>
      <c r="IQ881" s="5"/>
      <c r="IR881" s="5"/>
      <c r="IS881" s="5"/>
      <c r="IT881" s="5"/>
      <c r="IU881" s="5"/>
      <c r="IV881" s="5"/>
      <c r="IW881" s="5"/>
      <c r="IX881" s="5"/>
      <c r="IY881" s="5"/>
      <c r="IZ881" s="5"/>
      <c r="JA881" s="5"/>
      <c r="JB881" s="5"/>
      <c r="JC881" s="5"/>
      <c r="JD881" s="5"/>
      <c r="JE881" s="5"/>
      <c r="JF881" s="5"/>
      <c r="JG881" s="5"/>
      <c r="JH881" s="5"/>
      <c r="JI881" s="5"/>
      <c r="JJ881" s="5"/>
      <c r="JK881" s="5"/>
      <c r="JL881" s="5"/>
      <c r="JM881" s="5"/>
      <c r="JN881" s="5"/>
      <c r="JO881" s="5"/>
      <c r="JP881" s="5"/>
      <c r="JQ881" s="5"/>
      <c r="JR881" s="5"/>
      <c r="JS881" s="5"/>
      <c r="JT881" s="5"/>
      <c r="JU881" s="5"/>
      <c r="JV881" s="5"/>
      <c r="JW881" s="5"/>
      <c r="JX881" s="5"/>
      <c r="JY881" s="5"/>
      <c r="JZ881" s="5"/>
      <c r="KA881" s="5"/>
      <c r="KB881" s="5"/>
      <c r="KC881" s="5"/>
      <c r="KD881" s="5"/>
      <c r="KE881" s="5"/>
      <c r="KF881" s="5"/>
      <c r="KG881" s="5"/>
      <c r="KH881" s="5"/>
      <c r="KI881" s="5"/>
      <c r="KJ881" s="5"/>
      <c r="KK881" s="5"/>
      <c r="KL881" s="5"/>
      <c r="KM881" s="5"/>
      <c r="KN881" s="5"/>
    </row>
    <row r="882" spans="1:300" ht="12.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5"/>
      <c r="CJ882" s="5"/>
      <c r="CK882" s="5"/>
      <c r="CL882" s="5"/>
      <c r="CM882" s="5"/>
      <c r="CN882" s="5"/>
      <c r="CO882" s="5"/>
      <c r="CP882" s="5"/>
      <c r="CQ882" s="5"/>
      <c r="CR882" s="5"/>
      <c r="CS882" s="5"/>
      <c r="CT882" s="5"/>
      <c r="CU882" s="5"/>
      <c r="CV882" s="5"/>
      <c r="CW882" s="5"/>
      <c r="CX882" s="5"/>
      <c r="CY882" s="5"/>
      <c r="CZ882" s="5"/>
      <c r="DA882" s="5"/>
      <c r="DB882" s="5"/>
      <c r="DC882" s="5"/>
      <c r="DD882" s="5"/>
      <c r="DE882" s="5"/>
      <c r="DF882" s="5"/>
      <c r="DG882" s="5"/>
      <c r="DH882" s="5"/>
      <c r="DI882" s="5"/>
      <c r="DJ882" s="5"/>
      <c r="DK882" s="5"/>
      <c r="DL882" s="5"/>
      <c r="DM882" s="5"/>
      <c r="DN882" s="5"/>
      <c r="DO882" s="5"/>
      <c r="DP882" s="5"/>
      <c r="DQ882" s="5"/>
      <c r="DR882" s="5"/>
      <c r="DS882" s="5"/>
      <c r="DT882" s="5"/>
      <c r="DU882" s="5"/>
      <c r="DV882" s="5"/>
      <c r="DW882" s="5"/>
      <c r="DX882" s="5"/>
      <c r="DY882" s="5"/>
      <c r="DZ882" s="5"/>
      <c r="EA882" s="5"/>
      <c r="EB882" s="5"/>
      <c r="EC882" s="5"/>
      <c r="ED882" s="5"/>
      <c r="EE882" s="5"/>
      <c r="EF882" s="5"/>
      <c r="EG882" s="5"/>
      <c r="EH882" s="5"/>
      <c r="EI882" s="5"/>
      <c r="EJ882" s="5"/>
      <c r="EK882" s="5"/>
      <c r="EL882" s="5"/>
      <c r="EM882" s="5"/>
      <c r="EN882" s="5"/>
      <c r="EO882" s="5"/>
      <c r="EP882" s="5"/>
      <c r="EQ882" s="5"/>
      <c r="ER882" s="5"/>
      <c r="ES882" s="5"/>
      <c r="ET882" s="5"/>
      <c r="EU882" s="5"/>
      <c r="EV882" s="5"/>
      <c r="EW882" s="5"/>
      <c r="EX882" s="5"/>
      <c r="EY882" s="5"/>
      <c r="EZ882" s="5"/>
      <c r="FA882" s="5"/>
      <c r="FB882" s="5"/>
      <c r="FC882" s="5"/>
      <c r="FD882" s="5"/>
      <c r="FE882" s="5"/>
      <c r="FF882" s="5"/>
      <c r="FG882" s="5"/>
      <c r="FH882" s="5"/>
      <c r="FI882" s="5"/>
      <c r="FJ882" s="5"/>
      <c r="FK882" s="5"/>
      <c r="FL882" s="5"/>
      <c r="FM882" s="5"/>
      <c r="FN882" s="5"/>
      <c r="FO882" s="5"/>
      <c r="FP882" s="5"/>
      <c r="FQ882" s="5"/>
      <c r="FR882" s="5"/>
      <c r="FS882" s="5"/>
      <c r="FT882" s="5"/>
      <c r="FU882" s="5"/>
      <c r="FV882" s="5"/>
      <c r="FW882" s="5"/>
      <c r="FX882" s="5"/>
      <c r="FY882" s="5"/>
      <c r="FZ882" s="5"/>
      <c r="GA882" s="5"/>
      <c r="GB882" s="5"/>
      <c r="GC882" s="5"/>
      <c r="GD882" s="5"/>
      <c r="GE882" s="5"/>
      <c r="GF882" s="5"/>
      <c r="GG882" s="5"/>
      <c r="GH882" s="5"/>
      <c r="GI882" s="5"/>
      <c r="GJ882" s="5"/>
      <c r="GK882" s="5"/>
      <c r="GL882" s="5"/>
      <c r="GM882" s="5"/>
      <c r="GN882" s="5"/>
      <c r="GO882" s="5"/>
      <c r="GP882" s="5"/>
      <c r="GQ882" s="5"/>
      <c r="GR882" s="5"/>
      <c r="GS882" s="5"/>
      <c r="GT882" s="5"/>
      <c r="GU882" s="5"/>
      <c r="GV882" s="5"/>
      <c r="GW882" s="5"/>
      <c r="GX882" s="5"/>
      <c r="GY882" s="5"/>
      <c r="GZ882" s="5"/>
      <c r="HA882" s="5"/>
      <c r="HB882" s="5"/>
      <c r="HC882" s="5"/>
      <c r="HD882" s="5"/>
      <c r="HE882" s="5"/>
      <c r="HF882" s="5"/>
      <c r="HG882" s="5"/>
      <c r="HH882" s="5"/>
      <c r="HI882" s="5"/>
      <c r="HJ882" s="5"/>
      <c r="HK882" s="5"/>
      <c r="HL882" s="5"/>
      <c r="HM882" s="5"/>
      <c r="HN882" s="5"/>
      <c r="HO882" s="5"/>
      <c r="HP882" s="5"/>
      <c r="HQ882" s="5"/>
      <c r="HR882" s="5"/>
      <c r="HS882" s="5"/>
      <c r="HT882" s="5"/>
      <c r="HU882" s="5"/>
      <c r="HV882" s="5"/>
      <c r="HW882" s="5"/>
      <c r="HX882" s="5"/>
      <c r="HY882" s="5"/>
      <c r="HZ882" s="5"/>
      <c r="IA882" s="5"/>
      <c r="IB882" s="5"/>
      <c r="IC882" s="5"/>
      <c r="ID882" s="5"/>
      <c r="IE882" s="5"/>
      <c r="IF882" s="5"/>
      <c r="IG882" s="5"/>
      <c r="IH882" s="5"/>
      <c r="II882" s="5"/>
      <c r="IJ882" s="5"/>
      <c r="IK882" s="5"/>
      <c r="IL882" s="5"/>
      <c r="IM882" s="5"/>
      <c r="IN882" s="5"/>
      <c r="IO882" s="5"/>
      <c r="IP882" s="5"/>
      <c r="IQ882" s="5"/>
      <c r="IR882" s="5"/>
      <c r="IS882" s="5"/>
      <c r="IT882" s="5"/>
      <c r="IU882" s="5"/>
      <c r="IV882" s="5"/>
      <c r="IW882" s="5"/>
      <c r="IX882" s="5"/>
      <c r="IY882" s="5"/>
      <c r="IZ882" s="5"/>
      <c r="JA882" s="5"/>
      <c r="JB882" s="5"/>
      <c r="JC882" s="5"/>
      <c r="JD882" s="5"/>
      <c r="JE882" s="5"/>
      <c r="JF882" s="5"/>
      <c r="JG882" s="5"/>
      <c r="JH882" s="5"/>
      <c r="JI882" s="5"/>
      <c r="JJ882" s="5"/>
      <c r="JK882" s="5"/>
      <c r="JL882" s="5"/>
      <c r="JM882" s="5"/>
      <c r="JN882" s="5"/>
      <c r="JO882" s="5"/>
      <c r="JP882" s="5"/>
      <c r="JQ882" s="5"/>
      <c r="JR882" s="5"/>
      <c r="JS882" s="5"/>
      <c r="JT882" s="5"/>
      <c r="JU882" s="5"/>
      <c r="JV882" s="5"/>
      <c r="JW882" s="5"/>
      <c r="JX882" s="5"/>
      <c r="JY882" s="5"/>
      <c r="JZ882" s="5"/>
      <c r="KA882" s="5"/>
      <c r="KB882" s="5"/>
      <c r="KC882" s="5"/>
      <c r="KD882" s="5"/>
      <c r="KE882" s="5"/>
      <c r="KF882" s="5"/>
      <c r="KG882" s="5"/>
      <c r="KH882" s="5"/>
      <c r="KI882" s="5"/>
      <c r="KJ882" s="5"/>
      <c r="KK882" s="5"/>
      <c r="KL882" s="5"/>
      <c r="KM882" s="5"/>
      <c r="KN882" s="5"/>
    </row>
    <row r="883" spans="1:300" ht="12.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5"/>
      <c r="CL883" s="5"/>
      <c r="CM883" s="5"/>
      <c r="CN883" s="5"/>
      <c r="CO883" s="5"/>
      <c r="CP883" s="5"/>
      <c r="CQ883" s="5"/>
      <c r="CR883" s="5"/>
      <c r="CS883" s="5"/>
      <c r="CT883" s="5"/>
      <c r="CU883" s="5"/>
      <c r="CV883" s="5"/>
      <c r="CW883" s="5"/>
      <c r="CX883" s="5"/>
      <c r="CY883" s="5"/>
      <c r="CZ883" s="5"/>
      <c r="DA883" s="5"/>
      <c r="DB883" s="5"/>
      <c r="DC883" s="5"/>
      <c r="DD883" s="5"/>
      <c r="DE883" s="5"/>
      <c r="DF883" s="5"/>
      <c r="DG883" s="5"/>
      <c r="DH883" s="5"/>
      <c r="DI883" s="5"/>
      <c r="DJ883" s="5"/>
      <c r="DK883" s="5"/>
      <c r="DL883" s="5"/>
      <c r="DM883" s="5"/>
      <c r="DN883" s="5"/>
      <c r="DO883" s="5"/>
      <c r="DP883" s="5"/>
      <c r="DQ883" s="5"/>
      <c r="DR883" s="5"/>
      <c r="DS883" s="5"/>
      <c r="DT883" s="5"/>
      <c r="DU883" s="5"/>
      <c r="DV883" s="5"/>
      <c r="DW883" s="5"/>
      <c r="DX883" s="5"/>
      <c r="DY883" s="5"/>
      <c r="DZ883" s="5"/>
      <c r="EA883" s="5"/>
      <c r="EB883" s="5"/>
      <c r="EC883" s="5"/>
      <c r="ED883" s="5"/>
      <c r="EE883" s="5"/>
      <c r="EF883" s="5"/>
      <c r="EG883" s="5"/>
      <c r="EH883" s="5"/>
      <c r="EI883" s="5"/>
      <c r="EJ883" s="5"/>
      <c r="EK883" s="5"/>
      <c r="EL883" s="5"/>
      <c r="EM883" s="5"/>
      <c r="EN883" s="5"/>
      <c r="EO883" s="5"/>
      <c r="EP883" s="5"/>
      <c r="EQ883" s="5"/>
      <c r="ER883" s="5"/>
      <c r="ES883" s="5"/>
      <c r="ET883" s="5"/>
      <c r="EU883" s="5"/>
      <c r="EV883" s="5"/>
      <c r="EW883" s="5"/>
      <c r="EX883" s="5"/>
      <c r="EY883" s="5"/>
      <c r="EZ883" s="5"/>
      <c r="FA883" s="5"/>
      <c r="FB883" s="5"/>
      <c r="FC883" s="5"/>
      <c r="FD883" s="5"/>
      <c r="FE883" s="5"/>
      <c r="FF883" s="5"/>
      <c r="FG883" s="5"/>
      <c r="FH883" s="5"/>
      <c r="FI883" s="5"/>
      <c r="FJ883" s="5"/>
      <c r="FK883" s="5"/>
      <c r="FL883" s="5"/>
      <c r="FM883" s="5"/>
      <c r="FN883" s="5"/>
      <c r="FO883" s="5"/>
      <c r="FP883" s="5"/>
      <c r="FQ883" s="5"/>
      <c r="FR883" s="5"/>
      <c r="FS883" s="5"/>
      <c r="FT883" s="5"/>
      <c r="FU883" s="5"/>
      <c r="FV883" s="5"/>
      <c r="FW883" s="5"/>
      <c r="FX883" s="5"/>
      <c r="FY883" s="5"/>
      <c r="FZ883" s="5"/>
      <c r="GA883" s="5"/>
      <c r="GB883" s="5"/>
      <c r="GC883" s="5"/>
      <c r="GD883" s="5"/>
      <c r="GE883" s="5"/>
      <c r="GF883" s="5"/>
      <c r="GG883" s="5"/>
      <c r="GH883" s="5"/>
      <c r="GI883" s="5"/>
      <c r="GJ883" s="5"/>
      <c r="GK883" s="5"/>
      <c r="GL883" s="5"/>
      <c r="GM883" s="5"/>
      <c r="GN883" s="5"/>
      <c r="GO883" s="5"/>
      <c r="GP883" s="5"/>
      <c r="GQ883" s="5"/>
      <c r="GR883" s="5"/>
      <c r="GS883" s="5"/>
      <c r="GT883" s="5"/>
      <c r="GU883" s="5"/>
      <c r="GV883" s="5"/>
      <c r="GW883" s="5"/>
      <c r="GX883" s="5"/>
      <c r="GY883" s="5"/>
      <c r="GZ883" s="5"/>
      <c r="HA883" s="5"/>
      <c r="HB883" s="5"/>
      <c r="HC883" s="5"/>
      <c r="HD883" s="5"/>
      <c r="HE883" s="5"/>
      <c r="HF883" s="5"/>
      <c r="HG883" s="5"/>
      <c r="HH883" s="5"/>
      <c r="HI883" s="5"/>
      <c r="HJ883" s="5"/>
      <c r="HK883" s="5"/>
      <c r="HL883" s="5"/>
      <c r="HM883" s="5"/>
      <c r="HN883" s="5"/>
      <c r="HO883" s="5"/>
      <c r="HP883" s="5"/>
      <c r="HQ883" s="5"/>
      <c r="HR883" s="5"/>
      <c r="HS883" s="5"/>
      <c r="HT883" s="5"/>
      <c r="HU883" s="5"/>
      <c r="HV883" s="5"/>
      <c r="HW883" s="5"/>
      <c r="HX883" s="5"/>
      <c r="HY883" s="5"/>
      <c r="HZ883" s="5"/>
      <c r="IA883" s="5"/>
      <c r="IB883" s="5"/>
      <c r="IC883" s="5"/>
      <c r="ID883" s="5"/>
      <c r="IE883" s="5"/>
      <c r="IF883" s="5"/>
      <c r="IG883" s="5"/>
      <c r="IH883" s="5"/>
      <c r="II883" s="5"/>
      <c r="IJ883" s="5"/>
      <c r="IK883" s="5"/>
      <c r="IL883" s="5"/>
      <c r="IM883" s="5"/>
      <c r="IN883" s="5"/>
      <c r="IO883" s="5"/>
      <c r="IP883" s="5"/>
      <c r="IQ883" s="5"/>
      <c r="IR883" s="5"/>
      <c r="IS883" s="5"/>
      <c r="IT883" s="5"/>
      <c r="IU883" s="5"/>
      <c r="IV883" s="5"/>
      <c r="IW883" s="5"/>
      <c r="IX883" s="5"/>
      <c r="IY883" s="5"/>
      <c r="IZ883" s="5"/>
      <c r="JA883" s="5"/>
      <c r="JB883" s="5"/>
      <c r="JC883" s="5"/>
      <c r="JD883" s="5"/>
      <c r="JE883" s="5"/>
      <c r="JF883" s="5"/>
      <c r="JG883" s="5"/>
      <c r="JH883" s="5"/>
      <c r="JI883" s="5"/>
      <c r="JJ883" s="5"/>
      <c r="JK883" s="5"/>
      <c r="JL883" s="5"/>
      <c r="JM883" s="5"/>
      <c r="JN883" s="5"/>
      <c r="JO883" s="5"/>
      <c r="JP883" s="5"/>
      <c r="JQ883" s="5"/>
      <c r="JR883" s="5"/>
      <c r="JS883" s="5"/>
      <c r="JT883" s="5"/>
      <c r="JU883" s="5"/>
      <c r="JV883" s="5"/>
      <c r="JW883" s="5"/>
      <c r="JX883" s="5"/>
      <c r="JY883" s="5"/>
      <c r="JZ883" s="5"/>
      <c r="KA883" s="5"/>
      <c r="KB883" s="5"/>
      <c r="KC883" s="5"/>
      <c r="KD883" s="5"/>
      <c r="KE883" s="5"/>
      <c r="KF883" s="5"/>
      <c r="KG883" s="5"/>
      <c r="KH883" s="5"/>
      <c r="KI883" s="5"/>
      <c r="KJ883" s="5"/>
      <c r="KK883" s="5"/>
      <c r="KL883" s="5"/>
      <c r="KM883" s="5"/>
      <c r="KN883" s="5"/>
    </row>
    <row r="884" spans="1:300" ht="12.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5"/>
      <c r="CJ884" s="5"/>
      <c r="CK884" s="5"/>
      <c r="CL884" s="5"/>
      <c r="CM884" s="5"/>
      <c r="CN884" s="5"/>
      <c r="CO884" s="5"/>
      <c r="CP884" s="5"/>
      <c r="CQ884" s="5"/>
      <c r="CR884" s="5"/>
      <c r="CS884" s="5"/>
      <c r="CT884" s="5"/>
      <c r="CU884" s="5"/>
      <c r="CV884" s="5"/>
      <c r="CW884" s="5"/>
      <c r="CX884" s="5"/>
      <c r="CY884" s="5"/>
      <c r="CZ884" s="5"/>
      <c r="DA884" s="5"/>
      <c r="DB884" s="5"/>
      <c r="DC884" s="5"/>
      <c r="DD884" s="5"/>
      <c r="DE884" s="5"/>
      <c r="DF884" s="5"/>
      <c r="DG884" s="5"/>
      <c r="DH884" s="5"/>
      <c r="DI884" s="5"/>
      <c r="DJ884" s="5"/>
      <c r="DK884" s="5"/>
      <c r="DL884" s="5"/>
      <c r="DM884" s="5"/>
      <c r="DN884" s="5"/>
      <c r="DO884" s="5"/>
      <c r="DP884" s="5"/>
      <c r="DQ884" s="5"/>
      <c r="DR884" s="5"/>
      <c r="DS884" s="5"/>
      <c r="DT884" s="5"/>
      <c r="DU884" s="5"/>
      <c r="DV884" s="5"/>
      <c r="DW884" s="5"/>
      <c r="DX884" s="5"/>
      <c r="DY884" s="5"/>
      <c r="DZ884" s="5"/>
      <c r="EA884" s="5"/>
      <c r="EB884" s="5"/>
      <c r="EC884" s="5"/>
      <c r="ED884" s="5"/>
      <c r="EE884" s="5"/>
      <c r="EF884" s="5"/>
      <c r="EG884" s="5"/>
      <c r="EH884" s="5"/>
      <c r="EI884" s="5"/>
      <c r="EJ884" s="5"/>
      <c r="EK884" s="5"/>
      <c r="EL884" s="5"/>
      <c r="EM884" s="5"/>
      <c r="EN884" s="5"/>
      <c r="EO884" s="5"/>
      <c r="EP884" s="5"/>
      <c r="EQ884" s="5"/>
      <c r="ER884" s="5"/>
      <c r="ES884" s="5"/>
      <c r="ET884" s="5"/>
      <c r="EU884" s="5"/>
      <c r="EV884" s="5"/>
      <c r="EW884" s="5"/>
      <c r="EX884" s="5"/>
      <c r="EY884" s="5"/>
      <c r="EZ884" s="5"/>
      <c r="FA884" s="5"/>
      <c r="FB884" s="5"/>
      <c r="FC884" s="5"/>
      <c r="FD884" s="5"/>
      <c r="FE884" s="5"/>
      <c r="FF884" s="5"/>
      <c r="FG884" s="5"/>
      <c r="FH884" s="5"/>
      <c r="FI884" s="5"/>
      <c r="FJ884" s="5"/>
      <c r="FK884" s="5"/>
      <c r="FL884" s="5"/>
      <c r="FM884" s="5"/>
      <c r="FN884" s="5"/>
      <c r="FO884" s="5"/>
      <c r="FP884" s="5"/>
      <c r="FQ884" s="5"/>
      <c r="FR884" s="5"/>
      <c r="FS884" s="5"/>
      <c r="FT884" s="5"/>
      <c r="FU884" s="5"/>
      <c r="FV884" s="5"/>
      <c r="FW884" s="5"/>
      <c r="FX884" s="5"/>
      <c r="FY884" s="5"/>
      <c r="FZ884" s="5"/>
      <c r="GA884" s="5"/>
      <c r="GB884" s="5"/>
      <c r="GC884" s="5"/>
      <c r="GD884" s="5"/>
      <c r="GE884" s="5"/>
      <c r="GF884" s="5"/>
      <c r="GG884" s="5"/>
      <c r="GH884" s="5"/>
      <c r="GI884" s="5"/>
      <c r="GJ884" s="5"/>
      <c r="GK884" s="5"/>
      <c r="GL884" s="5"/>
      <c r="GM884" s="5"/>
      <c r="GN884" s="5"/>
      <c r="GO884" s="5"/>
      <c r="GP884" s="5"/>
      <c r="GQ884" s="5"/>
      <c r="GR884" s="5"/>
      <c r="GS884" s="5"/>
      <c r="GT884" s="5"/>
      <c r="GU884" s="5"/>
      <c r="GV884" s="5"/>
      <c r="GW884" s="5"/>
      <c r="GX884" s="5"/>
      <c r="GY884" s="5"/>
      <c r="GZ884" s="5"/>
      <c r="HA884" s="5"/>
      <c r="HB884" s="5"/>
      <c r="HC884" s="5"/>
      <c r="HD884" s="5"/>
      <c r="HE884" s="5"/>
      <c r="HF884" s="5"/>
      <c r="HG884" s="5"/>
      <c r="HH884" s="5"/>
      <c r="HI884" s="5"/>
      <c r="HJ884" s="5"/>
      <c r="HK884" s="5"/>
      <c r="HL884" s="5"/>
      <c r="HM884" s="5"/>
      <c r="HN884" s="5"/>
      <c r="HO884" s="5"/>
      <c r="HP884" s="5"/>
      <c r="HQ884" s="5"/>
      <c r="HR884" s="5"/>
      <c r="HS884" s="5"/>
      <c r="HT884" s="5"/>
      <c r="HU884" s="5"/>
      <c r="HV884" s="5"/>
      <c r="HW884" s="5"/>
      <c r="HX884" s="5"/>
      <c r="HY884" s="5"/>
      <c r="HZ884" s="5"/>
      <c r="IA884" s="5"/>
      <c r="IB884" s="5"/>
      <c r="IC884" s="5"/>
      <c r="ID884" s="5"/>
      <c r="IE884" s="5"/>
      <c r="IF884" s="5"/>
      <c r="IG884" s="5"/>
      <c r="IH884" s="5"/>
      <c r="II884" s="5"/>
      <c r="IJ884" s="5"/>
      <c r="IK884" s="5"/>
      <c r="IL884" s="5"/>
      <c r="IM884" s="5"/>
      <c r="IN884" s="5"/>
      <c r="IO884" s="5"/>
      <c r="IP884" s="5"/>
      <c r="IQ884" s="5"/>
      <c r="IR884" s="5"/>
      <c r="IS884" s="5"/>
      <c r="IT884" s="5"/>
      <c r="IU884" s="5"/>
      <c r="IV884" s="5"/>
      <c r="IW884" s="5"/>
      <c r="IX884" s="5"/>
      <c r="IY884" s="5"/>
      <c r="IZ884" s="5"/>
      <c r="JA884" s="5"/>
      <c r="JB884" s="5"/>
      <c r="JC884" s="5"/>
      <c r="JD884" s="5"/>
      <c r="JE884" s="5"/>
      <c r="JF884" s="5"/>
      <c r="JG884" s="5"/>
      <c r="JH884" s="5"/>
      <c r="JI884" s="5"/>
      <c r="JJ884" s="5"/>
      <c r="JK884" s="5"/>
      <c r="JL884" s="5"/>
      <c r="JM884" s="5"/>
      <c r="JN884" s="5"/>
      <c r="JO884" s="5"/>
      <c r="JP884" s="5"/>
      <c r="JQ884" s="5"/>
      <c r="JR884" s="5"/>
      <c r="JS884" s="5"/>
      <c r="JT884" s="5"/>
      <c r="JU884" s="5"/>
      <c r="JV884" s="5"/>
      <c r="JW884" s="5"/>
      <c r="JX884" s="5"/>
      <c r="JY884" s="5"/>
      <c r="JZ884" s="5"/>
      <c r="KA884" s="5"/>
      <c r="KB884" s="5"/>
      <c r="KC884" s="5"/>
      <c r="KD884" s="5"/>
      <c r="KE884" s="5"/>
      <c r="KF884" s="5"/>
      <c r="KG884" s="5"/>
      <c r="KH884" s="5"/>
      <c r="KI884" s="5"/>
      <c r="KJ884" s="5"/>
      <c r="KK884" s="5"/>
      <c r="KL884" s="5"/>
      <c r="KM884" s="5"/>
      <c r="KN884" s="5"/>
    </row>
    <row r="885" spans="1:300" ht="12.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5"/>
      <c r="CJ885" s="5"/>
      <c r="CK885" s="5"/>
      <c r="CL885" s="5"/>
      <c r="CM885" s="5"/>
      <c r="CN885" s="5"/>
      <c r="CO885" s="5"/>
      <c r="CP885" s="5"/>
      <c r="CQ885" s="5"/>
      <c r="CR885" s="5"/>
      <c r="CS885" s="5"/>
      <c r="CT885" s="5"/>
      <c r="CU885" s="5"/>
      <c r="CV885" s="5"/>
      <c r="CW885" s="5"/>
      <c r="CX885" s="5"/>
      <c r="CY885" s="5"/>
      <c r="CZ885" s="5"/>
      <c r="DA885" s="5"/>
      <c r="DB885" s="5"/>
      <c r="DC885" s="5"/>
      <c r="DD885" s="5"/>
      <c r="DE885" s="5"/>
      <c r="DF885" s="5"/>
      <c r="DG885" s="5"/>
      <c r="DH885" s="5"/>
      <c r="DI885" s="5"/>
      <c r="DJ885" s="5"/>
      <c r="DK885" s="5"/>
      <c r="DL885" s="5"/>
      <c r="DM885" s="5"/>
      <c r="DN885" s="5"/>
      <c r="DO885" s="5"/>
      <c r="DP885" s="5"/>
      <c r="DQ885" s="5"/>
      <c r="DR885" s="5"/>
      <c r="DS885" s="5"/>
      <c r="DT885" s="5"/>
      <c r="DU885" s="5"/>
      <c r="DV885" s="5"/>
      <c r="DW885" s="5"/>
      <c r="DX885" s="5"/>
      <c r="DY885" s="5"/>
      <c r="DZ885" s="5"/>
      <c r="EA885" s="5"/>
      <c r="EB885" s="5"/>
      <c r="EC885" s="5"/>
      <c r="ED885" s="5"/>
      <c r="EE885" s="5"/>
      <c r="EF885" s="5"/>
      <c r="EG885" s="5"/>
      <c r="EH885" s="5"/>
      <c r="EI885" s="5"/>
      <c r="EJ885" s="5"/>
      <c r="EK885" s="5"/>
      <c r="EL885" s="5"/>
      <c r="EM885" s="5"/>
      <c r="EN885" s="5"/>
      <c r="EO885" s="5"/>
      <c r="EP885" s="5"/>
      <c r="EQ885" s="5"/>
      <c r="ER885" s="5"/>
      <c r="ES885" s="5"/>
      <c r="ET885" s="5"/>
      <c r="EU885" s="5"/>
      <c r="EV885" s="5"/>
      <c r="EW885" s="5"/>
      <c r="EX885" s="5"/>
      <c r="EY885" s="5"/>
      <c r="EZ885" s="5"/>
      <c r="FA885" s="5"/>
      <c r="FB885" s="5"/>
      <c r="FC885" s="5"/>
      <c r="FD885" s="5"/>
      <c r="FE885" s="5"/>
      <c r="FF885" s="5"/>
      <c r="FG885" s="5"/>
      <c r="FH885" s="5"/>
      <c r="FI885" s="5"/>
      <c r="FJ885" s="5"/>
      <c r="FK885" s="5"/>
      <c r="FL885" s="5"/>
      <c r="FM885" s="5"/>
      <c r="FN885" s="5"/>
      <c r="FO885" s="5"/>
      <c r="FP885" s="5"/>
      <c r="FQ885" s="5"/>
      <c r="FR885" s="5"/>
      <c r="FS885" s="5"/>
      <c r="FT885" s="5"/>
      <c r="FU885" s="5"/>
      <c r="FV885" s="5"/>
      <c r="FW885" s="5"/>
      <c r="FX885" s="5"/>
      <c r="FY885" s="5"/>
      <c r="FZ885" s="5"/>
      <c r="GA885" s="5"/>
      <c r="GB885" s="5"/>
      <c r="GC885" s="5"/>
      <c r="GD885" s="5"/>
      <c r="GE885" s="5"/>
      <c r="GF885" s="5"/>
      <c r="GG885" s="5"/>
      <c r="GH885" s="5"/>
      <c r="GI885" s="5"/>
      <c r="GJ885" s="5"/>
      <c r="GK885" s="5"/>
      <c r="GL885" s="5"/>
      <c r="GM885" s="5"/>
      <c r="GN885" s="5"/>
      <c r="GO885" s="5"/>
      <c r="GP885" s="5"/>
      <c r="GQ885" s="5"/>
      <c r="GR885" s="5"/>
      <c r="GS885" s="5"/>
      <c r="GT885" s="5"/>
      <c r="GU885" s="5"/>
      <c r="GV885" s="5"/>
      <c r="GW885" s="5"/>
      <c r="GX885" s="5"/>
      <c r="GY885" s="5"/>
      <c r="GZ885" s="5"/>
      <c r="HA885" s="5"/>
      <c r="HB885" s="5"/>
      <c r="HC885" s="5"/>
      <c r="HD885" s="5"/>
      <c r="HE885" s="5"/>
      <c r="HF885" s="5"/>
      <c r="HG885" s="5"/>
      <c r="HH885" s="5"/>
      <c r="HI885" s="5"/>
      <c r="HJ885" s="5"/>
      <c r="HK885" s="5"/>
      <c r="HL885" s="5"/>
      <c r="HM885" s="5"/>
      <c r="HN885" s="5"/>
      <c r="HO885" s="5"/>
      <c r="HP885" s="5"/>
      <c r="HQ885" s="5"/>
      <c r="HR885" s="5"/>
      <c r="HS885" s="5"/>
      <c r="HT885" s="5"/>
      <c r="HU885" s="5"/>
      <c r="HV885" s="5"/>
      <c r="HW885" s="5"/>
      <c r="HX885" s="5"/>
      <c r="HY885" s="5"/>
      <c r="HZ885" s="5"/>
      <c r="IA885" s="5"/>
      <c r="IB885" s="5"/>
      <c r="IC885" s="5"/>
      <c r="ID885" s="5"/>
      <c r="IE885" s="5"/>
      <c r="IF885" s="5"/>
      <c r="IG885" s="5"/>
      <c r="IH885" s="5"/>
      <c r="II885" s="5"/>
      <c r="IJ885" s="5"/>
      <c r="IK885" s="5"/>
      <c r="IL885" s="5"/>
      <c r="IM885" s="5"/>
      <c r="IN885" s="5"/>
      <c r="IO885" s="5"/>
      <c r="IP885" s="5"/>
      <c r="IQ885" s="5"/>
      <c r="IR885" s="5"/>
      <c r="IS885" s="5"/>
      <c r="IT885" s="5"/>
      <c r="IU885" s="5"/>
      <c r="IV885" s="5"/>
      <c r="IW885" s="5"/>
      <c r="IX885" s="5"/>
      <c r="IY885" s="5"/>
      <c r="IZ885" s="5"/>
      <c r="JA885" s="5"/>
      <c r="JB885" s="5"/>
      <c r="JC885" s="5"/>
      <c r="JD885" s="5"/>
      <c r="JE885" s="5"/>
      <c r="JF885" s="5"/>
      <c r="JG885" s="5"/>
      <c r="JH885" s="5"/>
      <c r="JI885" s="5"/>
      <c r="JJ885" s="5"/>
      <c r="JK885" s="5"/>
      <c r="JL885" s="5"/>
      <c r="JM885" s="5"/>
      <c r="JN885" s="5"/>
      <c r="JO885" s="5"/>
      <c r="JP885" s="5"/>
      <c r="JQ885" s="5"/>
      <c r="JR885" s="5"/>
      <c r="JS885" s="5"/>
      <c r="JT885" s="5"/>
      <c r="JU885" s="5"/>
      <c r="JV885" s="5"/>
      <c r="JW885" s="5"/>
      <c r="JX885" s="5"/>
      <c r="JY885" s="5"/>
      <c r="JZ885" s="5"/>
      <c r="KA885" s="5"/>
      <c r="KB885" s="5"/>
      <c r="KC885" s="5"/>
      <c r="KD885" s="5"/>
      <c r="KE885" s="5"/>
      <c r="KF885" s="5"/>
      <c r="KG885" s="5"/>
      <c r="KH885" s="5"/>
      <c r="KI885" s="5"/>
      <c r="KJ885" s="5"/>
      <c r="KK885" s="5"/>
      <c r="KL885" s="5"/>
      <c r="KM885" s="5"/>
      <c r="KN885" s="5"/>
    </row>
    <row r="886" spans="1:300" ht="12.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5"/>
      <c r="CL886" s="5"/>
      <c r="CM886" s="5"/>
      <c r="CN886" s="5"/>
      <c r="CO886" s="5"/>
      <c r="CP886" s="5"/>
      <c r="CQ886" s="5"/>
      <c r="CR886" s="5"/>
      <c r="CS886" s="5"/>
      <c r="CT886" s="5"/>
      <c r="CU886" s="5"/>
      <c r="CV886" s="5"/>
      <c r="CW886" s="5"/>
      <c r="CX886" s="5"/>
      <c r="CY886" s="5"/>
      <c r="CZ886" s="5"/>
      <c r="DA886" s="5"/>
      <c r="DB886" s="5"/>
      <c r="DC886" s="5"/>
      <c r="DD886" s="5"/>
      <c r="DE886" s="5"/>
      <c r="DF886" s="5"/>
      <c r="DG886" s="5"/>
      <c r="DH886" s="5"/>
      <c r="DI886" s="5"/>
      <c r="DJ886" s="5"/>
      <c r="DK886" s="5"/>
      <c r="DL886" s="5"/>
      <c r="DM886" s="5"/>
      <c r="DN886" s="5"/>
      <c r="DO886" s="5"/>
      <c r="DP886" s="5"/>
      <c r="DQ886" s="5"/>
      <c r="DR886" s="5"/>
      <c r="DS886" s="5"/>
      <c r="DT886" s="5"/>
      <c r="DU886" s="5"/>
      <c r="DV886" s="5"/>
      <c r="DW886" s="5"/>
      <c r="DX886" s="5"/>
      <c r="DY886" s="5"/>
      <c r="DZ886" s="5"/>
      <c r="EA886" s="5"/>
      <c r="EB886" s="5"/>
      <c r="EC886" s="5"/>
      <c r="ED886" s="5"/>
      <c r="EE886" s="5"/>
      <c r="EF886" s="5"/>
      <c r="EG886" s="5"/>
      <c r="EH886" s="5"/>
      <c r="EI886" s="5"/>
      <c r="EJ886" s="5"/>
      <c r="EK886" s="5"/>
      <c r="EL886" s="5"/>
      <c r="EM886" s="5"/>
      <c r="EN886" s="5"/>
      <c r="EO886" s="5"/>
      <c r="EP886" s="5"/>
      <c r="EQ886" s="5"/>
      <c r="ER886" s="5"/>
      <c r="ES886" s="5"/>
      <c r="ET886" s="5"/>
      <c r="EU886" s="5"/>
      <c r="EV886" s="5"/>
      <c r="EW886" s="5"/>
      <c r="EX886" s="5"/>
      <c r="EY886" s="5"/>
      <c r="EZ886" s="5"/>
      <c r="FA886" s="5"/>
      <c r="FB886" s="5"/>
      <c r="FC886" s="5"/>
      <c r="FD886" s="5"/>
      <c r="FE886" s="5"/>
      <c r="FF886" s="5"/>
      <c r="FG886" s="5"/>
      <c r="FH886" s="5"/>
      <c r="FI886" s="5"/>
      <c r="FJ886" s="5"/>
      <c r="FK886" s="5"/>
      <c r="FL886" s="5"/>
      <c r="FM886" s="5"/>
      <c r="FN886" s="5"/>
      <c r="FO886" s="5"/>
      <c r="FP886" s="5"/>
      <c r="FQ886" s="5"/>
      <c r="FR886" s="5"/>
      <c r="FS886" s="5"/>
      <c r="FT886" s="5"/>
      <c r="FU886" s="5"/>
      <c r="FV886" s="5"/>
      <c r="FW886" s="5"/>
      <c r="FX886" s="5"/>
      <c r="FY886" s="5"/>
      <c r="FZ886" s="5"/>
      <c r="GA886" s="5"/>
      <c r="GB886" s="5"/>
      <c r="GC886" s="5"/>
      <c r="GD886" s="5"/>
      <c r="GE886" s="5"/>
      <c r="GF886" s="5"/>
      <c r="GG886" s="5"/>
      <c r="GH886" s="5"/>
      <c r="GI886" s="5"/>
      <c r="GJ886" s="5"/>
      <c r="GK886" s="5"/>
      <c r="GL886" s="5"/>
      <c r="GM886" s="5"/>
      <c r="GN886" s="5"/>
      <c r="GO886" s="5"/>
      <c r="GP886" s="5"/>
      <c r="GQ886" s="5"/>
      <c r="GR886" s="5"/>
      <c r="GS886" s="5"/>
      <c r="GT886" s="5"/>
      <c r="GU886" s="5"/>
      <c r="GV886" s="5"/>
      <c r="GW886" s="5"/>
      <c r="GX886" s="5"/>
      <c r="GY886" s="5"/>
      <c r="GZ886" s="5"/>
      <c r="HA886" s="5"/>
      <c r="HB886" s="5"/>
      <c r="HC886" s="5"/>
      <c r="HD886" s="5"/>
      <c r="HE886" s="5"/>
      <c r="HF886" s="5"/>
      <c r="HG886" s="5"/>
      <c r="HH886" s="5"/>
      <c r="HI886" s="5"/>
      <c r="HJ886" s="5"/>
      <c r="HK886" s="5"/>
      <c r="HL886" s="5"/>
      <c r="HM886" s="5"/>
      <c r="HN886" s="5"/>
      <c r="HO886" s="5"/>
      <c r="HP886" s="5"/>
      <c r="HQ886" s="5"/>
      <c r="HR886" s="5"/>
      <c r="HS886" s="5"/>
      <c r="HT886" s="5"/>
      <c r="HU886" s="5"/>
      <c r="HV886" s="5"/>
      <c r="HW886" s="5"/>
      <c r="HX886" s="5"/>
      <c r="HY886" s="5"/>
      <c r="HZ886" s="5"/>
      <c r="IA886" s="5"/>
      <c r="IB886" s="5"/>
      <c r="IC886" s="5"/>
      <c r="ID886" s="5"/>
      <c r="IE886" s="5"/>
      <c r="IF886" s="5"/>
      <c r="IG886" s="5"/>
      <c r="IH886" s="5"/>
      <c r="II886" s="5"/>
      <c r="IJ886" s="5"/>
      <c r="IK886" s="5"/>
      <c r="IL886" s="5"/>
      <c r="IM886" s="5"/>
      <c r="IN886" s="5"/>
      <c r="IO886" s="5"/>
      <c r="IP886" s="5"/>
      <c r="IQ886" s="5"/>
      <c r="IR886" s="5"/>
      <c r="IS886" s="5"/>
      <c r="IT886" s="5"/>
      <c r="IU886" s="5"/>
      <c r="IV886" s="5"/>
      <c r="IW886" s="5"/>
      <c r="IX886" s="5"/>
      <c r="IY886" s="5"/>
      <c r="IZ886" s="5"/>
      <c r="JA886" s="5"/>
      <c r="JB886" s="5"/>
      <c r="JC886" s="5"/>
      <c r="JD886" s="5"/>
      <c r="JE886" s="5"/>
      <c r="JF886" s="5"/>
      <c r="JG886" s="5"/>
      <c r="JH886" s="5"/>
      <c r="JI886" s="5"/>
      <c r="JJ886" s="5"/>
      <c r="JK886" s="5"/>
      <c r="JL886" s="5"/>
      <c r="JM886" s="5"/>
      <c r="JN886" s="5"/>
      <c r="JO886" s="5"/>
      <c r="JP886" s="5"/>
      <c r="JQ886" s="5"/>
      <c r="JR886" s="5"/>
      <c r="JS886" s="5"/>
      <c r="JT886" s="5"/>
      <c r="JU886" s="5"/>
      <c r="JV886" s="5"/>
      <c r="JW886" s="5"/>
      <c r="JX886" s="5"/>
      <c r="JY886" s="5"/>
      <c r="JZ886" s="5"/>
      <c r="KA886" s="5"/>
      <c r="KB886" s="5"/>
      <c r="KC886" s="5"/>
      <c r="KD886" s="5"/>
      <c r="KE886" s="5"/>
      <c r="KF886" s="5"/>
      <c r="KG886" s="5"/>
      <c r="KH886" s="5"/>
      <c r="KI886" s="5"/>
      <c r="KJ886" s="5"/>
      <c r="KK886" s="5"/>
      <c r="KL886" s="5"/>
      <c r="KM886" s="5"/>
      <c r="KN886" s="5"/>
    </row>
    <row r="887" spans="1:300" ht="12.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5"/>
      <c r="CJ887" s="5"/>
      <c r="CK887" s="5"/>
      <c r="CL887" s="5"/>
      <c r="CM887" s="5"/>
      <c r="CN887" s="5"/>
      <c r="CO887" s="5"/>
      <c r="CP887" s="5"/>
      <c r="CQ887" s="5"/>
      <c r="CR887" s="5"/>
      <c r="CS887" s="5"/>
      <c r="CT887" s="5"/>
      <c r="CU887" s="5"/>
      <c r="CV887" s="5"/>
      <c r="CW887" s="5"/>
      <c r="CX887" s="5"/>
      <c r="CY887" s="5"/>
      <c r="CZ887" s="5"/>
      <c r="DA887" s="5"/>
      <c r="DB887" s="5"/>
      <c r="DC887" s="5"/>
      <c r="DD887" s="5"/>
      <c r="DE887" s="5"/>
      <c r="DF887" s="5"/>
      <c r="DG887" s="5"/>
      <c r="DH887" s="5"/>
      <c r="DI887" s="5"/>
      <c r="DJ887" s="5"/>
      <c r="DK887" s="5"/>
      <c r="DL887" s="5"/>
      <c r="DM887" s="5"/>
      <c r="DN887" s="5"/>
      <c r="DO887" s="5"/>
      <c r="DP887" s="5"/>
      <c r="DQ887" s="5"/>
      <c r="DR887" s="5"/>
      <c r="DS887" s="5"/>
      <c r="DT887" s="5"/>
      <c r="DU887" s="5"/>
      <c r="DV887" s="5"/>
      <c r="DW887" s="5"/>
      <c r="DX887" s="5"/>
      <c r="DY887" s="5"/>
      <c r="DZ887" s="5"/>
      <c r="EA887" s="5"/>
      <c r="EB887" s="5"/>
      <c r="EC887" s="5"/>
      <c r="ED887" s="5"/>
      <c r="EE887" s="5"/>
      <c r="EF887" s="5"/>
      <c r="EG887" s="5"/>
      <c r="EH887" s="5"/>
      <c r="EI887" s="5"/>
      <c r="EJ887" s="5"/>
      <c r="EK887" s="5"/>
      <c r="EL887" s="5"/>
      <c r="EM887" s="5"/>
      <c r="EN887" s="5"/>
      <c r="EO887" s="5"/>
      <c r="EP887" s="5"/>
      <c r="EQ887" s="5"/>
      <c r="ER887" s="5"/>
      <c r="ES887" s="5"/>
      <c r="ET887" s="5"/>
      <c r="EU887" s="5"/>
      <c r="EV887" s="5"/>
      <c r="EW887" s="5"/>
      <c r="EX887" s="5"/>
      <c r="EY887" s="5"/>
      <c r="EZ887" s="5"/>
      <c r="FA887" s="5"/>
      <c r="FB887" s="5"/>
      <c r="FC887" s="5"/>
      <c r="FD887" s="5"/>
      <c r="FE887" s="5"/>
      <c r="FF887" s="5"/>
      <c r="FG887" s="5"/>
      <c r="FH887" s="5"/>
      <c r="FI887" s="5"/>
      <c r="FJ887" s="5"/>
      <c r="FK887" s="5"/>
      <c r="FL887" s="5"/>
      <c r="FM887" s="5"/>
      <c r="FN887" s="5"/>
      <c r="FO887" s="5"/>
      <c r="FP887" s="5"/>
      <c r="FQ887" s="5"/>
      <c r="FR887" s="5"/>
      <c r="FS887" s="5"/>
      <c r="FT887" s="5"/>
      <c r="FU887" s="5"/>
      <c r="FV887" s="5"/>
      <c r="FW887" s="5"/>
      <c r="FX887" s="5"/>
      <c r="FY887" s="5"/>
      <c r="FZ887" s="5"/>
      <c r="GA887" s="5"/>
      <c r="GB887" s="5"/>
      <c r="GC887" s="5"/>
      <c r="GD887" s="5"/>
      <c r="GE887" s="5"/>
      <c r="GF887" s="5"/>
      <c r="GG887" s="5"/>
      <c r="GH887" s="5"/>
      <c r="GI887" s="5"/>
      <c r="GJ887" s="5"/>
      <c r="GK887" s="5"/>
      <c r="GL887" s="5"/>
      <c r="GM887" s="5"/>
      <c r="GN887" s="5"/>
      <c r="GO887" s="5"/>
      <c r="GP887" s="5"/>
      <c r="GQ887" s="5"/>
      <c r="GR887" s="5"/>
      <c r="GS887" s="5"/>
      <c r="GT887" s="5"/>
      <c r="GU887" s="5"/>
      <c r="GV887" s="5"/>
      <c r="GW887" s="5"/>
      <c r="GX887" s="5"/>
      <c r="GY887" s="5"/>
      <c r="GZ887" s="5"/>
      <c r="HA887" s="5"/>
      <c r="HB887" s="5"/>
      <c r="HC887" s="5"/>
      <c r="HD887" s="5"/>
      <c r="HE887" s="5"/>
      <c r="HF887" s="5"/>
      <c r="HG887" s="5"/>
      <c r="HH887" s="5"/>
      <c r="HI887" s="5"/>
      <c r="HJ887" s="5"/>
      <c r="HK887" s="5"/>
      <c r="HL887" s="5"/>
      <c r="HM887" s="5"/>
      <c r="HN887" s="5"/>
      <c r="HO887" s="5"/>
      <c r="HP887" s="5"/>
      <c r="HQ887" s="5"/>
      <c r="HR887" s="5"/>
      <c r="HS887" s="5"/>
      <c r="HT887" s="5"/>
      <c r="HU887" s="5"/>
      <c r="HV887" s="5"/>
      <c r="HW887" s="5"/>
      <c r="HX887" s="5"/>
      <c r="HY887" s="5"/>
      <c r="HZ887" s="5"/>
      <c r="IA887" s="5"/>
      <c r="IB887" s="5"/>
      <c r="IC887" s="5"/>
      <c r="ID887" s="5"/>
      <c r="IE887" s="5"/>
      <c r="IF887" s="5"/>
      <c r="IG887" s="5"/>
      <c r="IH887" s="5"/>
      <c r="II887" s="5"/>
      <c r="IJ887" s="5"/>
      <c r="IK887" s="5"/>
      <c r="IL887" s="5"/>
      <c r="IM887" s="5"/>
      <c r="IN887" s="5"/>
      <c r="IO887" s="5"/>
      <c r="IP887" s="5"/>
      <c r="IQ887" s="5"/>
      <c r="IR887" s="5"/>
      <c r="IS887" s="5"/>
      <c r="IT887" s="5"/>
      <c r="IU887" s="5"/>
      <c r="IV887" s="5"/>
      <c r="IW887" s="5"/>
      <c r="IX887" s="5"/>
      <c r="IY887" s="5"/>
      <c r="IZ887" s="5"/>
      <c r="JA887" s="5"/>
      <c r="JB887" s="5"/>
      <c r="JC887" s="5"/>
      <c r="JD887" s="5"/>
      <c r="JE887" s="5"/>
      <c r="JF887" s="5"/>
      <c r="JG887" s="5"/>
      <c r="JH887" s="5"/>
      <c r="JI887" s="5"/>
      <c r="JJ887" s="5"/>
      <c r="JK887" s="5"/>
      <c r="JL887" s="5"/>
      <c r="JM887" s="5"/>
      <c r="JN887" s="5"/>
      <c r="JO887" s="5"/>
      <c r="JP887" s="5"/>
      <c r="JQ887" s="5"/>
      <c r="JR887" s="5"/>
      <c r="JS887" s="5"/>
      <c r="JT887" s="5"/>
      <c r="JU887" s="5"/>
      <c r="JV887" s="5"/>
      <c r="JW887" s="5"/>
      <c r="JX887" s="5"/>
      <c r="JY887" s="5"/>
      <c r="JZ887" s="5"/>
      <c r="KA887" s="5"/>
      <c r="KB887" s="5"/>
      <c r="KC887" s="5"/>
      <c r="KD887" s="5"/>
      <c r="KE887" s="5"/>
      <c r="KF887" s="5"/>
      <c r="KG887" s="5"/>
      <c r="KH887" s="5"/>
      <c r="KI887" s="5"/>
      <c r="KJ887" s="5"/>
      <c r="KK887" s="5"/>
      <c r="KL887" s="5"/>
      <c r="KM887" s="5"/>
      <c r="KN887" s="5"/>
    </row>
    <row r="888" spans="1:300" ht="12.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5"/>
      <c r="CJ888" s="5"/>
      <c r="CK888" s="5"/>
      <c r="CL888" s="5"/>
      <c r="CM888" s="5"/>
      <c r="CN888" s="5"/>
      <c r="CO888" s="5"/>
      <c r="CP888" s="5"/>
      <c r="CQ888" s="5"/>
      <c r="CR888" s="5"/>
      <c r="CS888" s="5"/>
      <c r="CT888" s="5"/>
      <c r="CU888" s="5"/>
      <c r="CV888" s="5"/>
      <c r="CW888" s="5"/>
      <c r="CX888" s="5"/>
      <c r="CY888" s="5"/>
      <c r="CZ888" s="5"/>
      <c r="DA888" s="5"/>
      <c r="DB888" s="5"/>
      <c r="DC888" s="5"/>
      <c r="DD888" s="5"/>
      <c r="DE888" s="5"/>
      <c r="DF888" s="5"/>
      <c r="DG888" s="5"/>
      <c r="DH888" s="5"/>
      <c r="DI888" s="5"/>
      <c r="DJ888" s="5"/>
      <c r="DK888" s="5"/>
      <c r="DL888" s="5"/>
      <c r="DM888" s="5"/>
      <c r="DN888" s="5"/>
      <c r="DO888" s="5"/>
      <c r="DP888" s="5"/>
      <c r="DQ888" s="5"/>
      <c r="DR888" s="5"/>
      <c r="DS888" s="5"/>
      <c r="DT888" s="5"/>
      <c r="DU888" s="5"/>
      <c r="DV888" s="5"/>
      <c r="DW888" s="5"/>
      <c r="DX888" s="5"/>
      <c r="DY888" s="5"/>
      <c r="DZ888" s="5"/>
      <c r="EA888" s="5"/>
      <c r="EB888" s="5"/>
      <c r="EC888" s="5"/>
      <c r="ED888" s="5"/>
      <c r="EE888" s="5"/>
      <c r="EF888" s="5"/>
      <c r="EG888" s="5"/>
      <c r="EH888" s="5"/>
      <c r="EI888" s="5"/>
      <c r="EJ888" s="5"/>
      <c r="EK888" s="5"/>
      <c r="EL888" s="5"/>
      <c r="EM888" s="5"/>
      <c r="EN888" s="5"/>
      <c r="EO888" s="5"/>
      <c r="EP888" s="5"/>
      <c r="EQ888" s="5"/>
      <c r="ER888" s="5"/>
      <c r="ES888" s="5"/>
      <c r="ET888" s="5"/>
      <c r="EU888" s="5"/>
      <c r="EV888" s="5"/>
      <c r="EW888" s="5"/>
      <c r="EX888" s="5"/>
      <c r="EY888" s="5"/>
      <c r="EZ888" s="5"/>
      <c r="FA888" s="5"/>
      <c r="FB888" s="5"/>
      <c r="FC888" s="5"/>
      <c r="FD888" s="5"/>
      <c r="FE888" s="5"/>
      <c r="FF888" s="5"/>
      <c r="FG888" s="5"/>
      <c r="FH888" s="5"/>
      <c r="FI888" s="5"/>
      <c r="FJ888" s="5"/>
      <c r="FK888" s="5"/>
      <c r="FL888" s="5"/>
      <c r="FM888" s="5"/>
      <c r="FN888" s="5"/>
      <c r="FO888" s="5"/>
      <c r="FP888" s="5"/>
      <c r="FQ888" s="5"/>
      <c r="FR888" s="5"/>
      <c r="FS888" s="5"/>
      <c r="FT888" s="5"/>
      <c r="FU888" s="5"/>
      <c r="FV888" s="5"/>
      <c r="FW888" s="5"/>
      <c r="FX888" s="5"/>
      <c r="FY888" s="5"/>
      <c r="FZ888" s="5"/>
      <c r="GA888" s="5"/>
      <c r="GB888" s="5"/>
      <c r="GC888" s="5"/>
      <c r="GD888" s="5"/>
      <c r="GE888" s="5"/>
      <c r="GF888" s="5"/>
      <c r="GG888" s="5"/>
      <c r="GH888" s="5"/>
      <c r="GI888" s="5"/>
      <c r="GJ888" s="5"/>
      <c r="GK888" s="5"/>
      <c r="GL888" s="5"/>
      <c r="GM888" s="5"/>
      <c r="GN888" s="5"/>
      <c r="GO888" s="5"/>
      <c r="GP888" s="5"/>
      <c r="GQ888" s="5"/>
      <c r="GR888" s="5"/>
      <c r="GS888" s="5"/>
      <c r="GT888" s="5"/>
      <c r="GU888" s="5"/>
      <c r="GV888" s="5"/>
      <c r="GW888" s="5"/>
      <c r="GX888" s="5"/>
      <c r="GY888" s="5"/>
      <c r="GZ888" s="5"/>
      <c r="HA888" s="5"/>
      <c r="HB888" s="5"/>
      <c r="HC888" s="5"/>
      <c r="HD888" s="5"/>
      <c r="HE888" s="5"/>
      <c r="HF888" s="5"/>
      <c r="HG888" s="5"/>
      <c r="HH888" s="5"/>
      <c r="HI888" s="5"/>
      <c r="HJ888" s="5"/>
      <c r="HK888" s="5"/>
      <c r="HL888" s="5"/>
      <c r="HM888" s="5"/>
      <c r="HN888" s="5"/>
      <c r="HO888" s="5"/>
      <c r="HP888" s="5"/>
      <c r="HQ888" s="5"/>
      <c r="HR888" s="5"/>
      <c r="HS888" s="5"/>
      <c r="HT888" s="5"/>
      <c r="HU888" s="5"/>
      <c r="HV888" s="5"/>
      <c r="HW888" s="5"/>
      <c r="HX888" s="5"/>
      <c r="HY888" s="5"/>
      <c r="HZ888" s="5"/>
      <c r="IA888" s="5"/>
      <c r="IB888" s="5"/>
      <c r="IC888" s="5"/>
      <c r="ID888" s="5"/>
      <c r="IE888" s="5"/>
      <c r="IF888" s="5"/>
      <c r="IG888" s="5"/>
      <c r="IH888" s="5"/>
      <c r="II888" s="5"/>
      <c r="IJ888" s="5"/>
      <c r="IK888" s="5"/>
      <c r="IL888" s="5"/>
      <c r="IM888" s="5"/>
      <c r="IN888" s="5"/>
      <c r="IO888" s="5"/>
      <c r="IP888" s="5"/>
      <c r="IQ888" s="5"/>
      <c r="IR888" s="5"/>
      <c r="IS888" s="5"/>
      <c r="IT888" s="5"/>
      <c r="IU888" s="5"/>
      <c r="IV888" s="5"/>
      <c r="IW888" s="5"/>
      <c r="IX888" s="5"/>
      <c r="IY888" s="5"/>
      <c r="IZ888" s="5"/>
      <c r="JA888" s="5"/>
      <c r="JB888" s="5"/>
      <c r="JC888" s="5"/>
      <c r="JD888" s="5"/>
      <c r="JE888" s="5"/>
      <c r="JF888" s="5"/>
      <c r="JG888" s="5"/>
      <c r="JH888" s="5"/>
      <c r="JI888" s="5"/>
      <c r="JJ888" s="5"/>
      <c r="JK888" s="5"/>
      <c r="JL888" s="5"/>
      <c r="JM888" s="5"/>
      <c r="JN888" s="5"/>
      <c r="JO888" s="5"/>
      <c r="JP888" s="5"/>
      <c r="JQ888" s="5"/>
      <c r="JR888" s="5"/>
      <c r="JS888" s="5"/>
      <c r="JT888" s="5"/>
      <c r="JU888" s="5"/>
      <c r="JV888" s="5"/>
      <c r="JW888" s="5"/>
      <c r="JX888" s="5"/>
      <c r="JY888" s="5"/>
      <c r="JZ888" s="5"/>
      <c r="KA888" s="5"/>
      <c r="KB888" s="5"/>
      <c r="KC888" s="5"/>
      <c r="KD888" s="5"/>
      <c r="KE888" s="5"/>
      <c r="KF888" s="5"/>
      <c r="KG888" s="5"/>
      <c r="KH888" s="5"/>
      <c r="KI888" s="5"/>
      <c r="KJ888" s="5"/>
      <c r="KK888" s="5"/>
      <c r="KL888" s="5"/>
      <c r="KM888" s="5"/>
      <c r="KN888" s="5"/>
    </row>
    <row r="889" spans="1:300" ht="12.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5"/>
      <c r="CL889" s="5"/>
      <c r="CM889" s="5"/>
      <c r="CN889" s="5"/>
      <c r="CO889" s="5"/>
      <c r="CP889" s="5"/>
      <c r="CQ889" s="5"/>
      <c r="CR889" s="5"/>
      <c r="CS889" s="5"/>
      <c r="CT889" s="5"/>
      <c r="CU889" s="5"/>
      <c r="CV889" s="5"/>
      <c r="CW889" s="5"/>
      <c r="CX889" s="5"/>
      <c r="CY889" s="5"/>
      <c r="CZ889" s="5"/>
      <c r="DA889" s="5"/>
      <c r="DB889" s="5"/>
      <c r="DC889" s="5"/>
      <c r="DD889" s="5"/>
      <c r="DE889" s="5"/>
      <c r="DF889" s="5"/>
      <c r="DG889" s="5"/>
      <c r="DH889" s="5"/>
      <c r="DI889" s="5"/>
      <c r="DJ889" s="5"/>
      <c r="DK889" s="5"/>
      <c r="DL889" s="5"/>
      <c r="DM889" s="5"/>
      <c r="DN889" s="5"/>
      <c r="DO889" s="5"/>
      <c r="DP889" s="5"/>
      <c r="DQ889" s="5"/>
      <c r="DR889" s="5"/>
      <c r="DS889" s="5"/>
      <c r="DT889" s="5"/>
      <c r="DU889" s="5"/>
      <c r="DV889" s="5"/>
      <c r="DW889" s="5"/>
      <c r="DX889" s="5"/>
      <c r="DY889" s="5"/>
      <c r="DZ889" s="5"/>
      <c r="EA889" s="5"/>
      <c r="EB889" s="5"/>
      <c r="EC889" s="5"/>
      <c r="ED889" s="5"/>
      <c r="EE889" s="5"/>
      <c r="EF889" s="5"/>
      <c r="EG889" s="5"/>
      <c r="EH889" s="5"/>
      <c r="EI889" s="5"/>
      <c r="EJ889" s="5"/>
      <c r="EK889" s="5"/>
      <c r="EL889" s="5"/>
      <c r="EM889" s="5"/>
      <c r="EN889" s="5"/>
      <c r="EO889" s="5"/>
      <c r="EP889" s="5"/>
      <c r="EQ889" s="5"/>
      <c r="ER889" s="5"/>
      <c r="ES889" s="5"/>
      <c r="ET889" s="5"/>
      <c r="EU889" s="5"/>
      <c r="EV889" s="5"/>
      <c r="EW889" s="5"/>
      <c r="EX889" s="5"/>
      <c r="EY889" s="5"/>
      <c r="EZ889" s="5"/>
      <c r="FA889" s="5"/>
      <c r="FB889" s="5"/>
      <c r="FC889" s="5"/>
      <c r="FD889" s="5"/>
      <c r="FE889" s="5"/>
      <c r="FF889" s="5"/>
      <c r="FG889" s="5"/>
      <c r="FH889" s="5"/>
      <c r="FI889" s="5"/>
      <c r="FJ889" s="5"/>
      <c r="FK889" s="5"/>
      <c r="FL889" s="5"/>
      <c r="FM889" s="5"/>
      <c r="FN889" s="5"/>
      <c r="FO889" s="5"/>
      <c r="FP889" s="5"/>
      <c r="FQ889" s="5"/>
      <c r="FR889" s="5"/>
      <c r="FS889" s="5"/>
      <c r="FT889" s="5"/>
      <c r="FU889" s="5"/>
      <c r="FV889" s="5"/>
      <c r="FW889" s="5"/>
      <c r="FX889" s="5"/>
      <c r="FY889" s="5"/>
      <c r="FZ889" s="5"/>
      <c r="GA889" s="5"/>
      <c r="GB889" s="5"/>
      <c r="GC889" s="5"/>
      <c r="GD889" s="5"/>
      <c r="GE889" s="5"/>
      <c r="GF889" s="5"/>
      <c r="GG889" s="5"/>
      <c r="GH889" s="5"/>
      <c r="GI889" s="5"/>
      <c r="GJ889" s="5"/>
      <c r="GK889" s="5"/>
      <c r="GL889" s="5"/>
      <c r="GM889" s="5"/>
      <c r="GN889" s="5"/>
      <c r="GO889" s="5"/>
      <c r="GP889" s="5"/>
      <c r="GQ889" s="5"/>
      <c r="GR889" s="5"/>
      <c r="GS889" s="5"/>
      <c r="GT889" s="5"/>
      <c r="GU889" s="5"/>
      <c r="GV889" s="5"/>
      <c r="GW889" s="5"/>
      <c r="GX889" s="5"/>
      <c r="GY889" s="5"/>
      <c r="GZ889" s="5"/>
      <c r="HA889" s="5"/>
      <c r="HB889" s="5"/>
      <c r="HC889" s="5"/>
      <c r="HD889" s="5"/>
      <c r="HE889" s="5"/>
      <c r="HF889" s="5"/>
      <c r="HG889" s="5"/>
      <c r="HH889" s="5"/>
      <c r="HI889" s="5"/>
      <c r="HJ889" s="5"/>
      <c r="HK889" s="5"/>
      <c r="HL889" s="5"/>
      <c r="HM889" s="5"/>
      <c r="HN889" s="5"/>
      <c r="HO889" s="5"/>
      <c r="HP889" s="5"/>
      <c r="HQ889" s="5"/>
      <c r="HR889" s="5"/>
      <c r="HS889" s="5"/>
      <c r="HT889" s="5"/>
      <c r="HU889" s="5"/>
      <c r="HV889" s="5"/>
      <c r="HW889" s="5"/>
      <c r="HX889" s="5"/>
      <c r="HY889" s="5"/>
      <c r="HZ889" s="5"/>
      <c r="IA889" s="5"/>
      <c r="IB889" s="5"/>
      <c r="IC889" s="5"/>
      <c r="ID889" s="5"/>
      <c r="IE889" s="5"/>
      <c r="IF889" s="5"/>
      <c r="IG889" s="5"/>
      <c r="IH889" s="5"/>
      <c r="II889" s="5"/>
      <c r="IJ889" s="5"/>
      <c r="IK889" s="5"/>
      <c r="IL889" s="5"/>
      <c r="IM889" s="5"/>
      <c r="IN889" s="5"/>
      <c r="IO889" s="5"/>
      <c r="IP889" s="5"/>
      <c r="IQ889" s="5"/>
      <c r="IR889" s="5"/>
      <c r="IS889" s="5"/>
      <c r="IT889" s="5"/>
      <c r="IU889" s="5"/>
      <c r="IV889" s="5"/>
      <c r="IW889" s="5"/>
      <c r="IX889" s="5"/>
      <c r="IY889" s="5"/>
      <c r="IZ889" s="5"/>
      <c r="JA889" s="5"/>
      <c r="JB889" s="5"/>
      <c r="JC889" s="5"/>
      <c r="JD889" s="5"/>
      <c r="JE889" s="5"/>
      <c r="JF889" s="5"/>
      <c r="JG889" s="5"/>
      <c r="JH889" s="5"/>
      <c r="JI889" s="5"/>
      <c r="JJ889" s="5"/>
      <c r="JK889" s="5"/>
      <c r="JL889" s="5"/>
      <c r="JM889" s="5"/>
      <c r="JN889" s="5"/>
      <c r="JO889" s="5"/>
      <c r="JP889" s="5"/>
      <c r="JQ889" s="5"/>
      <c r="JR889" s="5"/>
      <c r="JS889" s="5"/>
      <c r="JT889" s="5"/>
      <c r="JU889" s="5"/>
      <c r="JV889" s="5"/>
      <c r="JW889" s="5"/>
      <c r="JX889" s="5"/>
      <c r="JY889" s="5"/>
      <c r="JZ889" s="5"/>
      <c r="KA889" s="5"/>
      <c r="KB889" s="5"/>
      <c r="KC889" s="5"/>
      <c r="KD889" s="5"/>
      <c r="KE889" s="5"/>
      <c r="KF889" s="5"/>
      <c r="KG889" s="5"/>
      <c r="KH889" s="5"/>
      <c r="KI889" s="5"/>
      <c r="KJ889" s="5"/>
      <c r="KK889" s="5"/>
      <c r="KL889" s="5"/>
      <c r="KM889" s="5"/>
      <c r="KN889" s="5"/>
    </row>
    <row r="890" spans="1:300" ht="12.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5"/>
      <c r="CL890" s="5"/>
      <c r="CM890" s="5"/>
      <c r="CN890" s="5"/>
      <c r="CO890" s="5"/>
      <c r="CP890" s="5"/>
      <c r="CQ890" s="5"/>
      <c r="CR890" s="5"/>
      <c r="CS890" s="5"/>
      <c r="CT890" s="5"/>
      <c r="CU890" s="5"/>
      <c r="CV890" s="5"/>
      <c r="CW890" s="5"/>
      <c r="CX890" s="5"/>
      <c r="CY890" s="5"/>
      <c r="CZ890" s="5"/>
      <c r="DA890" s="5"/>
      <c r="DB890" s="5"/>
      <c r="DC890" s="5"/>
      <c r="DD890" s="5"/>
      <c r="DE890" s="5"/>
      <c r="DF890" s="5"/>
      <c r="DG890" s="5"/>
      <c r="DH890" s="5"/>
      <c r="DI890" s="5"/>
      <c r="DJ890" s="5"/>
      <c r="DK890" s="5"/>
      <c r="DL890" s="5"/>
      <c r="DM890" s="5"/>
      <c r="DN890" s="5"/>
      <c r="DO890" s="5"/>
      <c r="DP890" s="5"/>
      <c r="DQ890" s="5"/>
      <c r="DR890" s="5"/>
      <c r="DS890" s="5"/>
      <c r="DT890" s="5"/>
      <c r="DU890" s="5"/>
      <c r="DV890" s="5"/>
      <c r="DW890" s="5"/>
      <c r="DX890" s="5"/>
      <c r="DY890" s="5"/>
      <c r="DZ890" s="5"/>
      <c r="EA890" s="5"/>
      <c r="EB890" s="5"/>
      <c r="EC890" s="5"/>
      <c r="ED890" s="5"/>
      <c r="EE890" s="5"/>
      <c r="EF890" s="5"/>
      <c r="EG890" s="5"/>
      <c r="EH890" s="5"/>
      <c r="EI890" s="5"/>
      <c r="EJ890" s="5"/>
      <c r="EK890" s="5"/>
      <c r="EL890" s="5"/>
      <c r="EM890" s="5"/>
      <c r="EN890" s="5"/>
      <c r="EO890" s="5"/>
      <c r="EP890" s="5"/>
      <c r="EQ890" s="5"/>
      <c r="ER890" s="5"/>
      <c r="ES890" s="5"/>
      <c r="ET890" s="5"/>
      <c r="EU890" s="5"/>
      <c r="EV890" s="5"/>
      <c r="EW890" s="5"/>
      <c r="EX890" s="5"/>
      <c r="EY890" s="5"/>
      <c r="EZ890" s="5"/>
      <c r="FA890" s="5"/>
      <c r="FB890" s="5"/>
      <c r="FC890" s="5"/>
      <c r="FD890" s="5"/>
      <c r="FE890" s="5"/>
      <c r="FF890" s="5"/>
      <c r="FG890" s="5"/>
      <c r="FH890" s="5"/>
      <c r="FI890" s="5"/>
      <c r="FJ890" s="5"/>
      <c r="FK890" s="5"/>
      <c r="FL890" s="5"/>
      <c r="FM890" s="5"/>
      <c r="FN890" s="5"/>
      <c r="FO890" s="5"/>
      <c r="FP890" s="5"/>
      <c r="FQ890" s="5"/>
      <c r="FR890" s="5"/>
      <c r="FS890" s="5"/>
      <c r="FT890" s="5"/>
      <c r="FU890" s="5"/>
      <c r="FV890" s="5"/>
      <c r="FW890" s="5"/>
      <c r="FX890" s="5"/>
      <c r="FY890" s="5"/>
      <c r="FZ890" s="5"/>
      <c r="GA890" s="5"/>
      <c r="GB890" s="5"/>
      <c r="GC890" s="5"/>
      <c r="GD890" s="5"/>
      <c r="GE890" s="5"/>
      <c r="GF890" s="5"/>
      <c r="GG890" s="5"/>
      <c r="GH890" s="5"/>
      <c r="GI890" s="5"/>
      <c r="GJ890" s="5"/>
      <c r="GK890" s="5"/>
      <c r="GL890" s="5"/>
      <c r="GM890" s="5"/>
      <c r="GN890" s="5"/>
      <c r="GO890" s="5"/>
      <c r="GP890" s="5"/>
      <c r="GQ890" s="5"/>
      <c r="GR890" s="5"/>
      <c r="GS890" s="5"/>
      <c r="GT890" s="5"/>
      <c r="GU890" s="5"/>
      <c r="GV890" s="5"/>
      <c r="GW890" s="5"/>
      <c r="GX890" s="5"/>
      <c r="GY890" s="5"/>
      <c r="GZ890" s="5"/>
      <c r="HA890" s="5"/>
      <c r="HB890" s="5"/>
      <c r="HC890" s="5"/>
      <c r="HD890" s="5"/>
      <c r="HE890" s="5"/>
      <c r="HF890" s="5"/>
      <c r="HG890" s="5"/>
      <c r="HH890" s="5"/>
      <c r="HI890" s="5"/>
      <c r="HJ890" s="5"/>
      <c r="HK890" s="5"/>
      <c r="HL890" s="5"/>
      <c r="HM890" s="5"/>
      <c r="HN890" s="5"/>
      <c r="HO890" s="5"/>
      <c r="HP890" s="5"/>
      <c r="HQ890" s="5"/>
      <c r="HR890" s="5"/>
      <c r="HS890" s="5"/>
      <c r="HT890" s="5"/>
      <c r="HU890" s="5"/>
      <c r="HV890" s="5"/>
      <c r="HW890" s="5"/>
      <c r="HX890" s="5"/>
      <c r="HY890" s="5"/>
      <c r="HZ890" s="5"/>
      <c r="IA890" s="5"/>
      <c r="IB890" s="5"/>
      <c r="IC890" s="5"/>
      <c r="ID890" s="5"/>
      <c r="IE890" s="5"/>
      <c r="IF890" s="5"/>
      <c r="IG890" s="5"/>
      <c r="IH890" s="5"/>
      <c r="II890" s="5"/>
      <c r="IJ890" s="5"/>
      <c r="IK890" s="5"/>
      <c r="IL890" s="5"/>
      <c r="IM890" s="5"/>
      <c r="IN890" s="5"/>
      <c r="IO890" s="5"/>
      <c r="IP890" s="5"/>
      <c r="IQ890" s="5"/>
      <c r="IR890" s="5"/>
      <c r="IS890" s="5"/>
      <c r="IT890" s="5"/>
      <c r="IU890" s="5"/>
      <c r="IV890" s="5"/>
      <c r="IW890" s="5"/>
      <c r="IX890" s="5"/>
      <c r="IY890" s="5"/>
      <c r="IZ890" s="5"/>
      <c r="JA890" s="5"/>
      <c r="JB890" s="5"/>
      <c r="JC890" s="5"/>
      <c r="JD890" s="5"/>
      <c r="JE890" s="5"/>
      <c r="JF890" s="5"/>
      <c r="JG890" s="5"/>
      <c r="JH890" s="5"/>
      <c r="JI890" s="5"/>
      <c r="JJ890" s="5"/>
      <c r="JK890" s="5"/>
      <c r="JL890" s="5"/>
      <c r="JM890" s="5"/>
      <c r="JN890" s="5"/>
      <c r="JO890" s="5"/>
      <c r="JP890" s="5"/>
      <c r="JQ890" s="5"/>
      <c r="JR890" s="5"/>
      <c r="JS890" s="5"/>
      <c r="JT890" s="5"/>
      <c r="JU890" s="5"/>
      <c r="JV890" s="5"/>
      <c r="JW890" s="5"/>
      <c r="JX890" s="5"/>
      <c r="JY890" s="5"/>
      <c r="JZ890" s="5"/>
      <c r="KA890" s="5"/>
      <c r="KB890" s="5"/>
      <c r="KC890" s="5"/>
      <c r="KD890" s="5"/>
      <c r="KE890" s="5"/>
      <c r="KF890" s="5"/>
      <c r="KG890" s="5"/>
      <c r="KH890" s="5"/>
      <c r="KI890" s="5"/>
      <c r="KJ890" s="5"/>
      <c r="KK890" s="5"/>
      <c r="KL890" s="5"/>
      <c r="KM890" s="5"/>
      <c r="KN890" s="5"/>
    </row>
    <row r="891" spans="1:300" ht="12.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5"/>
      <c r="CJ891" s="5"/>
      <c r="CK891" s="5"/>
      <c r="CL891" s="5"/>
      <c r="CM891" s="5"/>
      <c r="CN891" s="5"/>
      <c r="CO891" s="5"/>
      <c r="CP891" s="5"/>
      <c r="CQ891" s="5"/>
      <c r="CR891" s="5"/>
      <c r="CS891" s="5"/>
      <c r="CT891" s="5"/>
      <c r="CU891" s="5"/>
      <c r="CV891" s="5"/>
      <c r="CW891" s="5"/>
      <c r="CX891" s="5"/>
      <c r="CY891" s="5"/>
      <c r="CZ891" s="5"/>
      <c r="DA891" s="5"/>
      <c r="DB891" s="5"/>
      <c r="DC891" s="5"/>
      <c r="DD891" s="5"/>
      <c r="DE891" s="5"/>
      <c r="DF891" s="5"/>
      <c r="DG891" s="5"/>
      <c r="DH891" s="5"/>
      <c r="DI891" s="5"/>
      <c r="DJ891" s="5"/>
      <c r="DK891" s="5"/>
      <c r="DL891" s="5"/>
      <c r="DM891" s="5"/>
      <c r="DN891" s="5"/>
      <c r="DO891" s="5"/>
      <c r="DP891" s="5"/>
      <c r="DQ891" s="5"/>
      <c r="DR891" s="5"/>
      <c r="DS891" s="5"/>
      <c r="DT891" s="5"/>
      <c r="DU891" s="5"/>
      <c r="DV891" s="5"/>
      <c r="DW891" s="5"/>
      <c r="DX891" s="5"/>
      <c r="DY891" s="5"/>
      <c r="DZ891" s="5"/>
      <c r="EA891" s="5"/>
      <c r="EB891" s="5"/>
      <c r="EC891" s="5"/>
      <c r="ED891" s="5"/>
      <c r="EE891" s="5"/>
      <c r="EF891" s="5"/>
      <c r="EG891" s="5"/>
      <c r="EH891" s="5"/>
      <c r="EI891" s="5"/>
      <c r="EJ891" s="5"/>
      <c r="EK891" s="5"/>
      <c r="EL891" s="5"/>
      <c r="EM891" s="5"/>
      <c r="EN891" s="5"/>
      <c r="EO891" s="5"/>
      <c r="EP891" s="5"/>
      <c r="EQ891" s="5"/>
      <c r="ER891" s="5"/>
      <c r="ES891" s="5"/>
      <c r="ET891" s="5"/>
      <c r="EU891" s="5"/>
      <c r="EV891" s="5"/>
      <c r="EW891" s="5"/>
      <c r="EX891" s="5"/>
      <c r="EY891" s="5"/>
      <c r="EZ891" s="5"/>
      <c r="FA891" s="5"/>
      <c r="FB891" s="5"/>
      <c r="FC891" s="5"/>
      <c r="FD891" s="5"/>
      <c r="FE891" s="5"/>
      <c r="FF891" s="5"/>
      <c r="FG891" s="5"/>
      <c r="FH891" s="5"/>
      <c r="FI891" s="5"/>
      <c r="FJ891" s="5"/>
      <c r="FK891" s="5"/>
      <c r="FL891" s="5"/>
      <c r="FM891" s="5"/>
      <c r="FN891" s="5"/>
      <c r="FO891" s="5"/>
      <c r="FP891" s="5"/>
      <c r="FQ891" s="5"/>
      <c r="FR891" s="5"/>
      <c r="FS891" s="5"/>
      <c r="FT891" s="5"/>
      <c r="FU891" s="5"/>
      <c r="FV891" s="5"/>
      <c r="FW891" s="5"/>
      <c r="FX891" s="5"/>
      <c r="FY891" s="5"/>
      <c r="FZ891" s="5"/>
      <c r="GA891" s="5"/>
      <c r="GB891" s="5"/>
      <c r="GC891" s="5"/>
      <c r="GD891" s="5"/>
      <c r="GE891" s="5"/>
      <c r="GF891" s="5"/>
      <c r="GG891" s="5"/>
      <c r="GH891" s="5"/>
      <c r="GI891" s="5"/>
      <c r="GJ891" s="5"/>
      <c r="GK891" s="5"/>
      <c r="GL891" s="5"/>
      <c r="GM891" s="5"/>
      <c r="GN891" s="5"/>
      <c r="GO891" s="5"/>
      <c r="GP891" s="5"/>
      <c r="GQ891" s="5"/>
      <c r="GR891" s="5"/>
      <c r="GS891" s="5"/>
      <c r="GT891" s="5"/>
      <c r="GU891" s="5"/>
      <c r="GV891" s="5"/>
      <c r="GW891" s="5"/>
      <c r="GX891" s="5"/>
      <c r="GY891" s="5"/>
      <c r="GZ891" s="5"/>
      <c r="HA891" s="5"/>
      <c r="HB891" s="5"/>
      <c r="HC891" s="5"/>
      <c r="HD891" s="5"/>
      <c r="HE891" s="5"/>
      <c r="HF891" s="5"/>
      <c r="HG891" s="5"/>
      <c r="HH891" s="5"/>
      <c r="HI891" s="5"/>
      <c r="HJ891" s="5"/>
      <c r="HK891" s="5"/>
      <c r="HL891" s="5"/>
      <c r="HM891" s="5"/>
      <c r="HN891" s="5"/>
      <c r="HO891" s="5"/>
      <c r="HP891" s="5"/>
      <c r="HQ891" s="5"/>
      <c r="HR891" s="5"/>
      <c r="HS891" s="5"/>
      <c r="HT891" s="5"/>
      <c r="HU891" s="5"/>
      <c r="HV891" s="5"/>
      <c r="HW891" s="5"/>
      <c r="HX891" s="5"/>
      <c r="HY891" s="5"/>
      <c r="HZ891" s="5"/>
      <c r="IA891" s="5"/>
      <c r="IB891" s="5"/>
      <c r="IC891" s="5"/>
      <c r="ID891" s="5"/>
      <c r="IE891" s="5"/>
      <c r="IF891" s="5"/>
      <c r="IG891" s="5"/>
      <c r="IH891" s="5"/>
      <c r="II891" s="5"/>
      <c r="IJ891" s="5"/>
      <c r="IK891" s="5"/>
      <c r="IL891" s="5"/>
      <c r="IM891" s="5"/>
      <c r="IN891" s="5"/>
      <c r="IO891" s="5"/>
      <c r="IP891" s="5"/>
      <c r="IQ891" s="5"/>
      <c r="IR891" s="5"/>
      <c r="IS891" s="5"/>
      <c r="IT891" s="5"/>
      <c r="IU891" s="5"/>
      <c r="IV891" s="5"/>
      <c r="IW891" s="5"/>
      <c r="IX891" s="5"/>
      <c r="IY891" s="5"/>
      <c r="IZ891" s="5"/>
      <c r="JA891" s="5"/>
      <c r="JB891" s="5"/>
      <c r="JC891" s="5"/>
      <c r="JD891" s="5"/>
      <c r="JE891" s="5"/>
      <c r="JF891" s="5"/>
      <c r="JG891" s="5"/>
      <c r="JH891" s="5"/>
      <c r="JI891" s="5"/>
      <c r="JJ891" s="5"/>
      <c r="JK891" s="5"/>
      <c r="JL891" s="5"/>
      <c r="JM891" s="5"/>
      <c r="JN891" s="5"/>
      <c r="JO891" s="5"/>
      <c r="JP891" s="5"/>
      <c r="JQ891" s="5"/>
      <c r="JR891" s="5"/>
      <c r="JS891" s="5"/>
      <c r="JT891" s="5"/>
      <c r="JU891" s="5"/>
      <c r="JV891" s="5"/>
      <c r="JW891" s="5"/>
      <c r="JX891" s="5"/>
      <c r="JY891" s="5"/>
      <c r="JZ891" s="5"/>
      <c r="KA891" s="5"/>
      <c r="KB891" s="5"/>
      <c r="KC891" s="5"/>
      <c r="KD891" s="5"/>
      <c r="KE891" s="5"/>
      <c r="KF891" s="5"/>
      <c r="KG891" s="5"/>
      <c r="KH891" s="5"/>
      <c r="KI891" s="5"/>
      <c r="KJ891" s="5"/>
      <c r="KK891" s="5"/>
      <c r="KL891" s="5"/>
      <c r="KM891" s="5"/>
      <c r="KN891" s="5"/>
    </row>
    <row r="892" spans="1:300" ht="12.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5"/>
      <c r="CJ892" s="5"/>
      <c r="CK892" s="5"/>
      <c r="CL892" s="5"/>
      <c r="CM892" s="5"/>
      <c r="CN892" s="5"/>
      <c r="CO892" s="5"/>
      <c r="CP892" s="5"/>
      <c r="CQ892" s="5"/>
      <c r="CR892" s="5"/>
      <c r="CS892" s="5"/>
      <c r="CT892" s="5"/>
      <c r="CU892" s="5"/>
      <c r="CV892" s="5"/>
      <c r="CW892" s="5"/>
      <c r="CX892" s="5"/>
      <c r="CY892" s="5"/>
      <c r="CZ892" s="5"/>
      <c r="DA892" s="5"/>
      <c r="DB892" s="5"/>
      <c r="DC892" s="5"/>
      <c r="DD892" s="5"/>
      <c r="DE892" s="5"/>
      <c r="DF892" s="5"/>
      <c r="DG892" s="5"/>
      <c r="DH892" s="5"/>
      <c r="DI892" s="5"/>
      <c r="DJ892" s="5"/>
      <c r="DK892" s="5"/>
      <c r="DL892" s="5"/>
      <c r="DM892" s="5"/>
      <c r="DN892" s="5"/>
      <c r="DO892" s="5"/>
      <c r="DP892" s="5"/>
      <c r="DQ892" s="5"/>
      <c r="DR892" s="5"/>
      <c r="DS892" s="5"/>
      <c r="DT892" s="5"/>
      <c r="DU892" s="5"/>
      <c r="DV892" s="5"/>
      <c r="DW892" s="5"/>
      <c r="DX892" s="5"/>
      <c r="DY892" s="5"/>
      <c r="DZ892" s="5"/>
      <c r="EA892" s="5"/>
      <c r="EB892" s="5"/>
      <c r="EC892" s="5"/>
      <c r="ED892" s="5"/>
      <c r="EE892" s="5"/>
      <c r="EF892" s="5"/>
      <c r="EG892" s="5"/>
      <c r="EH892" s="5"/>
      <c r="EI892" s="5"/>
      <c r="EJ892" s="5"/>
      <c r="EK892" s="5"/>
      <c r="EL892" s="5"/>
      <c r="EM892" s="5"/>
      <c r="EN892" s="5"/>
      <c r="EO892" s="5"/>
      <c r="EP892" s="5"/>
      <c r="EQ892" s="5"/>
      <c r="ER892" s="5"/>
      <c r="ES892" s="5"/>
      <c r="ET892" s="5"/>
      <c r="EU892" s="5"/>
      <c r="EV892" s="5"/>
      <c r="EW892" s="5"/>
      <c r="EX892" s="5"/>
      <c r="EY892" s="5"/>
      <c r="EZ892" s="5"/>
      <c r="FA892" s="5"/>
      <c r="FB892" s="5"/>
      <c r="FC892" s="5"/>
      <c r="FD892" s="5"/>
      <c r="FE892" s="5"/>
      <c r="FF892" s="5"/>
      <c r="FG892" s="5"/>
      <c r="FH892" s="5"/>
      <c r="FI892" s="5"/>
      <c r="FJ892" s="5"/>
      <c r="FK892" s="5"/>
      <c r="FL892" s="5"/>
      <c r="FM892" s="5"/>
      <c r="FN892" s="5"/>
      <c r="FO892" s="5"/>
      <c r="FP892" s="5"/>
      <c r="FQ892" s="5"/>
      <c r="FR892" s="5"/>
      <c r="FS892" s="5"/>
      <c r="FT892" s="5"/>
      <c r="FU892" s="5"/>
      <c r="FV892" s="5"/>
      <c r="FW892" s="5"/>
      <c r="FX892" s="5"/>
      <c r="FY892" s="5"/>
      <c r="FZ892" s="5"/>
      <c r="GA892" s="5"/>
      <c r="GB892" s="5"/>
      <c r="GC892" s="5"/>
      <c r="GD892" s="5"/>
      <c r="GE892" s="5"/>
      <c r="GF892" s="5"/>
      <c r="GG892" s="5"/>
      <c r="GH892" s="5"/>
      <c r="GI892" s="5"/>
      <c r="GJ892" s="5"/>
      <c r="GK892" s="5"/>
      <c r="GL892" s="5"/>
      <c r="GM892" s="5"/>
      <c r="GN892" s="5"/>
      <c r="GO892" s="5"/>
      <c r="GP892" s="5"/>
      <c r="GQ892" s="5"/>
      <c r="GR892" s="5"/>
      <c r="GS892" s="5"/>
      <c r="GT892" s="5"/>
      <c r="GU892" s="5"/>
      <c r="GV892" s="5"/>
      <c r="GW892" s="5"/>
      <c r="GX892" s="5"/>
      <c r="GY892" s="5"/>
      <c r="GZ892" s="5"/>
      <c r="HA892" s="5"/>
      <c r="HB892" s="5"/>
      <c r="HC892" s="5"/>
      <c r="HD892" s="5"/>
      <c r="HE892" s="5"/>
      <c r="HF892" s="5"/>
      <c r="HG892" s="5"/>
      <c r="HH892" s="5"/>
      <c r="HI892" s="5"/>
      <c r="HJ892" s="5"/>
      <c r="HK892" s="5"/>
      <c r="HL892" s="5"/>
      <c r="HM892" s="5"/>
      <c r="HN892" s="5"/>
      <c r="HO892" s="5"/>
      <c r="HP892" s="5"/>
      <c r="HQ892" s="5"/>
      <c r="HR892" s="5"/>
      <c r="HS892" s="5"/>
      <c r="HT892" s="5"/>
      <c r="HU892" s="5"/>
      <c r="HV892" s="5"/>
      <c r="HW892" s="5"/>
      <c r="HX892" s="5"/>
      <c r="HY892" s="5"/>
      <c r="HZ892" s="5"/>
      <c r="IA892" s="5"/>
      <c r="IB892" s="5"/>
      <c r="IC892" s="5"/>
      <c r="ID892" s="5"/>
      <c r="IE892" s="5"/>
      <c r="IF892" s="5"/>
      <c r="IG892" s="5"/>
      <c r="IH892" s="5"/>
      <c r="II892" s="5"/>
      <c r="IJ892" s="5"/>
      <c r="IK892" s="5"/>
      <c r="IL892" s="5"/>
      <c r="IM892" s="5"/>
      <c r="IN892" s="5"/>
      <c r="IO892" s="5"/>
      <c r="IP892" s="5"/>
      <c r="IQ892" s="5"/>
      <c r="IR892" s="5"/>
      <c r="IS892" s="5"/>
      <c r="IT892" s="5"/>
      <c r="IU892" s="5"/>
      <c r="IV892" s="5"/>
      <c r="IW892" s="5"/>
      <c r="IX892" s="5"/>
      <c r="IY892" s="5"/>
      <c r="IZ892" s="5"/>
      <c r="JA892" s="5"/>
      <c r="JB892" s="5"/>
      <c r="JC892" s="5"/>
      <c r="JD892" s="5"/>
      <c r="JE892" s="5"/>
      <c r="JF892" s="5"/>
      <c r="JG892" s="5"/>
      <c r="JH892" s="5"/>
      <c r="JI892" s="5"/>
      <c r="JJ892" s="5"/>
      <c r="JK892" s="5"/>
      <c r="JL892" s="5"/>
      <c r="JM892" s="5"/>
      <c r="JN892" s="5"/>
      <c r="JO892" s="5"/>
      <c r="JP892" s="5"/>
      <c r="JQ892" s="5"/>
      <c r="JR892" s="5"/>
      <c r="JS892" s="5"/>
      <c r="JT892" s="5"/>
      <c r="JU892" s="5"/>
      <c r="JV892" s="5"/>
      <c r="JW892" s="5"/>
      <c r="JX892" s="5"/>
      <c r="JY892" s="5"/>
      <c r="JZ892" s="5"/>
      <c r="KA892" s="5"/>
      <c r="KB892" s="5"/>
      <c r="KC892" s="5"/>
      <c r="KD892" s="5"/>
      <c r="KE892" s="5"/>
      <c r="KF892" s="5"/>
      <c r="KG892" s="5"/>
      <c r="KH892" s="5"/>
      <c r="KI892" s="5"/>
      <c r="KJ892" s="5"/>
      <c r="KK892" s="5"/>
      <c r="KL892" s="5"/>
      <c r="KM892" s="5"/>
      <c r="KN892" s="5"/>
    </row>
    <row r="893" spans="1:300" ht="12.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5"/>
      <c r="CL893" s="5"/>
      <c r="CM893" s="5"/>
      <c r="CN893" s="5"/>
      <c r="CO893" s="5"/>
      <c r="CP893" s="5"/>
      <c r="CQ893" s="5"/>
      <c r="CR893" s="5"/>
      <c r="CS893" s="5"/>
      <c r="CT893" s="5"/>
      <c r="CU893" s="5"/>
      <c r="CV893" s="5"/>
      <c r="CW893" s="5"/>
      <c r="CX893" s="5"/>
      <c r="CY893" s="5"/>
      <c r="CZ893" s="5"/>
      <c r="DA893" s="5"/>
      <c r="DB893" s="5"/>
      <c r="DC893" s="5"/>
      <c r="DD893" s="5"/>
      <c r="DE893" s="5"/>
      <c r="DF893" s="5"/>
      <c r="DG893" s="5"/>
      <c r="DH893" s="5"/>
      <c r="DI893" s="5"/>
      <c r="DJ893" s="5"/>
      <c r="DK893" s="5"/>
      <c r="DL893" s="5"/>
      <c r="DM893" s="5"/>
      <c r="DN893" s="5"/>
      <c r="DO893" s="5"/>
      <c r="DP893" s="5"/>
      <c r="DQ893" s="5"/>
      <c r="DR893" s="5"/>
      <c r="DS893" s="5"/>
      <c r="DT893" s="5"/>
      <c r="DU893" s="5"/>
      <c r="DV893" s="5"/>
      <c r="DW893" s="5"/>
      <c r="DX893" s="5"/>
      <c r="DY893" s="5"/>
      <c r="DZ893" s="5"/>
      <c r="EA893" s="5"/>
      <c r="EB893" s="5"/>
      <c r="EC893" s="5"/>
      <c r="ED893" s="5"/>
      <c r="EE893" s="5"/>
      <c r="EF893" s="5"/>
      <c r="EG893" s="5"/>
      <c r="EH893" s="5"/>
      <c r="EI893" s="5"/>
      <c r="EJ893" s="5"/>
      <c r="EK893" s="5"/>
      <c r="EL893" s="5"/>
      <c r="EM893" s="5"/>
      <c r="EN893" s="5"/>
      <c r="EO893" s="5"/>
      <c r="EP893" s="5"/>
      <c r="EQ893" s="5"/>
      <c r="ER893" s="5"/>
      <c r="ES893" s="5"/>
      <c r="ET893" s="5"/>
      <c r="EU893" s="5"/>
      <c r="EV893" s="5"/>
      <c r="EW893" s="5"/>
      <c r="EX893" s="5"/>
      <c r="EY893" s="5"/>
      <c r="EZ893" s="5"/>
      <c r="FA893" s="5"/>
      <c r="FB893" s="5"/>
      <c r="FC893" s="5"/>
      <c r="FD893" s="5"/>
      <c r="FE893" s="5"/>
      <c r="FF893" s="5"/>
      <c r="FG893" s="5"/>
      <c r="FH893" s="5"/>
      <c r="FI893" s="5"/>
      <c r="FJ893" s="5"/>
      <c r="FK893" s="5"/>
      <c r="FL893" s="5"/>
      <c r="FM893" s="5"/>
      <c r="FN893" s="5"/>
      <c r="FO893" s="5"/>
      <c r="FP893" s="5"/>
      <c r="FQ893" s="5"/>
      <c r="FR893" s="5"/>
      <c r="FS893" s="5"/>
      <c r="FT893" s="5"/>
      <c r="FU893" s="5"/>
      <c r="FV893" s="5"/>
      <c r="FW893" s="5"/>
      <c r="FX893" s="5"/>
      <c r="FY893" s="5"/>
      <c r="FZ893" s="5"/>
      <c r="GA893" s="5"/>
      <c r="GB893" s="5"/>
      <c r="GC893" s="5"/>
      <c r="GD893" s="5"/>
      <c r="GE893" s="5"/>
      <c r="GF893" s="5"/>
      <c r="GG893" s="5"/>
      <c r="GH893" s="5"/>
      <c r="GI893" s="5"/>
      <c r="GJ893" s="5"/>
      <c r="GK893" s="5"/>
      <c r="GL893" s="5"/>
      <c r="GM893" s="5"/>
      <c r="GN893" s="5"/>
      <c r="GO893" s="5"/>
      <c r="GP893" s="5"/>
      <c r="GQ893" s="5"/>
      <c r="GR893" s="5"/>
      <c r="GS893" s="5"/>
      <c r="GT893" s="5"/>
      <c r="GU893" s="5"/>
      <c r="GV893" s="5"/>
      <c r="GW893" s="5"/>
      <c r="GX893" s="5"/>
      <c r="GY893" s="5"/>
      <c r="GZ893" s="5"/>
      <c r="HA893" s="5"/>
      <c r="HB893" s="5"/>
      <c r="HC893" s="5"/>
      <c r="HD893" s="5"/>
      <c r="HE893" s="5"/>
      <c r="HF893" s="5"/>
      <c r="HG893" s="5"/>
      <c r="HH893" s="5"/>
      <c r="HI893" s="5"/>
      <c r="HJ893" s="5"/>
      <c r="HK893" s="5"/>
      <c r="HL893" s="5"/>
      <c r="HM893" s="5"/>
      <c r="HN893" s="5"/>
      <c r="HO893" s="5"/>
      <c r="HP893" s="5"/>
      <c r="HQ893" s="5"/>
      <c r="HR893" s="5"/>
      <c r="HS893" s="5"/>
      <c r="HT893" s="5"/>
      <c r="HU893" s="5"/>
      <c r="HV893" s="5"/>
      <c r="HW893" s="5"/>
      <c r="HX893" s="5"/>
      <c r="HY893" s="5"/>
      <c r="HZ893" s="5"/>
      <c r="IA893" s="5"/>
      <c r="IB893" s="5"/>
      <c r="IC893" s="5"/>
      <c r="ID893" s="5"/>
      <c r="IE893" s="5"/>
      <c r="IF893" s="5"/>
      <c r="IG893" s="5"/>
      <c r="IH893" s="5"/>
      <c r="II893" s="5"/>
      <c r="IJ893" s="5"/>
      <c r="IK893" s="5"/>
      <c r="IL893" s="5"/>
      <c r="IM893" s="5"/>
      <c r="IN893" s="5"/>
      <c r="IO893" s="5"/>
      <c r="IP893" s="5"/>
      <c r="IQ893" s="5"/>
      <c r="IR893" s="5"/>
      <c r="IS893" s="5"/>
      <c r="IT893" s="5"/>
      <c r="IU893" s="5"/>
      <c r="IV893" s="5"/>
      <c r="IW893" s="5"/>
      <c r="IX893" s="5"/>
      <c r="IY893" s="5"/>
      <c r="IZ893" s="5"/>
      <c r="JA893" s="5"/>
      <c r="JB893" s="5"/>
      <c r="JC893" s="5"/>
      <c r="JD893" s="5"/>
      <c r="JE893" s="5"/>
      <c r="JF893" s="5"/>
      <c r="JG893" s="5"/>
      <c r="JH893" s="5"/>
      <c r="JI893" s="5"/>
      <c r="JJ893" s="5"/>
      <c r="JK893" s="5"/>
      <c r="JL893" s="5"/>
      <c r="JM893" s="5"/>
      <c r="JN893" s="5"/>
      <c r="JO893" s="5"/>
      <c r="JP893" s="5"/>
      <c r="JQ893" s="5"/>
      <c r="JR893" s="5"/>
      <c r="JS893" s="5"/>
      <c r="JT893" s="5"/>
      <c r="JU893" s="5"/>
      <c r="JV893" s="5"/>
      <c r="JW893" s="5"/>
      <c r="JX893" s="5"/>
      <c r="JY893" s="5"/>
      <c r="JZ893" s="5"/>
      <c r="KA893" s="5"/>
      <c r="KB893" s="5"/>
      <c r="KC893" s="5"/>
      <c r="KD893" s="5"/>
      <c r="KE893" s="5"/>
      <c r="KF893" s="5"/>
      <c r="KG893" s="5"/>
      <c r="KH893" s="5"/>
      <c r="KI893" s="5"/>
      <c r="KJ893" s="5"/>
      <c r="KK893" s="5"/>
      <c r="KL893" s="5"/>
      <c r="KM893" s="5"/>
      <c r="KN893" s="5"/>
    </row>
    <row r="894" spans="1:300" ht="12.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5"/>
      <c r="CL894" s="5"/>
      <c r="CM894" s="5"/>
      <c r="CN894" s="5"/>
      <c r="CO894" s="5"/>
      <c r="CP894" s="5"/>
      <c r="CQ894" s="5"/>
      <c r="CR894" s="5"/>
      <c r="CS894" s="5"/>
      <c r="CT894" s="5"/>
      <c r="CU894" s="5"/>
      <c r="CV894" s="5"/>
      <c r="CW894" s="5"/>
      <c r="CX894" s="5"/>
      <c r="CY894" s="5"/>
      <c r="CZ894" s="5"/>
      <c r="DA894" s="5"/>
      <c r="DB894" s="5"/>
      <c r="DC894" s="5"/>
      <c r="DD894" s="5"/>
      <c r="DE894" s="5"/>
      <c r="DF894" s="5"/>
      <c r="DG894" s="5"/>
      <c r="DH894" s="5"/>
      <c r="DI894" s="5"/>
      <c r="DJ894" s="5"/>
      <c r="DK894" s="5"/>
      <c r="DL894" s="5"/>
      <c r="DM894" s="5"/>
      <c r="DN894" s="5"/>
      <c r="DO894" s="5"/>
      <c r="DP894" s="5"/>
      <c r="DQ894" s="5"/>
      <c r="DR894" s="5"/>
      <c r="DS894" s="5"/>
      <c r="DT894" s="5"/>
      <c r="DU894" s="5"/>
      <c r="DV894" s="5"/>
      <c r="DW894" s="5"/>
      <c r="DX894" s="5"/>
      <c r="DY894" s="5"/>
      <c r="DZ894" s="5"/>
      <c r="EA894" s="5"/>
      <c r="EB894" s="5"/>
      <c r="EC894" s="5"/>
      <c r="ED894" s="5"/>
      <c r="EE894" s="5"/>
      <c r="EF894" s="5"/>
      <c r="EG894" s="5"/>
      <c r="EH894" s="5"/>
      <c r="EI894" s="5"/>
      <c r="EJ894" s="5"/>
      <c r="EK894" s="5"/>
      <c r="EL894" s="5"/>
      <c r="EM894" s="5"/>
      <c r="EN894" s="5"/>
      <c r="EO894" s="5"/>
      <c r="EP894" s="5"/>
      <c r="EQ894" s="5"/>
      <c r="ER894" s="5"/>
      <c r="ES894" s="5"/>
      <c r="ET894" s="5"/>
      <c r="EU894" s="5"/>
      <c r="EV894" s="5"/>
      <c r="EW894" s="5"/>
      <c r="EX894" s="5"/>
      <c r="EY894" s="5"/>
      <c r="EZ894" s="5"/>
      <c r="FA894" s="5"/>
      <c r="FB894" s="5"/>
      <c r="FC894" s="5"/>
      <c r="FD894" s="5"/>
      <c r="FE894" s="5"/>
      <c r="FF894" s="5"/>
      <c r="FG894" s="5"/>
      <c r="FH894" s="5"/>
      <c r="FI894" s="5"/>
      <c r="FJ894" s="5"/>
      <c r="FK894" s="5"/>
      <c r="FL894" s="5"/>
      <c r="FM894" s="5"/>
      <c r="FN894" s="5"/>
      <c r="FO894" s="5"/>
      <c r="FP894" s="5"/>
      <c r="FQ894" s="5"/>
      <c r="FR894" s="5"/>
      <c r="FS894" s="5"/>
      <c r="FT894" s="5"/>
      <c r="FU894" s="5"/>
      <c r="FV894" s="5"/>
      <c r="FW894" s="5"/>
      <c r="FX894" s="5"/>
      <c r="FY894" s="5"/>
      <c r="FZ894" s="5"/>
      <c r="GA894" s="5"/>
      <c r="GB894" s="5"/>
      <c r="GC894" s="5"/>
      <c r="GD894" s="5"/>
      <c r="GE894" s="5"/>
      <c r="GF894" s="5"/>
      <c r="GG894" s="5"/>
      <c r="GH894" s="5"/>
      <c r="GI894" s="5"/>
      <c r="GJ894" s="5"/>
      <c r="GK894" s="5"/>
      <c r="GL894" s="5"/>
      <c r="GM894" s="5"/>
      <c r="GN894" s="5"/>
      <c r="GO894" s="5"/>
      <c r="GP894" s="5"/>
      <c r="GQ894" s="5"/>
      <c r="GR894" s="5"/>
      <c r="GS894" s="5"/>
      <c r="GT894" s="5"/>
      <c r="GU894" s="5"/>
      <c r="GV894" s="5"/>
      <c r="GW894" s="5"/>
      <c r="GX894" s="5"/>
      <c r="GY894" s="5"/>
      <c r="GZ894" s="5"/>
      <c r="HA894" s="5"/>
      <c r="HB894" s="5"/>
      <c r="HC894" s="5"/>
      <c r="HD894" s="5"/>
      <c r="HE894" s="5"/>
      <c r="HF894" s="5"/>
      <c r="HG894" s="5"/>
      <c r="HH894" s="5"/>
      <c r="HI894" s="5"/>
      <c r="HJ894" s="5"/>
      <c r="HK894" s="5"/>
      <c r="HL894" s="5"/>
      <c r="HM894" s="5"/>
      <c r="HN894" s="5"/>
      <c r="HO894" s="5"/>
      <c r="HP894" s="5"/>
      <c r="HQ894" s="5"/>
      <c r="HR894" s="5"/>
      <c r="HS894" s="5"/>
      <c r="HT894" s="5"/>
      <c r="HU894" s="5"/>
      <c r="HV894" s="5"/>
      <c r="HW894" s="5"/>
      <c r="HX894" s="5"/>
      <c r="HY894" s="5"/>
      <c r="HZ894" s="5"/>
      <c r="IA894" s="5"/>
      <c r="IB894" s="5"/>
      <c r="IC894" s="5"/>
      <c r="ID894" s="5"/>
      <c r="IE894" s="5"/>
      <c r="IF894" s="5"/>
      <c r="IG894" s="5"/>
      <c r="IH894" s="5"/>
      <c r="II894" s="5"/>
      <c r="IJ894" s="5"/>
      <c r="IK894" s="5"/>
      <c r="IL894" s="5"/>
      <c r="IM894" s="5"/>
      <c r="IN894" s="5"/>
      <c r="IO894" s="5"/>
      <c r="IP894" s="5"/>
      <c r="IQ894" s="5"/>
      <c r="IR894" s="5"/>
      <c r="IS894" s="5"/>
      <c r="IT894" s="5"/>
      <c r="IU894" s="5"/>
      <c r="IV894" s="5"/>
      <c r="IW894" s="5"/>
      <c r="IX894" s="5"/>
      <c r="IY894" s="5"/>
      <c r="IZ894" s="5"/>
      <c r="JA894" s="5"/>
      <c r="JB894" s="5"/>
      <c r="JC894" s="5"/>
      <c r="JD894" s="5"/>
      <c r="JE894" s="5"/>
      <c r="JF894" s="5"/>
      <c r="JG894" s="5"/>
      <c r="JH894" s="5"/>
      <c r="JI894" s="5"/>
      <c r="JJ894" s="5"/>
      <c r="JK894" s="5"/>
      <c r="JL894" s="5"/>
      <c r="JM894" s="5"/>
      <c r="JN894" s="5"/>
      <c r="JO894" s="5"/>
      <c r="JP894" s="5"/>
      <c r="JQ894" s="5"/>
      <c r="JR894" s="5"/>
      <c r="JS894" s="5"/>
      <c r="JT894" s="5"/>
      <c r="JU894" s="5"/>
      <c r="JV894" s="5"/>
      <c r="JW894" s="5"/>
      <c r="JX894" s="5"/>
      <c r="JY894" s="5"/>
      <c r="JZ894" s="5"/>
      <c r="KA894" s="5"/>
      <c r="KB894" s="5"/>
      <c r="KC894" s="5"/>
      <c r="KD894" s="5"/>
      <c r="KE894" s="5"/>
      <c r="KF894" s="5"/>
      <c r="KG894" s="5"/>
      <c r="KH894" s="5"/>
      <c r="KI894" s="5"/>
      <c r="KJ894" s="5"/>
      <c r="KK894" s="5"/>
      <c r="KL894" s="5"/>
      <c r="KM894" s="5"/>
      <c r="KN894" s="5"/>
    </row>
    <row r="895" spans="1:300" ht="12.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5"/>
      <c r="CJ895" s="5"/>
      <c r="CK895" s="5"/>
      <c r="CL895" s="5"/>
      <c r="CM895" s="5"/>
      <c r="CN895" s="5"/>
      <c r="CO895" s="5"/>
      <c r="CP895" s="5"/>
      <c r="CQ895" s="5"/>
      <c r="CR895" s="5"/>
      <c r="CS895" s="5"/>
      <c r="CT895" s="5"/>
      <c r="CU895" s="5"/>
      <c r="CV895" s="5"/>
      <c r="CW895" s="5"/>
      <c r="CX895" s="5"/>
      <c r="CY895" s="5"/>
      <c r="CZ895" s="5"/>
      <c r="DA895" s="5"/>
      <c r="DB895" s="5"/>
      <c r="DC895" s="5"/>
      <c r="DD895" s="5"/>
      <c r="DE895" s="5"/>
      <c r="DF895" s="5"/>
      <c r="DG895" s="5"/>
      <c r="DH895" s="5"/>
      <c r="DI895" s="5"/>
      <c r="DJ895" s="5"/>
      <c r="DK895" s="5"/>
      <c r="DL895" s="5"/>
      <c r="DM895" s="5"/>
      <c r="DN895" s="5"/>
      <c r="DO895" s="5"/>
      <c r="DP895" s="5"/>
      <c r="DQ895" s="5"/>
      <c r="DR895" s="5"/>
      <c r="DS895" s="5"/>
      <c r="DT895" s="5"/>
      <c r="DU895" s="5"/>
      <c r="DV895" s="5"/>
      <c r="DW895" s="5"/>
      <c r="DX895" s="5"/>
      <c r="DY895" s="5"/>
      <c r="DZ895" s="5"/>
      <c r="EA895" s="5"/>
      <c r="EB895" s="5"/>
      <c r="EC895" s="5"/>
      <c r="ED895" s="5"/>
      <c r="EE895" s="5"/>
      <c r="EF895" s="5"/>
      <c r="EG895" s="5"/>
      <c r="EH895" s="5"/>
      <c r="EI895" s="5"/>
      <c r="EJ895" s="5"/>
      <c r="EK895" s="5"/>
      <c r="EL895" s="5"/>
      <c r="EM895" s="5"/>
      <c r="EN895" s="5"/>
      <c r="EO895" s="5"/>
      <c r="EP895" s="5"/>
      <c r="EQ895" s="5"/>
      <c r="ER895" s="5"/>
      <c r="ES895" s="5"/>
      <c r="ET895" s="5"/>
      <c r="EU895" s="5"/>
      <c r="EV895" s="5"/>
      <c r="EW895" s="5"/>
      <c r="EX895" s="5"/>
      <c r="EY895" s="5"/>
      <c r="EZ895" s="5"/>
      <c r="FA895" s="5"/>
      <c r="FB895" s="5"/>
      <c r="FC895" s="5"/>
      <c r="FD895" s="5"/>
      <c r="FE895" s="5"/>
      <c r="FF895" s="5"/>
      <c r="FG895" s="5"/>
      <c r="FH895" s="5"/>
      <c r="FI895" s="5"/>
      <c r="FJ895" s="5"/>
      <c r="FK895" s="5"/>
      <c r="FL895" s="5"/>
      <c r="FM895" s="5"/>
      <c r="FN895" s="5"/>
      <c r="FO895" s="5"/>
      <c r="FP895" s="5"/>
      <c r="FQ895" s="5"/>
      <c r="FR895" s="5"/>
      <c r="FS895" s="5"/>
      <c r="FT895" s="5"/>
      <c r="FU895" s="5"/>
      <c r="FV895" s="5"/>
      <c r="FW895" s="5"/>
      <c r="FX895" s="5"/>
      <c r="FY895" s="5"/>
      <c r="FZ895" s="5"/>
      <c r="GA895" s="5"/>
      <c r="GB895" s="5"/>
      <c r="GC895" s="5"/>
      <c r="GD895" s="5"/>
      <c r="GE895" s="5"/>
      <c r="GF895" s="5"/>
      <c r="GG895" s="5"/>
      <c r="GH895" s="5"/>
      <c r="GI895" s="5"/>
      <c r="GJ895" s="5"/>
      <c r="GK895" s="5"/>
      <c r="GL895" s="5"/>
      <c r="GM895" s="5"/>
      <c r="GN895" s="5"/>
      <c r="GO895" s="5"/>
      <c r="GP895" s="5"/>
      <c r="GQ895" s="5"/>
      <c r="GR895" s="5"/>
      <c r="GS895" s="5"/>
      <c r="GT895" s="5"/>
      <c r="GU895" s="5"/>
      <c r="GV895" s="5"/>
      <c r="GW895" s="5"/>
      <c r="GX895" s="5"/>
      <c r="GY895" s="5"/>
      <c r="GZ895" s="5"/>
      <c r="HA895" s="5"/>
      <c r="HB895" s="5"/>
      <c r="HC895" s="5"/>
      <c r="HD895" s="5"/>
      <c r="HE895" s="5"/>
      <c r="HF895" s="5"/>
      <c r="HG895" s="5"/>
      <c r="HH895" s="5"/>
      <c r="HI895" s="5"/>
      <c r="HJ895" s="5"/>
      <c r="HK895" s="5"/>
      <c r="HL895" s="5"/>
      <c r="HM895" s="5"/>
      <c r="HN895" s="5"/>
      <c r="HO895" s="5"/>
      <c r="HP895" s="5"/>
      <c r="HQ895" s="5"/>
      <c r="HR895" s="5"/>
      <c r="HS895" s="5"/>
      <c r="HT895" s="5"/>
      <c r="HU895" s="5"/>
      <c r="HV895" s="5"/>
      <c r="HW895" s="5"/>
      <c r="HX895" s="5"/>
      <c r="HY895" s="5"/>
      <c r="HZ895" s="5"/>
      <c r="IA895" s="5"/>
      <c r="IB895" s="5"/>
      <c r="IC895" s="5"/>
      <c r="ID895" s="5"/>
      <c r="IE895" s="5"/>
      <c r="IF895" s="5"/>
      <c r="IG895" s="5"/>
      <c r="IH895" s="5"/>
      <c r="II895" s="5"/>
      <c r="IJ895" s="5"/>
      <c r="IK895" s="5"/>
      <c r="IL895" s="5"/>
      <c r="IM895" s="5"/>
      <c r="IN895" s="5"/>
      <c r="IO895" s="5"/>
      <c r="IP895" s="5"/>
      <c r="IQ895" s="5"/>
      <c r="IR895" s="5"/>
      <c r="IS895" s="5"/>
      <c r="IT895" s="5"/>
      <c r="IU895" s="5"/>
      <c r="IV895" s="5"/>
      <c r="IW895" s="5"/>
      <c r="IX895" s="5"/>
      <c r="IY895" s="5"/>
      <c r="IZ895" s="5"/>
      <c r="JA895" s="5"/>
      <c r="JB895" s="5"/>
      <c r="JC895" s="5"/>
      <c r="JD895" s="5"/>
      <c r="JE895" s="5"/>
      <c r="JF895" s="5"/>
      <c r="JG895" s="5"/>
      <c r="JH895" s="5"/>
      <c r="JI895" s="5"/>
      <c r="JJ895" s="5"/>
      <c r="JK895" s="5"/>
      <c r="JL895" s="5"/>
      <c r="JM895" s="5"/>
      <c r="JN895" s="5"/>
      <c r="JO895" s="5"/>
      <c r="JP895" s="5"/>
      <c r="JQ895" s="5"/>
      <c r="JR895" s="5"/>
      <c r="JS895" s="5"/>
      <c r="JT895" s="5"/>
      <c r="JU895" s="5"/>
      <c r="JV895" s="5"/>
      <c r="JW895" s="5"/>
      <c r="JX895" s="5"/>
      <c r="JY895" s="5"/>
      <c r="JZ895" s="5"/>
      <c r="KA895" s="5"/>
      <c r="KB895" s="5"/>
      <c r="KC895" s="5"/>
      <c r="KD895" s="5"/>
      <c r="KE895" s="5"/>
      <c r="KF895" s="5"/>
      <c r="KG895" s="5"/>
      <c r="KH895" s="5"/>
      <c r="KI895" s="5"/>
      <c r="KJ895" s="5"/>
      <c r="KK895" s="5"/>
      <c r="KL895" s="5"/>
      <c r="KM895" s="5"/>
      <c r="KN895" s="5"/>
    </row>
    <row r="896" spans="1:300" ht="12.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5"/>
      <c r="CL896" s="5"/>
      <c r="CM896" s="5"/>
      <c r="CN896" s="5"/>
      <c r="CO896" s="5"/>
      <c r="CP896" s="5"/>
      <c r="CQ896" s="5"/>
      <c r="CR896" s="5"/>
      <c r="CS896" s="5"/>
      <c r="CT896" s="5"/>
      <c r="CU896" s="5"/>
      <c r="CV896" s="5"/>
      <c r="CW896" s="5"/>
      <c r="CX896" s="5"/>
      <c r="CY896" s="5"/>
      <c r="CZ896" s="5"/>
      <c r="DA896" s="5"/>
      <c r="DB896" s="5"/>
      <c r="DC896" s="5"/>
      <c r="DD896" s="5"/>
      <c r="DE896" s="5"/>
      <c r="DF896" s="5"/>
      <c r="DG896" s="5"/>
      <c r="DH896" s="5"/>
      <c r="DI896" s="5"/>
      <c r="DJ896" s="5"/>
      <c r="DK896" s="5"/>
      <c r="DL896" s="5"/>
      <c r="DM896" s="5"/>
      <c r="DN896" s="5"/>
      <c r="DO896" s="5"/>
      <c r="DP896" s="5"/>
      <c r="DQ896" s="5"/>
      <c r="DR896" s="5"/>
      <c r="DS896" s="5"/>
      <c r="DT896" s="5"/>
      <c r="DU896" s="5"/>
      <c r="DV896" s="5"/>
      <c r="DW896" s="5"/>
      <c r="DX896" s="5"/>
      <c r="DY896" s="5"/>
      <c r="DZ896" s="5"/>
      <c r="EA896" s="5"/>
      <c r="EB896" s="5"/>
      <c r="EC896" s="5"/>
      <c r="ED896" s="5"/>
      <c r="EE896" s="5"/>
      <c r="EF896" s="5"/>
      <c r="EG896" s="5"/>
      <c r="EH896" s="5"/>
      <c r="EI896" s="5"/>
      <c r="EJ896" s="5"/>
      <c r="EK896" s="5"/>
      <c r="EL896" s="5"/>
      <c r="EM896" s="5"/>
      <c r="EN896" s="5"/>
      <c r="EO896" s="5"/>
      <c r="EP896" s="5"/>
      <c r="EQ896" s="5"/>
      <c r="ER896" s="5"/>
      <c r="ES896" s="5"/>
      <c r="ET896" s="5"/>
      <c r="EU896" s="5"/>
      <c r="EV896" s="5"/>
      <c r="EW896" s="5"/>
      <c r="EX896" s="5"/>
      <c r="EY896" s="5"/>
      <c r="EZ896" s="5"/>
      <c r="FA896" s="5"/>
      <c r="FB896" s="5"/>
      <c r="FC896" s="5"/>
      <c r="FD896" s="5"/>
      <c r="FE896" s="5"/>
      <c r="FF896" s="5"/>
      <c r="FG896" s="5"/>
      <c r="FH896" s="5"/>
      <c r="FI896" s="5"/>
      <c r="FJ896" s="5"/>
      <c r="FK896" s="5"/>
      <c r="FL896" s="5"/>
      <c r="FM896" s="5"/>
      <c r="FN896" s="5"/>
      <c r="FO896" s="5"/>
      <c r="FP896" s="5"/>
      <c r="FQ896" s="5"/>
      <c r="FR896" s="5"/>
      <c r="FS896" s="5"/>
      <c r="FT896" s="5"/>
      <c r="FU896" s="5"/>
      <c r="FV896" s="5"/>
      <c r="FW896" s="5"/>
      <c r="FX896" s="5"/>
      <c r="FY896" s="5"/>
      <c r="FZ896" s="5"/>
      <c r="GA896" s="5"/>
      <c r="GB896" s="5"/>
      <c r="GC896" s="5"/>
      <c r="GD896" s="5"/>
      <c r="GE896" s="5"/>
      <c r="GF896" s="5"/>
      <c r="GG896" s="5"/>
      <c r="GH896" s="5"/>
      <c r="GI896" s="5"/>
      <c r="GJ896" s="5"/>
      <c r="GK896" s="5"/>
      <c r="GL896" s="5"/>
      <c r="GM896" s="5"/>
      <c r="GN896" s="5"/>
      <c r="GO896" s="5"/>
      <c r="GP896" s="5"/>
      <c r="GQ896" s="5"/>
      <c r="GR896" s="5"/>
      <c r="GS896" s="5"/>
      <c r="GT896" s="5"/>
      <c r="GU896" s="5"/>
      <c r="GV896" s="5"/>
      <c r="GW896" s="5"/>
      <c r="GX896" s="5"/>
      <c r="GY896" s="5"/>
      <c r="GZ896" s="5"/>
      <c r="HA896" s="5"/>
      <c r="HB896" s="5"/>
      <c r="HC896" s="5"/>
      <c r="HD896" s="5"/>
      <c r="HE896" s="5"/>
      <c r="HF896" s="5"/>
      <c r="HG896" s="5"/>
      <c r="HH896" s="5"/>
      <c r="HI896" s="5"/>
      <c r="HJ896" s="5"/>
      <c r="HK896" s="5"/>
      <c r="HL896" s="5"/>
      <c r="HM896" s="5"/>
      <c r="HN896" s="5"/>
      <c r="HO896" s="5"/>
      <c r="HP896" s="5"/>
      <c r="HQ896" s="5"/>
      <c r="HR896" s="5"/>
      <c r="HS896" s="5"/>
      <c r="HT896" s="5"/>
      <c r="HU896" s="5"/>
      <c r="HV896" s="5"/>
      <c r="HW896" s="5"/>
      <c r="HX896" s="5"/>
      <c r="HY896" s="5"/>
      <c r="HZ896" s="5"/>
      <c r="IA896" s="5"/>
      <c r="IB896" s="5"/>
      <c r="IC896" s="5"/>
      <c r="ID896" s="5"/>
      <c r="IE896" s="5"/>
      <c r="IF896" s="5"/>
      <c r="IG896" s="5"/>
      <c r="IH896" s="5"/>
      <c r="II896" s="5"/>
      <c r="IJ896" s="5"/>
      <c r="IK896" s="5"/>
      <c r="IL896" s="5"/>
      <c r="IM896" s="5"/>
      <c r="IN896" s="5"/>
      <c r="IO896" s="5"/>
      <c r="IP896" s="5"/>
      <c r="IQ896" s="5"/>
      <c r="IR896" s="5"/>
      <c r="IS896" s="5"/>
      <c r="IT896" s="5"/>
      <c r="IU896" s="5"/>
      <c r="IV896" s="5"/>
      <c r="IW896" s="5"/>
      <c r="IX896" s="5"/>
      <c r="IY896" s="5"/>
      <c r="IZ896" s="5"/>
      <c r="JA896" s="5"/>
      <c r="JB896" s="5"/>
      <c r="JC896" s="5"/>
      <c r="JD896" s="5"/>
      <c r="JE896" s="5"/>
      <c r="JF896" s="5"/>
      <c r="JG896" s="5"/>
      <c r="JH896" s="5"/>
      <c r="JI896" s="5"/>
      <c r="JJ896" s="5"/>
      <c r="JK896" s="5"/>
      <c r="JL896" s="5"/>
      <c r="JM896" s="5"/>
      <c r="JN896" s="5"/>
      <c r="JO896" s="5"/>
      <c r="JP896" s="5"/>
      <c r="JQ896" s="5"/>
      <c r="JR896" s="5"/>
      <c r="JS896" s="5"/>
      <c r="JT896" s="5"/>
      <c r="JU896" s="5"/>
      <c r="JV896" s="5"/>
      <c r="JW896" s="5"/>
      <c r="JX896" s="5"/>
      <c r="JY896" s="5"/>
      <c r="JZ896" s="5"/>
      <c r="KA896" s="5"/>
      <c r="KB896" s="5"/>
      <c r="KC896" s="5"/>
      <c r="KD896" s="5"/>
      <c r="KE896" s="5"/>
      <c r="KF896" s="5"/>
      <c r="KG896" s="5"/>
      <c r="KH896" s="5"/>
      <c r="KI896" s="5"/>
      <c r="KJ896" s="5"/>
      <c r="KK896" s="5"/>
      <c r="KL896" s="5"/>
      <c r="KM896" s="5"/>
      <c r="KN896" s="5"/>
    </row>
    <row r="897" spans="1:300" ht="12.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  <c r="CL897" s="5"/>
      <c r="CM897" s="5"/>
      <c r="CN897" s="5"/>
      <c r="CO897" s="5"/>
      <c r="CP897" s="5"/>
      <c r="CQ897" s="5"/>
      <c r="CR897" s="5"/>
      <c r="CS897" s="5"/>
      <c r="CT897" s="5"/>
      <c r="CU897" s="5"/>
      <c r="CV897" s="5"/>
      <c r="CW897" s="5"/>
      <c r="CX897" s="5"/>
      <c r="CY897" s="5"/>
      <c r="CZ897" s="5"/>
      <c r="DA897" s="5"/>
      <c r="DB897" s="5"/>
      <c r="DC897" s="5"/>
      <c r="DD897" s="5"/>
      <c r="DE897" s="5"/>
      <c r="DF897" s="5"/>
      <c r="DG897" s="5"/>
      <c r="DH897" s="5"/>
      <c r="DI897" s="5"/>
      <c r="DJ897" s="5"/>
      <c r="DK897" s="5"/>
      <c r="DL897" s="5"/>
      <c r="DM897" s="5"/>
      <c r="DN897" s="5"/>
      <c r="DO897" s="5"/>
      <c r="DP897" s="5"/>
      <c r="DQ897" s="5"/>
      <c r="DR897" s="5"/>
      <c r="DS897" s="5"/>
      <c r="DT897" s="5"/>
      <c r="DU897" s="5"/>
      <c r="DV897" s="5"/>
      <c r="DW897" s="5"/>
      <c r="DX897" s="5"/>
      <c r="DY897" s="5"/>
      <c r="DZ897" s="5"/>
      <c r="EA897" s="5"/>
      <c r="EB897" s="5"/>
      <c r="EC897" s="5"/>
      <c r="ED897" s="5"/>
      <c r="EE897" s="5"/>
      <c r="EF897" s="5"/>
      <c r="EG897" s="5"/>
      <c r="EH897" s="5"/>
      <c r="EI897" s="5"/>
      <c r="EJ897" s="5"/>
      <c r="EK897" s="5"/>
      <c r="EL897" s="5"/>
      <c r="EM897" s="5"/>
      <c r="EN897" s="5"/>
      <c r="EO897" s="5"/>
      <c r="EP897" s="5"/>
      <c r="EQ897" s="5"/>
      <c r="ER897" s="5"/>
      <c r="ES897" s="5"/>
      <c r="ET897" s="5"/>
      <c r="EU897" s="5"/>
      <c r="EV897" s="5"/>
      <c r="EW897" s="5"/>
      <c r="EX897" s="5"/>
      <c r="EY897" s="5"/>
      <c r="EZ897" s="5"/>
      <c r="FA897" s="5"/>
      <c r="FB897" s="5"/>
      <c r="FC897" s="5"/>
      <c r="FD897" s="5"/>
      <c r="FE897" s="5"/>
      <c r="FF897" s="5"/>
      <c r="FG897" s="5"/>
      <c r="FH897" s="5"/>
      <c r="FI897" s="5"/>
      <c r="FJ897" s="5"/>
      <c r="FK897" s="5"/>
      <c r="FL897" s="5"/>
      <c r="FM897" s="5"/>
      <c r="FN897" s="5"/>
      <c r="FO897" s="5"/>
      <c r="FP897" s="5"/>
      <c r="FQ897" s="5"/>
      <c r="FR897" s="5"/>
      <c r="FS897" s="5"/>
      <c r="FT897" s="5"/>
      <c r="FU897" s="5"/>
      <c r="FV897" s="5"/>
      <c r="FW897" s="5"/>
      <c r="FX897" s="5"/>
      <c r="FY897" s="5"/>
      <c r="FZ897" s="5"/>
      <c r="GA897" s="5"/>
      <c r="GB897" s="5"/>
      <c r="GC897" s="5"/>
      <c r="GD897" s="5"/>
      <c r="GE897" s="5"/>
      <c r="GF897" s="5"/>
      <c r="GG897" s="5"/>
      <c r="GH897" s="5"/>
      <c r="GI897" s="5"/>
      <c r="GJ897" s="5"/>
      <c r="GK897" s="5"/>
      <c r="GL897" s="5"/>
      <c r="GM897" s="5"/>
      <c r="GN897" s="5"/>
      <c r="GO897" s="5"/>
      <c r="GP897" s="5"/>
      <c r="GQ897" s="5"/>
      <c r="GR897" s="5"/>
      <c r="GS897" s="5"/>
      <c r="GT897" s="5"/>
      <c r="GU897" s="5"/>
      <c r="GV897" s="5"/>
      <c r="GW897" s="5"/>
      <c r="GX897" s="5"/>
      <c r="GY897" s="5"/>
      <c r="GZ897" s="5"/>
      <c r="HA897" s="5"/>
      <c r="HB897" s="5"/>
      <c r="HC897" s="5"/>
      <c r="HD897" s="5"/>
      <c r="HE897" s="5"/>
      <c r="HF897" s="5"/>
      <c r="HG897" s="5"/>
      <c r="HH897" s="5"/>
      <c r="HI897" s="5"/>
      <c r="HJ897" s="5"/>
      <c r="HK897" s="5"/>
      <c r="HL897" s="5"/>
      <c r="HM897" s="5"/>
      <c r="HN897" s="5"/>
      <c r="HO897" s="5"/>
      <c r="HP897" s="5"/>
      <c r="HQ897" s="5"/>
      <c r="HR897" s="5"/>
      <c r="HS897" s="5"/>
      <c r="HT897" s="5"/>
      <c r="HU897" s="5"/>
      <c r="HV897" s="5"/>
      <c r="HW897" s="5"/>
      <c r="HX897" s="5"/>
      <c r="HY897" s="5"/>
      <c r="HZ897" s="5"/>
      <c r="IA897" s="5"/>
      <c r="IB897" s="5"/>
      <c r="IC897" s="5"/>
      <c r="ID897" s="5"/>
      <c r="IE897" s="5"/>
      <c r="IF897" s="5"/>
      <c r="IG897" s="5"/>
      <c r="IH897" s="5"/>
      <c r="II897" s="5"/>
      <c r="IJ897" s="5"/>
      <c r="IK897" s="5"/>
      <c r="IL897" s="5"/>
      <c r="IM897" s="5"/>
      <c r="IN897" s="5"/>
      <c r="IO897" s="5"/>
      <c r="IP897" s="5"/>
      <c r="IQ897" s="5"/>
      <c r="IR897" s="5"/>
      <c r="IS897" s="5"/>
      <c r="IT897" s="5"/>
      <c r="IU897" s="5"/>
      <c r="IV897" s="5"/>
      <c r="IW897" s="5"/>
      <c r="IX897" s="5"/>
      <c r="IY897" s="5"/>
      <c r="IZ897" s="5"/>
      <c r="JA897" s="5"/>
      <c r="JB897" s="5"/>
      <c r="JC897" s="5"/>
      <c r="JD897" s="5"/>
      <c r="JE897" s="5"/>
      <c r="JF897" s="5"/>
      <c r="JG897" s="5"/>
      <c r="JH897" s="5"/>
      <c r="JI897" s="5"/>
      <c r="JJ897" s="5"/>
      <c r="JK897" s="5"/>
      <c r="JL897" s="5"/>
      <c r="JM897" s="5"/>
      <c r="JN897" s="5"/>
      <c r="JO897" s="5"/>
      <c r="JP897" s="5"/>
      <c r="JQ897" s="5"/>
      <c r="JR897" s="5"/>
      <c r="JS897" s="5"/>
      <c r="JT897" s="5"/>
      <c r="JU897" s="5"/>
      <c r="JV897" s="5"/>
      <c r="JW897" s="5"/>
      <c r="JX897" s="5"/>
      <c r="JY897" s="5"/>
      <c r="JZ897" s="5"/>
      <c r="KA897" s="5"/>
      <c r="KB897" s="5"/>
      <c r="KC897" s="5"/>
      <c r="KD897" s="5"/>
      <c r="KE897" s="5"/>
      <c r="KF897" s="5"/>
      <c r="KG897" s="5"/>
      <c r="KH897" s="5"/>
      <c r="KI897" s="5"/>
      <c r="KJ897" s="5"/>
      <c r="KK897" s="5"/>
      <c r="KL897" s="5"/>
      <c r="KM897" s="5"/>
      <c r="KN897" s="5"/>
    </row>
    <row r="898" spans="1:300" ht="12.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5"/>
      <c r="CJ898" s="5"/>
      <c r="CK898" s="5"/>
      <c r="CL898" s="5"/>
      <c r="CM898" s="5"/>
      <c r="CN898" s="5"/>
      <c r="CO898" s="5"/>
      <c r="CP898" s="5"/>
      <c r="CQ898" s="5"/>
      <c r="CR898" s="5"/>
      <c r="CS898" s="5"/>
      <c r="CT898" s="5"/>
      <c r="CU898" s="5"/>
      <c r="CV898" s="5"/>
      <c r="CW898" s="5"/>
      <c r="CX898" s="5"/>
      <c r="CY898" s="5"/>
      <c r="CZ898" s="5"/>
      <c r="DA898" s="5"/>
      <c r="DB898" s="5"/>
      <c r="DC898" s="5"/>
      <c r="DD898" s="5"/>
      <c r="DE898" s="5"/>
      <c r="DF898" s="5"/>
      <c r="DG898" s="5"/>
      <c r="DH898" s="5"/>
      <c r="DI898" s="5"/>
      <c r="DJ898" s="5"/>
      <c r="DK898" s="5"/>
      <c r="DL898" s="5"/>
      <c r="DM898" s="5"/>
      <c r="DN898" s="5"/>
      <c r="DO898" s="5"/>
      <c r="DP898" s="5"/>
      <c r="DQ898" s="5"/>
      <c r="DR898" s="5"/>
      <c r="DS898" s="5"/>
      <c r="DT898" s="5"/>
      <c r="DU898" s="5"/>
      <c r="DV898" s="5"/>
      <c r="DW898" s="5"/>
      <c r="DX898" s="5"/>
      <c r="DY898" s="5"/>
      <c r="DZ898" s="5"/>
      <c r="EA898" s="5"/>
      <c r="EB898" s="5"/>
      <c r="EC898" s="5"/>
      <c r="ED898" s="5"/>
      <c r="EE898" s="5"/>
      <c r="EF898" s="5"/>
      <c r="EG898" s="5"/>
      <c r="EH898" s="5"/>
      <c r="EI898" s="5"/>
      <c r="EJ898" s="5"/>
      <c r="EK898" s="5"/>
      <c r="EL898" s="5"/>
      <c r="EM898" s="5"/>
      <c r="EN898" s="5"/>
      <c r="EO898" s="5"/>
      <c r="EP898" s="5"/>
      <c r="EQ898" s="5"/>
      <c r="ER898" s="5"/>
      <c r="ES898" s="5"/>
      <c r="ET898" s="5"/>
      <c r="EU898" s="5"/>
      <c r="EV898" s="5"/>
      <c r="EW898" s="5"/>
      <c r="EX898" s="5"/>
      <c r="EY898" s="5"/>
      <c r="EZ898" s="5"/>
      <c r="FA898" s="5"/>
      <c r="FB898" s="5"/>
      <c r="FC898" s="5"/>
      <c r="FD898" s="5"/>
      <c r="FE898" s="5"/>
      <c r="FF898" s="5"/>
      <c r="FG898" s="5"/>
      <c r="FH898" s="5"/>
      <c r="FI898" s="5"/>
      <c r="FJ898" s="5"/>
      <c r="FK898" s="5"/>
      <c r="FL898" s="5"/>
      <c r="FM898" s="5"/>
      <c r="FN898" s="5"/>
      <c r="FO898" s="5"/>
      <c r="FP898" s="5"/>
      <c r="FQ898" s="5"/>
      <c r="FR898" s="5"/>
      <c r="FS898" s="5"/>
      <c r="FT898" s="5"/>
      <c r="FU898" s="5"/>
      <c r="FV898" s="5"/>
      <c r="FW898" s="5"/>
      <c r="FX898" s="5"/>
      <c r="FY898" s="5"/>
      <c r="FZ898" s="5"/>
      <c r="GA898" s="5"/>
      <c r="GB898" s="5"/>
      <c r="GC898" s="5"/>
      <c r="GD898" s="5"/>
      <c r="GE898" s="5"/>
      <c r="GF898" s="5"/>
      <c r="GG898" s="5"/>
      <c r="GH898" s="5"/>
      <c r="GI898" s="5"/>
      <c r="GJ898" s="5"/>
      <c r="GK898" s="5"/>
      <c r="GL898" s="5"/>
      <c r="GM898" s="5"/>
      <c r="GN898" s="5"/>
      <c r="GO898" s="5"/>
      <c r="GP898" s="5"/>
      <c r="GQ898" s="5"/>
      <c r="GR898" s="5"/>
      <c r="GS898" s="5"/>
      <c r="GT898" s="5"/>
      <c r="GU898" s="5"/>
      <c r="GV898" s="5"/>
      <c r="GW898" s="5"/>
      <c r="GX898" s="5"/>
      <c r="GY898" s="5"/>
      <c r="GZ898" s="5"/>
      <c r="HA898" s="5"/>
      <c r="HB898" s="5"/>
      <c r="HC898" s="5"/>
      <c r="HD898" s="5"/>
      <c r="HE898" s="5"/>
      <c r="HF898" s="5"/>
      <c r="HG898" s="5"/>
      <c r="HH898" s="5"/>
      <c r="HI898" s="5"/>
      <c r="HJ898" s="5"/>
      <c r="HK898" s="5"/>
      <c r="HL898" s="5"/>
      <c r="HM898" s="5"/>
      <c r="HN898" s="5"/>
      <c r="HO898" s="5"/>
      <c r="HP898" s="5"/>
      <c r="HQ898" s="5"/>
      <c r="HR898" s="5"/>
      <c r="HS898" s="5"/>
      <c r="HT898" s="5"/>
      <c r="HU898" s="5"/>
      <c r="HV898" s="5"/>
      <c r="HW898" s="5"/>
      <c r="HX898" s="5"/>
      <c r="HY898" s="5"/>
      <c r="HZ898" s="5"/>
      <c r="IA898" s="5"/>
      <c r="IB898" s="5"/>
      <c r="IC898" s="5"/>
      <c r="ID898" s="5"/>
      <c r="IE898" s="5"/>
      <c r="IF898" s="5"/>
      <c r="IG898" s="5"/>
      <c r="IH898" s="5"/>
      <c r="II898" s="5"/>
      <c r="IJ898" s="5"/>
      <c r="IK898" s="5"/>
      <c r="IL898" s="5"/>
      <c r="IM898" s="5"/>
      <c r="IN898" s="5"/>
      <c r="IO898" s="5"/>
      <c r="IP898" s="5"/>
      <c r="IQ898" s="5"/>
      <c r="IR898" s="5"/>
      <c r="IS898" s="5"/>
      <c r="IT898" s="5"/>
      <c r="IU898" s="5"/>
      <c r="IV898" s="5"/>
      <c r="IW898" s="5"/>
      <c r="IX898" s="5"/>
      <c r="IY898" s="5"/>
      <c r="IZ898" s="5"/>
      <c r="JA898" s="5"/>
      <c r="JB898" s="5"/>
      <c r="JC898" s="5"/>
      <c r="JD898" s="5"/>
      <c r="JE898" s="5"/>
      <c r="JF898" s="5"/>
      <c r="JG898" s="5"/>
      <c r="JH898" s="5"/>
      <c r="JI898" s="5"/>
      <c r="JJ898" s="5"/>
      <c r="JK898" s="5"/>
      <c r="JL898" s="5"/>
      <c r="JM898" s="5"/>
      <c r="JN898" s="5"/>
      <c r="JO898" s="5"/>
      <c r="JP898" s="5"/>
      <c r="JQ898" s="5"/>
      <c r="JR898" s="5"/>
      <c r="JS898" s="5"/>
      <c r="JT898" s="5"/>
      <c r="JU898" s="5"/>
      <c r="JV898" s="5"/>
      <c r="JW898" s="5"/>
      <c r="JX898" s="5"/>
      <c r="JY898" s="5"/>
      <c r="JZ898" s="5"/>
      <c r="KA898" s="5"/>
      <c r="KB898" s="5"/>
      <c r="KC898" s="5"/>
      <c r="KD898" s="5"/>
      <c r="KE898" s="5"/>
      <c r="KF898" s="5"/>
      <c r="KG898" s="5"/>
      <c r="KH898" s="5"/>
      <c r="KI898" s="5"/>
      <c r="KJ898" s="5"/>
      <c r="KK898" s="5"/>
      <c r="KL898" s="5"/>
      <c r="KM898" s="5"/>
      <c r="KN898" s="5"/>
    </row>
    <row r="899" spans="1:300" ht="12.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5"/>
      <c r="CJ899" s="5"/>
      <c r="CK899" s="5"/>
      <c r="CL899" s="5"/>
      <c r="CM899" s="5"/>
      <c r="CN899" s="5"/>
      <c r="CO899" s="5"/>
      <c r="CP899" s="5"/>
      <c r="CQ899" s="5"/>
      <c r="CR899" s="5"/>
      <c r="CS899" s="5"/>
      <c r="CT899" s="5"/>
      <c r="CU899" s="5"/>
      <c r="CV899" s="5"/>
      <c r="CW899" s="5"/>
      <c r="CX899" s="5"/>
      <c r="CY899" s="5"/>
      <c r="CZ899" s="5"/>
      <c r="DA899" s="5"/>
      <c r="DB899" s="5"/>
      <c r="DC899" s="5"/>
      <c r="DD899" s="5"/>
      <c r="DE899" s="5"/>
      <c r="DF899" s="5"/>
      <c r="DG899" s="5"/>
      <c r="DH899" s="5"/>
      <c r="DI899" s="5"/>
      <c r="DJ899" s="5"/>
      <c r="DK899" s="5"/>
      <c r="DL899" s="5"/>
      <c r="DM899" s="5"/>
      <c r="DN899" s="5"/>
      <c r="DO899" s="5"/>
      <c r="DP899" s="5"/>
      <c r="DQ899" s="5"/>
      <c r="DR899" s="5"/>
      <c r="DS899" s="5"/>
      <c r="DT899" s="5"/>
      <c r="DU899" s="5"/>
      <c r="DV899" s="5"/>
      <c r="DW899" s="5"/>
      <c r="DX899" s="5"/>
      <c r="DY899" s="5"/>
      <c r="DZ899" s="5"/>
      <c r="EA899" s="5"/>
      <c r="EB899" s="5"/>
      <c r="EC899" s="5"/>
      <c r="ED899" s="5"/>
      <c r="EE899" s="5"/>
      <c r="EF899" s="5"/>
      <c r="EG899" s="5"/>
      <c r="EH899" s="5"/>
      <c r="EI899" s="5"/>
      <c r="EJ899" s="5"/>
      <c r="EK899" s="5"/>
      <c r="EL899" s="5"/>
      <c r="EM899" s="5"/>
      <c r="EN899" s="5"/>
      <c r="EO899" s="5"/>
      <c r="EP899" s="5"/>
      <c r="EQ899" s="5"/>
      <c r="ER899" s="5"/>
      <c r="ES899" s="5"/>
      <c r="ET899" s="5"/>
      <c r="EU899" s="5"/>
      <c r="EV899" s="5"/>
      <c r="EW899" s="5"/>
      <c r="EX899" s="5"/>
      <c r="EY899" s="5"/>
      <c r="EZ899" s="5"/>
      <c r="FA899" s="5"/>
      <c r="FB899" s="5"/>
      <c r="FC899" s="5"/>
      <c r="FD899" s="5"/>
      <c r="FE899" s="5"/>
      <c r="FF899" s="5"/>
      <c r="FG899" s="5"/>
      <c r="FH899" s="5"/>
      <c r="FI899" s="5"/>
      <c r="FJ899" s="5"/>
      <c r="FK899" s="5"/>
      <c r="FL899" s="5"/>
      <c r="FM899" s="5"/>
      <c r="FN899" s="5"/>
      <c r="FO899" s="5"/>
      <c r="FP899" s="5"/>
      <c r="FQ899" s="5"/>
      <c r="FR899" s="5"/>
      <c r="FS899" s="5"/>
      <c r="FT899" s="5"/>
      <c r="FU899" s="5"/>
      <c r="FV899" s="5"/>
      <c r="FW899" s="5"/>
      <c r="FX899" s="5"/>
      <c r="FY899" s="5"/>
      <c r="FZ899" s="5"/>
      <c r="GA899" s="5"/>
      <c r="GB899" s="5"/>
      <c r="GC899" s="5"/>
      <c r="GD899" s="5"/>
      <c r="GE899" s="5"/>
      <c r="GF899" s="5"/>
      <c r="GG899" s="5"/>
      <c r="GH899" s="5"/>
      <c r="GI899" s="5"/>
      <c r="GJ899" s="5"/>
      <c r="GK899" s="5"/>
      <c r="GL899" s="5"/>
      <c r="GM899" s="5"/>
      <c r="GN899" s="5"/>
      <c r="GO899" s="5"/>
      <c r="GP899" s="5"/>
      <c r="GQ899" s="5"/>
      <c r="GR899" s="5"/>
      <c r="GS899" s="5"/>
      <c r="GT899" s="5"/>
      <c r="GU899" s="5"/>
      <c r="GV899" s="5"/>
      <c r="GW899" s="5"/>
      <c r="GX899" s="5"/>
      <c r="GY899" s="5"/>
      <c r="GZ899" s="5"/>
      <c r="HA899" s="5"/>
      <c r="HB899" s="5"/>
      <c r="HC899" s="5"/>
      <c r="HD899" s="5"/>
      <c r="HE899" s="5"/>
      <c r="HF899" s="5"/>
      <c r="HG899" s="5"/>
      <c r="HH899" s="5"/>
      <c r="HI899" s="5"/>
      <c r="HJ899" s="5"/>
      <c r="HK899" s="5"/>
      <c r="HL899" s="5"/>
      <c r="HM899" s="5"/>
      <c r="HN899" s="5"/>
      <c r="HO899" s="5"/>
      <c r="HP899" s="5"/>
      <c r="HQ899" s="5"/>
      <c r="HR899" s="5"/>
      <c r="HS899" s="5"/>
      <c r="HT899" s="5"/>
      <c r="HU899" s="5"/>
      <c r="HV899" s="5"/>
      <c r="HW899" s="5"/>
      <c r="HX899" s="5"/>
      <c r="HY899" s="5"/>
      <c r="HZ899" s="5"/>
      <c r="IA899" s="5"/>
      <c r="IB899" s="5"/>
      <c r="IC899" s="5"/>
      <c r="ID899" s="5"/>
      <c r="IE899" s="5"/>
      <c r="IF899" s="5"/>
      <c r="IG899" s="5"/>
      <c r="IH899" s="5"/>
      <c r="II899" s="5"/>
      <c r="IJ899" s="5"/>
      <c r="IK899" s="5"/>
      <c r="IL899" s="5"/>
      <c r="IM899" s="5"/>
      <c r="IN899" s="5"/>
      <c r="IO899" s="5"/>
      <c r="IP899" s="5"/>
      <c r="IQ899" s="5"/>
      <c r="IR899" s="5"/>
      <c r="IS899" s="5"/>
      <c r="IT899" s="5"/>
      <c r="IU899" s="5"/>
      <c r="IV899" s="5"/>
      <c r="IW899" s="5"/>
      <c r="IX899" s="5"/>
      <c r="IY899" s="5"/>
      <c r="IZ899" s="5"/>
      <c r="JA899" s="5"/>
      <c r="JB899" s="5"/>
      <c r="JC899" s="5"/>
      <c r="JD899" s="5"/>
      <c r="JE899" s="5"/>
      <c r="JF899" s="5"/>
      <c r="JG899" s="5"/>
      <c r="JH899" s="5"/>
      <c r="JI899" s="5"/>
      <c r="JJ899" s="5"/>
      <c r="JK899" s="5"/>
      <c r="JL899" s="5"/>
      <c r="JM899" s="5"/>
      <c r="JN899" s="5"/>
      <c r="JO899" s="5"/>
      <c r="JP899" s="5"/>
      <c r="JQ899" s="5"/>
      <c r="JR899" s="5"/>
      <c r="JS899" s="5"/>
      <c r="JT899" s="5"/>
      <c r="JU899" s="5"/>
      <c r="JV899" s="5"/>
      <c r="JW899" s="5"/>
      <c r="JX899" s="5"/>
      <c r="JY899" s="5"/>
      <c r="JZ899" s="5"/>
      <c r="KA899" s="5"/>
      <c r="KB899" s="5"/>
      <c r="KC899" s="5"/>
      <c r="KD899" s="5"/>
      <c r="KE899" s="5"/>
      <c r="KF899" s="5"/>
      <c r="KG899" s="5"/>
      <c r="KH899" s="5"/>
      <c r="KI899" s="5"/>
      <c r="KJ899" s="5"/>
      <c r="KK899" s="5"/>
      <c r="KL899" s="5"/>
      <c r="KM899" s="5"/>
      <c r="KN899" s="5"/>
    </row>
    <row r="900" spans="1:300" ht="12.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5"/>
      <c r="CJ900" s="5"/>
      <c r="CK900" s="5"/>
      <c r="CL900" s="5"/>
      <c r="CM900" s="5"/>
      <c r="CN900" s="5"/>
      <c r="CO900" s="5"/>
      <c r="CP900" s="5"/>
      <c r="CQ900" s="5"/>
      <c r="CR900" s="5"/>
      <c r="CS900" s="5"/>
      <c r="CT900" s="5"/>
      <c r="CU900" s="5"/>
      <c r="CV900" s="5"/>
      <c r="CW900" s="5"/>
      <c r="CX900" s="5"/>
      <c r="CY900" s="5"/>
      <c r="CZ900" s="5"/>
      <c r="DA900" s="5"/>
      <c r="DB900" s="5"/>
      <c r="DC900" s="5"/>
      <c r="DD900" s="5"/>
      <c r="DE900" s="5"/>
      <c r="DF900" s="5"/>
      <c r="DG900" s="5"/>
      <c r="DH900" s="5"/>
      <c r="DI900" s="5"/>
      <c r="DJ900" s="5"/>
      <c r="DK900" s="5"/>
      <c r="DL900" s="5"/>
      <c r="DM900" s="5"/>
      <c r="DN900" s="5"/>
      <c r="DO900" s="5"/>
      <c r="DP900" s="5"/>
      <c r="DQ900" s="5"/>
      <c r="DR900" s="5"/>
      <c r="DS900" s="5"/>
      <c r="DT900" s="5"/>
      <c r="DU900" s="5"/>
      <c r="DV900" s="5"/>
      <c r="DW900" s="5"/>
      <c r="DX900" s="5"/>
      <c r="DY900" s="5"/>
      <c r="DZ900" s="5"/>
      <c r="EA900" s="5"/>
      <c r="EB900" s="5"/>
      <c r="EC900" s="5"/>
      <c r="ED900" s="5"/>
      <c r="EE900" s="5"/>
      <c r="EF900" s="5"/>
      <c r="EG900" s="5"/>
      <c r="EH900" s="5"/>
      <c r="EI900" s="5"/>
      <c r="EJ900" s="5"/>
      <c r="EK900" s="5"/>
      <c r="EL900" s="5"/>
      <c r="EM900" s="5"/>
      <c r="EN900" s="5"/>
      <c r="EO900" s="5"/>
      <c r="EP900" s="5"/>
      <c r="EQ900" s="5"/>
      <c r="ER900" s="5"/>
      <c r="ES900" s="5"/>
      <c r="ET900" s="5"/>
      <c r="EU900" s="5"/>
      <c r="EV900" s="5"/>
      <c r="EW900" s="5"/>
      <c r="EX900" s="5"/>
      <c r="EY900" s="5"/>
      <c r="EZ900" s="5"/>
      <c r="FA900" s="5"/>
      <c r="FB900" s="5"/>
      <c r="FC900" s="5"/>
      <c r="FD900" s="5"/>
      <c r="FE900" s="5"/>
      <c r="FF900" s="5"/>
      <c r="FG900" s="5"/>
      <c r="FH900" s="5"/>
      <c r="FI900" s="5"/>
      <c r="FJ900" s="5"/>
      <c r="FK900" s="5"/>
      <c r="FL900" s="5"/>
      <c r="FM900" s="5"/>
      <c r="FN900" s="5"/>
      <c r="FO900" s="5"/>
      <c r="FP900" s="5"/>
      <c r="FQ900" s="5"/>
      <c r="FR900" s="5"/>
      <c r="FS900" s="5"/>
      <c r="FT900" s="5"/>
      <c r="FU900" s="5"/>
      <c r="FV900" s="5"/>
      <c r="FW900" s="5"/>
      <c r="FX900" s="5"/>
      <c r="FY900" s="5"/>
      <c r="FZ900" s="5"/>
      <c r="GA900" s="5"/>
      <c r="GB900" s="5"/>
      <c r="GC900" s="5"/>
      <c r="GD900" s="5"/>
      <c r="GE900" s="5"/>
      <c r="GF900" s="5"/>
      <c r="GG900" s="5"/>
      <c r="GH900" s="5"/>
      <c r="GI900" s="5"/>
      <c r="GJ900" s="5"/>
      <c r="GK900" s="5"/>
      <c r="GL900" s="5"/>
      <c r="GM900" s="5"/>
      <c r="GN900" s="5"/>
      <c r="GO900" s="5"/>
      <c r="GP900" s="5"/>
      <c r="GQ900" s="5"/>
      <c r="GR900" s="5"/>
      <c r="GS900" s="5"/>
      <c r="GT900" s="5"/>
      <c r="GU900" s="5"/>
      <c r="GV900" s="5"/>
      <c r="GW900" s="5"/>
      <c r="GX900" s="5"/>
      <c r="GY900" s="5"/>
      <c r="GZ900" s="5"/>
      <c r="HA900" s="5"/>
      <c r="HB900" s="5"/>
      <c r="HC900" s="5"/>
      <c r="HD900" s="5"/>
      <c r="HE900" s="5"/>
      <c r="HF900" s="5"/>
      <c r="HG900" s="5"/>
      <c r="HH900" s="5"/>
      <c r="HI900" s="5"/>
      <c r="HJ900" s="5"/>
      <c r="HK900" s="5"/>
      <c r="HL900" s="5"/>
      <c r="HM900" s="5"/>
      <c r="HN900" s="5"/>
      <c r="HO900" s="5"/>
      <c r="HP900" s="5"/>
      <c r="HQ900" s="5"/>
      <c r="HR900" s="5"/>
      <c r="HS900" s="5"/>
      <c r="HT900" s="5"/>
      <c r="HU900" s="5"/>
      <c r="HV900" s="5"/>
      <c r="HW900" s="5"/>
      <c r="HX900" s="5"/>
      <c r="HY900" s="5"/>
      <c r="HZ900" s="5"/>
      <c r="IA900" s="5"/>
      <c r="IB900" s="5"/>
      <c r="IC900" s="5"/>
      <c r="ID900" s="5"/>
      <c r="IE900" s="5"/>
      <c r="IF900" s="5"/>
      <c r="IG900" s="5"/>
      <c r="IH900" s="5"/>
      <c r="II900" s="5"/>
      <c r="IJ900" s="5"/>
      <c r="IK900" s="5"/>
      <c r="IL900" s="5"/>
      <c r="IM900" s="5"/>
      <c r="IN900" s="5"/>
      <c r="IO900" s="5"/>
      <c r="IP900" s="5"/>
      <c r="IQ900" s="5"/>
      <c r="IR900" s="5"/>
      <c r="IS900" s="5"/>
      <c r="IT900" s="5"/>
      <c r="IU900" s="5"/>
      <c r="IV900" s="5"/>
      <c r="IW900" s="5"/>
      <c r="IX900" s="5"/>
      <c r="IY900" s="5"/>
      <c r="IZ900" s="5"/>
      <c r="JA900" s="5"/>
      <c r="JB900" s="5"/>
      <c r="JC900" s="5"/>
      <c r="JD900" s="5"/>
      <c r="JE900" s="5"/>
      <c r="JF900" s="5"/>
      <c r="JG900" s="5"/>
      <c r="JH900" s="5"/>
      <c r="JI900" s="5"/>
      <c r="JJ900" s="5"/>
      <c r="JK900" s="5"/>
      <c r="JL900" s="5"/>
      <c r="JM900" s="5"/>
      <c r="JN900" s="5"/>
      <c r="JO900" s="5"/>
      <c r="JP900" s="5"/>
      <c r="JQ900" s="5"/>
      <c r="JR900" s="5"/>
      <c r="JS900" s="5"/>
      <c r="JT900" s="5"/>
      <c r="JU900" s="5"/>
      <c r="JV900" s="5"/>
      <c r="JW900" s="5"/>
      <c r="JX900" s="5"/>
      <c r="JY900" s="5"/>
      <c r="JZ900" s="5"/>
      <c r="KA900" s="5"/>
      <c r="KB900" s="5"/>
      <c r="KC900" s="5"/>
      <c r="KD900" s="5"/>
      <c r="KE900" s="5"/>
      <c r="KF900" s="5"/>
      <c r="KG900" s="5"/>
      <c r="KH900" s="5"/>
      <c r="KI900" s="5"/>
      <c r="KJ900" s="5"/>
      <c r="KK900" s="5"/>
      <c r="KL900" s="5"/>
      <c r="KM900" s="5"/>
      <c r="KN900" s="5"/>
    </row>
    <row r="901" spans="1:300" ht="12.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5"/>
      <c r="CJ901" s="5"/>
      <c r="CK901" s="5"/>
      <c r="CL901" s="5"/>
      <c r="CM901" s="5"/>
      <c r="CN901" s="5"/>
      <c r="CO901" s="5"/>
      <c r="CP901" s="5"/>
      <c r="CQ901" s="5"/>
      <c r="CR901" s="5"/>
      <c r="CS901" s="5"/>
      <c r="CT901" s="5"/>
      <c r="CU901" s="5"/>
      <c r="CV901" s="5"/>
      <c r="CW901" s="5"/>
      <c r="CX901" s="5"/>
      <c r="CY901" s="5"/>
      <c r="CZ901" s="5"/>
      <c r="DA901" s="5"/>
      <c r="DB901" s="5"/>
      <c r="DC901" s="5"/>
      <c r="DD901" s="5"/>
      <c r="DE901" s="5"/>
      <c r="DF901" s="5"/>
      <c r="DG901" s="5"/>
      <c r="DH901" s="5"/>
      <c r="DI901" s="5"/>
      <c r="DJ901" s="5"/>
      <c r="DK901" s="5"/>
      <c r="DL901" s="5"/>
      <c r="DM901" s="5"/>
      <c r="DN901" s="5"/>
      <c r="DO901" s="5"/>
      <c r="DP901" s="5"/>
      <c r="DQ901" s="5"/>
      <c r="DR901" s="5"/>
      <c r="DS901" s="5"/>
      <c r="DT901" s="5"/>
      <c r="DU901" s="5"/>
      <c r="DV901" s="5"/>
      <c r="DW901" s="5"/>
      <c r="DX901" s="5"/>
      <c r="DY901" s="5"/>
      <c r="DZ901" s="5"/>
      <c r="EA901" s="5"/>
      <c r="EB901" s="5"/>
      <c r="EC901" s="5"/>
      <c r="ED901" s="5"/>
      <c r="EE901" s="5"/>
      <c r="EF901" s="5"/>
      <c r="EG901" s="5"/>
      <c r="EH901" s="5"/>
      <c r="EI901" s="5"/>
      <c r="EJ901" s="5"/>
      <c r="EK901" s="5"/>
      <c r="EL901" s="5"/>
      <c r="EM901" s="5"/>
      <c r="EN901" s="5"/>
      <c r="EO901" s="5"/>
      <c r="EP901" s="5"/>
      <c r="EQ901" s="5"/>
      <c r="ER901" s="5"/>
      <c r="ES901" s="5"/>
      <c r="ET901" s="5"/>
      <c r="EU901" s="5"/>
      <c r="EV901" s="5"/>
      <c r="EW901" s="5"/>
      <c r="EX901" s="5"/>
      <c r="EY901" s="5"/>
      <c r="EZ901" s="5"/>
      <c r="FA901" s="5"/>
      <c r="FB901" s="5"/>
      <c r="FC901" s="5"/>
      <c r="FD901" s="5"/>
      <c r="FE901" s="5"/>
      <c r="FF901" s="5"/>
      <c r="FG901" s="5"/>
      <c r="FH901" s="5"/>
      <c r="FI901" s="5"/>
      <c r="FJ901" s="5"/>
      <c r="FK901" s="5"/>
      <c r="FL901" s="5"/>
      <c r="FM901" s="5"/>
      <c r="FN901" s="5"/>
      <c r="FO901" s="5"/>
      <c r="FP901" s="5"/>
      <c r="FQ901" s="5"/>
      <c r="FR901" s="5"/>
      <c r="FS901" s="5"/>
      <c r="FT901" s="5"/>
      <c r="FU901" s="5"/>
      <c r="FV901" s="5"/>
      <c r="FW901" s="5"/>
      <c r="FX901" s="5"/>
      <c r="FY901" s="5"/>
      <c r="FZ901" s="5"/>
      <c r="GA901" s="5"/>
      <c r="GB901" s="5"/>
      <c r="GC901" s="5"/>
      <c r="GD901" s="5"/>
      <c r="GE901" s="5"/>
      <c r="GF901" s="5"/>
      <c r="GG901" s="5"/>
      <c r="GH901" s="5"/>
      <c r="GI901" s="5"/>
      <c r="GJ901" s="5"/>
      <c r="GK901" s="5"/>
      <c r="GL901" s="5"/>
      <c r="GM901" s="5"/>
      <c r="GN901" s="5"/>
      <c r="GO901" s="5"/>
      <c r="GP901" s="5"/>
      <c r="GQ901" s="5"/>
      <c r="GR901" s="5"/>
      <c r="GS901" s="5"/>
      <c r="GT901" s="5"/>
      <c r="GU901" s="5"/>
      <c r="GV901" s="5"/>
      <c r="GW901" s="5"/>
      <c r="GX901" s="5"/>
      <c r="GY901" s="5"/>
      <c r="GZ901" s="5"/>
      <c r="HA901" s="5"/>
      <c r="HB901" s="5"/>
      <c r="HC901" s="5"/>
      <c r="HD901" s="5"/>
      <c r="HE901" s="5"/>
      <c r="HF901" s="5"/>
      <c r="HG901" s="5"/>
      <c r="HH901" s="5"/>
      <c r="HI901" s="5"/>
      <c r="HJ901" s="5"/>
      <c r="HK901" s="5"/>
      <c r="HL901" s="5"/>
      <c r="HM901" s="5"/>
      <c r="HN901" s="5"/>
      <c r="HO901" s="5"/>
      <c r="HP901" s="5"/>
      <c r="HQ901" s="5"/>
      <c r="HR901" s="5"/>
      <c r="HS901" s="5"/>
      <c r="HT901" s="5"/>
      <c r="HU901" s="5"/>
      <c r="HV901" s="5"/>
      <c r="HW901" s="5"/>
      <c r="HX901" s="5"/>
      <c r="HY901" s="5"/>
      <c r="HZ901" s="5"/>
      <c r="IA901" s="5"/>
      <c r="IB901" s="5"/>
      <c r="IC901" s="5"/>
      <c r="ID901" s="5"/>
      <c r="IE901" s="5"/>
      <c r="IF901" s="5"/>
      <c r="IG901" s="5"/>
      <c r="IH901" s="5"/>
      <c r="II901" s="5"/>
      <c r="IJ901" s="5"/>
      <c r="IK901" s="5"/>
      <c r="IL901" s="5"/>
      <c r="IM901" s="5"/>
      <c r="IN901" s="5"/>
      <c r="IO901" s="5"/>
      <c r="IP901" s="5"/>
      <c r="IQ901" s="5"/>
      <c r="IR901" s="5"/>
      <c r="IS901" s="5"/>
      <c r="IT901" s="5"/>
      <c r="IU901" s="5"/>
      <c r="IV901" s="5"/>
      <c r="IW901" s="5"/>
      <c r="IX901" s="5"/>
      <c r="IY901" s="5"/>
      <c r="IZ901" s="5"/>
      <c r="JA901" s="5"/>
      <c r="JB901" s="5"/>
      <c r="JC901" s="5"/>
      <c r="JD901" s="5"/>
      <c r="JE901" s="5"/>
      <c r="JF901" s="5"/>
      <c r="JG901" s="5"/>
      <c r="JH901" s="5"/>
      <c r="JI901" s="5"/>
      <c r="JJ901" s="5"/>
      <c r="JK901" s="5"/>
      <c r="JL901" s="5"/>
      <c r="JM901" s="5"/>
      <c r="JN901" s="5"/>
      <c r="JO901" s="5"/>
      <c r="JP901" s="5"/>
      <c r="JQ901" s="5"/>
      <c r="JR901" s="5"/>
      <c r="JS901" s="5"/>
      <c r="JT901" s="5"/>
      <c r="JU901" s="5"/>
      <c r="JV901" s="5"/>
      <c r="JW901" s="5"/>
      <c r="JX901" s="5"/>
      <c r="JY901" s="5"/>
      <c r="JZ901" s="5"/>
      <c r="KA901" s="5"/>
      <c r="KB901" s="5"/>
      <c r="KC901" s="5"/>
      <c r="KD901" s="5"/>
      <c r="KE901" s="5"/>
      <c r="KF901" s="5"/>
      <c r="KG901" s="5"/>
      <c r="KH901" s="5"/>
      <c r="KI901" s="5"/>
      <c r="KJ901" s="5"/>
      <c r="KK901" s="5"/>
      <c r="KL901" s="5"/>
      <c r="KM901" s="5"/>
      <c r="KN901" s="5"/>
    </row>
    <row r="902" spans="1:300" ht="12.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5"/>
      <c r="CL902" s="5"/>
      <c r="CM902" s="5"/>
      <c r="CN902" s="5"/>
      <c r="CO902" s="5"/>
      <c r="CP902" s="5"/>
      <c r="CQ902" s="5"/>
      <c r="CR902" s="5"/>
      <c r="CS902" s="5"/>
      <c r="CT902" s="5"/>
      <c r="CU902" s="5"/>
      <c r="CV902" s="5"/>
      <c r="CW902" s="5"/>
      <c r="CX902" s="5"/>
      <c r="CY902" s="5"/>
      <c r="CZ902" s="5"/>
      <c r="DA902" s="5"/>
      <c r="DB902" s="5"/>
      <c r="DC902" s="5"/>
      <c r="DD902" s="5"/>
      <c r="DE902" s="5"/>
      <c r="DF902" s="5"/>
      <c r="DG902" s="5"/>
      <c r="DH902" s="5"/>
      <c r="DI902" s="5"/>
      <c r="DJ902" s="5"/>
      <c r="DK902" s="5"/>
      <c r="DL902" s="5"/>
      <c r="DM902" s="5"/>
      <c r="DN902" s="5"/>
      <c r="DO902" s="5"/>
      <c r="DP902" s="5"/>
      <c r="DQ902" s="5"/>
      <c r="DR902" s="5"/>
      <c r="DS902" s="5"/>
      <c r="DT902" s="5"/>
      <c r="DU902" s="5"/>
      <c r="DV902" s="5"/>
      <c r="DW902" s="5"/>
      <c r="DX902" s="5"/>
      <c r="DY902" s="5"/>
      <c r="DZ902" s="5"/>
      <c r="EA902" s="5"/>
      <c r="EB902" s="5"/>
      <c r="EC902" s="5"/>
      <c r="ED902" s="5"/>
      <c r="EE902" s="5"/>
      <c r="EF902" s="5"/>
      <c r="EG902" s="5"/>
      <c r="EH902" s="5"/>
      <c r="EI902" s="5"/>
      <c r="EJ902" s="5"/>
      <c r="EK902" s="5"/>
      <c r="EL902" s="5"/>
      <c r="EM902" s="5"/>
      <c r="EN902" s="5"/>
      <c r="EO902" s="5"/>
      <c r="EP902" s="5"/>
      <c r="EQ902" s="5"/>
      <c r="ER902" s="5"/>
      <c r="ES902" s="5"/>
      <c r="ET902" s="5"/>
      <c r="EU902" s="5"/>
      <c r="EV902" s="5"/>
      <c r="EW902" s="5"/>
      <c r="EX902" s="5"/>
      <c r="EY902" s="5"/>
      <c r="EZ902" s="5"/>
      <c r="FA902" s="5"/>
      <c r="FB902" s="5"/>
      <c r="FC902" s="5"/>
      <c r="FD902" s="5"/>
      <c r="FE902" s="5"/>
      <c r="FF902" s="5"/>
      <c r="FG902" s="5"/>
      <c r="FH902" s="5"/>
      <c r="FI902" s="5"/>
      <c r="FJ902" s="5"/>
      <c r="FK902" s="5"/>
      <c r="FL902" s="5"/>
      <c r="FM902" s="5"/>
      <c r="FN902" s="5"/>
      <c r="FO902" s="5"/>
      <c r="FP902" s="5"/>
      <c r="FQ902" s="5"/>
      <c r="FR902" s="5"/>
      <c r="FS902" s="5"/>
      <c r="FT902" s="5"/>
      <c r="FU902" s="5"/>
      <c r="FV902" s="5"/>
      <c r="FW902" s="5"/>
      <c r="FX902" s="5"/>
      <c r="FY902" s="5"/>
      <c r="FZ902" s="5"/>
      <c r="GA902" s="5"/>
      <c r="GB902" s="5"/>
      <c r="GC902" s="5"/>
      <c r="GD902" s="5"/>
      <c r="GE902" s="5"/>
      <c r="GF902" s="5"/>
      <c r="GG902" s="5"/>
      <c r="GH902" s="5"/>
      <c r="GI902" s="5"/>
      <c r="GJ902" s="5"/>
      <c r="GK902" s="5"/>
      <c r="GL902" s="5"/>
      <c r="GM902" s="5"/>
      <c r="GN902" s="5"/>
      <c r="GO902" s="5"/>
      <c r="GP902" s="5"/>
      <c r="GQ902" s="5"/>
      <c r="GR902" s="5"/>
      <c r="GS902" s="5"/>
      <c r="GT902" s="5"/>
      <c r="GU902" s="5"/>
      <c r="GV902" s="5"/>
      <c r="GW902" s="5"/>
      <c r="GX902" s="5"/>
      <c r="GY902" s="5"/>
      <c r="GZ902" s="5"/>
      <c r="HA902" s="5"/>
      <c r="HB902" s="5"/>
      <c r="HC902" s="5"/>
      <c r="HD902" s="5"/>
      <c r="HE902" s="5"/>
      <c r="HF902" s="5"/>
      <c r="HG902" s="5"/>
      <c r="HH902" s="5"/>
      <c r="HI902" s="5"/>
      <c r="HJ902" s="5"/>
      <c r="HK902" s="5"/>
      <c r="HL902" s="5"/>
      <c r="HM902" s="5"/>
      <c r="HN902" s="5"/>
      <c r="HO902" s="5"/>
      <c r="HP902" s="5"/>
      <c r="HQ902" s="5"/>
      <c r="HR902" s="5"/>
      <c r="HS902" s="5"/>
      <c r="HT902" s="5"/>
      <c r="HU902" s="5"/>
      <c r="HV902" s="5"/>
      <c r="HW902" s="5"/>
      <c r="HX902" s="5"/>
      <c r="HY902" s="5"/>
      <c r="HZ902" s="5"/>
      <c r="IA902" s="5"/>
      <c r="IB902" s="5"/>
      <c r="IC902" s="5"/>
      <c r="ID902" s="5"/>
      <c r="IE902" s="5"/>
      <c r="IF902" s="5"/>
      <c r="IG902" s="5"/>
      <c r="IH902" s="5"/>
      <c r="II902" s="5"/>
      <c r="IJ902" s="5"/>
      <c r="IK902" s="5"/>
      <c r="IL902" s="5"/>
      <c r="IM902" s="5"/>
      <c r="IN902" s="5"/>
      <c r="IO902" s="5"/>
      <c r="IP902" s="5"/>
      <c r="IQ902" s="5"/>
      <c r="IR902" s="5"/>
      <c r="IS902" s="5"/>
      <c r="IT902" s="5"/>
      <c r="IU902" s="5"/>
      <c r="IV902" s="5"/>
      <c r="IW902" s="5"/>
      <c r="IX902" s="5"/>
      <c r="IY902" s="5"/>
      <c r="IZ902" s="5"/>
      <c r="JA902" s="5"/>
      <c r="JB902" s="5"/>
      <c r="JC902" s="5"/>
      <c r="JD902" s="5"/>
      <c r="JE902" s="5"/>
      <c r="JF902" s="5"/>
      <c r="JG902" s="5"/>
      <c r="JH902" s="5"/>
      <c r="JI902" s="5"/>
      <c r="JJ902" s="5"/>
      <c r="JK902" s="5"/>
      <c r="JL902" s="5"/>
      <c r="JM902" s="5"/>
      <c r="JN902" s="5"/>
      <c r="JO902" s="5"/>
      <c r="JP902" s="5"/>
      <c r="JQ902" s="5"/>
      <c r="JR902" s="5"/>
      <c r="JS902" s="5"/>
      <c r="JT902" s="5"/>
      <c r="JU902" s="5"/>
      <c r="JV902" s="5"/>
      <c r="JW902" s="5"/>
      <c r="JX902" s="5"/>
      <c r="JY902" s="5"/>
      <c r="JZ902" s="5"/>
      <c r="KA902" s="5"/>
      <c r="KB902" s="5"/>
      <c r="KC902" s="5"/>
      <c r="KD902" s="5"/>
      <c r="KE902" s="5"/>
      <c r="KF902" s="5"/>
      <c r="KG902" s="5"/>
      <c r="KH902" s="5"/>
      <c r="KI902" s="5"/>
      <c r="KJ902" s="5"/>
      <c r="KK902" s="5"/>
      <c r="KL902" s="5"/>
      <c r="KM902" s="5"/>
      <c r="KN902" s="5"/>
    </row>
    <row r="903" spans="1:300" ht="12.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5"/>
      <c r="CJ903" s="5"/>
      <c r="CK903" s="5"/>
      <c r="CL903" s="5"/>
      <c r="CM903" s="5"/>
      <c r="CN903" s="5"/>
      <c r="CO903" s="5"/>
      <c r="CP903" s="5"/>
      <c r="CQ903" s="5"/>
      <c r="CR903" s="5"/>
      <c r="CS903" s="5"/>
      <c r="CT903" s="5"/>
      <c r="CU903" s="5"/>
      <c r="CV903" s="5"/>
      <c r="CW903" s="5"/>
      <c r="CX903" s="5"/>
      <c r="CY903" s="5"/>
      <c r="CZ903" s="5"/>
      <c r="DA903" s="5"/>
      <c r="DB903" s="5"/>
      <c r="DC903" s="5"/>
      <c r="DD903" s="5"/>
      <c r="DE903" s="5"/>
      <c r="DF903" s="5"/>
      <c r="DG903" s="5"/>
      <c r="DH903" s="5"/>
      <c r="DI903" s="5"/>
      <c r="DJ903" s="5"/>
      <c r="DK903" s="5"/>
      <c r="DL903" s="5"/>
      <c r="DM903" s="5"/>
      <c r="DN903" s="5"/>
      <c r="DO903" s="5"/>
      <c r="DP903" s="5"/>
      <c r="DQ903" s="5"/>
      <c r="DR903" s="5"/>
      <c r="DS903" s="5"/>
      <c r="DT903" s="5"/>
      <c r="DU903" s="5"/>
      <c r="DV903" s="5"/>
      <c r="DW903" s="5"/>
      <c r="DX903" s="5"/>
      <c r="DY903" s="5"/>
      <c r="DZ903" s="5"/>
      <c r="EA903" s="5"/>
      <c r="EB903" s="5"/>
      <c r="EC903" s="5"/>
      <c r="ED903" s="5"/>
      <c r="EE903" s="5"/>
      <c r="EF903" s="5"/>
      <c r="EG903" s="5"/>
      <c r="EH903" s="5"/>
      <c r="EI903" s="5"/>
      <c r="EJ903" s="5"/>
      <c r="EK903" s="5"/>
      <c r="EL903" s="5"/>
      <c r="EM903" s="5"/>
      <c r="EN903" s="5"/>
      <c r="EO903" s="5"/>
      <c r="EP903" s="5"/>
      <c r="EQ903" s="5"/>
      <c r="ER903" s="5"/>
      <c r="ES903" s="5"/>
      <c r="ET903" s="5"/>
      <c r="EU903" s="5"/>
      <c r="EV903" s="5"/>
      <c r="EW903" s="5"/>
      <c r="EX903" s="5"/>
      <c r="EY903" s="5"/>
      <c r="EZ903" s="5"/>
      <c r="FA903" s="5"/>
      <c r="FB903" s="5"/>
      <c r="FC903" s="5"/>
      <c r="FD903" s="5"/>
      <c r="FE903" s="5"/>
      <c r="FF903" s="5"/>
      <c r="FG903" s="5"/>
      <c r="FH903" s="5"/>
      <c r="FI903" s="5"/>
      <c r="FJ903" s="5"/>
      <c r="FK903" s="5"/>
      <c r="FL903" s="5"/>
      <c r="FM903" s="5"/>
      <c r="FN903" s="5"/>
      <c r="FO903" s="5"/>
      <c r="FP903" s="5"/>
      <c r="FQ903" s="5"/>
      <c r="FR903" s="5"/>
      <c r="FS903" s="5"/>
      <c r="FT903" s="5"/>
      <c r="FU903" s="5"/>
      <c r="FV903" s="5"/>
      <c r="FW903" s="5"/>
      <c r="FX903" s="5"/>
      <c r="FY903" s="5"/>
      <c r="FZ903" s="5"/>
      <c r="GA903" s="5"/>
      <c r="GB903" s="5"/>
      <c r="GC903" s="5"/>
      <c r="GD903" s="5"/>
      <c r="GE903" s="5"/>
      <c r="GF903" s="5"/>
      <c r="GG903" s="5"/>
      <c r="GH903" s="5"/>
      <c r="GI903" s="5"/>
      <c r="GJ903" s="5"/>
      <c r="GK903" s="5"/>
      <c r="GL903" s="5"/>
      <c r="GM903" s="5"/>
      <c r="GN903" s="5"/>
      <c r="GO903" s="5"/>
      <c r="GP903" s="5"/>
      <c r="GQ903" s="5"/>
      <c r="GR903" s="5"/>
      <c r="GS903" s="5"/>
      <c r="GT903" s="5"/>
      <c r="GU903" s="5"/>
      <c r="GV903" s="5"/>
      <c r="GW903" s="5"/>
      <c r="GX903" s="5"/>
      <c r="GY903" s="5"/>
      <c r="GZ903" s="5"/>
      <c r="HA903" s="5"/>
      <c r="HB903" s="5"/>
      <c r="HC903" s="5"/>
      <c r="HD903" s="5"/>
      <c r="HE903" s="5"/>
      <c r="HF903" s="5"/>
      <c r="HG903" s="5"/>
      <c r="HH903" s="5"/>
      <c r="HI903" s="5"/>
      <c r="HJ903" s="5"/>
      <c r="HK903" s="5"/>
      <c r="HL903" s="5"/>
      <c r="HM903" s="5"/>
      <c r="HN903" s="5"/>
      <c r="HO903" s="5"/>
      <c r="HP903" s="5"/>
      <c r="HQ903" s="5"/>
      <c r="HR903" s="5"/>
      <c r="HS903" s="5"/>
      <c r="HT903" s="5"/>
      <c r="HU903" s="5"/>
      <c r="HV903" s="5"/>
      <c r="HW903" s="5"/>
      <c r="HX903" s="5"/>
      <c r="HY903" s="5"/>
      <c r="HZ903" s="5"/>
      <c r="IA903" s="5"/>
      <c r="IB903" s="5"/>
      <c r="IC903" s="5"/>
      <c r="ID903" s="5"/>
      <c r="IE903" s="5"/>
      <c r="IF903" s="5"/>
      <c r="IG903" s="5"/>
      <c r="IH903" s="5"/>
      <c r="II903" s="5"/>
      <c r="IJ903" s="5"/>
      <c r="IK903" s="5"/>
      <c r="IL903" s="5"/>
      <c r="IM903" s="5"/>
      <c r="IN903" s="5"/>
      <c r="IO903" s="5"/>
      <c r="IP903" s="5"/>
      <c r="IQ903" s="5"/>
      <c r="IR903" s="5"/>
      <c r="IS903" s="5"/>
      <c r="IT903" s="5"/>
      <c r="IU903" s="5"/>
      <c r="IV903" s="5"/>
      <c r="IW903" s="5"/>
      <c r="IX903" s="5"/>
      <c r="IY903" s="5"/>
      <c r="IZ903" s="5"/>
      <c r="JA903" s="5"/>
      <c r="JB903" s="5"/>
      <c r="JC903" s="5"/>
      <c r="JD903" s="5"/>
      <c r="JE903" s="5"/>
      <c r="JF903" s="5"/>
      <c r="JG903" s="5"/>
      <c r="JH903" s="5"/>
      <c r="JI903" s="5"/>
      <c r="JJ903" s="5"/>
      <c r="JK903" s="5"/>
      <c r="JL903" s="5"/>
      <c r="JM903" s="5"/>
      <c r="JN903" s="5"/>
      <c r="JO903" s="5"/>
      <c r="JP903" s="5"/>
      <c r="JQ903" s="5"/>
      <c r="JR903" s="5"/>
      <c r="JS903" s="5"/>
      <c r="JT903" s="5"/>
      <c r="JU903" s="5"/>
      <c r="JV903" s="5"/>
      <c r="JW903" s="5"/>
      <c r="JX903" s="5"/>
      <c r="JY903" s="5"/>
      <c r="JZ903" s="5"/>
      <c r="KA903" s="5"/>
      <c r="KB903" s="5"/>
      <c r="KC903" s="5"/>
      <c r="KD903" s="5"/>
      <c r="KE903" s="5"/>
      <c r="KF903" s="5"/>
      <c r="KG903" s="5"/>
      <c r="KH903" s="5"/>
      <c r="KI903" s="5"/>
      <c r="KJ903" s="5"/>
      <c r="KK903" s="5"/>
      <c r="KL903" s="5"/>
      <c r="KM903" s="5"/>
      <c r="KN903" s="5"/>
    </row>
    <row r="904" spans="1:300" ht="12.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5"/>
      <c r="CJ904" s="5"/>
      <c r="CK904" s="5"/>
      <c r="CL904" s="5"/>
      <c r="CM904" s="5"/>
      <c r="CN904" s="5"/>
      <c r="CO904" s="5"/>
      <c r="CP904" s="5"/>
      <c r="CQ904" s="5"/>
      <c r="CR904" s="5"/>
      <c r="CS904" s="5"/>
      <c r="CT904" s="5"/>
      <c r="CU904" s="5"/>
      <c r="CV904" s="5"/>
      <c r="CW904" s="5"/>
      <c r="CX904" s="5"/>
      <c r="CY904" s="5"/>
      <c r="CZ904" s="5"/>
      <c r="DA904" s="5"/>
      <c r="DB904" s="5"/>
      <c r="DC904" s="5"/>
      <c r="DD904" s="5"/>
      <c r="DE904" s="5"/>
      <c r="DF904" s="5"/>
      <c r="DG904" s="5"/>
      <c r="DH904" s="5"/>
      <c r="DI904" s="5"/>
      <c r="DJ904" s="5"/>
      <c r="DK904" s="5"/>
      <c r="DL904" s="5"/>
      <c r="DM904" s="5"/>
      <c r="DN904" s="5"/>
      <c r="DO904" s="5"/>
      <c r="DP904" s="5"/>
      <c r="DQ904" s="5"/>
      <c r="DR904" s="5"/>
      <c r="DS904" s="5"/>
      <c r="DT904" s="5"/>
      <c r="DU904" s="5"/>
      <c r="DV904" s="5"/>
      <c r="DW904" s="5"/>
      <c r="DX904" s="5"/>
      <c r="DY904" s="5"/>
      <c r="DZ904" s="5"/>
      <c r="EA904" s="5"/>
      <c r="EB904" s="5"/>
      <c r="EC904" s="5"/>
      <c r="ED904" s="5"/>
      <c r="EE904" s="5"/>
      <c r="EF904" s="5"/>
      <c r="EG904" s="5"/>
      <c r="EH904" s="5"/>
      <c r="EI904" s="5"/>
      <c r="EJ904" s="5"/>
      <c r="EK904" s="5"/>
      <c r="EL904" s="5"/>
      <c r="EM904" s="5"/>
      <c r="EN904" s="5"/>
      <c r="EO904" s="5"/>
      <c r="EP904" s="5"/>
      <c r="EQ904" s="5"/>
      <c r="ER904" s="5"/>
      <c r="ES904" s="5"/>
      <c r="ET904" s="5"/>
      <c r="EU904" s="5"/>
      <c r="EV904" s="5"/>
      <c r="EW904" s="5"/>
      <c r="EX904" s="5"/>
      <c r="EY904" s="5"/>
      <c r="EZ904" s="5"/>
      <c r="FA904" s="5"/>
      <c r="FB904" s="5"/>
      <c r="FC904" s="5"/>
      <c r="FD904" s="5"/>
      <c r="FE904" s="5"/>
      <c r="FF904" s="5"/>
      <c r="FG904" s="5"/>
      <c r="FH904" s="5"/>
      <c r="FI904" s="5"/>
      <c r="FJ904" s="5"/>
      <c r="FK904" s="5"/>
      <c r="FL904" s="5"/>
      <c r="FM904" s="5"/>
      <c r="FN904" s="5"/>
      <c r="FO904" s="5"/>
      <c r="FP904" s="5"/>
      <c r="FQ904" s="5"/>
      <c r="FR904" s="5"/>
      <c r="FS904" s="5"/>
      <c r="FT904" s="5"/>
      <c r="FU904" s="5"/>
      <c r="FV904" s="5"/>
      <c r="FW904" s="5"/>
      <c r="FX904" s="5"/>
      <c r="FY904" s="5"/>
      <c r="FZ904" s="5"/>
      <c r="GA904" s="5"/>
      <c r="GB904" s="5"/>
      <c r="GC904" s="5"/>
      <c r="GD904" s="5"/>
      <c r="GE904" s="5"/>
      <c r="GF904" s="5"/>
      <c r="GG904" s="5"/>
      <c r="GH904" s="5"/>
      <c r="GI904" s="5"/>
      <c r="GJ904" s="5"/>
      <c r="GK904" s="5"/>
      <c r="GL904" s="5"/>
      <c r="GM904" s="5"/>
      <c r="GN904" s="5"/>
      <c r="GO904" s="5"/>
      <c r="GP904" s="5"/>
      <c r="GQ904" s="5"/>
      <c r="GR904" s="5"/>
      <c r="GS904" s="5"/>
      <c r="GT904" s="5"/>
      <c r="GU904" s="5"/>
      <c r="GV904" s="5"/>
      <c r="GW904" s="5"/>
      <c r="GX904" s="5"/>
      <c r="GY904" s="5"/>
      <c r="GZ904" s="5"/>
      <c r="HA904" s="5"/>
      <c r="HB904" s="5"/>
      <c r="HC904" s="5"/>
      <c r="HD904" s="5"/>
      <c r="HE904" s="5"/>
      <c r="HF904" s="5"/>
      <c r="HG904" s="5"/>
      <c r="HH904" s="5"/>
      <c r="HI904" s="5"/>
      <c r="HJ904" s="5"/>
      <c r="HK904" s="5"/>
      <c r="HL904" s="5"/>
      <c r="HM904" s="5"/>
      <c r="HN904" s="5"/>
      <c r="HO904" s="5"/>
      <c r="HP904" s="5"/>
      <c r="HQ904" s="5"/>
      <c r="HR904" s="5"/>
      <c r="HS904" s="5"/>
      <c r="HT904" s="5"/>
      <c r="HU904" s="5"/>
      <c r="HV904" s="5"/>
      <c r="HW904" s="5"/>
      <c r="HX904" s="5"/>
      <c r="HY904" s="5"/>
      <c r="HZ904" s="5"/>
      <c r="IA904" s="5"/>
      <c r="IB904" s="5"/>
      <c r="IC904" s="5"/>
      <c r="ID904" s="5"/>
      <c r="IE904" s="5"/>
      <c r="IF904" s="5"/>
      <c r="IG904" s="5"/>
      <c r="IH904" s="5"/>
      <c r="II904" s="5"/>
      <c r="IJ904" s="5"/>
      <c r="IK904" s="5"/>
      <c r="IL904" s="5"/>
      <c r="IM904" s="5"/>
      <c r="IN904" s="5"/>
      <c r="IO904" s="5"/>
      <c r="IP904" s="5"/>
      <c r="IQ904" s="5"/>
      <c r="IR904" s="5"/>
      <c r="IS904" s="5"/>
      <c r="IT904" s="5"/>
      <c r="IU904" s="5"/>
      <c r="IV904" s="5"/>
      <c r="IW904" s="5"/>
      <c r="IX904" s="5"/>
      <c r="IY904" s="5"/>
      <c r="IZ904" s="5"/>
      <c r="JA904" s="5"/>
      <c r="JB904" s="5"/>
      <c r="JC904" s="5"/>
      <c r="JD904" s="5"/>
      <c r="JE904" s="5"/>
      <c r="JF904" s="5"/>
      <c r="JG904" s="5"/>
      <c r="JH904" s="5"/>
      <c r="JI904" s="5"/>
      <c r="JJ904" s="5"/>
      <c r="JK904" s="5"/>
      <c r="JL904" s="5"/>
      <c r="JM904" s="5"/>
      <c r="JN904" s="5"/>
      <c r="JO904" s="5"/>
      <c r="JP904" s="5"/>
      <c r="JQ904" s="5"/>
      <c r="JR904" s="5"/>
      <c r="JS904" s="5"/>
      <c r="JT904" s="5"/>
      <c r="JU904" s="5"/>
      <c r="JV904" s="5"/>
      <c r="JW904" s="5"/>
      <c r="JX904" s="5"/>
      <c r="JY904" s="5"/>
      <c r="JZ904" s="5"/>
      <c r="KA904" s="5"/>
      <c r="KB904" s="5"/>
      <c r="KC904" s="5"/>
      <c r="KD904" s="5"/>
      <c r="KE904" s="5"/>
      <c r="KF904" s="5"/>
      <c r="KG904" s="5"/>
      <c r="KH904" s="5"/>
      <c r="KI904" s="5"/>
      <c r="KJ904" s="5"/>
      <c r="KK904" s="5"/>
      <c r="KL904" s="5"/>
      <c r="KM904" s="5"/>
      <c r="KN904" s="5"/>
    </row>
    <row r="905" spans="1:300" ht="12.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5"/>
      <c r="CJ905" s="5"/>
      <c r="CK905" s="5"/>
      <c r="CL905" s="5"/>
      <c r="CM905" s="5"/>
      <c r="CN905" s="5"/>
      <c r="CO905" s="5"/>
      <c r="CP905" s="5"/>
      <c r="CQ905" s="5"/>
      <c r="CR905" s="5"/>
      <c r="CS905" s="5"/>
      <c r="CT905" s="5"/>
      <c r="CU905" s="5"/>
      <c r="CV905" s="5"/>
      <c r="CW905" s="5"/>
      <c r="CX905" s="5"/>
      <c r="CY905" s="5"/>
      <c r="CZ905" s="5"/>
      <c r="DA905" s="5"/>
      <c r="DB905" s="5"/>
      <c r="DC905" s="5"/>
      <c r="DD905" s="5"/>
      <c r="DE905" s="5"/>
      <c r="DF905" s="5"/>
      <c r="DG905" s="5"/>
      <c r="DH905" s="5"/>
      <c r="DI905" s="5"/>
      <c r="DJ905" s="5"/>
      <c r="DK905" s="5"/>
      <c r="DL905" s="5"/>
      <c r="DM905" s="5"/>
      <c r="DN905" s="5"/>
      <c r="DO905" s="5"/>
      <c r="DP905" s="5"/>
      <c r="DQ905" s="5"/>
      <c r="DR905" s="5"/>
      <c r="DS905" s="5"/>
      <c r="DT905" s="5"/>
      <c r="DU905" s="5"/>
      <c r="DV905" s="5"/>
      <c r="DW905" s="5"/>
      <c r="DX905" s="5"/>
      <c r="DY905" s="5"/>
      <c r="DZ905" s="5"/>
      <c r="EA905" s="5"/>
      <c r="EB905" s="5"/>
      <c r="EC905" s="5"/>
      <c r="ED905" s="5"/>
      <c r="EE905" s="5"/>
      <c r="EF905" s="5"/>
      <c r="EG905" s="5"/>
      <c r="EH905" s="5"/>
      <c r="EI905" s="5"/>
      <c r="EJ905" s="5"/>
      <c r="EK905" s="5"/>
      <c r="EL905" s="5"/>
      <c r="EM905" s="5"/>
      <c r="EN905" s="5"/>
      <c r="EO905" s="5"/>
      <c r="EP905" s="5"/>
      <c r="EQ905" s="5"/>
      <c r="ER905" s="5"/>
      <c r="ES905" s="5"/>
      <c r="ET905" s="5"/>
      <c r="EU905" s="5"/>
      <c r="EV905" s="5"/>
      <c r="EW905" s="5"/>
      <c r="EX905" s="5"/>
      <c r="EY905" s="5"/>
      <c r="EZ905" s="5"/>
      <c r="FA905" s="5"/>
      <c r="FB905" s="5"/>
      <c r="FC905" s="5"/>
      <c r="FD905" s="5"/>
      <c r="FE905" s="5"/>
      <c r="FF905" s="5"/>
      <c r="FG905" s="5"/>
      <c r="FH905" s="5"/>
      <c r="FI905" s="5"/>
      <c r="FJ905" s="5"/>
      <c r="FK905" s="5"/>
      <c r="FL905" s="5"/>
      <c r="FM905" s="5"/>
      <c r="FN905" s="5"/>
      <c r="FO905" s="5"/>
      <c r="FP905" s="5"/>
      <c r="FQ905" s="5"/>
      <c r="FR905" s="5"/>
      <c r="FS905" s="5"/>
      <c r="FT905" s="5"/>
      <c r="FU905" s="5"/>
      <c r="FV905" s="5"/>
      <c r="FW905" s="5"/>
      <c r="FX905" s="5"/>
      <c r="FY905" s="5"/>
      <c r="FZ905" s="5"/>
      <c r="GA905" s="5"/>
      <c r="GB905" s="5"/>
      <c r="GC905" s="5"/>
      <c r="GD905" s="5"/>
      <c r="GE905" s="5"/>
      <c r="GF905" s="5"/>
      <c r="GG905" s="5"/>
      <c r="GH905" s="5"/>
      <c r="GI905" s="5"/>
      <c r="GJ905" s="5"/>
      <c r="GK905" s="5"/>
      <c r="GL905" s="5"/>
      <c r="GM905" s="5"/>
      <c r="GN905" s="5"/>
      <c r="GO905" s="5"/>
      <c r="GP905" s="5"/>
      <c r="GQ905" s="5"/>
      <c r="GR905" s="5"/>
      <c r="GS905" s="5"/>
      <c r="GT905" s="5"/>
      <c r="GU905" s="5"/>
      <c r="GV905" s="5"/>
      <c r="GW905" s="5"/>
      <c r="GX905" s="5"/>
      <c r="GY905" s="5"/>
      <c r="GZ905" s="5"/>
      <c r="HA905" s="5"/>
      <c r="HB905" s="5"/>
      <c r="HC905" s="5"/>
      <c r="HD905" s="5"/>
      <c r="HE905" s="5"/>
      <c r="HF905" s="5"/>
      <c r="HG905" s="5"/>
      <c r="HH905" s="5"/>
      <c r="HI905" s="5"/>
      <c r="HJ905" s="5"/>
      <c r="HK905" s="5"/>
      <c r="HL905" s="5"/>
      <c r="HM905" s="5"/>
      <c r="HN905" s="5"/>
      <c r="HO905" s="5"/>
      <c r="HP905" s="5"/>
      <c r="HQ905" s="5"/>
      <c r="HR905" s="5"/>
      <c r="HS905" s="5"/>
      <c r="HT905" s="5"/>
      <c r="HU905" s="5"/>
      <c r="HV905" s="5"/>
      <c r="HW905" s="5"/>
      <c r="HX905" s="5"/>
      <c r="HY905" s="5"/>
      <c r="HZ905" s="5"/>
      <c r="IA905" s="5"/>
      <c r="IB905" s="5"/>
      <c r="IC905" s="5"/>
      <c r="ID905" s="5"/>
      <c r="IE905" s="5"/>
      <c r="IF905" s="5"/>
      <c r="IG905" s="5"/>
      <c r="IH905" s="5"/>
      <c r="II905" s="5"/>
      <c r="IJ905" s="5"/>
      <c r="IK905" s="5"/>
      <c r="IL905" s="5"/>
      <c r="IM905" s="5"/>
      <c r="IN905" s="5"/>
      <c r="IO905" s="5"/>
      <c r="IP905" s="5"/>
      <c r="IQ905" s="5"/>
      <c r="IR905" s="5"/>
      <c r="IS905" s="5"/>
      <c r="IT905" s="5"/>
      <c r="IU905" s="5"/>
      <c r="IV905" s="5"/>
      <c r="IW905" s="5"/>
      <c r="IX905" s="5"/>
      <c r="IY905" s="5"/>
      <c r="IZ905" s="5"/>
      <c r="JA905" s="5"/>
      <c r="JB905" s="5"/>
      <c r="JC905" s="5"/>
      <c r="JD905" s="5"/>
      <c r="JE905" s="5"/>
      <c r="JF905" s="5"/>
      <c r="JG905" s="5"/>
      <c r="JH905" s="5"/>
      <c r="JI905" s="5"/>
      <c r="JJ905" s="5"/>
      <c r="JK905" s="5"/>
      <c r="JL905" s="5"/>
      <c r="JM905" s="5"/>
      <c r="JN905" s="5"/>
      <c r="JO905" s="5"/>
      <c r="JP905" s="5"/>
      <c r="JQ905" s="5"/>
      <c r="JR905" s="5"/>
      <c r="JS905" s="5"/>
      <c r="JT905" s="5"/>
      <c r="JU905" s="5"/>
      <c r="JV905" s="5"/>
      <c r="JW905" s="5"/>
      <c r="JX905" s="5"/>
      <c r="JY905" s="5"/>
      <c r="JZ905" s="5"/>
      <c r="KA905" s="5"/>
      <c r="KB905" s="5"/>
      <c r="KC905" s="5"/>
      <c r="KD905" s="5"/>
      <c r="KE905" s="5"/>
      <c r="KF905" s="5"/>
      <c r="KG905" s="5"/>
      <c r="KH905" s="5"/>
      <c r="KI905" s="5"/>
      <c r="KJ905" s="5"/>
      <c r="KK905" s="5"/>
      <c r="KL905" s="5"/>
      <c r="KM905" s="5"/>
      <c r="KN905" s="5"/>
    </row>
    <row r="906" spans="1:300" ht="12.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  <c r="CL906" s="5"/>
      <c r="CM906" s="5"/>
      <c r="CN906" s="5"/>
      <c r="CO906" s="5"/>
      <c r="CP906" s="5"/>
      <c r="CQ906" s="5"/>
      <c r="CR906" s="5"/>
      <c r="CS906" s="5"/>
      <c r="CT906" s="5"/>
      <c r="CU906" s="5"/>
      <c r="CV906" s="5"/>
      <c r="CW906" s="5"/>
      <c r="CX906" s="5"/>
      <c r="CY906" s="5"/>
      <c r="CZ906" s="5"/>
      <c r="DA906" s="5"/>
      <c r="DB906" s="5"/>
      <c r="DC906" s="5"/>
      <c r="DD906" s="5"/>
      <c r="DE906" s="5"/>
      <c r="DF906" s="5"/>
      <c r="DG906" s="5"/>
      <c r="DH906" s="5"/>
      <c r="DI906" s="5"/>
      <c r="DJ906" s="5"/>
      <c r="DK906" s="5"/>
      <c r="DL906" s="5"/>
      <c r="DM906" s="5"/>
      <c r="DN906" s="5"/>
      <c r="DO906" s="5"/>
      <c r="DP906" s="5"/>
      <c r="DQ906" s="5"/>
      <c r="DR906" s="5"/>
      <c r="DS906" s="5"/>
      <c r="DT906" s="5"/>
      <c r="DU906" s="5"/>
      <c r="DV906" s="5"/>
      <c r="DW906" s="5"/>
      <c r="DX906" s="5"/>
      <c r="DY906" s="5"/>
      <c r="DZ906" s="5"/>
      <c r="EA906" s="5"/>
      <c r="EB906" s="5"/>
      <c r="EC906" s="5"/>
      <c r="ED906" s="5"/>
      <c r="EE906" s="5"/>
      <c r="EF906" s="5"/>
      <c r="EG906" s="5"/>
      <c r="EH906" s="5"/>
      <c r="EI906" s="5"/>
      <c r="EJ906" s="5"/>
      <c r="EK906" s="5"/>
      <c r="EL906" s="5"/>
      <c r="EM906" s="5"/>
      <c r="EN906" s="5"/>
      <c r="EO906" s="5"/>
      <c r="EP906" s="5"/>
      <c r="EQ906" s="5"/>
      <c r="ER906" s="5"/>
      <c r="ES906" s="5"/>
      <c r="ET906" s="5"/>
      <c r="EU906" s="5"/>
      <c r="EV906" s="5"/>
      <c r="EW906" s="5"/>
      <c r="EX906" s="5"/>
      <c r="EY906" s="5"/>
      <c r="EZ906" s="5"/>
      <c r="FA906" s="5"/>
      <c r="FB906" s="5"/>
      <c r="FC906" s="5"/>
      <c r="FD906" s="5"/>
      <c r="FE906" s="5"/>
      <c r="FF906" s="5"/>
      <c r="FG906" s="5"/>
      <c r="FH906" s="5"/>
      <c r="FI906" s="5"/>
      <c r="FJ906" s="5"/>
      <c r="FK906" s="5"/>
      <c r="FL906" s="5"/>
      <c r="FM906" s="5"/>
      <c r="FN906" s="5"/>
      <c r="FO906" s="5"/>
      <c r="FP906" s="5"/>
      <c r="FQ906" s="5"/>
      <c r="FR906" s="5"/>
      <c r="FS906" s="5"/>
      <c r="FT906" s="5"/>
      <c r="FU906" s="5"/>
      <c r="FV906" s="5"/>
      <c r="FW906" s="5"/>
      <c r="FX906" s="5"/>
      <c r="FY906" s="5"/>
      <c r="FZ906" s="5"/>
      <c r="GA906" s="5"/>
      <c r="GB906" s="5"/>
      <c r="GC906" s="5"/>
      <c r="GD906" s="5"/>
      <c r="GE906" s="5"/>
      <c r="GF906" s="5"/>
      <c r="GG906" s="5"/>
      <c r="GH906" s="5"/>
      <c r="GI906" s="5"/>
      <c r="GJ906" s="5"/>
      <c r="GK906" s="5"/>
      <c r="GL906" s="5"/>
      <c r="GM906" s="5"/>
      <c r="GN906" s="5"/>
      <c r="GO906" s="5"/>
      <c r="GP906" s="5"/>
      <c r="GQ906" s="5"/>
      <c r="GR906" s="5"/>
      <c r="GS906" s="5"/>
      <c r="GT906" s="5"/>
      <c r="GU906" s="5"/>
      <c r="GV906" s="5"/>
      <c r="GW906" s="5"/>
      <c r="GX906" s="5"/>
      <c r="GY906" s="5"/>
      <c r="GZ906" s="5"/>
      <c r="HA906" s="5"/>
      <c r="HB906" s="5"/>
      <c r="HC906" s="5"/>
      <c r="HD906" s="5"/>
      <c r="HE906" s="5"/>
      <c r="HF906" s="5"/>
      <c r="HG906" s="5"/>
      <c r="HH906" s="5"/>
      <c r="HI906" s="5"/>
      <c r="HJ906" s="5"/>
      <c r="HK906" s="5"/>
      <c r="HL906" s="5"/>
      <c r="HM906" s="5"/>
      <c r="HN906" s="5"/>
      <c r="HO906" s="5"/>
      <c r="HP906" s="5"/>
      <c r="HQ906" s="5"/>
      <c r="HR906" s="5"/>
      <c r="HS906" s="5"/>
      <c r="HT906" s="5"/>
      <c r="HU906" s="5"/>
      <c r="HV906" s="5"/>
      <c r="HW906" s="5"/>
      <c r="HX906" s="5"/>
      <c r="HY906" s="5"/>
      <c r="HZ906" s="5"/>
      <c r="IA906" s="5"/>
      <c r="IB906" s="5"/>
      <c r="IC906" s="5"/>
      <c r="ID906" s="5"/>
      <c r="IE906" s="5"/>
      <c r="IF906" s="5"/>
      <c r="IG906" s="5"/>
      <c r="IH906" s="5"/>
      <c r="II906" s="5"/>
      <c r="IJ906" s="5"/>
      <c r="IK906" s="5"/>
      <c r="IL906" s="5"/>
      <c r="IM906" s="5"/>
      <c r="IN906" s="5"/>
      <c r="IO906" s="5"/>
      <c r="IP906" s="5"/>
      <c r="IQ906" s="5"/>
      <c r="IR906" s="5"/>
      <c r="IS906" s="5"/>
      <c r="IT906" s="5"/>
      <c r="IU906" s="5"/>
      <c r="IV906" s="5"/>
      <c r="IW906" s="5"/>
      <c r="IX906" s="5"/>
      <c r="IY906" s="5"/>
      <c r="IZ906" s="5"/>
      <c r="JA906" s="5"/>
      <c r="JB906" s="5"/>
      <c r="JC906" s="5"/>
      <c r="JD906" s="5"/>
      <c r="JE906" s="5"/>
      <c r="JF906" s="5"/>
      <c r="JG906" s="5"/>
      <c r="JH906" s="5"/>
      <c r="JI906" s="5"/>
      <c r="JJ906" s="5"/>
      <c r="JK906" s="5"/>
      <c r="JL906" s="5"/>
      <c r="JM906" s="5"/>
      <c r="JN906" s="5"/>
      <c r="JO906" s="5"/>
      <c r="JP906" s="5"/>
      <c r="JQ906" s="5"/>
      <c r="JR906" s="5"/>
      <c r="JS906" s="5"/>
      <c r="JT906" s="5"/>
      <c r="JU906" s="5"/>
      <c r="JV906" s="5"/>
      <c r="JW906" s="5"/>
      <c r="JX906" s="5"/>
      <c r="JY906" s="5"/>
      <c r="JZ906" s="5"/>
      <c r="KA906" s="5"/>
      <c r="KB906" s="5"/>
      <c r="KC906" s="5"/>
      <c r="KD906" s="5"/>
      <c r="KE906" s="5"/>
      <c r="KF906" s="5"/>
      <c r="KG906" s="5"/>
      <c r="KH906" s="5"/>
      <c r="KI906" s="5"/>
      <c r="KJ906" s="5"/>
      <c r="KK906" s="5"/>
      <c r="KL906" s="5"/>
      <c r="KM906" s="5"/>
      <c r="KN906" s="5"/>
    </row>
    <row r="907" spans="1:300" ht="12.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5"/>
      <c r="CL907" s="5"/>
      <c r="CM907" s="5"/>
      <c r="CN907" s="5"/>
      <c r="CO907" s="5"/>
      <c r="CP907" s="5"/>
      <c r="CQ907" s="5"/>
      <c r="CR907" s="5"/>
      <c r="CS907" s="5"/>
      <c r="CT907" s="5"/>
      <c r="CU907" s="5"/>
      <c r="CV907" s="5"/>
      <c r="CW907" s="5"/>
      <c r="CX907" s="5"/>
      <c r="CY907" s="5"/>
      <c r="CZ907" s="5"/>
      <c r="DA907" s="5"/>
      <c r="DB907" s="5"/>
      <c r="DC907" s="5"/>
      <c r="DD907" s="5"/>
      <c r="DE907" s="5"/>
      <c r="DF907" s="5"/>
      <c r="DG907" s="5"/>
      <c r="DH907" s="5"/>
      <c r="DI907" s="5"/>
      <c r="DJ907" s="5"/>
      <c r="DK907" s="5"/>
      <c r="DL907" s="5"/>
      <c r="DM907" s="5"/>
      <c r="DN907" s="5"/>
      <c r="DO907" s="5"/>
      <c r="DP907" s="5"/>
      <c r="DQ907" s="5"/>
      <c r="DR907" s="5"/>
      <c r="DS907" s="5"/>
      <c r="DT907" s="5"/>
      <c r="DU907" s="5"/>
      <c r="DV907" s="5"/>
      <c r="DW907" s="5"/>
      <c r="DX907" s="5"/>
      <c r="DY907" s="5"/>
      <c r="DZ907" s="5"/>
      <c r="EA907" s="5"/>
      <c r="EB907" s="5"/>
      <c r="EC907" s="5"/>
      <c r="ED907" s="5"/>
      <c r="EE907" s="5"/>
      <c r="EF907" s="5"/>
      <c r="EG907" s="5"/>
      <c r="EH907" s="5"/>
      <c r="EI907" s="5"/>
      <c r="EJ907" s="5"/>
      <c r="EK907" s="5"/>
      <c r="EL907" s="5"/>
      <c r="EM907" s="5"/>
      <c r="EN907" s="5"/>
      <c r="EO907" s="5"/>
      <c r="EP907" s="5"/>
      <c r="EQ907" s="5"/>
      <c r="ER907" s="5"/>
      <c r="ES907" s="5"/>
      <c r="ET907" s="5"/>
      <c r="EU907" s="5"/>
      <c r="EV907" s="5"/>
      <c r="EW907" s="5"/>
      <c r="EX907" s="5"/>
      <c r="EY907" s="5"/>
      <c r="EZ907" s="5"/>
      <c r="FA907" s="5"/>
      <c r="FB907" s="5"/>
      <c r="FC907" s="5"/>
      <c r="FD907" s="5"/>
      <c r="FE907" s="5"/>
      <c r="FF907" s="5"/>
      <c r="FG907" s="5"/>
      <c r="FH907" s="5"/>
      <c r="FI907" s="5"/>
      <c r="FJ907" s="5"/>
      <c r="FK907" s="5"/>
      <c r="FL907" s="5"/>
      <c r="FM907" s="5"/>
      <c r="FN907" s="5"/>
      <c r="FO907" s="5"/>
      <c r="FP907" s="5"/>
      <c r="FQ907" s="5"/>
      <c r="FR907" s="5"/>
      <c r="FS907" s="5"/>
      <c r="FT907" s="5"/>
      <c r="FU907" s="5"/>
      <c r="FV907" s="5"/>
      <c r="FW907" s="5"/>
      <c r="FX907" s="5"/>
      <c r="FY907" s="5"/>
      <c r="FZ907" s="5"/>
      <c r="GA907" s="5"/>
      <c r="GB907" s="5"/>
      <c r="GC907" s="5"/>
      <c r="GD907" s="5"/>
      <c r="GE907" s="5"/>
      <c r="GF907" s="5"/>
      <c r="GG907" s="5"/>
      <c r="GH907" s="5"/>
      <c r="GI907" s="5"/>
      <c r="GJ907" s="5"/>
      <c r="GK907" s="5"/>
      <c r="GL907" s="5"/>
      <c r="GM907" s="5"/>
      <c r="GN907" s="5"/>
      <c r="GO907" s="5"/>
      <c r="GP907" s="5"/>
      <c r="GQ907" s="5"/>
      <c r="GR907" s="5"/>
      <c r="GS907" s="5"/>
      <c r="GT907" s="5"/>
      <c r="GU907" s="5"/>
      <c r="GV907" s="5"/>
      <c r="GW907" s="5"/>
      <c r="GX907" s="5"/>
      <c r="GY907" s="5"/>
      <c r="GZ907" s="5"/>
      <c r="HA907" s="5"/>
      <c r="HB907" s="5"/>
      <c r="HC907" s="5"/>
      <c r="HD907" s="5"/>
      <c r="HE907" s="5"/>
      <c r="HF907" s="5"/>
      <c r="HG907" s="5"/>
      <c r="HH907" s="5"/>
      <c r="HI907" s="5"/>
      <c r="HJ907" s="5"/>
      <c r="HK907" s="5"/>
      <c r="HL907" s="5"/>
      <c r="HM907" s="5"/>
      <c r="HN907" s="5"/>
      <c r="HO907" s="5"/>
      <c r="HP907" s="5"/>
      <c r="HQ907" s="5"/>
      <c r="HR907" s="5"/>
      <c r="HS907" s="5"/>
      <c r="HT907" s="5"/>
      <c r="HU907" s="5"/>
      <c r="HV907" s="5"/>
      <c r="HW907" s="5"/>
      <c r="HX907" s="5"/>
      <c r="HY907" s="5"/>
      <c r="HZ907" s="5"/>
      <c r="IA907" s="5"/>
      <c r="IB907" s="5"/>
      <c r="IC907" s="5"/>
      <c r="ID907" s="5"/>
      <c r="IE907" s="5"/>
      <c r="IF907" s="5"/>
      <c r="IG907" s="5"/>
      <c r="IH907" s="5"/>
      <c r="II907" s="5"/>
      <c r="IJ907" s="5"/>
      <c r="IK907" s="5"/>
      <c r="IL907" s="5"/>
      <c r="IM907" s="5"/>
      <c r="IN907" s="5"/>
      <c r="IO907" s="5"/>
      <c r="IP907" s="5"/>
      <c r="IQ907" s="5"/>
      <c r="IR907" s="5"/>
      <c r="IS907" s="5"/>
      <c r="IT907" s="5"/>
      <c r="IU907" s="5"/>
      <c r="IV907" s="5"/>
      <c r="IW907" s="5"/>
      <c r="IX907" s="5"/>
      <c r="IY907" s="5"/>
      <c r="IZ907" s="5"/>
      <c r="JA907" s="5"/>
      <c r="JB907" s="5"/>
      <c r="JC907" s="5"/>
      <c r="JD907" s="5"/>
      <c r="JE907" s="5"/>
      <c r="JF907" s="5"/>
      <c r="JG907" s="5"/>
      <c r="JH907" s="5"/>
      <c r="JI907" s="5"/>
      <c r="JJ907" s="5"/>
      <c r="JK907" s="5"/>
      <c r="JL907" s="5"/>
      <c r="JM907" s="5"/>
      <c r="JN907" s="5"/>
      <c r="JO907" s="5"/>
      <c r="JP907" s="5"/>
      <c r="JQ907" s="5"/>
      <c r="JR907" s="5"/>
      <c r="JS907" s="5"/>
      <c r="JT907" s="5"/>
      <c r="JU907" s="5"/>
      <c r="JV907" s="5"/>
      <c r="JW907" s="5"/>
      <c r="JX907" s="5"/>
      <c r="JY907" s="5"/>
      <c r="JZ907" s="5"/>
      <c r="KA907" s="5"/>
      <c r="KB907" s="5"/>
      <c r="KC907" s="5"/>
      <c r="KD907" s="5"/>
      <c r="KE907" s="5"/>
      <c r="KF907" s="5"/>
      <c r="KG907" s="5"/>
      <c r="KH907" s="5"/>
      <c r="KI907" s="5"/>
      <c r="KJ907" s="5"/>
      <c r="KK907" s="5"/>
      <c r="KL907" s="5"/>
      <c r="KM907" s="5"/>
      <c r="KN907" s="5"/>
    </row>
    <row r="908" spans="1:300" ht="12.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J908" s="5"/>
      <c r="CK908" s="5"/>
      <c r="CL908" s="5"/>
      <c r="CM908" s="5"/>
      <c r="CN908" s="5"/>
      <c r="CO908" s="5"/>
      <c r="CP908" s="5"/>
      <c r="CQ908" s="5"/>
      <c r="CR908" s="5"/>
      <c r="CS908" s="5"/>
      <c r="CT908" s="5"/>
      <c r="CU908" s="5"/>
      <c r="CV908" s="5"/>
      <c r="CW908" s="5"/>
      <c r="CX908" s="5"/>
      <c r="CY908" s="5"/>
      <c r="CZ908" s="5"/>
      <c r="DA908" s="5"/>
      <c r="DB908" s="5"/>
      <c r="DC908" s="5"/>
      <c r="DD908" s="5"/>
      <c r="DE908" s="5"/>
      <c r="DF908" s="5"/>
      <c r="DG908" s="5"/>
      <c r="DH908" s="5"/>
      <c r="DI908" s="5"/>
      <c r="DJ908" s="5"/>
      <c r="DK908" s="5"/>
      <c r="DL908" s="5"/>
      <c r="DM908" s="5"/>
      <c r="DN908" s="5"/>
      <c r="DO908" s="5"/>
      <c r="DP908" s="5"/>
      <c r="DQ908" s="5"/>
      <c r="DR908" s="5"/>
      <c r="DS908" s="5"/>
      <c r="DT908" s="5"/>
      <c r="DU908" s="5"/>
      <c r="DV908" s="5"/>
      <c r="DW908" s="5"/>
      <c r="DX908" s="5"/>
      <c r="DY908" s="5"/>
      <c r="DZ908" s="5"/>
      <c r="EA908" s="5"/>
      <c r="EB908" s="5"/>
      <c r="EC908" s="5"/>
      <c r="ED908" s="5"/>
      <c r="EE908" s="5"/>
      <c r="EF908" s="5"/>
      <c r="EG908" s="5"/>
      <c r="EH908" s="5"/>
      <c r="EI908" s="5"/>
      <c r="EJ908" s="5"/>
      <c r="EK908" s="5"/>
      <c r="EL908" s="5"/>
      <c r="EM908" s="5"/>
      <c r="EN908" s="5"/>
      <c r="EO908" s="5"/>
      <c r="EP908" s="5"/>
      <c r="EQ908" s="5"/>
      <c r="ER908" s="5"/>
      <c r="ES908" s="5"/>
      <c r="ET908" s="5"/>
      <c r="EU908" s="5"/>
      <c r="EV908" s="5"/>
      <c r="EW908" s="5"/>
      <c r="EX908" s="5"/>
      <c r="EY908" s="5"/>
      <c r="EZ908" s="5"/>
      <c r="FA908" s="5"/>
      <c r="FB908" s="5"/>
      <c r="FC908" s="5"/>
      <c r="FD908" s="5"/>
      <c r="FE908" s="5"/>
      <c r="FF908" s="5"/>
      <c r="FG908" s="5"/>
      <c r="FH908" s="5"/>
      <c r="FI908" s="5"/>
      <c r="FJ908" s="5"/>
      <c r="FK908" s="5"/>
      <c r="FL908" s="5"/>
      <c r="FM908" s="5"/>
      <c r="FN908" s="5"/>
      <c r="FO908" s="5"/>
      <c r="FP908" s="5"/>
      <c r="FQ908" s="5"/>
      <c r="FR908" s="5"/>
      <c r="FS908" s="5"/>
      <c r="FT908" s="5"/>
      <c r="FU908" s="5"/>
      <c r="FV908" s="5"/>
      <c r="FW908" s="5"/>
      <c r="FX908" s="5"/>
      <c r="FY908" s="5"/>
      <c r="FZ908" s="5"/>
      <c r="GA908" s="5"/>
      <c r="GB908" s="5"/>
      <c r="GC908" s="5"/>
      <c r="GD908" s="5"/>
      <c r="GE908" s="5"/>
      <c r="GF908" s="5"/>
      <c r="GG908" s="5"/>
      <c r="GH908" s="5"/>
      <c r="GI908" s="5"/>
      <c r="GJ908" s="5"/>
      <c r="GK908" s="5"/>
      <c r="GL908" s="5"/>
      <c r="GM908" s="5"/>
      <c r="GN908" s="5"/>
      <c r="GO908" s="5"/>
      <c r="GP908" s="5"/>
      <c r="GQ908" s="5"/>
      <c r="GR908" s="5"/>
      <c r="GS908" s="5"/>
      <c r="GT908" s="5"/>
      <c r="GU908" s="5"/>
      <c r="GV908" s="5"/>
      <c r="GW908" s="5"/>
      <c r="GX908" s="5"/>
      <c r="GY908" s="5"/>
      <c r="GZ908" s="5"/>
      <c r="HA908" s="5"/>
      <c r="HB908" s="5"/>
      <c r="HC908" s="5"/>
      <c r="HD908" s="5"/>
      <c r="HE908" s="5"/>
      <c r="HF908" s="5"/>
      <c r="HG908" s="5"/>
      <c r="HH908" s="5"/>
      <c r="HI908" s="5"/>
      <c r="HJ908" s="5"/>
      <c r="HK908" s="5"/>
      <c r="HL908" s="5"/>
      <c r="HM908" s="5"/>
      <c r="HN908" s="5"/>
      <c r="HO908" s="5"/>
      <c r="HP908" s="5"/>
      <c r="HQ908" s="5"/>
      <c r="HR908" s="5"/>
      <c r="HS908" s="5"/>
      <c r="HT908" s="5"/>
      <c r="HU908" s="5"/>
      <c r="HV908" s="5"/>
      <c r="HW908" s="5"/>
      <c r="HX908" s="5"/>
      <c r="HY908" s="5"/>
      <c r="HZ908" s="5"/>
      <c r="IA908" s="5"/>
      <c r="IB908" s="5"/>
      <c r="IC908" s="5"/>
      <c r="ID908" s="5"/>
      <c r="IE908" s="5"/>
      <c r="IF908" s="5"/>
      <c r="IG908" s="5"/>
      <c r="IH908" s="5"/>
      <c r="II908" s="5"/>
      <c r="IJ908" s="5"/>
      <c r="IK908" s="5"/>
      <c r="IL908" s="5"/>
      <c r="IM908" s="5"/>
      <c r="IN908" s="5"/>
      <c r="IO908" s="5"/>
      <c r="IP908" s="5"/>
      <c r="IQ908" s="5"/>
      <c r="IR908" s="5"/>
      <c r="IS908" s="5"/>
      <c r="IT908" s="5"/>
      <c r="IU908" s="5"/>
      <c r="IV908" s="5"/>
      <c r="IW908" s="5"/>
      <c r="IX908" s="5"/>
      <c r="IY908" s="5"/>
      <c r="IZ908" s="5"/>
      <c r="JA908" s="5"/>
      <c r="JB908" s="5"/>
      <c r="JC908" s="5"/>
      <c r="JD908" s="5"/>
      <c r="JE908" s="5"/>
      <c r="JF908" s="5"/>
      <c r="JG908" s="5"/>
      <c r="JH908" s="5"/>
      <c r="JI908" s="5"/>
      <c r="JJ908" s="5"/>
      <c r="JK908" s="5"/>
      <c r="JL908" s="5"/>
      <c r="JM908" s="5"/>
      <c r="JN908" s="5"/>
      <c r="JO908" s="5"/>
      <c r="JP908" s="5"/>
      <c r="JQ908" s="5"/>
      <c r="JR908" s="5"/>
      <c r="JS908" s="5"/>
      <c r="JT908" s="5"/>
      <c r="JU908" s="5"/>
      <c r="JV908" s="5"/>
      <c r="JW908" s="5"/>
      <c r="JX908" s="5"/>
      <c r="JY908" s="5"/>
      <c r="JZ908" s="5"/>
      <c r="KA908" s="5"/>
      <c r="KB908" s="5"/>
      <c r="KC908" s="5"/>
      <c r="KD908" s="5"/>
      <c r="KE908" s="5"/>
      <c r="KF908" s="5"/>
      <c r="KG908" s="5"/>
      <c r="KH908" s="5"/>
      <c r="KI908" s="5"/>
      <c r="KJ908" s="5"/>
      <c r="KK908" s="5"/>
      <c r="KL908" s="5"/>
      <c r="KM908" s="5"/>
      <c r="KN908" s="5"/>
    </row>
    <row r="909" spans="1:300" ht="12.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  <c r="CL909" s="5"/>
      <c r="CM909" s="5"/>
      <c r="CN909" s="5"/>
      <c r="CO909" s="5"/>
      <c r="CP909" s="5"/>
      <c r="CQ909" s="5"/>
      <c r="CR909" s="5"/>
      <c r="CS909" s="5"/>
      <c r="CT909" s="5"/>
      <c r="CU909" s="5"/>
      <c r="CV909" s="5"/>
      <c r="CW909" s="5"/>
      <c r="CX909" s="5"/>
      <c r="CY909" s="5"/>
      <c r="CZ909" s="5"/>
      <c r="DA909" s="5"/>
      <c r="DB909" s="5"/>
      <c r="DC909" s="5"/>
      <c r="DD909" s="5"/>
      <c r="DE909" s="5"/>
      <c r="DF909" s="5"/>
      <c r="DG909" s="5"/>
      <c r="DH909" s="5"/>
      <c r="DI909" s="5"/>
      <c r="DJ909" s="5"/>
      <c r="DK909" s="5"/>
      <c r="DL909" s="5"/>
      <c r="DM909" s="5"/>
      <c r="DN909" s="5"/>
      <c r="DO909" s="5"/>
      <c r="DP909" s="5"/>
      <c r="DQ909" s="5"/>
      <c r="DR909" s="5"/>
      <c r="DS909" s="5"/>
      <c r="DT909" s="5"/>
      <c r="DU909" s="5"/>
      <c r="DV909" s="5"/>
      <c r="DW909" s="5"/>
      <c r="DX909" s="5"/>
      <c r="DY909" s="5"/>
      <c r="DZ909" s="5"/>
      <c r="EA909" s="5"/>
      <c r="EB909" s="5"/>
      <c r="EC909" s="5"/>
      <c r="ED909" s="5"/>
      <c r="EE909" s="5"/>
      <c r="EF909" s="5"/>
      <c r="EG909" s="5"/>
      <c r="EH909" s="5"/>
      <c r="EI909" s="5"/>
      <c r="EJ909" s="5"/>
      <c r="EK909" s="5"/>
      <c r="EL909" s="5"/>
      <c r="EM909" s="5"/>
      <c r="EN909" s="5"/>
      <c r="EO909" s="5"/>
      <c r="EP909" s="5"/>
      <c r="EQ909" s="5"/>
      <c r="ER909" s="5"/>
      <c r="ES909" s="5"/>
      <c r="ET909" s="5"/>
      <c r="EU909" s="5"/>
      <c r="EV909" s="5"/>
      <c r="EW909" s="5"/>
      <c r="EX909" s="5"/>
      <c r="EY909" s="5"/>
      <c r="EZ909" s="5"/>
      <c r="FA909" s="5"/>
      <c r="FB909" s="5"/>
      <c r="FC909" s="5"/>
      <c r="FD909" s="5"/>
      <c r="FE909" s="5"/>
      <c r="FF909" s="5"/>
      <c r="FG909" s="5"/>
      <c r="FH909" s="5"/>
      <c r="FI909" s="5"/>
      <c r="FJ909" s="5"/>
      <c r="FK909" s="5"/>
      <c r="FL909" s="5"/>
      <c r="FM909" s="5"/>
      <c r="FN909" s="5"/>
      <c r="FO909" s="5"/>
      <c r="FP909" s="5"/>
      <c r="FQ909" s="5"/>
      <c r="FR909" s="5"/>
      <c r="FS909" s="5"/>
      <c r="FT909" s="5"/>
      <c r="FU909" s="5"/>
      <c r="FV909" s="5"/>
      <c r="FW909" s="5"/>
      <c r="FX909" s="5"/>
      <c r="FY909" s="5"/>
      <c r="FZ909" s="5"/>
      <c r="GA909" s="5"/>
      <c r="GB909" s="5"/>
      <c r="GC909" s="5"/>
      <c r="GD909" s="5"/>
      <c r="GE909" s="5"/>
      <c r="GF909" s="5"/>
      <c r="GG909" s="5"/>
      <c r="GH909" s="5"/>
      <c r="GI909" s="5"/>
      <c r="GJ909" s="5"/>
      <c r="GK909" s="5"/>
      <c r="GL909" s="5"/>
      <c r="GM909" s="5"/>
      <c r="GN909" s="5"/>
      <c r="GO909" s="5"/>
      <c r="GP909" s="5"/>
      <c r="GQ909" s="5"/>
      <c r="GR909" s="5"/>
      <c r="GS909" s="5"/>
      <c r="GT909" s="5"/>
      <c r="GU909" s="5"/>
      <c r="GV909" s="5"/>
      <c r="GW909" s="5"/>
      <c r="GX909" s="5"/>
      <c r="GY909" s="5"/>
      <c r="GZ909" s="5"/>
      <c r="HA909" s="5"/>
      <c r="HB909" s="5"/>
      <c r="HC909" s="5"/>
      <c r="HD909" s="5"/>
      <c r="HE909" s="5"/>
      <c r="HF909" s="5"/>
      <c r="HG909" s="5"/>
      <c r="HH909" s="5"/>
      <c r="HI909" s="5"/>
      <c r="HJ909" s="5"/>
      <c r="HK909" s="5"/>
      <c r="HL909" s="5"/>
      <c r="HM909" s="5"/>
      <c r="HN909" s="5"/>
      <c r="HO909" s="5"/>
      <c r="HP909" s="5"/>
      <c r="HQ909" s="5"/>
      <c r="HR909" s="5"/>
      <c r="HS909" s="5"/>
      <c r="HT909" s="5"/>
      <c r="HU909" s="5"/>
      <c r="HV909" s="5"/>
      <c r="HW909" s="5"/>
      <c r="HX909" s="5"/>
      <c r="HY909" s="5"/>
      <c r="HZ909" s="5"/>
      <c r="IA909" s="5"/>
      <c r="IB909" s="5"/>
      <c r="IC909" s="5"/>
      <c r="ID909" s="5"/>
      <c r="IE909" s="5"/>
      <c r="IF909" s="5"/>
      <c r="IG909" s="5"/>
      <c r="IH909" s="5"/>
      <c r="II909" s="5"/>
      <c r="IJ909" s="5"/>
      <c r="IK909" s="5"/>
      <c r="IL909" s="5"/>
      <c r="IM909" s="5"/>
      <c r="IN909" s="5"/>
      <c r="IO909" s="5"/>
      <c r="IP909" s="5"/>
      <c r="IQ909" s="5"/>
      <c r="IR909" s="5"/>
      <c r="IS909" s="5"/>
      <c r="IT909" s="5"/>
      <c r="IU909" s="5"/>
      <c r="IV909" s="5"/>
      <c r="IW909" s="5"/>
      <c r="IX909" s="5"/>
      <c r="IY909" s="5"/>
      <c r="IZ909" s="5"/>
      <c r="JA909" s="5"/>
      <c r="JB909" s="5"/>
      <c r="JC909" s="5"/>
      <c r="JD909" s="5"/>
      <c r="JE909" s="5"/>
      <c r="JF909" s="5"/>
      <c r="JG909" s="5"/>
      <c r="JH909" s="5"/>
      <c r="JI909" s="5"/>
      <c r="JJ909" s="5"/>
      <c r="JK909" s="5"/>
      <c r="JL909" s="5"/>
      <c r="JM909" s="5"/>
      <c r="JN909" s="5"/>
      <c r="JO909" s="5"/>
      <c r="JP909" s="5"/>
      <c r="JQ909" s="5"/>
      <c r="JR909" s="5"/>
      <c r="JS909" s="5"/>
      <c r="JT909" s="5"/>
      <c r="JU909" s="5"/>
      <c r="JV909" s="5"/>
      <c r="JW909" s="5"/>
      <c r="JX909" s="5"/>
      <c r="JY909" s="5"/>
      <c r="JZ909" s="5"/>
      <c r="KA909" s="5"/>
      <c r="KB909" s="5"/>
      <c r="KC909" s="5"/>
      <c r="KD909" s="5"/>
      <c r="KE909" s="5"/>
      <c r="KF909" s="5"/>
      <c r="KG909" s="5"/>
      <c r="KH909" s="5"/>
      <c r="KI909" s="5"/>
      <c r="KJ909" s="5"/>
      <c r="KK909" s="5"/>
      <c r="KL909" s="5"/>
      <c r="KM909" s="5"/>
      <c r="KN909" s="5"/>
    </row>
    <row r="910" spans="1:300" ht="12.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5"/>
      <c r="CJ910" s="5"/>
      <c r="CK910" s="5"/>
      <c r="CL910" s="5"/>
      <c r="CM910" s="5"/>
      <c r="CN910" s="5"/>
      <c r="CO910" s="5"/>
      <c r="CP910" s="5"/>
      <c r="CQ910" s="5"/>
      <c r="CR910" s="5"/>
      <c r="CS910" s="5"/>
      <c r="CT910" s="5"/>
      <c r="CU910" s="5"/>
      <c r="CV910" s="5"/>
      <c r="CW910" s="5"/>
      <c r="CX910" s="5"/>
      <c r="CY910" s="5"/>
      <c r="CZ910" s="5"/>
      <c r="DA910" s="5"/>
      <c r="DB910" s="5"/>
      <c r="DC910" s="5"/>
      <c r="DD910" s="5"/>
      <c r="DE910" s="5"/>
      <c r="DF910" s="5"/>
      <c r="DG910" s="5"/>
      <c r="DH910" s="5"/>
      <c r="DI910" s="5"/>
      <c r="DJ910" s="5"/>
      <c r="DK910" s="5"/>
      <c r="DL910" s="5"/>
      <c r="DM910" s="5"/>
      <c r="DN910" s="5"/>
      <c r="DO910" s="5"/>
      <c r="DP910" s="5"/>
      <c r="DQ910" s="5"/>
      <c r="DR910" s="5"/>
      <c r="DS910" s="5"/>
      <c r="DT910" s="5"/>
      <c r="DU910" s="5"/>
      <c r="DV910" s="5"/>
      <c r="DW910" s="5"/>
      <c r="DX910" s="5"/>
      <c r="DY910" s="5"/>
      <c r="DZ910" s="5"/>
      <c r="EA910" s="5"/>
      <c r="EB910" s="5"/>
      <c r="EC910" s="5"/>
      <c r="ED910" s="5"/>
      <c r="EE910" s="5"/>
      <c r="EF910" s="5"/>
      <c r="EG910" s="5"/>
      <c r="EH910" s="5"/>
      <c r="EI910" s="5"/>
      <c r="EJ910" s="5"/>
      <c r="EK910" s="5"/>
      <c r="EL910" s="5"/>
      <c r="EM910" s="5"/>
      <c r="EN910" s="5"/>
      <c r="EO910" s="5"/>
      <c r="EP910" s="5"/>
      <c r="EQ910" s="5"/>
      <c r="ER910" s="5"/>
      <c r="ES910" s="5"/>
      <c r="ET910" s="5"/>
      <c r="EU910" s="5"/>
      <c r="EV910" s="5"/>
      <c r="EW910" s="5"/>
      <c r="EX910" s="5"/>
      <c r="EY910" s="5"/>
      <c r="EZ910" s="5"/>
      <c r="FA910" s="5"/>
      <c r="FB910" s="5"/>
      <c r="FC910" s="5"/>
      <c r="FD910" s="5"/>
      <c r="FE910" s="5"/>
      <c r="FF910" s="5"/>
      <c r="FG910" s="5"/>
      <c r="FH910" s="5"/>
      <c r="FI910" s="5"/>
      <c r="FJ910" s="5"/>
      <c r="FK910" s="5"/>
      <c r="FL910" s="5"/>
      <c r="FM910" s="5"/>
      <c r="FN910" s="5"/>
      <c r="FO910" s="5"/>
      <c r="FP910" s="5"/>
      <c r="FQ910" s="5"/>
      <c r="FR910" s="5"/>
      <c r="FS910" s="5"/>
      <c r="FT910" s="5"/>
      <c r="FU910" s="5"/>
      <c r="FV910" s="5"/>
      <c r="FW910" s="5"/>
      <c r="FX910" s="5"/>
      <c r="FY910" s="5"/>
      <c r="FZ910" s="5"/>
      <c r="GA910" s="5"/>
      <c r="GB910" s="5"/>
      <c r="GC910" s="5"/>
      <c r="GD910" s="5"/>
      <c r="GE910" s="5"/>
      <c r="GF910" s="5"/>
      <c r="GG910" s="5"/>
      <c r="GH910" s="5"/>
      <c r="GI910" s="5"/>
      <c r="GJ910" s="5"/>
      <c r="GK910" s="5"/>
      <c r="GL910" s="5"/>
      <c r="GM910" s="5"/>
      <c r="GN910" s="5"/>
      <c r="GO910" s="5"/>
      <c r="GP910" s="5"/>
      <c r="GQ910" s="5"/>
      <c r="GR910" s="5"/>
      <c r="GS910" s="5"/>
      <c r="GT910" s="5"/>
      <c r="GU910" s="5"/>
      <c r="GV910" s="5"/>
      <c r="GW910" s="5"/>
      <c r="GX910" s="5"/>
      <c r="GY910" s="5"/>
      <c r="GZ910" s="5"/>
      <c r="HA910" s="5"/>
      <c r="HB910" s="5"/>
      <c r="HC910" s="5"/>
      <c r="HD910" s="5"/>
      <c r="HE910" s="5"/>
      <c r="HF910" s="5"/>
      <c r="HG910" s="5"/>
      <c r="HH910" s="5"/>
      <c r="HI910" s="5"/>
      <c r="HJ910" s="5"/>
      <c r="HK910" s="5"/>
      <c r="HL910" s="5"/>
      <c r="HM910" s="5"/>
      <c r="HN910" s="5"/>
      <c r="HO910" s="5"/>
      <c r="HP910" s="5"/>
      <c r="HQ910" s="5"/>
      <c r="HR910" s="5"/>
      <c r="HS910" s="5"/>
      <c r="HT910" s="5"/>
      <c r="HU910" s="5"/>
      <c r="HV910" s="5"/>
      <c r="HW910" s="5"/>
      <c r="HX910" s="5"/>
      <c r="HY910" s="5"/>
      <c r="HZ910" s="5"/>
      <c r="IA910" s="5"/>
      <c r="IB910" s="5"/>
      <c r="IC910" s="5"/>
      <c r="ID910" s="5"/>
      <c r="IE910" s="5"/>
      <c r="IF910" s="5"/>
      <c r="IG910" s="5"/>
      <c r="IH910" s="5"/>
      <c r="II910" s="5"/>
      <c r="IJ910" s="5"/>
      <c r="IK910" s="5"/>
      <c r="IL910" s="5"/>
      <c r="IM910" s="5"/>
      <c r="IN910" s="5"/>
      <c r="IO910" s="5"/>
      <c r="IP910" s="5"/>
      <c r="IQ910" s="5"/>
      <c r="IR910" s="5"/>
      <c r="IS910" s="5"/>
      <c r="IT910" s="5"/>
      <c r="IU910" s="5"/>
      <c r="IV910" s="5"/>
      <c r="IW910" s="5"/>
      <c r="IX910" s="5"/>
      <c r="IY910" s="5"/>
      <c r="IZ910" s="5"/>
      <c r="JA910" s="5"/>
      <c r="JB910" s="5"/>
      <c r="JC910" s="5"/>
      <c r="JD910" s="5"/>
      <c r="JE910" s="5"/>
      <c r="JF910" s="5"/>
      <c r="JG910" s="5"/>
      <c r="JH910" s="5"/>
      <c r="JI910" s="5"/>
      <c r="JJ910" s="5"/>
      <c r="JK910" s="5"/>
      <c r="JL910" s="5"/>
      <c r="JM910" s="5"/>
      <c r="JN910" s="5"/>
      <c r="JO910" s="5"/>
      <c r="JP910" s="5"/>
      <c r="JQ910" s="5"/>
      <c r="JR910" s="5"/>
      <c r="JS910" s="5"/>
      <c r="JT910" s="5"/>
      <c r="JU910" s="5"/>
      <c r="JV910" s="5"/>
      <c r="JW910" s="5"/>
      <c r="JX910" s="5"/>
      <c r="JY910" s="5"/>
      <c r="JZ910" s="5"/>
      <c r="KA910" s="5"/>
      <c r="KB910" s="5"/>
      <c r="KC910" s="5"/>
      <c r="KD910" s="5"/>
      <c r="KE910" s="5"/>
      <c r="KF910" s="5"/>
      <c r="KG910" s="5"/>
      <c r="KH910" s="5"/>
      <c r="KI910" s="5"/>
      <c r="KJ910" s="5"/>
      <c r="KK910" s="5"/>
      <c r="KL910" s="5"/>
      <c r="KM910" s="5"/>
      <c r="KN910" s="5"/>
    </row>
    <row r="911" spans="1:300" ht="12.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5"/>
      <c r="CL911" s="5"/>
      <c r="CM911" s="5"/>
      <c r="CN911" s="5"/>
      <c r="CO911" s="5"/>
      <c r="CP911" s="5"/>
      <c r="CQ911" s="5"/>
      <c r="CR911" s="5"/>
      <c r="CS911" s="5"/>
      <c r="CT911" s="5"/>
      <c r="CU911" s="5"/>
      <c r="CV911" s="5"/>
      <c r="CW911" s="5"/>
      <c r="CX911" s="5"/>
      <c r="CY911" s="5"/>
      <c r="CZ911" s="5"/>
      <c r="DA911" s="5"/>
      <c r="DB911" s="5"/>
      <c r="DC911" s="5"/>
      <c r="DD911" s="5"/>
      <c r="DE911" s="5"/>
      <c r="DF911" s="5"/>
      <c r="DG911" s="5"/>
      <c r="DH911" s="5"/>
      <c r="DI911" s="5"/>
      <c r="DJ911" s="5"/>
      <c r="DK911" s="5"/>
      <c r="DL911" s="5"/>
      <c r="DM911" s="5"/>
      <c r="DN911" s="5"/>
      <c r="DO911" s="5"/>
      <c r="DP911" s="5"/>
      <c r="DQ911" s="5"/>
      <c r="DR911" s="5"/>
      <c r="DS911" s="5"/>
      <c r="DT911" s="5"/>
      <c r="DU911" s="5"/>
      <c r="DV911" s="5"/>
      <c r="DW911" s="5"/>
      <c r="DX911" s="5"/>
      <c r="DY911" s="5"/>
      <c r="DZ911" s="5"/>
      <c r="EA911" s="5"/>
      <c r="EB911" s="5"/>
      <c r="EC911" s="5"/>
      <c r="ED911" s="5"/>
      <c r="EE911" s="5"/>
      <c r="EF911" s="5"/>
      <c r="EG911" s="5"/>
      <c r="EH911" s="5"/>
      <c r="EI911" s="5"/>
      <c r="EJ911" s="5"/>
      <c r="EK911" s="5"/>
      <c r="EL911" s="5"/>
      <c r="EM911" s="5"/>
      <c r="EN911" s="5"/>
      <c r="EO911" s="5"/>
      <c r="EP911" s="5"/>
      <c r="EQ911" s="5"/>
      <c r="ER911" s="5"/>
      <c r="ES911" s="5"/>
      <c r="ET911" s="5"/>
      <c r="EU911" s="5"/>
      <c r="EV911" s="5"/>
      <c r="EW911" s="5"/>
      <c r="EX911" s="5"/>
      <c r="EY911" s="5"/>
      <c r="EZ911" s="5"/>
      <c r="FA911" s="5"/>
      <c r="FB911" s="5"/>
      <c r="FC911" s="5"/>
      <c r="FD911" s="5"/>
      <c r="FE911" s="5"/>
      <c r="FF911" s="5"/>
      <c r="FG911" s="5"/>
      <c r="FH911" s="5"/>
      <c r="FI911" s="5"/>
      <c r="FJ911" s="5"/>
      <c r="FK911" s="5"/>
      <c r="FL911" s="5"/>
      <c r="FM911" s="5"/>
      <c r="FN911" s="5"/>
      <c r="FO911" s="5"/>
      <c r="FP911" s="5"/>
      <c r="FQ911" s="5"/>
      <c r="FR911" s="5"/>
      <c r="FS911" s="5"/>
      <c r="FT911" s="5"/>
      <c r="FU911" s="5"/>
      <c r="FV911" s="5"/>
      <c r="FW911" s="5"/>
      <c r="FX911" s="5"/>
      <c r="FY911" s="5"/>
      <c r="FZ911" s="5"/>
      <c r="GA911" s="5"/>
      <c r="GB911" s="5"/>
      <c r="GC911" s="5"/>
      <c r="GD911" s="5"/>
      <c r="GE911" s="5"/>
      <c r="GF911" s="5"/>
      <c r="GG911" s="5"/>
      <c r="GH911" s="5"/>
      <c r="GI911" s="5"/>
      <c r="GJ911" s="5"/>
      <c r="GK911" s="5"/>
      <c r="GL911" s="5"/>
      <c r="GM911" s="5"/>
      <c r="GN911" s="5"/>
      <c r="GO911" s="5"/>
      <c r="GP911" s="5"/>
      <c r="GQ911" s="5"/>
      <c r="GR911" s="5"/>
      <c r="GS911" s="5"/>
      <c r="GT911" s="5"/>
      <c r="GU911" s="5"/>
      <c r="GV911" s="5"/>
      <c r="GW911" s="5"/>
      <c r="GX911" s="5"/>
      <c r="GY911" s="5"/>
      <c r="GZ911" s="5"/>
      <c r="HA911" s="5"/>
      <c r="HB911" s="5"/>
      <c r="HC911" s="5"/>
      <c r="HD911" s="5"/>
      <c r="HE911" s="5"/>
      <c r="HF911" s="5"/>
      <c r="HG911" s="5"/>
      <c r="HH911" s="5"/>
      <c r="HI911" s="5"/>
      <c r="HJ911" s="5"/>
      <c r="HK911" s="5"/>
      <c r="HL911" s="5"/>
      <c r="HM911" s="5"/>
      <c r="HN911" s="5"/>
      <c r="HO911" s="5"/>
      <c r="HP911" s="5"/>
      <c r="HQ911" s="5"/>
      <c r="HR911" s="5"/>
      <c r="HS911" s="5"/>
      <c r="HT911" s="5"/>
      <c r="HU911" s="5"/>
      <c r="HV911" s="5"/>
      <c r="HW911" s="5"/>
      <c r="HX911" s="5"/>
      <c r="HY911" s="5"/>
      <c r="HZ911" s="5"/>
      <c r="IA911" s="5"/>
      <c r="IB911" s="5"/>
      <c r="IC911" s="5"/>
      <c r="ID911" s="5"/>
      <c r="IE911" s="5"/>
      <c r="IF911" s="5"/>
      <c r="IG911" s="5"/>
      <c r="IH911" s="5"/>
      <c r="II911" s="5"/>
      <c r="IJ911" s="5"/>
      <c r="IK911" s="5"/>
      <c r="IL911" s="5"/>
      <c r="IM911" s="5"/>
      <c r="IN911" s="5"/>
      <c r="IO911" s="5"/>
      <c r="IP911" s="5"/>
      <c r="IQ911" s="5"/>
      <c r="IR911" s="5"/>
      <c r="IS911" s="5"/>
      <c r="IT911" s="5"/>
      <c r="IU911" s="5"/>
      <c r="IV911" s="5"/>
      <c r="IW911" s="5"/>
      <c r="IX911" s="5"/>
      <c r="IY911" s="5"/>
      <c r="IZ911" s="5"/>
      <c r="JA911" s="5"/>
      <c r="JB911" s="5"/>
      <c r="JC911" s="5"/>
      <c r="JD911" s="5"/>
      <c r="JE911" s="5"/>
      <c r="JF911" s="5"/>
      <c r="JG911" s="5"/>
      <c r="JH911" s="5"/>
      <c r="JI911" s="5"/>
      <c r="JJ911" s="5"/>
      <c r="JK911" s="5"/>
      <c r="JL911" s="5"/>
      <c r="JM911" s="5"/>
      <c r="JN911" s="5"/>
      <c r="JO911" s="5"/>
      <c r="JP911" s="5"/>
      <c r="JQ911" s="5"/>
      <c r="JR911" s="5"/>
      <c r="JS911" s="5"/>
      <c r="JT911" s="5"/>
      <c r="JU911" s="5"/>
      <c r="JV911" s="5"/>
      <c r="JW911" s="5"/>
      <c r="JX911" s="5"/>
      <c r="JY911" s="5"/>
      <c r="JZ911" s="5"/>
      <c r="KA911" s="5"/>
      <c r="KB911" s="5"/>
      <c r="KC911" s="5"/>
      <c r="KD911" s="5"/>
      <c r="KE911" s="5"/>
      <c r="KF911" s="5"/>
      <c r="KG911" s="5"/>
      <c r="KH911" s="5"/>
      <c r="KI911" s="5"/>
      <c r="KJ911" s="5"/>
      <c r="KK911" s="5"/>
      <c r="KL911" s="5"/>
      <c r="KM911" s="5"/>
      <c r="KN911" s="5"/>
    </row>
    <row r="912" spans="1:300" ht="12.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5"/>
      <c r="CL912" s="5"/>
      <c r="CM912" s="5"/>
      <c r="CN912" s="5"/>
      <c r="CO912" s="5"/>
      <c r="CP912" s="5"/>
      <c r="CQ912" s="5"/>
      <c r="CR912" s="5"/>
      <c r="CS912" s="5"/>
      <c r="CT912" s="5"/>
      <c r="CU912" s="5"/>
      <c r="CV912" s="5"/>
      <c r="CW912" s="5"/>
      <c r="CX912" s="5"/>
      <c r="CY912" s="5"/>
      <c r="CZ912" s="5"/>
      <c r="DA912" s="5"/>
      <c r="DB912" s="5"/>
      <c r="DC912" s="5"/>
      <c r="DD912" s="5"/>
      <c r="DE912" s="5"/>
      <c r="DF912" s="5"/>
      <c r="DG912" s="5"/>
      <c r="DH912" s="5"/>
      <c r="DI912" s="5"/>
      <c r="DJ912" s="5"/>
      <c r="DK912" s="5"/>
      <c r="DL912" s="5"/>
      <c r="DM912" s="5"/>
      <c r="DN912" s="5"/>
      <c r="DO912" s="5"/>
      <c r="DP912" s="5"/>
      <c r="DQ912" s="5"/>
      <c r="DR912" s="5"/>
      <c r="DS912" s="5"/>
      <c r="DT912" s="5"/>
      <c r="DU912" s="5"/>
      <c r="DV912" s="5"/>
      <c r="DW912" s="5"/>
      <c r="DX912" s="5"/>
      <c r="DY912" s="5"/>
      <c r="DZ912" s="5"/>
      <c r="EA912" s="5"/>
      <c r="EB912" s="5"/>
      <c r="EC912" s="5"/>
      <c r="ED912" s="5"/>
      <c r="EE912" s="5"/>
      <c r="EF912" s="5"/>
      <c r="EG912" s="5"/>
      <c r="EH912" s="5"/>
      <c r="EI912" s="5"/>
      <c r="EJ912" s="5"/>
      <c r="EK912" s="5"/>
      <c r="EL912" s="5"/>
      <c r="EM912" s="5"/>
      <c r="EN912" s="5"/>
      <c r="EO912" s="5"/>
      <c r="EP912" s="5"/>
      <c r="EQ912" s="5"/>
      <c r="ER912" s="5"/>
      <c r="ES912" s="5"/>
      <c r="ET912" s="5"/>
      <c r="EU912" s="5"/>
      <c r="EV912" s="5"/>
      <c r="EW912" s="5"/>
      <c r="EX912" s="5"/>
      <c r="EY912" s="5"/>
      <c r="EZ912" s="5"/>
      <c r="FA912" s="5"/>
      <c r="FB912" s="5"/>
      <c r="FC912" s="5"/>
      <c r="FD912" s="5"/>
      <c r="FE912" s="5"/>
      <c r="FF912" s="5"/>
      <c r="FG912" s="5"/>
      <c r="FH912" s="5"/>
      <c r="FI912" s="5"/>
      <c r="FJ912" s="5"/>
      <c r="FK912" s="5"/>
      <c r="FL912" s="5"/>
      <c r="FM912" s="5"/>
      <c r="FN912" s="5"/>
      <c r="FO912" s="5"/>
      <c r="FP912" s="5"/>
      <c r="FQ912" s="5"/>
      <c r="FR912" s="5"/>
      <c r="FS912" s="5"/>
      <c r="FT912" s="5"/>
      <c r="FU912" s="5"/>
      <c r="FV912" s="5"/>
      <c r="FW912" s="5"/>
      <c r="FX912" s="5"/>
      <c r="FY912" s="5"/>
      <c r="FZ912" s="5"/>
      <c r="GA912" s="5"/>
      <c r="GB912" s="5"/>
      <c r="GC912" s="5"/>
      <c r="GD912" s="5"/>
      <c r="GE912" s="5"/>
      <c r="GF912" s="5"/>
      <c r="GG912" s="5"/>
      <c r="GH912" s="5"/>
      <c r="GI912" s="5"/>
      <c r="GJ912" s="5"/>
      <c r="GK912" s="5"/>
      <c r="GL912" s="5"/>
      <c r="GM912" s="5"/>
      <c r="GN912" s="5"/>
      <c r="GO912" s="5"/>
      <c r="GP912" s="5"/>
      <c r="GQ912" s="5"/>
      <c r="GR912" s="5"/>
      <c r="GS912" s="5"/>
      <c r="GT912" s="5"/>
      <c r="GU912" s="5"/>
      <c r="GV912" s="5"/>
      <c r="GW912" s="5"/>
      <c r="GX912" s="5"/>
      <c r="GY912" s="5"/>
      <c r="GZ912" s="5"/>
      <c r="HA912" s="5"/>
      <c r="HB912" s="5"/>
      <c r="HC912" s="5"/>
      <c r="HD912" s="5"/>
      <c r="HE912" s="5"/>
      <c r="HF912" s="5"/>
      <c r="HG912" s="5"/>
      <c r="HH912" s="5"/>
      <c r="HI912" s="5"/>
      <c r="HJ912" s="5"/>
      <c r="HK912" s="5"/>
      <c r="HL912" s="5"/>
      <c r="HM912" s="5"/>
      <c r="HN912" s="5"/>
      <c r="HO912" s="5"/>
      <c r="HP912" s="5"/>
      <c r="HQ912" s="5"/>
      <c r="HR912" s="5"/>
      <c r="HS912" s="5"/>
      <c r="HT912" s="5"/>
      <c r="HU912" s="5"/>
      <c r="HV912" s="5"/>
      <c r="HW912" s="5"/>
      <c r="HX912" s="5"/>
      <c r="HY912" s="5"/>
      <c r="HZ912" s="5"/>
      <c r="IA912" s="5"/>
      <c r="IB912" s="5"/>
      <c r="IC912" s="5"/>
      <c r="ID912" s="5"/>
      <c r="IE912" s="5"/>
      <c r="IF912" s="5"/>
      <c r="IG912" s="5"/>
      <c r="IH912" s="5"/>
      <c r="II912" s="5"/>
      <c r="IJ912" s="5"/>
      <c r="IK912" s="5"/>
      <c r="IL912" s="5"/>
      <c r="IM912" s="5"/>
      <c r="IN912" s="5"/>
      <c r="IO912" s="5"/>
      <c r="IP912" s="5"/>
      <c r="IQ912" s="5"/>
      <c r="IR912" s="5"/>
      <c r="IS912" s="5"/>
      <c r="IT912" s="5"/>
      <c r="IU912" s="5"/>
      <c r="IV912" s="5"/>
      <c r="IW912" s="5"/>
      <c r="IX912" s="5"/>
      <c r="IY912" s="5"/>
      <c r="IZ912" s="5"/>
      <c r="JA912" s="5"/>
      <c r="JB912" s="5"/>
      <c r="JC912" s="5"/>
      <c r="JD912" s="5"/>
      <c r="JE912" s="5"/>
      <c r="JF912" s="5"/>
      <c r="JG912" s="5"/>
      <c r="JH912" s="5"/>
      <c r="JI912" s="5"/>
      <c r="JJ912" s="5"/>
      <c r="JK912" s="5"/>
      <c r="JL912" s="5"/>
      <c r="JM912" s="5"/>
      <c r="JN912" s="5"/>
      <c r="JO912" s="5"/>
      <c r="JP912" s="5"/>
      <c r="JQ912" s="5"/>
      <c r="JR912" s="5"/>
      <c r="JS912" s="5"/>
      <c r="JT912" s="5"/>
      <c r="JU912" s="5"/>
      <c r="JV912" s="5"/>
      <c r="JW912" s="5"/>
      <c r="JX912" s="5"/>
      <c r="JY912" s="5"/>
      <c r="JZ912" s="5"/>
      <c r="KA912" s="5"/>
      <c r="KB912" s="5"/>
      <c r="KC912" s="5"/>
      <c r="KD912" s="5"/>
      <c r="KE912" s="5"/>
      <c r="KF912" s="5"/>
      <c r="KG912" s="5"/>
      <c r="KH912" s="5"/>
      <c r="KI912" s="5"/>
      <c r="KJ912" s="5"/>
      <c r="KK912" s="5"/>
      <c r="KL912" s="5"/>
      <c r="KM912" s="5"/>
      <c r="KN912" s="5"/>
    </row>
    <row r="913" spans="1:300" ht="12.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5"/>
      <c r="CJ913" s="5"/>
      <c r="CK913" s="5"/>
      <c r="CL913" s="5"/>
      <c r="CM913" s="5"/>
      <c r="CN913" s="5"/>
      <c r="CO913" s="5"/>
      <c r="CP913" s="5"/>
      <c r="CQ913" s="5"/>
      <c r="CR913" s="5"/>
      <c r="CS913" s="5"/>
      <c r="CT913" s="5"/>
      <c r="CU913" s="5"/>
      <c r="CV913" s="5"/>
      <c r="CW913" s="5"/>
      <c r="CX913" s="5"/>
      <c r="CY913" s="5"/>
      <c r="CZ913" s="5"/>
      <c r="DA913" s="5"/>
      <c r="DB913" s="5"/>
      <c r="DC913" s="5"/>
      <c r="DD913" s="5"/>
      <c r="DE913" s="5"/>
      <c r="DF913" s="5"/>
      <c r="DG913" s="5"/>
      <c r="DH913" s="5"/>
      <c r="DI913" s="5"/>
      <c r="DJ913" s="5"/>
      <c r="DK913" s="5"/>
      <c r="DL913" s="5"/>
      <c r="DM913" s="5"/>
      <c r="DN913" s="5"/>
      <c r="DO913" s="5"/>
      <c r="DP913" s="5"/>
      <c r="DQ913" s="5"/>
      <c r="DR913" s="5"/>
      <c r="DS913" s="5"/>
      <c r="DT913" s="5"/>
      <c r="DU913" s="5"/>
      <c r="DV913" s="5"/>
      <c r="DW913" s="5"/>
      <c r="DX913" s="5"/>
      <c r="DY913" s="5"/>
      <c r="DZ913" s="5"/>
      <c r="EA913" s="5"/>
      <c r="EB913" s="5"/>
      <c r="EC913" s="5"/>
      <c r="ED913" s="5"/>
      <c r="EE913" s="5"/>
      <c r="EF913" s="5"/>
      <c r="EG913" s="5"/>
      <c r="EH913" s="5"/>
      <c r="EI913" s="5"/>
      <c r="EJ913" s="5"/>
      <c r="EK913" s="5"/>
      <c r="EL913" s="5"/>
      <c r="EM913" s="5"/>
      <c r="EN913" s="5"/>
      <c r="EO913" s="5"/>
      <c r="EP913" s="5"/>
      <c r="EQ913" s="5"/>
      <c r="ER913" s="5"/>
      <c r="ES913" s="5"/>
      <c r="ET913" s="5"/>
      <c r="EU913" s="5"/>
      <c r="EV913" s="5"/>
      <c r="EW913" s="5"/>
      <c r="EX913" s="5"/>
      <c r="EY913" s="5"/>
      <c r="EZ913" s="5"/>
      <c r="FA913" s="5"/>
      <c r="FB913" s="5"/>
      <c r="FC913" s="5"/>
      <c r="FD913" s="5"/>
      <c r="FE913" s="5"/>
      <c r="FF913" s="5"/>
      <c r="FG913" s="5"/>
      <c r="FH913" s="5"/>
      <c r="FI913" s="5"/>
      <c r="FJ913" s="5"/>
      <c r="FK913" s="5"/>
      <c r="FL913" s="5"/>
      <c r="FM913" s="5"/>
      <c r="FN913" s="5"/>
      <c r="FO913" s="5"/>
      <c r="FP913" s="5"/>
      <c r="FQ913" s="5"/>
      <c r="FR913" s="5"/>
      <c r="FS913" s="5"/>
      <c r="FT913" s="5"/>
      <c r="FU913" s="5"/>
      <c r="FV913" s="5"/>
      <c r="FW913" s="5"/>
      <c r="FX913" s="5"/>
      <c r="FY913" s="5"/>
      <c r="FZ913" s="5"/>
      <c r="GA913" s="5"/>
      <c r="GB913" s="5"/>
      <c r="GC913" s="5"/>
      <c r="GD913" s="5"/>
      <c r="GE913" s="5"/>
      <c r="GF913" s="5"/>
      <c r="GG913" s="5"/>
      <c r="GH913" s="5"/>
      <c r="GI913" s="5"/>
      <c r="GJ913" s="5"/>
      <c r="GK913" s="5"/>
      <c r="GL913" s="5"/>
      <c r="GM913" s="5"/>
      <c r="GN913" s="5"/>
      <c r="GO913" s="5"/>
      <c r="GP913" s="5"/>
      <c r="GQ913" s="5"/>
      <c r="GR913" s="5"/>
      <c r="GS913" s="5"/>
      <c r="GT913" s="5"/>
      <c r="GU913" s="5"/>
      <c r="GV913" s="5"/>
      <c r="GW913" s="5"/>
      <c r="GX913" s="5"/>
      <c r="GY913" s="5"/>
      <c r="GZ913" s="5"/>
      <c r="HA913" s="5"/>
      <c r="HB913" s="5"/>
      <c r="HC913" s="5"/>
      <c r="HD913" s="5"/>
      <c r="HE913" s="5"/>
      <c r="HF913" s="5"/>
      <c r="HG913" s="5"/>
      <c r="HH913" s="5"/>
      <c r="HI913" s="5"/>
      <c r="HJ913" s="5"/>
      <c r="HK913" s="5"/>
      <c r="HL913" s="5"/>
      <c r="HM913" s="5"/>
      <c r="HN913" s="5"/>
      <c r="HO913" s="5"/>
      <c r="HP913" s="5"/>
      <c r="HQ913" s="5"/>
      <c r="HR913" s="5"/>
      <c r="HS913" s="5"/>
      <c r="HT913" s="5"/>
      <c r="HU913" s="5"/>
      <c r="HV913" s="5"/>
      <c r="HW913" s="5"/>
      <c r="HX913" s="5"/>
      <c r="HY913" s="5"/>
      <c r="HZ913" s="5"/>
      <c r="IA913" s="5"/>
      <c r="IB913" s="5"/>
      <c r="IC913" s="5"/>
      <c r="ID913" s="5"/>
      <c r="IE913" s="5"/>
      <c r="IF913" s="5"/>
      <c r="IG913" s="5"/>
      <c r="IH913" s="5"/>
      <c r="II913" s="5"/>
      <c r="IJ913" s="5"/>
      <c r="IK913" s="5"/>
      <c r="IL913" s="5"/>
      <c r="IM913" s="5"/>
      <c r="IN913" s="5"/>
      <c r="IO913" s="5"/>
      <c r="IP913" s="5"/>
      <c r="IQ913" s="5"/>
      <c r="IR913" s="5"/>
      <c r="IS913" s="5"/>
      <c r="IT913" s="5"/>
      <c r="IU913" s="5"/>
      <c r="IV913" s="5"/>
      <c r="IW913" s="5"/>
      <c r="IX913" s="5"/>
      <c r="IY913" s="5"/>
      <c r="IZ913" s="5"/>
      <c r="JA913" s="5"/>
      <c r="JB913" s="5"/>
      <c r="JC913" s="5"/>
      <c r="JD913" s="5"/>
      <c r="JE913" s="5"/>
      <c r="JF913" s="5"/>
      <c r="JG913" s="5"/>
      <c r="JH913" s="5"/>
      <c r="JI913" s="5"/>
      <c r="JJ913" s="5"/>
      <c r="JK913" s="5"/>
      <c r="JL913" s="5"/>
      <c r="JM913" s="5"/>
      <c r="JN913" s="5"/>
      <c r="JO913" s="5"/>
      <c r="JP913" s="5"/>
      <c r="JQ913" s="5"/>
      <c r="JR913" s="5"/>
      <c r="JS913" s="5"/>
      <c r="JT913" s="5"/>
      <c r="JU913" s="5"/>
      <c r="JV913" s="5"/>
      <c r="JW913" s="5"/>
      <c r="JX913" s="5"/>
      <c r="JY913" s="5"/>
      <c r="JZ913" s="5"/>
      <c r="KA913" s="5"/>
      <c r="KB913" s="5"/>
      <c r="KC913" s="5"/>
      <c r="KD913" s="5"/>
      <c r="KE913" s="5"/>
      <c r="KF913" s="5"/>
      <c r="KG913" s="5"/>
      <c r="KH913" s="5"/>
      <c r="KI913" s="5"/>
      <c r="KJ913" s="5"/>
      <c r="KK913" s="5"/>
      <c r="KL913" s="5"/>
      <c r="KM913" s="5"/>
      <c r="KN913" s="5"/>
    </row>
    <row r="914" spans="1:300" ht="12.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5"/>
      <c r="CJ914" s="5"/>
      <c r="CK914" s="5"/>
      <c r="CL914" s="5"/>
      <c r="CM914" s="5"/>
      <c r="CN914" s="5"/>
      <c r="CO914" s="5"/>
      <c r="CP914" s="5"/>
      <c r="CQ914" s="5"/>
      <c r="CR914" s="5"/>
      <c r="CS914" s="5"/>
      <c r="CT914" s="5"/>
      <c r="CU914" s="5"/>
      <c r="CV914" s="5"/>
      <c r="CW914" s="5"/>
      <c r="CX914" s="5"/>
      <c r="CY914" s="5"/>
      <c r="CZ914" s="5"/>
      <c r="DA914" s="5"/>
      <c r="DB914" s="5"/>
      <c r="DC914" s="5"/>
      <c r="DD914" s="5"/>
      <c r="DE914" s="5"/>
      <c r="DF914" s="5"/>
      <c r="DG914" s="5"/>
      <c r="DH914" s="5"/>
      <c r="DI914" s="5"/>
      <c r="DJ914" s="5"/>
      <c r="DK914" s="5"/>
      <c r="DL914" s="5"/>
      <c r="DM914" s="5"/>
      <c r="DN914" s="5"/>
      <c r="DO914" s="5"/>
      <c r="DP914" s="5"/>
      <c r="DQ914" s="5"/>
      <c r="DR914" s="5"/>
      <c r="DS914" s="5"/>
      <c r="DT914" s="5"/>
      <c r="DU914" s="5"/>
      <c r="DV914" s="5"/>
      <c r="DW914" s="5"/>
      <c r="DX914" s="5"/>
      <c r="DY914" s="5"/>
      <c r="DZ914" s="5"/>
      <c r="EA914" s="5"/>
      <c r="EB914" s="5"/>
      <c r="EC914" s="5"/>
      <c r="ED914" s="5"/>
      <c r="EE914" s="5"/>
      <c r="EF914" s="5"/>
      <c r="EG914" s="5"/>
      <c r="EH914" s="5"/>
      <c r="EI914" s="5"/>
      <c r="EJ914" s="5"/>
      <c r="EK914" s="5"/>
      <c r="EL914" s="5"/>
      <c r="EM914" s="5"/>
      <c r="EN914" s="5"/>
      <c r="EO914" s="5"/>
      <c r="EP914" s="5"/>
      <c r="EQ914" s="5"/>
      <c r="ER914" s="5"/>
      <c r="ES914" s="5"/>
      <c r="ET914" s="5"/>
      <c r="EU914" s="5"/>
      <c r="EV914" s="5"/>
      <c r="EW914" s="5"/>
      <c r="EX914" s="5"/>
      <c r="EY914" s="5"/>
      <c r="EZ914" s="5"/>
      <c r="FA914" s="5"/>
      <c r="FB914" s="5"/>
      <c r="FC914" s="5"/>
      <c r="FD914" s="5"/>
      <c r="FE914" s="5"/>
      <c r="FF914" s="5"/>
      <c r="FG914" s="5"/>
      <c r="FH914" s="5"/>
      <c r="FI914" s="5"/>
      <c r="FJ914" s="5"/>
      <c r="FK914" s="5"/>
      <c r="FL914" s="5"/>
      <c r="FM914" s="5"/>
      <c r="FN914" s="5"/>
      <c r="FO914" s="5"/>
      <c r="FP914" s="5"/>
      <c r="FQ914" s="5"/>
      <c r="FR914" s="5"/>
      <c r="FS914" s="5"/>
      <c r="FT914" s="5"/>
      <c r="FU914" s="5"/>
      <c r="FV914" s="5"/>
      <c r="FW914" s="5"/>
      <c r="FX914" s="5"/>
      <c r="FY914" s="5"/>
      <c r="FZ914" s="5"/>
      <c r="GA914" s="5"/>
      <c r="GB914" s="5"/>
      <c r="GC914" s="5"/>
      <c r="GD914" s="5"/>
      <c r="GE914" s="5"/>
      <c r="GF914" s="5"/>
      <c r="GG914" s="5"/>
      <c r="GH914" s="5"/>
      <c r="GI914" s="5"/>
      <c r="GJ914" s="5"/>
      <c r="GK914" s="5"/>
      <c r="GL914" s="5"/>
      <c r="GM914" s="5"/>
      <c r="GN914" s="5"/>
      <c r="GO914" s="5"/>
      <c r="GP914" s="5"/>
      <c r="GQ914" s="5"/>
      <c r="GR914" s="5"/>
      <c r="GS914" s="5"/>
      <c r="GT914" s="5"/>
      <c r="GU914" s="5"/>
      <c r="GV914" s="5"/>
      <c r="GW914" s="5"/>
      <c r="GX914" s="5"/>
      <c r="GY914" s="5"/>
      <c r="GZ914" s="5"/>
      <c r="HA914" s="5"/>
      <c r="HB914" s="5"/>
      <c r="HC914" s="5"/>
      <c r="HD914" s="5"/>
      <c r="HE914" s="5"/>
      <c r="HF914" s="5"/>
      <c r="HG914" s="5"/>
      <c r="HH914" s="5"/>
      <c r="HI914" s="5"/>
      <c r="HJ914" s="5"/>
      <c r="HK914" s="5"/>
      <c r="HL914" s="5"/>
      <c r="HM914" s="5"/>
      <c r="HN914" s="5"/>
      <c r="HO914" s="5"/>
      <c r="HP914" s="5"/>
      <c r="HQ914" s="5"/>
      <c r="HR914" s="5"/>
      <c r="HS914" s="5"/>
      <c r="HT914" s="5"/>
      <c r="HU914" s="5"/>
      <c r="HV914" s="5"/>
      <c r="HW914" s="5"/>
      <c r="HX914" s="5"/>
      <c r="HY914" s="5"/>
      <c r="HZ914" s="5"/>
      <c r="IA914" s="5"/>
      <c r="IB914" s="5"/>
      <c r="IC914" s="5"/>
      <c r="ID914" s="5"/>
      <c r="IE914" s="5"/>
      <c r="IF914" s="5"/>
      <c r="IG914" s="5"/>
      <c r="IH914" s="5"/>
      <c r="II914" s="5"/>
      <c r="IJ914" s="5"/>
      <c r="IK914" s="5"/>
      <c r="IL914" s="5"/>
      <c r="IM914" s="5"/>
      <c r="IN914" s="5"/>
      <c r="IO914" s="5"/>
      <c r="IP914" s="5"/>
      <c r="IQ914" s="5"/>
      <c r="IR914" s="5"/>
      <c r="IS914" s="5"/>
      <c r="IT914" s="5"/>
      <c r="IU914" s="5"/>
      <c r="IV914" s="5"/>
      <c r="IW914" s="5"/>
      <c r="IX914" s="5"/>
      <c r="IY914" s="5"/>
      <c r="IZ914" s="5"/>
      <c r="JA914" s="5"/>
      <c r="JB914" s="5"/>
      <c r="JC914" s="5"/>
      <c r="JD914" s="5"/>
      <c r="JE914" s="5"/>
      <c r="JF914" s="5"/>
      <c r="JG914" s="5"/>
      <c r="JH914" s="5"/>
      <c r="JI914" s="5"/>
      <c r="JJ914" s="5"/>
      <c r="JK914" s="5"/>
      <c r="JL914" s="5"/>
      <c r="JM914" s="5"/>
      <c r="JN914" s="5"/>
      <c r="JO914" s="5"/>
      <c r="JP914" s="5"/>
      <c r="JQ914" s="5"/>
      <c r="JR914" s="5"/>
      <c r="JS914" s="5"/>
      <c r="JT914" s="5"/>
      <c r="JU914" s="5"/>
      <c r="JV914" s="5"/>
      <c r="JW914" s="5"/>
      <c r="JX914" s="5"/>
      <c r="JY914" s="5"/>
      <c r="JZ914" s="5"/>
      <c r="KA914" s="5"/>
      <c r="KB914" s="5"/>
      <c r="KC914" s="5"/>
      <c r="KD914" s="5"/>
      <c r="KE914" s="5"/>
      <c r="KF914" s="5"/>
      <c r="KG914" s="5"/>
      <c r="KH914" s="5"/>
      <c r="KI914" s="5"/>
      <c r="KJ914" s="5"/>
      <c r="KK914" s="5"/>
      <c r="KL914" s="5"/>
      <c r="KM914" s="5"/>
      <c r="KN914" s="5"/>
    </row>
    <row r="915" spans="1:300" ht="12.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5"/>
      <c r="CL915" s="5"/>
      <c r="CM915" s="5"/>
      <c r="CN915" s="5"/>
      <c r="CO915" s="5"/>
      <c r="CP915" s="5"/>
      <c r="CQ915" s="5"/>
      <c r="CR915" s="5"/>
      <c r="CS915" s="5"/>
      <c r="CT915" s="5"/>
      <c r="CU915" s="5"/>
      <c r="CV915" s="5"/>
      <c r="CW915" s="5"/>
      <c r="CX915" s="5"/>
      <c r="CY915" s="5"/>
      <c r="CZ915" s="5"/>
      <c r="DA915" s="5"/>
      <c r="DB915" s="5"/>
      <c r="DC915" s="5"/>
      <c r="DD915" s="5"/>
      <c r="DE915" s="5"/>
      <c r="DF915" s="5"/>
      <c r="DG915" s="5"/>
      <c r="DH915" s="5"/>
      <c r="DI915" s="5"/>
      <c r="DJ915" s="5"/>
      <c r="DK915" s="5"/>
      <c r="DL915" s="5"/>
      <c r="DM915" s="5"/>
      <c r="DN915" s="5"/>
      <c r="DO915" s="5"/>
      <c r="DP915" s="5"/>
      <c r="DQ915" s="5"/>
      <c r="DR915" s="5"/>
      <c r="DS915" s="5"/>
      <c r="DT915" s="5"/>
      <c r="DU915" s="5"/>
      <c r="DV915" s="5"/>
      <c r="DW915" s="5"/>
      <c r="DX915" s="5"/>
      <c r="DY915" s="5"/>
      <c r="DZ915" s="5"/>
      <c r="EA915" s="5"/>
      <c r="EB915" s="5"/>
      <c r="EC915" s="5"/>
      <c r="ED915" s="5"/>
      <c r="EE915" s="5"/>
      <c r="EF915" s="5"/>
      <c r="EG915" s="5"/>
      <c r="EH915" s="5"/>
      <c r="EI915" s="5"/>
      <c r="EJ915" s="5"/>
      <c r="EK915" s="5"/>
      <c r="EL915" s="5"/>
      <c r="EM915" s="5"/>
      <c r="EN915" s="5"/>
      <c r="EO915" s="5"/>
      <c r="EP915" s="5"/>
      <c r="EQ915" s="5"/>
      <c r="ER915" s="5"/>
      <c r="ES915" s="5"/>
      <c r="ET915" s="5"/>
      <c r="EU915" s="5"/>
      <c r="EV915" s="5"/>
      <c r="EW915" s="5"/>
      <c r="EX915" s="5"/>
      <c r="EY915" s="5"/>
      <c r="EZ915" s="5"/>
      <c r="FA915" s="5"/>
      <c r="FB915" s="5"/>
      <c r="FC915" s="5"/>
      <c r="FD915" s="5"/>
      <c r="FE915" s="5"/>
      <c r="FF915" s="5"/>
      <c r="FG915" s="5"/>
      <c r="FH915" s="5"/>
      <c r="FI915" s="5"/>
      <c r="FJ915" s="5"/>
      <c r="FK915" s="5"/>
      <c r="FL915" s="5"/>
      <c r="FM915" s="5"/>
      <c r="FN915" s="5"/>
      <c r="FO915" s="5"/>
      <c r="FP915" s="5"/>
      <c r="FQ915" s="5"/>
      <c r="FR915" s="5"/>
      <c r="FS915" s="5"/>
      <c r="FT915" s="5"/>
      <c r="FU915" s="5"/>
      <c r="FV915" s="5"/>
      <c r="FW915" s="5"/>
      <c r="FX915" s="5"/>
      <c r="FY915" s="5"/>
      <c r="FZ915" s="5"/>
      <c r="GA915" s="5"/>
      <c r="GB915" s="5"/>
      <c r="GC915" s="5"/>
      <c r="GD915" s="5"/>
      <c r="GE915" s="5"/>
      <c r="GF915" s="5"/>
      <c r="GG915" s="5"/>
      <c r="GH915" s="5"/>
      <c r="GI915" s="5"/>
      <c r="GJ915" s="5"/>
      <c r="GK915" s="5"/>
      <c r="GL915" s="5"/>
      <c r="GM915" s="5"/>
      <c r="GN915" s="5"/>
      <c r="GO915" s="5"/>
      <c r="GP915" s="5"/>
      <c r="GQ915" s="5"/>
      <c r="GR915" s="5"/>
      <c r="GS915" s="5"/>
      <c r="GT915" s="5"/>
      <c r="GU915" s="5"/>
      <c r="GV915" s="5"/>
      <c r="GW915" s="5"/>
      <c r="GX915" s="5"/>
      <c r="GY915" s="5"/>
      <c r="GZ915" s="5"/>
      <c r="HA915" s="5"/>
      <c r="HB915" s="5"/>
      <c r="HC915" s="5"/>
      <c r="HD915" s="5"/>
      <c r="HE915" s="5"/>
      <c r="HF915" s="5"/>
      <c r="HG915" s="5"/>
      <c r="HH915" s="5"/>
      <c r="HI915" s="5"/>
      <c r="HJ915" s="5"/>
      <c r="HK915" s="5"/>
      <c r="HL915" s="5"/>
      <c r="HM915" s="5"/>
      <c r="HN915" s="5"/>
      <c r="HO915" s="5"/>
      <c r="HP915" s="5"/>
      <c r="HQ915" s="5"/>
      <c r="HR915" s="5"/>
      <c r="HS915" s="5"/>
      <c r="HT915" s="5"/>
      <c r="HU915" s="5"/>
      <c r="HV915" s="5"/>
      <c r="HW915" s="5"/>
      <c r="HX915" s="5"/>
      <c r="HY915" s="5"/>
      <c r="HZ915" s="5"/>
      <c r="IA915" s="5"/>
      <c r="IB915" s="5"/>
      <c r="IC915" s="5"/>
      <c r="ID915" s="5"/>
      <c r="IE915" s="5"/>
      <c r="IF915" s="5"/>
      <c r="IG915" s="5"/>
      <c r="IH915" s="5"/>
      <c r="II915" s="5"/>
      <c r="IJ915" s="5"/>
      <c r="IK915" s="5"/>
      <c r="IL915" s="5"/>
      <c r="IM915" s="5"/>
      <c r="IN915" s="5"/>
      <c r="IO915" s="5"/>
      <c r="IP915" s="5"/>
      <c r="IQ915" s="5"/>
      <c r="IR915" s="5"/>
      <c r="IS915" s="5"/>
      <c r="IT915" s="5"/>
      <c r="IU915" s="5"/>
      <c r="IV915" s="5"/>
      <c r="IW915" s="5"/>
      <c r="IX915" s="5"/>
      <c r="IY915" s="5"/>
      <c r="IZ915" s="5"/>
      <c r="JA915" s="5"/>
      <c r="JB915" s="5"/>
      <c r="JC915" s="5"/>
      <c r="JD915" s="5"/>
      <c r="JE915" s="5"/>
      <c r="JF915" s="5"/>
      <c r="JG915" s="5"/>
      <c r="JH915" s="5"/>
      <c r="JI915" s="5"/>
      <c r="JJ915" s="5"/>
      <c r="JK915" s="5"/>
      <c r="JL915" s="5"/>
      <c r="JM915" s="5"/>
      <c r="JN915" s="5"/>
      <c r="JO915" s="5"/>
      <c r="JP915" s="5"/>
      <c r="JQ915" s="5"/>
      <c r="JR915" s="5"/>
      <c r="JS915" s="5"/>
      <c r="JT915" s="5"/>
      <c r="JU915" s="5"/>
      <c r="JV915" s="5"/>
      <c r="JW915" s="5"/>
      <c r="JX915" s="5"/>
      <c r="JY915" s="5"/>
      <c r="JZ915" s="5"/>
      <c r="KA915" s="5"/>
      <c r="KB915" s="5"/>
      <c r="KC915" s="5"/>
      <c r="KD915" s="5"/>
      <c r="KE915" s="5"/>
      <c r="KF915" s="5"/>
      <c r="KG915" s="5"/>
      <c r="KH915" s="5"/>
      <c r="KI915" s="5"/>
      <c r="KJ915" s="5"/>
      <c r="KK915" s="5"/>
      <c r="KL915" s="5"/>
      <c r="KM915" s="5"/>
      <c r="KN915" s="5"/>
    </row>
    <row r="916" spans="1:300" ht="12.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5"/>
      <c r="CL916" s="5"/>
      <c r="CM916" s="5"/>
      <c r="CN916" s="5"/>
      <c r="CO916" s="5"/>
      <c r="CP916" s="5"/>
      <c r="CQ916" s="5"/>
      <c r="CR916" s="5"/>
      <c r="CS916" s="5"/>
      <c r="CT916" s="5"/>
      <c r="CU916" s="5"/>
      <c r="CV916" s="5"/>
      <c r="CW916" s="5"/>
      <c r="CX916" s="5"/>
      <c r="CY916" s="5"/>
      <c r="CZ916" s="5"/>
      <c r="DA916" s="5"/>
      <c r="DB916" s="5"/>
      <c r="DC916" s="5"/>
      <c r="DD916" s="5"/>
      <c r="DE916" s="5"/>
      <c r="DF916" s="5"/>
      <c r="DG916" s="5"/>
      <c r="DH916" s="5"/>
      <c r="DI916" s="5"/>
      <c r="DJ916" s="5"/>
      <c r="DK916" s="5"/>
      <c r="DL916" s="5"/>
      <c r="DM916" s="5"/>
      <c r="DN916" s="5"/>
      <c r="DO916" s="5"/>
      <c r="DP916" s="5"/>
      <c r="DQ916" s="5"/>
      <c r="DR916" s="5"/>
      <c r="DS916" s="5"/>
      <c r="DT916" s="5"/>
      <c r="DU916" s="5"/>
      <c r="DV916" s="5"/>
      <c r="DW916" s="5"/>
      <c r="DX916" s="5"/>
      <c r="DY916" s="5"/>
      <c r="DZ916" s="5"/>
      <c r="EA916" s="5"/>
      <c r="EB916" s="5"/>
      <c r="EC916" s="5"/>
      <c r="ED916" s="5"/>
      <c r="EE916" s="5"/>
      <c r="EF916" s="5"/>
      <c r="EG916" s="5"/>
      <c r="EH916" s="5"/>
      <c r="EI916" s="5"/>
      <c r="EJ916" s="5"/>
      <c r="EK916" s="5"/>
      <c r="EL916" s="5"/>
      <c r="EM916" s="5"/>
      <c r="EN916" s="5"/>
      <c r="EO916" s="5"/>
      <c r="EP916" s="5"/>
      <c r="EQ916" s="5"/>
      <c r="ER916" s="5"/>
      <c r="ES916" s="5"/>
      <c r="ET916" s="5"/>
      <c r="EU916" s="5"/>
      <c r="EV916" s="5"/>
      <c r="EW916" s="5"/>
      <c r="EX916" s="5"/>
      <c r="EY916" s="5"/>
      <c r="EZ916" s="5"/>
      <c r="FA916" s="5"/>
      <c r="FB916" s="5"/>
      <c r="FC916" s="5"/>
      <c r="FD916" s="5"/>
      <c r="FE916" s="5"/>
      <c r="FF916" s="5"/>
      <c r="FG916" s="5"/>
      <c r="FH916" s="5"/>
      <c r="FI916" s="5"/>
      <c r="FJ916" s="5"/>
      <c r="FK916" s="5"/>
      <c r="FL916" s="5"/>
      <c r="FM916" s="5"/>
      <c r="FN916" s="5"/>
      <c r="FO916" s="5"/>
      <c r="FP916" s="5"/>
      <c r="FQ916" s="5"/>
      <c r="FR916" s="5"/>
      <c r="FS916" s="5"/>
      <c r="FT916" s="5"/>
      <c r="FU916" s="5"/>
      <c r="FV916" s="5"/>
      <c r="FW916" s="5"/>
      <c r="FX916" s="5"/>
      <c r="FY916" s="5"/>
      <c r="FZ916" s="5"/>
      <c r="GA916" s="5"/>
      <c r="GB916" s="5"/>
      <c r="GC916" s="5"/>
      <c r="GD916" s="5"/>
      <c r="GE916" s="5"/>
      <c r="GF916" s="5"/>
      <c r="GG916" s="5"/>
      <c r="GH916" s="5"/>
      <c r="GI916" s="5"/>
      <c r="GJ916" s="5"/>
      <c r="GK916" s="5"/>
      <c r="GL916" s="5"/>
      <c r="GM916" s="5"/>
      <c r="GN916" s="5"/>
      <c r="GO916" s="5"/>
      <c r="GP916" s="5"/>
      <c r="GQ916" s="5"/>
      <c r="GR916" s="5"/>
      <c r="GS916" s="5"/>
      <c r="GT916" s="5"/>
      <c r="GU916" s="5"/>
      <c r="GV916" s="5"/>
      <c r="GW916" s="5"/>
      <c r="GX916" s="5"/>
      <c r="GY916" s="5"/>
      <c r="GZ916" s="5"/>
      <c r="HA916" s="5"/>
      <c r="HB916" s="5"/>
      <c r="HC916" s="5"/>
      <c r="HD916" s="5"/>
      <c r="HE916" s="5"/>
      <c r="HF916" s="5"/>
      <c r="HG916" s="5"/>
      <c r="HH916" s="5"/>
      <c r="HI916" s="5"/>
      <c r="HJ916" s="5"/>
      <c r="HK916" s="5"/>
      <c r="HL916" s="5"/>
      <c r="HM916" s="5"/>
      <c r="HN916" s="5"/>
      <c r="HO916" s="5"/>
      <c r="HP916" s="5"/>
      <c r="HQ916" s="5"/>
      <c r="HR916" s="5"/>
      <c r="HS916" s="5"/>
      <c r="HT916" s="5"/>
      <c r="HU916" s="5"/>
      <c r="HV916" s="5"/>
      <c r="HW916" s="5"/>
      <c r="HX916" s="5"/>
      <c r="HY916" s="5"/>
      <c r="HZ916" s="5"/>
      <c r="IA916" s="5"/>
      <c r="IB916" s="5"/>
      <c r="IC916" s="5"/>
      <c r="ID916" s="5"/>
      <c r="IE916" s="5"/>
      <c r="IF916" s="5"/>
      <c r="IG916" s="5"/>
      <c r="IH916" s="5"/>
      <c r="II916" s="5"/>
      <c r="IJ916" s="5"/>
      <c r="IK916" s="5"/>
      <c r="IL916" s="5"/>
      <c r="IM916" s="5"/>
      <c r="IN916" s="5"/>
      <c r="IO916" s="5"/>
      <c r="IP916" s="5"/>
      <c r="IQ916" s="5"/>
      <c r="IR916" s="5"/>
      <c r="IS916" s="5"/>
      <c r="IT916" s="5"/>
      <c r="IU916" s="5"/>
      <c r="IV916" s="5"/>
      <c r="IW916" s="5"/>
      <c r="IX916" s="5"/>
      <c r="IY916" s="5"/>
      <c r="IZ916" s="5"/>
      <c r="JA916" s="5"/>
      <c r="JB916" s="5"/>
      <c r="JC916" s="5"/>
      <c r="JD916" s="5"/>
      <c r="JE916" s="5"/>
      <c r="JF916" s="5"/>
      <c r="JG916" s="5"/>
      <c r="JH916" s="5"/>
      <c r="JI916" s="5"/>
      <c r="JJ916" s="5"/>
      <c r="JK916" s="5"/>
      <c r="JL916" s="5"/>
      <c r="JM916" s="5"/>
      <c r="JN916" s="5"/>
      <c r="JO916" s="5"/>
      <c r="JP916" s="5"/>
      <c r="JQ916" s="5"/>
      <c r="JR916" s="5"/>
      <c r="JS916" s="5"/>
      <c r="JT916" s="5"/>
      <c r="JU916" s="5"/>
      <c r="JV916" s="5"/>
      <c r="JW916" s="5"/>
      <c r="JX916" s="5"/>
      <c r="JY916" s="5"/>
      <c r="JZ916" s="5"/>
      <c r="KA916" s="5"/>
      <c r="KB916" s="5"/>
      <c r="KC916" s="5"/>
      <c r="KD916" s="5"/>
      <c r="KE916" s="5"/>
      <c r="KF916" s="5"/>
      <c r="KG916" s="5"/>
      <c r="KH916" s="5"/>
      <c r="KI916" s="5"/>
      <c r="KJ916" s="5"/>
      <c r="KK916" s="5"/>
      <c r="KL916" s="5"/>
      <c r="KM916" s="5"/>
      <c r="KN916" s="5"/>
    </row>
    <row r="917" spans="1:300" ht="12.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5"/>
      <c r="CJ917" s="5"/>
      <c r="CK917" s="5"/>
      <c r="CL917" s="5"/>
      <c r="CM917" s="5"/>
      <c r="CN917" s="5"/>
      <c r="CO917" s="5"/>
      <c r="CP917" s="5"/>
      <c r="CQ917" s="5"/>
      <c r="CR917" s="5"/>
      <c r="CS917" s="5"/>
      <c r="CT917" s="5"/>
      <c r="CU917" s="5"/>
      <c r="CV917" s="5"/>
      <c r="CW917" s="5"/>
      <c r="CX917" s="5"/>
      <c r="CY917" s="5"/>
      <c r="CZ917" s="5"/>
      <c r="DA917" s="5"/>
      <c r="DB917" s="5"/>
      <c r="DC917" s="5"/>
      <c r="DD917" s="5"/>
      <c r="DE917" s="5"/>
      <c r="DF917" s="5"/>
      <c r="DG917" s="5"/>
      <c r="DH917" s="5"/>
      <c r="DI917" s="5"/>
      <c r="DJ917" s="5"/>
      <c r="DK917" s="5"/>
      <c r="DL917" s="5"/>
      <c r="DM917" s="5"/>
      <c r="DN917" s="5"/>
      <c r="DO917" s="5"/>
      <c r="DP917" s="5"/>
      <c r="DQ917" s="5"/>
      <c r="DR917" s="5"/>
      <c r="DS917" s="5"/>
      <c r="DT917" s="5"/>
      <c r="DU917" s="5"/>
      <c r="DV917" s="5"/>
      <c r="DW917" s="5"/>
      <c r="DX917" s="5"/>
      <c r="DY917" s="5"/>
      <c r="DZ917" s="5"/>
      <c r="EA917" s="5"/>
      <c r="EB917" s="5"/>
      <c r="EC917" s="5"/>
      <c r="ED917" s="5"/>
      <c r="EE917" s="5"/>
      <c r="EF917" s="5"/>
      <c r="EG917" s="5"/>
      <c r="EH917" s="5"/>
      <c r="EI917" s="5"/>
      <c r="EJ917" s="5"/>
      <c r="EK917" s="5"/>
      <c r="EL917" s="5"/>
      <c r="EM917" s="5"/>
      <c r="EN917" s="5"/>
      <c r="EO917" s="5"/>
      <c r="EP917" s="5"/>
      <c r="EQ917" s="5"/>
      <c r="ER917" s="5"/>
      <c r="ES917" s="5"/>
      <c r="ET917" s="5"/>
      <c r="EU917" s="5"/>
      <c r="EV917" s="5"/>
      <c r="EW917" s="5"/>
      <c r="EX917" s="5"/>
      <c r="EY917" s="5"/>
      <c r="EZ917" s="5"/>
      <c r="FA917" s="5"/>
      <c r="FB917" s="5"/>
      <c r="FC917" s="5"/>
      <c r="FD917" s="5"/>
      <c r="FE917" s="5"/>
      <c r="FF917" s="5"/>
      <c r="FG917" s="5"/>
      <c r="FH917" s="5"/>
      <c r="FI917" s="5"/>
      <c r="FJ917" s="5"/>
      <c r="FK917" s="5"/>
      <c r="FL917" s="5"/>
      <c r="FM917" s="5"/>
      <c r="FN917" s="5"/>
      <c r="FO917" s="5"/>
      <c r="FP917" s="5"/>
      <c r="FQ917" s="5"/>
      <c r="FR917" s="5"/>
      <c r="FS917" s="5"/>
      <c r="FT917" s="5"/>
      <c r="FU917" s="5"/>
      <c r="FV917" s="5"/>
      <c r="FW917" s="5"/>
      <c r="FX917" s="5"/>
      <c r="FY917" s="5"/>
      <c r="FZ917" s="5"/>
      <c r="GA917" s="5"/>
      <c r="GB917" s="5"/>
      <c r="GC917" s="5"/>
      <c r="GD917" s="5"/>
      <c r="GE917" s="5"/>
      <c r="GF917" s="5"/>
      <c r="GG917" s="5"/>
      <c r="GH917" s="5"/>
      <c r="GI917" s="5"/>
      <c r="GJ917" s="5"/>
      <c r="GK917" s="5"/>
      <c r="GL917" s="5"/>
      <c r="GM917" s="5"/>
      <c r="GN917" s="5"/>
      <c r="GO917" s="5"/>
      <c r="GP917" s="5"/>
      <c r="GQ917" s="5"/>
      <c r="GR917" s="5"/>
      <c r="GS917" s="5"/>
      <c r="GT917" s="5"/>
      <c r="GU917" s="5"/>
      <c r="GV917" s="5"/>
      <c r="GW917" s="5"/>
      <c r="GX917" s="5"/>
      <c r="GY917" s="5"/>
      <c r="GZ917" s="5"/>
      <c r="HA917" s="5"/>
      <c r="HB917" s="5"/>
      <c r="HC917" s="5"/>
      <c r="HD917" s="5"/>
      <c r="HE917" s="5"/>
      <c r="HF917" s="5"/>
      <c r="HG917" s="5"/>
      <c r="HH917" s="5"/>
      <c r="HI917" s="5"/>
      <c r="HJ917" s="5"/>
      <c r="HK917" s="5"/>
      <c r="HL917" s="5"/>
      <c r="HM917" s="5"/>
      <c r="HN917" s="5"/>
      <c r="HO917" s="5"/>
      <c r="HP917" s="5"/>
      <c r="HQ917" s="5"/>
      <c r="HR917" s="5"/>
      <c r="HS917" s="5"/>
      <c r="HT917" s="5"/>
      <c r="HU917" s="5"/>
      <c r="HV917" s="5"/>
      <c r="HW917" s="5"/>
      <c r="HX917" s="5"/>
      <c r="HY917" s="5"/>
      <c r="HZ917" s="5"/>
      <c r="IA917" s="5"/>
      <c r="IB917" s="5"/>
      <c r="IC917" s="5"/>
      <c r="ID917" s="5"/>
      <c r="IE917" s="5"/>
      <c r="IF917" s="5"/>
      <c r="IG917" s="5"/>
      <c r="IH917" s="5"/>
      <c r="II917" s="5"/>
      <c r="IJ917" s="5"/>
      <c r="IK917" s="5"/>
      <c r="IL917" s="5"/>
      <c r="IM917" s="5"/>
      <c r="IN917" s="5"/>
      <c r="IO917" s="5"/>
      <c r="IP917" s="5"/>
      <c r="IQ917" s="5"/>
      <c r="IR917" s="5"/>
      <c r="IS917" s="5"/>
      <c r="IT917" s="5"/>
      <c r="IU917" s="5"/>
      <c r="IV917" s="5"/>
      <c r="IW917" s="5"/>
      <c r="IX917" s="5"/>
      <c r="IY917" s="5"/>
      <c r="IZ917" s="5"/>
      <c r="JA917" s="5"/>
      <c r="JB917" s="5"/>
      <c r="JC917" s="5"/>
      <c r="JD917" s="5"/>
      <c r="JE917" s="5"/>
      <c r="JF917" s="5"/>
      <c r="JG917" s="5"/>
      <c r="JH917" s="5"/>
      <c r="JI917" s="5"/>
      <c r="JJ917" s="5"/>
      <c r="JK917" s="5"/>
      <c r="JL917" s="5"/>
      <c r="JM917" s="5"/>
      <c r="JN917" s="5"/>
      <c r="JO917" s="5"/>
      <c r="JP917" s="5"/>
      <c r="JQ917" s="5"/>
      <c r="JR917" s="5"/>
      <c r="JS917" s="5"/>
      <c r="JT917" s="5"/>
      <c r="JU917" s="5"/>
      <c r="JV917" s="5"/>
      <c r="JW917" s="5"/>
      <c r="JX917" s="5"/>
      <c r="JY917" s="5"/>
      <c r="JZ917" s="5"/>
      <c r="KA917" s="5"/>
      <c r="KB917" s="5"/>
      <c r="KC917" s="5"/>
      <c r="KD917" s="5"/>
      <c r="KE917" s="5"/>
      <c r="KF917" s="5"/>
      <c r="KG917" s="5"/>
      <c r="KH917" s="5"/>
      <c r="KI917" s="5"/>
      <c r="KJ917" s="5"/>
      <c r="KK917" s="5"/>
      <c r="KL917" s="5"/>
      <c r="KM917" s="5"/>
      <c r="KN917" s="5"/>
    </row>
    <row r="918" spans="1:300" ht="12.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5"/>
      <c r="CJ918" s="5"/>
      <c r="CK918" s="5"/>
      <c r="CL918" s="5"/>
      <c r="CM918" s="5"/>
      <c r="CN918" s="5"/>
      <c r="CO918" s="5"/>
      <c r="CP918" s="5"/>
      <c r="CQ918" s="5"/>
      <c r="CR918" s="5"/>
      <c r="CS918" s="5"/>
      <c r="CT918" s="5"/>
      <c r="CU918" s="5"/>
      <c r="CV918" s="5"/>
      <c r="CW918" s="5"/>
      <c r="CX918" s="5"/>
      <c r="CY918" s="5"/>
      <c r="CZ918" s="5"/>
      <c r="DA918" s="5"/>
      <c r="DB918" s="5"/>
      <c r="DC918" s="5"/>
      <c r="DD918" s="5"/>
      <c r="DE918" s="5"/>
      <c r="DF918" s="5"/>
      <c r="DG918" s="5"/>
      <c r="DH918" s="5"/>
      <c r="DI918" s="5"/>
      <c r="DJ918" s="5"/>
      <c r="DK918" s="5"/>
      <c r="DL918" s="5"/>
      <c r="DM918" s="5"/>
      <c r="DN918" s="5"/>
      <c r="DO918" s="5"/>
      <c r="DP918" s="5"/>
      <c r="DQ918" s="5"/>
      <c r="DR918" s="5"/>
      <c r="DS918" s="5"/>
      <c r="DT918" s="5"/>
      <c r="DU918" s="5"/>
      <c r="DV918" s="5"/>
      <c r="DW918" s="5"/>
      <c r="DX918" s="5"/>
      <c r="DY918" s="5"/>
      <c r="DZ918" s="5"/>
      <c r="EA918" s="5"/>
      <c r="EB918" s="5"/>
      <c r="EC918" s="5"/>
      <c r="ED918" s="5"/>
      <c r="EE918" s="5"/>
      <c r="EF918" s="5"/>
      <c r="EG918" s="5"/>
      <c r="EH918" s="5"/>
      <c r="EI918" s="5"/>
      <c r="EJ918" s="5"/>
      <c r="EK918" s="5"/>
      <c r="EL918" s="5"/>
      <c r="EM918" s="5"/>
      <c r="EN918" s="5"/>
      <c r="EO918" s="5"/>
      <c r="EP918" s="5"/>
      <c r="EQ918" s="5"/>
      <c r="ER918" s="5"/>
      <c r="ES918" s="5"/>
      <c r="ET918" s="5"/>
      <c r="EU918" s="5"/>
      <c r="EV918" s="5"/>
      <c r="EW918" s="5"/>
      <c r="EX918" s="5"/>
      <c r="EY918" s="5"/>
      <c r="EZ918" s="5"/>
      <c r="FA918" s="5"/>
      <c r="FB918" s="5"/>
      <c r="FC918" s="5"/>
      <c r="FD918" s="5"/>
      <c r="FE918" s="5"/>
      <c r="FF918" s="5"/>
      <c r="FG918" s="5"/>
      <c r="FH918" s="5"/>
      <c r="FI918" s="5"/>
      <c r="FJ918" s="5"/>
      <c r="FK918" s="5"/>
      <c r="FL918" s="5"/>
      <c r="FM918" s="5"/>
      <c r="FN918" s="5"/>
      <c r="FO918" s="5"/>
      <c r="FP918" s="5"/>
      <c r="FQ918" s="5"/>
      <c r="FR918" s="5"/>
      <c r="FS918" s="5"/>
      <c r="FT918" s="5"/>
      <c r="FU918" s="5"/>
      <c r="FV918" s="5"/>
      <c r="FW918" s="5"/>
      <c r="FX918" s="5"/>
      <c r="FY918" s="5"/>
      <c r="FZ918" s="5"/>
      <c r="GA918" s="5"/>
      <c r="GB918" s="5"/>
      <c r="GC918" s="5"/>
      <c r="GD918" s="5"/>
      <c r="GE918" s="5"/>
      <c r="GF918" s="5"/>
      <c r="GG918" s="5"/>
      <c r="GH918" s="5"/>
      <c r="GI918" s="5"/>
      <c r="GJ918" s="5"/>
      <c r="GK918" s="5"/>
      <c r="GL918" s="5"/>
      <c r="GM918" s="5"/>
      <c r="GN918" s="5"/>
      <c r="GO918" s="5"/>
      <c r="GP918" s="5"/>
      <c r="GQ918" s="5"/>
      <c r="GR918" s="5"/>
      <c r="GS918" s="5"/>
      <c r="GT918" s="5"/>
      <c r="GU918" s="5"/>
      <c r="GV918" s="5"/>
      <c r="GW918" s="5"/>
      <c r="GX918" s="5"/>
      <c r="GY918" s="5"/>
      <c r="GZ918" s="5"/>
      <c r="HA918" s="5"/>
      <c r="HB918" s="5"/>
      <c r="HC918" s="5"/>
      <c r="HD918" s="5"/>
      <c r="HE918" s="5"/>
      <c r="HF918" s="5"/>
      <c r="HG918" s="5"/>
      <c r="HH918" s="5"/>
      <c r="HI918" s="5"/>
      <c r="HJ918" s="5"/>
      <c r="HK918" s="5"/>
      <c r="HL918" s="5"/>
      <c r="HM918" s="5"/>
      <c r="HN918" s="5"/>
      <c r="HO918" s="5"/>
      <c r="HP918" s="5"/>
      <c r="HQ918" s="5"/>
      <c r="HR918" s="5"/>
      <c r="HS918" s="5"/>
      <c r="HT918" s="5"/>
      <c r="HU918" s="5"/>
      <c r="HV918" s="5"/>
      <c r="HW918" s="5"/>
      <c r="HX918" s="5"/>
      <c r="HY918" s="5"/>
      <c r="HZ918" s="5"/>
      <c r="IA918" s="5"/>
      <c r="IB918" s="5"/>
      <c r="IC918" s="5"/>
      <c r="ID918" s="5"/>
      <c r="IE918" s="5"/>
      <c r="IF918" s="5"/>
      <c r="IG918" s="5"/>
      <c r="IH918" s="5"/>
      <c r="II918" s="5"/>
      <c r="IJ918" s="5"/>
      <c r="IK918" s="5"/>
      <c r="IL918" s="5"/>
      <c r="IM918" s="5"/>
      <c r="IN918" s="5"/>
      <c r="IO918" s="5"/>
      <c r="IP918" s="5"/>
      <c r="IQ918" s="5"/>
      <c r="IR918" s="5"/>
      <c r="IS918" s="5"/>
      <c r="IT918" s="5"/>
      <c r="IU918" s="5"/>
      <c r="IV918" s="5"/>
      <c r="IW918" s="5"/>
      <c r="IX918" s="5"/>
      <c r="IY918" s="5"/>
      <c r="IZ918" s="5"/>
      <c r="JA918" s="5"/>
      <c r="JB918" s="5"/>
      <c r="JC918" s="5"/>
      <c r="JD918" s="5"/>
      <c r="JE918" s="5"/>
      <c r="JF918" s="5"/>
      <c r="JG918" s="5"/>
      <c r="JH918" s="5"/>
      <c r="JI918" s="5"/>
      <c r="JJ918" s="5"/>
      <c r="JK918" s="5"/>
      <c r="JL918" s="5"/>
      <c r="JM918" s="5"/>
      <c r="JN918" s="5"/>
      <c r="JO918" s="5"/>
      <c r="JP918" s="5"/>
      <c r="JQ918" s="5"/>
      <c r="JR918" s="5"/>
      <c r="JS918" s="5"/>
      <c r="JT918" s="5"/>
      <c r="JU918" s="5"/>
      <c r="JV918" s="5"/>
      <c r="JW918" s="5"/>
      <c r="JX918" s="5"/>
      <c r="JY918" s="5"/>
      <c r="JZ918" s="5"/>
      <c r="KA918" s="5"/>
      <c r="KB918" s="5"/>
      <c r="KC918" s="5"/>
      <c r="KD918" s="5"/>
      <c r="KE918" s="5"/>
      <c r="KF918" s="5"/>
      <c r="KG918" s="5"/>
      <c r="KH918" s="5"/>
      <c r="KI918" s="5"/>
      <c r="KJ918" s="5"/>
      <c r="KK918" s="5"/>
      <c r="KL918" s="5"/>
      <c r="KM918" s="5"/>
      <c r="KN918" s="5"/>
    </row>
    <row r="919" spans="1:300" ht="12.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5"/>
      <c r="CJ919" s="5"/>
      <c r="CK919" s="5"/>
      <c r="CL919" s="5"/>
      <c r="CM919" s="5"/>
      <c r="CN919" s="5"/>
      <c r="CO919" s="5"/>
      <c r="CP919" s="5"/>
      <c r="CQ919" s="5"/>
      <c r="CR919" s="5"/>
      <c r="CS919" s="5"/>
      <c r="CT919" s="5"/>
      <c r="CU919" s="5"/>
      <c r="CV919" s="5"/>
      <c r="CW919" s="5"/>
      <c r="CX919" s="5"/>
      <c r="CY919" s="5"/>
      <c r="CZ919" s="5"/>
      <c r="DA919" s="5"/>
      <c r="DB919" s="5"/>
      <c r="DC919" s="5"/>
      <c r="DD919" s="5"/>
      <c r="DE919" s="5"/>
      <c r="DF919" s="5"/>
      <c r="DG919" s="5"/>
      <c r="DH919" s="5"/>
      <c r="DI919" s="5"/>
      <c r="DJ919" s="5"/>
      <c r="DK919" s="5"/>
      <c r="DL919" s="5"/>
      <c r="DM919" s="5"/>
      <c r="DN919" s="5"/>
      <c r="DO919" s="5"/>
      <c r="DP919" s="5"/>
      <c r="DQ919" s="5"/>
      <c r="DR919" s="5"/>
      <c r="DS919" s="5"/>
      <c r="DT919" s="5"/>
      <c r="DU919" s="5"/>
      <c r="DV919" s="5"/>
      <c r="DW919" s="5"/>
      <c r="DX919" s="5"/>
      <c r="DY919" s="5"/>
      <c r="DZ919" s="5"/>
      <c r="EA919" s="5"/>
      <c r="EB919" s="5"/>
      <c r="EC919" s="5"/>
      <c r="ED919" s="5"/>
      <c r="EE919" s="5"/>
      <c r="EF919" s="5"/>
      <c r="EG919" s="5"/>
      <c r="EH919" s="5"/>
      <c r="EI919" s="5"/>
      <c r="EJ919" s="5"/>
      <c r="EK919" s="5"/>
      <c r="EL919" s="5"/>
      <c r="EM919" s="5"/>
      <c r="EN919" s="5"/>
      <c r="EO919" s="5"/>
      <c r="EP919" s="5"/>
      <c r="EQ919" s="5"/>
      <c r="ER919" s="5"/>
      <c r="ES919" s="5"/>
      <c r="ET919" s="5"/>
      <c r="EU919" s="5"/>
      <c r="EV919" s="5"/>
      <c r="EW919" s="5"/>
      <c r="EX919" s="5"/>
      <c r="EY919" s="5"/>
      <c r="EZ919" s="5"/>
      <c r="FA919" s="5"/>
      <c r="FB919" s="5"/>
      <c r="FC919" s="5"/>
      <c r="FD919" s="5"/>
      <c r="FE919" s="5"/>
      <c r="FF919" s="5"/>
      <c r="FG919" s="5"/>
      <c r="FH919" s="5"/>
      <c r="FI919" s="5"/>
      <c r="FJ919" s="5"/>
      <c r="FK919" s="5"/>
      <c r="FL919" s="5"/>
      <c r="FM919" s="5"/>
      <c r="FN919" s="5"/>
      <c r="FO919" s="5"/>
      <c r="FP919" s="5"/>
      <c r="FQ919" s="5"/>
      <c r="FR919" s="5"/>
      <c r="FS919" s="5"/>
      <c r="FT919" s="5"/>
      <c r="FU919" s="5"/>
      <c r="FV919" s="5"/>
      <c r="FW919" s="5"/>
      <c r="FX919" s="5"/>
      <c r="FY919" s="5"/>
      <c r="FZ919" s="5"/>
      <c r="GA919" s="5"/>
      <c r="GB919" s="5"/>
      <c r="GC919" s="5"/>
      <c r="GD919" s="5"/>
      <c r="GE919" s="5"/>
      <c r="GF919" s="5"/>
      <c r="GG919" s="5"/>
      <c r="GH919" s="5"/>
      <c r="GI919" s="5"/>
      <c r="GJ919" s="5"/>
      <c r="GK919" s="5"/>
      <c r="GL919" s="5"/>
      <c r="GM919" s="5"/>
      <c r="GN919" s="5"/>
      <c r="GO919" s="5"/>
      <c r="GP919" s="5"/>
      <c r="GQ919" s="5"/>
      <c r="GR919" s="5"/>
      <c r="GS919" s="5"/>
      <c r="GT919" s="5"/>
      <c r="GU919" s="5"/>
      <c r="GV919" s="5"/>
      <c r="GW919" s="5"/>
      <c r="GX919" s="5"/>
      <c r="GY919" s="5"/>
      <c r="GZ919" s="5"/>
      <c r="HA919" s="5"/>
      <c r="HB919" s="5"/>
      <c r="HC919" s="5"/>
      <c r="HD919" s="5"/>
      <c r="HE919" s="5"/>
      <c r="HF919" s="5"/>
      <c r="HG919" s="5"/>
      <c r="HH919" s="5"/>
      <c r="HI919" s="5"/>
      <c r="HJ919" s="5"/>
      <c r="HK919" s="5"/>
      <c r="HL919" s="5"/>
      <c r="HM919" s="5"/>
      <c r="HN919" s="5"/>
      <c r="HO919" s="5"/>
      <c r="HP919" s="5"/>
      <c r="HQ919" s="5"/>
      <c r="HR919" s="5"/>
      <c r="HS919" s="5"/>
      <c r="HT919" s="5"/>
      <c r="HU919" s="5"/>
      <c r="HV919" s="5"/>
      <c r="HW919" s="5"/>
      <c r="HX919" s="5"/>
      <c r="HY919" s="5"/>
      <c r="HZ919" s="5"/>
      <c r="IA919" s="5"/>
      <c r="IB919" s="5"/>
      <c r="IC919" s="5"/>
      <c r="ID919" s="5"/>
      <c r="IE919" s="5"/>
      <c r="IF919" s="5"/>
      <c r="IG919" s="5"/>
      <c r="IH919" s="5"/>
      <c r="II919" s="5"/>
      <c r="IJ919" s="5"/>
      <c r="IK919" s="5"/>
      <c r="IL919" s="5"/>
      <c r="IM919" s="5"/>
      <c r="IN919" s="5"/>
      <c r="IO919" s="5"/>
      <c r="IP919" s="5"/>
      <c r="IQ919" s="5"/>
      <c r="IR919" s="5"/>
      <c r="IS919" s="5"/>
      <c r="IT919" s="5"/>
      <c r="IU919" s="5"/>
      <c r="IV919" s="5"/>
      <c r="IW919" s="5"/>
      <c r="IX919" s="5"/>
      <c r="IY919" s="5"/>
      <c r="IZ919" s="5"/>
      <c r="JA919" s="5"/>
      <c r="JB919" s="5"/>
      <c r="JC919" s="5"/>
      <c r="JD919" s="5"/>
      <c r="JE919" s="5"/>
      <c r="JF919" s="5"/>
      <c r="JG919" s="5"/>
      <c r="JH919" s="5"/>
      <c r="JI919" s="5"/>
      <c r="JJ919" s="5"/>
      <c r="JK919" s="5"/>
      <c r="JL919" s="5"/>
      <c r="JM919" s="5"/>
      <c r="JN919" s="5"/>
      <c r="JO919" s="5"/>
      <c r="JP919" s="5"/>
      <c r="JQ919" s="5"/>
      <c r="JR919" s="5"/>
      <c r="JS919" s="5"/>
      <c r="JT919" s="5"/>
      <c r="JU919" s="5"/>
      <c r="JV919" s="5"/>
      <c r="JW919" s="5"/>
      <c r="JX919" s="5"/>
      <c r="JY919" s="5"/>
      <c r="JZ919" s="5"/>
      <c r="KA919" s="5"/>
      <c r="KB919" s="5"/>
      <c r="KC919" s="5"/>
      <c r="KD919" s="5"/>
      <c r="KE919" s="5"/>
      <c r="KF919" s="5"/>
      <c r="KG919" s="5"/>
      <c r="KH919" s="5"/>
      <c r="KI919" s="5"/>
      <c r="KJ919" s="5"/>
      <c r="KK919" s="5"/>
      <c r="KL919" s="5"/>
      <c r="KM919" s="5"/>
      <c r="KN919" s="5"/>
    </row>
    <row r="920" spans="1:300" ht="12.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5"/>
      <c r="CJ920" s="5"/>
      <c r="CK920" s="5"/>
      <c r="CL920" s="5"/>
      <c r="CM920" s="5"/>
      <c r="CN920" s="5"/>
      <c r="CO920" s="5"/>
      <c r="CP920" s="5"/>
      <c r="CQ920" s="5"/>
      <c r="CR920" s="5"/>
      <c r="CS920" s="5"/>
      <c r="CT920" s="5"/>
      <c r="CU920" s="5"/>
      <c r="CV920" s="5"/>
      <c r="CW920" s="5"/>
      <c r="CX920" s="5"/>
      <c r="CY920" s="5"/>
      <c r="CZ920" s="5"/>
      <c r="DA920" s="5"/>
      <c r="DB920" s="5"/>
      <c r="DC920" s="5"/>
      <c r="DD920" s="5"/>
      <c r="DE920" s="5"/>
      <c r="DF920" s="5"/>
      <c r="DG920" s="5"/>
      <c r="DH920" s="5"/>
      <c r="DI920" s="5"/>
      <c r="DJ920" s="5"/>
      <c r="DK920" s="5"/>
      <c r="DL920" s="5"/>
      <c r="DM920" s="5"/>
      <c r="DN920" s="5"/>
      <c r="DO920" s="5"/>
      <c r="DP920" s="5"/>
      <c r="DQ920" s="5"/>
      <c r="DR920" s="5"/>
      <c r="DS920" s="5"/>
      <c r="DT920" s="5"/>
      <c r="DU920" s="5"/>
      <c r="DV920" s="5"/>
      <c r="DW920" s="5"/>
      <c r="DX920" s="5"/>
      <c r="DY920" s="5"/>
      <c r="DZ920" s="5"/>
      <c r="EA920" s="5"/>
      <c r="EB920" s="5"/>
      <c r="EC920" s="5"/>
      <c r="ED920" s="5"/>
      <c r="EE920" s="5"/>
      <c r="EF920" s="5"/>
      <c r="EG920" s="5"/>
      <c r="EH920" s="5"/>
      <c r="EI920" s="5"/>
      <c r="EJ920" s="5"/>
      <c r="EK920" s="5"/>
      <c r="EL920" s="5"/>
      <c r="EM920" s="5"/>
      <c r="EN920" s="5"/>
      <c r="EO920" s="5"/>
      <c r="EP920" s="5"/>
      <c r="EQ920" s="5"/>
      <c r="ER920" s="5"/>
      <c r="ES920" s="5"/>
      <c r="ET920" s="5"/>
      <c r="EU920" s="5"/>
      <c r="EV920" s="5"/>
      <c r="EW920" s="5"/>
      <c r="EX920" s="5"/>
      <c r="EY920" s="5"/>
      <c r="EZ920" s="5"/>
      <c r="FA920" s="5"/>
      <c r="FB920" s="5"/>
      <c r="FC920" s="5"/>
      <c r="FD920" s="5"/>
      <c r="FE920" s="5"/>
      <c r="FF920" s="5"/>
      <c r="FG920" s="5"/>
      <c r="FH920" s="5"/>
      <c r="FI920" s="5"/>
      <c r="FJ920" s="5"/>
      <c r="FK920" s="5"/>
      <c r="FL920" s="5"/>
      <c r="FM920" s="5"/>
      <c r="FN920" s="5"/>
      <c r="FO920" s="5"/>
      <c r="FP920" s="5"/>
      <c r="FQ920" s="5"/>
      <c r="FR920" s="5"/>
      <c r="FS920" s="5"/>
      <c r="FT920" s="5"/>
      <c r="FU920" s="5"/>
      <c r="FV920" s="5"/>
      <c r="FW920" s="5"/>
      <c r="FX920" s="5"/>
      <c r="FY920" s="5"/>
      <c r="FZ920" s="5"/>
      <c r="GA920" s="5"/>
      <c r="GB920" s="5"/>
      <c r="GC920" s="5"/>
      <c r="GD920" s="5"/>
      <c r="GE920" s="5"/>
      <c r="GF920" s="5"/>
      <c r="GG920" s="5"/>
      <c r="GH920" s="5"/>
      <c r="GI920" s="5"/>
      <c r="GJ920" s="5"/>
      <c r="GK920" s="5"/>
      <c r="GL920" s="5"/>
      <c r="GM920" s="5"/>
      <c r="GN920" s="5"/>
      <c r="GO920" s="5"/>
      <c r="GP920" s="5"/>
      <c r="GQ920" s="5"/>
      <c r="GR920" s="5"/>
      <c r="GS920" s="5"/>
      <c r="GT920" s="5"/>
      <c r="GU920" s="5"/>
      <c r="GV920" s="5"/>
      <c r="GW920" s="5"/>
      <c r="GX920" s="5"/>
      <c r="GY920" s="5"/>
      <c r="GZ920" s="5"/>
      <c r="HA920" s="5"/>
      <c r="HB920" s="5"/>
      <c r="HC920" s="5"/>
      <c r="HD920" s="5"/>
      <c r="HE920" s="5"/>
      <c r="HF920" s="5"/>
      <c r="HG920" s="5"/>
      <c r="HH920" s="5"/>
      <c r="HI920" s="5"/>
      <c r="HJ920" s="5"/>
      <c r="HK920" s="5"/>
      <c r="HL920" s="5"/>
      <c r="HM920" s="5"/>
      <c r="HN920" s="5"/>
      <c r="HO920" s="5"/>
      <c r="HP920" s="5"/>
      <c r="HQ920" s="5"/>
      <c r="HR920" s="5"/>
      <c r="HS920" s="5"/>
      <c r="HT920" s="5"/>
      <c r="HU920" s="5"/>
      <c r="HV920" s="5"/>
      <c r="HW920" s="5"/>
      <c r="HX920" s="5"/>
      <c r="HY920" s="5"/>
      <c r="HZ920" s="5"/>
      <c r="IA920" s="5"/>
      <c r="IB920" s="5"/>
      <c r="IC920" s="5"/>
      <c r="ID920" s="5"/>
      <c r="IE920" s="5"/>
      <c r="IF920" s="5"/>
      <c r="IG920" s="5"/>
      <c r="IH920" s="5"/>
      <c r="II920" s="5"/>
      <c r="IJ920" s="5"/>
      <c r="IK920" s="5"/>
      <c r="IL920" s="5"/>
      <c r="IM920" s="5"/>
      <c r="IN920" s="5"/>
      <c r="IO920" s="5"/>
      <c r="IP920" s="5"/>
      <c r="IQ920" s="5"/>
      <c r="IR920" s="5"/>
      <c r="IS920" s="5"/>
      <c r="IT920" s="5"/>
      <c r="IU920" s="5"/>
      <c r="IV920" s="5"/>
      <c r="IW920" s="5"/>
      <c r="IX920" s="5"/>
      <c r="IY920" s="5"/>
      <c r="IZ920" s="5"/>
      <c r="JA920" s="5"/>
      <c r="JB920" s="5"/>
      <c r="JC920" s="5"/>
      <c r="JD920" s="5"/>
      <c r="JE920" s="5"/>
      <c r="JF920" s="5"/>
      <c r="JG920" s="5"/>
      <c r="JH920" s="5"/>
      <c r="JI920" s="5"/>
      <c r="JJ920" s="5"/>
      <c r="JK920" s="5"/>
      <c r="JL920" s="5"/>
      <c r="JM920" s="5"/>
      <c r="JN920" s="5"/>
      <c r="JO920" s="5"/>
      <c r="JP920" s="5"/>
      <c r="JQ920" s="5"/>
      <c r="JR920" s="5"/>
      <c r="JS920" s="5"/>
      <c r="JT920" s="5"/>
      <c r="JU920" s="5"/>
      <c r="JV920" s="5"/>
      <c r="JW920" s="5"/>
      <c r="JX920" s="5"/>
      <c r="JY920" s="5"/>
      <c r="JZ920" s="5"/>
      <c r="KA920" s="5"/>
      <c r="KB920" s="5"/>
      <c r="KC920" s="5"/>
      <c r="KD920" s="5"/>
      <c r="KE920" s="5"/>
      <c r="KF920" s="5"/>
      <c r="KG920" s="5"/>
      <c r="KH920" s="5"/>
      <c r="KI920" s="5"/>
      <c r="KJ920" s="5"/>
      <c r="KK920" s="5"/>
      <c r="KL920" s="5"/>
      <c r="KM920" s="5"/>
      <c r="KN920" s="5"/>
    </row>
    <row r="921" spans="1:300" ht="12.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5"/>
      <c r="CL921" s="5"/>
      <c r="CM921" s="5"/>
      <c r="CN921" s="5"/>
      <c r="CO921" s="5"/>
      <c r="CP921" s="5"/>
      <c r="CQ921" s="5"/>
      <c r="CR921" s="5"/>
      <c r="CS921" s="5"/>
      <c r="CT921" s="5"/>
      <c r="CU921" s="5"/>
      <c r="CV921" s="5"/>
      <c r="CW921" s="5"/>
      <c r="CX921" s="5"/>
      <c r="CY921" s="5"/>
      <c r="CZ921" s="5"/>
      <c r="DA921" s="5"/>
      <c r="DB921" s="5"/>
      <c r="DC921" s="5"/>
      <c r="DD921" s="5"/>
      <c r="DE921" s="5"/>
      <c r="DF921" s="5"/>
      <c r="DG921" s="5"/>
      <c r="DH921" s="5"/>
      <c r="DI921" s="5"/>
      <c r="DJ921" s="5"/>
      <c r="DK921" s="5"/>
      <c r="DL921" s="5"/>
      <c r="DM921" s="5"/>
      <c r="DN921" s="5"/>
      <c r="DO921" s="5"/>
      <c r="DP921" s="5"/>
      <c r="DQ921" s="5"/>
      <c r="DR921" s="5"/>
      <c r="DS921" s="5"/>
      <c r="DT921" s="5"/>
      <c r="DU921" s="5"/>
      <c r="DV921" s="5"/>
      <c r="DW921" s="5"/>
      <c r="DX921" s="5"/>
      <c r="DY921" s="5"/>
      <c r="DZ921" s="5"/>
      <c r="EA921" s="5"/>
      <c r="EB921" s="5"/>
      <c r="EC921" s="5"/>
      <c r="ED921" s="5"/>
      <c r="EE921" s="5"/>
      <c r="EF921" s="5"/>
      <c r="EG921" s="5"/>
      <c r="EH921" s="5"/>
      <c r="EI921" s="5"/>
      <c r="EJ921" s="5"/>
      <c r="EK921" s="5"/>
      <c r="EL921" s="5"/>
      <c r="EM921" s="5"/>
      <c r="EN921" s="5"/>
      <c r="EO921" s="5"/>
      <c r="EP921" s="5"/>
      <c r="EQ921" s="5"/>
      <c r="ER921" s="5"/>
      <c r="ES921" s="5"/>
      <c r="ET921" s="5"/>
      <c r="EU921" s="5"/>
      <c r="EV921" s="5"/>
      <c r="EW921" s="5"/>
      <c r="EX921" s="5"/>
      <c r="EY921" s="5"/>
      <c r="EZ921" s="5"/>
      <c r="FA921" s="5"/>
      <c r="FB921" s="5"/>
      <c r="FC921" s="5"/>
      <c r="FD921" s="5"/>
      <c r="FE921" s="5"/>
      <c r="FF921" s="5"/>
      <c r="FG921" s="5"/>
      <c r="FH921" s="5"/>
      <c r="FI921" s="5"/>
      <c r="FJ921" s="5"/>
      <c r="FK921" s="5"/>
      <c r="FL921" s="5"/>
      <c r="FM921" s="5"/>
      <c r="FN921" s="5"/>
      <c r="FO921" s="5"/>
      <c r="FP921" s="5"/>
      <c r="FQ921" s="5"/>
      <c r="FR921" s="5"/>
      <c r="FS921" s="5"/>
      <c r="FT921" s="5"/>
      <c r="FU921" s="5"/>
      <c r="FV921" s="5"/>
      <c r="FW921" s="5"/>
      <c r="FX921" s="5"/>
      <c r="FY921" s="5"/>
      <c r="FZ921" s="5"/>
      <c r="GA921" s="5"/>
      <c r="GB921" s="5"/>
      <c r="GC921" s="5"/>
      <c r="GD921" s="5"/>
      <c r="GE921" s="5"/>
      <c r="GF921" s="5"/>
      <c r="GG921" s="5"/>
      <c r="GH921" s="5"/>
      <c r="GI921" s="5"/>
      <c r="GJ921" s="5"/>
      <c r="GK921" s="5"/>
      <c r="GL921" s="5"/>
      <c r="GM921" s="5"/>
      <c r="GN921" s="5"/>
      <c r="GO921" s="5"/>
      <c r="GP921" s="5"/>
      <c r="GQ921" s="5"/>
      <c r="GR921" s="5"/>
      <c r="GS921" s="5"/>
      <c r="GT921" s="5"/>
      <c r="GU921" s="5"/>
      <c r="GV921" s="5"/>
      <c r="GW921" s="5"/>
      <c r="GX921" s="5"/>
      <c r="GY921" s="5"/>
      <c r="GZ921" s="5"/>
      <c r="HA921" s="5"/>
      <c r="HB921" s="5"/>
      <c r="HC921" s="5"/>
      <c r="HD921" s="5"/>
      <c r="HE921" s="5"/>
      <c r="HF921" s="5"/>
      <c r="HG921" s="5"/>
      <c r="HH921" s="5"/>
      <c r="HI921" s="5"/>
      <c r="HJ921" s="5"/>
      <c r="HK921" s="5"/>
      <c r="HL921" s="5"/>
      <c r="HM921" s="5"/>
      <c r="HN921" s="5"/>
      <c r="HO921" s="5"/>
      <c r="HP921" s="5"/>
      <c r="HQ921" s="5"/>
      <c r="HR921" s="5"/>
      <c r="HS921" s="5"/>
      <c r="HT921" s="5"/>
      <c r="HU921" s="5"/>
      <c r="HV921" s="5"/>
      <c r="HW921" s="5"/>
      <c r="HX921" s="5"/>
      <c r="HY921" s="5"/>
      <c r="HZ921" s="5"/>
      <c r="IA921" s="5"/>
      <c r="IB921" s="5"/>
      <c r="IC921" s="5"/>
      <c r="ID921" s="5"/>
      <c r="IE921" s="5"/>
      <c r="IF921" s="5"/>
      <c r="IG921" s="5"/>
      <c r="IH921" s="5"/>
      <c r="II921" s="5"/>
      <c r="IJ921" s="5"/>
      <c r="IK921" s="5"/>
      <c r="IL921" s="5"/>
      <c r="IM921" s="5"/>
      <c r="IN921" s="5"/>
      <c r="IO921" s="5"/>
      <c r="IP921" s="5"/>
      <c r="IQ921" s="5"/>
      <c r="IR921" s="5"/>
      <c r="IS921" s="5"/>
      <c r="IT921" s="5"/>
      <c r="IU921" s="5"/>
      <c r="IV921" s="5"/>
      <c r="IW921" s="5"/>
      <c r="IX921" s="5"/>
      <c r="IY921" s="5"/>
      <c r="IZ921" s="5"/>
      <c r="JA921" s="5"/>
      <c r="JB921" s="5"/>
      <c r="JC921" s="5"/>
      <c r="JD921" s="5"/>
      <c r="JE921" s="5"/>
      <c r="JF921" s="5"/>
      <c r="JG921" s="5"/>
      <c r="JH921" s="5"/>
      <c r="JI921" s="5"/>
      <c r="JJ921" s="5"/>
      <c r="JK921" s="5"/>
      <c r="JL921" s="5"/>
      <c r="JM921" s="5"/>
      <c r="JN921" s="5"/>
      <c r="JO921" s="5"/>
      <c r="JP921" s="5"/>
      <c r="JQ921" s="5"/>
      <c r="JR921" s="5"/>
      <c r="JS921" s="5"/>
      <c r="JT921" s="5"/>
      <c r="JU921" s="5"/>
      <c r="JV921" s="5"/>
      <c r="JW921" s="5"/>
      <c r="JX921" s="5"/>
      <c r="JY921" s="5"/>
      <c r="JZ921" s="5"/>
      <c r="KA921" s="5"/>
      <c r="KB921" s="5"/>
      <c r="KC921" s="5"/>
      <c r="KD921" s="5"/>
      <c r="KE921" s="5"/>
      <c r="KF921" s="5"/>
      <c r="KG921" s="5"/>
      <c r="KH921" s="5"/>
      <c r="KI921" s="5"/>
      <c r="KJ921" s="5"/>
      <c r="KK921" s="5"/>
      <c r="KL921" s="5"/>
      <c r="KM921" s="5"/>
      <c r="KN921" s="5"/>
    </row>
    <row r="922" spans="1:300" ht="12.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5"/>
      <c r="CL922" s="5"/>
      <c r="CM922" s="5"/>
      <c r="CN922" s="5"/>
      <c r="CO922" s="5"/>
      <c r="CP922" s="5"/>
      <c r="CQ922" s="5"/>
      <c r="CR922" s="5"/>
      <c r="CS922" s="5"/>
      <c r="CT922" s="5"/>
      <c r="CU922" s="5"/>
      <c r="CV922" s="5"/>
      <c r="CW922" s="5"/>
      <c r="CX922" s="5"/>
      <c r="CY922" s="5"/>
      <c r="CZ922" s="5"/>
      <c r="DA922" s="5"/>
      <c r="DB922" s="5"/>
      <c r="DC922" s="5"/>
      <c r="DD922" s="5"/>
      <c r="DE922" s="5"/>
      <c r="DF922" s="5"/>
      <c r="DG922" s="5"/>
      <c r="DH922" s="5"/>
      <c r="DI922" s="5"/>
      <c r="DJ922" s="5"/>
      <c r="DK922" s="5"/>
      <c r="DL922" s="5"/>
      <c r="DM922" s="5"/>
      <c r="DN922" s="5"/>
      <c r="DO922" s="5"/>
      <c r="DP922" s="5"/>
      <c r="DQ922" s="5"/>
      <c r="DR922" s="5"/>
      <c r="DS922" s="5"/>
      <c r="DT922" s="5"/>
      <c r="DU922" s="5"/>
      <c r="DV922" s="5"/>
      <c r="DW922" s="5"/>
      <c r="DX922" s="5"/>
      <c r="DY922" s="5"/>
      <c r="DZ922" s="5"/>
      <c r="EA922" s="5"/>
      <c r="EB922" s="5"/>
      <c r="EC922" s="5"/>
      <c r="ED922" s="5"/>
      <c r="EE922" s="5"/>
      <c r="EF922" s="5"/>
      <c r="EG922" s="5"/>
      <c r="EH922" s="5"/>
      <c r="EI922" s="5"/>
      <c r="EJ922" s="5"/>
      <c r="EK922" s="5"/>
      <c r="EL922" s="5"/>
      <c r="EM922" s="5"/>
      <c r="EN922" s="5"/>
      <c r="EO922" s="5"/>
      <c r="EP922" s="5"/>
      <c r="EQ922" s="5"/>
      <c r="ER922" s="5"/>
      <c r="ES922" s="5"/>
      <c r="ET922" s="5"/>
      <c r="EU922" s="5"/>
      <c r="EV922" s="5"/>
      <c r="EW922" s="5"/>
      <c r="EX922" s="5"/>
      <c r="EY922" s="5"/>
      <c r="EZ922" s="5"/>
      <c r="FA922" s="5"/>
      <c r="FB922" s="5"/>
      <c r="FC922" s="5"/>
      <c r="FD922" s="5"/>
      <c r="FE922" s="5"/>
      <c r="FF922" s="5"/>
      <c r="FG922" s="5"/>
      <c r="FH922" s="5"/>
      <c r="FI922" s="5"/>
      <c r="FJ922" s="5"/>
      <c r="FK922" s="5"/>
      <c r="FL922" s="5"/>
      <c r="FM922" s="5"/>
      <c r="FN922" s="5"/>
      <c r="FO922" s="5"/>
      <c r="FP922" s="5"/>
      <c r="FQ922" s="5"/>
      <c r="FR922" s="5"/>
      <c r="FS922" s="5"/>
      <c r="FT922" s="5"/>
      <c r="FU922" s="5"/>
      <c r="FV922" s="5"/>
      <c r="FW922" s="5"/>
      <c r="FX922" s="5"/>
      <c r="FY922" s="5"/>
      <c r="FZ922" s="5"/>
      <c r="GA922" s="5"/>
      <c r="GB922" s="5"/>
      <c r="GC922" s="5"/>
      <c r="GD922" s="5"/>
      <c r="GE922" s="5"/>
      <c r="GF922" s="5"/>
      <c r="GG922" s="5"/>
      <c r="GH922" s="5"/>
      <c r="GI922" s="5"/>
      <c r="GJ922" s="5"/>
      <c r="GK922" s="5"/>
      <c r="GL922" s="5"/>
      <c r="GM922" s="5"/>
      <c r="GN922" s="5"/>
      <c r="GO922" s="5"/>
      <c r="GP922" s="5"/>
      <c r="GQ922" s="5"/>
      <c r="GR922" s="5"/>
      <c r="GS922" s="5"/>
      <c r="GT922" s="5"/>
      <c r="GU922" s="5"/>
      <c r="GV922" s="5"/>
      <c r="GW922" s="5"/>
      <c r="GX922" s="5"/>
      <c r="GY922" s="5"/>
      <c r="GZ922" s="5"/>
      <c r="HA922" s="5"/>
      <c r="HB922" s="5"/>
      <c r="HC922" s="5"/>
      <c r="HD922" s="5"/>
      <c r="HE922" s="5"/>
      <c r="HF922" s="5"/>
      <c r="HG922" s="5"/>
      <c r="HH922" s="5"/>
      <c r="HI922" s="5"/>
      <c r="HJ922" s="5"/>
      <c r="HK922" s="5"/>
      <c r="HL922" s="5"/>
      <c r="HM922" s="5"/>
      <c r="HN922" s="5"/>
      <c r="HO922" s="5"/>
      <c r="HP922" s="5"/>
      <c r="HQ922" s="5"/>
      <c r="HR922" s="5"/>
      <c r="HS922" s="5"/>
      <c r="HT922" s="5"/>
      <c r="HU922" s="5"/>
      <c r="HV922" s="5"/>
      <c r="HW922" s="5"/>
      <c r="HX922" s="5"/>
      <c r="HY922" s="5"/>
      <c r="HZ922" s="5"/>
      <c r="IA922" s="5"/>
      <c r="IB922" s="5"/>
      <c r="IC922" s="5"/>
      <c r="ID922" s="5"/>
      <c r="IE922" s="5"/>
      <c r="IF922" s="5"/>
      <c r="IG922" s="5"/>
      <c r="IH922" s="5"/>
      <c r="II922" s="5"/>
      <c r="IJ922" s="5"/>
      <c r="IK922" s="5"/>
      <c r="IL922" s="5"/>
      <c r="IM922" s="5"/>
      <c r="IN922" s="5"/>
      <c r="IO922" s="5"/>
      <c r="IP922" s="5"/>
      <c r="IQ922" s="5"/>
      <c r="IR922" s="5"/>
      <c r="IS922" s="5"/>
      <c r="IT922" s="5"/>
      <c r="IU922" s="5"/>
      <c r="IV922" s="5"/>
      <c r="IW922" s="5"/>
      <c r="IX922" s="5"/>
      <c r="IY922" s="5"/>
      <c r="IZ922" s="5"/>
      <c r="JA922" s="5"/>
      <c r="JB922" s="5"/>
      <c r="JC922" s="5"/>
      <c r="JD922" s="5"/>
      <c r="JE922" s="5"/>
      <c r="JF922" s="5"/>
      <c r="JG922" s="5"/>
      <c r="JH922" s="5"/>
      <c r="JI922" s="5"/>
      <c r="JJ922" s="5"/>
      <c r="JK922" s="5"/>
      <c r="JL922" s="5"/>
      <c r="JM922" s="5"/>
      <c r="JN922" s="5"/>
      <c r="JO922" s="5"/>
      <c r="JP922" s="5"/>
      <c r="JQ922" s="5"/>
      <c r="JR922" s="5"/>
      <c r="JS922" s="5"/>
      <c r="JT922" s="5"/>
      <c r="JU922" s="5"/>
      <c r="JV922" s="5"/>
      <c r="JW922" s="5"/>
      <c r="JX922" s="5"/>
      <c r="JY922" s="5"/>
      <c r="JZ922" s="5"/>
      <c r="KA922" s="5"/>
      <c r="KB922" s="5"/>
      <c r="KC922" s="5"/>
      <c r="KD922" s="5"/>
      <c r="KE922" s="5"/>
      <c r="KF922" s="5"/>
      <c r="KG922" s="5"/>
      <c r="KH922" s="5"/>
      <c r="KI922" s="5"/>
      <c r="KJ922" s="5"/>
      <c r="KK922" s="5"/>
      <c r="KL922" s="5"/>
      <c r="KM922" s="5"/>
      <c r="KN922" s="5"/>
    </row>
    <row r="923" spans="1:300" ht="12.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5"/>
      <c r="CL923" s="5"/>
      <c r="CM923" s="5"/>
      <c r="CN923" s="5"/>
      <c r="CO923" s="5"/>
      <c r="CP923" s="5"/>
      <c r="CQ923" s="5"/>
      <c r="CR923" s="5"/>
      <c r="CS923" s="5"/>
      <c r="CT923" s="5"/>
      <c r="CU923" s="5"/>
      <c r="CV923" s="5"/>
      <c r="CW923" s="5"/>
      <c r="CX923" s="5"/>
      <c r="CY923" s="5"/>
      <c r="CZ923" s="5"/>
      <c r="DA923" s="5"/>
      <c r="DB923" s="5"/>
      <c r="DC923" s="5"/>
      <c r="DD923" s="5"/>
      <c r="DE923" s="5"/>
      <c r="DF923" s="5"/>
      <c r="DG923" s="5"/>
      <c r="DH923" s="5"/>
      <c r="DI923" s="5"/>
      <c r="DJ923" s="5"/>
      <c r="DK923" s="5"/>
      <c r="DL923" s="5"/>
      <c r="DM923" s="5"/>
      <c r="DN923" s="5"/>
      <c r="DO923" s="5"/>
      <c r="DP923" s="5"/>
      <c r="DQ923" s="5"/>
      <c r="DR923" s="5"/>
      <c r="DS923" s="5"/>
      <c r="DT923" s="5"/>
      <c r="DU923" s="5"/>
      <c r="DV923" s="5"/>
      <c r="DW923" s="5"/>
      <c r="DX923" s="5"/>
      <c r="DY923" s="5"/>
      <c r="DZ923" s="5"/>
      <c r="EA923" s="5"/>
      <c r="EB923" s="5"/>
      <c r="EC923" s="5"/>
      <c r="ED923" s="5"/>
      <c r="EE923" s="5"/>
      <c r="EF923" s="5"/>
      <c r="EG923" s="5"/>
      <c r="EH923" s="5"/>
      <c r="EI923" s="5"/>
      <c r="EJ923" s="5"/>
      <c r="EK923" s="5"/>
      <c r="EL923" s="5"/>
      <c r="EM923" s="5"/>
      <c r="EN923" s="5"/>
      <c r="EO923" s="5"/>
      <c r="EP923" s="5"/>
      <c r="EQ923" s="5"/>
      <c r="ER923" s="5"/>
      <c r="ES923" s="5"/>
      <c r="ET923" s="5"/>
      <c r="EU923" s="5"/>
      <c r="EV923" s="5"/>
      <c r="EW923" s="5"/>
      <c r="EX923" s="5"/>
      <c r="EY923" s="5"/>
      <c r="EZ923" s="5"/>
      <c r="FA923" s="5"/>
      <c r="FB923" s="5"/>
      <c r="FC923" s="5"/>
      <c r="FD923" s="5"/>
      <c r="FE923" s="5"/>
      <c r="FF923" s="5"/>
      <c r="FG923" s="5"/>
      <c r="FH923" s="5"/>
      <c r="FI923" s="5"/>
      <c r="FJ923" s="5"/>
      <c r="FK923" s="5"/>
      <c r="FL923" s="5"/>
      <c r="FM923" s="5"/>
      <c r="FN923" s="5"/>
      <c r="FO923" s="5"/>
      <c r="FP923" s="5"/>
      <c r="FQ923" s="5"/>
      <c r="FR923" s="5"/>
      <c r="FS923" s="5"/>
      <c r="FT923" s="5"/>
      <c r="FU923" s="5"/>
      <c r="FV923" s="5"/>
      <c r="FW923" s="5"/>
      <c r="FX923" s="5"/>
      <c r="FY923" s="5"/>
      <c r="FZ923" s="5"/>
      <c r="GA923" s="5"/>
      <c r="GB923" s="5"/>
      <c r="GC923" s="5"/>
      <c r="GD923" s="5"/>
      <c r="GE923" s="5"/>
      <c r="GF923" s="5"/>
      <c r="GG923" s="5"/>
      <c r="GH923" s="5"/>
      <c r="GI923" s="5"/>
      <c r="GJ923" s="5"/>
      <c r="GK923" s="5"/>
      <c r="GL923" s="5"/>
      <c r="GM923" s="5"/>
      <c r="GN923" s="5"/>
      <c r="GO923" s="5"/>
      <c r="GP923" s="5"/>
      <c r="GQ923" s="5"/>
      <c r="GR923" s="5"/>
      <c r="GS923" s="5"/>
      <c r="GT923" s="5"/>
      <c r="GU923" s="5"/>
      <c r="GV923" s="5"/>
      <c r="GW923" s="5"/>
      <c r="GX923" s="5"/>
      <c r="GY923" s="5"/>
      <c r="GZ923" s="5"/>
      <c r="HA923" s="5"/>
      <c r="HB923" s="5"/>
      <c r="HC923" s="5"/>
      <c r="HD923" s="5"/>
      <c r="HE923" s="5"/>
      <c r="HF923" s="5"/>
      <c r="HG923" s="5"/>
      <c r="HH923" s="5"/>
      <c r="HI923" s="5"/>
      <c r="HJ923" s="5"/>
      <c r="HK923" s="5"/>
      <c r="HL923" s="5"/>
      <c r="HM923" s="5"/>
      <c r="HN923" s="5"/>
      <c r="HO923" s="5"/>
      <c r="HP923" s="5"/>
      <c r="HQ923" s="5"/>
      <c r="HR923" s="5"/>
      <c r="HS923" s="5"/>
      <c r="HT923" s="5"/>
      <c r="HU923" s="5"/>
      <c r="HV923" s="5"/>
      <c r="HW923" s="5"/>
      <c r="HX923" s="5"/>
      <c r="HY923" s="5"/>
      <c r="HZ923" s="5"/>
      <c r="IA923" s="5"/>
      <c r="IB923" s="5"/>
      <c r="IC923" s="5"/>
      <c r="ID923" s="5"/>
      <c r="IE923" s="5"/>
      <c r="IF923" s="5"/>
      <c r="IG923" s="5"/>
      <c r="IH923" s="5"/>
      <c r="II923" s="5"/>
      <c r="IJ923" s="5"/>
      <c r="IK923" s="5"/>
      <c r="IL923" s="5"/>
      <c r="IM923" s="5"/>
      <c r="IN923" s="5"/>
      <c r="IO923" s="5"/>
      <c r="IP923" s="5"/>
      <c r="IQ923" s="5"/>
      <c r="IR923" s="5"/>
      <c r="IS923" s="5"/>
      <c r="IT923" s="5"/>
      <c r="IU923" s="5"/>
      <c r="IV923" s="5"/>
      <c r="IW923" s="5"/>
      <c r="IX923" s="5"/>
      <c r="IY923" s="5"/>
      <c r="IZ923" s="5"/>
      <c r="JA923" s="5"/>
      <c r="JB923" s="5"/>
      <c r="JC923" s="5"/>
      <c r="JD923" s="5"/>
      <c r="JE923" s="5"/>
      <c r="JF923" s="5"/>
      <c r="JG923" s="5"/>
      <c r="JH923" s="5"/>
      <c r="JI923" s="5"/>
      <c r="JJ923" s="5"/>
      <c r="JK923" s="5"/>
      <c r="JL923" s="5"/>
      <c r="JM923" s="5"/>
      <c r="JN923" s="5"/>
      <c r="JO923" s="5"/>
      <c r="JP923" s="5"/>
      <c r="JQ923" s="5"/>
      <c r="JR923" s="5"/>
      <c r="JS923" s="5"/>
      <c r="JT923" s="5"/>
      <c r="JU923" s="5"/>
      <c r="JV923" s="5"/>
      <c r="JW923" s="5"/>
      <c r="JX923" s="5"/>
      <c r="JY923" s="5"/>
      <c r="JZ923" s="5"/>
      <c r="KA923" s="5"/>
      <c r="KB923" s="5"/>
      <c r="KC923" s="5"/>
      <c r="KD923" s="5"/>
      <c r="KE923" s="5"/>
      <c r="KF923" s="5"/>
      <c r="KG923" s="5"/>
      <c r="KH923" s="5"/>
      <c r="KI923" s="5"/>
      <c r="KJ923" s="5"/>
      <c r="KK923" s="5"/>
      <c r="KL923" s="5"/>
      <c r="KM923" s="5"/>
      <c r="KN923" s="5"/>
    </row>
    <row r="924" spans="1:300" ht="12.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5"/>
      <c r="CJ924" s="5"/>
      <c r="CK924" s="5"/>
      <c r="CL924" s="5"/>
      <c r="CM924" s="5"/>
      <c r="CN924" s="5"/>
      <c r="CO924" s="5"/>
      <c r="CP924" s="5"/>
      <c r="CQ924" s="5"/>
      <c r="CR924" s="5"/>
      <c r="CS924" s="5"/>
      <c r="CT924" s="5"/>
      <c r="CU924" s="5"/>
      <c r="CV924" s="5"/>
      <c r="CW924" s="5"/>
      <c r="CX924" s="5"/>
      <c r="CY924" s="5"/>
      <c r="CZ924" s="5"/>
      <c r="DA924" s="5"/>
      <c r="DB924" s="5"/>
      <c r="DC924" s="5"/>
      <c r="DD924" s="5"/>
      <c r="DE924" s="5"/>
      <c r="DF924" s="5"/>
      <c r="DG924" s="5"/>
      <c r="DH924" s="5"/>
      <c r="DI924" s="5"/>
      <c r="DJ924" s="5"/>
      <c r="DK924" s="5"/>
      <c r="DL924" s="5"/>
      <c r="DM924" s="5"/>
      <c r="DN924" s="5"/>
      <c r="DO924" s="5"/>
      <c r="DP924" s="5"/>
      <c r="DQ924" s="5"/>
      <c r="DR924" s="5"/>
      <c r="DS924" s="5"/>
      <c r="DT924" s="5"/>
      <c r="DU924" s="5"/>
      <c r="DV924" s="5"/>
      <c r="DW924" s="5"/>
      <c r="DX924" s="5"/>
      <c r="DY924" s="5"/>
      <c r="DZ924" s="5"/>
      <c r="EA924" s="5"/>
      <c r="EB924" s="5"/>
      <c r="EC924" s="5"/>
      <c r="ED924" s="5"/>
      <c r="EE924" s="5"/>
      <c r="EF924" s="5"/>
      <c r="EG924" s="5"/>
      <c r="EH924" s="5"/>
      <c r="EI924" s="5"/>
      <c r="EJ924" s="5"/>
      <c r="EK924" s="5"/>
      <c r="EL924" s="5"/>
      <c r="EM924" s="5"/>
      <c r="EN924" s="5"/>
      <c r="EO924" s="5"/>
      <c r="EP924" s="5"/>
      <c r="EQ924" s="5"/>
      <c r="ER924" s="5"/>
      <c r="ES924" s="5"/>
      <c r="ET924" s="5"/>
      <c r="EU924" s="5"/>
      <c r="EV924" s="5"/>
      <c r="EW924" s="5"/>
      <c r="EX924" s="5"/>
      <c r="EY924" s="5"/>
      <c r="EZ924" s="5"/>
      <c r="FA924" s="5"/>
      <c r="FB924" s="5"/>
      <c r="FC924" s="5"/>
      <c r="FD924" s="5"/>
      <c r="FE924" s="5"/>
      <c r="FF924" s="5"/>
      <c r="FG924" s="5"/>
      <c r="FH924" s="5"/>
      <c r="FI924" s="5"/>
      <c r="FJ924" s="5"/>
      <c r="FK924" s="5"/>
      <c r="FL924" s="5"/>
      <c r="FM924" s="5"/>
      <c r="FN924" s="5"/>
      <c r="FO924" s="5"/>
      <c r="FP924" s="5"/>
      <c r="FQ924" s="5"/>
      <c r="FR924" s="5"/>
      <c r="FS924" s="5"/>
      <c r="FT924" s="5"/>
      <c r="FU924" s="5"/>
      <c r="FV924" s="5"/>
      <c r="FW924" s="5"/>
      <c r="FX924" s="5"/>
      <c r="FY924" s="5"/>
      <c r="FZ924" s="5"/>
      <c r="GA924" s="5"/>
      <c r="GB924" s="5"/>
      <c r="GC924" s="5"/>
      <c r="GD924" s="5"/>
      <c r="GE924" s="5"/>
      <c r="GF924" s="5"/>
      <c r="GG924" s="5"/>
      <c r="GH924" s="5"/>
      <c r="GI924" s="5"/>
      <c r="GJ924" s="5"/>
      <c r="GK924" s="5"/>
      <c r="GL924" s="5"/>
      <c r="GM924" s="5"/>
      <c r="GN924" s="5"/>
      <c r="GO924" s="5"/>
      <c r="GP924" s="5"/>
      <c r="GQ924" s="5"/>
      <c r="GR924" s="5"/>
      <c r="GS924" s="5"/>
      <c r="GT924" s="5"/>
      <c r="GU924" s="5"/>
      <c r="GV924" s="5"/>
      <c r="GW924" s="5"/>
      <c r="GX924" s="5"/>
      <c r="GY924" s="5"/>
      <c r="GZ924" s="5"/>
      <c r="HA924" s="5"/>
      <c r="HB924" s="5"/>
      <c r="HC924" s="5"/>
      <c r="HD924" s="5"/>
      <c r="HE924" s="5"/>
      <c r="HF924" s="5"/>
      <c r="HG924" s="5"/>
      <c r="HH924" s="5"/>
      <c r="HI924" s="5"/>
      <c r="HJ924" s="5"/>
      <c r="HK924" s="5"/>
      <c r="HL924" s="5"/>
      <c r="HM924" s="5"/>
      <c r="HN924" s="5"/>
      <c r="HO924" s="5"/>
      <c r="HP924" s="5"/>
      <c r="HQ924" s="5"/>
      <c r="HR924" s="5"/>
      <c r="HS924" s="5"/>
      <c r="HT924" s="5"/>
      <c r="HU924" s="5"/>
      <c r="HV924" s="5"/>
      <c r="HW924" s="5"/>
      <c r="HX924" s="5"/>
      <c r="HY924" s="5"/>
      <c r="HZ924" s="5"/>
      <c r="IA924" s="5"/>
      <c r="IB924" s="5"/>
      <c r="IC924" s="5"/>
      <c r="ID924" s="5"/>
      <c r="IE924" s="5"/>
      <c r="IF924" s="5"/>
      <c r="IG924" s="5"/>
      <c r="IH924" s="5"/>
      <c r="II924" s="5"/>
      <c r="IJ924" s="5"/>
      <c r="IK924" s="5"/>
      <c r="IL924" s="5"/>
      <c r="IM924" s="5"/>
      <c r="IN924" s="5"/>
      <c r="IO924" s="5"/>
      <c r="IP924" s="5"/>
      <c r="IQ924" s="5"/>
      <c r="IR924" s="5"/>
      <c r="IS924" s="5"/>
      <c r="IT924" s="5"/>
      <c r="IU924" s="5"/>
      <c r="IV924" s="5"/>
      <c r="IW924" s="5"/>
      <c r="IX924" s="5"/>
      <c r="IY924" s="5"/>
      <c r="IZ924" s="5"/>
      <c r="JA924" s="5"/>
      <c r="JB924" s="5"/>
      <c r="JC924" s="5"/>
      <c r="JD924" s="5"/>
      <c r="JE924" s="5"/>
      <c r="JF924" s="5"/>
      <c r="JG924" s="5"/>
      <c r="JH924" s="5"/>
      <c r="JI924" s="5"/>
      <c r="JJ924" s="5"/>
      <c r="JK924" s="5"/>
      <c r="JL924" s="5"/>
      <c r="JM924" s="5"/>
      <c r="JN924" s="5"/>
      <c r="JO924" s="5"/>
      <c r="JP924" s="5"/>
      <c r="JQ924" s="5"/>
      <c r="JR924" s="5"/>
      <c r="JS924" s="5"/>
      <c r="JT924" s="5"/>
      <c r="JU924" s="5"/>
      <c r="JV924" s="5"/>
      <c r="JW924" s="5"/>
      <c r="JX924" s="5"/>
      <c r="JY924" s="5"/>
      <c r="JZ924" s="5"/>
      <c r="KA924" s="5"/>
      <c r="KB924" s="5"/>
      <c r="KC924" s="5"/>
      <c r="KD924" s="5"/>
      <c r="KE924" s="5"/>
      <c r="KF924" s="5"/>
      <c r="KG924" s="5"/>
      <c r="KH924" s="5"/>
      <c r="KI924" s="5"/>
      <c r="KJ924" s="5"/>
      <c r="KK924" s="5"/>
      <c r="KL924" s="5"/>
      <c r="KM924" s="5"/>
      <c r="KN924" s="5"/>
    </row>
    <row r="925" spans="1:300" ht="12.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5"/>
      <c r="CL925" s="5"/>
      <c r="CM925" s="5"/>
      <c r="CN925" s="5"/>
      <c r="CO925" s="5"/>
      <c r="CP925" s="5"/>
      <c r="CQ925" s="5"/>
      <c r="CR925" s="5"/>
      <c r="CS925" s="5"/>
      <c r="CT925" s="5"/>
      <c r="CU925" s="5"/>
      <c r="CV925" s="5"/>
      <c r="CW925" s="5"/>
      <c r="CX925" s="5"/>
      <c r="CY925" s="5"/>
      <c r="CZ925" s="5"/>
      <c r="DA925" s="5"/>
      <c r="DB925" s="5"/>
      <c r="DC925" s="5"/>
      <c r="DD925" s="5"/>
      <c r="DE925" s="5"/>
      <c r="DF925" s="5"/>
      <c r="DG925" s="5"/>
      <c r="DH925" s="5"/>
      <c r="DI925" s="5"/>
      <c r="DJ925" s="5"/>
      <c r="DK925" s="5"/>
      <c r="DL925" s="5"/>
      <c r="DM925" s="5"/>
      <c r="DN925" s="5"/>
      <c r="DO925" s="5"/>
      <c r="DP925" s="5"/>
      <c r="DQ925" s="5"/>
      <c r="DR925" s="5"/>
      <c r="DS925" s="5"/>
      <c r="DT925" s="5"/>
      <c r="DU925" s="5"/>
      <c r="DV925" s="5"/>
      <c r="DW925" s="5"/>
      <c r="DX925" s="5"/>
      <c r="DY925" s="5"/>
      <c r="DZ925" s="5"/>
      <c r="EA925" s="5"/>
      <c r="EB925" s="5"/>
      <c r="EC925" s="5"/>
      <c r="ED925" s="5"/>
      <c r="EE925" s="5"/>
      <c r="EF925" s="5"/>
      <c r="EG925" s="5"/>
      <c r="EH925" s="5"/>
      <c r="EI925" s="5"/>
      <c r="EJ925" s="5"/>
      <c r="EK925" s="5"/>
      <c r="EL925" s="5"/>
      <c r="EM925" s="5"/>
      <c r="EN925" s="5"/>
      <c r="EO925" s="5"/>
      <c r="EP925" s="5"/>
      <c r="EQ925" s="5"/>
      <c r="ER925" s="5"/>
      <c r="ES925" s="5"/>
      <c r="ET925" s="5"/>
      <c r="EU925" s="5"/>
      <c r="EV925" s="5"/>
      <c r="EW925" s="5"/>
      <c r="EX925" s="5"/>
      <c r="EY925" s="5"/>
      <c r="EZ925" s="5"/>
      <c r="FA925" s="5"/>
      <c r="FB925" s="5"/>
      <c r="FC925" s="5"/>
      <c r="FD925" s="5"/>
      <c r="FE925" s="5"/>
      <c r="FF925" s="5"/>
      <c r="FG925" s="5"/>
      <c r="FH925" s="5"/>
      <c r="FI925" s="5"/>
      <c r="FJ925" s="5"/>
      <c r="FK925" s="5"/>
      <c r="FL925" s="5"/>
      <c r="FM925" s="5"/>
      <c r="FN925" s="5"/>
      <c r="FO925" s="5"/>
      <c r="FP925" s="5"/>
      <c r="FQ925" s="5"/>
      <c r="FR925" s="5"/>
      <c r="FS925" s="5"/>
      <c r="FT925" s="5"/>
      <c r="FU925" s="5"/>
      <c r="FV925" s="5"/>
      <c r="FW925" s="5"/>
      <c r="FX925" s="5"/>
      <c r="FY925" s="5"/>
      <c r="FZ925" s="5"/>
      <c r="GA925" s="5"/>
      <c r="GB925" s="5"/>
      <c r="GC925" s="5"/>
      <c r="GD925" s="5"/>
      <c r="GE925" s="5"/>
      <c r="GF925" s="5"/>
      <c r="GG925" s="5"/>
      <c r="GH925" s="5"/>
      <c r="GI925" s="5"/>
      <c r="GJ925" s="5"/>
      <c r="GK925" s="5"/>
      <c r="GL925" s="5"/>
      <c r="GM925" s="5"/>
      <c r="GN925" s="5"/>
      <c r="GO925" s="5"/>
      <c r="GP925" s="5"/>
      <c r="GQ925" s="5"/>
      <c r="GR925" s="5"/>
      <c r="GS925" s="5"/>
      <c r="GT925" s="5"/>
      <c r="GU925" s="5"/>
      <c r="GV925" s="5"/>
      <c r="GW925" s="5"/>
      <c r="GX925" s="5"/>
      <c r="GY925" s="5"/>
      <c r="GZ925" s="5"/>
      <c r="HA925" s="5"/>
      <c r="HB925" s="5"/>
      <c r="HC925" s="5"/>
      <c r="HD925" s="5"/>
      <c r="HE925" s="5"/>
      <c r="HF925" s="5"/>
      <c r="HG925" s="5"/>
      <c r="HH925" s="5"/>
      <c r="HI925" s="5"/>
      <c r="HJ925" s="5"/>
      <c r="HK925" s="5"/>
      <c r="HL925" s="5"/>
      <c r="HM925" s="5"/>
      <c r="HN925" s="5"/>
      <c r="HO925" s="5"/>
      <c r="HP925" s="5"/>
      <c r="HQ925" s="5"/>
      <c r="HR925" s="5"/>
      <c r="HS925" s="5"/>
      <c r="HT925" s="5"/>
      <c r="HU925" s="5"/>
      <c r="HV925" s="5"/>
      <c r="HW925" s="5"/>
      <c r="HX925" s="5"/>
      <c r="HY925" s="5"/>
      <c r="HZ925" s="5"/>
      <c r="IA925" s="5"/>
      <c r="IB925" s="5"/>
      <c r="IC925" s="5"/>
      <c r="ID925" s="5"/>
      <c r="IE925" s="5"/>
      <c r="IF925" s="5"/>
      <c r="IG925" s="5"/>
      <c r="IH925" s="5"/>
      <c r="II925" s="5"/>
      <c r="IJ925" s="5"/>
      <c r="IK925" s="5"/>
      <c r="IL925" s="5"/>
      <c r="IM925" s="5"/>
      <c r="IN925" s="5"/>
      <c r="IO925" s="5"/>
      <c r="IP925" s="5"/>
      <c r="IQ925" s="5"/>
      <c r="IR925" s="5"/>
      <c r="IS925" s="5"/>
      <c r="IT925" s="5"/>
      <c r="IU925" s="5"/>
      <c r="IV925" s="5"/>
      <c r="IW925" s="5"/>
      <c r="IX925" s="5"/>
      <c r="IY925" s="5"/>
      <c r="IZ925" s="5"/>
      <c r="JA925" s="5"/>
      <c r="JB925" s="5"/>
      <c r="JC925" s="5"/>
      <c r="JD925" s="5"/>
      <c r="JE925" s="5"/>
      <c r="JF925" s="5"/>
      <c r="JG925" s="5"/>
      <c r="JH925" s="5"/>
      <c r="JI925" s="5"/>
      <c r="JJ925" s="5"/>
      <c r="JK925" s="5"/>
      <c r="JL925" s="5"/>
      <c r="JM925" s="5"/>
      <c r="JN925" s="5"/>
      <c r="JO925" s="5"/>
      <c r="JP925" s="5"/>
      <c r="JQ925" s="5"/>
      <c r="JR925" s="5"/>
      <c r="JS925" s="5"/>
      <c r="JT925" s="5"/>
      <c r="JU925" s="5"/>
      <c r="JV925" s="5"/>
      <c r="JW925" s="5"/>
      <c r="JX925" s="5"/>
      <c r="JY925" s="5"/>
      <c r="JZ925" s="5"/>
      <c r="KA925" s="5"/>
      <c r="KB925" s="5"/>
      <c r="KC925" s="5"/>
      <c r="KD925" s="5"/>
      <c r="KE925" s="5"/>
      <c r="KF925" s="5"/>
      <c r="KG925" s="5"/>
      <c r="KH925" s="5"/>
      <c r="KI925" s="5"/>
      <c r="KJ925" s="5"/>
      <c r="KK925" s="5"/>
      <c r="KL925" s="5"/>
      <c r="KM925" s="5"/>
      <c r="KN925" s="5"/>
    </row>
    <row r="926" spans="1:300" ht="12.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5"/>
      <c r="CJ926" s="5"/>
      <c r="CK926" s="5"/>
      <c r="CL926" s="5"/>
      <c r="CM926" s="5"/>
      <c r="CN926" s="5"/>
      <c r="CO926" s="5"/>
      <c r="CP926" s="5"/>
      <c r="CQ926" s="5"/>
      <c r="CR926" s="5"/>
      <c r="CS926" s="5"/>
      <c r="CT926" s="5"/>
      <c r="CU926" s="5"/>
      <c r="CV926" s="5"/>
      <c r="CW926" s="5"/>
      <c r="CX926" s="5"/>
      <c r="CY926" s="5"/>
      <c r="CZ926" s="5"/>
      <c r="DA926" s="5"/>
      <c r="DB926" s="5"/>
      <c r="DC926" s="5"/>
      <c r="DD926" s="5"/>
      <c r="DE926" s="5"/>
      <c r="DF926" s="5"/>
      <c r="DG926" s="5"/>
      <c r="DH926" s="5"/>
      <c r="DI926" s="5"/>
      <c r="DJ926" s="5"/>
      <c r="DK926" s="5"/>
      <c r="DL926" s="5"/>
      <c r="DM926" s="5"/>
      <c r="DN926" s="5"/>
      <c r="DO926" s="5"/>
      <c r="DP926" s="5"/>
      <c r="DQ926" s="5"/>
      <c r="DR926" s="5"/>
      <c r="DS926" s="5"/>
      <c r="DT926" s="5"/>
      <c r="DU926" s="5"/>
      <c r="DV926" s="5"/>
      <c r="DW926" s="5"/>
      <c r="DX926" s="5"/>
      <c r="DY926" s="5"/>
      <c r="DZ926" s="5"/>
      <c r="EA926" s="5"/>
      <c r="EB926" s="5"/>
      <c r="EC926" s="5"/>
      <c r="ED926" s="5"/>
      <c r="EE926" s="5"/>
      <c r="EF926" s="5"/>
      <c r="EG926" s="5"/>
      <c r="EH926" s="5"/>
      <c r="EI926" s="5"/>
      <c r="EJ926" s="5"/>
      <c r="EK926" s="5"/>
      <c r="EL926" s="5"/>
      <c r="EM926" s="5"/>
      <c r="EN926" s="5"/>
      <c r="EO926" s="5"/>
      <c r="EP926" s="5"/>
      <c r="EQ926" s="5"/>
      <c r="ER926" s="5"/>
      <c r="ES926" s="5"/>
      <c r="ET926" s="5"/>
      <c r="EU926" s="5"/>
      <c r="EV926" s="5"/>
      <c r="EW926" s="5"/>
      <c r="EX926" s="5"/>
      <c r="EY926" s="5"/>
      <c r="EZ926" s="5"/>
      <c r="FA926" s="5"/>
      <c r="FB926" s="5"/>
      <c r="FC926" s="5"/>
      <c r="FD926" s="5"/>
      <c r="FE926" s="5"/>
      <c r="FF926" s="5"/>
      <c r="FG926" s="5"/>
      <c r="FH926" s="5"/>
      <c r="FI926" s="5"/>
      <c r="FJ926" s="5"/>
      <c r="FK926" s="5"/>
      <c r="FL926" s="5"/>
      <c r="FM926" s="5"/>
      <c r="FN926" s="5"/>
      <c r="FO926" s="5"/>
      <c r="FP926" s="5"/>
      <c r="FQ926" s="5"/>
      <c r="FR926" s="5"/>
      <c r="FS926" s="5"/>
      <c r="FT926" s="5"/>
      <c r="FU926" s="5"/>
      <c r="FV926" s="5"/>
      <c r="FW926" s="5"/>
      <c r="FX926" s="5"/>
      <c r="FY926" s="5"/>
      <c r="FZ926" s="5"/>
      <c r="GA926" s="5"/>
      <c r="GB926" s="5"/>
      <c r="GC926" s="5"/>
      <c r="GD926" s="5"/>
      <c r="GE926" s="5"/>
      <c r="GF926" s="5"/>
      <c r="GG926" s="5"/>
      <c r="GH926" s="5"/>
      <c r="GI926" s="5"/>
      <c r="GJ926" s="5"/>
      <c r="GK926" s="5"/>
      <c r="GL926" s="5"/>
      <c r="GM926" s="5"/>
      <c r="GN926" s="5"/>
      <c r="GO926" s="5"/>
      <c r="GP926" s="5"/>
      <c r="GQ926" s="5"/>
      <c r="GR926" s="5"/>
      <c r="GS926" s="5"/>
      <c r="GT926" s="5"/>
      <c r="GU926" s="5"/>
      <c r="GV926" s="5"/>
      <c r="GW926" s="5"/>
      <c r="GX926" s="5"/>
      <c r="GY926" s="5"/>
      <c r="GZ926" s="5"/>
      <c r="HA926" s="5"/>
      <c r="HB926" s="5"/>
      <c r="HC926" s="5"/>
      <c r="HD926" s="5"/>
      <c r="HE926" s="5"/>
      <c r="HF926" s="5"/>
      <c r="HG926" s="5"/>
      <c r="HH926" s="5"/>
      <c r="HI926" s="5"/>
      <c r="HJ926" s="5"/>
      <c r="HK926" s="5"/>
      <c r="HL926" s="5"/>
      <c r="HM926" s="5"/>
      <c r="HN926" s="5"/>
      <c r="HO926" s="5"/>
      <c r="HP926" s="5"/>
      <c r="HQ926" s="5"/>
      <c r="HR926" s="5"/>
      <c r="HS926" s="5"/>
      <c r="HT926" s="5"/>
      <c r="HU926" s="5"/>
      <c r="HV926" s="5"/>
      <c r="HW926" s="5"/>
      <c r="HX926" s="5"/>
      <c r="HY926" s="5"/>
      <c r="HZ926" s="5"/>
      <c r="IA926" s="5"/>
      <c r="IB926" s="5"/>
      <c r="IC926" s="5"/>
      <c r="ID926" s="5"/>
      <c r="IE926" s="5"/>
      <c r="IF926" s="5"/>
      <c r="IG926" s="5"/>
      <c r="IH926" s="5"/>
      <c r="II926" s="5"/>
      <c r="IJ926" s="5"/>
      <c r="IK926" s="5"/>
      <c r="IL926" s="5"/>
      <c r="IM926" s="5"/>
      <c r="IN926" s="5"/>
      <c r="IO926" s="5"/>
      <c r="IP926" s="5"/>
      <c r="IQ926" s="5"/>
      <c r="IR926" s="5"/>
      <c r="IS926" s="5"/>
      <c r="IT926" s="5"/>
      <c r="IU926" s="5"/>
      <c r="IV926" s="5"/>
      <c r="IW926" s="5"/>
      <c r="IX926" s="5"/>
      <c r="IY926" s="5"/>
      <c r="IZ926" s="5"/>
      <c r="JA926" s="5"/>
      <c r="JB926" s="5"/>
      <c r="JC926" s="5"/>
      <c r="JD926" s="5"/>
      <c r="JE926" s="5"/>
      <c r="JF926" s="5"/>
      <c r="JG926" s="5"/>
      <c r="JH926" s="5"/>
      <c r="JI926" s="5"/>
      <c r="JJ926" s="5"/>
      <c r="JK926" s="5"/>
      <c r="JL926" s="5"/>
      <c r="JM926" s="5"/>
      <c r="JN926" s="5"/>
      <c r="JO926" s="5"/>
      <c r="JP926" s="5"/>
      <c r="JQ926" s="5"/>
      <c r="JR926" s="5"/>
      <c r="JS926" s="5"/>
      <c r="JT926" s="5"/>
      <c r="JU926" s="5"/>
      <c r="JV926" s="5"/>
      <c r="JW926" s="5"/>
      <c r="JX926" s="5"/>
      <c r="JY926" s="5"/>
      <c r="JZ926" s="5"/>
      <c r="KA926" s="5"/>
      <c r="KB926" s="5"/>
      <c r="KC926" s="5"/>
      <c r="KD926" s="5"/>
      <c r="KE926" s="5"/>
      <c r="KF926" s="5"/>
      <c r="KG926" s="5"/>
      <c r="KH926" s="5"/>
      <c r="KI926" s="5"/>
      <c r="KJ926" s="5"/>
      <c r="KK926" s="5"/>
      <c r="KL926" s="5"/>
      <c r="KM926" s="5"/>
      <c r="KN926" s="5"/>
    </row>
    <row r="927" spans="1:300" ht="12.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  <c r="CL927" s="5"/>
      <c r="CM927" s="5"/>
      <c r="CN927" s="5"/>
      <c r="CO927" s="5"/>
      <c r="CP927" s="5"/>
      <c r="CQ927" s="5"/>
      <c r="CR927" s="5"/>
      <c r="CS927" s="5"/>
      <c r="CT927" s="5"/>
      <c r="CU927" s="5"/>
      <c r="CV927" s="5"/>
      <c r="CW927" s="5"/>
      <c r="CX927" s="5"/>
      <c r="CY927" s="5"/>
      <c r="CZ927" s="5"/>
      <c r="DA927" s="5"/>
      <c r="DB927" s="5"/>
      <c r="DC927" s="5"/>
      <c r="DD927" s="5"/>
      <c r="DE927" s="5"/>
      <c r="DF927" s="5"/>
      <c r="DG927" s="5"/>
      <c r="DH927" s="5"/>
      <c r="DI927" s="5"/>
      <c r="DJ927" s="5"/>
      <c r="DK927" s="5"/>
      <c r="DL927" s="5"/>
      <c r="DM927" s="5"/>
      <c r="DN927" s="5"/>
      <c r="DO927" s="5"/>
      <c r="DP927" s="5"/>
      <c r="DQ927" s="5"/>
      <c r="DR927" s="5"/>
      <c r="DS927" s="5"/>
      <c r="DT927" s="5"/>
      <c r="DU927" s="5"/>
      <c r="DV927" s="5"/>
      <c r="DW927" s="5"/>
      <c r="DX927" s="5"/>
      <c r="DY927" s="5"/>
      <c r="DZ927" s="5"/>
      <c r="EA927" s="5"/>
      <c r="EB927" s="5"/>
      <c r="EC927" s="5"/>
      <c r="ED927" s="5"/>
      <c r="EE927" s="5"/>
      <c r="EF927" s="5"/>
      <c r="EG927" s="5"/>
      <c r="EH927" s="5"/>
      <c r="EI927" s="5"/>
      <c r="EJ927" s="5"/>
      <c r="EK927" s="5"/>
      <c r="EL927" s="5"/>
      <c r="EM927" s="5"/>
      <c r="EN927" s="5"/>
      <c r="EO927" s="5"/>
      <c r="EP927" s="5"/>
      <c r="EQ927" s="5"/>
      <c r="ER927" s="5"/>
      <c r="ES927" s="5"/>
      <c r="ET927" s="5"/>
      <c r="EU927" s="5"/>
      <c r="EV927" s="5"/>
      <c r="EW927" s="5"/>
      <c r="EX927" s="5"/>
      <c r="EY927" s="5"/>
      <c r="EZ927" s="5"/>
      <c r="FA927" s="5"/>
      <c r="FB927" s="5"/>
      <c r="FC927" s="5"/>
      <c r="FD927" s="5"/>
      <c r="FE927" s="5"/>
      <c r="FF927" s="5"/>
      <c r="FG927" s="5"/>
      <c r="FH927" s="5"/>
      <c r="FI927" s="5"/>
      <c r="FJ927" s="5"/>
      <c r="FK927" s="5"/>
      <c r="FL927" s="5"/>
      <c r="FM927" s="5"/>
      <c r="FN927" s="5"/>
      <c r="FO927" s="5"/>
      <c r="FP927" s="5"/>
      <c r="FQ927" s="5"/>
      <c r="FR927" s="5"/>
      <c r="FS927" s="5"/>
      <c r="FT927" s="5"/>
      <c r="FU927" s="5"/>
      <c r="FV927" s="5"/>
      <c r="FW927" s="5"/>
      <c r="FX927" s="5"/>
      <c r="FY927" s="5"/>
      <c r="FZ927" s="5"/>
      <c r="GA927" s="5"/>
      <c r="GB927" s="5"/>
      <c r="GC927" s="5"/>
      <c r="GD927" s="5"/>
      <c r="GE927" s="5"/>
      <c r="GF927" s="5"/>
      <c r="GG927" s="5"/>
      <c r="GH927" s="5"/>
      <c r="GI927" s="5"/>
      <c r="GJ927" s="5"/>
      <c r="GK927" s="5"/>
      <c r="GL927" s="5"/>
      <c r="GM927" s="5"/>
      <c r="GN927" s="5"/>
      <c r="GO927" s="5"/>
      <c r="GP927" s="5"/>
      <c r="GQ927" s="5"/>
      <c r="GR927" s="5"/>
      <c r="GS927" s="5"/>
      <c r="GT927" s="5"/>
      <c r="GU927" s="5"/>
      <c r="GV927" s="5"/>
      <c r="GW927" s="5"/>
      <c r="GX927" s="5"/>
      <c r="GY927" s="5"/>
      <c r="GZ927" s="5"/>
      <c r="HA927" s="5"/>
      <c r="HB927" s="5"/>
      <c r="HC927" s="5"/>
      <c r="HD927" s="5"/>
      <c r="HE927" s="5"/>
      <c r="HF927" s="5"/>
      <c r="HG927" s="5"/>
      <c r="HH927" s="5"/>
      <c r="HI927" s="5"/>
      <c r="HJ927" s="5"/>
      <c r="HK927" s="5"/>
      <c r="HL927" s="5"/>
      <c r="HM927" s="5"/>
      <c r="HN927" s="5"/>
      <c r="HO927" s="5"/>
      <c r="HP927" s="5"/>
      <c r="HQ927" s="5"/>
      <c r="HR927" s="5"/>
      <c r="HS927" s="5"/>
      <c r="HT927" s="5"/>
      <c r="HU927" s="5"/>
      <c r="HV927" s="5"/>
      <c r="HW927" s="5"/>
      <c r="HX927" s="5"/>
      <c r="HY927" s="5"/>
      <c r="HZ927" s="5"/>
      <c r="IA927" s="5"/>
      <c r="IB927" s="5"/>
      <c r="IC927" s="5"/>
      <c r="ID927" s="5"/>
      <c r="IE927" s="5"/>
      <c r="IF927" s="5"/>
      <c r="IG927" s="5"/>
      <c r="IH927" s="5"/>
      <c r="II927" s="5"/>
      <c r="IJ927" s="5"/>
      <c r="IK927" s="5"/>
      <c r="IL927" s="5"/>
      <c r="IM927" s="5"/>
      <c r="IN927" s="5"/>
      <c r="IO927" s="5"/>
      <c r="IP927" s="5"/>
      <c r="IQ927" s="5"/>
      <c r="IR927" s="5"/>
      <c r="IS927" s="5"/>
      <c r="IT927" s="5"/>
      <c r="IU927" s="5"/>
      <c r="IV927" s="5"/>
      <c r="IW927" s="5"/>
      <c r="IX927" s="5"/>
      <c r="IY927" s="5"/>
      <c r="IZ927" s="5"/>
      <c r="JA927" s="5"/>
      <c r="JB927" s="5"/>
      <c r="JC927" s="5"/>
      <c r="JD927" s="5"/>
      <c r="JE927" s="5"/>
      <c r="JF927" s="5"/>
      <c r="JG927" s="5"/>
      <c r="JH927" s="5"/>
      <c r="JI927" s="5"/>
      <c r="JJ927" s="5"/>
      <c r="JK927" s="5"/>
      <c r="JL927" s="5"/>
      <c r="JM927" s="5"/>
      <c r="JN927" s="5"/>
      <c r="JO927" s="5"/>
      <c r="JP927" s="5"/>
      <c r="JQ927" s="5"/>
      <c r="JR927" s="5"/>
      <c r="JS927" s="5"/>
      <c r="JT927" s="5"/>
      <c r="JU927" s="5"/>
      <c r="JV927" s="5"/>
      <c r="JW927" s="5"/>
      <c r="JX927" s="5"/>
      <c r="JY927" s="5"/>
      <c r="JZ927" s="5"/>
      <c r="KA927" s="5"/>
      <c r="KB927" s="5"/>
      <c r="KC927" s="5"/>
      <c r="KD927" s="5"/>
      <c r="KE927" s="5"/>
      <c r="KF927" s="5"/>
      <c r="KG927" s="5"/>
      <c r="KH927" s="5"/>
      <c r="KI927" s="5"/>
      <c r="KJ927" s="5"/>
      <c r="KK927" s="5"/>
      <c r="KL927" s="5"/>
      <c r="KM927" s="5"/>
      <c r="KN927" s="5"/>
    </row>
    <row r="928" spans="1:300" ht="12.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5"/>
      <c r="CJ928" s="5"/>
      <c r="CK928" s="5"/>
      <c r="CL928" s="5"/>
      <c r="CM928" s="5"/>
      <c r="CN928" s="5"/>
      <c r="CO928" s="5"/>
      <c r="CP928" s="5"/>
      <c r="CQ928" s="5"/>
      <c r="CR928" s="5"/>
      <c r="CS928" s="5"/>
      <c r="CT928" s="5"/>
      <c r="CU928" s="5"/>
      <c r="CV928" s="5"/>
      <c r="CW928" s="5"/>
      <c r="CX928" s="5"/>
      <c r="CY928" s="5"/>
      <c r="CZ928" s="5"/>
      <c r="DA928" s="5"/>
      <c r="DB928" s="5"/>
      <c r="DC928" s="5"/>
      <c r="DD928" s="5"/>
      <c r="DE928" s="5"/>
      <c r="DF928" s="5"/>
      <c r="DG928" s="5"/>
      <c r="DH928" s="5"/>
      <c r="DI928" s="5"/>
      <c r="DJ928" s="5"/>
      <c r="DK928" s="5"/>
      <c r="DL928" s="5"/>
      <c r="DM928" s="5"/>
      <c r="DN928" s="5"/>
      <c r="DO928" s="5"/>
      <c r="DP928" s="5"/>
      <c r="DQ928" s="5"/>
      <c r="DR928" s="5"/>
      <c r="DS928" s="5"/>
      <c r="DT928" s="5"/>
      <c r="DU928" s="5"/>
      <c r="DV928" s="5"/>
      <c r="DW928" s="5"/>
      <c r="DX928" s="5"/>
      <c r="DY928" s="5"/>
      <c r="DZ928" s="5"/>
      <c r="EA928" s="5"/>
      <c r="EB928" s="5"/>
      <c r="EC928" s="5"/>
      <c r="ED928" s="5"/>
      <c r="EE928" s="5"/>
      <c r="EF928" s="5"/>
      <c r="EG928" s="5"/>
      <c r="EH928" s="5"/>
      <c r="EI928" s="5"/>
      <c r="EJ928" s="5"/>
      <c r="EK928" s="5"/>
      <c r="EL928" s="5"/>
      <c r="EM928" s="5"/>
      <c r="EN928" s="5"/>
      <c r="EO928" s="5"/>
      <c r="EP928" s="5"/>
      <c r="EQ928" s="5"/>
      <c r="ER928" s="5"/>
      <c r="ES928" s="5"/>
      <c r="ET928" s="5"/>
      <c r="EU928" s="5"/>
      <c r="EV928" s="5"/>
      <c r="EW928" s="5"/>
      <c r="EX928" s="5"/>
      <c r="EY928" s="5"/>
      <c r="EZ928" s="5"/>
      <c r="FA928" s="5"/>
      <c r="FB928" s="5"/>
      <c r="FC928" s="5"/>
      <c r="FD928" s="5"/>
      <c r="FE928" s="5"/>
      <c r="FF928" s="5"/>
      <c r="FG928" s="5"/>
      <c r="FH928" s="5"/>
      <c r="FI928" s="5"/>
      <c r="FJ928" s="5"/>
      <c r="FK928" s="5"/>
      <c r="FL928" s="5"/>
      <c r="FM928" s="5"/>
      <c r="FN928" s="5"/>
      <c r="FO928" s="5"/>
      <c r="FP928" s="5"/>
      <c r="FQ928" s="5"/>
      <c r="FR928" s="5"/>
      <c r="FS928" s="5"/>
      <c r="FT928" s="5"/>
      <c r="FU928" s="5"/>
      <c r="FV928" s="5"/>
      <c r="FW928" s="5"/>
      <c r="FX928" s="5"/>
      <c r="FY928" s="5"/>
      <c r="FZ928" s="5"/>
      <c r="GA928" s="5"/>
      <c r="GB928" s="5"/>
      <c r="GC928" s="5"/>
      <c r="GD928" s="5"/>
      <c r="GE928" s="5"/>
      <c r="GF928" s="5"/>
      <c r="GG928" s="5"/>
      <c r="GH928" s="5"/>
      <c r="GI928" s="5"/>
      <c r="GJ928" s="5"/>
      <c r="GK928" s="5"/>
      <c r="GL928" s="5"/>
      <c r="GM928" s="5"/>
      <c r="GN928" s="5"/>
      <c r="GO928" s="5"/>
      <c r="GP928" s="5"/>
      <c r="GQ928" s="5"/>
      <c r="GR928" s="5"/>
      <c r="GS928" s="5"/>
      <c r="GT928" s="5"/>
      <c r="GU928" s="5"/>
      <c r="GV928" s="5"/>
      <c r="GW928" s="5"/>
      <c r="GX928" s="5"/>
      <c r="GY928" s="5"/>
      <c r="GZ928" s="5"/>
      <c r="HA928" s="5"/>
      <c r="HB928" s="5"/>
      <c r="HC928" s="5"/>
      <c r="HD928" s="5"/>
      <c r="HE928" s="5"/>
      <c r="HF928" s="5"/>
      <c r="HG928" s="5"/>
      <c r="HH928" s="5"/>
      <c r="HI928" s="5"/>
      <c r="HJ928" s="5"/>
      <c r="HK928" s="5"/>
      <c r="HL928" s="5"/>
      <c r="HM928" s="5"/>
      <c r="HN928" s="5"/>
      <c r="HO928" s="5"/>
      <c r="HP928" s="5"/>
      <c r="HQ928" s="5"/>
      <c r="HR928" s="5"/>
      <c r="HS928" s="5"/>
      <c r="HT928" s="5"/>
      <c r="HU928" s="5"/>
      <c r="HV928" s="5"/>
      <c r="HW928" s="5"/>
      <c r="HX928" s="5"/>
      <c r="HY928" s="5"/>
      <c r="HZ928" s="5"/>
      <c r="IA928" s="5"/>
      <c r="IB928" s="5"/>
      <c r="IC928" s="5"/>
      <c r="ID928" s="5"/>
      <c r="IE928" s="5"/>
      <c r="IF928" s="5"/>
      <c r="IG928" s="5"/>
      <c r="IH928" s="5"/>
      <c r="II928" s="5"/>
      <c r="IJ928" s="5"/>
      <c r="IK928" s="5"/>
      <c r="IL928" s="5"/>
      <c r="IM928" s="5"/>
      <c r="IN928" s="5"/>
      <c r="IO928" s="5"/>
      <c r="IP928" s="5"/>
      <c r="IQ928" s="5"/>
      <c r="IR928" s="5"/>
      <c r="IS928" s="5"/>
      <c r="IT928" s="5"/>
      <c r="IU928" s="5"/>
      <c r="IV928" s="5"/>
      <c r="IW928" s="5"/>
      <c r="IX928" s="5"/>
      <c r="IY928" s="5"/>
      <c r="IZ928" s="5"/>
      <c r="JA928" s="5"/>
      <c r="JB928" s="5"/>
      <c r="JC928" s="5"/>
      <c r="JD928" s="5"/>
      <c r="JE928" s="5"/>
      <c r="JF928" s="5"/>
      <c r="JG928" s="5"/>
      <c r="JH928" s="5"/>
      <c r="JI928" s="5"/>
      <c r="JJ928" s="5"/>
      <c r="JK928" s="5"/>
      <c r="JL928" s="5"/>
      <c r="JM928" s="5"/>
      <c r="JN928" s="5"/>
      <c r="JO928" s="5"/>
      <c r="JP928" s="5"/>
      <c r="JQ928" s="5"/>
      <c r="JR928" s="5"/>
      <c r="JS928" s="5"/>
      <c r="JT928" s="5"/>
      <c r="JU928" s="5"/>
      <c r="JV928" s="5"/>
      <c r="JW928" s="5"/>
      <c r="JX928" s="5"/>
      <c r="JY928" s="5"/>
      <c r="JZ928" s="5"/>
      <c r="KA928" s="5"/>
      <c r="KB928" s="5"/>
      <c r="KC928" s="5"/>
      <c r="KD928" s="5"/>
      <c r="KE928" s="5"/>
      <c r="KF928" s="5"/>
      <c r="KG928" s="5"/>
      <c r="KH928" s="5"/>
      <c r="KI928" s="5"/>
      <c r="KJ928" s="5"/>
      <c r="KK928" s="5"/>
      <c r="KL928" s="5"/>
      <c r="KM928" s="5"/>
      <c r="KN928" s="5"/>
    </row>
    <row r="929" spans="1:300" ht="12.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5"/>
      <c r="CJ929" s="5"/>
      <c r="CK929" s="5"/>
      <c r="CL929" s="5"/>
      <c r="CM929" s="5"/>
      <c r="CN929" s="5"/>
      <c r="CO929" s="5"/>
      <c r="CP929" s="5"/>
      <c r="CQ929" s="5"/>
      <c r="CR929" s="5"/>
      <c r="CS929" s="5"/>
      <c r="CT929" s="5"/>
      <c r="CU929" s="5"/>
      <c r="CV929" s="5"/>
      <c r="CW929" s="5"/>
      <c r="CX929" s="5"/>
      <c r="CY929" s="5"/>
      <c r="CZ929" s="5"/>
      <c r="DA929" s="5"/>
      <c r="DB929" s="5"/>
      <c r="DC929" s="5"/>
      <c r="DD929" s="5"/>
      <c r="DE929" s="5"/>
      <c r="DF929" s="5"/>
      <c r="DG929" s="5"/>
      <c r="DH929" s="5"/>
      <c r="DI929" s="5"/>
      <c r="DJ929" s="5"/>
      <c r="DK929" s="5"/>
      <c r="DL929" s="5"/>
      <c r="DM929" s="5"/>
      <c r="DN929" s="5"/>
      <c r="DO929" s="5"/>
      <c r="DP929" s="5"/>
      <c r="DQ929" s="5"/>
      <c r="DR929" s="5"/>
      <c r="DS929" s="5"/>
      <c r="DT929" s="5"/>
      <c r="DU929" s="5"/>
      <c r="DV929" s="5"/>
      <c r="DW929" s="5"/>
      <c r="DX929" s="5"/>
      <c r="DY929" s="5"/>
      <c r="DZ929" s="5"/>
      <c r="EA929" s="5"/>
      <c r="EB929" s="5"/>
      <c r="EC929" s="5"/>
      <c r="ED929" s="5"/>
      <c r="EE929" s="5"/>
      <c r="EF929" s="5"/>
      <c r="EG929" s="5"/>
      <c r="EH929" s="5"/>
      <c r="EI929" s="5"/>
      <c r="EJ929" s="5"/>
      <c r="EK929" s="5"/>
      <c r="EL929" s="5"/>
      <c r="EM929" s="5"/>
      <c r="EN929" s="5"/>
      <c r="EO929" s="5"/>
      <c r="EP929" s="5"/>
      <c r="EQ929" s="5"/>
      <c r="ER929" s="5"/>
      <c r="ES929" s="5"/>
      <c r="ET929" s="5"/>
      <c r="EU929" s="5"/>
      <c r="EV929" s="5"/>
      <c r="EW929" s="5"/>
      <c r="EX929" s="5"/>
      <c r="EY929" s="5"/>
      <c r="EZ929" s="5"/>
      <c r="FA929" s="5"/>
      <c r="FB929" s="5"/>
      <c r="FC929" s="5"/>
      <c r="FD929" s="5"/>
      <c r="FE929" s="5"/>
      <c r="FF929" s="5"/>
      <c r="FG929" s="5"/>
      <c r="FH929" s="5"/>
      <c r="FI929" s="5"/>
      <c r="FJ929" s="5"/>
      <c r="FK929" s="5"/>
      <c r="FL929" s="5"/>
      <c r="FM929" s="5"/>
      <c r="FN929" s="5"/>
      <c r="FO929" s="5"/>
      <c r="FP929" s="5"/>
      <c r="FQ929" s="5"/>
      <c r="FR929" s="5"/>
      <c r="FS929" s="5"/>
      <c r="FT929" s="5"/>
      <c r="FU929" s="5"/>
      <c r="FV929" s="5"/>
      <c r="FW929" s="5"/>
      <c r="FX929" s="5"/>
      <c r="FY929" s="5"/>
      <c r="FZ929" s="5"/>
      <c r="GA929" s="5"/>
      <c r="GB929" s="5"/>
      <c r="GC929" s="5"/>
      <c r="GD929" s="5"/>
      <c r="GE929" s="5"/>
      <c r="GF929" s="5"/>
      <c r="GG929" s="5"/>
      <c r="GH929" s="5"/>
      <c r="GI929" s="5"/>
      <c r="GJ929" s="5"/>
      <c r="GK929" s="5"/>
      <c r="GL929" s="5"/>
      <c r="GM929" s="5"/>
      <c r="GN929" s="5"/>
      <c r="GO929" s="5"/>
      <c r="GP929" s="5"/>
      <c r="GQ929" s="5"/>
      <c r="GR929" s="5"/>
      <c r="GS929" s="5"/>
      <c r="GT929" s="5"/>
      <c r="GU929" s="5"/>
      <c r="GV929" s="5"/>
      <c r="GW929" s="5"/>
      <c r="GX929" s="5"/>
      <c r="GY929" s="5"/>
      <c r="GZ929" s="5"/>
      <c r="HA929" s="5"/>
      <c r="HB929" s="5"/>
      <c r="HC929" s="5"/>
      <c r="HD929" s="5"/>
      <c r="HE929" s="5"/>
      <c r="HF929" s="5"/>
      <c r="HG929" s="5"/>
      <c r="HH929" s="5"/>
      <c r="HI929" s="5"/>
      <c r="HJ929" s="5"/>
      <c r="HK929" s="5"/>
      <c r="HL929" s="5"/>
      <c r="HM929" s="5"/>
      <c r="HN929" s="5"/>
      <c r="HO929" s="5"/>
      <c r="HP929" s="5"/>
      <c r="HQ929" s="5"/>
      <c r="HR929" s="5"/>
      <c r="HS929" s="5"/>
      <c r="HT929" s="5"/>
      <c r="HU929" s="5"/>
      <c r="HV929" s="5"/>
      <c r="HW929" s="5"/>
      <c r="HX929" s="5"/>
      <c r="HY929" s="5"/>
      <c r="HZ929" s="5"/>
      <c r="IA929" s="5"/>
      <c r="IB929" s="5"/>
      <c r="IC929" s="5"/>
      <c r="ID929" s="5"/>
      <c r="IE929" s="5"/>
      <c r="IF929" s="5"/>
      <c r="IG929" s="5"/>
      <c r="IH929" s="5"/>
      <c r="II929" s="5"/>
      <c r="IJ929" s="5"/>
      <c r="IK929" s="5"/>
      <c r="IL929" s="5"/>
      <c r="IM929" s="5"/>
      <c r="IN929" s="5"/>
      <c r="IO929" s="5"/>
      <c r="IP929" s="5"/>
      <c r="IQ929" s="5"/>
      <c r="IR929" s="5"/>
      <c r="IS929" s="5"/>
      <c r="IT929" s="5"/>
      <c r="IU929" s="5"/>
      <c r="IV929" s="5"/>
      <c r="IW929" s="5"/>
      <c r="IX929" s="5"/>
      <c r="IY929" s="5"/>
      <c r="IZ929" s="5"/>
      <c r="JA929" s="5"/>
      <c r="JB929" s="5"/>
      <c r="JC929" s="5"/>
      <c r="JD929" s="5"/>
      <c r="JE929" s="5"/>
      <c r="JF929" s="5"/>
      <c r="JG929" s="5"/>
      <c r="JH929" s="5"/>
      <c r="JI929" s="5"/>
      <c r="JJ929" s="5"/>
      <c r="JK929" s="5"/>
      <c r="JL929" s="5"/>
      <c r="JM929" s="5"/>
      <c r="JN929" s="5"/>
      <c r="JO929" s="5"/>
      <c r="JP929" s="5"/>
      <c r="JQ929" s="5"/>
      <c r="JR929" s="5"/>
      <c r="JS929" s="5"/>
      <c r="JT929" s="5"/>
      <c r="JU929" s="5"/>
      <c r="JV929" s="5"/>
      <c r="JW929" s="5"/>
      <c r="JX929" s="5"/>
      <c r="JY929" s="5"/>
      <c r="JZ929" s="5"/>
      <c r="KA929" s="5"/>
      <c r="KB929" s="5"/>
      <c r="KC929" s="5"/>
      <c r="KD929" s="5"/>
      <c r="KE929" s="5"/>
      <c r="KF929" s="5"/>
      <c r="KG929" s="5"/>
      <c r="KH929" s="5"/>
      <c r="KI929" s="5"/>
      <c r="KJ929" s="5"/>
      <c r="KK929" s="5"/>
      <c r="KL929" s="5"/>
      <c r="KM929" s="5"/>
      <c r="KN929" s="5"/>
    </row>
    <row r="930" spans="1:300" ht="12.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5"/>
      <c r="CJ930" s="5"/>
      <c r="CK930" s="5"/>
      <c r="CL930" s="5"/>
      <c r="CM930" s="5"/>
      <c r="CN930" s="5"/>
      <c r="CO930" s="5"/>
      <c r="CP930" s="5"/>
      <c r="CQ930" s="5"/>
      <c r="CR930" s="5"/>
      <c r="CS930" s="5"/>
      <c r="CT930" s="5"/>
      <c r="CU930" s="5"/>
      <c r="CV930" s="5"/>
      <c r="CW930" s="5"/>
      <c r="CX930" s="5"/>
      <c r="CY930" s="5"/>
      <c r="CZ930" s="5"/>
      <c r="DA930" s="5"/>
      <c r="DB930" s="5"/>
      <c r="DC930" s="5"/>
      <c r="DD930" s="5"/>
      <c r="DE930" s="5"/>
      <c r="DF930" s="5"/>
      <c r="DG930" s="5"/>
      <c r="DH930" s="5"/>
      <c r="DI930" s="5"/>
      <c r="DJ930" s="5"/>
      <c r="DK930" s="5"/>
      <c r="DL930" s="5"/>
      <c r="DM930" s="5"/>
      <c r="DN930" s="5"/>
      <c r="DO930" s="5"/>
      <c r="DP930" s="5"/>
      <c r="DQ930" s="5"/>
      <c r="DR930" s="5"/>
      <c r="DS930" s="5"/>
      <c r="DT930" s="5"/>
      <c r="DU930" s="5"/>
      <c r="DV930" s="5"/>
      <c r="DW930" s="5"/>
      <c r="DX930" s="5"/>
      <c r="DY930" s="5"/>
      <c r="DZ930" s="5"/>
      <c r="EA930" s="5"/>
      <c r="EB930" s="5"/>
      <c r="EC930" s="5"/>
      <c r="ED930" s="5"/>
      <c r="EE930" s="5"/>
      <c r="EF930" s="5"/>
      <c r="EG930" s="5"/>
      <c r="EH930" s="5"/>
      <c r="EI930" s="5"/>
      <c r="EJ930" s="5"/>
      <c r="EK930" s="5"/>
      <c r="EL930" s="5"/>
      <c r="EM930" s="5"/>
      <c r="EN930" s="5"/>
      <c r="EO930" s="5"/>
      <c r="EP930" s="5"/>
      <c r="EQ930" s="5"/>
      <c r="ER930" s="5"/>
      <c r="ES930" s="5"/>
      <c r="ET930" s="5"/>
      <c r="EU930" s="5"/>
      <c r="EV930" s="5"/>
      <c r="EW930" s="5"/>
      <c r="EX930" s="5"/>
      <c r="EY930" s="5"/>
      <c r="EZ930" s="5"/>
      <c r="FA930" s="5"/>
      <c r="FB930" s="5"/>
      <c r="FC930" s="5"/>
      <c r="FD930" s="5"/>
      <c r="FE930" s="5"/>
      <c r="FF930" s="5"/>
      <c r="FG930" s="5"/>
      <c r="FH930" s="5"/>
      <c r="FI930" s="5"/>
      <c r="FJ930" s="5"/>
      <c r="FK930" s="5"/>
      <c r="FL930" s="5"/>
      <c r="FM930" s="5"/>
      <c r="FN930" s="5"/>
      <c r="FO930" s="5"/>
      <c r="FP930" s="5"/>
      <c r="FQ930" s="5"/>
      <c r="FR930" s="5"/>
      <c r="FS930" s="5"/>
      <c r="FT930" s="5"/>
      <c r="FU930" s="5"/>
      <c r="FV930" s="5"/>
      <c r="FW930" s="5"/>
      <c r="FX930" s="5"/>
      <c r="FY930" s="5"/>
      <c r="FZ930" s="5"/>
      <c r="GA930" s="5"/>
      <c r="GB930" s="5"/>
      <c r="GC930" s="5"/>
      <c r="GD930" s="5"/>
      <c r="GE930" s="5"/>
      <c r="GF930" s="5"/>
      <c r="GG930" s="5"/>
      <c r="GH930" s="5"/>
      <c r="GI930" s="5"/>
      <c r="GJ930" s="5"/>
      <c r="GK930" s="5"/>
      <c r="GL930" s="5"/>
      <c r="GM930" s="5"/>
      <c r="GN930" s="5"/>
      <c r="GO930" s="5"/>
      <c r="GP930" s="5"/>
      <c r="GQ930" s="5"/>
      <c r="GR930" s="5"/>
      <c r="GS930" s="5"/>
      <c r="GT930" s="5"/>
      <c r="GU930" s="5"/>
      <c r="GV930" s="5"/>
      <c r="GW930" s="5"/>
      <c r="GX930" s="5"/>
      <c r="GY930" s="5"/>
      <c r="GZ930" s="5"/>
      <c r="HA930" s="5"/>
      <c r="HB930" s="5"/>
      <c r="HC930" s="5"/>
      <c r="HD930" s="5"/>
      <c r="HE930" s="5"/>
      <c r="HF930" s="5"/>
      <c r="HG930" s="5"/>
      <c r="HH930" s="5"/>
      <c r="HI930" s="5"/>
      <c r="HJ930" s="5"/>
      <c r="HK930" s="5"/>
      <c r="HL930" s="5"/>
      <c r="HM930" s="5"/>
      <c r="HN930" s="5"/>
      <c r="HO930" s="5"/>
      <c r="HP930" s="5"/>
      <c r="HQ930" s="5"/>
      <c r="HR930" s="5"/>
      <c r="HS930" s="5"/>
      <c r="HT930" s="5"/>
      <c r="HU930" s="5"/>
      <c r="HV930" s="5"/>
      <c r="HW930" s="5"/>
      <c r="HX930" s="5"/>
      <c r="HY930" s="5"/>
      <c r="HZ930" s="5"/>
      <c r="IA930" s="5"/>
      <c r="IB930" s="5"/>
      <c r="IC930" s="5"/>
      <c r="ID930" s="5"/>
      <c r="IE930" s="5"/>
      <c r="IF930" s="5"/>
      <c r="IG930" s="5"/>
      <c r="IH930" s="5"/>
      <c r="II930" s="5"/>
      <c r="IJ930" s="5"/>
      <c r="IK930" s="5"/>
      <c r="IL930" s="5"/>
      <c r="IM930" s="5"/>
      <c r="IN930" s="5"/>
      <c r="IO930" s="5"/>
      <c r="IP930" s="5"/>
      <c r="IQ930" s="5"/>
      <c r="IR930" s="5"/>
      <c r="IS930" s="5"/>
      <c r="IT930" s="5"/>
      <c r="IU930" s="5"/>
      <c r="IV930" s="5"/>
      <c r="IW930" s="5"/>
      <c r="IX930" s="5"/>
      <c r="IY930" s="5"/>
      <c r="IZ930" s="5"/>
      <c r="JA930" s="5"/>
      <c r="JB930" s="5"/>
      <c r="JC930" s="5"/>
      <c r="JD930" s="5"/>
      <c r="JE930" s="5"/>
      <c r="JF930" s="5"/>
      <c r="JG930" s="5"/>
      <c r="JH930" s="5"/>
      <c r="JI930" s="5"/>
      <c r="JJ930" s="5"/>
      <c r="JK930" s="5"/>
      <c r="JL930" s="5"/>
      <c r="JM930" s="5"/>
      <c r="JN930" s="5"/>
      <c r="JO930" s="5"/>
      <c r="JP930" s="5"/>
      <c r="JQ930" s="5"/>
      <c r="JR930" s="5"/>
      <c r="JS930" s="5"/>
      <c r="JT930" s="5"/>
      <c r="JU930" s="5"/>
      <c r="JV930" s="5"/>
      <c r="JW930" s="5"/>
      <c r="JX930" s="5"/>
      <c r="JY930" s="5"/>
      <c r="JZ930" s="5"/>
      <c r="KA930" s="5"/>
      <c r="KB930" s="5"/>
      <c r="KC930" s="5"/>
      <c r="KD930" s="5"/>
      <c r="KE930" s="5"/>
      <c r="KF930" s="5"/>
      <c r="KG930" s="5"/>
      <c r="KH930" s="5"/>
      <c r="KI930" s="5"/>
      <c r="KJ930" s="5"/>
      <c r="KK930" s="5"/>
      <c r="KL930" s="5"/>
      <c r="KM930" s="5"/>
      <c r="KN930" s="5"/>
    </row>
    <row r="931" spans="1:300" ht="12.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5"/>
      <c r="CL931" s="5"/>
      <c r="CM931" s="5"/>
      <c r="CN931" s="5"/>
      <c r="CO931" s="5"/>
      <c r="CP931" s="5"/>
      <c r="CQ931" s="5"/>
      <c r="CR931" s="5"/>
      <c r="CS931" s="5"/>
      <c r="CT931" s="5"/>
      <c r="CU931" s="5"/>
      <c r="CV931" s="5"/>
      <c r="CW931" s="5"/>
      <c r="CX931" s="5"/>
      <c r="CY931" s="5"/>
      <c r="CZ931" s="5"/>
      <c r="DA931" s="5"/>
      <c r="DB931" s="5"/>
      <c r="DC931" s="5"/>
      <c r="DD931" s="5"/>
      <c r="DE931" s="5"/>
      <c r="DF931" s="5"/>
      <c r="DG931" s="5"/>
      <c r="DH931" s="5"/>
      <c r="DI931" s="5"/>
      <c r="DJ931" s="5"/>
      <c r="DK931" s="5"/>
      <c r="DL931" s="5"/>
      <c r="DM931" s="5"/>
      <c r="DN931" s="5"/>
      <c r="DO931" s="5"/>
      <c r="DP931" s="5"/>
      <c r="DQ931" s="5"/>
      <c r="DR931" s="5"/>
      <c r="DS931" s="5"/>
      <c r="DT931" s="5"/>
      <c r="DU931" s="5"/>
      <c r="DV931" s="5"/>
      <c r="DW931" s="5"/>
      <c r="DX931" s="5"/>
      <c r="DY931" s="5"/>
      <c r="DZ931" s="5"/>
      <c r="EA931" s="5"/>
      <c r="EB931" s="5"/>
      <c r="EC931" s="5"/>
      <c r="ED931" s="5"/>
      <c r="EE931" s="5"/>
      <c r="EF931" s="5"/>
      <c r="EG931" s="5"/>
      <c r="EH931" s="5"/>
      <c r="EI931" s="5"/>
      <c r="EJ931" s="5"/>
      <c r="EK931" s="5"/>
      <c r="EL931" s="5"/>
      <c r="EM931" s="5"/>
      <c r="EN931" s="5"/>
      <c r="EO931" s="5"/>
      <c r="EP931" s="5"/>
      <c r="EQ931" s="5"/>
      <c r="ER931" s="5"/>
      <c r="ES931" s="5"/>
      <c r="ET931" s="5"/>
      <c r="EU931" s="5"/>
      <c r="EV931" s="5"/>
      <c r="EW931" s="5"/>
      <c r="EX931" s="5"/>
      <c r="EY931" s="5"/>
      <c r="EZ931" s="5"/>
      <c r="FA931" s="5"/>
      <c r="FB931" s="5"/>
      <c r="FC931" s="5"/>
      <c r="FD931" s="5"/>
      <c r="FE931" s="5"/>
      <c r="FF931" s="5"/>
      <c r="FG931" s="5"/>
      <c r="FH931" s="5"/>
      <c r="FI931" s="5"/>
      <c r="FJ931" s="5"/>
      <c r="FK931" s="5"/>
      <c r="FL931" s="5"/>
      <c r="FM931" s="5"/>
      <c r="FN931" s="5"/>
      <c r="FO931" s="5"/>
      <c r="FP931" s="5"/>
      <c r="FQ931" s="5"/>
      <c r="FR931" s="5"/>
      <c r="FS931" s="5"/>
      <c r="FT931" s="5"/>
      <c r="FU931" s="5"/>
      <c r="FV931" s="5"/>
      <c r="FW931" s="5"/>
      <c r="FX931" s="5"/>
      <c r="FY931" s="5"/>
      <c r="FZ931" s="5"/>
      <c r="GA931" s="5"/>
      <c r="GB931" s="5"/>
      <c r="GC931" s="5"/>
      <c r="GD931" s="5"/>
      <c r="GE931" s="5"/>
      <c r="GF931" s="5"/>
      <c r="GG931" s="5"/>
      <c r="GH931" s="5"/>
      <c r="GI931" s="5"/>
      <c r="GJ931" s="5"/>
      <c r="GK931" s="5"/>
      <c r="GL931" s="5"/>
      <c r="GM931" s="5"/>
      <c r="GN931" s="5"/>
      <c r="GO931" s="5"/>
      <c r="GP931" s="5"/>
      <c r="GQ931" s="5"/>
      <c r="GR931" s="5"/>
      <c r="GS931" s="5"/>
      <c r="GT931" s="5"/>
      <c r="GU931" s="5"/>
      <c r="GV931" s="5"/>
      <c r="GW931" s="5"/>
      <c r="GX931" s="5"/>
      <c r="GY931" s="5"/>
      <c r="GZ931" s="5"/>
      <c r="HA931" s="5"/>
      <c r="HB931" s="5"/>
      <c r="HC931" s="5"/>
      <c r="HD931" s="5"/>
      <c r="HE931" s="5"/>
      <c r="HF931" s="5"/>
      <c r="HG931" s="5"/>
      <c r="HH931" s="5"/>
      <c r="HI931" s="5"/>
      <c r="HJ931" s="5"/>
      <c r="HK931" s="5"/>
      <c r="HL931" s="5"/>
      <c r="HM931" s="5"/>
      <c r="HN931" s="5"/>
      <c r="HO931" s="5"/>
      <c r="HP931" s="5"/>
      <c r="HQ931" s="5"/>
      <c r="HR931" s="5"/>
      <c r="HS931" s="5"/>
      <c r="HT931" s="5"/>
      <c r="HU931" s="5"/>
      <c r="HV931" s="5"/>
      <c r="HW931" s="5"/>
      <c r="HX931" s="5"/>
      <c r="HY931" s="5"/>
      <c r="HZ931" s="5"/>
      <c r="IA931" s="5"/>
      <c r="IB931" s="5"/>
      <c r="IC931" s="5"/>
      <c r="ID931" s="5"/>
      <c r="IE931" s="5"/>
      <c r="IF931" s="5"/>
      <c r="IG931" s="5"/>
      <c r="IH931" s="5"/>
      <c r="II931" s="5"/>
      <c r="IJ931" s="5"/>
      <c r="IK931" s="5"/>
      <c r="IL931" s="5"/>
      <c r="IM931" s="5"/>
      <c r="IN931" s="5"/>
      <c r="IO931" s="5"/>
      <c r="IP931" s="5"/>
      <c r="IQ931" s="5"/>
      <c r="IR931" s="5"/>
      <c r="IS931" s="5"/>
      <c r="IT931" s="5"/>
      <c r="IU931" s="5"/>
      <c r="IV931" s="5"/>
      <c r="IW931" s="5"/>
      <c r="IX931" s="5"/>
      <c r="IY931" s="5"/>
      <c r="IZ931" s="5"/>
      <c r="JA931" s="5"/>
      <c r="JB931" s="5"/>
      <c r="JC931" s="5"/>
      <c r="JD931" s="5"/>
      <c r="JE931" s="5"/>
      <c r="JF931" s="5"/>
      <c r="JG931" s="5"/>
      <c r="JH931" s="5"/>
      <c r="JI931" s="5"/>
      <c r="JJ931" s="5"/>
      <c r="JK931" s="5"/>
      <c r="JL931" s="5"/>
      <c r="JM931" s="5"/>
      <c r="JN931" s="5"/>
      <c r="JO931" s="5"/>
      <c r="JP931" s="5"/>
      <c r="JQ931" s="5"/>
      <c r="JR931" s="5"/>
      <c r="JS931" s="5"/>
      <c r="JT931" s="5"/>
      <c r="JU931" s="5"/>
      <c r="JV931" s="5"/>
      <c r="JW931" s="5"/>
      <c r="JX931" s="5"/>
      <c r="JY931" s="5"/>
      <c r="JZ931" s="5"/>
      <c r="KA931" s="5"/>
      <c r="KB931" s="5"/>
      <c r="KC931" s="5"/>
      <c r="KD931" s="5"/>
      <c r="KE931" s="5"/>
      <c r="KF931" s="5"/>
      <c r="KG931" s="5"/>
      <c r="KH931" s="5"/>
      <c r="KI931" s="5"/>
      <c r="KJ931" s="5"/>
      <c r="KK931" s="5"/>
      <c r="KL931" s="5"/>
      <c r="KM931" s="5"/>
      <c r="KN931" s="5"/>
    </row>
    <row r="932" spans="1:300" ht="12.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5"/>
      <c r="CJ932" s="5"/>
      <c r="CK932" s="5"/>
      <c r="CL932" s="5"/>
      <c r="CM932" s="5"/>
      <c r="CN932" s="5"/>
      <c r="CO932" s="5"/>
      <c r="CP932" s="5"/>
      <c r="CQ932" s="5"/>
      <c r="CR932" s="5"/>
      <c r="CS932" s="5"/>
      <c r="CT932" s="5"/>
      <c r="CU932" s="5"/>
      <c r="CV932" s="5"/>
      <c r="CW932" s="5"/>
      <c r="CX932" s="5"/>
      <c r="CY932" s="5"/>
      <c r="CZ932" s="5"/>
      <c r="DA932" s="5"/>
      <c r="DB932" s="5"/>
      <c r="DC932" s="5"/>
      <c r="DD932" s="5"/>
      <c r="DE932" s="5"/>
      <c r="DF932" s="5"/>
      <c r="DG932" s="5"/>
      <c r="DH932" s="5"/>
      <c r="DI932" s="5"/>
      <c r="DJ932" s="5"/>
      <c r="DK932" s="5"/>
      <c r="DL932" s="5"/>
      <c r="DM932" s="5"/>
      <c r="DN932" s="5"/>
      <c r="DO932" s="5"/>
      <c r="DP932" s="5"/>
      <c r="DQ932" s="5"/>
      <c r="DR932" s="5"/>
      <c r="DS932" s="5"/>
      <c r="DT932" s="5"/>
      <c r="DU932" s="5"/>
      <c r="DV932" s="5"/>
      <c r="DW932" s="5"/>
      <c r="DX932" s="5"/>
      <c r="DY932" s="5"/>
      <c r="DZ932" s="5"/>
      <c r="EA932" s="5"/>
      <c r="EB932" s="5"/>
      <c r="EC932" s="5"/>
      <c r="ED932" s="5"/>
      <c r="EE932" s="5"/>
      <c r="EF932" s="5"/>
      <c r="EG932" s="5"/>
      <c r="EH932" s="5"/>
      <c r="EI932" s="5"/>
      <c r="EJ932" s="5"/>
      <c r="EK932" s="5"/>
      <c r="EL932" s="5"/>
      <c r="EM932" s="5"/>
      <c r="EN932" s="5"/>
      <c r="EO932" s="5"/>
      <c r="EP932" s="5"/>
      <c r="EQ932" s="5"/>
      <c r="ER932" s="5"/>
      <c r="ES932" s="5"/>
      <c r="ET932" s="5"/>
      <c r="EU932" s="5"/>
      <c r="EV932" s="5"/>
      <c r="EW932" s="5"/>
      <c r="EX932" s="5"/>
      <c r="EY932" s="5"/>
      <c r="EZ932" s="5"/>
      <c r="FA932" s="5"/>
      <c r="FB932" s="5"/>
      <c r="FC932" s="5"/>
      <c r="FD932" s="5"/>
      <c r="FE932" s="5"/>
      <c r="FF932" s="5"/>
      <c r="FG932" s="5"/>
      <c r="FH932" s="5"/>
      <c r="FI932" s="5"/>
      <c r="FJ932" s="5"/>
      <c r="FK932" s="5"/>
      <c r="FL932" s="5"/>
      <c r="FM932" s="5"/>
      <c r="FN932" s="5"/>
      <c r="FO932" s="5"/>
      <c r="FP932" s="5"/>
      <c r="FQ932" s="5"/>
      <c r="FR932" s="5"/>
      <c r="FS932" s="5"/>
      <c r="FT932" s="5"/>
      <c r="FU932" s="5"/>
      <c r="FV932" s="5"/>
      <c r="FW932" s="5"/>
      <c r="FX932" s="5"/>
      <c r="FY932" s="5"/>
      <c r="FZ932" s="5"/>
      <c r="GA932" s="5"/>
      <c r="GB932" s="5"/>
      <c r="GC932" s="5"/>
      <c r="GD932" s="5"/>
      <c r="GE932" s="5"/>
      <c r="GF932" s="5"/>
      <c r="GG932" s="5"/>
      <c r="GH932" s="5"/>
      <c r="GI932" s="5"/>
      <c r="GJ932" s="5"/>
      <c r="GK932" s="5"/>
      <c r="GL932" s="5"/>
      <c r="GM932" s="5"/>
      <c r="GN932" s="5"/>
      <c r="GO932" s="5"/>
      <c r="GP932" s="5"/>
      <c r="GQ932" s="5"/>
      <c r="GR932" s="5"/>
      <c r="GS932" s="5"/>
      <c r="GT932" s="5"/>
      <c r="GU932" s="5"/>
      <c r="GV932" s="5"/>
      <c r="GW932" s="5"/>
      <c r="GX932" s="5"/>
      <c r="GY932" s="5"/>
      <c r="GZ932" s="5"/>
      <c r="HA932" s="5"/>
      <c r="HB932" s="5"/>
      <c r="HC932" s="5"/>
      <c r="HD932" s="5"/>
      <c r="HE932" s="5"/>
      <c r="HF932" s="5"/>
      <c r="HG932" s="5"/>
      <c r="HH932" s="5"/>
      <c r="HI932" s="5"/>
      <c r="HJ932" s="5"/>
      <c r="HK932" s="5"/>
      <c r="HL932" s="5"/>
      <c r="HM932" s="5"/>
      <c r="HN932" s="5"/>
      <c r="HO932" s="5"/>
      <c r="HP932" s="5"/>
      <c r="HQ932" s="5"/>
      <c r="HR932" s="5"/>
      <c r="HS932" s="5"/>
      <c r="HT932" s="5"/>
      <c r="HU932" s="5"/>
      <c r="HV932" s="5"/>
      <c r="HW932" s="5"/>
      <c r="HX932" s="5"/>
      <c r="HY932" s="5"/>
      <c r="HZ932" s="5"/>
      <c r="IA932" s="5"/>
      <c r="IB932" s="5"/>
      <c r="IC932" s="5"/>
      <c r="ID932" s="5"/>
      <c r="IE932" s="5"/>
      <c r="IF932" s="5"/>
      <c r="IG932" s="5"/>
      <c r="IH932" s="5"/>
      <c r="II932" s="5"/>
      <c r="IJ932" s="5"/>
      <c r="IK932" s="5"/>
      <c r="IL932" s="5"/>
      <c r="IM932" s="5"/>
      <c r="IN932" s="5"/>
      <c r="IO932" s="5"/>
      <c r="IP932" s="5"/>
      <c r="IQ932" s="5"/>
      <c r="IR932" s="5"/>
      <c r="IS932" s="5"/>
      <c r="IT932" s="5"/>
      <c r="IU932" s="5"/>
      <c r="IV932" s="5"/>
      <c r="IW932" s="5"/>
      <c r="IX932" s="5"/>
      <c r="IY932" s="5"/>
      <c r="IZ932" s="5"/>
      <c r="JA932" s="5"/>
      <c r="JB932" s="5"/>
      <c r="JC932" s="5"/>
      <c r="JD932" s="5"/>
      <c r="JE932" s="5"/>
      <c r="JF932" s="5"/>
      <c r="JG932" s="5"/>
      <c r="JH932" s="5"/>
      <c r="JI932" s="5"/>
      <c r="JJ932" s="5"/>
      <c r="JK932" s="5"/>
      <c r="JL932" s="5"/>
      <c r="JM932" s="5"/>
      <c r="JN932" s="5"/>
      <c r="JO932" s="5"/>
      <c r="JP932" s="5"/>
      <c r="JQ932" s="5"/>
      <c r="JR932" s="5"/>
      <c r="JS932" s="5"/>
      <c r="JT932" s="5"/>
      <c r="JU932" s="5"/>
      <c r="JV932" s="5"/>
      <c r="JW932" s="5"/>
      <c r="JX932" s="5"/>
      <c r="JY932" s="5"/>
      <c r="JZ932" s="5"/>
      <c r="KA932" s="5"/>
      <c r="KB932" s="5"/>
      <c r="KC932" s="5"/>
      <c r="KD932" s="5"/>
      <c r="KE932" s="5"/>
      <c r="KF932" s="5"/>
      <c r="KG932" s="5"/>
      <c r="KH932" s="5"/>
      <c r="KI932" s="5"/>
      <c r="KJ932" s="5"/>
      <c r="KK932" s="5"/>
      <c r="KL932" s="5"/>
      <c r="KM932" s="5"/>
      <c r="KN932" s="5"/>
    </row>
    <row r="933" spans="1:300" ht="12.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5"/>
      <c r="CJ933" s="5"/>
      <c r="CK933" s="5"/>
      <c r="CL933" s="5"/>
      <c r="CM933" s="5"/>
      <c r="CN933" s="5"/>
      <c r="CO933" s="5"/>
      <c r="CP933" s="5"/>
      <c r="CQ933" s="5"/>
      <c r="CR933" s="5"/>
      <c r="CS933" s="5"/>
      <c r="CT933" s="5"/>
      <c r="CU933" s="5"/>
      <c r="CV933" s="5"/>
      <c r="CW933" s="5"/>
      <c r="CX933" s="5"/>
      <c r="CY933" s="5"/>
      <c r="CZ933" s="5"/>
      <c r="DA933" s="5"/>
      <c r="DB933" s="5"/>
      <c r="DC933" s="5"/>
      <c r="DD933" s="5"/>
      <c r="DE933" s="5"/>
      <c r="DF933" s="5"/>
      <c r="DG933" s="5"/>
      <c r="DH933" s="5"/>
      <c r="DI933" s="5"/>
      <c r="DJ933" s="5"/>
      <c r="DK933" s="5"/>
      <c r="DL933" s="5"/>
      <c r="DM933" s="5"/>
      <c r="DN933" s="5"/>
      <c r="DO933" s="5"/>
      <c r="DP933" s="5"/>
      <c r="DQ933" s="5"/>
      <c r="DR933" s="5"/>
      <c r="DS933" s="5"/>
      <c r="DT933" s="5"/>
      <c r="DU933" s="5"/>
      <c r="DV933" s="5"/>
      <c r="DW933" s="5"/>
      <c r="DX933" s="5"/>
      <c r="DY933" s="5"/>
      <c r="DZ933" s="5"/>
      <c r="EA933" s="5"/>
      <c r="EB933" s="5"/>
      <c r="EC933" s="5"/>
      <c r="ED933" s="5"/>
      <c r="EE933" s="5"/>
      <c r="EF933" s="5"/>
      <c r="EG933" s="5"/>
      <c r="EH933" s="5"/>
      <c r="EI933" s="5"/>
      <c r="EJ933" s="5"/>
      <c r="EK933" s="5"/>
      <c r="EL933" s="5"/>
      <c r="EM933" s="5"/>
      <c r="EN933" s="5"/>
      <c r="EO933" s="5"/>
      <c r="EP933" s="5"/>
      <c r="EQ933" s="5"/>
      <c r="ER933" s="5"/>
      <c r="ES933" s="5"/>
      <c r="ET933" s="5"/>
      <c r="EU933" s="5"/>
      <c r="EV933" s="5"/>
      <c r="EW933" s="5"/>
      <c r="EX933" s="5"/>
      <c r="EY933" s="5"/>
      <c r="EZ933" s="5"/>
      <c r="FA933" s="5"/>
      <c r="FB933" s="5"/>
      <c r="FC933" s="5"/>
      <c r="FD933" s="5"/>
      <c r="FE933" s="5"/>
      <c r="FF933" s="5"/>
      <c r="FG933" s="5"/>
      <c r="FH933" s="5"/>
      <c r="FI933" s="5"/>
      <c r="FJ933" s="5"/>
      <c r="FK933" s="5"/>
      <c r="FL933" s="5"/>
      <c r="FM933" s="5"/>
      <c r="FN933" s="5"/>
      <c r="FO933" s="5"/>
      <c r="FP933" s="5"/>
      <c r="FQ933" s="5"/>
      <c r="FR933" s="5"/>
      <c r="FS933" s="5"/>
      <c r="FT933" s="5"/>
      <c r="FU933" s="5"/>
      <c r="FV933" s="5"/>
      <c r="FW933" s="5"/>
      <c r="FX933" s="5"/>
      <c r="FY933" s="5"/>
      <c r="FZ933" s="5"/>
      <c r="GA933" s="5"/>
      <c r="GB933" s="5"/>
      <c r="GC933" s="5"/>
      <c r="GD933" s="5"/>
      <c r="GE933" s="5"/>
      <c r="GF933" s="5"/>
      <c r="GG933" s="5"/>
      <c r="GH933" s="5"/>
      <c r="GI933" s="5"/>
      <c r="GJ933" s="5"/>
      <c r="GK933" s="5"/>
      <c r="GL933" s="5"/>
      <c r="GM933" s="5"/>
      <c r="GN933" s="5"/>
      <c r="GO933" s="5"/>
      <c r="GP933" s="5"/>
      <c r="GQ933" s="5"/>
      <c r="GR933" s="5"/>
      <c r="GS933" s="5"/>
      <c r="GT933" s="5"/>
      <c r="GU933" s="5"/>
      <c r="GV933" s="5"/>
      <c r="GW933" s="5"/>
      <c r="GX933" s="5"/>
      <c r="GY933" s="5"/>
      <c r="GZ933" s="5"/>
      <c r="HA933" s="5"/>
      <c r="HB933" s="5"/>
      <c r="HC933" s="5"/>
      <c r="HD933" s="5"/>
      <c r="HE933" s="5"/>
      <c r="HF933" s="5"/>
      <c r="HG933" s="5"/>
      <c r="HH933" s="5"/>
      <c r="HI933" s="5"/>
      <c r="HJ933" s="5"/>
      <c r="HK933" s="5"/>
      <c r="HL933" s="5"/>
      <c r="HM933" s="5"/>
      <c r="HN933" s="5"/>
      <c r="HO933" s="5"/>
      <c r="HP933" s="5"/>
      <c r="HQ933" s="5"/>
      <c r="HR933" s="5"/>
      <c r="HS933" s="5"/>
      <c r="HT933" s="5"/>
      <c r="HU933" s="5"/>
      <c r="HV933" s="5"/>
      <c r="HW933" s="5"/>
      <c r="HX933" s="5"/>
      <c r="HY933" s="5"/>
      <c r="HZ933" s="5"/>
      <c r="IA933" s="5"/>
      <c r="IB933" s="5"/>
      <c r="IC933" s="5"/>
      <c r="ID933" s="5"/>
      <c r="IE933" s="5"/>
      <c r="IF933" s="5"/>
      <c r="IG933" s="5"/>
      <c r="IH933" s="5"/>
      <c r="II933" s="5"/>
      <c r="IJ933" s="5"/>
      <c r="IK933" s="5"/>
      <c r="IL933" s="5"/>
      <c r="IM933" s="5"/>
      <c r="IN933" s="5"/>
      <c r="IO933" s="5"/>
      <c r="IP933" s="5"/>
      <c r="IQ933" s="5"/>
      <c r="IR933" s="5"/>
      <c r="IS933" s="5"/>
      <c r="IT933" s="5"/>
      <c r="IU933" s="5"/>
      <c r="IV933" s="5"/>
      <c r="IW933" s="5"/>
      <c r="IX933" s="5"/>
      <c r="IY933" s="5"/>
      <c r="IZ933" s="5"/>
      <c r="JA933" s="5"/>
      <c r="JB933" s="5"/>
      <c r="JC933" s="5"/>
      <c r="JD933" s="5"/>
      <c r="JE933" s="5"/>
      <c r="JF933" s="5"/>
      <c r="JG933" s="5"/>
      <c r="JH933" s="5"/>
      <c r="JI933" s="5"/>
      <c r="JJ933" s="5"/>
      <c r="JK933" s="5"/>
      <c r="JL933" s="5"/>
      <c r="JM933" s="5"/>
      <c r="JN933" s="5"/>
      <c r="JO933" s="5"/>
      <c r="JP933" s="5"/>
      <c r="JQ933" s="5"/>
      <c r="JR933" s="5"/>
      <c r="JS933" s="5"/>
      <c r="JT933" s="5"/>
      <c r="JU933" s="5"/>
      <c r="JV933" s="5"/>
      <c r="JW933" s="5"/>
      <c r="JX933" s="5"/>
      <c r="JY933" s="5"/>
      <c r="JZ933" s="5"/>
      <c r="KA933" s="5"/>
      <c r="KB933" s="5"/>
      <c r="KC933" s="5"/>
      <c r="KD933" s="5"/>
      <c r="KE933" s="5"/>
      <c r="KF933" s="5"/>
      <c r="KG933" s="5"/>
      <c r="KH933" s="5"/>
      <c r="KI933" s="5"/>
      <c r="KJ933" s="5"/>
      <c r="KK933" s="5"/>
      <c r="KL933" s="5"/>
      <c r="KM933" s="5"/>
      <c r="KN933" s="5"/>
    </row>
    <row r="934" spans="1:300" ht="12.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5"/>
      <c r="CJ934" s="5"/>
      <c r="CK934" s="5"/>
      <c r="CL934" s="5"/>
      <c r="CM934" s="5"/>
      <c r="CN934" s="5"/>
      <c r="CO934" s="5"/>
      <c r="CP934" s="5"/>
      <c r="CQ934" s="5"/>
      <c r="CR934" s="5"/>
      <c r="CS934" s="5"/>
      <c r="CT934" s="5"/>
      <c r="CU934" s="5"/>
      <c r="CV934" s="5"/>
      <c r="CW934" s="5"/>
      <c r="CX934" s="5"/>
      <c r="CY934" s="5"/>
      <c r="CZ934" s="5"/>
      <c r="DA934" s="5"/>
      <c r="DB934" s="5"/>
      <c r="DC934" s="5"/>
      <c r="DD934" s="5"/>
      <c r="DE934" s="5"/>
      <c r="DF934" s="5"/>
      <c r="DG934" s="5"/>
      <c r="DH934" s="5"/>
      <c r="DI934" s="5"/>
      <c r="DJ934" s="5"/>
      <c r="DK934" s="5"/>
      <c r="DL934" s="5"/>
      <c r="DM934" s="5"/>
      <c r="DN934" s="5"/>
      <c r="DO934" s="5"/>
      <c r="DP934" s="5"/>
      <c r="DQ934" s="5"/>
      <c r="DR934" s="5"/>
      <c r="DS934" s="5"/>
      <c r="DT934" s="5"/>
      <c r="DU934" s="5"/>
      <c r="DV934" s="5"/>
      <c r="DW934" s="5"/>
      <c r="DX934" s="5"/>
      <c r="DY934" s="5"/>
      <c r="DZ934" s="5"/>
      <c r="EA934" s="5"/>
      <c r="EB934" s="5"/>
      <c r="EC934" s="5"/>
      <c r="ED934" s="5"/>
      <c r="EE934" s="5"/>
      <c r="EF934" s="5"/>
      <c r="EG934" s="5"/>
      <c r="EH934" s="5"/>
      <c r="EI934" s="5"/>
      <c r="EJ934" s="5"/>
      <c r="EK934" s="5"/>
      <c r="EL934" s="5"/>
      <c r="EM934" s="5"/>
      <c r="EN934" s="5"/>
      <c r="EO934" s="5"/>
      <c r="EP934" s="5"/>
      <c r="EQ934" s="5"/>
      <c r="ER934" s="5"/>
      <c r="ES934" s="5"/>
      <c r="ET934" s="5"/>
      <c r="EU934" s="5"/>
      <c r="EV934" s="5"/>
      <c r="EW934" s="5"/>
      <c r="EX934" s="5"/>
      <c r="EY934" s="5"/>
      <c r="EZ934" s="5"/>
      <c r="FA934" s="5"/>
      <c r="FB934" s="5"/>
      <c r="FC934" s="5"/>
      <c r="FD934" s="5"/>
      <c r="FE934" s="5"/>
      <c r="FF934" s="5"/>
      <c r="FG934" s="5"/>
      <c r="FH934" s="5"/>
      <c r="FI934" s="5"/>
      <c r="FJ934" s="5"/>
      <c r="FK934" s="5"/>
      <c r="FL934" s="5"/>
      <c r="FM934" s="5"/>
      <c r="FN934" s="5"/>
      <c r="FO934" s="5"/>
      <c r="FP934" s="5"/>
      <c r="FQ934" s="5"/>
      <c r="FR934" s="5"/>
      <c r="FS934" s="5"/>
      <c r="FT934" s="5"/>
      <c r="FU934" s="5"/>
      <c r="FV934" s="5"/>
      <c r="FW934" s="5"/>
      <c r="FX934" s="5"/>
      <c r="FY934" s="5"/>
      <c r="FZ934" s="5"/>
      <c r="GA934" s="5"/>
      <c r="GB934" s="5"/>
      <c r="GC934" s="5"/>
      <c r="GD934" s="5"/>
      <c r="GE934" s="5"/>
      <c r="GF934" s="5"/>
      <c r="GG934" s="5"/>
      <c r="GH934" s="5"/>
      <c r="GI934" s="5"/>
      <c r="GJ934" s="5"/>
      <c r="GK934" s="5"/>
      <c r="GL934" s="5"/>
      <c r="GM934" s="5"/>
      <c r="GN934" s="5"/>
      <c r="GO934" s="5"/>
      <c r="GP934" s="5"/>
      <c r="GQ934" s="5"/>
      <c r="GR934" s="5"/>
      <c r="GS934" s="5"/>
      <c r="GT934" s="5"/>
      <c r="GU934" s="5"/>
      <c r="GV934" s="5"/>
      <c r="GW934" s="5"/>
      <c r="GX934" s="5"/>
      <c r="GY934" s="5"/>
      <c r="GZ934" s="5"/>
      <c r="HA934" s="5"/>
      <c r="HB934" s="5"/>
      <c r="HC934" s="5"/>
      <c r="HD934" s="5"/>
      <c r="HE934" s="5"/>
      <c r="HF934" s="5"/>
      <c r="HG934" s="5"/>
      <c r="HH934" s="5"/>
      <c r="HI934" s="5"/>
      <c r="HJ934" s="5"/>
      <c r="HK934" s="5"/>
      <c r="HL934" s="5"/>
      <c r="HM934" s="5"/>
      <c r="HN934" s="5"/>
      <c r="HO934" s="5"/>
      <c r="HP934" s="5"/>
      <c r="HQ934" s="5"/>
      <c r="HR934" s="5"/>
      <c r="HS934" s="5"/>
      <c r="HT934" s="5"/>
      <c r="HU934" s="5"/>
      <c r="HV934" s="5"/>
      <c r="HW934" s="5"/>
      <c r="HX934" s="5"/>
      <c r="HY934" s="5"/>
      <c r="HZ934" s="5"/>
      <c r="IA934" s="5"/>
      <c r="IB934" s="5"/>
      <c r="IC934" s="5"/>
      <c r="ID934" s="5"/>
      <c r="IE934" s="5"/>
      <c r="IF934" s="5"/>
      <c r="IG934" s="5"/>
      <c r="IH934" s="5"/>
      <c r="II934" s="5"/>
      <c r="IJ934" s="5"/>
      <c r="IK934" s="5"/>
      <c r="IL934" s="5"/>
      <c r="IM934" s="5"/>
      <c r="IN934" s="5"/>
      <c r="IO934" s="5"/>
      <c r="IP934" s="5"/>
      <c r="IQ934" s="5"/>
      <c r="IR934" s="5"/>
      <c r="IS934" s="5"/>
      <c r="IT934" s="5"/>
      <c r="IU934" s="5"/>
      <c r="IV934" s="5"/>
      <c r="IW934" s="5"/>
      <c r="IX934" s="5"/>
      <c r="IY934" s="5"/>
      <c r="IZ934" s="5"/>
      <c r="JA934" s="5"/>
      <c r="JB934" s="5"/>
      <c r="JC934" s="5"/>
      <c r="JD934" s="5"/>
      <c r="JE934" s="5"/>
      <c r="JF934" s="5"/>
      <c r="JG934" s="5"/>
      <c r="JH934" s="5"/>
      <c r="JI934" s="5"/>
      <c r="JJ934" s="5"/>
      <c r="JK934" s="5"/>
      <c r="JL934" s="5"/>
      <c r="JM934" s="5"/>
      <c r="JN934" s="5"/>
      <c r="JO934" s="5"/>
      <c r="JP934" s="5"/>
      <c r="JQ934" s="5"/>
      <c r="JR934" s="5"/>
      <c r="JS934" s="5"/>
      <c r="JT934" s="5"/>
      <c r="JU934" s="5"/>
      <c r="JV934" s="5"/>
      <c r="JW934" s="5"/>
      <c r="JX934" s="5"/>
      <c r="JY934" s="5"/>
      <c r="JZ934" s="5"/>
      <c r="KA934" s="5"/>
      <c r="KB934" s="5"/>
      <c r="KC934" s="5"/>
      <c r="KD934" s="5"/>
      <c r="KE934" s="5"/>
      <c r="KF934" s="5"/>
      <c r="KG934" s="5"/>
      <c r="KH934" s="5"/>
      <c r="KI934" s="5"/>
      <c r="KJ934" s="5"/>
      <c r="KK934" s="5"/>
      <c r="KL934" s="5"/>
      <c r="KM934" s="5"/>
      <c r="KN934" s="5"/>
    </row>
    <row r="935" spans="1:300" ht="12.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5"/>
      <c r="CJ935" s="5"/>
      <c r="CK935" s="5"/>
      <c r="CL935" s="5"/>
      <c r="CM935" s="5"/>
      <c r="CN935" s="5"/>
      <c r="CO935" s="5"/>
      <c r="CP935" s="5"/>
      <c r="CQ935" s="5"/>
      <c r="CR935" s="5"/>
      <c r="CS935" s="5"/>
      <c r="CT935" s="5"/>
      <c r="CU935" s="5"/>
      <c r="CV935" s="5"/>
      <c r="CW935" s="5"/>
      <c r="CX935" s="5"/>
      <c r="CY935" s="5"/>
      <c r="CZ935" s="5"/>
      <c r="DA935" s="5"/>
      <c r="DB935" s="5"/>
      <c r="DC935" s="5"/>
      <c r="DD935" s="5"/>
      <c r="DE935" s="5"/>
      <c r="DF935" s="5"/>
      <c r="DG935" s="5"/>
      <c r="DH935" s="5"/>
      <c r="DI935" s="5"/>
      <c r="DJ935" s="5"/>
      <c r="DK935" s="5"/>
      <c r="DL935" s="5"/>
      <c r="DM935" s="5"/>
      <c r="DN935" s="5"/>
      <c r="DO935" s="5"/>
      <c r="DP935" s="5"/>
      <c r="DQ935" s="5"/>
      <c r="DR935" s="5"/>
      <c r="DS935" s="5"/>
      <c r="DT935" s="5"/>
      <c r="DU935" s="5"/>
      <c r="DV935" s="5"/>
      <c r="DW935" s="5"/>
      <c r="DX935" s="5"/>
      <c r="DY935" s="5"/>
      <c r="DZ935" s="5"/>
      <c r="EA935" s="5"/>
      <c r="EB935" s="5"/>
      <c r="EC935" s="5"/>
      <c r="ED935" s="5"/>
      <c r="EE935" s="5"/>
      <c r="EF935" s="5"/>
      <c r="EG935" s="5"/>
      <c r="EH935" s="5"/>
      <c r="EI935" s="5"/>
      <c r="EJ935" s="5"/>
      <c r="EK935" s="5"/>
      <c r="EL935" s="5"/>
      <c r="EM935" s="5"/>
      <c r="EN935" s="5"/>
      <c r="EO935" s="5"/>
      <c r="EP935" s="5"/>
      <c r="EQ935" s="5"/>
      <c r="ER935" s="5"/>
      <c r="ES935" s="5"/>
      <c r="ET935" s="5"/>
      <c r="EU935" s="5"/>
      <c r="EV935" s="5"/>
      <c r="EW935" s="5"/>
      <c r="EX935" s="5"/>
      <c r="EY935" s="5"/>
      <c r="EZ935" s="5"/>
      <c r="FA935" s="5"/>
      <c r="FB935" s="5"/>
      <c r="FC935" s="5"/>
      <c r="FD935" s="5"/>
      <c r="FE935" s="5"/>
      <c r="FF935" s="5"/>
      <c r="FG935" s="5"/>
      <c r="FH935" s="5"/>
      <c r="FI935" s="5"/>
      <c r="FJ935" s="5"/>
      <c r="FK935" s="5"/>
      <c r="FL935" s="5"/>
      <c r="FM935" s="5"/>
      <c r="FN935" s="5"/>
      <c r="FO935" s="5"/>
      <c r="FP935" s="5"/>
      <c r="FQ935" s="5"/>
      <c r="FR935" s="5"/>
      <c r="FS935" s="5"/>
      <c r="FT935" s="5"/>
      <c r="FU935" s="5"/>
      <c r="FV935" s="5"/>
      <c r="FW935" s="5"/>
      <c r="FX935" s="5"/>
      <c r="FY935" s="5"/>
      <c r="FZ935" s="5"/>
      <c r="GA935" s="5"/>
      <c r="GB935" s="5"/>
      <c r="GC935" s="5"/>
      <c r="GD935" s="5"/>
      <c r="GE935" s="5"/>
      <c r="GF935" s="5"/>
      <c r="GG935" s="5"/>
      <c r="GH935" s="5"/>
      <c r="GI935" s="5"/>
      <c r="GJ935" s="5"/>
      <c r="GK935" s="5"/>
      <c r="GL935" s="5"/>
      <c r="GM935" s="5"/>
      <c r="GN935" s="5"/>
      <c r="GO935" s="5"/>
      <c r="GP935" s="5"/>
      <c r="GQ935" s="5"/>
      <c r="GR935" s="5"/>
      <c r="GS935" s="5"/>
      <c r="GT935" s="5"/>
      <c r="GU935" s="5"/>
      <c r="GV935" s="5"/>
      <c r="GW935" s="5"/>
      <c r="GX935" s="5"/>
      <c r="GY935" s="5"/>
      <c r="GZ935" s="5"/>
      <c r="HA935" s="5"/>
      <c r="HB935" s="5"/>
      <c r="HC935" s="5"/>
      <c r="HD935" s="5"/>
      <c r="HE935" s="5"/>
      <c r="HF935" s="5"/>
      <c r="HG935" s="5"/>
      <c r="HH935" s="5"/>
      <c r="HI935" s="5"/>
      <c r="HJ935" s="5"/>
      <c r="HK935" s="5"/>
      <c r="HL935" s="5"/>
      <c r="HM935" s="5"/>
      <c r="HN935" s="5"/>
      <c r="HO935" s="5"/>
      <c r="HP935" s="5"/>
      <c r="HQ935" s="5"/>
      <c r="HR935" s="5"/>
      <c r="HS935" s="5"/>
      <c r="HT935" s="5"/>
      <c r="HU935" s="5"/>
      <c r="HV935" s="5"/>
      <c r="HW935" s="5"/>
      <c r="HX935" s="5"/>
      <c r="HY935" s="5"/>
      <c r="HZ935" s="5"/>
      <c r="IA935" s="5"/>
      <c r="IB935" s="5"/>
      <c r="IC935" s="5"/>
      <c r="ID935" s="5"/>
      <c r="IE935" s="5"/>
      <c r="IF935" s="5"/>
      <c r="IG935" s="5"/>
      <c r="IH935" s="5"/>
      <c r="II935" s="5"/>
      <c r="IJ935" s="5"/>
      <c r="IK935" s="5"/>
      <c r="IL935" s="5"/>
      <c r="IM935" s="5"/>
      <c r="IN935" s="5"/>
      <c r="IO935" s="5"/>
      <c r="IP935" s="5"/>
      <c r="IQ935" s="5"/>
      <c r="IR935" s="5"/>
      <c r="IS935" s="5"/>
      <c r="IT935" s="5"/>
      <c r="IU935" s="5"/>
      <c r="IV935" s="5"/>
      <c r="IW935" s="5"/>
      <c r="IX935" s="5"/>
      <c r="IY935" s="5"/>
      <c r="IZ935" s="5"/>
      <c r="JA935" s="5"/>
      <c r="JB935" s="5"/>
      <c r="JC935" s="5"/>
      <c r="JD935" s="5"/>
      <c r="JE935" s="5"/>
      <c r="JF935" s="5"/>
      <c r="JG935" s="5"/>
      <c r="JH935" s="5"/>
      <c r="JI935" s="5"/>
      <c r="JJ935" s="5"/>
      <c r="JK935" s="5"/>
      <c r="JL935" s="5"/>
      <c r="JM935" s="5"/>
      <c r="JN935" s="5"/>
      <c r="JO935" s="5"/>
      <c r="JP935" s="5"/>
      <c r="JQ935" s="5"/>
      <c r="JR935" s="5"/>
      <c r="JS935" s="5"/>
      <c r="JT935" s="5"/>
      <c r="JU935" s="5"/>
      <c r="JV935" s="5"/>
      <c r="JW935" s="5"/>
      <c r="JX935" s="5"/>
      <c r="JY935" s="5"/>
      <c r="JZ935" s="5"/>
      <c r="KA935" s="5"/>
      <c r="KB935" s="5"/>
      <c r="KC935" s="5"/>
      <c r="KD935" s="5"/>
      <c r="KE935" s="5"/>
      <c r="KF935" s="5"/>
      <c r="KG935" s="5"/>
      <c r="KH935" s="5"/>
      <c r="KI935" s="5"/>
      <c r="KJ935" s="5"/>
      <c r="KK935" s="5"/>
      <c r="KL935" s="5"/>
      <c r="KM935" s="5"/>
      <c r="KN935" s="5"/>
    </row>
    <row r="936" spans="1:300" ht="12.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5"/>
      <c r="CL936" s="5"/>
      <c r="CM936" s="5"/>
      <c r="CN936" s="5"/>
      <c r="CO936" s="5"/>
      <c r="CP936" s="5"/>
      <c r="CQ936" s="5"/>
      <c r="CR936" s="5"/>
      <c r="CS936" s="5"/>
      <c r="CT936" s="5"/>
      <c r="CU936" s="5"/>
      <c r="CV936" s="5"/>
      <c r="CW936" s="5"/>
      <c r="CX936" s="5"/>
      <c r="CY936" s="5"/>
      <c r="CZ936" s="5"/>
      <c r="DA936" s="5"/>
      <c r="DB936" s="5"/>
      <c r="DC936" s="5"/>
      <c r="DD936" s="5"/>
      <c r="DE936" s="5"/>
      <c r="DF936" s="5"/>
      <c r="DG936" s="5"/>
      <c r="DH936" s="5"/>
      <c r="DI936" s="5"/>
      <c r="DJ936" s="5"/>
      <c r="DK936" s="5"/>
      <c r="DL936" s="5"/>
      <c r="DM936" s="5"/>
      <c r="DN936" s="5"/>
      <c r="DO936" s="5"/>
      <c r="DP936" s="5"/>
      <c r="DQ936" s="5"/>
      <c r="DR936" s="5"/>
      <c r="DS936" s="5"/>
      <c r="DT936" s="5"/>
      <c r="DU936" s="5"/>
      <c r="DV936" s="5"/>
      <c r="DW936" s="5"/>
      <c r="DX936" s="5"/>
      <c r="DY936" s="5"/>
      <c r="DZ936" s="5"/>
      <c r="EA936" s="5"/>
      <c r="EB936" s="5"/>
      <c r="EC936" s="5"/>
      <c r="ED936" s="5"/>
      <c r="EE936" s="5"/>
      <c r="EF936" s="5"/>
      <c r="EG936" s="5"/>
      <c r="EH936" s="5"/>
      <c r="EI936" s="5"/>
      <c r="EJ936" s="5"/>
      <c r="EK936" s="5"/>
      <c r="EL936" s="5"/>
      <c r="EM936" s="5"/>
      <c r="EN936" s="5"/>
      <c r="EO936" s="5"/>
      <c r="EP936" s="5"/>
      <c r="EQ936" s="5"/>
      <c r="ER936" s="5"/>
      <c r="ES936" s="5"/>
      <c r="ET936" s="5"/>
      <c r="EU936" s="5"/>
      <c r="EV936" s="5"/>
      <c r="EW936" s="5"/>
      <c r="EX936" s="5"/>
      <c r="EY936" s="5"/>
      <c r="EZ936" s="5"/>
      <c r="FA936" s="5"/>
      <c r="FB936" s="5"/>
      <c r="FC936" s="5"/>
      <c r="FD936" s="5"/>
      <c r="FE936" s="5"/>
      <c r="FF936" s="5"/>
      <c r="FG936" s="5"/>
      <c r="FH936" s="5"/>
      <c r="FI936" s="5"/>
      <c r="FJ936" s="5"/>
      <c r="FK936" s="5"/>
      <c r="FL936" s="5"/>
      <c r="FM936" s="5"/>
      <c r="FN936" s="5"/>
      <c r="FO936" s="5"/>
      <c r="FP936" s="5"/>
      <c r="FQ936" s="5"/>
      <c r="FR936" s="5"/>
      <c r="FS936" s="5"/>
      <c r="FT936" s="5"/>
      <c r="FU936" s="5"/>
      <c r="FV936" s="5"/>
      <c r="FW936" s="5"/>
      <c r="FX936" s="5"/>
      <c r="FY936" s="5"/>
      <c r="FZ936" s="5"/>
      <c r="GA936" s="5"/>
      <c r="GB936" s="5"/>
      <c r="GC936" s="5"/>
      <c r="GD936" s="5"/>
      <c r="GE936" s="5"/>
      <c r="GF936" s="5"/>
      <c r="GG936" s="5"/>
      <c r="GH936" s="5"/>
      <c r="GI936" s="5"/>
      <c r="GJ936" s="5"/>
      <c r="GK936" s="5"/>
      <c r="GL936" s="5"/>
      <c r="GM936" s="5"/>
      <c r="GN936" s="5"/>
      <c r="GO936" s="5"/>
      <c r="GP936" s="5"/>
      <c r="GQ936" s="5"/>
      <c r="GR936" s="5"/>
      <c r="GS936" s="5"/>
      <c r="GT936" s="5"/>
      <c r="GU936" s="5"/>
      <c r="GV936" s="5"/>
      <c r="GW936" s="5"/>
      <c r="GX936" s="5"/>
      <c r="GY936" s="5"/>
      <c r="GZ936" s="5"/>
      <c r="HA936" s="5"/>
      <c r="HB936" s="5"/>
      <c r="HC936" s="5"/>
      <c r="HD936" s="5"/>
      <c r="HE936" s="5"/>
      <c r="HF936" s="5"/>
      <c r="HG936" s="5"/>
      <c r="HH936" s="5"/>
      <c r="HI936" s="5"/>
      <c r="HJ936" s="5"/>
      <c r="HK936" s="5"/>
      <c r="HL936" s="5"/>
      <c r="HM936" s="5"/>
      <c r="HN936" s="5"/>
      <c r="HO936" s="5"/>
      <c r="HP936" s="5"/>
      <c r="HQ936" s="5"/>
      <c r="HR936" s="5"/>
      <c r="HS936" s="5"/>
      <c r="HT936" s="5"/>
      <c r="HU936" s="5"/>
      <c r="HV936" s="5"/>
      <c r="HW936" s="5"/>
      <c r="HX936" s="5"/>
      <c r="HY936" s="5"/>
      <c r="HZ936" s="5"/>
      <c r="IA936" s="5"/>
      <c r="IB936" s="5"/>
      <c r="IC936" s="5"/>
      <c r="ID936" s="5"/>
      <c r="IE936" s="5"/>
      <c r="IF936" s="5"/>
      <c r="IG936" s="5"/>
      <c r="IH936" s="5"/>
      <c r="II936" s="5"/>
      <c r="IJ936" s="5"/>
      <c r="IK936" s="5"/>
      <c r="IL936" s="5"/>
      <c r="IM936" s="5"/>
      <c r="IN936" s="5"/>
      <c r="IO936" s="5"/>
      <c r="IP936" s="5"/>
      <c r="IQ936" s="5"/>
      <c r="IR936" s="5"/>
      <c r="IS936" s="5"/>
      <c r="IT936" s="5"/>
      <c r="IU936" s="5"/>
      <c r="IV936" s="5"/>
      <c r="IW936" s="5"/>
      <c r="IX936" s="5"/>
      <c r="IY936" s="5"/>
      <c r="IZ936" s="5"/>
      <c r="JA936" s="5"/>
      <c r="JB936" s="5"/>
      <c r="JC936" s="5"/>
      <c r="JD936" s="5"/>
      <c r="JE936" s="5"/>
      <c r="JF936" s="5"/>
      <c r="JG936" s="5"/>
      <c r="JH936" s="5"/>
      <c r="JI936" s="5"/>
      <c r="JJ936" s="5"/>
      <c r="JK936" s="5"/>
      <c r="JL936" s="5"/>
      <c r="JM936" s="5"/>
      <c r="JN936" s="5"/>
      <c r="JO936" s="5"/>
      <c r="JP936" s="5"/>
      <c r="JQ936" s="5"/>
      <c r="JR936" s="5"/>
      <c r="JS936" s="5"/>
      <c r="JT936" s="5"/>
      <c r="JU936" s="5"/>
      <c r="JV936" s="5"/>
      <c r="JW936" s="5"/>
      <c r="JX936" s="5"/>
      <c r="JY936" s="5"/>
      <c r="JZ936" s="5"/>
      <c r="KA936" s="5"/>
      <c r="KB936" s="5"/>
      <c r="KC936" s="5"/>
      <c r="KD936" s="5"/>
      <c r="KE936" s="5"/>
      <c r="KF936" s="5"/>
      <c r="KG936" s="5"/>
      <c r="KH936" s="5"/>
      <c r="KI936" s="5"/>
      <c r="KJ936" s="5"/>
      <c r="KK936" s="5"/>
      <c r="KL936" s="5"/>
      <c r="KM936" s="5"/>
      <c r="KN936" s="5"/>
    </row>
    <row r="937" spans="1:300" ht="12.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5"/>
      <c r="CJ937" s="5"/>
      <c r="CK937" s="5"/>
      <c r="CL937" s="5"/>
      <c r="CM937" s="5"/>
      <c r="CN937" s="5"/>
      <c r="CO937" s="5"/>
      <c r="CP937" s="5"/>
      <c r="CQ937" s="5"/>
      <c r="CR937" s="5"/>
      <c r="CS937" s="5"/>
      <c r="CT937" s="5"/>
      <c r="CU937" s="5"/>
      <c r="CV937" s="5"/>
      <c r="CW937" s="5"/>
      <c r="CX937" s="5"/>
      <c r="CY937" s="5"/>
      <c r="CZ937" s="5"/>
      <c r="DA937" s="5"/>
      <c r="DB937" s="5"/>
      <c r="DC937" s="5"/>
      <c r="DD937" s="5"/>
      <c r="DE937" s="5"/>
      <c r="DF937" s="5"/>
      <c r="DG937" s="5"/>
      <c r="DH937" s="5"/>
      <c r="DI937" s="5"/>
      <c r="DJ937" s="5"/>
      <c r="DK937" s="5"/>
      <c r="DL937" s="5"/>
      <c r="DM937" s="5"/>
      <c r="DN937" s="5"/>
      <c r="DO937" s="5"/>
      <c r="DP937" s="5"/>
      <c r="DQ937" s="5"/>
      <c r="DR937" s="5"/>
      <c r="DS937" s="5"/>
      <c r="DT937" s="5"/>
      <c r="DU937" s="5"/>
      <c r="DV937" s="5"/>
      <c r="DW937" s="5"/>
      <c r="DX937" s="5"/>
      <c r="DY937" s="5"/>
      <c r="DZ937" s="5"/>
      <c r="EA937" s="5"/>
      <c r="EB937" s="5"/>
      <c r="EC937" s="5"/>
      <c r="ED937" s="5"/>
      <c r="EE937" s="5"/>
      <c r="EF937" s="5"/>
      <c r="EG937" s="5"/>
      <c r="EH937" s="5"/>
      <c r="EI937" s="5"/>
      <c r="EJ937" s="5"/>
      <c r="EK937" s="5"/>
      <c r="EL937" s="5"/>
      <c r="EM937" s="5"/>
      <c r="EN937" s="5"/>
      <c r="EO937" s="5"/>
      <c r="EP937" s="5"/>
      <c r="EQ937" s="5"/>
      <c r="ER937" s="5"/>
      <c r="ES937" s="5"/>
      <c r="ET937" s="5"/>
      <c r="EU937" s="5"/>
      <c r="EV937" s="5"/>
      <c r="EW937" s="5"/>
      <c r="EX937" s="5"/>
      <c r="EY937" s="5"/>
      <c r="EZ937" s="5"/>
      <c r="FA937" s="5"/>
      <c r="FB937" s="5"/>
      <c r="FC937" s="5"/>
      <c r="FD937" s="5"/>
      <c r="FE937" s="5"/>
      <c r="FF937" s="5"/>
      <c r="FG937" s="5"/>
      <c r="FH937" s="5"/>
      <c r="FI937" s="5"/>
      <c r="FJ937" s="5"/>
      <c r="FK937" s="5"/>
      <c r="FL937" s="5"/>
      <c r="FM937" s="5"/>
      <c r="FN937" s="5"/>
      <c r="FO937" s="5"/>
      <c r="FP937" s="5"/>
      <c r="FQ937" s="5"/>
      <c r="FR937" s="5"/>
      <c r="FS937" s="5"/>
      <c r="FT937" s="5"/>
      <c r="FU937" s="5"/>
      <c r="FV937" s="5"/>
      <c r="FW937" s="5"/>
      <c r="FX937" s="5"/>
      <c r="FY937" s="5"/>
      <c r="FZ937" s="5"/>
      <c r="GA937" s="5"/>
      <c r="GB937" s="5"/>
      <c r="GC937" s="5"/>
      <c r="GD937" s="5"/>
      <c r="GE937" s="5"/>
      <c r="GF937" s="5"/>
      <c r="GG937" s="5"/>
      <c r="GH937" s="5"/>
      <c r="GI937" s="5"/>
      <c r="GJ937" s="5"/>
      <c r="GK937" s="5"/>
      <c r="GL937" s="5"/>
      <c r="GM937" s="5"/>
      <c r="GN937" s="5"/>
      <c r="GO937" s="5"/>
      <c r="GP937" s="5"/>
      <c r="GQ937" s="5"/>
      <c r="GR937" s="5"/>
      <c r="GS937" s="5"/>
      <c r="GT937" s="5"/>
      <c r="GU937" s="5"/>
      <c r="GV937" s="5"/>
      <c r="GW937" s="5"/>
      <c r="GX937" s="5"/>
      <c r="GY937" s="5"/>
      <c r="GZ937" s="5"/>
      <c r="HA937" s="5"/>
      <c r="HB937" s="5"/>
      <c r="HC937" s="5"/>
      <c r="HD937" s="5"/>
      <c r="HE937" s="5"/>
      <c r="HF937" s="5"/>
      <c r="HG937" s="5"/>
      <c r="HH937" s="5"/>
      <c r="HI937" s="5"/>
      <c r="HJ937" s="5"/>
      <c r="HK937" s="5"/>
      <c r="HL937" s="5"/>
      <c r="HM937" s="5"/>
      <c r="HN937" s="5"/>
      <c r="HO937" s="5"/>
      <c r="HP937" s="5"/>
      <c r="HQ937" s="5"/>
      <c r="HR937" s="5"/>
      <c r="HS937" s="5"/>
      <c r="HT937" s="5"/>
      <c r="HU937" s="5"/>
      <c r="HV937" s="5"/>
      <c r="HW937" s="5"/>
      <c r="HX937" s="5"/>
      <c r="HY937" s="5"/>
      <c r="HZ937" s="5"/>
      <c r="IA937" s="5"/>
      <c r="IB937" s="5"/>
      <c r="IC937" s="5"/>
      <c r="ID937" s="5"/>
      <c r="IE937" s="5"/>
      <c r="IF937" s="5"/>
      <c r="IG937" s="5"/>
      <c r="IH937" s="5"/>
      <c r="II937" s="5"/>
      <c r="IJ937" s="5"/>
      <c r="IK937" s="5"/>
      <c r="IL937" s="5"/>
      <c r="IM937" s="5"/>
      <c r="IN937" s="5"/>
      <c r="IO937" s="5"/>
      <c r="IP937" s="5"/>
      <c r="IQ937" s="5"/>
      <c r="IR937" s="5"/>
      <c r="IS937" s="5"/>
      <c r="IT937" s="5"/>
      <c r="IU937" s="5"/>
      <c r="IV937" s="5"/>
      <c r="IW937" s="5"/>
      <c r="IX937" s="5"/>
      <c r="IY937" s="5"/>
      <c r="IZ937" s="5"/>
      <c r="JA937" s="5"/>
      <c r="JB937" s="5"/>
      <c r="JC937" s="5"/>
      <c r="JD937" s="5"/>
      <c r="JE937" s="5"/>
      <c r="JF937" s="5"/>
      <c r="JG937" s="5"/>
      <c r="JH937" s="5"/>
      <c r="JI937" s="5"/>
      <c r="JJ937" s="5"/>
      <c r="JK937" s="5"/>
      <c r="JL937" s="5"/>
      <c r="JM937" s="5"/>
      <c r="JN937" s="5"/>
      <c r="JO937" s="5"/>
      <c r="JP937" s="5"/>
      <c r="JQ937" s="5"/>
      <c r="JR937" s="5"/>
      <c r="JS937" s="5"/>
      <c r="JT937" s="5"/>
      <c r="JU937" s="5"/>
      <c r="JV937" s="5"/>
      <c r="JW937" s="5"/>
      <c r="JX937" s="5"/>
      <c r="JY937" s="5"/>
      <c r="JZ937" s="5"/>
      <c r="KA937" s="5"/>
      <c r="KB937" s="5"/>
      <c r="KC937" s="5"/>
      <c r="KD937" s="5"/>
      <c r="KE937" s="5"/>
      <c r="KF937" s="5"/>
      <c r="KG937" s="5"/>
      <c r="KH937" s="5"/>
      <c r="KI937" s="5"/>
      <c r="KJ937" s="5"/>
      <c r="KK937" s="5"/>
      <c r="KL937" s="5"/>
      <c r="KM937" s="5"/>
      <c r="KN937" s="5"/>
    </row>
    <row r="938" spans="1:300" ht="12.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5"/>
      <c r="CJ938" s="5"/>
      <c r="CK938" s="5"/>
      <c r="CL938" s="5"/>
      <c r="CM938" s="5"/>
      <c r="CN938" s="5"/>
      <c r="CO938" s="5"/>
      <c r="CP938" s="5"/>
      <c r="CQ938" s="5"/>
      <c r="CR938" s="5"/>
      <c r="CS938" s="5"/>
      <c r="CT938" s="5"/>
      <c r="CU938" s="5"/>
      <c r="CV938" s="5"/>
      <c r="CW938" s="5"/>
      <c r="CX938" s="5"/>
      <c r="CY938" s="5"/>
      <c r="CZ938" s="5"/>
      <c r="DA938" s="5"/>
      <c r="DB938" s="5"/>
      <c r="DC938" s="5"/>
      <c r="DD938" s="5"/>
      <c r="DE938" s="5"/>
      <c r="DF938" s="5"/>
      <c r="DG938" s="5"/>
      <c r="DH938" s="5"/>
      <c r="DI938" s="5"/>
      <c r="DJ938" s="5"/>
      <c r="DK938" s="5"/>
      <c r="DL938" s="5"/>
      <c r="DM938" s="5"/>
      <c r="DN938" s="5"/>
      <c r="DO938" s="5"/>
      <c r="DP938" s="5"/>
      <c r="DQ938" s="5"/>
      <c r="DR938" s="5"/>
      <c r="DS938" s="5"/>
      <c r="DT938" s="5"/>
      <c r="DU938" s="5"/>
      <c r="DV938" s="5"/>
      <c r="DW938" s="5"/>
      <c r="DX938" s="5"/>
      <c r="DY938" s="5"/>
      <c r="DZ938" s="5"/>
      <c r="EA938" s="5"/>
      <c r="EB938" s="5"/>
      <c r="EC938" s="5"/>
      <c r="ED938" s="5"/>
      <c r="EE938" s="5"/>
      <c r="EF938" s="5"/>
      <c r="EG938" s="5"/>
      <c r="EH938" s="5"/>
      <c r="EI938" s="5"/>
      <c r="EJ938" s="5"/>
      <c r="EK938" s="5"/>
      <c r="EL938" s="5"/>
      <c r="EM938" s="5"/>
      <c r="EN938" s="5"/>
      <c r="EO938" s="5"/>
      <c r="EP938" s="5"/>
      <c r="EQ938" s="5"/>
      <c r="ER938" s="5"/>
      <c r="ES938" s="5"/>
      <c r="ET938" s="5"/>
      <c r="EU938" s="5"/>
      <c r="EV938" s="5"/>
      <c r="EW938" s="5"/>
      <c r="EX938" s="5"/>
      <c r="EY938" s="5"/>
      <c r="EZ938" s="5"/>
      <c r="FA938" s="5"/>
      <c r="FB938" s="5"/>
      <c r="FC938" s="5"/>
      <c r="FD938" s="5"/>
      <c r="FE938" s="5"/>
      <c r="FF938" s="5"/>
      <c r="FG938" s="5"/>
      <c r="FH938" s="5"/>
      <c r="FI938" s="5"/>
      <c r="FJ938" s="5"/>
      <c r="FK938" s="5"/>
      <c r="FL938" s="5"/>
      <c r="FM938" s="5"/>
      <c r="FN938" s="5"/>
      <c r="FO938" s="5"/>
      <c r="FP938" s="5"/>
      <c r="FQ938" s="5"/>
      <c r="FR938" s="5"/>
      <c r="FS938" s="5"/>
      <c r="FT938" s="5"/>
      <c r="FU938" s="5"/>
      <c r="FV938" s="5"/>
      <c r="FW938" s="5"/>
      <c r="FX938" s="5"/>
      <c r="FY938" s="5"/>
      <c r="FZ938" s="5"/>
      <c r="GA938" s="5"/>
      <c r="GB938" s="5"/>
      <c r="GC938" s="5"/>
      <c r="GD938" s="5"/>
      <c r="GE938" s="5"/>
      <c r="GF938" s="5"/>
      <c r="GG938" s="5"/>
      <c r="GH938" s="5"/>
      <c r="GI938" s="5"/>
      <c r="GJ938" s="5"/>
      <c r="GK938" s="5"/>
      <c r="GL938" s="5"/>
      <c r="GM938" s="5"/>
      <c r="GN938" s="5"/>
      <c r="GO938" s="5"/>
      <c r="GP938" s="5"/>
      <c r="GQ938" s="5"/>
      <c r="GR938" s="5"/>
      <c r="GS938" s="5"/>
      <c r="GT938" s="5"/>
      <c r="GU938" s="5"/>
      <c r="GV938" s="5"/>
      <c r="GW938" s="5"/>
      <c r="GX938" s="5"/>
      <c r="GY938" s="5"/>
      <c r="GZ938" s="5"/>
      <c r="HA938" s="5"/>
      <c r="HB938" s="5"/>
      <c r="HC938" s="5"/>
      <c r="HD938" s="5"/>
      <c r="HE938" s="5"/>
      <c r="HF938" s="5"/>
      <c r="HG938" s="5"/>
      <c r="HH938" s="5"/>
      <c r="HI938" s="5"/>
      <c r="HJ938" s="5"/>
      <c r="HK938" s="5"/>
      <c r="HL938" s="5"/>
      <c r="HM938" s="5"/>
      <c r="HN938" s="5"/>
      <c r="HO938" s="5"/>
      <c r="HP938" s="5"/>
      <c r="HQ938" s="5"/>
      <c r="HR938" s="5"/>
      <c r="HS938" s="5"/>
      <c r="HT938" s="5"/>
      <c r="HU938" s="5"/>
      <c r="HV938" s="5"/>
      <c r="HW938" s="5"/>
      <c r="HX938" s="5"/>
      <c r="HY938" s="5"/>
      <c r="HZ938" s="5"/>
      <c r="IA938" s="5"/>
      <c r="IB938" s="5"/>
      <c r="IC938" s="5"/>
      <c r="ID938" s="5"/>
      <c r="IE938" s="5"/>
      <c r="IF938" s="5"/>
      <c r="IG938" s="5"/>
      <c r="IH938" s="5"/>
      <c r="II938" s="5"/>
      <c r="IJ938" s="5"/>
      <c r="IK938" s="5"/>
      <c r="IL938" s="5"/>
      <c r="IM938" s="5"/>
      <c r="IN938" s="5"/>
      <c r="IO938" s="5"/>
      <c r="IP938" s="5"/>
      <c r="IQ938" s="5"/>
      <c r="IR938" s="5"/>
      <c r="IS938" s="5"/>
      <c r="IT938" s="5"/>
      <c r="IU938" s="5"/>
      <c r="IV938" s="5"/>
      <c r="IW938" s="5"/>
      <c r="IX938" s="5"/>
      <c r="IY938" s="5"/>
      <c r="IZ938" s="5"/>
      <c r="JA938" s="5"/>
      <c r="JB938" s="5"/>
      <c r="JC938" s="5"/>
      <c r="JD938" s="5"/>
      <c r="JE938" s="5"/>
      <c r="JF938" s="5"/>
      <c r="JG938" s="5"/>
      <c r="JH938" s="5"/>
      <c r="JI938" s="5"/>
      <c r="JJ938" s="5"/>
      <c r="JK938" s="5"/>
      <c r="JL938" s="5"/>
      <c r="JM938" s="5"/>
      <c r="JN938" s="5"/>
      <c r="JO938" s="5"/>
      <c r="JP938" s="5"/>
      <c r="JQ938" s="5"/>
      <c r="JR938" s="5"/>
      <c r="JS938" s="5"/>
      <c r="JT938" s="5"/>
      <c r="JU938" s="5"/>
      <c r="JV938" s="5"/>
      <c r="JW938" s="5"/>
      <c r="JX938" s="5"/>
      <c r="JY938" s="5"/>
      <c r="JZ938" s="5"/>
      <c r="KA938" s="5"/>
      <c r="KB938" s="5"/>
      <c r="KC938" s="5"/>
      <c r="KD938" s="5"/>
      <c r="KE938" s="5"/>
      <c r="KF938" s="5"/>
      <c r="KG938" s="5"/>
      <c r="KH938" s="5"/>
      <c r="KI938" s="5"/>
      <c r="KJ938" s="5"/>
      <c r="KK938" s="5"/>
      <c r="KL938" s="5"/>
      <c r="KM938" s="5"/>
      <c r="KN938" s="5"/>
    </row>
    <row r="939" spans="1:300" ht="12.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5"/>
      <c r="CJ939" s="5"/>
      <c r="CK939" s="5"/>
      <c r="CL939" s="5"/>
      <c r="CM939" s="5"/>
      <c r="CN939" s="5"/>
      <c r="CO939" s="5"/>
      <c r="CP939" s="5"/>
      <c r="CQ939" s="5"/>
      <c r="CR939" s="5"/>
      <c r="CS939" s="5"/>
      <c r="CT939" s="5"/>
      <c r="CU939" s="5"/>
      <c r="CV939" s="5"/>
      <c r="CW939" s="5"/>
      <c r="CX939" s="5"/>
      <c r="CY939" s="5"/>
      <c r="CZ939" s="5"/>
      <c r="DA939" s="5"/>
      <c r="DB939" s="5"/>
      <c r="DC939" s="5"/>
      <c r="DD939" s="5"/>
      <c r="DE939" s="5"/>
      <c r="DF939" s="5"/>
      <c r="DG939" s="5"/>
      <c r="DH939" s="5"/>
      <c r="DI939" s="5"/>
      <c r="DJ939" s="5"/>
      <c r="DK939" s="5"/>
      <c r="DL939" s="5"/>
      <c r="DM939" s="5"/>
      <c r="DN939" s="5"/>
      <c r="DO939" s="5"/>
      <c r="DP939" s="5"/>
      <c r="DQ939" s="5"/>
      <c r="DR939" s="5"/>
      <c r="DS939" s="5"/>
      <c r="DT939" s="5"/>
      <c r="DU939" s="5"/>
      <c r="DV939" s="5"/>
      <c r="DW939" s="5"/>
      <c r="DX939" s="5"/>
      <c r="DY939" s="5"/>
      <c r="DZ939" s="5"/>
      <c r="EA939" s="5"/>
      <c r="EB939" s="5"/>
      <c r="EC939" s="5"/>
      <c r="ED939" s="5"/>
      <c r="EE939" s="5"/>
      <c r="EF939" s="5"/>
      <c r="EG939" s="5"/>
      <c r="EH939" s="5"/>
      <c r="EI939" s="5"/>
      <c r="EJ939" s="5"/>
      <c r="EK939" s="5"/>
      <c r="EL939" s="5"/>
      <c r="EM939" s="5"/>
      <c r="EN939" s="5"/>
      <c r="EO939" s="5"/>
      <c r="EP939" s="5"/>
      <c r="EQ939" s="5"/>
      <c r="ER939" s="5"/>
      <c r="ES939" s="5"/>
      <c r="ET939" s="5"/>
      <c r="EU939" s="5"/>
      <c r="EV939" s="5"/>
      <c r="EW939" s="5"/>
      <c r="EX939" s="5"/>
      <c r="EY939" s="5"/>
      <c r="EZ939" s="5"/>
      <c r="FA939" s="5"/>
      <c r="FB939" s="5"/>
      <c r="FC939" s="5"/>
      <c r="FD939" s="5"/>
      <c r="FE939" s="5"/>
      <c r="FF939" s="5"/>
      <c r="FG939" s="5"/>
      <c r="FH939" s="5"/>
      <c r="FI939" s="5"/>
      <c r="FJ939" s="5"/>
      <c r="FK939" s="5"/>
      <c r="FL939" s="5"/>
      <c r="FM939" s="5"/>
      <c r="FN939" s="5"/>
      <c r="FO939" s="5"/>
      <c r="FP939" s="5"/>
      <c r="FQ939" s="5"/>
      <c r="FR939" s="5"/>
      <c r="FS939" s="5"/>
      <c r="FT939" s="5"/>
      <c r="FU939" s="5"/>
      <c r="FV939" s="5"/>
      <c r="FW939" s="5"/>
      <c r="FX939" s="5"/>
      <c r="FY939" s="5"/>
      <c r="FZ939" s="5"/>
      <c r="GA939" s="5"/>
      <c r="GB939" s="5"/>
      <c r="GC939" s="5"/>
      <c r="GD939" s="5"/>
      <c r="GE939" s="5"/>
      <c r="GF939" s="5"/>
      <c r="GG939" s="5"/>
      <c r="GH939" s="5"/>
      <c r="GI939" s="5"/>
      <c r="GJ939" s="5"/>
      <c r="GK939" s="5"/>
      <c r="GL939" s="5"/>
      <c r="GM939" s="5"/>
      <c r="GN939" s="5"/>
      <c r="GO939" s="5"/>
      <c r="GP939" s="5"/>
      <c r="GQ939" s="5"/>
      <c r="GR939" s="5"/>
      <c r="GS939" s="5"/>
      <c r="GT939" s="5"/>
      <c r="GU939" s="5"/>
      <c r="GV939" s="5"/>
      <c r="GW939" s="5"/>
      <c r="GX939" s="5"/>
      <c r="GY939" s="5"/>
      <c r="GZ939" s="5"/>
      <c r="HA939" s="5"/>
      <c r="HB939" s="5"/>
      <c r="HC939" s="5"/>
      <c r="HD939" s="5"/>
      <c r="HE939" s="5"/>
      <c r="HF939" s="5"/>
      <c r="HG939" s="5"/>
      <c r="HH939" s="5"/>
      <c r="HI939" s="5"/>
      <c r="HJ939" s="5"/>
      <c r="HK939" s="5"/>
      <c r="HL939" s="5"/>
      <c r="HM939" s="5"/>
      <c r="HN939" s="5"/>
      <c r="HO939" s="5"/>
      <c r="HP939" s="5"/>
      <c r="HQ939" s="5"/>
      <c r="HR939" s="5"/>
      <c r="HS939" s="5"/>
      <c r="HT939" s="5"/>
      <c r="HU939" s="5"/>
      <c r="HV939" s="5"/>
      <c r="HW939" s="5"/>
      <c r="HX939" s="5"/>
      <c r="HY939" s="5"/>
      <c r="HZ939" s="5"/>
      <c r="IA939" s="5"/>
      <c r="IB939" s="5"/>
      <c r="IC939" s="5"/>
      <c r="ID939" s="5"/>
      <c r="IE939" s="5"/>
      <c r="IF939" s="5"/>
      <c r="IG939" s="5"/>
      <c r="IH939" s="5"/>
      <c r="II939" s="5"/>
      <c r="IJ939" s="5"/>
      <c r="IK939" s="5"/>
      <c r="IL939" s="5"/>
      <c r="IM939" s="5"/>
      <c r="IN939" s="5"/>
      <c r="IO939" s="5"/>
      <c r="IP939" s="5"/>
      <c r="IQ939" s="5"/>
      <c r="IR939" s="5"/>
      <c r="IS939" s="5"/>
      <c r="IT939" s="5"/>
      <c r="IU939" s="5"/>
      <c r="IV939" s="5"/>
      <c r="IW939" s="5"/>
      <c r="IX939" s="5"/>
      <c r="IY939" s="5"/>
      <c r="IZ939" s="5"/>
      <c r="JA939" s="5"/>
      <c r="JB939" s="5"/>
      <c r="JC939" s="5"/>
      <c r="JD939" s="5"/>
      <c r="JE939" s="5"/>
      <c r="JF939" s="5"/>
      <c r="JG939" s="5"/>
      <c r="JH939" s="5"/>
      <c r="JI939" s="5"/>
      <c r="JJ939" s="5"/>
      <c r="JK939" s="5"/>
      <c r="JL939" s="5"/>
      <c r="JM939" s="5"/>
      <c r="JN939" s="5"/>
      <c r="JO939" s="5"/>
      <c r="JP939" s="5"/>
      <c r="JQ939" s="5"/>
      <c r="JR939" s="5"/>
      <c r="JS939" s="5"/>
      <c r="JT939" s="5"/>
      <c r="JU939" s="5"/>
      <c r="JV939" s="5"/>
      <c r="JW939" s="5"/>
      <c r="JX939" s="5"/>
      <c r="JY939" s="5"/>
      <c r="JZ939" s="5"/>
      <c r="KA939" s="5"/>
      <c r="KB939" s="5"/>
      <c r="KC939" s="5"/>
      <c r="KD939" s="5"/>
      <c r="KE939" s="5"/>
      <c r="KF939" s="5"/>
      <c r="KG939" s="5"/>
      <c r="KH939" s="5"/>
      <c r="KI939" s="5"/>
      <c r="KJ939" s="5"/>
      <c r="KK939" s="5"/>
      <c r="KL939" s="5"/>
      <c r="KM939" s="5"/>
      <c r="KN939" s="5"/>
    </row>
    <row r="940" spans="1:300" ht="12.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5"/>
      <c r="CL940" s="5"/>
      <c r="CM940" s="5"/>
      <c r="CN940" s="5"/>
      <c r="CO940" s="5"/>
      <c r="CP940" s="5"/>
      <c r="CQ940" s="5"/>
      <c r="CR940" s="5"/>
      <c r="CS940" s="5"/>
      <c r="CT940" s="5"/>
      <c r="CU940" s="5"/>
      <c r="CV940" s="5"/>
      <c r="CW940" s="5"/>
      <c r="CX940" s="5"/>
      <c r="CY940" s="5"/>
      <c r="CZ940" s="5"/>
      <c r="DA940" s="5"/>
      <c r="DB940" s="5"/>
      <c r="DC940" s="5"/>
      <c r="DD940" s="5"/>
      <c r="DE940" s="5"/>
      <c r="DF940" s="5"/>
      <c r="DG940" s="5"/>
      <c r="DH940" s="5"/>
      <c r="DI940" s="5"/>
      <c r="DJ940" s="5"/>
      <c r="DK940" s="5"/>
      <c r="DL940" s="5"/>
      <c r="DM940" s="5"/>
      <c r="DN940" s="5"/>
      <c r="DO940" s="5"/>
      <c r="DP940" s="5"/>
      <c r="DQ940" s="5"/>
      <c r="DR940" s="5"/>
      <c r="DS940" s="5"/>
      <c r="DT940" s="5"/>
      <c r="DU940" s="5"/>
      <c r="DV940" s="5"/>
      <c r="DW940" s="5"/>
      <c r="DX940" s="5"/>
      <c r="DY940" s="5"/>
      <c r="DZ940" s="5"/>
      <c r="EA940" s="5"/>
      <c r="EB940" s="5"/>
      <c r="EC940" s="5"/>
      <c r="ED940" s="5"/>
      <c r="EE940" s="5"/>
      <c r="EF940" s="5"/>
      <c r="EG940" s="5"/>
      <c r="EH940" s="5"/>
      <c r="EI940" s="5"/>
      <c r="EJ940" s="5"/>
      <c r="EK940" s="5"/>
      <c r="EL940" s="5"/>
      <c r="EM940" s="5"/>
      <c r="EN940" s="5"/>
      <c r="EO940" s="5"/>
      <c r="EP940" s="5"/>
      <c r="EQ940" s="5"/>
      <c r="ER940" s="5"/>
      <c r="ES940" s="5"/>
      <c r="ET940" s="5"/>
      <c r="EU940" s="5"/>
      <c r="EV940" s="5"/>
      <c r="EW940" s="5"/>
      <c r="EX940" s="5"/>
      <c r="EY940" s="5"/>
      <c r="EZ940" s="5"/>
      <c r="FA940" s="5"/>
      <c r="FB940" s="5"/>
      <c r="FC940" s="5"/>
      <c r="FD940" s="5"/>
      <c r="FE940" s="5"/>
      <c r="FF940" s="5"/>
      <c r="FG940" s="5"/>
      <c r="FH940" s="5"/>
      <c r="FI940" s="5"/>
      <c r="FJ940" s="5"/>
      <c r="FK940" s="5"/>
      <c r="FL940" s="5"/>
      <c r="FM940" s="5"/>
      <c r="FN940" s="5"/>
      <c r="FO940" s="5"/>
      <c r="FP940" s="5"/>
      <c r="FQ940" s="5"/>
      <c r="FR940" s="5"/>
      <c r="FS940" s="5"/>
      <c r="FT940" s="5"/>
      <c r="FU940" s="5"/>
      <c r="FV940" s="5"/>
      <c r="FW940" s="5"/>
      <c r="FX940" s="5"/>
      <c r="FY940" s="5"/>
      <c r="FZ940" s="5"/>
      <c r="GA940" s="5"/>
      <c r="GB940" s="5"/>
      <c r="GC940" s="5"/>
      <c r="GD940" s="5"/>
      <c r="GE940" s="5"/>
      <c r="GF940" s="5"/>
      <c r="GG940" s="5"/>
      <c r="GH940" s="5"/>
      <c r="GI940" s="5"/>
      <c r="GJ940" s="5"/>
      <c r="GK940" s="5"/>
      <c r="GL940" s="5"/>
      <c r="GM940" s="5"/>
      <c r="GN940" s="5"/>
      <c r="GO940" s="5"/>
      <c r="GP940" s="5"/>
      <c r="GQ940" s="5"/>
      <c r="GR940" s="5"/>
      <c r="GS940" s="5"/>
      <c r="GT940" s="5"/>
      <c r="GU940" s="5"/>
      <c r="GV940" s="5"/>
      <c r="GW940" s="5"/>
      <c r="GX940" s="5"/>
      <c r="GY940" s="5"/>
      <c r="GZ940" s="5"/>
      <c r="HA940" s="5"/>
      <c r="HB940" s="5"/>
      <c r="HC940" s="5"/>
      <c r="HD940" s="5"/>
      <c r="HE940" s="5"/>
      <c r="HF940" s="5"/>
      <c r="HG940" s="5"/>
      <c r="HH940" s="5"/>
      <c r="HI940" s="5"/>
      <c r="HJ940" s="5"/>
      <c r="HK940" s="5"/>
      <c r="HL940" s="5"/>
      <c r="HM940" s="5"/>
      <c r="HN940" s="5"/>
      <c r="HO940" s="5"/>
      <c r="HP940" s="5"/>
      <c r="HQ940" s="5"/>
      <c r="HR940" s="5"/>
      <c r="HS940" s="5"/>
      <c r="HT940" s="5"/>
      <c r="HU940" s="5"/>
      <c r="HV940" s="5"/>
      <c r="HW940" s="5"/>
      <c r="HX940" s="5"/>
      <c r="HY940" s="5"/>
      <c r="HZ940" s="5"/>
      <c r="IA940" s="5"/>
      <c r="IB940" s="5"/>
      <c r="IC940" s="5"/>
      <c r="ID940" s="5"/>
      <c r="IE940" s="5"/>
      <c r="IF940" s="5"/>
      <c r="IG940" s="5"/>
      <c r="IH940" s="5"/>
      <c r="II940" s="5"/>
      <c r="IJ940" s="5"/>
      <c r="IK940" s="5"/>
      <c r="IL940" s="5"/>
      <c r="IM940" s="5"/>
      <c r="IN940" s="5"/>
      <c r="IO940" s="5"/>
      <c r="IP940" s="5"/>
      <c r="IQ940" s="5"/>
      <c r="IR940" s="5"/>
      <c r="IS940" s="5"/>
      <c r="IT940" s="5"/>
      <c r="IU940" s="5"/>
      <c r="IV940" s="5"/>
      <c r="IW940" s="5"/>
      <c r="IX940" s="5"/>
      <c r="IY940" s="5"/>
      <c r="IZ940" s="5"/>
      <c r="JA940" s="5"/>
      <c r="JB940" s="5"/>
      <c r="JC940" s="5"/>
      <c r="JD940" s="5"/>
      <c r="JE940" s="5"/>
      <c r="JF940" s="5"/>
      <c r="JG940" s="5"/>
      <c r="JH940" s="5"/>
      <c r="JI940" s="5"/>
      <c r="JJ940" s="5"/>
      <c r="JK940" s="5"/>
      <c r="JL940" s="5"/>
      <c r="JM940" s="5"/>
      <c r="JN940" s="5"/>
      <c r="JO940" s="5"/>
      <c r="JP940" s="5"/>
      <c r="JQ940" s="5"/>
      <c r="JR940" s="5"/>
      <c r="JS940" s="5"/>
      <c r="JT940" s="5"/>
      <c r="JU940" s="5"/>
      <c r="JV940" s="5"/>
      <c r="JW940" s="5"/>
      <c r="JX940" s="5"/>
      <c r="JY940" s="5"/>
      <c r="JZ940" s="5"/>
      <c r="KA940" s="5"/>
      <c r="KB940" s="5"/>
      <c r="KC940" s="5"/>
      <c r="KD940" s="5"/>
      <c r="KE940" s="5"/>
      <c r="KF940" s="5"/>
      <c r="KG940" s="5"/>
      <c r="KH940" s="5"/>
      <c r="KI940" s="5"/>
      <c r="KJ940" s="5"/>
      <c r="KK940" s="5"/>
      <c r="KL940" s="5"/>
      <c r="KM940" s="5"/>
      <c r="KN940" s="5"/>
    </row>
    <row r="941" spans="1:300" ht="12.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5"/>
      <c r="CL941" s="5"/>
      <c r="CM941" s="5"/>
      <c r="CN941" s="5"/>
      <c r="CO941" s="5"/>
      <c r="CP941" s="5"/>
      <c r="CQ941" s="5"/>
      <c r="CR941" s="5"/>
      <c r="CS941" s="5"/>
      <c r="CT941" s="5"/>
      <c r="CU941" s="5"/>
      <c r="CV941" s="5"/>
      <c r="CW941" s="5"/>
      <c r="CX941" s="5"/>
      <c r="CY941" s="5"/>
      <c r="CZ941" s="5"/>
      <c r="DA941" s="5"/>
      <c r="DB941" s="5"/>
      <c r="DC941" s="5"/>
      <c r="DD941" s="5"/>
      <c r="DE941" s="5"/>
      <c r="DF941" s="5"/>
      <c r="DG941" s="5"/>
      <c r="DH941" s="5"/>
      <c r="DI941" s="5"/>
      <c r="DJ941" s="5"/>
      <c r="DK941" s="5"/>
      <c r="DL941" s="5"/>
      <c r="DM941" s="5"/>
      <c r="DN941" s="5"/>
      <c r="DO941" s="5"/>
      <c r="DP941" s="5"/>
      <c r="DQ941" s="5"/>
      <c r="DR941" s="5"/>
      <c r="DS941" s="5"/>
      <c r="DT941" s="5"/>
      <c r="DU941" s="5"/>
      <c r="DV941" s="5"/>
      <c r="DW941" s="5"/>
      <c r="DX941" s="5"/>
      <c r="DY941" s="5"/>
      <c r="DZ941" s="5"/>
      <c r="EA941" s="5"/>
      <c r="EB941" s="5"/>
      <c r="EC941" s="5"/>
      <c r="ED941" s="5"/>
      <c r="EE941" s="5"/>
      <c r="EF941" s="5"/>
      <c r="EG941" s="5"/>
      <c r="EH941" s="5"/>
      <c r="EI941" s="5"/>
      <c r="EJ941" s="5"/>
      <c r="EK941" s="5"/>
      <c r="EL941" s="5"/>
      <c r="EM941" s="5"/>
      <c r="EN941" s="5"/>
      <c r="EO941" s="5"/>
      <c r="EP941" s="5"/>
      <c r="EQ941" s="5"/>
      <c r="ER941" s="5"/>
      <c r="ES941" s="5"/>
      <c r="ET941" s="5"/>
      <c r="EU941" s="5"/>
      <c r="EV941" s="5"/>
      <c r="EW941" s="5"/>
      <c r="EX941" s="5"/>
      <c r="EY941" s="5"/>
      <c r="EZ941" s="5"/>
      <c r="FA941" s="5"/>
      <c r="FB941" s="5"/>
      <c r="FC941" s="5"/>
      <c r="FD941" s="5"/>
      <c r="FE941" s="5"/>
      <c r="FF941" s="5"/>
      <c r="FG941" s="5"/>
      <c r="FH941" s="5"/>
      <c r="FI941" s="5"/>
      <c r="FJ941" s="5"/>
      <c r="FK941" s="5"/>
      <c r="FL941" s="5"/>
      <c r="FM941" s="5"/>
      <c r="FN941" s="5"/>
      <c r="FO941" s="5"/>
      <c r="FP941" s="5"/>
      <c r="FQ941" s="5"/>
      <c r="FR941" s="5"/>
      <c r="FS941" s="5"/>
      <c r="FT941" s="5"/>
      <c r="FU941" s="5"/>
      <c r="FV941" s="5"/>
      <c r="FW941" s="5"/>
      <c r="FX941" s="5"/>
      <c r="FY941" s="5"/>
      <c r="FZ941" s="5"/>
      <c r="GA941" s="5"/>
      <c r="GB941" s="5"/>
      <c r="GC941" s="5"/>
      <c r="GD941" s="5"/>
      <c r="GE941" s="5"/>
      <c r="GF941" s="5"/>
      <c r="GG941" s="5"/>
      <c r="GH941" s="5"/>
      <c r="GI941" s="5"/>
      <c r="GJ941" s="5"/>
      <c r="GK941" s="5"/>
      <c r="GL941" s="5"/>
      <c r="GM941" s="5"/>
      <c r="GN941" s="5"/>
      <c r="GO941" s="5"/>
      <c r="GP941" s="5"/>
      <c r="GQ941" s="5"/>
      <c r="GR941" s="5"/>
      <c r="GS941" s="5"/>
      <c r="GT941" s="5"/>
      <c r="GU941" s="5"/>
      <c r="GV941" s="5"/>
      <c r="GW941" s="5"/>
      <c r="GX941" s="5"/>
      <c r="GY941" s="5"/>
      <c r="GZ941" s="5"/>
      <c r="HA941" s="5"/>
      <c r="HB941" s="5"/>
      <c r="HC941" s="5"/>
      <c r="HD941" s="5"/>
      <c r="HE941" s="5"/>
      <c r="HF941" s="5"/>
      <c r="HG941" s="5"/>
      <c r="HH941" s="5"/>
      <c r="HI941" s="5"/>
      <c r="HJ941" s="5"/>
      <c r="HK941" s="5"/>
      <c r="HL941" s="5"/>
      <c r="HM941" s="5"/>
      <c r="HN941" s="5"/>
      <c r="HO941" s="5"/>
      <c r="HP941" s="5"/>
      <c r="HQ941" s="5"/>
      <c r="HR941" s="5"/>
      <c r="HS941" s="5"/>
      <c r="HT941" s="5"/>
      <c r="HU941" s="5"/>
      <c r="HV941" s="5"/>
      <c r="HW941" s="5"/>
      <c r="HX941" s="5"/>
      <c r="HY941" s="5"/>
      <c r="HZ941" s="5"/>
      <c r="IA941" s="5"/>
      <c r="IB941" s="5"/>
      <c r="IC941" s="5"/>
      <c r="ID941" s="5"/>
      <c r="IE941" s="5"/>
      <c r="IF941" s="5"/>
      <c r="IG941" s="5"/>
      <c r="IH941" s="5"/>
      <c r="II941" s="5"/>
      <c r="IJ941" s="5"/>
      <c r="IK941" s="5"/>
      <c r="IL941" s="5"/>
      <c r="IM941" s="5"/>
      <c r="IN941" s="5"/>
      <c r="IO941" s="5"/>
      <c r="IP941" s="5"/>
      <c r="IQ941" s="5"/>
      <c r="IR941" s="5"/>
      <c r="IS941" s="5"/>
      <c r="IT941" s="5"/>
      <c r="IU941" s="5"/>
      <c r="IV941" s="5"/>
      <c r="IW941" s="5"/>
      <c r="IX941" s="5"/>
      <c r="IY941" s="5"/>
      <c r="IZ941" s="5"/>
      <c r="JA941" s="5"/>
      <c r="JB941" s="5"/>
      <c r="JC941" s="5"/>
      <c r="JD941" s="5"/>
      <c r="JE941" s="5"/>
      <c r="JF941" s="5"/>
      <c r="JG941" s="5"/>
      <c r="JH941" s="5"/>
      <c r="JI941" s="5"/>
      <c r="JJ941" s="5"/>
      <c r="JK941" s="5"/>
      <c r="JL941" s="5"/>
      <c r="JM941" s="5"/>
      <c r="JN941" s="5"/>
      <c r="JO941" s="5"/>
      <c r="JP941" s="5"/>
      <c r="JQ941" s="5"/>
      <c r="JR941" s="5"/>
      <c r="JS941" s="5"/>
      <c r="JT941" s="5"/>
      <c r="JU941" s="5"/>
      <c r="JV941" s="5"/>
      <c r="JW941" s="5"/>
      <c r="JX941" s="5"/>
      <c r="JY941" s="5"/>
      <c r="JZ941" s="5"/>
      <c r="KA941" s="5"/>
      <c r="KB941" s="5"/>
      <c r="KC941" s="5"/>
      <c r="KD941" s="5"/>
      <c r="KE941" s="5"/>
      <c r="KF941" s="5"/>
      <c r="KG941" s="5"/>
      <c r="KH941" s="5"/>
      <c r="KI941" s="5"/>
      <c r="KJ941" s="5"/>
      <c r="KK941" s="5"/>
      <c r="KL941" s="5"/>
      <c r="KM941" s="5"/>
      <c r="KN941" s="5"/>
    </row>
    <row r="942" spans="1:300" ht="12.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5"/>
      <c r="CJ942" s="5"/>
      <c r="CK942" s="5"/>
      <c r="CL942" s="5"/>
      <c r="CM942" s="5"/>
      <c r="CN942" s="5"/>
      <c r="CO942" s="5"/>
      <c r="CP942" s="5"/>
      <c r="CQ942" s="5"/>
      <c r="CR942" s="5"/>
      <c r="CS942" s="5"/>
      <c r="CT942" s="5"/>
      <c r="CU942" s="5"/>
      <c r="CV942" s="5"/>
      <c r="CW942" s="5"/>
      <c r="CX942" s="5"/>
      <c r="CY942" s="5"/>
      <c r="CZ942" s="5"/>
      <c r="DA942" s="5"/>
      <c r="DB942" s="5"/>
      <c r="DC942" s="5"/>
      <c r="DD942" s="5"/>
      <c r="DE942" s="5"/>
      <c r="DF942" s="5"/>
      <c r="DG942" s="5"/>
      <c r="DH942" s="5"/>
      <c r="DI942" s="5"/>
      <c r="DJ942" s="5"/>
      <c r="DK942" s="5"/>
      <c r="DL942" s="5"/>
      <c r="DM942" s="5"/>
      <c r="DN942" s="5"/>
      <c r="DO942" s="5"/>
      <c r="DP942" s="5"/>
      <c r="DQ942" s="5"/>
      <c r="DR942" s="5"/>
      <c r="DS942" s="5"/>
      <c r="DT942" s="5"/>
      <c r="DU942" s="5"/>
      <c r="DV942" s="5"/>
      <c r="DW942" s="5"/>
      <c r="DX942" s="5"/>
      <c r="DY942" s="5"/>
      <c r="DZ942" s="5"/>
      <c r="EA942" s="5"/>
      <c r="EB942" s="5"/>
      <c r="EC942" s="5"/>
      <c r="ED942" s="5"/>
      <c r="EE942" s="5"/>
      <c r="EF942" s="5"/>
      <c r="EG942" s="5"/>
      <c r="EH942" s="5"/>
      <c r="EI942" s="5"/>
      <c r="EJ942" s="5"/>
      <c r="EK942" s="5"/>
      <c r="EL942" s="5"/>
      <c r="EM942" s="5"/>
      <c r="EN942" s="5"/>
      <c r="EO942" s="5"/>
      <c r="EP942" s="5"/>
      <c r="EQ942" s="5"/>
      <c r="ER942" s="5"/>
      <c r="ES942" s="5"/>
      <c r="ET942" s="5"/>
      <c r="EU942" s="5"/>
      <c r="EV942" s="5"/>
      <c r="EW942" s="5"/>
      <c r="EX942" s="5"/>
      <c r="EY942" s="5"/>
      <c r="EZ942" s="5"/>
      <c r="FA942" s="5"/>
      <c r="FB942" s="5"/>
      <c r="FC942" s="5"/>
      <c r="FD942" s="5"/>
      <c r="FE942" s="5"/>
      <c r="FF942" s="5"/>
      <c r="FG942" s="5"/>
      <c r="FH942" s="5"/>
      <c r="FI942" s="5"/>
      <c r="FJ942" s="5"/>
      <c r="FK942" s="5"/>
      <c r="FL942" s="5"/>
      <c r="FM942" s="5"/>
      <c r="FN942" s="5"/>
      <c r="FO942" s="5"/>
      <c r="FP942" s="5"/>
      <c r="FQ942" s="5"/>
      <c r="FR942" s="5"/>
      <c r="FS942" s="5"/>
      <c r="FT942" s="5"/>
      <c r="FU942" s="5"/>
      <c r="FV942" s="5"/>
      <c r="FW942" s="5"/>
      <c r="FX942" s="5"/>
      <c r="FY942" s="5"/>
      <c r="FZ942" s="5"/>
      <c r="GA942" s="5"/>
      <c r="GB942" s="5"/>
      <c r="GC942" s="5"/>
      <c r="GD942" s="5"/>
      <c r="GE942" s="5"/>
      <c r="GF942" s="5"/>
      <c r="GG942" s="5"/>
      <c r="GH942" s="5"/>
      <c r="GI942" s="5"/>
      <c r="GJ942" s="5"/>
      <c r="GK942" s="5"/>
      <c r="GL942" s="5"/>
      <c r="GM942" s="5"/>
      <c r="GN942" s="5"/>
      <c r="GO942" s="5"/>
      <c r="GP942" s="5"/>
      <c r="GQ942" s="5"/>
      <c r="GR942" s="5"/>
      <c r="GS942" s="5"/>
      <c r="GT942" s="5"/>
      <c r="GU942" s="5"/>
      <c r="GV942" s="5"/>
      <c r="GW942" s="5"/>
      <c r="GX942" s="5"/>
      <c r="GY942" s="5"/>
      <c r="GZ942" s="5"/>
      <c r="HA942" s="5"/>
      <c r="HB942" s="5"/>
      <c r="HC942" s="5"/>
      <c r="HD942" s="5"/>
      <c r="HE942" s="5"/>
      <c r="HF942" s="5"/>
      <c r="HG942" s="5"/>
      <c r="HH942" s="5"/>
      <c r="HI942" s="5"/>
      <c r="HJ942" s="5"/>
      <c r="HK942" s="5"/>
      <c r="HL942" s="5"/>
      <c r="HM942" s="5"/>
      <c r="HN942" s="5"/>
      <c r="HO942" s="5"/>
      <c r="HP942" s="5"/>
      <c r="HQ942" s="5"/>
      <c r="HR942" s="5"/>
      <c r="HS942" s="5"/>
      <c r="HT942" s="5"/>
      <c r="HU942" s="5"/>
      <c r="HV942" s="5"/>
      <c r="HW942" s="5"/>
      <c r="HX942" s="5"/>
      <c r="HY942" s="5"/>
      <c r="HZ942" s="5"/>
      <c r="IA942" s="5"/>
      <c r="IB942" s="5"/>
      <c r="IC942" s="5"/>
      <c r="ID942" s="5"/>
      <c r="IE942" s="5"/>
      <c r="IF942" s="5"/>
      <c r="IG942" s="5"/>
      <c r="IH942" s="5"/>
      <c r="II942" s="5"/>
      <c r="IJ942" s="5"/>
      <c r="IK942" s="5"/>
      <c r="IL942" s="5"/>
      <c r="IM942" s="5"/>
      <c r="IN942" s="5"/>
      <c r="IO942" s="5"/>
      <c r="IP942" s="5"/>
      <c r="IQ942" s="5"/>
      <c r="IR942" s="5"/>
      <c r="IS942" s="5"/>
      <c r="IT942" s="5"/>
      <c r="IU942" s="5"/>
      <c r="IV942" s="5"/>
      <c r="IW942" s="5"/>
      <c r="IX942" s="5"/>
      <c r="IY942" s="5"/>
      <c r="IZ942" s="5"/>
      <c r="JA942" s="5"/>
      <c r="JB942" s="5"/>
      <c r="JC942" s="5"/>
      <c r="JD942" s="5"/>
      <c r="JE942" s="5"/>
      <c r="JF942" s="5"/>
      <c r="JG942" s="5"/>
      <c r="JH942" s="5"/>
      <c r="JI942" s="5"/>
      <c r="JJ942" s="5"/>
      <c r="JK942" s="5"/>
      <c r="JL942" s="5"/>
      <c r="JM942" s="5"/>
      <c r="JN942" s="5"/>
      <c r="JO942" s="5"/>
      <c r="JP942" s="5"/>
      <c r="JQ942" s="5"/>
      <c r="JR942" s="5"/>
      <c r="JS942" s="5"/>
      <c r="JT942" s="5"/>
      <c r="JU942" s="5"/>
      <c r="JV942" s="5"/>
      <c r="JW942" s="5"/>
      <c r="JX942" s="5"/>
      <c r="JY942" s="5"/>
      <c r="JZ942" s="5"/>
      <c r="KA942" s="5"/>
      <c r="KB942" s="5"/>
      <c r="KC942" s="5"/>
      <c r="KD942" s="5"/>
      <c r="KE942" s="5"/>
      <c r="KF942" s="5"/>
      <c r="KG942" s="5"/>
      <c r="KH942" s="5"/>
      <c r="KI942" s="5"/>
      <c r="KJ942" s="5"/>
      <c r="KK942" s="5"/>
      <c r="KL942" s="5"/>
      <c r="KM942" s="5"/>
      <c r="KN942" s="5"/>
    </row>
    <row r="943" spans="1:300" ht="12.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5"/>
      <c r="CJ943" s="5"/>
      <c r="CK943" s="5"/>
      <c r="CL943" s="5"/>
      <c r="CM943" s="5"/>
      <c r="CN943" s="5"/>
      <c r="CO943" s="5"/>
      <c r="CP943" s="5"/>
      <c r="CQ943" s="5"/>
      <c r="CR943" s="5"/>
      <c r="CS943" s="5"/>
      <c r="CT943" s="5"/>
      <c r="CU943" s="5"/>
      <c r="CV943" s="5"/>
      <c r="CW943" s="5"/>
      <c r="CX943" s="5"/>
      <c r="CY943" s="5"/>
      <c r="CZ943" s="5"/>
      <c r="DA943" s="5"/>
      <c r="DB943" s="5"/>
      <c r="DC943" s="5"/>
      <c r="DD943" s="5"/>
      <c r="DE943" s="5"/>
      <c r="DF943" s="5"/>
      <c r="DG943" s="5"/>
      <c r="DH943" s="5"/>
      <c r="DI943" s="5"/>
      <c r="DJ943" s="5"/>
      <c r="DK943" s="5"/>
      <c r="DL943" s="5"/>
      <c r="DM943" s="5"/>
      <c r="DN943" s="5"/>
      <c r="DO943" s="5"/>
      <c r="DP943" s="5"/>
      <c r="DQ943" s="5"/>
      <c r="DR943" s="5"/>
      <c r="DS943" s="5"/>
      <c r="DT943" s="5"/>
      <c r="DU943" s="5"/>
      <c r="DV943" s="5"/>
      <c r="DW943" s="5"/>
      <c r="DX943" s="5"/>
      <c r="DY943" s="5"/>
      <c r="DZ943" s="5"/>
      <c r="EA943" s="5"/>
      <c r="EB943" s="5"/>
      <c r="EC943" s="5"/>
      <c r="ED943" s="5"/>
      <c r="EE943" s="5"/>
      <c r="EF943" s="5"/>
      <c r="EG943" s="5"/>
      <c r="EH943" s="5"/>
      <c r="EI943" s="5"/>
      <c r="EJ943" s="5"/>
      <c r="EK943" s="5"/>
      <c r="EL943" s="5"/>
      <c r="EM943" s="5"/>
      <c r="EN943" s="5"/>
      <c r="EO943" s="5"/>
      <c r="EP943" s="5"/>
      <c r="EQ943" s="5"/>
      <c r="ER943" s="5"/>
      <c r="ES943" s="5"/>
      <c r="ET943" s="5"/>
      <c r="EU943" s="5"/>
      <c r="EV943" s="5"/>
      <c r="EW943" s="5"/>
      <c r="EX943" s="5"/>
      <c r="EY943" s="5"/>
      <c r="EZ943" s="5"/>
      <c r="FA943" s="5"/>
      <c r="FB943" s="5"/>
      <c r="FC943" s="5"/>
      <c r="FD943" s="5"/>
      <c r="FE943" s="5"/>
      <c r="FF943" s="5"/>
      <c r="FG943" s="5"/>
      <c r="FH943" s="5"/>
      <c r="FI943" s="5"/>
      <c r="FJ943" s="5"/>
      <c r="FK943" s="5"/>
      <c r="FL943" s="5"/>
      <c r="FM943" s="5"/>
      <c r="FN943" s="5"/>
      <c r="FO943" s="5"/>
      <c r="FP943" s="5"/>
      <c r="FQ943" s="5"/>
      <c r="FR943" s="5"/>
      <c r="FS943" s="5"/>
      <c r="FT943" s="5"/>
      <c r="FU943" s="5"/>
      <c r="FV943" s="5"/>
      <c r="FW943" s="5"/>
      <c r="FX943" s="5"/>
      <c r="FY943" s="5"/>
      <c r="FZ943" s="5"/>
      <c r="GA943" s="5"/>
      <c r="GB943" s="5"/>
      <c r="GC943" s="5"/>
      <c r="GD943" s="5"/>
      <c r="GE943" s="5"/>
      <c r="GF943" s="5"/>
      <c r="GG943" s="5"/>
      <c r="GH943" s="5"/>
      <c r="GI943" s="5"/>
      <c r="GJ943" s="5"/>
      <c r="GK943" s="5"/>
      <c r="GL943" s="5"/>
      <c r="GM943" s="5"/>
      <c r="GN943" s="5"/>
      <c r="GO943" s="5"/>
      <c r="GP943" s="5"/>
      <c r="GQ943" s="5"/>
      <c r="GR943" s="5"/>
      <c r="GS943" s="5"/>
      <c r="GT943" s="5"/>
      <c r="GU943" s="5"/>
      <c r="GV943" s="5"/>
      <c r="GW943" s="5"/>
      <c r="GX943" s="5"/>
      <c r="GY943" s="5"/>
      <c r="GZ943" s="5"/>
      <c r="HA943" s="5"/>
      <c r="HB943" s="5"/>
      <c r="HC943" s="5"/>
      <c r="HD943" s="5"/>
      <c r="HE943" s="5"/>
      <c r="HF943" s="5"/>
      <c r="HG943" s="5"/>
      <c r="HH943" s="5"/>
      <c r="HI943" s="5"/>
      <c r="HJ943" s="5"/>
      <c r="HK943" s="5"/>
      <c r="HL943" s="5"/>
      <c r="HM943" s="5"/>
      <c r="HN943" s="5"/>
      <c r="HO943" s="5"/>
      <c r="HP943" s="5"/>
      <c r="HQ943" s="5"/>
      <c r="HR943" s="5"/>
      <c r="HS943" s="5"/>
      <c r="HT943" s="5"/>
      <c r="HU943" s="5"/>
      <c r="HV943" s="5"/>
      <c r="HW943" s="5"/>
      <c r="HX943" s="5"/>
      <c r="HY943" s="5"/>
      <c r="HZ943" s="5"/>
      <c r="IA943" s="5"/>
      <c r="IB943" s="5"/>
      <c r="IC943" s="5"/>
      <c r="ID943" s="5"/>
      <c r="IE943" s="5"/>
      <c r="IF943" s="5"/>
      <c r="IG943" s="5"/>
      <c r="IH943" s="5"/>
      <c r="II943" s="5"/>
      <c r="IJ943" s="5"/>
      <c r="IK943" s="5"/>
      <c r="IL943" s="5"/>
      <c r="IM943" s="5"/>
      <c r="IN943" s="5"/>
      <c r="IO943" s="5"/>
      <c r="IP943" s="5"/>
      <c r="IQ943" s="5"/>
      <c r="IR943" s="5"/>
      <c r="IS943" s="5"/>
      <c r="IT943" s="5"/>
      <c r="IU943" s="5"/>
      <c r="IV943" s="5"/>
      <c r="IW943" s="5"/>
      <c r="IX943" s="5"/>
      <c r="IY943" s="5"/>
      <c r="IZ943" s="5"/>
      <c r="JA943" s="5"/>
      <c r="JB943" s="5"/>
      <c r="JC943" s="5"/>
      <c r="JD943" s="5"/>
      <c r="JE943" s="5"/>
      <c r="JF943" s="5"/>
      <c r="JG943" s="5"/>
      <c r="JH943" s="5"/>
      <c r="JI943" s="5"/>
      <c r="JJ943" s="5"/>
      <c r="JK943" s="5"/>
      <c r="JL943" s="5"/>
      <c r="JM943" s="5"/>
      <c r="JN943" s="5"/>
      <c r="JO943" s="5"/>
      <c r="JP943" s="5"/>
      <c r="JQ943" s="5"/>
      <c r="JR943" s="5"/>
      <c r="JS943" s="5"/>
      <c r="JT943" s="5"/>
      <c r="JU943" s="5"/>
      <c r="JV943" s="5"/>
      <c r="JW943" s="5"/>
      <c r="JX943" s="5"/>
      <c r="JY943" s="5"/>
      <c r="JZ943" s="5"/>
      <c r="KA943" s="5"/>
      <c r="KB943" s="5"/>
      <c r="KC943" s="5"/>
      <c r="KD943" s="5"/>
      <c r="KE943" s="5"/>
      <c r="KF943" s="5"/>
      <c r="KG943" s="5"/>
      <c r="KH943" s="5"/>
      <c r="KI943" s="5"/>
      <c r="KJ943" s="5"/>
      <c r="KK943" s="5"/>
      <c r="KL943" s="5"/>
      <c r="KM943" s="5"/>
      <c r="KN943" s="5"/>
    </row>
    <row r="944" spans="1:300" ht="12.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5"/>
      <c r="CL944" s="5"/>
      <c r="CM944" s="5"/>
      <c r="CN944" s="5"/>
      <c r="CO944" s="5"/>
      <c r="CP944" s="5"/>
      <c r="CQ944" s="5"/>
      <c r="CR944" s="5"/>
      <c r="CS944" s="5"/>
      <c r="CT944" s="5"/>
      <c r="CU944" s="5"/>
      <c r="CV944" s="5"/>
      <c r="CW944" s="5"/>
      <c r="CX944" s="5"/>
      <c r="CY944" s="5"/>
      <c r="CZ944" s="5"/>
      <c r="DA944" s="5"/>
      <c r="DB944" s="5"/>
      <c r="DC944" s="5"/>
      <c r="DD944" s="5"/>
      <c r="DE944" s="5"/>
      <c r="DF944" s="5"/>
      <c r="DG944" s="5"/>
      <c r="DH944" s="5"/>
      <c r="DI944" s="5"/>
      <c r="DJ944" s="5"/>
      <c r="DK944" s="5"/>
      <c r="DL944" s="5"/>
      <c r="DM944" s="5"/>
      <c r="DN944" s="5"/>
      <c r="DO944" s="5"/>
      <c r="DP944" s="5"/>
      <c r="DQ944" s="5"/>
      <c r="DR944" s="5"/>
      <c r="DS944" s="5"/>
      <c r="DT944" s="5"/>
      <c r="DU944" s="5"/>
      <c r="DV944" s="5"/>
      <c r="DW944" s="5"/>
      <c r="DX944" s="5"/>
      <c r="DY944" s="5"/>
      <c r="DZ944" s="5"/>
      <c r="EA944" s="5"/>
      <c r="EB944" s="5"/>
      <c r="EC944" s="5"/>
      <c r="ED944" s="5"/>
      <c r="EE944" s="5"/>
      <c r="EF944" s="5"/>
      <c r="EG944" s="5"/>
      <c r="EH944" s="5"/>
      <c r="EI944" s="5"/>
      <c r="EJ944" s="5"/>
      <c r="EK944" s="5"/>
      <c r="EL944" s="5"/>
      <c r="EM944" s="5"/>
      <c r="EN944" s="5"/>
      <c r="EO944" s="5"/>
      <c r="EP944" s="5"/>
      <c r="EQ944" s="5"/>
      <c r="ER944" s="5"/>
      <c r="ES944" s="5"/>
      <c r="ET944" s="5"/>
      <c r="EU944" s="5"/>
      <c r="EV944" s="5"/>
      <c r="EW944" s="5"/>
      <c r="EX944" s="5"/>
      <c r="EY944" s="5"/>
      <c r="EZ944" s="5"/>
      <c r="FA944" s="5"/>
      <c r="FB944" s="5"/>
      <c r="FC944" s="5"/>
      <c r="FD944" s="5"/>
      <c r="FE944" s="5"/>
      <c r="FF944" s="5"/>
      <c r="FG944" s="5"/>
      <c r="FH944" s="5"/>
      <c r="FI944" s="5"/>
      <c r="FJ944" s="5"/>
      <c r="FK944" s="5"/>
      <c r="FL944" s="5"/>
      <c r="FM944" s="5"/>
      <c r="FN944" s="5"/>
      <c r="FO944" s="5"/>
      <c r="FP944" s="5"/>
      <c r="FQ944" s="5"/>
      <c r="FR944" s="5"/>
      <c r="FS944" s="5"/>
      <c r="FT944" s="5"/>
      <c r="FU944" s="5"/>
      <c r="FV944" s="5"/>
      <c r="FW944" s="5"/>
      <c r="FX944" s="5"/>
      <c r="FY944" s="5"/>
      <c r="FZ944" s="5"/>
      <c r="GA944" s="5"/>
      <c r="GB944" s="5"/>
      <c r="GC944" s="5"/>
      <c r="GD944" s="5"/>
      <c r="GE944" s="5"/>
      <c r="GF944" s="5"/>
      <c r="GG944" s="5"/>
      <c r="GH944" s="5"/>
      <c r="GI944" s="5"/>
      <c r="GJ944" s="5"/>
      <c r="GK944" s="5"/>
      <c r="GL944" s="5"/>
      <c r="GM944" s="5"/>
      <c r="GN944" s="5"/>
      <c r="GO944" s="5"/>
      <c r="GP944" s="5"/>
      <c r="GQ944" s="5"/>
      <c r="GR944" s="5"/>
      <c r="GS944" s="5"/>
      <c r="GT944" s="5"/>
      <c r="GU944" s="5"/>
      <c r="GV944" s="5"/>
      <c r="GW944" s="5"/>
      <c r="GX944" s="5"/>
      <c r="GY944" s="5"/>
      <c r="GZ944" s="5"/>
      <c r="HA944" s="5"/>
      <c r="HB944" s="5"/>
      <c r="HC944" s="5"/>
      <c r="HD944" s="5"/>
      <c r="HE944" s="5"/>
      <c r="HF944" s="5"/>
      <c r="HG944" s="5"/>
      <c r="HH944" s="5"/>
      <c r="HI944" s="5"/>
      <c r="HJ944" s="5"/>
      <c r="HK944" s="5"/>
      <c r="HL944" s="5"/>
      <c r="HM944" s="5"/>
      <c r="HN944" s="5"/>
      <c r="HO944" s="5"/>
      <c r="HP944" s="5"/>
      <c r="HQ944" s="5"/>
      <c r="HR944" s="5"/>
      <c r="HS944" s="5"/>
      <c r="HT944" s="5"/>
      <c r="HU944" s="5"/>
      <c r="HV944" s="5"/>
      <c r="HW944" s="5"/>
      <c r="HX944" s="5"/>
      <c r="HY944" s="5"/>
      <c r="HZ944" s="5"/>
      <c r="IA944" s="5"/>
      <c r="IB944" s="5"/>
      <c r="IC944" s="5"/>
      <c r="ID944" s="5"/>
      <c r="IE944" s="5"/>
      <c r="IF944" s="5"/>
      <c r="IG944" s="5"/>
      <c r="IH944" s="5"/>
      <c r="II944" s="5"/>
      <c r="IJ944" s="5"/>
      <c r="IK944" s="5"/>
      <c r="IL944" s="5"/>
      <c r="IM944" s="5"/>
      <c r="IN944" s="5"/>
      <c r="IO944" s="5"/>
      <c r="IP944" s="5"/>
      <c r="IQ944" s="5"/>
      <c r="IR944" s="5"/>
      <c r="IS944" s="5"/>
      <c r="IT944" s="5"/>
      <c r="IU944" s="5"/>
      <c r="IV944" s="5"/>
      <c r="IW944" s="5"/>
      <c r="IX944" s="5"/>
      <c r="IY944" s="5"/>
      <c r="IZ944" s="5"/>
      <c r="JA944" s="5"/>
      <c r="JB944" s="5"/>
      <c r="JC944" s="5"/>
      <c r="JD944" s="5"/>
      <c r="JE944" s="5"/>
      <c r="JF944" s="5"/>
      <c r="JG944" s="5"/>
      <c r="JH944" s="5"/>
      <c r="JI944" s="5"/>
      <c r="JJ944" s="5"/>
      <c r="JK944" s="5"/>
      <c r="JL944" s="5"/>
      <c r="JM944" s="5"/>
      <c r="JN944" s="5"/>
      <c r="JO944" s="5"/>
      <c r="JP944" s="5"/>
      <c r="JQ944" s="5"/>
      <c r="JR944" s="5"/>
      <c r="JS944" s="5"/>
      <c r="JT944" s="5"/>
      <c r="JU944" s="5"/>
      <c r="JV944" s="5"/>
      <c r="JW944" s="5"/>
      <c r="JX944" s="5"/>
      <c r="JY944" s="5"/>
      <c r="JZ944" s="5"/>
      <c r="KA944" s="5"/>
      <c r="KB944" s="5"/>
      <c r="KC944" s="5"/>
      <c r="KD944" s="5"/>
      <c r="KE944" s="5"/>
      <c r="KF944" s="5"/>
      <c r="KG944" s="5"/>
      <c r="KH944" s="5"/>
      <c r="KI944" s="5"/>
      <c r="KJ944" s="5"/>
      <c r="KK944" s="5"/>
      <c r="KL944" s="5"/>
      <c r="KM944" s="5"/>
      <c r="KN944" s="5"/>
    </row>
    <row r="945" spans="1:300" ht="12.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5"/>
      <c r="CL945" s="5"/>
      <c r="CM945" s="5"/>
      <c r="CN945" s="5"/>
      <c r="CO945" s="5"/>
      <c r="CP945" s="5"/>
      <c r="CQ945" s="5"/>
      <c r="CR945" s="5"/>
      <c r="CS945" s="5"/>
      <c r="CT945" s="5"/>
      <c r="CU945" s="5"/>
      <c r="CV945" s="5"/>
      <c r="CW945" s="5"/>
      <c r="CX945" s="5"/>
      <c r="CY945" s="5"/>
      <c r="CZ945" s="5"/>
      <c r="DA945" s="5"/>
      <c r="DB945" s="5"/>
      <c r="DC945" s="5"/>
      <c r="DD945" s="5"/>
      <c r="DE945" s="5"/>
      <c r="DF945" s="5"/>
      <c r="DG945" s="5"/>
      <c r="DH945" s="5"/>
      <c r="DI945" s="5"/>
      <c r="DJ945" s="5"/>
      <c r="DK945" s="5"/>
      <c r="DL945" s="5"/>
      <c r="DM945" s="5"/>
      <c r="DN945" s="5"/>
      <c r="DO945" s="5"/>
      <c r="DP945" s="5"/>
      <c r="DQ945" s="5"/>
      <c r="DR945" s="5"/>
      <c r="DS945" s="5"/>
      <c r="DT945" s="5"/>
      <c r="DU945" s="5"/>
      <c r="DV945" s="5"/>
      <c r="DW945" s="5"/>
      <c r="DX945" s="5"/>
      <c r="DY945" s="5"/>
      <c r="DZ945" s="5"/>
      <c r="EA945" s="5"/>
      <c r="EB945" s="5"/>
      <c r="EC945" s="5"/>
      <c r="ED945" s="5"/>
      <c r="EE945" s="5"/>
      <c r="EF945" s="5"/>
      <c r="EG945" s="5"/>
      <c r="EH945" s="5"/>
      <c r="EI945" s="5"/>
      <c r="EJ945" s="5"/>
      <c r="EK945" s="5"/>
      <c r="EL945" s="5"/>
      <c r="EM945" s="5"/>
      <c r="EN945" s="5"/>
      <c r="EO945" s="5"/>
      <c r="EP945" s="5"/>
      <c r="EQ945" s="5"/>
      <c r="ER945" s="5"/>
      <c r="ES945" s="5"/>
      <c r="ET945" s="5"/>
      <c r="EU945" s="5"/>
      <c r="EV945" s="5"/>
      <c r="EW945" s="5"/>
      <c r="EX945" s="5"/>
      <c r="EY945" s="5"/>
      <c r="EZ945" s="5"/>
      <c r="FA945" s="5"/>
      <c r="FB945" s="5"/>
      <c r="FC945" s="5"/>
      <c r="FD945" s="5"/>
      <c r="FE945" s="5"/>
      <c r="FF945" s="5"/>
      <c r="FG945" s="5"/>
      <c r="FH945" s="5"/>
      <c r="FI945" s="5"/>
      <c r="FJ945" s="5"/>
      <c r="FK945" s="5"/>
      <c r="FL945" s="5"/>
      <c r="FM945" s="5"/>
      <c r="FN945" s="5"/>
      <c r="FO945" s="5"/>
      <c r="FP945" s="5"/>
      <c r="FQ945" s="5"/>
      <c r="FR945" s="5"/>
      <c r="FS945" s="5"/>
      <c r="FT945" s="5"/>
      <c r="FU945" s="5"/>
      <c r="FV945" s="5"/>
      <c r="FW945" s="5"/>
      <c r="FX945" s="5"/>
      <c r="FY945" s="5"/>
      <c r="FZ945" s="5"/>
      <c r="GA945" s="5"/>
      <c r="GB945" s="5"/>
      <c r="GC945" s="5"/>
      <c r="GD945" s="5"/>
      <c r="GE945" s="5"/>
      <c r="GF945" s="5"/>
      <c r="GG945" s="5"/>
      <c r="GH945" s="5"/>
      <c r="GI945" s="5"/>
      <c r="GJ945" s="5"/>
      <c r="GK945" s="5"/>
      <c r="GL945" s="5"/>
      <c r="GM945" s="5"/>
      <c r="GN945" s="5"/>
      <c r="GO945" s="5"/>
      <c r="GP945" s="5"/>
      <c r="GQ945" s="5"/>
      <c r="GR945" s="5"/>
      <c r="GS945" s="5"/>
      <c r="GT945" s="5"/>
      <c r="GU945" s="5"/>
      <c r="GV945" s="5"/>
      <c r="GW945" s="5"/>
      <c r="GX945" s="5"/>
      <c r="GY945" s="5"/>
      <c r="GZ945" s="5"/>
      <c r="HA945" s="5"/>
      <c r="HB945" s="5"/>
      <c r="HC945" s="5"/>
      <c r="HD945" s="5"/>
      <c r="HE945" s="5"/>
      <c r="HF945" s="5"/>
      <c r="HG945" s="5"/>
      <c r="HH945" s="5"/>
      <c r="HI945" s="5"/>
      <c r="HJ945" s="5"/>
      <c r="HK945" s="5"/>
      <c r="HL945" s="5"/>
      <c r="HM945" s="5"/>
      <c r="HN945" s="5"/>
      <c r="HO945" s="5"/>
      <c r="HP945" s="5"/>
      <c r="HQ945" s="5"/>
      <c r="HR945" s="5"/>
      <c r="HS945" s="5"/>
      <c r="HT945" s="5"/>
      <c r="HU945" s="5"/>
      <c r="HV945" s="5"/>
      <c r="HW945" s="5"/>
      <c r="HX945" s="5"/>
      <c r="HY945" s="5"/>
      <c r="HZ945" s="5"/>
      <c r="IA945" s="5"/>
      <c r="IB945" s="5"/>
      <c r="IC945" s="5"/>
      <c r="ID945" s="5"/>
      <c r="IE945" s="5"/>
      <c r="IF945" s="5"/>
      <c r="IG945" s="5"/>
      <c r="IH945" s="5"/>
      <c r="II945" s="5"/>
      <c r="IJ945" s="5"/>
      <c r="IK945" s="5"/>
      <c r="IL945" s="5"/>
      <c r="IM945" s="5"/>
      <c r="IN945" s="5"/>
      <c r="IO945" s="5"/>
      <c r="IP945" s="5"/>
      <c r="IQ945" s="5"/>
      <c r="IR945" s="5"/>
      <c r="IS945" s="5"/>
      <c r="IT945" s="5"/>
      <c r="IU945" s="5"/>
      <c r="IV945" s="5"/>
      <c r="IW945" s="5"/>
      <c r="IX945" s="5"/>
      <c r="IY945" s="5"/>
      <c r="IZ945" s="5"/>
      <c r="JA945" s="5"/>
      <c r="JB945" s="5"/>
      <c r="JC945" s="5"/>
      <c r="JD945" s="5"/>
      <c r="JE945" s="5"/>
      <c r="JF945" s="5"/>
      <c r="JG945" s="5"/>
      <c r="JH945" s="5"/>
      <c r="JI945" s="5"/>
      <c r="JJ945" s="5"/>
      <c r="JK945" s="5"/>
      <c r="JL945" s="5"/>
      <c r="JM945" s="5"/>
      <c r="JN945" s="5"/>
      <c r="JO945" s="5"/>
      <c r="JP945" s="5"/>
      <c r="JQ945" s="5"/>
      <c r="JR945" s="5"/>
      <c r="JS945" s="5"/>
      <c r="JT945" s="5"/>
      <c r="JU945" s="5"/>
      <c r="JV945" s="5"/>
      <c r="JW945" s="5"/>
      <c r="JX945" s="5"/>
      <c r="JY945" s="5"/>
      <c r="JZ945" s="5"/>
      <c r="KA945" s="5"/>
      <c r="KB945" s="5"/>
      <c r="KC945" s="5"/>
      <c r="KD945" s="5"/>
      <c r="KE945" s="5"/>
      <c r="KF945" s="5"/>
      <c r="KG945" s="5"/>
      <c r="KH945" s="5"/>
      <c r="KI945" s="5"/>
      <c r="KJ945" s="5"/>
      <c r="KK945" s="5"/>
      <c r="KL945" s="5"/>
      <c r="KM945" s="5"/>
      <c r="KN945" s="5"/>
    </row>
    <row r="946" spans="1:300" ht="12.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5"/>
      <c r="CJ946" s="5"/>
      <c r="CK946" s="5"/>
      <c r="CL946" s="5"/>
      <c r="CM946" s="5"/>
      <c r="CN946" s="5"/>
      <c r="CO946" s="5"/>
      <c r="CP946" s="5"/>
      <c r="CQ946" s="5"/>
      <c r="CR946" s="5"/>
      <c r="CS946" s="5"/>
      <c r="CT946" s="5"/>
      <c r="CU946" s="5"/>
      <c r="CV946" s="5"/>
      <c r="CW946" s="5"/>
      <c r="CX946" s="5"/>
      <c r="CY946" s="5"/>
      <c r="CZ946" s="5"/>
      <c r="DA946" s="5"/>
      <c r="DB946" s="5"/>
      <c r="DC946" s="5"/>
      <c r="DD946" s="5"/>
      <c r="DE946" s="5"/>
      <c r="DF946" s="5"/>
      <c r="DG946" s="5"/>
      <c r="DH946" s="5"/>
      <c r="DI946" s="5"/>
      <c r="DJ946" s="5"/>
      <c r="DK946" s="5"/>
      <c r="DL946" s="5"/>
      <c r="DM946" s="5"/>
      <c r="DN946" s="5"/>
      <c r="DO946" s="5"/>
      <c r="DP946" s="5"/>
      <c r="DQ946" s="5"/>
      <c r="DR946" s="5"/>
      <c r="DS946" s="5"/>
      <c r="DT946" s="5"/>
      <c r="DU946" s="5"/>
      <c r="DV946" s="5"/>
      <c r="DW946" s="5"/>
      <c r="DX946" s="5"/>
      <c r="DY946" s="5"/>
      <c r="DZ946" s="5"/>
      <c r="EA946" s="5"/>
      <c r="EB946" s="5"/>
      <c r="EC946" s="5"/>
      <c r="ED946" s="5"/>
      <c r="EE946" s="5"/>
      <c r="EF946" s="5"/>
      <c r="EG946" s="5"/>
      <c r="EH946" s="5"/>
      <c r="EI946" s="5"/>
      <c r="EJ946" s="5"/>
      <c r="EK946" s="5"/>
      <c r="EL946" s="5"/>
      <c r="EM946" s="5"/>
      <c r="EN946" s="5"/>
      <c r="EO946" s="5"/>
      <c r="EP946" s="5"/>
      <c r="EQ946" s="5"/>
      <c r="ER946" s="5"/>
      <c r="ES946" s="5"/>
      <c r="ET946" s="5"/>
      <c r="EU946" s="5"/>
      <c r="EV946" s="5"/>
      <c r="EW946" s="5"/>
      <c r="EX946" s="5"/>
      <c r="EY946" s="5"/>
      <c r="EZ946" s="5"/>
      <c r="FA946" s="5"/>
      <c r="FB946" s="5"/>
      <c r="FC946" s="5"/>
      <c r="FD946" s="5"/>
      <c r="FE946" s="5"/>
      <c r="FF946" s="5"/>
      <c r="FG946" s="5"/>
      <c r="FH946" s="5"/>
      <c r="FI946" s="5"/>
      <c r="FJ946" s="5"/>
      <c r="FK946" s="5"/>
      <c r="FL946" s="5"/>
      <c r="FM946" s="5"/>
      <c r="FN946" s="5"/>
      <c r="FO946" s="5"/>
      <c r="FP946" s="5"/>
      <c r="FQ946" s="5"/>
      <c r="FR946" s="5"/>
      <c r="FS946" s="5"/>
      <c r="FT946" s="5"/>
      <c r="FU946" s="5"/>
      <c r="FV946" s="5"/>
      <c r="FW946" s="5"/>
      <c r="FX946" s="5"/>
      <c r="FY946" s="5"/>
      <c r="FZ946" s="5"/>
      <c r="GA946" s="5"/>
      <c r="GB946" s="5"/>
      <c r="GC946" s="5"/>
      <c r="GD946" s="5"/>
      <c r="GE946" s="5"/>
      <c r="GF946" s="5"/>
      <c r="GG946" s="5"/>
      <c r="GH946" s="5"/>
      <c r="GI946" s="5"/>
      <c r="GJ946" s="5"/>
      <c r="GK946" s="5"/>
      <c r="GL946" s="5"/>
      <c r="GM946" s="5"/>
      <c r="GN946" s="5"/>
      <c r="GO946" s="5"/>
      <c r="GP946" s="5"/>
      <c r="GQ946" s="5"/>
      <c r="GR946" s="5"/>
      <c r="GS946" s="5"/>
      <c r="GT946" s="5"/>
      <c r="GU946" s="5"/>
      <c r="GV946" s="5"/>
      <c r="GW946" s="5"/>
      <c r="GX946" s="5"/>
      <c r="GY946" s="5"/>
      <c r="GZ946" s="5"/>
      <c r="HA946" s="5"/>
      <c r="HB946" s="5"/>
      <c r="HC946" s="5"/>
      <c r="HD946" s="5"/>
      <c r="HE946" s="5"/>
      <c r="HF946" s="5"/>
      <c r="HG946" s="5"/>
      <c r="HH946" s="5"/>
      <c r="HI946" s="5"/>
      <c r="HJ946" s="5"/>
      <c r="HK946" s="5"/>
      <c r="HL946" s="5"/>
      <c r="HM946" s="5"/>
      <c r="HN946" s="5"/>
      <c r="HO946" s="5"/>
      <c r="HP946" s="5"/>
      <c r="HQ946" s="5"/>
      <c r="HR946" s="5"/>
      <c r="HS946" s="5"/>
      <c r="HT946" s="5"/>
      <c r="HU946" s="5"/>
      <c r="HV946" s="5"/>
      <c r="HW946" s="5"/>
      <c r="HX946" s="5"/>
      <c r="HY946" s="5"/>
      <c r="HZ946" s="5"/>
      <c r="IA946" s="5"/>
      <c r="IB946" s="5"/>
      <c r="IC946" s="5"/>
      <c r="ID946" s="5"/>
      <c r="IE946" s="5"/>
      <c r="IF946" s="5"/>
      <c r="IG946" s="5"/>
      <c r="IH946" s="5"/>
      <c r="II946" s="5"/>
      <c r="IJ946" s="5"/>
      <c r="IK946" s="5"/>
      <c r="IL946" s="5"/>
      <c r="IM946" s="5"/>
      <c r="IN946" s="5"/>
      <c r="IO946" s="5"/>
      <c r="IP946" s="5"/>
      <c r="IQ946" s="5"/>
      <c r="IR946" s="5"/>
      <c r="IS946" s="5"/>
      <c r="IT946" s="5"/>
      <c r="IU946" s="5"/>
      <c r="IV946" s="5"/>
      <c r="IW946" s="5"/>
      <c r="IX946" s="5"/>
      <c r="IY946" s="5"/>
      <c r="IZ946" s="5"/>
      <c r="JA946" s="5"/>
      <c r="JB946" s="5"/>
      <c r="JC946" s="5"/>
      <c r="JD946" s="5"/>
      <c r="JE946" s="5"/>
      <c r="JF946" s="5"/>
      <c r="JG946" s="5"/>
      <c r="JH946" s="5"/>
      <c r="JI946" s="5"/>
      <c r="JJ946" s="5"/>
      <c r="JK946" s="5"/>
      <c r="JL946" s="5"/>
      <c r="JM946" s="5"/>
      <c r="JN946" s="5"/>
      <c r="JO946" s="5"/>
      <c r="JP946" s="5"/>
      <c r="JQ946" s="5"/>
      <c r="JR946" s="5"/>
      <c r="JS946" s="5"/>
      <c r="JT946" s="5"/>
      <c r="JU946" s="5"/>
      <c r="JV946" s="5"/>
      <c r="JW946" s="5"/>
      <c r="JX946" s="5"/>
      <c r="JY946" s="5"/>
      <c r="JZ946" s="5"/>
      <c r="KA946" s="5"/>
      <c r="KB946" s="5"/>
      <c r="KC946" s="5"/>
      <c r="KD946" s="5"/>
      <c r="KE946" s="5"/>
      <c r="KF946" s="5"/>
      <c r="KG946" s="5"/>
      <c r="KH946" s="5"/>
      <c r="KI946" s="5"/>
      <c r="KJ946" s="5"/>
      <c r="KK946" s="5"/>
      <c r="KL946" s="5"/>
      <c r="KM946" s="5"/>
      <c r="KN946" s="5"/>
    </row>
    <row r="947" spans="1:300" ht="12.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5"/>
      <c r="CL947" s="5"/>
      <c r="CM947" s="5"/>
      <c r="CN947" s="5"/>
      <c r="CO947" s="5"/>
      <c r="CP947" s="5"/>
      <c r="CQ947" s="5"/>
      <c r="CR947" s="5"/>
      <c r="CS947" s="5"/>
      <c r="CT947" s="5"/>
      <c r="CU947" s="5"/>
      <c r="CV947" s="5"/>
      <c r="CW947" s="5"/>
      <c r="CX947" s="5"/>
      <c r="CY947" s="5"/>
      <c r="CZ947" s="5"/>
      <c r="DA947" s="5"/>
      <c r="DB947" s="5"/>
      <c r="DC947" s="5"/>
      <c r="DD947" s="5"/>
      <c r="DE947" s="5"/>
      <c r="DF947" s="5"/>
      <c r="DG947" s="5"/>
      <c r="DH947" s="5"/>
      <c r="DI947" s="5"/>
      <c r="DJ947" s="5"/>
      <c r="DK947" s="5"/>
      <c r="DL947" s="5"/>
      <c r="DM947" s="5"/>
      <c r="DN947" s="5"/>
      <c r="DO947" s="5"/>
      <c r="DP947" s="5"/>
      <c r="DQ947" s="5"/>
      <c r="DR947" s="5"/>
      <c r="DS947" s="5"/>
      <c r="DT947" s="5"/>
      <c r="DU947" s="5"/>
      <c r="DV947" s="5"/>
      <c r="DW947" s="5"/>
      <c r="DX947" s="5"/>
      <c r="DY947" s="5"/>
      <c r="DZ947" s="5"/>
      <c r="EA947" s="5"/>
      <c r="EB947" s="5"/>
      <c r="EC947" s="5"/>
      <c r="ED947" s="5"/>
      <c r="EE947" s="5"/>
      <c r="EF947" s="5"/>
      <c r="EG947" s="5"/>
      <c r="EH947" s="5"/>
      <c r="EI947" s="5"/>
      <c r="EJ947" s="5"/>
      <c r="EK947" s="5"/>
      <c r="EL947" s="5"/>
      <c r="EM947" s="5"/>
      <c r="EN947" s="5"/>
      <c r="EO947" s="5"/>
      <c r="EP947" s="5"/>
      <c r="EQ947" s="5"/>
      <c r="ER947" s="5"/>
      <c r="ES947" s="5"/>
      <c r="ET947" s="5"/>
      <c r="EU947" s="5"/>
      <c r="EV947" s="5"/>
      <c r="EW947" s="5"/>
      <c r="EX947" s="5"/>
      <c r="EY947" s="5"/>
      <c r="EZ947" s="5"/>
      <c r="FA947" s="5"/>
      <c r="FB947" s="5"/>
      <c r="FC947" s="5"/>
      <c r="FD947" s="5"/>
      <c r="FE947" s="5"/>
      <c r="FF947" s="5"/>
      <c r="FG947" s="5"/>
      <c r="FH947" s="5"/>
      <c r="FI947" s="5"/>
      <c r="FJ947" s="5"/>
      <c r="FK947" s="5"/>
      <c r="FL947" s="5"/>
      <c r="FM947" s="5"/>
      <c r="FN947" s="5"/>
      <c r="FO947" s="5"/>
      <c r="FP947" s="5"/>
      <c r="FQ947" s="5"/>
      <c r="FR947" s="5"/>
      <c r="FS947" s="5"/>
      <c r="FT947" s="5"/>
      <c r="FU947" s="5"/>
      <c r="FV947" s="5"/>
      <c r="FW947" s="5"/>
      <c r="FX947" s="5"/>
      <c r="FY947" s="5"/>
      <c r="FZ947" s="5"/>
      <c r="GA947" s="5"/>
      <c r="GB947" s="5"/>
      <c r="GC947" s="5"/>
      <c r="GD947" s="5"/>
      <c r="GE947" s="5"/>
      <c r="GF947" s="5"/>
      <c r="GG947" s="5"/>
      <c r="GH947" s="5"/>
      <c r="GI947" s="5"/>
      <c r="GJ947" s="5"/>
      <c r="GK947" s="5"/>
      <c r="GL947" s="5"/>
      <c r="GM947" s="5"/>
      <c r="GN947" s="5"/>
      <c r="GO947" s="5"/>
      <c r="GP947" s="5"/>
      <c r="GQ947" s="5"/>
      <c r="GR947" s="5"/>
      <c r="GS947" s="5"/>
      <c r="GT947" s="5"/>
      <c r="GU947" s="5"/>
      <c r="GV947" s="5"/>
      <c r="GW947" s="5"/>
      <c r="GX947" s="5"/>
      <c r="GY947" s="5"/>
      <c r="GZ947" s="5"/>
      <c r="HA947" s="5"/>
      <c r="HB947" s="5"/>
      <c r="HC947" s="5"/>
      <c r="HD947" s="5"/>
      <c r="HE947" s="5"/>
      <c r="HF947" s="5"/>
      <c r="HG947" s="5"/>
      <c r="HH947" s="5"/>
      <c r="HI947" s="5"/>
      <c r="HJ947" s="5"/>
      <c r="HK947" s="5"/>
      <c r="HL947" s="5"/>
      <c r="HM947" s="5"/>
      <c r="HN947" s="5"/>
      <c r="HO947" s="5"/>
      <c r="HP947" s="5"/>
      <c r="HQ947" s="5"/>
      <c r="HR947" s="5"/>
      <c r="HS947" s="5"/>
      <c r="HT947" s="5"/>
      <c r="HU947" s="5"/>
      <c r="HV947" s="5"/>
      <c r="HW947" s="5"/>
      <c r="HX947" s="5"/>
      <c r="HY947" s="5"/>
      <c r="HZ947" s="5"/>
      <c r="IA947" s="5"/>
      <c r="IB947" s="5"/>
      <c r="IC947" s="5"/>
      <c r="ID947" s="5"/>
      <c r="IE947" s="5"/>
      <c r="IF947" s="5"/>
      <c r="IG947" s="5"/>
      <c r="IH947" s="5"/>
      <c r="II947" s="5"/>
      <c r="IJ947" s="5"/>
      <c r="IK947" s="5"/>
      <c r="IL947" s="5"/>
      <c r="IM947" s="5"/>
      <c r="IN947" s="5"/>
      <c r="IO947" s="5"/>
      <c r="IP947" s="5"/>
      <c r="IQ947" s="5"/>
      <c r="IR947" s="5"/>
      <c r="IS947" s="5"/>
      <c r="IT947" s="5"/>
      <c r="IU947" s="5"/>
      <c r="IV947" s="5"/>
      <c r="IW947" s="5"/>
      <c r="IX947" s="5"/>
      <c r="IY947" s="5"/>
      <c r="IZ947" s="5"/>
      <c r="JA947" s="5"/>
      <c r="JB947" s="5"/>
      <c r="JC947" s="5"/>
      <c r="JD947" s="5"/>
      <c r="JE947" s="5"/>
      <c r="JF947" s="5"/>
      <c r="JG947" s="5"/>
      <c r="JH947" s="5"/>
      <c r="JI947" s="5"/>
      <c r="JJ947" s="5"/>
      <c r="JK947" s="5"/>
      <c r="JL947" s="5"/>
      <c r="JM947" s="5"/>
      <c r="JN947" s="5"/>
      <c r="JO947" s="5"/>
      <c r="JP947" s="5"/>
      <c r="JQ947" s="5"/>
      <c r="JR947" s="5"/>
      <c r="JS947" s="5"/>
      <c r="JT947" s="5"/>
      <c r="JU947" s="5"/>
      <c r="JV947" s="5"/>
      <c r="JW947" s="5"/>
      <c r="JX947" s="5"/>
      <c r="JY947" s="5"/>
      <c r="JZ947" s="5"/>
      <c r="KA947" s="5"/>
      <c r="KB947" s="5"/>
      <c r="KC947" s="5"/>
      <c r="KD947" s="5"/>
      <c r="KE947" s="5"/>
      <c r="KF947" s="5"/>
      <c r="KG947" s="5"/>
      <c r="KH947" s="5"/>
      <c r="KI947" s="5"/>
      <c r="KJ947" s="5"/>
      <c r="KK947" s="5"/>
      <c r="KL947" s="5"/>
      <c r="KM947" s="5"/>
      <c r="KN947" s="5"/>
    </row>
    <row r="948" spans="1:300" ht="12.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5"/>
      <c r="CL948" s="5"/>
      <c r="CM948" s="5"/>
      <c r="CN948" s="5"/>
      <c r="CO948" s="5"/>
      <c r="CP948" s="5"/>
      <c r="CQ948" s="5"/>
      <c r="CR948" s="5"/>
      <c r="CS948" s="5"/>
      <c r="CT948" s="5"/>
      <c r="CU948" s="5"/>
      <c r="CV948" s="5"/>
      <c r="CW948" s="5"/>
      <c r="CX948" s="5"/>
      <c r="CY948" s="5"/>
      <c r="CZ948" s="5"/>
      <c r="DA948" s="5"/>
      <c r="DB948" s="5"/>
      <c r="DC948" s="5"/>
      <c r="DD948" s="5"/>
      <c r="DE948" s="5"/>
      <c r="DF948" s="5"/>
      <c r="DG948" s="5"/>
      <c r="DH948" s="5"/>
      <c r="DI948" s="5"/>
      <c r="DJ948" s="5"/>
      <c r="DK948" s="5"/>
      <c r="DL948" s="5"/>
      <c r="DM948" s="5"/>
      <c r="DN948" s="5"/>
      <c r="DO948" s="5"/>
      <c r="DP948" s="5"/>
      <c r="DQ948" s="5"/>
      <c r="DR948" s="5"/>
      <c r="DS948" s="5"/>
      <c r="DT948" s="5"/>
      <c r="DU948" s="5"/>
      <c r="DV948" s="5"/>
      <c r="DW948" s="5"/>
      <c r="DX948" s="5"/>
      <c r="DY948" s="5"/>
      <c r="DZ948" s="5"/>
      <c r="EA948" s="5"/>
      <c r="EB948" s="5"/>
      <c r="EC948" s="5"/>
      <c r="ED948" s="5"/>
      <c r="EE948" s="5"/>
      <c r="EF948" s="5"/>
      <c r="EG948" s="5"/>
      <c r="EH948" s="5"/>
      <c r="EI948" s="5"/>
      <c r="EJ948" s="5"/>
      <c r="EK948" s="5"/>
      <c r="EL948" s="5"/>
      <c r="EM948" s="5"/>
      <c r="EN948" s="5"/>
      <c r="EO948" s="5"/>
      <c r="EP948" s="5"/>
      <c r="EQ948" s="5"/>
      <c r="ER948" s="5"/>
      <c r="ES948" s="5"/>
      <c r="ET948" s="5"/>
      <c r="EU948" s="5"/>
      <c r="EV948" s="5"/>
      <c r="EW948" s="5"/>
      <c r="EX948" s="5"/>
      <c r="EY948" s="5"/>
      <c r="EZ948" s="5"/>
      <c r="FA948" s="5"/>
      <c r="FB948" s="5"/>
      <c r="FC948" s="5"/>
      <c r="FD948" s="5"/>
      <c r="FE948" s="5"/>
      <c r="FF948" s="5"/>
      <c r="FG948" s="5"/>
      <c r="FH948" s="5"/>
      <c r="FI948" s="5"/>
      <c r="FJ948" s="5"/>
      <c r="FK948" s="5"/>
      <c r="FL948" s="5"/>
      <c r="FM948" s="5"/>
      <c r="FN948" s="5"/>
      <c r="FO948" s="5"/>
      <c r="FP948" s="5"/>
      <c r="FQ948" s="5"/>
      <c r="FR948" s="5"/>
      <c r="FS948" s="5"/>
      <c r="FT948" s="5"/>
      <c r="FU948" s="5"/>
      <c r="FV948" s="5"/>
      <c r="FW948" s="5"/>
      <c r="FX948" s="5"/>
      <c r="FY948" s="5"/>
      <c r="FZ948" s="5"/>
      <c r="GA948" s="5"/>
      <c r="GB948" s="5"/>
      <c r="GC948" s="5"/>
      <c r="GD948" s="5"/>
      <c r="GE948" s="5"/>
      <c r="GF948" s="5"/>
      <c r="GG948" s="5"/>
      <c r="GH948" s="5"/>
      <c r="GI948" s="5"/>
      <c r="GJ948" s="5"/>
      <c r="GK948" s="5"/>
      <c r="GL948" s="5"/>
      <c r="GM948" s="5"/>
      <c r="GN948" s="5"/>
      <c r="GO948" s="5"/>
      <c r="GP948" s="5"/>
      <c r="GQ948" s="5"/>
      <c r="GR948" s="5"/>
      <c r="GS948" s="5"/>
      <c r="GT948" s="5"/>
      <c r="GU948" s="5"/>
      <c r="GV948" s="5"/>
      <c r="GW948" s="5"/>
      <c r="GX948" s="5"/>
      <c r="GY948" s="5"/>
      <c r="GZ948" s="5"/>
      <c r="HA948" s="5"/>
      <c r="HB948" s="5"/>
      <c r="HC948" s="5"/>
      <c r="HD948" s="5"/>
      <c r="HE948" s="5"/>
      <c r="HF948" s="5"/>
      <c r="HG948" s="5"/>
      <c r="HH948" s="5"/>
      <c r="HI948" s="5"/>
      <c r="HJ948" s="5"/>
      <c r="HK948" s="5"/>
      <c r="HL948" s="5"/>
      <c r="HM948" s="5"/>
      <c r="HN948" s="5"/>
      <c r="HO948" s="5"/>
      <c r="HP948" s="5"/>
      <c r="HQ948" s="5"/>
      <c r="HR948" s="5"/>
      <c r="HS948" s="5"/>
      <c r="HT948" s="5"/>
      <c r="HU948" s="5"/>
      <c r="HV948" s="5"/>
      <c r="HW948" s="5"/>
      <c r="HX948" s="5"/>
      <c r="HY948" s="5"/>
      <c r="HZ948" s="5"/>
      <c r="IA948" s="5"/>
      <c r="IB948" s="5"/>
      <c r="IC948" s="5"/>
      <c r="ID948" s="5"/>
      <c r="IE948" s="5"/>
      <c r="IF948" s="5"/>
      <c r="IG948" s="5"/>
      <c r="IH948" s="5"/>
      <c r="II948" s="5"/>
      <c r="IJ948" s="5"/>
      <c r="IK948" s="5"/>
      <c r="IL948" s="5"/>
      <c r="IM948" s="5"/>
      <c r="IN948" s="5"/>
      <c r="IO948" s="5"/>
      <c r="IP948" s="5"/>
      <c r="IQ948" s="5"/>
      <c r="IR948" s="5"/>
      <c r="IS948" s="5"/>
      <c r="IT948" s="5"/>
      <c r="IU948" s="5"/>
      <c r="IV948" s="5"/>
      <c r="IW948" s="5"/>
      <c r="IX948" s="5"/>
      <c r="IY948" s="5"/>
      <c r="IZ948" s="5"/>
      <c r="JA948" s="5"/>
      <c r="JB948" s="5"/>
      <c r="JC948" s="5"/>
      <c r="JD948" s="5"/>
      <c r="JE948" s="5"/>
      <c r="JF948" s="5"/>
      <c r="JG948" s="5"/>
      <c r="JH948" s="5"/>
      <c r="JI948" s="5"/>
      <c r="JJ948" s="5"/>
      <c r="JK948" s="5"/>
      <c r="JL948" s="5"/>
      <c r="JM948" s="5"/>
      <c r="JN948" s="5"/>
      <c r="JO948" s="5"/>
      <c r="JP948" s="5"/>
      <c r="JQ948" s="5"/>
      <c r="JR948" s="5"/>
      <c r="JS948" s="5"/>
      <c r="JT948" s="5"/>
      <c r="JU948" s="5"/>
      <c r="JV948" s="5"/>
      <c r="JW948" s="5"/>
      <c r="JX948" s="5"/>
      <c r="JY948" s="5"/>
      <c r="JZ948" s="5"/>
      <c r="KA948" s="5"/>
      <c r="KB948" s="5"/>
      <c r="KC948" s="5"/>
      <c r="KD948" s="5"/>
      <c r="KE948" s="5"/>
      <c r="KF948" s="5"/>
      <c r="KG948" s="5"/>
      <c r="KH948" s="5"/>
      <c r="KI948" s="5"/>
      <c r="KJ948" s="5"/>
      <c r="KK948" s="5"/>
      <c r="KL948" s="5"/>
      <c r="KM948" s="5"/>
      <c r="KN948" s="5"/>
    </row>
    <row r="949" spans="1:300" ht="12.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5"/>
      <c r="CJ949" s="5"/>
      <c r="CK949" s="5"/>
      <c r="CL949" s="5"/>
      <c r="CM949" s="5"/>
      <c r="CN949" s="5"/>
      <c r="CO949" s="5"/>
      <c r="CP949" s="5"/>
      <c r="CQ949" s="5"/>
      <c r="CR949" s="5"/>
      <c r="CS949" s="5"/>
      <c r="CT949" s="5"/>
      <c r="CU949" s="5"/>
      <c r="CV949" s="5"/>
      <c r="CW949" s="5"/>
      <c r="CX949" s="5"/>
      <c r="CY949" s="5"/>
      <c r="CZ949" s="5"/>
      <c r="DA949" s="5"/>
      <c r="DB949" s="5"/>
      <c r="DC949" s="5"/>
      <c r="DD949" s="5"/>
      <c r="DE949" s="5"/>
      <c r="DF949" s="5"/>
      <c r="DG949" s="5"/>
      <c r="DH949" s="5"/>
      <c r="DI949" s="5"/>
      <c r="DJ949" s="5"/>
      <c r="DK949" s="5"/>
      <c r="DL949" s="5"/>
      <c r="DM949" s="5"/>
      <c r="DN949" s="5"/>
      <c r="DO949" s="5"/>
      <c r="DP949" s="5"/>
      <c r="DQ949" s="5"/>
      <c r="DR949" s="5"/>
      <c r="DS949" s="5"/>
      <c r="DT949" s="5"/>
      <c r="DU949" s="5"/>
      <c r="DV949" s="5"/>
      <c r="DW949" s="5"/>
      <c r="DX949" s="5"/>
      <c r="DY949" s="5"/>
      <c r="DZ949" s="5"/>
      <c r="EA949" s="5"/>
      <c r="EB949" s="5"/>
      <c r="EC949" s="5"/>
      <c r="ED949" s="5"/>
      <c r="EE949" s="5"/>
      <c r="EF949" s="5"/>
      <c r="EG949" s="5"/>
      <c r="EH949" s="5"/>
      <c r="EI949" s="5"/>
      <c r="EJ949" s="5"/>
      <c r="EK949" s="5"/>
      <c r="EL949" s="5"/>
      <c r="EM949" s="5"/>
      <c r="EN949" s="5"/>
      <c r="EO949" s="5"/>
      <c r="EP949" s="5"/>
      <c r="EQ949" s="5"/>
      <c r="ER949" s="5"/>
      <c r="ES949" s="5"/>
      <c r="ET949" s="5"/>
      <c r="EU949" s="5"/>
      <c r="EV949" s="5"/>
      <c r="EW949" s="5"/>
      <c r="EX949" s="5"/>
      <c r="EY949" s="5"/>
      <c r="EZ949" s="5"/>
      <c r="FA949" s="5"/>
      <c r="FB949" s="5"/>
      <c r="FC949" s="5"/>
      <c r="FD949" s="5"/>
      <c r="FE949" s="5"/>
      <c r="FF949" s="5"/>
      <c r="FG949" s="5"/>
      <c r="FH949" s="5"/>
      <c r="FI949" s="5"/>
      <c r="FJ949" s="5"/>
      <c r="FK949" s="5"/>
      <c r="FL949" s="5"/>
      <c r="FM949" s="5"/>
      <c r="FN949" s="5"/>
      <c r="FO949" s="5"/>
      <c r="FP949" s="5"/>
      <c r="FQ949" s="5"/>
      <c r="FR949" s="5"/>
      <c r="FS949" s="5"/>
      <c r="FT949" s="5"/>
      <c r="FU949" s="5"/>
      <c r="FV949" s="5"/>
      <c r="FW949" s="5"/>
      <c r="FX949" s="5"/>
      <c r="FY949" s="5"/>
      <c r="FZ949" s="5"/>
      <c r="GA949" s="5"/>
      <c r="GB949" s="5"/>
      <c r="GC949" s="5"/>
      <c r="GD949" s="5"/>
      <c r="GE949" s="5"/>
      <c r="GF949" s="5"/>
      <c r="GG949" s="5"/>
      <c r="GH949" s="5"/>
      <c r="GI949" s="5"/>
      <c r="GJ949" s="5"/>
      <c r="GK949" s="5"/>
      <c r="GL949" s="5"/>
      <c r="GM949" s="5"/>
      <c r="GN949" s="5"/>
      <c r="GO949" s="5"/>
      <c r="GP949" s="5"/>
      <c r="GQ949" s="5"/>
      <c r="GR949" s="5"/>
      <c r="GS949" s="5"/>
      <c r="GT949" s="5"/>
      <c r="GU949" s="5"/>
      <c r="GV949" s="5"/>
      <c r="GW949" s="5"/>
      <c r="GX949" s="5"/>
      <c r="GY949" s="5"/>
      <c r="GZ949" s="5"/>
      <c r="HA949" s="5"/>
      <c r="HB949" s="5"/>
      <c r="HC949" s="5"/>
      <c r="HD949" s="5"/>
      <c r="HE949" s="5"/>
      <c r="HF949" s="5"/>
      <c r="HG949" s="5"/>
      <c r="HH949" s="5"/>
      <c r="HI949" s="5"/>
      <c r="HJ949" s="5"/>
      <c r="HK949" s="5"/>
      <c r="HL949" s="5"/>
      <c r="HM949" s="5"/>
      <c r="HN949" s="5"/>
      <c r="HO949" s="5"/>
      <c r="HP949" s="5"/>
      <c r="HQ949" s="5"/>
      <c r="HR949" s="5"/>
      <c r="HS949" s="5"/>
      <c r="HT949" s="5"/>
      <c r="HU949" s="5"/>
      <c r="HV949" s="5"/>
      <c r="HW949" s="5"/>
      <c r="HX949" s="5"/>
      <c r="HY949" s="5"/>
      <c r="HZ949" s="5"/>
      <c r="IA949" s="5"/>
      <c r="IB949" s="5"/>
      <c r="IC949" s="5"/>
      <c r="ID949" s="5"/>
      <c r="IE949" s="5"/>
      <c r="IF949" s="5"/>
      <c r="IG949" s="5"/>
      <c r="IH949" s="5"/>
      <c r="II949" s="5"/>
      <c r="IJ949" s="5"/>
      <c r="IK949" s="5"/>
      <c r="IL949" s="5"/>
      <c r="IM949" s="5"/>
      <c r="IN949" s="5"/>
      <c r="IO949" s="5"/>
      <c r="IP949" s="5"/>
      <c r="IQ949" s="5"/>
      <c r="IR949" s="5"/>
      <c r="IS949" s="5"/>
      <c r="IT949" s="5"/>
      <c r="IU949" s="5"/>
      <c r="IV949" s="5"/>
      <c r="IW949" s="5"/>
      <c r="IX949" s="5"/>
      <c r="IY949" s="5"/>
      <c r="IZ949" s="5"/>
      <c r="JA949" s="5"/>
      <c r="JB949" s="5"/>
      <c r="JC949" s="5"/>
      <c r="JD949" s="5"/>
      <c r="JE949" s="5"/>
      <c r="JF949" s="5"/>
      <c r="JG949" s="5"/>
      <c r="JH949" s="5"/>
      <c r="JI949" s="5"/>
      <c r="JJ949" s="5"/>
      <c r="JK949" s="5"/>
      <c r="JL949" s="5"/>
      <c r="JM949" s="5"/>
      <c r="JN949" s="5"/>
      <c r="JO949" s="5"/>
      <c r="JP949" s="5"/>
      <c r="JQ949" s="5"/>
      <c r="JR949" s="5"/>
      <c r="JS949" s="5"/>
      <c r="JT949" s="5"/>
      <c r="JU949" s="5"/>
      <c r="JV949" s="5"/>
      <c r="JW949" s="5"/>
      <c r="JX949" s="5"/>
      <c r="JY949" s="5"/>
      <c r="JZ949" s="5"/>
      <c r="KA949" s="5"/>
      <c r="KB949" s="5"/>
      <c r="KC949" s="5"/>
      <c r="KD949" s="5"/>
      <c r="KE949" s="5"/>
      <c r="KF949" s="5"/>
      <c r="KG949" s="5"/>
      <c r="KH949" s="5"/>
      <c r="KI949" s="5"/>
      <c r="KJ949" s="5"/>
      <c r="KK949" s="5"/>
      <c r="KL949" s="5"/>
      <c r="KM949" s="5"/>
      <c r="KN949" s="5"/>
    </row>
    <row r="950" spans="1:300" ht="12.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5"/>
      <c r="CL950" s="5"/>
      <c r="CM950" s="5"/>
      <c r="CN950" s="5"/>
      <c r="CO950" s="5"/>
      <c r="CP950" s="5"/>
      <c r="CQ950" s="5"/>
      <c r="CR950" s="5"/>
      <c r="CS950" s="5"/>
      <c r="CT950" s="5"/>
      <c r="CU950" s="5"/>
      <c r="CV950" s="5"/>
      <c r="CW950" s="5"/>
      <c r="CX950" s="5"/>
      <c r="CY950" s="5"/>
      <c r="CZ950" s="5"/>
      <c r="DA950" s="5"/>
      <c r="DB950" s="5"/>
      <c r="DC950" s="5"/>
      <c r="DD950" s="5"/>
      <c r="DE950" s="5"/>
      <c r="DF950" s="5"/>
      <c r="DG950" s="5"/>
      <c r="DH950" s="5"/>
      <c r="DI950" s="5"/>
      <c r="DJ950" s="5"/>
      <c r="DK950" s="5"/>
      <c r="DL950" s="5"/>
      <c r="DM950" s="5"/>
      <c r="DN950" s="5"/>
      <c r="DO950" s="5"/>
      <c r="DP950" s="5"/>
      <c r="DQ950" s="5"/>
      <c r="DR950" s="5"/>
      <c r="DS950" s="5"/>
      <c r="DT950" s="5"/>
      <c r="DU950" s="5"/>
      <c r="DV950" s="5"/>
      <c r="DW950" s="5"/>
      <c r="DX950" s="5"/>
      <c r="DY950" s="5"/>
      <c r="DZ950" s="5"/>
      <c r="EA950" s="5"/>
      <c r="EB950" s="5"/>
      <c r="EC950" s="5"/>
      <c r="ED950" s="5"/>
      <c r="EE950" s="5"/>
      <c r="EF950" s="5"/>
      <c r="EG950" s="5"/>
      <c r="EH950" s="5"/>
      <c r="EI950" s="5"/>
      <c r="EJ950" s="5"/>
      <c r="EK950" s="5"/>
      <c r="EL950" s="5"/>
      <c r="EM950" s="5"/>
      <c r="EN950" s="5"/>
      <c r="EO950" s="5"/>
      <c r="EP950" s="5"/>
      <c r="EQ950" s="5"/>
      <c r="ER950" s="5"/>
      <c r="ES950" s="5"/>
      <c r="ET950" s="5"/>
      <c r="EU950" s="5"/>
      <c r="EV950" s="5"/>
      <c r="EW950" s="5"/>
      <c r="EX950" s="5"/>
      <c r="EY950" s="5"/>
      <c r="EZ950" s="5"/>
      <c r="FA950" s="5"/>
      <c r="FB950" s="5"/>
      <c r="FC950" s="5"/>
      <c r="FD950" s="5"/>
      <c r="FE950" s="5"/>
      <c r="FF950" s="5"/>
      <c r="FG950" s="5"/>
      <c r="FH950" s="5"/>
      <c r="FI950" s="5"/>
      <c r="FJ950" s="5"/>
      <c r="FK950" s="5"/>
      <c r="FL950" s="5"/>
      <c r="FM950" s="5"/>
      <c r="FN950" s="5"/>
      <c r="FO950" s="5"/>
      <c r="FP950" s="5"/>
      <c r="FQ950" s="5"/>
      <c r="FR950" s="5"/>
      <c r="FS950" s="5"/>
      <c r="FT950" s="5"/>
      <c r="FU950" s="5"/>
      <c r="FV950" s="5"/>
      <c r="FW950" s="5"/>
      <c r="FX950" s="5"/>
      <c r="FY950" s="5"/>
      <c r="FZ950" s="5"/>
      <c r="GA950" s="5"/>
      <c r="GB950" s="5"/>
      <c r="GC950" s="5"/>
      <c r="GD950" s="5"/>
      <c r="GE950" s="5"/>
      <c r="GF950" s="5"/>
      <c r="GG950" s="5"/>
      <c r="GH950" s="5"/>
      <c r="GI950" s="5"/>
      <c r="GJ950" s="5"/>
      <c r="GK950" s="5"/>
      <c r="GL950" s="5"/>
      <c r="GM950" s="5"/>
      <c r="GN950" s="5"/>
      <c r="GO950" s="5"/>
      <c r="GP950" s="5"/>
      <c r="GQ950" s="5"/>
      <c r="GR950" s="5"/>
      <c r="GS950" s="5"/>
      <c r="GT950" s="5"/>
      <c r="GU950" s="5"/>
      <c r="GV950" s="5"/>
      <c r="GW950" s="5"/>
      <c r="GX950" s="5"/>
      <c r="GY950" s="5"/>
      <c r="GZ950" s="5"/>
      <c r="HA950" s="5"/>
      <c r="HB950" s="5"/>
      <c r="HC950" s="5"/>
      <c r="HD950" s="5"/>
      <c r="HE950" s="5"/>
      <c r="HF950" s="5"/>
      <c r="HG950" s="5"/>
      <c r="HH950" s="5"/>
      <c r="HI950" s="5"/>
      <c r="HJ950" s="5"/>
      <c r="HK950" s="5"/>
      <c r="HL950" s="5"/>
      <c r="HM950" s="5"/>
      <c r="HN950" s="5"/>
      <c r="HO950" s="5"/>
      <c r="HP950" s="5"/>
      <c r="HQ950" s="5"/>
      <c r="HR950" s="5"/>
      <c r="HS950" s="5"/>
      <c r="HT950" s="5"/>
      <c r="HU950" s="5"/>
      <c r="HV950" s="5"/>
      <c r="HW950" s="5"/>
      <c r="HX950" s="5"/>
      <c r="HY950" s="5"/>
      <c r="HZ950" s="5"/>
      <c r="IA950" s="5"/>
      <c r="IB950" s="5"/>
      <c r="IC950" s="5"/>
      <c r="ID950" s="5"/>
      <c r="IE950" s="5"/>
      <c r="IF950" s="5"/>
      <c r="IG950" s="5"/>
      <c r="IH950" s="5"/>
      <c r="II950" s="5"/>
      <c r="IJ950" s="5"/>
      <c r="IK950" s="5"/>
      <c r="IL950" s="5"/>
      <c r="IM950" s="5"/>
      <c r="IN950" s="5"/>
      <c r="IO950" s="5"/>
      <c r="IP950" s="5"/>
      <c r="IQ950" s="5"/>
      <c r="IR950" s="5"/>
      <c r="IS950" s="5"/>
      <c r="IT950" s="5"/>
      <c r="IU950" s="5"/>
      <c r="IV950" s="5"/>
      <c r="IW950" s="5"/>
      <c r="IX950" s="5"/>
      <c r="IY950" s="5"/>
      <c r="IZ950" s="5"/>
      <c r="JA950" s="5"/>
      <c r="JB950" s="5"/>
      <c r="JC950" s="5"/>
      <c r="JD950" s="5"/>
      <c r="JE950" s="5"/>
      <c r="JF950" s="5"/>
      <c r="JG950" s="5"/>
      <c r="JH950" s="5"/>
      <c r="JI950" s="5"/>
      <c r="JJ950" s="5"/>
      <c r="JK950" s="5"/>
      <c r="JL950" s="5"/>
      <c r="JM950" s="5"/>
      <c r="JN950" s="5"/>
      <c r="JO950" s="5"/>
      <c r="JP950" s="5"/>
      <c r="JQ950" s="5"/>
      <c r="JR950" s="5"/>
      <c r="JS950" s="5"/>
      <c r="JT950" s="5"/>
      <c r="JU950" s="5"/>
      <c r="JV950" s="5"/>
      <c r="JW950" s="5"/>
      <c r="JX950" s="5"/>
      <c r="JY950" s="5"/>
      <c r="JZ950" s="5"/>
      <c r="KA950" s="5"/>
      <c r="KB950" s="5"/>
      <c r="KC950" s="5"/>
      <c r="KD950" s="5"/>
      <c r="KE950" s="5"/>
      <c r="KF950" s="5"/>
      <c r="KG950" s="5"/>
      <c r="KH950" s="5"/>
      <c r="KI950" s="5"/>
      <c r="KJ950" s="5"/>
      <c r="KK950" s="5"/>
      <c r="KL950" s="5"/>
      <c r="KM950" s="5"/>
      <c r="KN950" s="5"/>
    </row>
    <row r="951" spans="1:300" ht="12.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5"/>
      <c r="CL951" s="5"/>
      <c r="CM951" s="5"/>
      <c r="CN951" s="5"/>
      <c r="CO951" s="5"/>
      <c r="CP951" s="5"/>
      <c r="CQ951" s="5"/>
      <c r="CR951" s="5"/>
      <c r="CS951" s="5"/>
      <c r="CT951" s="5"/>
      <c r="CU951" s="5"/>
      <c r="CV951" s="5"/>
      <c r="CW951" s="5"/>
      <c r="CX951" s="5"/>
      <c r="CY951" s="5"/>
      <c r="CZ951" s="5"/>
      <c r="DA951" s="5"/>
      <c r="DB951" s="5"/>
      <c r="DC951" s="5"/>
      <c r="DD951" s="5"/>
      <c r="DE951" s="5"/>
      <c r="DF951" s="5"/>
      <c r="DG951" s="5"/>
      <c r="DH951" s="5"/>
      <c r="DI951" s="5"/>
      <c r="DJ951" s="5"/>
      <c r="DK951" s="5"/>
      <c r="DL951" s="5"/>
      <c r="DM951" s="5"/>
      <c r="DN951" s="5"/>
      <c r="DO951" s="5"/>
      <c r="DP951" s="5"/>
      <c r="DQ951" s="5"/>
      <c r="DR951" s="5"/>
      <c r="DS951" s="5"/>
      <c r="DT951" s="5"/>
      <c r="DU951" s="5"/>
      <c r="DV951" s="5"/>
      <c r="DW951" s="5"/>
      <c r="DX951" s="5"/>
      <c r="DY951" s="5"/>
      <c r="DZ951" s="5"/>
      <c r="EA951" s="5"/>
      <c r="EB951" s="5"/>
      <c r="EC951" s="5"/>
      <c r="ED951" s="5"/>
      <c r="EE951" s="5"/>
      <c r="EF951" s="5"/>
      <c r="EG951" s="5"/>
      <c r="EH951" s="5"/>
      <c r="EI951" s="5"/>
      <c r="EJ951" s="5"/>
      <c r="EK951" s="5"/>
      <c r="EL951" s="5"/>
      <c r="EM951" s="5"/>
      <c r="EN951" s="5"/>
      <c r="EO951" s="5"/>
      <c r="EP951" s="5"/>
      <c r="EQ951" s="5"/>
      <c r="ER951" s="5"/>
      <c r="ES951" s="5"/>
      <c r="ET951" s="5"/>
      <c r="EU951" s="5"/>
      <c r="EV951" s="5"/>
      <c r="EW951" s="5"/>
      <c r="EX951" s="5"/>
      <c r="EY951" s="5"/>
      <c r="EZ951" s="5"/>
      <c r="FA951" s="5"/>
      <c r="FB951" s="5"/>
      <c r="FC951" s="5"/>
      <c r="FD951" s="5"/>
      <c r="FE951" s="5"/>
      <c r="FF951" s="5"/>
      <c r="FG951" s="5"/>
      <c r="FH951" s="5"/>
      <c r="FI951" s="5"/>
      <c r="FJ951" s="5"/>
      <c r="FK951" s="5"/>
      <c r="FL951" s="5"/>
      <c r="FM951" s="5"/>
      <c r="FN951" s="5"/>
      <c r="FO951" s="5"/>
      <c r="FP951" s="5"/>
      <c r="FQ951" s="5"/>
      <c r="FR951" s="5"/>
      <c r="FS951" s="5"/>
      <c r="FT951" s="5"/>
      <c r="FU951" s="5"/>
      <c r="FV951" s="5"/>
      <c r="FW951" s="5"/>
      <c r="FX951" s="5"/>
      <c r="FY951" s="5"/>
      <c r="FZ951" s="5"/>
      <c r="GA951" s="5"/>
      <c r="GB951" s="5"/>
      <c r="GC951" s="5"/>
      <c r="GD951" s="5"/>
      <c r="GE951" s="5"/>
      <c r="GF951" s="5"/>
      <c r="GG951" s="5"/>
      <c r="GH951" s="5"/>
      <c r="GI951" s="5"/>
      <c r="GJ951" s="5"/>
      <c r="GK951" s="5"/>
      <c r="GL951" s="5"/>
      <c r="GM951" s="5"/>
      <c r="GN951" s="5"/>
      <c r="GO951" s="5"/>
      <c r="GP951" s="5"/>
      <c r="GQ951" s="5"/>
      <c r="GR951" s="5"/>
      <c r="GS951" s="5"/>
      <c r="GT951" s="5"/>
      <c r="GU951" s="5"/>
      <c r="GV951" s="5"/>
      <c r="GW951" s="5"/>
      <c r="GX951" s="5"/>
      <c r="GY951" s="5"/>
      <c r="GZ951" s="5"/>
      <c r="HA951" s="5"/>
      <c r="HB951" s="5"/>
      <c r="HC951" s="5"/>
      <c r="HD951" s="5"/>
      <c r="HE951" s="5"/>
      <c r="HF951" s="5"/>
      <c r="HG951" s="5"/>
      <c r="HH951" s="5"/>
      <c r="HI951" s="5"/>
      <c r="HJ951" s="5"/>
      <c r="HK951" s="5"/>
      <c r="HL951" s="5"/>
      <c r="HM951" s="5"/>
      <c r="HN951" s="5"/>
      <c r="HO951" s="5"/>
      <c r="HP951" s="5"/>
      <c r="HQ951" s="5"/>
      <c r="HR951" s="5"/>
      <c r="HS951" s="5"/>
      <c r="HT951" s="5"/>
      <c r="HU951" s="5"/>
      <c r="HV951" s="5"/>
      <c r="HW951" s="5"/>
      <c r="HX951" s="5"/>
      <c r="HY951" s="5"/>
      <c r="HZ951" s="5"/>
      <c r="IA951" s="5"/>
      <c r="IB951" s="5"/>
      <c r="IC951" s="5"/>
      <c r="ID951" s="5"/>
      <c r="IE951" s="5"/>
      <c r="IF951" s="5"/>
      <c r="IG951" s="5"/>
      <c r="IH951" s="5"/>
      <c r="II951" s="5"/>
      <c r="IJ951" s="5"/>
      <c r="IK951" s="5"/>
      <c r="IL951" s="5"/>
      <c r="IM951" s="5"/>
      <c r="IN951" s="5"/>
      <c r="IO951" s="5"/>
      <c r="IP951" s="5"/>
      <c r="IQ951" s="5"/>
      <c r="IR951" s="5"/>
      <c r="IS951" s="5"/>
      <c r="IT951" s="5"/>
      <c r="IU951" s="5"/>
      <c r="IV951" s="5"/>
      <c r="IW951" s="5"/>
      <c r="IX951" s="5"/>
      <c r="IY951" s="5"/>
      <c r="IZ951" s="5"/>
      <c r="JA951" s="5"/>
      <c r="JB951" s="5"/>
      <c r="JC951" s="5"/>
      <c r="JD951" s="5"/>
      <c r="JE951" s="5"/>
      <c r="JF951" s="5"/>
      <c r="JG951" s="5"/>
      <c r="JH951" s="5"/>
      <c r="JI951" s="5"/>
      <c r="JJ951" s="5"/>
      <c r="JK951" s="5"/>
      <c r="JL951" s="5"/>
      <c r="JM951" s="5"/>
      <c r="JN951" s="5"/>
      <c r="JO951" s="5"/>
      <c r="JP951" s="5"/>
      <c r="JQ951" s="5"/>
      <c r="JR951" s="5"/>
      <c r="JS951" s="5"/>
      <c r="JT951" s="5"/>
      <c r="JU951" s="5"/>
      <c r="JV951" s="5"/>
      <c r="JW951" s="5"/>
      <c r="JX951" s="5"/>
      <c r="JY951" s="5"/>
      <c r="JZ951" s="5"/>
      <c r="KA951" s="5"/>
      <c r="KB951" s="5"/>
      <c r="KC951" s="5"/>
      <c r="KD951" s="5"/>
      <c r="KE951" s="5"/>
      <c r="KF951" s="5"/>
      <c r="KG951" s="5"/>
      <c r="KH951" s="5"/>
      <c r="KI951" s="5"/>
      <c r="KJ951" s="5"/>
      <c r="KK951" s="5"/>
      <c r="KL951" s="5"/>
      <c r="KM951" s="5"/>
      <c r="KN951" s="5"/>
    </row>
    <row r="952" spans="1:300" ht="12.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5"/>
      <c r="CL952" s="5"/>
      <c r="CM952" s="5"/>
      <c r="CN952" s="5"/>
      <c r="CO952" s="5"/>
      <c r="CP952" s="5"/>
      <c r="CQ952" s="5"/>
      <c r="CR952" s="5"/>
      <c r="CS952" s="5"/>
      <c r="CT952" s="5"/>
      <c r="CU952" s="5"/>
      <c r="CV952" s="5"/>
      <c r="CW952" s="5"/>
      <c r="CX952" s="5"/>
      <c r="CY952" s="5"/>
      <c r="CZ952" s="5"/>
      <c r="DA952" s="5"/>
      <c r="DB952" s="5"/>
      <c r="DC952" s="5"/>
      <c r="DD952" s="5"/>
      <c r="DE952" s="5"/>
      <c r="DF952" s="5"/>
      <c r="DG952" s="5"/>
      <c r="DH952" s="5"/>
      <c r="DI952" s="5"/>
      <c r="DJ952" s="5"/>
      <c r="DK952" s="5"/>
      <c r="DL952" s="5"/>
      <c r="DM952" s="5"/>
      <c r="DN952" s="5"/>
      <c r="DO952" s="5"/>
      <c r="DP952" s="5"/>
      <c r="DQ952" s="5"/>
      <c r="DR952" s="5"/>
      <c r="DS952" s="5"/>
      <c r="DT952" s="5"/>
      <c r="DU952" s="5"/>
      <c r="DV952" s="5"/>
      <c r="DW952" s="5"/>
      <c r="DX952" s="5"/>
      <c r="DY952" s="5"/>
      <c r="DZ952" s="5"/>
      <c r="EA952" s="5"/>
      <c r="EB952" s="5"/>
      <c r="EC952" s="5"/>
      <c r="ED952" s="5"/>
      <c r="EE952" s="5"/>
      <c r="EF952" s="5"/>
      <c r="EG952" s="5"/>
      <c r="EH952" s="5"/>
      <c r="EI952" s="5"/>
      <c r="EJ952" s="5"/>
      <c r="EK952" s="5"/>
      <c r="EL952" s="5"/>
      <c r="EM952" s="5"/>
      <c r="EN952" s="5"/>
      <c r="EO952" s="5"/>
      <c r="EP952" s="5"/>
      <c r="EQ952" s="5"/>
      <c r="ER952" s="5"/>
      <c r="ES952" s="5"/>
      <c r="ET952" s="5"/>
      <c r="EU952" s="5"/>
      <c r="EV952" s="5"/>
      <c r="EW952" s="5"/>
      <c r="EX952" s="5"/>
      <c r="EY952" s="5"/>
      <c r="EZ952" s="5"/>
      <c r="FA952" s="5"/>
      <c r="FB952" s="5"/>
      <c r="FC952" s="5"/>
      <c r="FD952" s="5"/>
      <c r="FE952" s="5"/>
      <c r="FF952" s="5"/>
      <c r="FG952" s="5"/>
      <c r="FH952" s="5"/>
      <c r="FI952" s="5"/>
      <c r="FJ952" s="5"/>
      <c r="FK952" s="5"/>
      <c r="FL952" s="5"/>
      <c r="FM952" s="5"/>
      <c r="FN952" s="5"/>
      <c r="FO952" s="5"/>
      <c r="FP952" s="5"/>
      <c r="FQ952" s="5"/>
      <c r="FR952" s="5"/>
      <c r="FS952" s="5"/>
      <c r="FT952" s="5"/>
      <c r="FU952" s="5"/>
      <c r="FV952" s="5"/>
      <c r="FW952" s="5"/>
      <c r="FX952" s="5"/>
      <c r="FY952" s="5"/>
      <c r="FZ952" s="5"/>
      <c r="GA952" s="5"/>
      <c r="GB952" s="5"/>
      <c r="GC952" s="5"/>
      <c r="GD952" s="5"/>
      <c r="GE952" s="5"/>
      <c r="GF952" s="5"/>
      <c r="GG952" s="5"/>
      <c r="GH952" s="5"/>
      <c r="GI952" s="5"/>
      <c r="GJ952" s="5"/>
      <c r="GK952" s="5"/>
      <c r="GL952" s="5"/>
      <c r="GM952" s="5"/>
      <c r="GN952" s="5"/>
      <c r="GO952" s="5"/>
      <c r="GP952" s="5"/>
      <c r="GQ952" s="5"/>
      <c r="GR952" s="5"/>
      <c r="GS952" s="5"/>
      <c r="GT952" s="5"/>
      <c r="GU952" s="5"/>
      <c r="GV952" s="5"/>
      <c r="GW952" s="5"/>
      <c r="GX952" s="5"/>
      <c r="GY952" s="5"/>
      <c r="GZ952" s="5"/>
      <c r="HA952" s="5"/>
      <c r="HB952" s="5"/>
      <c r="HC952" s="5"/>
      <c r="HD952" s="5"/>
      <c r="HE952" s="5"/>
      <c r="HF952" s="5"/>
      <c r="HG952" s="5"/>
      <c r="HH952" s="5"/>
      <c r="HI952" s="5"/>
      <c r="HJ952" s="5"/>
      <c r="HK952" s="5"/>
      <c r="HL952" s="5"/>
      <c r="HM952" s="5"/>
      <c r="HN952" s="5"/>
      <c r="HO952" s="5"/>
      <c r="HP952" s="5"/>
      <c r="HQ952" s="5"/>
      <c r="HR952" s="5"/>
      <c r="HS952" s="5"/>
      <c r="HT952" s="5"/>
      <c r="HU952" s="5"/>
      <c r="HV952" s="5"/>
      <c r="HW952" s="5"/>
      <c r="HX952" s="5"/>
      <c r="HY952" s="5"/>
      <c r="HZ952" s="5"/>
      <c r="IA952" s="5"/>
      <c r="IB952" s="5"/>
      <c r="IC952" s="5"/>
      <c r="ID952" s="5"/>
      <c r="IE952" s="5"/>
      <c r="IF952" s="5"/>
      <c r="IG952" s="5"/>
      <c r="IH952" s="5"/>
      <c r="II952" s="5"/>
      <c r="IJ952" s="5"/>
      <c r="IK952" s="5"/>
      <c r="IL952" s="5"/>
      <c r="IM952" s="5"/>
      <c r="IN952" s="5"/>
      <c r="IO952" s="5"/>
      <c r="IP952" s="5"/>
      <c r="IQ952" s="5"/>
      <c r="IR952" s="5"/>
      <c r="IS952" s="5"/>
      <c r="IT952" s="5"/>
      <c r="IU952" s="5"/>
      <c r="IV952" s="5"/>
      <c r="IW952" s="5"/>
      <c r="IX952" s="5"/>
      <c r="IY952" s="5"/>
      <c r="IZ952" s="5"/>
      <c r="JA952" s="5"/>
      <c r="JB952" s="5"/>
      <c r="JC952" s="5"/>
      <c r="JD952" s="5"/>
      <c r="JE952" s="5"/>
      <c r="JF952" s="5"/>
      <c r="JG952" s="5"/>
      <c r="JH952" s="5"/>
      <c r="JI952" s="5"/>
      <c r="JJ952" s="5"/>
      <c r="JK952" s="5"/>
      <c r="JL952" s="5"/>
      <c r="JM952" s="5"/>
      <c r="JN952" s="5"/>
      <c r="JO952" s="5"/>
      <c r="JP952" s="5"/>
      <c r="JQ952" s="5"/>
      <c r="JR952" s="5"/>
      <c r="JS952" s="5"/>
      <c r="JT952" s="5"/>
      <c r="JU952" s="5"/>
      <c r="JV952" s="5"/>
      <c r="JW952" s="5"/>
      <c r="JX952" s="5"/>
      <c r="JY952" s="5"/>
      <c r="JZ952" s="5"/>
      <c r="KA952" s="5"/>
      <c r="KB952" s="5"/>
      <c r="KC952" s="5"/>
      <c r="KD952" s="5"/>
      <c r="KE952" s="5"/>
      <c r="KF952" s="5"/>
      <c r="KG952" s="5"/>
      <c r="KH952" s="5"/>
      <c r="KI952" s="5"/>
      <c r="KJ952" s="5"/>
      <c r="KK952" s="5"/>
      <c r="KL952" s="5"/>
      <c r="KM952" s="5"/>
      <c r="KN952" s="5"/>
    </row>
    <row r="953" spans="1:300" ht="12.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5"/>
      <c r="CJ953" s="5"/>
      <c r="CK953" s="5"/>
      <c r="CL953" s="5"/>
      <c r="CM953" s="5"/>
      <c r="CN953" s="5"/>
      <c r="CO953" s="5"/>
      <c r="CP953" s="5"/>
      <c r="CQ953" s="5"/>
      <c r="CR953" s="5"/>
      <c r="CS953" s="5"/>
      <c r="CT953" s="5"/>
      <c r="CU953" s="5"/>
      <c r="CV953" s="5"/>
      <c r="CW953" s="5"/>
      <c r="CX953" s="5"/>
      <c r="CY953" s="5"/>
      <c r="CZ953" s="5"/>
      <c r="DA953" s="5"/>
      <c r="DB953" s="5"/>
      <c r="DC953" s="5"/>
      <c r="DD953" s="5"/>
      <c r="DE953" s="5"/>
      <c r="DF953" s="5"/>
      <c r="DG953" s="5"/>
      <c r="DH953" s="5"/>
      <c r="DI953" s="5"/>
      <c r="DJ953" s="5"/>
      <c r="DK953" s="5"/>
      <c r="DL953" s="5"/>
      <c r="DM953" s="5"/>
      <c r="DN953" s="5"/>
      <c r="DO953" s="5"/>
      <c r="DP953" s="5"/>
      <c r="DQ953" s="5"/>
      <c r="DR953" s="5"/>
      <c r="DS953" s="5"/>
      <c r="DT953" s="5"/>
      <c r="DU953" s="5"/>
      <c r="DV953" s="5"/>
      <c r="DW953" s="5"/>
      <c r="DX953" s="5"/>
      <c r="DY953" s="5"/>
      <c r="DZ953" s="5"/>
      <c r="EA953" s="5"/>
      <c r="EB953" s="5"/>
      <c r="EC953" s="5"/>
      <c r="ED953" s="5"/>
      <c r="EE953" s="5"/>
      <c r="EF953" s="5"/>
      <c r="EG953" s="5"/>
      <c r="EH953" s="5"/>
      <c r="EI953" s="5"/>
      <c r="EJ953" s="5"/>
      <c r="EK953" s="5"/>
      <c r="EL953" s="5"/>
      <c r="EM953" s="5"/>
      <c r="EN953" s="5"/>
      <c r="EO953" s="5"/>
      <c r="EP953" s="5"/>
      <c r="EQ953" s="5"/>
      <c r="ER953" s="5"/>
      <c r="ES953" s="5"/>
      <c r="ET953" s="5"/>
      <c r="EU953" s="5"/>
      <c r="EV953" s="5"/>
      <c r="EW953" s="5"/>
      <c r="EX953" s="5"/>
      <c r="EY953" s="5"/>
      <c r="EZ953" s="5"/>
      <c r="FA953" s="5"/>
      <c r="FB953" s="5"/>
      <c r="FC953" s="5"/>
      <c r="FD953" s="5"/>
      <c r="FE953" s="5"/>
      <c r="FF953" s="5"/>
      <c r="FG953" s="5"/>
      <c r="FH953" s="5"/>
      <c r="FI953" s="5"/>
      <c r="FJ953" s="5"/>
      <c r="FK953" s="5"/>
      <c r="FL953" s="5"/>
      <c r="FM953" s="5"/>
      <c r="FN953" s="5"/>
      <c r="FO953" s="5"/>
      <c r="FP953" s="5"/>
      <c r="FQ953" s="5"/>
      <c r="FR953" s="5"/>
      <c r="FS953" s="5"/>
      <c r="FT953" s="5"/>
      <c r="FU953" s="5"/>
      <c r="FV953" s="5"/>
      <c r="FW953" s="5"/>
      <c r="FX953" s="5"/>
      <c r="FY953" s="5"/>
      <c r="FZ953" s="5"/>
      <c r="GA953" s="5"/>
      <c r="GB953" s="5"/>
      <c r="GC953" s="5"/>
      <c r="GD953" s="5"/>
      <c r="GE953" s="5"/>
      <c r="GF953" s="5"/>
      <c r="GG953" s="5"/>
      <c r="GH953" s="5"/>
      <c r="GI953" s="5"/>
      <c r="GJ953" s="5"/>
      <c r="GK953" s="5"/>
      <c r="GL953" s="5"/>
      <c r="GM953" s="5"/>
      <c r="GN953" s="5"/>
      <c r="GO953" s="5"/>
      <c r="GP953" s="5"/>
      <c r="GQ953" s="5"/>
      <c r="GR953" s="5"/>
      <c r="GS953" s="5"/>
      <c r="GT953" s="5"/>
      <c r="GU953" s="5"/>
      <c r="GV953" s="5"/>
      <c r="GW953" s="5"/>
      <c r="GX953" s="5"/>
      <c r="GY953" s="5"/>
      <c r="GZ953" s="5"/>
      <c r="HA953" s="5"/>
      <c r="HB953" s="5"/>
      <c r="HC953" s="5"/>
      <c r="HD953" s="5"/>
      <c r="HE953" s="5"/>
      <c r="HF953" s="5"/>
      <c r="HG953" s="5"/>
      <c r="HH953" s="5"/>
      <c r="HI953" s="5"/>
      <c r="HJ953" s="5"/>
      <c r="HK953" s="5"/>
      <c r="HL953" s="5"/>
      <c r="HM953" s="5"/>
      <c r="HN953" s="5"/>
      <c r="HO953" s="5"/>
      <c r="HP953" s="5"/>
      <c r="HQ953" s="5"/>
      <c r="HR953" s="5"/>
      <c r="HS953" s="5"/>
      <c r="HT953" s="5"/>
      <c r="HU953" s="5"/>
      <c r="HV953" s="5"/>
      <c r="HW953" s="5"/>
      <c r="HX953" s="5"/>
      <c r="HY953" s="5"/>
      <c r="HZ953" s="5"/>
      <c r="IA953" s="5"/>
      <c r="IB953" s="5"/>
      <c r="IC953" s="5"/>
      <c r="ID953" s="5"/>
      <c r="IE953" s="5"/>
      <c r="IF953" s="5"/>
      <c r="IG953" s="5"/>
      <c r="IH953" s="5"/>
      <c r="II953" s="5"/>
      <c r="IJ953" s="5"/>
      <c r="IK953" s="5"/>
      <c r="IL953" s="5"/>
      <c r="IM953" s="5"/>
      <c r="IN953" s="5"/>
      <c r="IO953" s="5"/>
      <c r="IP953" s="5"/>
      <c r="IQ953" s="5"/>
      <c r="IR953" s="5"/>
      <c r="IS953" s="5"/>
      <c r="IT953" s="5"/>
      <c r="IU953" s="5"/>
      <c r="IV953" s="5"/>
      <c r="IW953" s="5"/>
      <c r="IX953" s="5"/>
      <c r="IY953" s="5"/>
      <c r="IZ953" s="5"/>
      <c r="JA953" s="5"/>
      <c r="JB953" s="5"/>
      <c r="JC953" s="5"/>
      <c r="JD953" s="5"/>
      <c r="JE953" s="5"/>
      <c r="JF953" s="5"/>
      <c r="JG953" s="5"/>
      <c r="JH953" s="5"/>
      <c r="JI953" s="5"/>
      <c r="JJ953" s="5"/>
      <c r="JK953" s="5"/>
      <c r="JL953" s="5"/>
      <c r="JM953" s="5"/>
      <c r="JN953" s="5"/>
      <c r="JO953" s="5"/>
      <c r="JP953" s="5"/>
      <c r="JQ953" s="5"/>
      <c r="JR953" s="5"/>
      <c r="JS953" s="5"/>
      <c r="JT953" s="5"/>
      <c r="JU953" s="5"/>
      <c r="JV953" s="5"/>
      <c r="JW953" s="5"/>
      <c r="JX953" s="5"/>
      <c r="JY953" s="5"/>
      <c r="JZ953" s="5"/>
      <c r="KA953" s="5"/>
      <c r="KB953" s="5"/>
      <c r="KC953" s="5"/>
      <c r="KD953" s="5"/>
      <c r="KE953" s="5"/>
      <c r="KF953" s="5"/>
      <c r="KG953" s="5"/>
      <c r="KH953" s="5"/>
      <c r="KI953" s="5"/>
      <c r="KJ953" s="5"/>
      <c r="KK953" s="5"/>
      <c r="KL953" s="5"/>
      <c r="KM953" s="5"/>
      <c r="KN953" s="5"/>
    </row>
    <row r="954" spans="1:300" ht="12.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5"/>
      <c r="CJ954" s="5"/>
      <c r="CK954" s="5"/>
      <c r="CL954" s="5"/>
      <c r="CM954" s="5"/>
      <c r="CN954" s="5"/>
      <c r="CO954" s="5"/>
      <c r="CP954" s="5"/>
      <c r="CQ954" s="5"/>
      <c r="CR954" s="5"/>
      <c r="CS954" s="5"/>
      <c r="CT954" s="5"/>
      <c r="CU954" s="5"/>
      <c r="CV954" s="5"/>
      <c r="CW954" s="5"/>
      <c r="CX954" s="5"/>
      <c r="CY954" s="5"/>
      <c r="CZ954" s="5"/>
      <c r="DA954" s="5"/>
      <c r="DB954" s="5"/>
      <c r="DC954" s="5"/>
      <c r="DD954" s="5"/>
      <c r="DE954" s="5"/>
      <c r="DF954" s="5"/>
      <c r="DG954" s="5"/>
      <c r="DH954" s="5"/>
      <c r="DI954" s="5"/>
      <c r="DJ954" s="5"/>
      <c r="DK954" s="5"/>
      <c r="DL954" s="5"/>
      <c r="DM954" s="5"/>
      <c r="DN954" s="5"/>
      <c r="DO954" s="5"/>
      <c r="DP954" s="5"/>
      <c r="DQ954" s="5"/>
      <c r="DR954" s="5"/>
      <c r="DS954" s="5"/>
      <c r="DT954" s="5"/>
      <c r="DU954" s="5"/>
      <c r="DV954" s="5"/>
      <c r="DW954" s="5"/>
      <c r="DX954" s="5"/>
      <c r="DY954" s="5"/>
      <c r="DZ954" s="5"/>
      <c r="EA954" s="5"/>
      <c r="EB954" s="5"/>
      <c r="EC954" s="5"/>
      <c r="ED954" s="5"/>
      <c r="EE954" s="5"/>
      <c r="EF954" s="5"/>
      <c r="EG954" s="5"/>
      <c r="EH954" s="5"/>
      <c r="EI954" s="5"/>
      <c r="EJ954" s="5"/>
      <c r="EK954" s="5"/>
      <c r="EL954" s="5"/>
      <c r="EM954" s="5"/>
      <c r="EN954" s="5"/>
      <c r="EO954" s="5"/>
      <c r="EP954" s="5"/>
      <c r="EQ954" s="5"/>
      <c r="ER954" s="5"/>
      <c r="ES954" s="5"/>
      <c r="ET954" s="5"/>
      <c r="EU954" s="5"/>
      <c r="EV954" s="5"/>
      <c r="EW954" s="5"/>
      <c r="EX954" s="5"/>
      <c r="EY954" s="5"/>
      <c r="EZ954" s="5"/>
      <c r="FA954" s="5"/>
      <c r="FB954" s="5"/>
      <c r="FC954" s="5"/>
      <c r="FD954" s="5"/>
      <c r="FE954" s="5"/>
      <c r="FF954" s="5"/>
      <c r="FG954" s="5"/>
      <c r="FH954" s="5"/>
      <c r="FI954" s="5"/>
      <c r="FJ954" s="5"/>
      <c r="FK954" s="5"/>
      <c r="FL954" s="5"/>
      <c r="FM954" s="5"/>
      <c r="FN954" s="5"/>
      <c r="FO954" s="5"/>
      <c r="FP954" s="5"/>
      <c r="FQ954" s="5"/>
      <c r="FR954" s="5"/>
      <c r="FS954" s="5"/>
      <c r="FT954" s="5"/>
      <c r="FU954" s="5"/>
      <c r="FV954" s="5"/>
      <c r="FW954" s="5"/>
      <c r="FX954" s="5"/>
      <c r="FY954" s="5"/>
      <c r="FZ954" s="5"/>
      <c r="GA954" s="5"/>
      <c r="GB954" s="5"/>
      <c r="GC954" s="5"/>
      <c r="GD954" s="5"/>
      <c r="GE954" s="5"/>
      <c r="GF954" s="5"/>
      <c r="GG954" s="5"/>
      <c r="GH954" s="5"/>
      <c r="GI954" s="5"/>
      <c r="GJ954" s="5"/>
      <c r="GK954" s="5"/>
      <c r="GL954" s="5"/>
      <c r="GM954" s="5"/>
      <c r="GN954" s="5"/>
      <c r="GO954" s="5"/>
      <c r="GP954" s="5"/>
      <c r="GQ954" s="5"/>
      <c r="GR954" s="5"/>
      <c r="GS954" s="5"/>
      <c r="GT954" s="5"/>
      <c r="GU954" s="5"/>
      <c r="GV954" s="5"/>
      <c r="GW954" s="5"/>
      <c r="GX954" s="5"/>
      <c r="GY954" s="5"/>
      <c r="GZ954" s="5"/>
      <c r="HA954" s="5"/>
      <c r="HB954" s="5"/>
      <c r="HC954" s="5"/>
      <c r="HD954" s="5"/>
      <c r="HE954" s="5"/>
      <c r="HF954" s="5"/>
      <c r="HG954" s="5"/>
      <c r="HH954" s="5"/>
      <c r="HI954" s="5"/>
      <c r="HJ954" s="5"/>
      <c r="HK954" s="5"/>
      <c r="HL954" s="5"/>
      <c r="HM954" s="5"/>
      <c r="HN954" s="5"/>
      <c r="HO954" s="5"/>
      <c r="HP954" s="5"/>
      <c r="HQ954" s="5"/>
      <c r="HR954" s="5"/>
      <c r="HS954" s="5"/>
      <c r="HT954" s="5"/>
      <c r="HU954" s="5"/>
      <c r="HV954" s="5"/>
      <c r="HW954" s="5"/>
      <c r="HX954" s="5"/>
      <c r="HY954" s="5"/>
      <c r="HZ954" s="5"/>
      <c r="IA954" s="5"/>
      <c r="IB954" s="5"/>
      <c r="IC954" s="5"/>
      <c r="ID954" s="5"/>
      <c r="IE954" s="5"/>
      <c r="IF954" s="5"/>
      <c r="IG954" s="5"/>
      <c r="IH954" s="5"/>
      <c r="II954" s="5"/>
      <c r="IJ954" s="5"/>
      <c r="IK954" s="5"/>
      <c r="IL954" s="5"/>
      <c r="IM954" s="5"/>
      <c r="IN954" s="5"/>
      <c r="IO954" s="5"/>
      <c r="IP954" s="5"/>
      <c r="IQ954" s="5"/>
      <c r="IR954" s="5"/>
      <c r="IS954" s="5"/>
      <c r="IT954" s="5"/>
      <c r="IU954" s="5"/>
      <c r="IV954" s="5"/>
      <c r="IW954" s="5"/>
      <c r="IX954" s="5"/>
      <c r="IY954" s="5"/>
      <c r="IZ954" s="5"/>
      <c r="JA954" s="5"/>
      <c r="JB954" s="5"/>
      <c r="JC954" s="5"/>
      <c r="JD954" s="5"/>
      <c r="JE954" s="5"/>
      <c r="JF954" s="5"/>
      <c r="JG954" s="5"/>
      <c r="JH954" s="5"/>
      <c r="JI954" s="5"/>
      <c r="JJ954" s="5"/>
      <c r="JK954" s="5"/>
      <c r="JL954" s="5"/>
      <c r="JM954" s="5"/>
      <c r="JN954" s="5"/>
      <c r="JO954" s="5"/>
      <c r="JP954" s="5"/>
      <c r="JQ954" s="5"/>
      <c r="JR954" s="5"/>
      <c r="JS954" s="5"/>
      <c r="JT954" s="5"/>
      <c r="JU954" s="5"/>
      <c r="JV954" s="5"/>
      <c r="JW954" s="5"/>
      <c r="JX954" s="5"/>
      <c r="JY954" s="5"/>
      <c r="JZ954" s="5"/>
      <c r="KA954" s="5"/>
      <c r="KB954" s="5"/>
      <c r="KC954" s="5"/>
      <c r="KD954" s="5"/>
      <c r="KE954" s="5"/>
      <c r="KF954" s="5"/>
      <c r="KG954" s="5"/>
      <c r="KH954" s="5"/>
      <c r="KI954" s="5"/>
      <c r="KJ954" s="5"/>
      <c r="KK954" s="5"/>
      <c r="KL954" s="5"/>
      <c r="KM954" s="5"/>
      <c r="KN954" s="5"/>
    </row>
    <row r="955" spans="1:300" ht="12.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5"/>
      <c r="CJ955" s="5"/>
      <c r="CK955" s="5"/>
      <c r="CL955" s="5"/>
      <c r="CM955" s="5"/>
      <c r="CN955" s="5"/>
      <c r="CO955" s="5"/>
      <c r="CP955" s="5"/>
      <c r="CQ955" s="5"/>
      <c r="CR955" s="5"/>
      <c r="CS955" s="5"/>
      <c r="CT955" s="5"/>
      <c r="CU955" s="5"/>
      <c r="CV955" s="5"/>
      <c r="CW955" s="5"/>
      <c r="CX955" s="5"/>
      <c r="CY955" s="5"/>
      <c r="CZ955" s="5"/>
      <c r="DA955" s="5"/>
      <c r="DB955" s="5"/>
      <c r="DC955" s="5"/>
      <c r="DD955" s="5"/>
      <c r="DE955" s="5"/>
      <c r="DF955" s="5"/>
      <c r="DG955" s="5"/>
      <c r="DH955" s="5"/>
      <c r="DI955" s="5"/>
      <c r="DJ955" s="5"/>
      <c r="DK955" s="5"/>
      <c r="DL955" s="5"/>
      <c r="DM955" s="5"/>
      <c r="DN955" s="5"/>
      <c r="DO955" s="5"/>
      <c r="DP955" s="5"/>
      <c r="DQ955" s="5"/>
      <c r="DR955" s="5"/>
      <c r="DS955" s="5"/>
      <c r="DT955" s="5"/>
      <c r="DU955" s="5"/>
      <c r="DV955" s="5"/>
      <c r="DW955" s="5"/>
      <c r="DX955" s="5"/>
      <c r="DY955" s="5"/>
      <c r="DZ955" s="5"/>
      <c r="EA955" s="5"/>
      <c r="EB955" s="5"/>
      <c r="EC955" s="5"/>
      <c r="ED955" s="5"/>
      <c r="EE955" s="5"/>
      <c r="EF955" s="5"/>
      <c r="EG955" s="5"/>
      <c r="EH955" s="5"/>
      <c r="EI955" s="5"/>
      <c r="EJ955" s="5"/>
      <c r="EK955" s="5"/>
      <c r="EL955" s="5"/>
      <c r="EM955" s="5"/>
      <c r="EN955" s="5"/>
      <c r="EO955" s="5"/>
      <c r="EP955" s="5"/>
      <c r="EQ955" s="5"/>
      <c r="ER955" s="5"/>
      <c r="ES955" s="5"/>
      <c r="ET955" s="5"/>
      <c r="EU955" s="5"/>
      <c r="EV955" s="5"/>
      <c r="EW955" s="5"/>
      <c r="EX955" s="5"/>
      <c r="EY955" s="5"/>
      <c r="EZ955" s="5"/>
      <c r="FA955" s="5"/>
      <c r="FB955" s="5"/>
      <c r="FC955" s="5"/>
      <c r="FD955" s="5"/>
      <c r="FE955" s="5"/>
      <c r="FF955" s="5"/>
      <c r="FG955" s="5"/>
      <c r="FH955" s="5"/>
      <c r="FI955" s="5"/>
      <c r="FJ955" s="5"/>
      <c r="FK955" s="5"/>
      <c r="FL955" s="5"/>
      <c r="FM955" s="5"/>
      <c r="FN955" s="5"/>
      <c r="FO955" s="5"/>
      <c r="FP955" s="5"/>
      <c r="FQ955" s="5"/>
      <c r="FR955" s="5"/>
      <c r="FS955" s="5"/>
      <c r="FT955" s="5"/>
      <c r="FU955" s="5"/>
      <c r="FV955" s="5"/>
      <c r="FW955" s="5"/>
      <c r="FX955" s="5"/>
      <c r="FY955" s="5"/>
      <c r="FZ955" s="5"/>
      <c r="GA955" s="5"/>
      <c r="GB955" s="5"/>
      <c r="GC955" s="5"/>
      <c r="GD955" s="5"/>
      <c r="GE955" s="5"/>
      <c r="GF955" s="5"/>
      <c r="GG955" s="5"/>
      <c r="GH955" s="5"/>
      <c r="GI955" s="5"/>
      <c r="GJ955" s="5"/>
      <c r="GK955" s="5"/>
      <c r="GL955" s="5"/>
      <c r="GM955" s="5"/>
      <c r="GN955" s="5"/>
      <c r="GO955" s="5"/>
      <c r="GP955" s="5"/>
      <c r="GQ955" s="5"/>
      <c r="GR955" s="5"/>
      <c r="GS955" s="5"/>
      <c r="GT955" s="5"/>
      <c r="GU955" s="5"/>
      <c r="GV955" s="5"/>
      <c r="GW955" s="5"/>
      <c r="GX955" s="5"/>
      <c r="GY955" s="5"/>
      <c r="GZ955" s="5"/>
      <c r="HA955" s="5"/>
      <c r="HB955" s="5"/>
      <c r="HC955" s="5"/>
      <c r="HD955" s="5"/>
      <c r="HE955" s="5"/>
      <c r="HF955" s="5"/>
      <c r="HG955" s="5"/>
      <c r="HH955" s="5"/>
      <c r="HI955" s="5"/>
      <c r="HJ955" s="5"/>
      <c r="HK955" s="5"/>
      <c r="HL955" s="5"/>
      <c r="HM955" s="5"/>
      <c r="HN955" s="5"/>
      <c r="HO955" s="5"/>
      <c r="HP955" s="5"/>
      <c r="HQ955" s="5"/>
      <c r="HR955" s="5"/>
      <c r="HS955" s="5"/>
      <c r="HT955" s="5"/>
      <c r="HU955" s="5"/>
      <c r="HV955" s="5"/>
      <c r="HW955" s="5"/>
      <c r="HX955" s="5"/>
      <c r="HY955" s="5"/>
      <c r="HZ955" s="5"/>
      <c r="IA955" s="5"/>
      <c r="IB955" s="5"/>
      <c r="IC955" s="5"/>
      <c r="ID955" s="5"/>
      <c r="IE955" s="5"/>
      <c r="IF955" s="5"/>
      <c r="IG955" s="5"/>
      <c r="IH955" s="5"/>
      <c r="II955" s="5"/>
      <c r="IJ955" s="5"/>
      <c r="IK955" s="5"/>
      <c r="IL955" s="5"/>
      <c r="IM955" s="5"/>
      <c r="IN955" s="5"/>
      <c r="IO955" s="5"/>
      <c r="IP955" s="5"/>
      <c r="IQ955" s="5"/>
      <c r="IR955" s="5"/>
      <c r="IS955" s="5"/>
      <c r="IT955" s="5"/>
      <c r="IU955" s="5"/>
      <c r="IV955" s="5"/>
      <c r="IW955" s="5"/>
      <c r="IX955" s="5"/>
      <c r="IY955" s="5"/>
      <c r="IZ955" s="5"/>
      <c r="JA955" s="5"/>
      <c r="JB955" s="5"/>
      <c r="JC955" s="5"/>
      <c r="JD955" s="5"/>
      <c r="JE955" s="5"/>
      <c r="JF955" s="5"/>
      <c r="JG955" s="5"/>
      <c r="JH955" s="5"/>
      <c r="JI955" s="5"/>
      <c r="JJ955" s="5"/>
      <c r="JK955" s="5"/>
      <c r="JL955" s="5"/>
      <c r="JM955" s="5"/>
      <c r="JN955" s="5"/>
      <c r="JO955" s="5"/>
      <c r="JP955" s="5"/>
      <c r="JQ955" s="5"/>
      <c r="JR955" s="5"/>
      <c r="JS955" s="5"/>
      <c r="JT955" s="5"/>
      <c r="JU955" s="5"/>
      <c r="JV955" s="5"/>
      <c r="JW955" s="5"/>
      <c r="JX955" s="5"/>
      <c r="JY955" s="5"/>
      <c r="JZ955" s="5"/>
      <c r="KA955" s="5"/>
      <c r="KB955" s="5"/>
      <c r="KC955" s="5"/>
      <c r="KD955" s="5"/>
      <c r="KE955" s="5"/>
      <c r="KF955" s="5"/>
      <c r="KG955" s="5"/>
      <c r="KH955" s="5"/>
      <c r="KI955" s="5"/>
      <c r="KJ955" s="5"/>
      <c r="KK955" s="5"/>
      <c r="KL955" s="5"/>
      <c r="KM955" s="5"/>
      <c r="KN955" s="5"/>
    </row>
    <row r="956" spans="1:300" ht="12.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5"/>
      <c r="CJ956" s="5"/>
      <c r="CK956" s="5"/>
      <c r="CL956" s="5"/>
      <c r="CM956" s="5"/>
      <c r="CN956" s="5"/>
      <c r="CO956" s="5"/>
      <c r="CP956" s="5"/>
      <c r="CQ956" s="5"/>
      <c r="CR956" s="5"/>
      <c r="CS956" s="5"/>
      <c r="CT956" s="5"/>
      <c r="CU956" s="5"/>
      <c r="CV956" s="5"/>
      <c r="CW956" s="5"/>
      <c r="CX956" s="5"/>
      <c r="CY956" s="5"/>
      <c r="CZ956" s="5"/>
      <c r="DA956" s="5"/>
      <c r="DB956" s="5"/>
      <c r="DC956" s="5"/>
      <c r="DD956" s="5"/>
      <c r="DE956" s="5"/>
      <c r="DF956" s="5"/>
      <c r="DG956" s="5"/>
      <c r="DH956" s="5"/>
      <c r="DI956" s="5"/>
      <c r="DJ956" s="5"/>
      <c r="DK956" s="5"/>
      <c r="DL956" s="5"/>
      <c r="DM956" s="5"/>
      <c r="DN956" s="5"/>
      <c r="DO956" s="5"/>
      <c r="DP956" s="5"/>
      <c r="DQ956" s="5"/>
      <c r="DR956" s="5"/>
      <c r="DS956" s="5"/>
      <c r="DT956" s="5"/>
      <c r="DU956" s="5"/>
      <c r="DV956" s="5"/>
      <c r="DW956" s="5"/>
      <c r="DX956" s="5"/>
      <c r="DY956" s="5"/>
      <c r="DZ956" s="5"/>
      <c r="EA956" s="5"/>
      <c r="EB956" s="5"/>
      <c r="EC956" s="5"/>
      <c r="ED956" s="5"/>
      <c r="EE956" s="5"/>
      <c r="EF956" s="5"/>
      <c r="EG956" s="5"/>
      <c r="EH956" s="5"/>
      <c r="EI956" s="5"/>
      <c r="EJ956" s="5"/>
      <c r="EK956" s="5"/>
      <c r="EL956" s="5"/>
      <c r="EM956" s="5"/>
      <c r="EN956" s="5"/>
      <c r="EO956" s="5"/>
      <c r="EP956" s="5"/>
      <c r="EQ956" s="5"/>
      <c r="ER956" s="5"/>
      <c r="ES956" s="5"/>
      <c r="ET956" s="5"/>
      <c r="EU956" s="5"/>
      <c r="EV956" s="5"/>
      <c r="EW956" s="5"/>
      <c r="EX956" s="5"/>
      <c r="EY956" s="5"/>
      <c r="EZ956" s="5"/>
      <c r="FA956" s="5"/>
      <c r="FB956" s="5"/>
      <c r="FC956" s="5"/>
      <c r="FD956" s="5"/>
      <c r="FE956" s="5"/>
      <c r="FF956" s="5"/>
      <c r="FG956" s="5"/>
      <c r="FH956" s="5"/>
      <c r="FI956" s="5"/>
      <c r="FJ956" s="5"/>
      <c r="FK956" s="5"/>
      <c r="FL956" s="5"/>
      <c r="FM956" s="5"/>
      <c r="FN956" s="5"/>
      <c r="FO956" s="5"/>
      <c r="FP956" s="5"/>
      <c r="FQ956" s="5"/>
      <c r="FR956" s="5"/>
      <c r="FS956" s="5"/>
      <c r="FT956" s="5"/>
      <c r="FU956" s="5"/>
      <c r="FV956" s="5"/>
      <c r="FW956" s="5"/>
      <c r="FX956" s="5"/>
      <c r="FY956" s="5"/>
      <c r="FZ956" s="5"/>
      <c r="GA956" s="5"/>
      <c r="GB956" s="5"/>
      <c r="GC956" s="5"/>
      <c r="GD956" s="5"/>
      <c r="GE956" s="5"/>
      <c r="GF956" s="5"/>
      <c r="GG956" s="5"/>
      <c r="GH956" s="5"/>
      <c r="GI956" s="5"/>
      <c r="GJ956" s="5"/>
      <c r="GK956" s="5"/>
      <c r="GL956" s="5"/>
      <c r="GM956" s="5"/>
      <c r="GN956" s="5"/>
      <c r="GO956" s="5"/>
      <c r="GP956" s="5"/>
      <c r="GQ956" s="5"/>
      <c r="GR956" s="5"/>
      <c r="GS956" s="5"/>
      <c r="GT956" s="5"/>
      <c r="GU956" s="5"/>
      <c r="GV956" s="5"/>
      <c r="GW956" s="5"/>
      <c r="GX956" s="5"/>
      <c r="GY956" s="5"/>
      <c r="GZ956" s="5"/>
      <c r="HA956" s="5"/>
      <c r="HB956" s="5"/>
      <c r="HC956" s="5"/>
      <c r="HD956" s="5"/>
      <c r="HE956" s="5"/>
      <c r="HF956" s="5"/>
      <c r="HG956" s="5"/>
      <c r="HH956" s="5"/>
      <c r="HI956" s="5"/>
      <c r="HJ956" s="5"/>
      <c r="HK956" s="5"/>
      <c r="HL956" s="5"/>
      <c r="HM956" s="5"/>
      <c r="HN956" s="5"/>
      <c r="HO956" s="5"/>
      <c r="HP956" s="5"/>
      <c r="HQ956" s="5"/>
      <c r="HR956" s="5"/>
      <c r="HS956" s="5"/>
      <c r="HT956" s="5"/>
      <c r="HU956" s="5"/>
      <c r="HV956" s="5"/>
      <c r="HW956" s="5"/>
      <c r="HX956" s="5"/>
      <c r="HY956" s="5"/>
      <c r="HZ956" s="5"/>
      <c r="IA956" s="5"/>
      <c r="IB956" s="5"/>
      <c r="IC956" s="5"/>
      <c r="ID956" s="5"/>
      <c r="IE956" s="5"/>
      <c r="IF956" s="5"/>
      <c r="IG956" s="5"/>
      <c r="IH956" s="5"/>
      <c r="II956" s="5"/>
      <c r="IJ956" s="5"/>
      <c r="IK956" s="5"/>
      <c r="IL956" s="5"/>
      <c r="IM956" s="5"/>
      <c r="IN956" s="5"/>
      <c r="IO956" s="5"/>
      <c r="IP956" s="5"/>
      <c r="IQ956" s="5"/>
      <c r="IR956" s="5"/>
      <c r="IS956" s="5"/>
      <c r="IT956" s="5"/>
      <c r="IU956" s="5"/>
      <c r="IV956" s="5"/>
      <c r="IW956" s="5"/>
      <c r="IX956" s="5"/>
      <c r="IY956" s="5"/>
      <c r="IZ956" s="5"/>
      <c r="JA956" s="5"/>
      <c r="JB956" s="5"/>
      <c r="JC956" s="5"/>
      <c r="JD956" s="5"/>
      <c r="JE956" s="5"/>
      <c r="JF956" s="5"/>
      <c r="JG956" s="5"/>
      <c r="JH956" s="5"/>
      <c r="JI956" s="5"/>
      <c r="JJ956" s="5"/>
      <c r="JK956" s="5"/>
      <c r="JL956" s="5"/>
      <c r="JM956" s="5"/>
      <c r="JN956" s="5"/>
      <c r="JO956" s="5"/>
      <c r="JP956" s="5"/>
      <c r="JQ956" s="5"/>
      <c r="JR956" s="5"/>
      <c r="JS956" s="5"/>
      <c r="JT956" s="5"/>
      <c r="JU956" s="5"/>
      <c r="JV956" s="5"/>
      <c r="JW956" s="5"/>
      <c r="JX956" s="5"/>
      <c r="JY956" s="5"/>
      <c r="JZ956" s="5"/>
      <c r="KA956" s="5"/>
      <c r="KB956" s="5"/>
      <c r="KC956" s="5"/>
      <c r="KD956" s="5"/>
      <c r="KE956" s="5"/>
      <c r="KF956" s="5"/>
      <c r="KG956" s="5"/>
      <c r="KH956" s="5"/>
      <c r="KI956" s="5"/>
      <c r="KJ956" s="5"/>
      <c r="KK956" s="5"/>
      <c r="KL956" s="5"/>
      <c r="KM956" s="5"/>
      <c r="KN956" s="5"/>
    </row>
    <row r="957" spans="1:300" ht="12.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5"/>
      <c r="CJ957" s="5"/>
      <c r="CK957" s="5"/>
      <c r="CL957" s="5"/>
      <c r="CM957" s="5"/>
      <c r="CN957" s="5"/>
      <c r="CO957" s="5"/>
      <c r="CP957" s="5"/>
      <c r="CQ957" s="5"/>
      <c r="CR957" s="5"/>
      <c r="CS957" s="5"/>
      <c r="CT957" s="5"/>
      <c r="CU957" s="5"/>
      <c r="CV957" s="5"/>
      <c r="CW957" s="5"/>
      <c r="CX957" s="5"/>
      <c r="CY957" s="5"/>
      <c r="CZ957" s="5"/>
      <c r="DA957" s="5"/>
      <c r="DB957" s="5"/>
      <c r="DC957" s="5"/>
      <c r="DD957" s="5"/>
      <c r="DE957" s="5"/>
      <c r="DF957" s="5"/>
      <c r="DG957" s="5"/>
      <c r="DH957" s="5"/>
      <c r="DI957" s="5"/>
      <c r="DJ957" s="5"/>
      <c r="DK957" s="5"/>
      <c r="DL957" s="5"/>
      <c r="DM957" s="5"/>
      <c r="DN957" s="5"/>
      <c r="DO957" s="5"/>
      <c r="DP957" s="5"/>
      <c r="DQ957" s="5"/>
      <c r="DR957" s="5"/>
      <c r="DS957" s="5"/>
      <c r="DT957" s="5"/>
      <c r="DU957" s="5"/>
      <c r="DV957" s="5"/>
      <c r="DW957" s="5"/>
      <c r="DX957" s="5"/>
      <c r="DY957" s="5"/>
      <c r="DZ957" s="5"/>
      <c r="EA957" s="5"/>
      <c r="EB957" s="5"/>
      <c r="EC957" s="5"/>
      <c r="ED957" s="5"/>
      <c r="EE957" s="5"/>
      <c r="EF957" s="5"/>
      <c r="EG957" s="5"/>
      <c r="EH957" s="5"/>
      <c r="EI957" s="5"/>
      <c r="EJ957" s="5"/>
      <c r="EK957" s="5"/>
      <c r="EL957" s="5"/>
      <c r="EM957" s="5"/>
      <c r="EN957" s="5"/>
      <c r="EO957" s="5"/>
      <c r="EP957" s="5"/>
      <c r="EQ957" s="5"/>
      <c r="ER957" s="5"/>
      <c r="ES957" s="5"/>
      <c r="ET957" s="5"/>
      <c r="EU957" s="5"/>
      <c r="EV957" s="5"/>
      <c r="EW957" s="5"/>
      <c r="EX957" s="5"/>
      <c r="EY957" s="5"/>
      <c r="EZ957" s="5"/>
      <c r="FA957" s="5"/>
      <c r="FB957" s="5"/>
      <c r="FC957" s="5"/>
      <c r="FD957" s="5"/>
      <c r="FE957" s="5"/>
      <c r="FF957" s="5"/>
      <c r="FG957" s="5"/>
      <c r="FH957" s="5"/>
      <c r="FI957" s="5"/>
      <c r="FJ957" s="5"/>
      <c r="FK957" s="5"/>
      <c r="FL957" s="5"/>
      <c r="FM957" s="5"/>
      <c r="FN957" s="5"/>
      <c r="FO957" s="5"/>
      <c r="FP957" s="5"/>
      <c r="FQ957" s="5"/>
      <c r="FR957" s="5"/>
      <c r="FS957" s="5"/>
      <c r="FT957" s="5"/>
      <c r="FU957" s="5"/>
      <c r="FV957" s="5"/>
      <c r="FW957" s="5"/>
      <c r="FX957" s="5"/>
      <c r="FY957" s="5"/>
      <c r="FZ957" s="5"/>
      <c r="GA957" s="5"/>
      <c r="GB957" s="5"/>
      <c r="GC957" s="5"/>
      <c r="GD957" s="5"/>
      <c r="GE957" s="5"/>
      <c r="GF957" s="5"/>
      <c r="GG957" s="5"/>
      <c r="GH957" s="5"/>
      <c r="GI957" s="5"/>
      <c r="GJ957" s="5"/>
      <c r="GK957" s="5"/>
      <c r="GL957" s="5"/>
      <c r="GM957" s="5"/>
      <c r="GN957" s="5"/>
      <c r="GO957" s="5"/>
      <c r="GP957" s="5"/>
      <c r="GQ957" s="5"/>
      <c r="GR957" s="5"/>
      <c r="GS957" s="5"/>
      <c r="GT957" s="5"/>
      <c r="GU957" s="5"/>
      <c r="GV957" s="5"/>
      <c r="GW957" s="5"/>
      <c r="GX957" s="5"/>
      <c r="GY957" s="5"/>
      <c r="GZ957" s="5"/>
      <c r="HA957" s="5"/>
      <c r="HB957" s="5"/>
      <c r="HC957" s="5"/>
      <c r="HD957" s="5"/>
      <c r="HE957" s="5"/>
      <c r="HF957" s="5"/>
      <c r="HG957" s="5"/>
      <c r="HH957" s="5"/>
      <c r="HI957" s="5"/>
      <c r="HJ957" s="5"/>
      <c r="HK957" s="5"/>
      <c r="HL957" s="5"/>
      <c r="HM957" s="5"/>
      <c r="HN957" s="5"/>
      <c r="HO957" s="5"/>
      <c r="HP957" s="5"/>
      <c r="HQ957" s="5"/>
      <c r="HR957" s="5"/>
      <c r="HS957" s="5"/>
      <c r="HT957" s="5"/>
      <c r="HU957" s="5"/>
      <c r="HV957" s="5"/>
      <c r="HW957" s="5"/>
      <c r="HX957" s="5"/>
      <c r="HY957" s="5"/>
      <c r="HZ957" s="5"/>
      <c r="IA957" s="5"/>
      <c r="IB957" s="5"/>
      <c r="IC957" s="5"/>
      <c r="ID957" s="5"/>
      <c r="IE957" s="5"/>
      <c r="IF957" s="5"/>
      <c r="IG957" s="5"/>
      <c r="IH957" s="5"/>
      <c r="II957" s="5"/>
      <c r="IJ957" s="5"/>
      <c r="IK957" s="5"/>
      <c r="IL957" s="5"/>
      <c r="IM957" s="5"/>
      <c r="IN957" s="5"/>
      <c r="IO957" s="5"/>
      <c r="IP957" s="5"/>
      <c r="IQ957" s="5"/>
      <c r="IR957" s="5"/>
      <c r="IS957" s="5"/>
      <c r="IT957" s="5"/>
      <c r="IU957" s="5"/>
      <c r="IV957" s="5"/>
      <c r="IW957" s="5"/>
      <c r="IX957" s="5"/>
      <c r="IY957" s="5"/>
      <c r="IZ957" s="5"/>
      <c r="JA957" s="5"/>
      <c r="JB957" s="5"/>
      <c r="JC957" s="5"/>
      <c r="JD957" s="5"/>
      <c r="JE957" s="5"/>
      <c r="JF957" s="5"/>
      <c r="JG957" s="5"/>
      <c r="JH957" s="5"/>
      <c r="JI957" s="5"/>
      <c r="JJ957" s="5"/>
      <c r="JK957" s="5"/>
      <c r="JL957" s="5"/>
      <c r="JM957" s="5"/>
      <c r="JN957" s="5"/>
      <c r="JO957" s="5"/>
      <c r="JP957" s="5"/>
      <c r="JQ957" s="5"/>
      <c r="JR957" s="5"/>
      <c r="JS957" s="5"/>
      <c r="JT957" s="5"/>
      <c r="JU957" s="5"/>
      <c r="JV957" s="5"/>
      <c r="JW957" s="5"/>
      <c r="JX957" s="5"/>
      <c r="JY957" s="5"/>
      <c r="JZ957" s="5"/>
      <c r="KA957" s="5"/>
      <c r="KB957" s="5"/>
      <c r="KC957" s="5"/>
      <c r="KD957" s="5"/>
      <c r="KE957" s="5"/>
      <c r="KF957" s="5"/>
      <c r="KG957" s="5"/>
      <c r="KH957" s="5"/>
      <c r="KI957" s="5"/>
      <c r="KJ957" s="5"/>
      <c r="KK957" s="5"/>
      <c r="KL957" s="5"/>
      <c r="KM957" s="5"/>
      <c r="KN957" s="5"/>
    </row>
    <row r="958" spans="1:300" ht="12.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5"/>
      <c r="CJ958" s="5"/>
      <c r="CK958" s="5"/>
      <c r="CL958" s="5"/>
      <c r="CM958" s="5"/>
      <c r="CN958" s="5"/>
      <c r="CO958" s="5"/>
      <c r="CP958" s="5"/>
      <c r="CQ958" s="5"/>
      <c r="CR958" s="5"/>
      <c r="CS958" s="5"/>
      <c r="CT958" s="5"/>
      <c r="CU958" s="5"/>
      <c r="CV958" s="5"/>
      <c r="CW958" s="5"/>
      <c r="CX958" s="5"/>
      <c r="CY958" s="5"/>
      <c r="CZ958" s="5"/>
      <c r="DA958" s="5"/>
      <c r="DB958" s="5"/>
      <c r="DC958" s="5"/>
      <c r="DD958" s="5"/>
      <c r="DE958" s="5"/>
      <c r="DF958" s="5"/>
      <c r="DG958" s="5"/>
      <c r="DH958" s="5"/>
      <c r="DI958" s="5"/>
      <c r="DJ958" s="5"/>
      <c r="DK958" s="5"/>
      <c r="DL958" s="5"/>
      <c r="DM958" s="5"/>
      <c r="DN958" s="5"/>
      <c r="DO958" s="5"/>
      <c r="DP958" s="5"/>
      <c r="DQ958" s="5"/>
      <c r="DR958" s="5"/>
      <c r="DS958" s="5"/>
      <c r="DT958" s="5"/>
      <c r="DU958" s="5"/>
      <c r="DV958" s="5"/>
      <c r="DW958" s="5"/>
      <c r="DX958" s="5"/>
      <c r="DY958" s="5"/>
      <c r="DZ958" s="5"/>
      <c r="EA958" s="5"/>
      <c r="EB958" s="5"/>
      <c r="EC958" s="5"/>
      <c r="ED958" s="5"/>
      <c r="EE958" s="5"/>
      <c r="EF958" s="5"/>
      <c r="EG958" s="5"/>
      <c r="EH958" s="5"/>
      <c r="EI958" s="5"/>
      <c r="EJ958" s="5"/>
      <c r="EK958" s="5"/>
      <c r="EL958" s="5"/>
      <c r="EM958" s="5"/>
      <c r="EN958" s="5"/>
      <c r="EO958" s="5"/>
      <c r="EP958" s="5"/>
      <c r="EQ958" s="5"/>
      <c r="ER958" s="5"/>
      <c r="ES958" s="5"/>
      <c r="ET958" s="5"/>
      <c r="EU958" s="5"/>
      <c r="EV958" s="5"/>
      <c r="EW958" s="5"/>
      <c r="EX958" s="5"/>
      <c r="EY958" s="5"/>
      <c r="EZ958" s="5"/>
      <c r="FA958" s="5"/>
      <c r="FB958" s="5"/>
      <c r="FC958" s="5"/>
      <c r="FD958" s="5"/>
      <c r="FE958" s="5"/>
      <c r="FF958" s="5"/>
      <c r="FG958" s="5"/>
      <c r="FH958" s="5"/>
      <c r="FI958" s="5"/>
      <c r="FJ958" s="5"/>
      <c r="FK958" s="5"/>
      <c r="FL958" s="5"/>
      <c r="FM958" s="5"/>
      <c r="FN958" s="5"/>
      <c r="FO958" s="5"/>
      <c r="FP958" s="5"/>
      <c r="FQ958" s="5"/>
      <c r="FR958" s="5"/>
      <c r="FS958" s="5"/>
      <c r="FT958" s="5"/>
      <c r="FU958" s="5"/>
      <c r="FV958" s="5"/>
      <c r="FW958" s="5"/>
      <c r="FX958" s="5"/>
      <c r="FY958" s="5"/>
      <c r="FZ958" s="5"/>
      <c r="GA958" s="5"/>
      <c r="GB958" s="5"/>
      <c r="GC958" s="5"/>
      <c r="GD958" s="5"/>
      <c r="GE958" s="5"/>
      <c r="GF958" s="5"/>
      <c r="GG958" s="5"/>
      <c r="GH958" s="5"/>
      <c r="GI958" s="5"/>
      <c r="GJ958" s="5"/>
      <c r="GK958" s="5"/>
      <c r="GL958" s="5"/>
      <c r="GM958" s="5"/>
      <c r="GN958" s="5"/>
      <c r="GO958" s="5"/>
      <c r="GP958" s="5"/>
      <c r="GQ958" s="5"/>
      <c r="GR958" s="5"/>
      <c r="GS958" s="5"/>
      <c r="GT958" s="5"/>
      <c r="GU958" s="5"/>
      <c r="GV958" s="5"/>
      <c r="GW958" s="5"/>
      <c r="GX958" s="5"/>
      <c r="GY958" s="5"/>
      <c r="GZ958" s="5"/>
      <c r="HA958" s="5"/>
      <c r="HB958" s="5"/>
      <c r="HC958" s="5"/>
      <c r="HD958" s="5"/>
      <c r="HE958" s="5"/>
      <c r="HF958" s="5"/>
      <c r="HG958" s="5"/>
      <c r="HH958" s="5"/>
      <c r="HI958" s="5"/>
      <c r="HJ958" s="5"/>
      <c r="HK958" s="5"/>
      <c r="HL958" s="5"/>
      <c r="HM958" s="5"/>
      <c r="HN958" s="5"/>
      <c r="HO958" s="5"/>
      <c r="HP958" s="5"/>
      <c r="HQ958" s="5"/>
      <c r="HR958" s="5"/>
      <c r="HS958" s="5"/>
      <c r="HT958" s="5"/>
      <c r="HU958" s="5"/>
      <c r="HV958" s="5"/>
      <c r="HW958" s="5"/>
      <c r="HX958" s="5"/>
      <c r="HY958" s="5"/>
      <c r="HZ958" s="5"/>
      <c r="IA958" s="5"/>
      <c r="IB958" s="5"/>
      <c r="IC958" s="5"/>
      <c r="ID958" s="5"/>
      <c r="IE958" s="5"/>
      <c r="IF958" s="5"/>
      <c r="IG958" s="5"/>
      <c r="IH958" s="5"/>
      <c r="II958" s="5"/>
      <c r="IJ958" s="5"/>
      <c r="IK958" s="5"/>
      <c r="IL958" s="5"/>
      <c r="IM958" s="5"/>
      <c r="IN958" s="5"/>
      <c r="IO958" s="5"/>
      <c r="IP958" s="5"/>
      <c r="IQ958" s="5"/>
      <c r="IR958" s="5"/>
      <c r="IS958" s="5"/>
      <c r="IT958" s="5"/>
      <c r="IU958" s="5"/>
      <c r="IV958" s="5"/>
      <c r="IW958" s="5"/>
      <c r="IX958" s="5"/>
      <c r="IY958" s="5"/>
      <c r="IZ958" s="5"/>
      <c r="JA958" s="5"/>
      <c r="JB958" s="5"/>
      <c r="JC958" s="5"/>
      <c r="JD958" s="5"/>
      <c r="JE958" s="5"/>
      <c r="JF958" s="5"/>
      <c r="JG958" s="5"/>
      <c r="JH958" s="5"/>
      <c r="JI958" s="5"/>
      <c r="JJ958" s="5"/>
      <c r="JK958" s="5"/>
      <c r="JL958" s="5"/>
      <c r="JM958" s="5"/>
      <c r="JN958" s="5"/>
      <c r="JO958" s="5"/>
      <c r="JP958" s="5"/>
      <c r="JQ958" s="5"/>
      <c r="JR958" s="5"/>
      <c r="JS958" s="5"/>
      <c r="JT958" s="5"/>
      <c r="JU958" s="5"/>
      <c r="JV958" s="5"/>
      <c r="JW958" s="5"/>
      <c r="JX958" s="5"/>
      <c r="JY958" s="5"/>
      <c r="JZ958" s="5"/>
      <c r="KA958" s="5"/>
      <c r="KB958" s="5"/>
      <c r="KC958" s="5"/>
      <c r="KD958" s="5"/>
      <c r="KE958" s="5"/>
      <c r="KF958" s="5"/>
      <c r="KG958" s="5"/>
      <c r="KH958" s="5"/>
      <c r="KI958" s="5"/>
      <c r="KJ958" s="5"/>
      <c r="KK958" s="5"/>
      <c r="KL958" s="5"/>
      <c r="KM958" s="5"/>
      <c r="KN958" s="5"/>
    </row>
    <row r="959" spans="1:300" ht="12.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5"/>
      <c r="CJ959" s="5"/>
      <c r="CK959" s="5"/>
      <c r="CL959" s="5"/>
      <c r="CM959" s="5"/>
      <c r="CN959" s="5"/>
      <c r="CO959" s="5"/>
      <c r="CP959" s="5"/>
      <c r="CQ959" s="5"/>
      <c r="CR959" s="5"/>
      <c r="CS959" s="5"/>
      <c r="CT959" s="5"/>
      <c r="CU959" s="5"/>
      <c r="CV959" s="5"/>
      <c r="CW959" s="5"/>
      <c r="CX959" s="5"/>
      <c r="CY959" s="5"/>
      <c r="CZ959" s="5"/>
      <c r="DA959" s="5"/>
      <c r="DB959" s="5"/>
      <c r="DC959" s="5"/>
      <c r="DD959" s="5"/>
      <c r="DE959" s="5"/>
      <c r="DF959" s="5"/>
      <c r="DG959" s="5"/>
      <c r="DH959" s="5"/>
      <c r="DI959" s="5"/>
      <c r="DJ959" s="5"/>
      <c r="DK959" s="5"/>
      <c r="DL959" s="5"/>
      <c r="DM959" s="5"/>
      <c r="DN959" s="5"/>
      <c r="DO959" s="5"/>
      <c r="DP959" s="5"/>
      <c r="DQ959" s="5"/>
      <c r="DR959" s="5"/>
      <c r="DS959" s="5"/>
      <c r="DT959" s="5"/>
      <c r="DU959" s="5"/>
      <c r="DV959" s="5"/>
      <c r="DW959" s="5"/>
      <c r="DX959" s="5"/>
      <c r="DY959" s="5"/>
      <c r="DZ959" s="5"/>
      <c r="EA959" s="5"/>
      <c r="EB959" s="5"/>
      <c r="EC959" s="5"/>
      <c r="ED959" s="5"/>
      <c r="EE959" s="5"/>
      <c r="EF959" s="5"/>
      <c r="EG959" s="5"/>
      <c r="EH959" s="5"/>
      <c r="EI959" s="5"/>
      <c r="EJ959" s="5"/>
      <c r="EK959" s="5"/>
      <c r="EL959" s="5"/>
      <c r="EM959" s="5"/>
      <c r="EN959" s="5"/>
      <c r="EO959" s="5"/>
      <c r="EP959" s="5"/>
      <c r="EQ959" s="5"/>
      <c r="ER959" s="5"/>
      <c r="ES959" s="5"/>
      <c r="ET959" s="5"/>
      <c r="EU959" s="5"/>
      <c r="EV959" s="5"/>
      <c r="EW959" s="5"/>
      <c r="EX959" s="5"/>
      <c r="EY959" s="5"/>
      <c r="EZ959" s="5"/>
      <c r="FA959" s="5"/>
      <c r="FB959" s="5"/>
      <c r="FC959" s="5"/>
      <c r="FD959" s="5"/>
      <c r="FE959" s="5"/>
      <c r="FF959" s="5"/>
      <c r="FG959" s="5"/>
      <c r="FH959" s="5"/>
      <c r="FI959" s="5"/>
      <c r="FJ959" s="5"/>
      <c r="FK959" s="5"/>
      <c r="FL959" s="5"/>
      <c r="FM959" s="5"/>
      <c r="FN959" s="5"/>
      <c r="FO959" s="5"/>
      <c r="FP959" s="5"/>
      <c r="FQ959" s="5"/>
      <c r="FR959" s="5"/>
      <c r="FS959" s="5"/>
      <c r="FT959" s="5"/>
      <c r="FU959" s="5"/>
      <c r="FV959" s="5"/>
      <c r="FW959" s="5"/>
      <c r="FX959" s="5"/>
      <c r="FY959" s="5"/>
      <c r="FZ959" s="5"/>
      <c r="GA959" s="5"/>
      <c r="GB959" s="5"/>
      <c r="GC959" s="5"/>
      <c r="GD959" s="5"/>
      <c r="GE959" s="5"/>
      <c r="GF959" s="5"/>
      <c r="GG959" s="5"/>
      <c r="GH959" s="5"/>
      <c r="GI959" s="5"/>
      <c r="GJ959" s="5"/>
      <c r="GK959" s="5"/>
      <c r="GL959" s="5"/>
      <c r="GM959" s="5"/>
      <c r="GN959" s="5"/>
      <c r="GO959" s="5"/>
      <c r="GP959" s="5"/>
      <c r="GQ959" s="5"/>
      <c r="GR959" s="5"/>
      <c r="GS959" s="5"/>
      <c r="GT959" s="5"/>
      <c r="GU959" s="5"/>
      <c r="GV959" s="5"/>
      <c r="GW959" s="5"/>
      <c r="GX959" s="5"/>
      <c r="GY959" s="5"/>
      <c r="GZ959" s="5"/>
      <c r="HA959" s="5"/>
      <c r="HB959" s="5"/>
      <c r="HC959" s="5"/>
      <c r="HD959" s="5"/>
      <c r="HE959" s="5"/>
      <c r="HF959" s="5"/>
      <c r="HG959" s="5"/>
      <c r="HH959" s="5"/>
      <c r="HI959" s="5"/>
      <c r="HJ959" s="5"/>
      <c r="HK959" s="5"/>
      <c r="HL959" s="5"/>
      <c r="HM959" s="5"/>
      <c r="HN959" s="5"/>
      <c r="HO959" s="5"/>
      <c r="HP959" s="5"/>
      <c r="HQ959" s="5"/>
      <c r="HR959" s="5"/>
      <c r="HS959" s="5"/>
      <c r="HT959" s="5"/>
      <c r="HU959" s="5"/>
      <c r="HV959" s="5"/>
      <c r="HW959" s="5"/>
      <c r="HX959" s="5"/>
      <c r="HY959" s="5"/>
      <c r="HZ959" s="5"/>
      <c r="IA959" s="5"/>
      <c r="IB959" s="5"/>
      <c r="IC959" s="5"/>
      <c r="ID959" s="5"/>
      <c r="IE959" s="5"/>
      <c r="IF959" s="5"/>
      <c r="IG959" s="5"/>
      <c r="IH959" s="5"/>
      <c r="II959" s="5"/>
      <c r="IJ959" s="5"/>
      <c r="IK959" s="5"/>
      <c r="IL959" s="5"/>
      <c r="IM959" s="5"/>
      <c r="IN959" s="5"/>
      <c r="IO959" s="5"/>
      <c r="IP959" s="5"/>
      <c r="IQ959" s="5"/>
      <c r="IR959" s="5"/>
      <c r="IS959" s="5"/>
      <c r="IT959" s="5"/>
      <c r="IU959" s="5"/>
      <c r="IV959" s="5"/>
      <c r="IW959" s="5"/>
      <c r="IX959" s="5"/>
      <c r="IY959" s="5"/>
      <c r="IZ959" s="5"/>
      <c r="JA959" s="5"/>
      <c r="JB959" s="5"/>
      <c r="JC959" s="5"/>
      <c r="JD959" s="5"/>
      <c r="JE959" s="5"/>
      <c r="JF959" s="5"/>
      <c r="JG959" s="5"/>
      <c r="JH959" s="5"/>
      <c r="JI959" s="5"/>
      <c r="JJ959" s="5"/>
      <c r="JK959" s="5"/>
      <c r="JL959" s="5"/>
      <c r="JM959" s="5"/>
      <c r="JN959" s="5"/>
      <c r="JO959" s="5"/>
      <c r="JP959" s="5"/>
      <c r="JQ959" s="5"/>
      <c r="JR959" s="5"/>
      <c r="JS959" s="5"/>
      <c r="JT959" s="5"/>
      <c r="JU959" s="5"/>
      <c r="JV959" s="5"/>
      <c r="JW959" s="5"/>
      <c r="JX959" s="5"/>
      <c r="JY959" s="5"/>
      <c r="JZ959" s="5"/>
      <c r="KA959" s="5"/>
      <c r="KB959" s="5"/>
      <c r="KC959" s="5"/>
      <c r="KD959" s="5"/>
      <c r="KE959" s="5"/>
      <c r="KF959" s="5"/>
      <c r="KG959" s="5"/>
      <c r="KH959" s="5"/>
      <c r="KI959" s="5"/>
      <c r="KJ959" s="5"/>
      <c r="KK959" s="5"/>
      <c r="KL959" s="5"/>
      <c r="KM959" s="5"/>
      <c r="KN959" s="5"/>
    </row>
    <row r="960" spans="1:300" ht="12.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5"/>
      <c r="CJ960" s="5"/>
      <c r="CK960" s="5"/>
      <c r="CL960" s="5"/>
      <c r="CM960" s="5"/>
      <c r="CN960" s="5"/>
      <c r="CO960" s="5"/>
      <c r="CP960" s="5"/>
      <c r="CQ960" s="5"/>
      <c r="CR960" s="5"/>
      <c r="CS960" s="5"/>
      <c r="CT960" s="5"/>
      <c r="CU960" s="5"/>
      <c r="CV960" s="5"/>
      <c r="CW960" s="5"/>
      <c r="CX960" s="5"/>
      <c r="CY960" s="5"/>
      <c r="CZ960" s="5"/>
      <c r="DA960" s="5"/>
      <c r="DB960" s="5"/>
      <c r="DC960" s="5"/>
      <c r="DD960" s="5"/>
      <c r="DE960" s="5"/>
      <c r="DF960" s="5"/>
      <c r="DG960" s="5"/>
      <c r="DH960" s="5"/>
      <c r="DI960" s="5"/>
      <c r="DJ960" s="5"/>
      <c r="DK960" s="5"/>
      <c r="DL960" s="5"/>
      <c r="DM960" s="5"/>
      <c r="DN960" s="5"/>
      <c r="DO960" s="5"/>
      <c r="DP960" s="5"/>
      <c r="DQ960" s="5"/>
      <c r="DR960" s="5"/>
      <c r="DS960" s="5"/>
      <c r="DT960" s="5"/>
      <c r="DU960" s="5"/>
      <c r="DV960" s="5"/>
      <c r="DW960" s="5"/>
      <c r="DX960" s="5"/>
      <c r="DY960" s="5"/>
      <c r="DZ960" s="5"/>
      <c r="EA960" s="5"/>
      <c r="EB960" s="5"/>
      <c r="EC960" s="5"/>
      <c r="ED960" s="5"/>
      <c r="EE960" s="5"/>
      <c r="EF960" s="5"/>
      <c r="EG960" s="5"/>
      <c r="EH960" s="5"/>
      <c r="EI960" s="5"/>
      <c r="EJ960" s="5"/>
      <c r="EK960" s="5"/>
      <c r="EL960" s="5"/>
      <c r="EM960" s="5"/>
      <c r="EN960" s="5"/>
      <c r="EO960" s="5"/>
      <c r="EP960" s="5"/>
      <c r="EQ960" s="5"/>
      <c r="ER960" s="5"/>
      <c r="ES960" s="5"/>
      <c r="ET960" s="5"/>
      <c r="EU960" s="5"/>
      <c r="EV960" s="5"/>
      <c r="EW960" s="5"/>
      <c r="EX960" s="5"/>
      <c r="EY960" s="5"/>
      <c r="EZ960" s="5"/>
      <c r="FA960" s="5"/>
      <c r="FB960" s="5"/>
      <c r="FC960" s="5"/>
      <c r="FD960" s="5"/>
      <c r="FE960" s="5"/>
      <c r="FF960" s="5"/>
      <c r="FG960" s="5"/>
      <c r="FH960" s="5"/>
      <c r="FI960" s="5"/>
      <c r="FJ960" s="5"/>
      <c r="FK960" s="5"/>
      <c r="FL960" s="5"/>
      <c r="FM960" s="5"/>
      <c r="FN960" s="5"/>
      <c r="FO960" s="5"/>
      <c r="FP960" s="5"/>
      <c r="FQ960" s="5"/>
      <c r="FR960" s="5"/>
      <c r="FS960" s="5"/>
      <c r="FT960" s="5"/>
      <c r="FU960" s="5"/>
      <c r="FV960" s="5"/>
      <c r="FW960" s="5"/>
      <c r="FX960" s="5"/>
      <c r="FY960" s="5"/>
      <c r="FZ960" s="5"/>
      <c r="GA960" s="5"/>
      <c r="GB960" s="5"/>
      <c r="GC960" s="5"/>
      <c r="GD960" s="5"/>
      <c r="GE960" s="5"/>
      <c r="GF960" s="5"/>
      <c r="GG960" s="5"/>
      <c r="GH960" s="5"/>
      <c r="GI960" s="5"/>
      <c r="GJ960" s="5"/>
      <c r="GK960" s="5"/>
      <c r="GL960" s="5"/>
      <c r="GM960" s="5"/>
      <c r="GN960" s="5"/>
      <c r="GO960" s="5"/>
      <c r="GP960" s="5"/>
      <c r="GQ960" s="5"/>
      <c r="GR960" s="5"/>
      <c r="GS960" s="5"/>
      <c r="GT960" s="5"/>
      <c r="GU960" s="5"/>
      <c r="GV960" s="5"/>
      <c r="GW960" s="5"/>
      <c r="GX960" s="5"/>
      <c r="GY960" s="5"/>
      <c r="GZ960" s="5"/>
      <c r="HA960" s="5"/>
      <c r="HB960" s="5"/>
      <c r="HC960" s="5"/>
      <c r="HD960" s="5"/>
      <c r="HE960" s="5"/>
      <c r="HF960" s="5"/>
      <c r="HG960" s="5"/>
      <c r="HH960" s="5"/>
      <c r="HI960" s="5"/>
      <c r="HJ960" s="5"/>
      <c r="HK960" s="5"/>
      <c r="HL960" s="5"/>
      <c r="HM960" s="5"/>
      <c r="HN960" s="5"/>
      <c r="HO960" s="5"/>
      <c r="HP960" s="5"/>
      <c r="HQ960" s="5"/>
      <c r="HR960" s="5"/>
      <c r="HS960" s="5"/>
      <c r="HT960" s="5"/>
      <c r="HU960" s="5"/>
      <c r="HV960" s="5"/>
      <c r="HW960" s="5"/>
      <c r="HX960" s="5"/>
      <c r="HY960" s="5"/>
      <c r="HZ960" s="5"/>
      <c r="IA960" s="5"/>
      <c r="IB960" s="5"/>
      <c r="IC960" s="5"/>
      <c r="ID960" s="5"/>
      <c r="IE960" s="5"/>
      <c r="IF960" s="5"/>
      <c r="IG960" s="5"/>
      <c r="IH960" s="5"/>
      <c r="II960" s="5"/>
      <c r="IJ960" s="5"/>
      <c r="IK960" s="5"/>
      <c r="IL960" s="5"/>
      <c r="IM960" s="5"/>
      <c r="IN960" s="5"/>
      <c r="IO960" s="5"/>
      <c r="IP960" s="5"/>
      <c r="IQ960" s="5"/>
      <c r="IR960" s="5"/>
      <c r="IS960" s="5"/>
      <c r="IT960" s="5"/>
      <c r="IU960" s="5"/>
      <c r="IV960" s="5"/>
      <c r="IW960" s="5"/>
      <c r="IX960" s="5"/>
      <c r="IY960" s="5"/>
      <c r="IZ960" s="5"/>
      <c r="JA960" s="5"/>
      <c r="JB960" s="5"/>
      <c r="JC960" s="5"/>
      <c r="JD960" s="5"/>
      <c r="JE960" s="5"/>
      <c r="JF960" s="5"/>
      <c r="JG960" s="5"/>
      <c r="JH960" s="5"/>
      <c r="JI960" s="5"/>
      <c r="JJ960" s="5"/>
      <c r="JK960" s="5"/>
      <c r="JL960" s="5"/>
      <c r="JM960" s="5"/>
      <c r="JN960" s="5"/>
      <c r="JO960" s="5"/>
      <c r="JP960" s="5"/>
      <c r="JQ960" s="5"/>
      <c r="JR960" s="5"/>
      <c r="JS960" s="5"/>
      <c r="JT960" s="5"/>
      <c r="JU960" s="5"/>
      <c r="JV960" s="5"/>
      <c r="JW960" s="5"/>
      <c r="JX960" s="5"/>
      <c r="JY960" s="5"/>
      <c r="JZ960" s="5"/>
      <c r="KA960" s="5"/>
      <c r="KB960" s="5"/>
      <c r="KC960" s="5"/>
      <c r="KD960" s="5"/>
      <c r="KE960" s="5"/>
      <c r="KF960" s="5"/>
      <c r="KG960" s="5"/>
      <c r="KH960" s="5"/>
      <c r="KI960" s="5"/>
      <c r="KJ960" s="5"/>
      <c r="KK960" s="5"/>
      <c r="KL960" s="5"/>
      <c r="KM960" s="5"/>
      <c r="KN960" s="5"/>
    </row>
    <row r="961" spans="1:300" ht="12.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5"/>
      <c r="CJ961" s="5"/>
      <c r="CK961" s="5"/>
      <c r="CL961" s="5"/>
      <c r="CM961" s="5"/>
      <c r="CN961" s="5"/>
      <c r="CO961" s="5"/>
      <c r="CP961" s="5"/>
      <c r="CQ961" s="5"/>
      <c r="CR961" s="5"/>
      <c r="CS961" s="5"/>
      <c r="CT961" s="5"/>
      <c r="CU961" s="5"/>
      <c r="CV961" s="5"/>
      <c r="CW961" s="5"/>
      <c r="CX961" s="5"/>
      <c r="CY961" s="5"/>
      <c r="CZ961" s="5"/>
      <c r="DA961" s="5"/>
      <c r="DB961" s="5"/>
      <c r="DC961" s="5"/>
      <c r="DD961" s="5"/>
      <c r="DE961" s="5"/>
      <c r="DF961" s="5"/>
      <c r="DG961" s="5"/>
      <c r="DH961" s="5"/>
      <c r="DI961" s="5"/>
      <c r="DJ961" s="5"/>
      <c r="DK961" s="5"/>
      <c r="DL961" s="5"/>
      <c r="DM961" s="5"/>
      <c r="DN961" s="5"/>
      <c r="DO961" s="5"/>
      <c r="DP961" s="5"/>
      <c r="DQ961" s="5"/>
      <c r="DR961" s="5"/>
      <c r="DS961" s="5"/>
      <c r="DT961" s="5"/>
      <c r="DU961" s="5"/>
      <c r="DV961" s="5"/>
      <c r="DW961" s="5"/>
      <c r="DX961" s="5"/>
      <c r="DY961" s="5"/>
      <c r="DZ961" s="5"/>
      <c r="EA961" s="5"/>
      <c r="EB961" s="5"/>
      <c r="EC961" s="5"/>
      <c r="ED961" s="5"/>
      <c r="EE961" s="5"/>
      <c r="EF961" s="5"/>
      <c r="EG961" s="5"/>
      <c r="EH961" s="5"/>
      <c r="EI961" s="5"/>
      <c r="EJ961" s="5"/>
      <c r="EK961" s="5"/>
      <c r="EL961" s="5"/>
      <c r="EM961" s="5"/>
      <c r="EN961" s="5"/>
      <c r="EO961" s="5"/>
      <c r="EP961" s="5"/>
      <c r="EQ961" s="5"/>
      <c r="ER961" s="5"/>
      <c r="ES961" s="5"/>
      <c r="ET961" s="5"/>
      <c r="EU961" s="5"/>
      <c r="EV961" s="5"/>
      <c r="EW961" s="5"/>
      <c r="EX961" s="5"/>
      <c r="EY961" s="5"/>
      <c r="EZ961" s="5"/>
      <c r="FA961" s="5"/>
      <c r="FB961" s="5"/>
      <c r="FC961" s="5"/>
      <c r="FD961" s="5"/>
      <c r="FE961" s="5"/>
      <c r="FF961" s="5"/>
      <c r="FG961" s="5"/>
      <c r="FH961" s="5"/>
      <c r="FI961" s="5"/>
      <c r="FJ961" s="5"/>
      <c r="FK961" s="5"/>
      <c r="FL961" s="5"/>
      <c r="FM961" s="5"/>
      <c r="FN961" s="5"/>
      <c r="FO961" s="5"/>
      <c r="FP961" s="5"/>
      <c r="FQ961" s="5"/>
      <c r="FR961" s="5"/>
      <c r="FS961" s="5"/>
      <c r="FT961" s="5"/>
      <c r="FU961" s="5"/>
      <c r="FV961" s="5"/>
      <c r="FW961" s="5"/>
      <c r="FX961" s="5"/>
      <c r="FY961" s="5"/>
      <c r="FZ961" s="5"/>
      <c r="GA961" s="5"/>
      <c r="GB961" s="5"/>
      <c r="GC961" s="5"/>
      <c r="GD961" s="5"/>
      <c r="GE961" s="5"/>
      <c r="GF961" s="5"/>
      <c r="GG961" s="5"/>
      <c r="GH961" s="5"/>
      <c r="GI961" s="5"/>
      <c r="GJ961" s="5"/>
      <c r="GK961" s="5"/>
      <c r="GL961" s="5"/>
      <c r="GM961" s="5"/>
      <c r="GN961" s="5"/>
      <c r="GO961" s="5"/>
      <c r="GP961" s="5"/>
      <c r="GQ961" s="5"/>
      <c r="GR961" s="5"/>
      <c r="GS961" s="5"/>
      <c r="GT961" s="5"/>
      <c r="GU961" s="5"/>
      <c r="GV961" s="5"/>
      <c r="GW961" s="5"/>
      <c r="GX961" s="5"/>
      <c r="GY961" s="5"/>
      <c r="GZ961" s="5"/>
      <c r="HA961" s="5"/>
      <c r="HB961" s="5"/>
      <c r="HC961" s="5"/>
      <c r="HD961" s="5"/>
      <c r="HE961" s="5"/>
      <c r="HF961" s="5"/>
      <c r="HG961" s="5"/>
      <c r="HH961" s="5"/>
      <c r="HI961" s="5"/>
      <c r="HJ961" s="5"/>
      <c r="HK961" s="5"/>
      <c r="HL961" s="5"/>
      <c r="HM961" s="5"/>
      <c r="HN961" s="5"/>
      <c r="HO961" s="5"/>
      <c r="HP961" s="5"/>
      <c r="HQ961" s="5"/>
      <c r="HR961" s="5"/>
      <c r="HS961" s="5"/>
      <c r="HT961" s="5"/>
      <c r="HU961" s="5"/>
      <c r="HV961" s="5"/>
      <c r="HW961" s="5"/>
      <c r="HX961" s="5"/>
      <c r="HY961" s="5"/>
      <c r="HZ961" s="5"/>
      <c r="IA961" s="5"/>
      <c r="IB961" s="5"/>
      <c r="IC961" s="5"/>
      <c r="ID961" s="5"/>
      <c r="IE961" s="5"/>
      <c r="IF961" s="5"/>
      <c r="IG961" s="5"/>
      <c r="IH961" s="5"/>
      <c r="II961" s="5"/>
      <c r="IJ961" s="5"/>
      <c r="IK961" s="5"/>
      <c r="IL961" s="5"/>
      <c r="IM961" s="5"/>
      <c r="IN961" s="5"/>
      <c r="IO961" s="5"/>
      <c r="IP961" s="5"/>
      <c r="IQ961" s="5"/>
      <c r="IR961" s="5"/>
      <c r="IS961" s="5"/>
      <c r="IT961" s="5"/>
      <c r="IU961" s="5"/>
      <c r="IV961" s="5"/>
      <c r="IW961" s="5"/>
      <c r="IX961" s="5"/>
      <c r="IY961" s="5"/>
      <c r="IZ961" s="5"/>
      <c r="JA961" s="5"/>
      <c r="JB961" s="5"/>
      <c r="JC961" s="5"/>
      <c r="JD961" s="5"/>
      <c r="JE961" s="5"/>
      <c r="JF961" s="5"/>
      <c r="JG961" s="5"/>
      <c r="JH961" s="5"/>
      <c r="JI961" s="5"/>
      <c r="JJ961" s="5"/>
      <c r="JK961" s="5"/>
      <c r="JL961" s="5"/>
      <c r="JM961" s="5"/>
      <c r="JN961" s="5"/>
      <c r="JO961" s="5"/>
      <c r="JP961" s="5"/>
      <c r="JQ961" s="5"/>
      <c r="JR961" s="5"/>
      <c r="JS961" s="5"/>
      <c r="JT961" s="5"/>
      <c r="JU961" s="5"/>
      <c r="JV961" s="5"/>
      <c r="JW961" s="5"/>
      <c r="JX961" s="5"/>
      <c r="JY961" s="5"/>
      <c r="JZ961" s="5"/>
      <c r="KA961" s="5"/>
      <c r="KB961" s="5"/>
      <c r="KC961" s="5"/>
      <c r="KD961" s="5"/>
      <c r="KE961" s="5"/>
      <c r="KF961" s="5"/>
      <c r="KG961" s="5"/>
      <c r="KH961" s="5"/>
      <c r="KI961" s="5"/>
      <c r="KJ961" s="5"/>
      <c r="KK961" s="5"/>
      <c r="KL961" s="5"/>
      <c r="KM961" s="5"/>
      <c r="KN961" s="5"/>
    </row>
    <row r="962" spans="1:300" ht="12.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5"/>
      <c r="CJ962" s="5"/>
      <c r="CK962" s="5"/>
      <c r="CL962" s="5"/>
      <c r="CM962" s="5"/>
      <c r="CN962" s="5"/>
      <c r="CO962" s="5"/>
      <c r="CP962" s="5"/>
      <c r="CQ962" s="5"/>
      <c r="CR962" s="5"/>
      <c r="CS962" s="5"/>
      <c r="CT962" s="5"/>
      <c r="CU962" s="5"/>
      <c r="CV962" s="5"/>
      <c r="CW962" s="5"/>
      <c r="CX962" s="5"/>
      <c r="CY962" s="5"/>
      <c r="CZ962" s="5"/>
      <c r="DA962" s="5"/>
      <c r="DB962" s="5"/>
      <c r="DC962" s="5"/>
      <c r="DD962" s="5"/>
      <c r="DE962" s="5"/>
      <c r="DF962" s="5"/>
      <c r="DG962" s="5"/>
      <c r="DH962" s="5"/>
      <c r="DI962" s="5"/>
      <c r="DJ962" s="5"/>
      <c r="DK962" s="5"/>
      <c r="DL962" s="5"/>
      <c r="DM962" s="5"/>
      <c r="DN962" s="5"/>
      <c r="DO962" s="5"/>
      <c r="DP962" s="5"/>
      <c r="DQ962" s="5"/>
      <c r="DR962" s="5"/>
      <c r="DS962" s="5"/>
      <c r="DT962" s="5"/>
      <c r="DU962" s="5"/>
      <c r="DV962" s="5"/>
      <c r="DW962" s="5"/>
      <c r="DX962" s="5"/>
      <c r="DY962" s="5"/>
      <c r="DZ962" s="5"/>
      <c r="EA962" s="5"/>
      <c r="EB962" s="5"/>
      <c r="EC962" s="5"/>
      <c r="ED962" s="5"/>
      <c r="EE962" s="5"/>
      <c r="EF962" s="5"/>
      <c r="EG962" s="5"/>
      <c r="EH962" s="5"/>
      <c r="EI962" s="5"/>
      <c r="EJ962" s="5"/>
      <c r="EK962" s="5"/>
      <c r="EL962" s="5"/>
      <c r="EM962" s="5"/>
      <c r="EN962" s="5"/>
      <c r="EO962" s="5"/>
      <c r="EP962" s="5"/>
      <c r="EQ962" s="5"/>
      <c r="ER962" s="5"/>
      <c r="ES962" s="5"/>
      <c r="ET962" s="5"/>
      <c r="EU962" s="5"/>
      <c r="EV962" s="5"/>
      <c r="EW962" s="5"/>
      <c r="EX962" s="5"/>
      <c r="EY962" s="5"/>
      <c r="EZ962" s="5"/>
      <c r="FA962" s="5"/>
      <c r="FB962" s="5"/>
      <c r="FC962" s="5"/>
      <c r="FD962" s="5"/>
      <c r="FE962" s="5"/>
      <c r="FF962" s="5"/>
      <c r="FG962" s="5"/>
      <c r="FH962" s="5"/>
      <c r="FI962" s="5"/>
      <c r="FJ962" s="5"/>
      <c r="FK962" s="5"/>
      <c r="FL962" s="5"/>
      <c r="FM962" s="5"/>
      <c r="FN962" s="5"/>
      <c r="FO962" s="5"/>
      <c r="FP962" s="5"/>
      <c r="FQ962" s="5"/>
      <c r="FR962" s="5"/>
      <c r="FS962" s="5"/>
      <c r="FT962" s="5"/>
      <c r="FU962" s="5"/>
      <c r="FV962" s="5"/>
      <c r="FW962" s="5"/>
      <c r="FX962" s="5"/>
      <c r="FY962" s="5"/>
      <c r="FZ962" s="5"/>
      <c r="GA962" s="5"/>
      <c r="GB962" s="5"/>
      <c r="GC962" s="5"/>
      <c r="GD962" s="5"/>
      <c r="GE962" s="5"/>
      <c r="GF962" s="5"/>
      <c r="GG962" s="5"/>
      <c r="GH962" s="5"/>
      <c r="GI962" s="5"/>
      <c r="GJ962" s="5"/>
      <c r="GK962" s="5"/>
      <c r="GL962" s="5"/>
      <c r="GM962" s="5"/>
      <c r="GN962" s="5"/>
      <c r="GO962" s="5"/>
      <c r="GP962" s="5"/>
      <c r="GQ962" s="5"/>
      <c r="GR962" s="5"/>
      <c r="GS962" s="5"/>
      <c r="GT962" s="5"/>
      <c r="GU962" s="5"/>
      <c r="GV962" s="5"/>
      <c r="GW962" s="5"/>
      <c r="GX962" s="5"/>
      <c r="GY962" s="5"/>
      <c r="GZ962" s="5"/>
      <c r="HA962" s="5"/>
      <c r="HB962" s="5"/>
      <c r="HC962" s="5"/>
      <c r="HD962" s="5"/>
      <c r="HE962" s="5"/>
      <c r="HF962" s="5"/>
      <c r="HG962" s="5"/>
      <c r="HH962" s="5"/>
      <c r="HI962" s="5"/>
      <c r="HJ962" s="5"/>
      <c r="HK962" s="5"/>
      <c r="HL962" s="5"/>
      <c r="HM962" s="5"/>
      <c r="HN962" s="5"/>
      <c r="HO962" s="5"/>
      <c r="HP962" s="5"/>
      <c r="HQ962" s="5"/>
      <c r="HR962" s="5"/>
      <c r="HS962" s="5"/>
      <c r="HT962" s="5"/>
      <c r="HU962" s="5"/>
      <c r="HV962" s="5"/>
      <c r="HW962" s="5"/>
      <c r="HX962" s="5"/>
      <c r="HY962" s="5"/>
      <c r="HZ962" s="5"/>
      <c r="IA962" s="5"/>
      <c r="IB962" s="5"/>
      <c r="IC962" s="5"/>
      <c r="ID962" s="5"/>
      <c r="IE962" s="5"/>
      <c r="IF962" s="5"/>
      <c r="IG962" s="5"/>
      <c r="IH962" s="5"/>
      <c r="II962" s="5"/>
      <c r="IJ962" s="5"/>
      <c r="IK962" s="5"/>
      <c r="IL962" s="5"/>
      <c r="IM962" s="5"/>
      <c r="IN962" s="5"/>
      <c r="IO962" s="5"/>
      <c r="IP962" s="5"/>
      <c r="IQ962" s="5"/>
      <c r="IR962" s="5"/>
      <c r="IS962" s="5"/>
      <c r="IT962" s="5"/>
      <c r="IU962" s="5"/>
      <c r="IV962" s="5"/>
      <c r="IW962" s="5"/>
      <c r="IX962" s="5"/>
      <c r="IY962" s="5"/>
      <c r="IZ962" s="5"/>
      <c r="JA962" s="5"/>
      <c r="JB962" s="5"/>
      <c r="JC962" s="5"/>
      <c r="JD962" s="5"/>
      <c r="JE962" s="5"/>
      <c r="JF962" s="5"/>
      <c r="JG962" s="5"/>
      <c r="JH962" s="5"/>
      <c r="JI962" s="5"/>
      <c r="JJ962" s="5"/>
      <c r="JK962" s="5"/>
      <c r="JL962" s="5"/>
      <c r="JM962" s="5"/>
      <c r="JN962" s="5"/>
      <c r="JO962" s="5"/>
      <c r="JP962" s="5"/>
      <c r="JQ962" s="5"/>
      <c r="JR962" s="5"/>
      <c r="JS962" s="5"/>
      <c r="JT962" s="5"/>
      <c r="JU962" s="5"/>
      <c r="JV962" s="5"/>
      <c r="JW962" s="5"/>
      <c r="JX962" s="5"/>
      <c r="JY962" s="5"/>
      <c r="JZ962" s="5"/>
      <c r="KA962" s="5"/>
      <c r="KB962" s="5"/>
      <c r="KC962" s="5"/>
      <c r="KD962" s="5"/>
      <c r="KE962" s="5"/>
      <c r="KF962" s="5"/>
      <c r="KG962" s="5"/>
      <c r="KH962" s="5"/>
      <c r="KI962" s="5"/>
      <c r="KJ962" s="5"/>
      <c r="KK962" s="5"/>
      <c r="KL962" s="5"/>
      <c r="KM962" s="5"/>
      <c r="KN962" s="5"/>
    </row>
    <row r="963" spans="1:300" ht="12.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5"/>
      <c r="CJ963" s="5"/>
      <c r="CK963" s="5"/>
      <c r="CL963" s="5"/>
      <c r="CM963" s="5"/>
      <c r="CN963" s="5"/>
      <c r="CO963" s="5"/>
      <c r="CP963" s="5"/>
      <c r="CQ963" s="5"/>
      <c r="CR963" s="5"/>
      <c r="CS963" s="5"/>
      <c r="CT963" s="5"/>
      <c r="CU963" s="5"/>
      <c r="CV963" s="5"/>
      <c r="CW963" s="5"/>
      <c r="CX963" s="5"/>
      <c r="CY963" s="5"/>
      <c r="CZ963" s="5"/>
      <c r="DA963" s="5"/>
      <c r="DB963" s="5"/>
      <c r="DC963" s="5"/>
      <c r="DD963" s="5"/>
      <c r="DE963" s="5"/>
      <c r="DF963" s="5"/>
      <c r="DG963" s="5"/>
      <c r="DH963" s="5"/>
      <c r="DI963" s="5"/>
      <c r="DJ963" s="5"/>
      <c r="DK963" s="5"/>
      <c r="DL963" s="5"/>
      <c r="DM963" s="5"/>
      <c r="DN963" s="5"/>
      <c r="DO963" s="5"/>
      <c r="DP963" s="5"/>
      <c r="DQ963" s="5"/>
      <c r="DR963" s="5"/>
      <c r="DS963" s="5"/>
      <c r="DT963" s="5"/>
      <c r="DU963" s="5"/>
      <c r="DV963" s="5"/>
      <c r="DW963" s="5"/>
      <c r="DX963" s="5"/>
      <c r="DY963" s="5"/>
      <c r="DZ963" s="5"/>
      <c r="EA963" s="5"/>
      <c r="EB963" s="5"/>
      <c r="EC963" s="5"/>
      <c r="ED963" s="5"/>
      <c r="EE963" s="5"/>
      <c r="EF963" s="5"/>
      <c r="EG963" s="5"/>
      <c r="EH963" s="5"/>
      <c r="EI963" s="5"/>
      <c r="EJ963" s="5"/>
      <c r="EK963" s="5"/>
      <c r="EL963" s="5"/>
      <c r="EM963" s="5"/>
      <c r="EN963" s="5"/>
      <c r="EO963" s="5"/>
      <c r="EP963" s="5"/>
      <c r="EQ963" s="5"/>
      <c r="ER963" s="5"/>
      <c r="ES963" s="5"/>
      <c r="ET963" s="5"/>
      <c r="EU963" s="5"/>
      <c r="EV963" s="5"/>
      <c r="EW963" s="5"/>
      <c r="EX963" s="5"/>
      <c r="EY963" s="5"/>
      <c r="EZ963" s="5"/>
      <c r="FA963" s="5"/>
      <c r="FB963" s="5"/>
      <c r="FC963" s="5"/>
      <c r="FD963" s="5"/>
      <c r="FE963" s="5"/>
      <c r="FF963" s="5"/>
      <c r="FG963" s="5"/>
      <c r="FH963" s="5"/>
      <c r="FI963" s="5"/>
      <c r="FJ963" s="5"/>
      <c r="FK963" s="5"/>
      <c r="FL963" s="5"/>
      <c r="FM963" s="5"/>
      <c r="FN963" s="5"/>
      <c r="FO963" s="5"/>
      <c r="FP963" s="5"/>
      <c r="FQ963" s="5"/>
      <c r="FR963" s="5"/>
      <c r="FS963" s="5"/>
      <c r="FT963" s="5"/>
      <c r="FU963" s="5"/>
      <c r="FV963" s="5"/>
      <c r="FW963" s="5"/>
      <c r="FX963" s="5"/>
      <c r="FY963" s="5"/>
      <c r="FZ963" s="5"/>
      <c r="GA963" s="5"/>
      <c r="GB963" s="5"/>
      <c r="GC963" s="5"/>
      <c r="GD963" s="5"/>
      <c r="GE963" s="5"/>
      <c r="GF963" s="5"/>
      <c r="GG963" s="5"/>
      <c r="GH963" s="5"/>
      <c r="GI963" s="5"/>
      <c r="GJ963" s="5"/>
      <c r="GK963" s="5"/>
      <c r="GL963" s="5"/>
      <c r="GM963" s="5"/>
      <c r="GN963" s="5"/>
      <c r="GO963" s="5"/>
      <c r="GP963" s="5"/>
      <c r="GQ963" s="5"/>
      <c r="GR963" s="5"/>
      <c r="GS963" s="5"/>
      <c r="GT963" s="5"/>
      <c r="GU963" s="5"/>
      <c r="GV963" s="5"/>
      <c r="GW963" s="5"/>
      <c r="GX963" s="5"/>
      <c r="GY963" s="5"/>
      <c r="GZ963" s="5"/>
      <c r="HA963" s="5"/>
      <c r="HB963" s="5"/>
      <c r="HC963" s="5"/>
      <c r="HD963" s="5"/>
      <c r="HE963" s="5"/>
      <c r="HF963" s="5"/>
      <c r="HG963" s="5"/>
      <c r="HH963" s="5"/>
      <c r="HI963" s="5"/>
      <c r="HJ963" s="5"/>
      <c r="HK963" s="5"/>
      <c r="HL963" s="5"/>
      <c r="HM963" s="5"/>
      <c r="HN963" s="5"/>
      <c r="HO963" s="5"/>
      <c r="HP963" s="5"/>
      <c r="HQ963" s="5"/>
      <c r="HR963" s="5"/>
      <c r="HS963" s="5"/>
      <c r="HT963" s="5"/>
      <c r="HU963" s="5"/>
      <c r="HV963" s="5"/>
      <c r="HW963" s="5"/>
      <c r="HX963" s="5"/>
      <c r="HY963" s="5"/>
      <c r="HZ963" s="5"/>
      <c r="IA963" s="5"/>
      <c r="IB963" s="5"/>
      <c r="IC963" s="5"/>
      <c r="ID963" s="5"/>
      <c r="IE963" s="5"/>
      <c r="IF963" s="5"/>
      <c r="IG963" s="5"/>
      <c r="IH963" s="5"/>
      <c r="II963" s="5"/>
      <c r="IJ963" s="5"/>
      <c r="IK963" s="5"/>
      <c r="IL963" s="5"/>
      <c r="IM963" s="5"/>
      <c r="IN963" s="5"/>
      <c r="IO963" s="5"/>
      <c r="IP963" s="5"/>
      <c r="IQ963" s="5"/>
      <c r="IR963" s="5"/>
      <c r="IS963" s="5"/>
      <c r="IT963" s="5"/>
      <c r="IU963" s="5"/>
      <c r="IV963" s="5"/>
      <c r="IW963" s="5"/>
      <c r="IX963" s="5"/>
      <c r="IY963" s="5"/>
      <c r="IZ963" s="5"/>
      <c r="JA963" s="5"/>
      <c r="JB963" s="5"/>
      <c r="JC963" s="5"/>
      <c r="JD963" s="5"/>
      <c r="JE963" s="5"/>
      <c r="JF963" s="5"/>
      <c r="JG963" s="5"/>
      <c r="JH963" s="5"/>
      <c r="JI963" s="5"/>
      <c r="JJ963" s="5"/>
      <c r="JK963" s="5"/>
      <c r="JL963" s="5"/>
      <c r="JM963" s="5"/>
      <c r="JN963" s="5"/>
      <c r="JO963" s="5"/>
      <c r="JP963" s="5"/>
      <c r="JQ963" s="5"/>
      <c r="JR963" s="5"/>
      <c r="JS963" s="5"/>
      <c r="JT963" s="5"/>
      <c r="JU963" s="5"/>
      <c r="JV963" s="5"/>
      <c r="JW963" s="5"/>
      <c r="JX963" s="5"/>
      <c r="JY963" s="5"/>
      <c r="JZ963" s="5"/>
      <c r="KA963" s="5"/>
      <c r="KB963" s="5"/>
      <c r="KC963" s="5"/>
      <c r="KD963" s="5"/>
      <c r="KE963" s="5"/>
      <c r="KF963" s="5"/>
      <c r="KG963" s="5"/>
      <c r="KH963" s="5"/>
      <c r="KI963" s="5"/>
      <c r="KJ963" s="5"/>
      <c r="KK963" s="5"/>
      <c r="KL963" s="5"/>
      <c r="KM963" s="5"/>
      <c r="KN963" s="5"/>
    </row>
    <row r="964" spans="1:300" ht="12.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5"/>
      <c r="CJ964" s="5"/>
      <c r="CK964" s="5"/>
      <c r="CL964" s="5"/>
      <c r="CM964" s="5"/>
      <c r="CN964" s="5"/>
      <c r="CO964" s="5"/>
      <c r="CP964" s="5"/>
      <c r="CQ964" s="5"/>
      <c r="CR964" s="5"/>
      <c r="CS964" s="5"/>
      <c r="CT964" s="5"/>
      <c r="CU964" s="5"/>
      <c r="CV964" s="5"/>
      <c r="CW964" s="5"/>
      <c r="CX964" s="5"/>
      <c r="CY964" s="5"/>
      <c r="CZ964" s="5"/>
      <c r="DA964" s="5"/>
      <c r="DB964" s="5"/>
      <c r="DC964" s="5"/>
      <c r="DD964" s="5"/>
      <c r="DE964" s="5"/>
      <c r="DF964" s="5"/>
      <c r="DG964" s="5"/>
      <c r="DH964" s="5"/>
      <c r="DI964" s="5"/>
      <c r="DJ964" s="5"/>
      <c r="DK964" s="5"/>
      <c r="DL964" s="5"/>
      <c r="DM964" s="5"/>
      <c r="DN964" s="5"/>
      <c r="DO964" s="5"/>
      <c r="DP964" s="5"/>
      <c r="DQ964" s="5"/>
      <c r="DR964" s="5"/>
      <c r="DS964" s="5"/>
      <c r="DT964" s="5"/>
      <c r="DU964" s="5"/>
      <c r="DV964" s="5"/>
      <c r="DW964" s="5"/>
      <c r="DX964" s="5"/>
      <c r="DY964" s="5"/>
      <c r="DZ964" s="5"/>
      <c r="EA964" s="5"/>
      <c r="EB964" s="5"/>
      <c r="EC964" s="5"/>
      <c r="ED964" s="5"/>
      <c r="EE964" s="5"/>
      <c r="EF964" s="5"/>
      <c r="EG964" s="5"/>
      <c r="EH964" s="5"/>
      <c r="EI964" s="5"/>
      <c r="EJ964" s="5"/>
      <c r="EK964" s="5"/>
      <c r="EL964" s="5"/>
      <c r="EM964" s="5"/>
      <c r="EN964" s="5"/>
      <c r="EO964" s="5"/>
      <c r="EP964" s="5"/>
      <c r="EQ964" s="5"/>
      <c r="ER964" s="5"/>
      <c r="ES964" s="5"/>
      <c r="ET964" s="5"/>
      <c r="EU964" s="5"/>
      <c r="EV964" s="5"/>
      <c r="EW964" s="5"/>
      <c r="EX964" s="5"/>
      <c r="EY964" s="5"/>
      <c r="EZ964" s="5"/>
      <c r="FA964" s="5"/>
      <c r="FB964" s="5"/>
      <c r="FC964" s="5"/>
      <c r="FD964" s="5"/>
      <c r="FE964" s="5"/>
      <c r="FF964" s="5"/>
      <c r="FG964" s="5"/>
      <c r="FH964" s="5"/>
      <c r="FI964" s="5"/>
      <c r="FJ964" s="5"/>
      <c r="FK964" s="5"/>
      <c r="FL964" s="5"/>
      <c r="FM964" s="5"/>
      <c r="FN964" s="5"/>
      <c r="FO964" s="5"/>
      <c r="FP964" s="5"/>
      <c r="FQ964" s="5"/>
      <c r="FR964" s="5"/>
      <c r="FS964" s="5"/>
      <c r="FT964" s="5"/>
      <c r="FU964" s="5"/>
      <c r="FV964" s="5"/>
      <c r="FW964" s="5"/>
      <c r="FX964" s="5"/>
      <c r="FY964" s="5"/>
      <c r="FZ964" s="5"/>
      <c r="GA964" s="5"/>
      <c r="GB964" s="5"/>
      <c r="GC964" s="5"/>
      <c r="GD964" s="5"/>
      <c r="GE964" s="5"/>
      <c r="GF964" s="5"/>
      <c r="GG964" s="5"/>
      <c r="GH964" s="5"/>
      <c r="GI964" s="5"/>
      <c r="GJ964" s="5"/>
      <c r="GK964" s="5"/>
      <c r="GL964" s="5"/>
      <c r="GM964" s="5"/>
      <c r="GN964" s="5"/>
      <c r="GO964" s="5"/>
      <c r="GP964" s="5"/>
      <c r="GQ964" s="5"/>
      <c r="GR964" s="5"/>
      <c r="GS964" s="5"/>
      <c r="GT964" s="5"/>
      <c r="GU964" s="5"/>
      <c r="GV964" s="5"/>
      <c r="GW964" s="5"/>
      <c r="GX964" s="5"/>
      <c r="GY964" s="5"/>
      <c r="GZ964" s="5"/>
      <c r="HA964" s="5"/>
      <c r="HB964" s="5"/>
      <c r="HC964" s="5"/>
      <c r="HD964" s="5"/>
      <c r="HE964" s="5"/>
      <c r="HF964" s="5"/>
      <c r="HG964" s="5"/>
      <c r="HH964" s="5"/>
      <c r="HI964" s="5"/>
      <c r="HJ964" s="5"/>
      <c r="HK964" s="5"/>
      <c r="HL964" s="5"/>
      <c r="HM964" s="5"/>
      <c r="HN964" s="5"/>
      <c r="HO964" s="5"/>
      <c r="HP964" s="5"/>
      <c r="HQ964" s="5"/>
      <c r="HR964" s="5"/>
      <c r="HS964" s="5"/>
      <c r="HT964" s="5"/>
      <c r="HU964" s="5"/>
      <c r="HV964" s="5"/>
      <c r="HW964" s="5"/>
      <c r="HX964" s="5"/>
      <c r="HY964" s="5"/>
      <c r="HZ964" s="5"/>
      <c r="IA964" s="5"/>
      <c r="IB964" s="5"/>
      <c r="IC964" s="5"/>
      <c r="ID964" s="5"/>
      <c r="IE964" s="5"/>
      <c r="IF964" s="5"/>
      <c r="IG964" s="5"/>
      <c r="IH964" s="5"/>
      <c r="II964" s="5"/>
      <c r="IJ964" s="5"/>
      <c r="IK964" s="5"/>
      <c r="IL964" s="5"/>
      <c r="IM964" s="5"/>
      <c r="IN964" s="5"/>
      <c r="IO964" s="5"/>
      <c r="IP964" s="5"/>
      <c r="IQ964" s="5"/>
      <c r="IR964" s="5"/>
      <c r="IS964" s="5"/>
      <c r="IT964" s="5"/>
      <c r="IU964" s="5"/>
      <c r="IV964" s="5"/>
      <c r="IW964" s="5"/>
      <c r="IX964" s="5"/>
      <c r="IY964" s="5"/>
      <c r="IZ964" s="5"/>
      <c r="JA964" s="5"/>
      <c r="JB964" s="5"/>
      <c r="JC964" s="5"/>
      <c r="JD964" s="5"/>
      <c r="JE964" s="5"/>
      <c r="JF964" s="5"/>
      <c r="JG964" s="5"/>
      <c r="JH964" s="5"/>
      <c r="JI964" s="5"/>
      <c r="JJ964" s="5"/>
      <c r="JK964" s="5"/>
      <c r="JL964" s="5"/>
      <c r="JM964" s="5"/>
      <c r="JN964" s="5"/>
      <c r="JO964" s="5"/>
      <c r="JP964" s="5"/>
      <c r="JQ964" s="5"/>
      <c r="JR964" s="5"/>
      <c r="JS964" s="5"/>
      <c r="JT964" s="5"/>
      <c r="JU964" s="5"/>
      <c r="JV964" s="5"/>
      <c r="JW964" s="5"/>
      <c r="JX964" s="5"/>
      <c r="JY964" s="5"/>
      <c r="JZ964" s="5"/>
      <c r="KA964" s="5"/>
      <c r="KB964" s="5"/>
      <c r="KC964" s="5"/>
      <c r="KD964" s="5"/>
      <c r="KE964" s="5"/>
      <c r="KF964" s="5"/>
      <c r="KG964" s="5"/>
      <c r="KH964" s="5"/>
      <c r="KI964" s="5"/>
      <c r="KJ964" s="5"/>
      <c r="KK964" s="5"/>
      <c r="KL964" s="5"/>
      <c r="KM964" s="5"/>
      <c r="KN964" s="5"/>
    </row>
    <row r="965" spans="1:300" ht="12.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5"/>
      <c r="CJ965" s="5"/>
      <c r="CK965" s="5"/>
      <c r="CL965" s="5"/>
      <c r="CM965" s="5"/>
      <c r="CN965" s="5"/>
      <c r="CO965" s="5"/>
      <c r="CP965" s="5"/>
      <c r="CQ965" s="5"/>
      <c r="CR965" s="5"/>
      <c r="CS965" s="5"/>
      <c r="CT965" s="5"/>
      <c r="CU965" s="5"/>
      <c r="CV965" s="5"/>
      <c r="CW965" s="5"/>
      <c r="CX965" s="5"/>
      <c r="CY965" s="5"/>
      <c r="CZ965" s="5"/>
      <c r="DA965" s="5"/>
      <c r="DB965" s="5"/>
      <c r="DC965" s="5"/>
      <c r="DD965" s="5"/>
      <c r="DE965" s="5"/>
      <c r="DF965" s="5"/>
      <c r="DG965" s="5"/>
      <c r="DH965" s="5"/>
      <c r="DI965" s="5"/>
      <c r="DJ965" s="5"/>
      <c r="DK965" s="5"/>
      <c r="DL965" s="5"/>
      <c r="DM965" s="5"/>
      <c r="DN965" s="5"/>
      <c r="DO965" s="5"/>
      <c r="DP965" s="5"/>
      <c r="DQ965" s="5"/>
      <c r="DR965" s="5"/>
      <c r="DS965" s="5"/>
      <c r="DT965" s="5"/>
      <c r="DU965" s="5"/>
      <c r="DV965" s="5"/>
      <c r="DW965" s="5"/>
      <c r="DX965" s="5"/>
      <c r="DY965" s="5"/>
      <c r="DZ965" s="5"/>
      <c r="EA965" s="5"/>
      <c r="EB965" s="5"/>
      <c r="EC965" s="5"/>
      <c r="ED965" s="5"/>
      <c r="EE965" s="5"/>
      <c r="EF965" s="5"/>
      <c r="EG965" s="5"/>
      <c r="EH965" s="5"/>
      <c r="EI965" s="5"/>
      <c r="EJ965" s="5"/>
      <c r="EK965" s="5"/>
      <c r="EL965" s="5"/>
      <c r="EM965" s="5"/>
      <c r="EN965" s="5"/>
      <c r="EO965" s="5"/>
      <c r="EP965" s="5"/>
      <c r="EQ965" s="5"/>
      <c r="ER965" s="5"/>
      <c r="ES965" s="5"/>
      <c r="ET965" s="5"/>
      <c r="EU965" s="5"/>
      <c r="EV965" s="5"/>
      <c r="EW965" s="5"/>
      <c r="EX965" s="5"/>
      <c r="EY965" s="5"/>
      <c r="EZ965" s="5"/>
      <c r="FA965" s="5"/>
      <c r="FB965" s="5"/>
      <c r="FC965" s="5"/>
      <c r="FD965" s="5"/>
      <c r="FE965" s="5"/>
      <c r="FF965" s="5"/>
      <c r="FG965" s="5"/>
      <c r="FH965" s="5"/>
      <c r="FI965" s="5"/>
      <c r="FJ965" s="5"/>
      <c r="FK965" s="5"/>
      <c r="FL965" s="5"/>
      <c r="FM965" s="5"/>
      <c r="FN965" s="5"/>
      <c r="FO965" s="5"/>
      <c r="FP965" s="5"/>
      <c r="FQ965" s="5"/>
      <c r="FR965" s="5"/>
      <c r="FS965" s="5"/>
      <c r="FT965" s="5"/>
      <c r="FU965" s="5"/>
      <c r="FV965" s="5"/>
      <c r="FW965" s="5"/>
      <c r="FX965" s="5"/>
      <c r="FY965" s="5"/>
      <c r="FZ965" s="5"/>
      <c r="GA965" s="5"/>
      <c r="GB965" s="5"/>
      <c r="GC965" s="5"/>
      <c r="GD965" s="5"/>
      <c r="GE965" s="5"/>
      <c r="GF965" s="5"/>
      <c r="GG965" s="5"/>
      <c r="GH965" s="5"/>
      <c r="GI965" s="5"/>
      <c r="GJ965" s="5"/>
      <c r="GK965" s="5"/>
      <c r="GL965" s="5"/>
      <c r="GM965" s="5"/>
      <c r="GN965" s="5"/>
      <c r="GO965" s="5"/>
      <c r="GP965" s="5"/>
      <c r="GQ965" s="5"/>
      <c r="GR965" s="5"/>
      <c r="GS965" s="5"/>
      <c r="GT965" s="5"/>
      <c r="GU965" s="5"/>
      <c r="GV965" s="5"/>
      <c r="GW965" s="5"/>
      <c r="GX965" s="5"/>
      <c r="GY965" s="5"/>
      <c r="GZ965" s="5"/>
      <c r="HA965" s="5"/>
      <c r="HB965" s="5"/>
      <c r="HC965" s="5"/>
      <c r="HD965" s="5"/>
      <c r="HE965" s="5"/>
      <c r="HF965" s="5"/>
      <c r="HG965" s="5"/>
      <c r="HH965" s="5"/>
      <c r="HI965" s="5"/>
      <c r="HJ965" s="5"/>
      <c r="HK965" s="5"/>
      <c r="HL965" s="5"/>
      <c r="HM965" s="5"/>
      <c r="HN965" s="5"/>
      <c r="HO965" s="5"/>
      <c r="HP965" s="5"/>
      <c r="HQ965" s="5"/>
      <c r="HR965" s="5"/>
      <c r="HS965" s="5"/>
      <c r="HT965" s="5"/>
      <c r="HU965" s="5"/>
      <c r="HV965" s="5"/>
      <c r="HW965" s="5"/>
      <c r="HX965" s="5"/>
      <c r="HY965" s="5"/>
      <c r="HZ965" s="5"/>
      <c r="IA965" s="5"/>
      <c r="IB965" s="5"/>
      <c r="IC965" s="5"/>
      <c r="ID965" s="5"/>
      <c r="IE965" s="5"/>
      <c r="IF965" s="5"/>
      <c r="IG965" s="5"/>
      <c r="IH965" s="5"/>
      <c r="II965" s="5"/>
      <c r="IJ965" s="5"/>
      <c r="IK965" s="5"/>
      <c r="IL965" s="5"/>
      <c r="IM965" s="5"/>
      <c r="IN965" s="5"/>
      <c r="IO965" s="5"/>
      <c r="IP965" s="5"/>
      <c r="IQ965" s="5"/>
      <c r="IR965" s="5"/>
      <c r="IS965" s="5"/>
      <c r="IT965" s="5"/>
      <c r="IU965" s="5"/>
      <c r="IV965" s="5"/>
      <c r="IW965" s="5"/>
      <c r="IX965" s="5"/>
      <c r="IY965" s="5"/>
      <c r="IZ965" s="5"/>
      <c r="JA965" s="5"/>
      <c r="JB965" s="5"/>
      <c r="JC965" s="5"/>
      <c r="JD965" s="5"/>
      <c r="JE965" s="5"/>
      <c r="JF965" s="5"/>
      <c r="JG965" s="5"/>
      <c r="JH965" s="5"/>
      <c r="JI965" s="5"/>
      <c r="JJ965" s="5"/>
      <c r="JK965" s="5"/>
      <c r="JL965" s="5"/>
      <c r="JM965" s="5"/>
      <c r="JN965" s="5"/>
      <c r="JO965" s="5"/>
      <c r="JP965" s="5"/>
      <c r="JQ965" s="5"/>
      <c r="JR965" s="5"/>
      <c r="JS965" s="5"/>
      <c r="JT965" s="5"/>
      <c r="JU965" s="5"/>
      <c r="JV965" s="5"/>
      <c r="JW965" s="5"/>
      <c r="JX965" s="5"/>
      <c r="JY965" s="5"/>
      <c r="JZ965" s="5"/>
      <c r="KA965" s="5"/>
      <c r="KB965" s="5"/>
      <c r="KC965" s="5"/>
      <c r="KD965" s="5"/>
      <c r="KE965" s="5"/>
      <c r="KF965" s="5"/>
      <c r="KG965" s="5"/>
      <c r="KH965" s="5"/>
      <c r="KI965" s="5"/>
      <c r="KJ965" s="5"/>
      <c r="KK965" s="5"/>
      <c r="KL965" s="5"/>
      <c r="KM965" s="5"/>
      <c r="KN965" s="5"/>
    </row>
    <row r="966" spans="1:300" ht="12.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5"/>
      <c r="CJ966" s="5"/>
      <c r="CK966" s="5"/>
      <c r="CL966" s="5"/>
      <c r="CM966" s="5"/>
      <c r="CN966" s="5"/>
      <c r="CO966" s="5"/>
      <c r="CP966" s="5"/>
      <c r="CQ966" s="5"/>
      <c r="CR966" s="5"/>
      <c r="CS966" s="5"/>
      <c r="CT966" s="5"/>
      <c r="CU966" s="5"/>
      <c r="CV966" s="5"/>
      <c r="CW966" s="5"/>
      <c r="CX966" s="5"/>
      <c r="CY966" s="5"/>
      <c r="CZ966" s="5"/>
      <c r="DA966" s="5"/>
      <c r="DB966" s="5"/>
      <c r="DC966" s="5"/>
      <c r="DD966" s="5"/>
      <c r="DE966" s="5"/>
      <c r="DF966" s="5"/>
      <c r="DG966" s="5"/>
      <c r="DH966" s="5"/>
      <c r="DI966" s="5"/>
      <c r="DJ966" s="5"/>
      <c r="DK966" s="5"/>
      <c r="DL966" s="5"/>
      <c r="DM966" s="5"/>
      <c r="DN966" s="5"/>
      <c r="DO966" s="5"/>
      <c r="DP966" s="5"/>
      <c r="DQ966" s="5"/>
      <c r="DR966" s="5"/>
      <c r="DS966" s="5"/>
      <c r="DT966" s="5"/>
      <c r="DU966" s="5"/>
      <c r="DV966" s="5"/>
      <c r="DW966" s="5"/>
      <c r="DX966" s="5"/>
      <c r="DY966" s="5"/>
      <c r="DZ966" s="5"/>
      <c r="EA966" s="5"/>
      <c r="EB966" s="5"/>
      <c r="EC966" s="5"/>
      <c r="ED966" s="5"/>
      <c r="EE966" s="5"/>
      <c r="EF966" s="5"/>
      <c r="EG966" s="5"/>
      <c r="EH966" s="5"/>
      <c r="EI966" s="5"/>
      <c r="EJ966" s="5"/>
      <c r="EK966" s="5"/>
      <c r="EL966" s="5"/>
      <c r="EM966" s="5"/>
      <c r="EN966" s="5"/>
      <c r="EO966" s="5"/>
      <c r="EP966" s="5"/>
      <c r="EQ966" s="5"/>
      <c r="ER966" s="5"/>
      <c r="ES966" s="5"/>
      <c r="ET966" s="5"/>
      <c r="EU966" s="5"/>
      <c r="EV966" s="5"/>
      <c r="EW966" s="5"/>
      <c r="EX966" s="5"/>
      <c r="EY966" s="5"/>
      <c r="EZ966" s="5"/>
      <c r="FA966" s="5"/>
      <c r="FB966" s="5"/>
      <c r="FC966" s="5"/>
      <c r="FD966" s="5"/>
      <c r="FE966" s="5"/>
      <c r="FF966" s="5"/>
      <c r="FG966" s="5"/>
      <c r="FH966" s="5"/>
      <c r="FI966" s="5"/>
      <c r="FJ966" s="5"/>
      <c r="FK966" s="5"/>
      <c r="FL966" s="5"/>
      <c r="FM966" s="5"/>
      <c r="FN966" s="5"/>
      <c r="FO966" s="5"/>
      <c r="FP966" s="5"/>
      <c r="FQ966" s="5"/>
      <c r="FR966" s="5"/>
      <c r="FS966" s="5"/>
      <c r="FT966" s="5"/>
      <c r="FU966" s="5"/>
      <c r="FV966" s="5"/>
      <c r="FW966" s="5"/>
      <c r="FX966" s="5"/>
      <c r="FY966" s="5"/>
      <c r="FZ966" s="5"/>
      <c r="GA966" s="5"/>
      <c r="GB966" s="5"/>
      <c r="GC966" s="5"/>
      <c r="GD966" s="5"/>
      <c r="GE966" s="5"/>
      <c r="GF966" s="5"/>
      <c r="GG966" s="5"/>
      <c r="GH966" s="5"/>
      <c r="GI966" s="5"/>
      <c r="GJ966" s="5"/>
      <c r="GK966" s="5"/>
      <c r="GL966" s="5"/>
      <c r="GM966" s="5"/>
      <c r="GN966" s="5"/>
      <c r="GO966" s="5"/>
      <c r="GP966" s="5"/>
      <c r="GQ966" s="5"/>
      <c r="GR966" s="5"/>
      <c r="GS966" s="5"/>
      <c r="GT966" s="5"/>
      <c r="GU966" s="5"/>
      <c r="GV966" s="5"/>
      <c r="GW966" s="5"/>
      <c r="GX966" s="5"/>
      <c r="GY966" s="5"/>
      <c r="GZ966" s="5"/>
      <c r="HA966" s="5"/>
      <c r="HB966" s="5"/>
      <c r="HC966" s="5"/>
      <c r="HD966" s="5"/>
      <c r="HE966" s="5"/>
      <c r="HF966" s="5"/>
      <c r="HG966" s="5"/>
      <c r="HH966" s="5"/>
      <c r="HI966" s="5"/>
      <c r="HJ966" s="5"/>
      <c r="HK966" s="5"/>
      <c r="HL966" s="5"/>
      <c r="HM966" s="5"/>
      <c r="HN966" s="5"/>
      <c r="HO966" s="5"/>
      <c r="HP966" s="5"/>
      <c r="HQ966" s="5"/>
      <c r="HR966" s="5"/>
      <c r="HS966" s="5"/>
      <c r="HT966" s="5"/>
      <c r="HU966" s="5"/>
      <c r="HV966" s="5"/>
      <c r="HW966" s="5"/>
      <c r="HX966" s="5"/>
      <c r="HY966" s="5"/>
      <c r="HZ966" s="5"/>
      <c r="IA966" s="5"/>
      <c r="IB966" s="5"/>
      <c r="IC966" s="5"/>
      <c r="ID966" s="5"/>
      <c r="IE966" s="5"/>
      <c r="IF966" s="5"/>
      <c r="IG966" s="5"/>
      <c r="IH966" s="5"/>
      <c r="II966" s="5"/>
      <c r="IJ966" s="5"/>
      <c r="IK966" s="5"/>
      <c r="IL966" s="5"/>
      <c r="IM966" s="5"/>
      <c r="IN966" s="5"/>
      <c r="IO966" s="5"/>
      <c r="IP966" s="5"/>
      <c r="IQ966" s="5"/>
      <c r="IR966" s="5"/>
      <c r="IS966" s="5"/>
      <c r="IT966" s="5"/>
      <c r="IU966" s="5"/>
      <c r="IV966" s="5"/>
      <c r="IW966" s="5"/>
      <c r="IX966" s="5"/>
      <c r="IY966" s="5"/>
      <c r="IZ966" s="5"/>
      <c r="JA966" s="5"/>
      <c r="JB966" s="5"/>
      <c r="JC966" s="5"/>
      <c r="JD966" s="5"/>
      <c r="JE966" s="5"/>
      <c r="JF966" s="5"/>
      <c r="JG966" s="5"/>
      <c r="JH966" s="5"/>
      <c r="JI966" s="5"/>
      <c r="JJ966" s="5"/>
      <c r="JK966" s="5"/>
      <c r="JL966" s="5"/>
      <c r="JM966" s="5"/>
      <c r="JN966" s="5"/>
      <c r="JO966" s="5"/>
      <c r="JP966" s="5"/>
      <c r="JQ966" s="5"/>
      <c r="JR966" s="5"/>
      <c r="JS966" s="5"/>
      <c r="JT966" s="5"/>
      <c r="JU966" s="5"/>
      <c r="JV966" s="5"/>
      <c r="JW966" s="5"/>
      <c r="JX966" s="5"/>
      <c r="JY966" s="5"/>
      <c r="JZ966" s="5"/>
      <c r="KA966" s="5"/>
      <c r="KB966" s="5"/>
      <c r="KC966" s="5"/>
      <c r="KD966" s="5"/>
      <c r="KE966" s="5"/>
      <c r="KF966" s="5"/>
      <c r="KG966" s="5"/>
      <c r="KH966" s="5"/>
      <c r="KI966" s="5"/>
      <c r="KJ966" s="5"/>
      <c r="KK966" s="5"/>
      <c r="KL966" s="5"/>
      <c r="KM966" s="5"/>
      <c r="KN966" s="5"/>
    </row>
    <row r="967" spans="1:300" ht="12.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5"/>
      <c r="CJ967" s="5"/>
      <c r="CK967" s="5"/>
      <c r="CL967" s="5"/>
      <c r="CM967" s="5"/>
      <c r="CN967" s="5"/>
      <c r="CO967" s="5"/>
      <c r="CP967" s="5"/>
      <c r="CQ967" s="5"/>
      <c r="CR967" s="5"/>
      <c r="CS967" s="5"/>
      <c r="CT967" s="5"/>
      <c r="CU967" s="5"/>
      <c r="CV967" s="5"/>
      <c r="CW967" s="5"/>
      <c r="CX967" s="5"/>
      <c r="CY967" s="5"/>
      <c r="CZ967" s="5"/>
      <c r="DA967" s="5"/>
      <c r="DB967" s="5"/>
      <c r="DC967" s="5"/>
      <c r="DD967" s="5"/>
      <c r="DE967" s="5"/>
      <c r="DF967" s="5"/>
      <c r="DG967" s="5"/>
      <c r="DH967" s="5"/>
      <c r="DI967" s="5"/>
      <c r="DJ967" s="5"/>
      <c r="DK967" s="5"/>
      <c r="DL967" s="5"/>
      <c r="DM967" s="5"/>
      <c r="DN967" s="5"/>
      <c r="DO967" s="5"/>
      <c r="DP967" s="5"/>
      <c r="DQ967" s="5"/>
      <c r="DR967" s="5"/>
      <c r="DS967" s="5"/>
      <c r="DT967" s="5"/>
      <c r="DU967" s="5"/>
      <c r="DV967" s="5"/>
      <c r="DW967" s="5"/>
      <c r="DX967" s="5"/>
      <c r="DY967" s="5"/>
      <c r="DZ967" s="5"/>
      <c r="EA967" s="5"/>
      <c r="EB967" s="5"/>
      <c r="EC967" s="5"/>
      <c r="ED967" s="5"/>
      <c r="EE967" s="5"/>
      <c r="EF967" s="5"/>
      <c r="EG967" s="5"/>
      <c r="EH967" s="5"/>
      <c r="EI967" s="5"/>
      <c r="EJ967" s="5"/>
      <c r="EK967" s="5"/>
      <c r="EL967" s="5"/>
      <c r="EM967" s="5"/>
      <c r="EN967" s="5"/>
      <c r="EO967" s="5"/>
      <c r="EP967" s="5"/>
      <c r="EQ967" s="5"/>
      <c r="ER967" s="5"/>
      <c r="ES967" s="5"/>
      <c r="ET967" s="5"/>
      <c r="EU967" s="5"/>
      <c r="EV967" s="5"/>
      <c r="EW967" s="5"/>
      <c r="EX967" s="5"/>
      <c r="EY967" s="5"/>
      <c r="EZ967" s="5"/>
      <c r="FA967" s="5"/>
      <c r="FB967" s="5"/>
      <c r="FC967" s="5"/>
      <c r="FD967" s="5"/>
      <c r="FE967" s="5"/>
      <c r="FF967" s="5"/>
      <c r="FG967" s="5"/>
      <c r="FH967" s="5"/>
      <c r="FI967" s="5"/>
      <c r="FJ967" s="5"/>
      <c r="FK967" s="5"/>
      <c r="FL967" s="5"/>
      <c r="FM967" s="5"/>
      <c r="FN967" s="5"/>
      <c r="FO967" s="5"/>
      <c r="FP967" s="5"/>
      <c r="FQ967" s="5"/>
      <c r="FR967" s="5"/>
      <c r="FS967" s="5"/>
      <c r="FT967" s="5"/>
      <c r="FU967" s="5"/>
      <c r="FV967" s="5"/>
      <c r="FW967" s="5"/>
      <c r="FX967" s="5"/>
      <c r="FY967" s="5"/>
      <c r="FZ967" s="5"/>
      <c r="GA967" s="5"/>
      <c r="GB967" s="5"/>
      <c r="GC967" s="5"/>
      <c r="GD967" s="5"/>
      <c r="GE967" s="5"/>
      <c r="GF967" s="5"/>
      <c r="GG967" s="5"/>
      <c r="GH967" s="5"/>
      <c r="GI967" s="5"/>
      <c r="GJ967" s="5"/>
      <c r="GK967" s="5"/>
      <c r="GL967" s="5"/>
      <c r="GM967" s="5"/>
      <c r="GN967" s="5"/>
      <c r="GO967" s="5"/>
      <c r="GP967" s="5"/>
      <c r="GQ967" s="5"/>
      <c r="GR967" s="5"/>
      <c r="GS967" s="5"/>
      <c r="GT967" s="5"/>
      <c r="GU967" s="5"/>
      <c r="GV967" s="5"/>
      <c r="GW967" s="5"/>
      <c r="GX967" s="5"/>
      <c r="GY967" s="5"/>
      <c r="GZ967" s="5"/>
      <c r="HA967" s="5"/>
      <c r="HB967" s="5"/>
      <c r="HC967" s="5"/>
      <c r="HD967" s="5"/>
      <c r="HE967" s="5"/>
      <c r="HF967" s="5"/>
      <c r="HG967" s="5"/>
      <c r="HH967" s="5"/>
      <c r="HI967" s="5"/>
      <c r="HJ967" s="5"/>
      <c r="HK967" s="5"/>
      <c r="HL967" s="5"/>
      <c r="HM967" s="5"/>
      <c r="HN967" s="5"/>
      <c r="HO967" s="5"/>
      <c r="HP967" s="5"/>
      <c r="HQ967" s="5"/>
      <c r="HR967" s="5"/>
      <c r="HS967" s="5"/>
      <c r="HT967" s="5"/>
      <c r="HU967" s="5"/>
      <c r="HV967" s="5"/>
      <c r="HW967" s="5"/>
      <c r="HX967" s="5"/>
      <c r="HY967" s="5"/>
      <c r="HZ967" s="5"/>
      <c r="IA967" s="5"/>
      <c r="IB967" s="5"/>
      <c r="IC967" s="5"/>
      <c r="ID967" s="5"/>
      <c r="IE967" s="5"/>
      <c r="IF967" s="5"/>
      <c r="IG967" s="5"/>
      <c r="IH967" s="5"/>
      <c r="II967" s="5"/>
      <c r="IJ967" s="5"/>
      <c r="IK967" s="5"/>
      <c r="IL967" s="5"/>
      <c r="IM967" s="5"/>
      <c r="IN967" s="5"/>
      <c r="IO967" s="5"/>
      <c r="IP967" s="5"/>
      <c r="IQ967" s="5"/>
      <c r="IR967" s="5"/>
      <c r="IS967" s="5"/>
      <c r="IT967" s="5"/>
      <c r="IU967" s="5"/>
      <c r="IV967" s="5"/>
      <c r="IW967" s="5"/>
      <c r="IX967" s="5"/>
      <c r="IY967" s="5"/>
      <c r="IZ967" s="5"/>
      <c r="JA967" s="5"/>
      <c r="JB967" s="5"/>
      <c r="JC967" s="5"/>
      <c r="JD967" s="5"/>
      <c r="JE967" s="5"/>
      <c r="JF967" s="5"/>
      <c r="JG967" s="5"/>
      <c r="JH967" s="5"/>
      <c r="JI967" s="5"/>
      <c r="JJ967" s="5"/>
      <c r="JK967" s="5"/>
      <c r="JL967" s="5"/>
      <c r="JM967" s="5"/>
      <c r="JN967" s="5"/>
      <c r="JO967" s="5"/>
      <c r="JP967" s="5"/>
      <c r="JQ967" s="5"/>
      <c r="JR967" s="5"/>
      <c r="JS967" s="5"/>
      <c r="JT967" s="5"/>
      <c r="JU967" s="5"/>
      <c r="JV967" s="5"/>
      <c r="JW967" s="5"/>
      <c r="JX967" s="5"/>
      <c r="JY967" s="5"/>
      <c r="JZ967" s="5"/>
      <c r="KA967" s="5"/>
      <c r="KB967" s="5"/>
      <c r="KC967" s="5"/>
      <c r="KD967" s="5"/>
      <c r="KE967" s="5"/>
      <c r="KF967" s="5"/>
      <c r="KG967" s="5"/>
      <c r="KH967" s="5"/>
      <c r="KI967" s="5"/>
      <c r="KJ967" s="5"/>
      <c r="KK967" s="5"/>
      <c r="KL967" s="5"/>
      <c r="KM967" s="5"/>
      <c r="KN967" s="5"/>
    </row>
    <row r="968" spans="1:300" ht="12.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5"/>
      <c r="CJ968" s="5"/>
      <c r="CK968" s="5"/>
      <c r="CL968" s="5"/>
      <c r="CM968" s="5"/>
      <c r="CN968" s="5"/>
      <c r="CO968" s="5"/>
      <c r="CP968" s="5"/>
      <c r="CQ968" s="5"/>
      <c r="CR968" s="5"/>
      <c r="CS968" s="5"/>
      <c r="CT968" s="5"/>
      <c r="CU968" s="5"/>
      <c r="CV968" s="5"/>
      <c r="CW968" s="5"/>
      <c r="CX968" s="5"/>
      <c r="CY968" s="5"/>
      <c r="CZ968" s="5"/>
      <c r="DA968" s="5"/>
      <c r="DB968" s="5"/>
      <c r="DC968" s="5"/>
      <c r="DD968" s="5"/>
      <c r="DE968" s="5"/>
      <c r="DF968" s="5"/>
      <c r="DG968" s="5"/>
      <c r="DH968" s="5"/>
      <c r="DI968" s="5"/>
      <c r="DJ968" s="5"/>
      <c r="DK968" s="5"/>
      <c r="DL968" s="5"/>
      <c r="DM968" s="5"/>
      <c r="DN968" s="5"/>
      <c r="DO968" s="5"/>
      <c r="DP968" s="5"/>
      <c r="DQ968" s="5"/>
      <c r="DR968" s="5"/>
      <c r="DS968" s="5"/>
      <c r="DT968" s="5"/>
      <c r="DU968" s="5"/>
      <c r="DV968" s="5"/>
      <c r="DW968" s="5"/>
      <c r="DX968" s="5"/>
      <c r="DY968" s="5"/>
      <c r="DZ968" s="5"/>
      <c r="EA968" s="5"/>
      <c r="EB968" s="5"/>
      <c r="EC968" s="5"/>
      <c r="ED968" s="5"/>
      <c r="EE968" s="5"/>
      <c r="EF968" s="5"/>
      <c r="EG968" s="5"/>
      <c r="EH968" s="5"/>
      <c r="EI968" s="5"/>
      <c r="EJ968" s="5"/>
      <c r="EK968" s="5"/>
      <c r="EL968" s="5"/>
      <c r="EM968" s="5"/>
      <c r="EN968" s="5"/>
      <c r="EO968" s="5"/>
      <c r="EP968" s="5"/>
      <c r="EQ968" s="5"/>
      <c r="ER968" s="5"/>
      <c r="ES968" s="5"/>
      <c r="ET968" s="5"/>
      <c r="EU968" s="5"/>
      <c r="EV968" s="5"/>
      <c r="EW968" s="5"/>
      <c r="EX968" s="5"/>
      <c r="EY968" s="5"/>
      <c r="EZ968" s="5"/>
      <c r="FA968" s="5"/>
      <c r="FB968" s="5"/>
      <c r="FC968" s="5"/>
      <c r="FD968" s="5"/>
      <c r="FE968" s="5"/>
      <c r="FF968" s="5"/>
      <c r="FG968" s="5"/>
      <c r="FH968" s="5"/>
      <c r="FI968" s="5"/>
      <c r="FJ968" s="5"/>
      <c r="FK968" s="5"/>
      <c r="FL968" s="5"/>
      <c r="FM968" s="5"/>
      <c r="FN968" s="5"/>
      <c r="FO968" s="5"/>
      <c r="FP968" s="5"/>
      <c r="FQ968" s="5"/>
      <c r="FR968" s="5"/>
      <c r="FS968" s="5"/>
      <c r="FT968" s="5"/>
      <c r="FU968" s="5"/>
      <c r="FV968" s="5"/>
      <c r="FW968" s="5"/>
      <c r="FX968" s="5"/>
      <c r="FY968" s="5"/>
      <c r="FZ968" s="5"/>
      <c r="GA968" s="5"/>
      <c r="GB968" s="5"/>
      <c r="GC968" s="5"/>
      <c r="GD968" s="5"/>
      <c r="GE968" s="5"/>
      <c r="GF968" s="5"/>
      <c r="GG968" s="5"/>
      <c r="GH968" s="5"/>
      <c r="GI968" s="5"/>
      <c r="GJ968" s="5"/>
      <c r="GK968" s="5"/>
      <c r="GL968" s="5"/>
      <c r="GM968" s="5"/>
      <c r="GN968" s="5"/>
      <c r="GO968" s="5"/>
      <c r="GP968" s="5"/>
      <c r="GQ968" s="5"/>
      <c r="GR968" s="5"/>
      <c r="GS968" s="5"/>
      <c r="GT968" s="5"/>
      <c r="GU968" s="5"/>
      <c r="GV968" s="5"/>
      <c r="GW968" s="5"/>
      <c r="GX968" s="5"/>
      <c r="GY968" s="5"/>
      <c r="GZ968" s="5"/>
      <c r="HA968" s="5"/>
      <c r="HB968" s="5"/>
      <c r="HC968" s="5"/>
      <c r="HD968" s="5"/>
      <c r="HE968" s="5"/>
      <c r="HF968" s="5"/>
      <c r="HG968" s="5"/>
      <c r="HH968" s="5"/>
      <c r="HI968" s="5"/>
      <c r="HJ968" s="5"/>
      <c r="HK968" s="5"/>
      <c r="HL968" s="5"/>
      <c r="HM968" s="5"/>
      <c r="HN968" s="5"/>
      <c r="HO968" s="5"/>
      <c r="HP968" s="5"/>
      <c r="HQ968" s="5"/>
      <c r="HR968" s="5"/>
      <c r="HS968" s="5"/>
      <c r="HT968" s="5"/>
      <c r="HU968" s="5"/>
      <c r="HV968" s="5"/>
      <c r="HW968" s="5"/>
      <c r="HX968" s="5"/>
      <c r="HY968" s="5"/>
      <c r="HZ968" s="5"/>
      <c r="IA968" s="5"/>
      <c r="IB968" s="5"/>
      <c r="IC968" s="5"/>
      <c r="ID968" s="5"/>
      <c r="IE968" s="5"/>
      <c r="IF968" s="5"/>
      <c r="IG968" s="5"/>
      <c r="IH968" s="5"/>
      <c r="II968" s="5"/>
      <c r="IJ968" s="5"/>
      <c r="IK968" s="5"/>
      <c r="IL968" s="5"/>
      <c r="IM968" s="5"/>
      <c r="IN968" s="5"/>
      <c r="IO968" s="5"/>
      <c r="IP968" s="5"/>
      <c r="IQ968" s="5"/>
      <c r="IR968" s="5"/>
      <c r="IS968" s="5"/>
      <c r="IT968" s="5"/>
      <c r="IU968" s="5"/>
      <c r="IV968" s="5"/>
      <c r="IW968" s="5"/>
      <c r="IX968" s="5"/>
      <c r="IY968" s="5"/>
      <c r="IZ968" s="5"/>
      <c r="JA968" s="5"/>
      <c r="JB968" s="5"/>
      <c r="JC968" s="5"/>
      <c r="JD968" s="5"/>
      <c r="JE968" s="5"/>
      <c r="JF968" s="5"/>
      <c r="JG968" s="5"/>
      <c r="JH968" s="5"/>
      <c r="JI968" s="5"/>
      <c r="JJ968" s="5"/>
      <c r="JK968" s="5"/>
      <c r="JL968" s="5"/>
      <c r="JM968" s="5"/>
      <c r="JN968" s="5"/>
      <c r="JO968" s="5"/>
      <c r="JP968" s="5"/>
      <c r="JQ968" s="5"/>
      <c r="JR968" s="5"/>
      <c r="JS968" s="5"/>
      <c r="JT968" s="5"/>
      <c r="JU968" s="5"/>
      <c r="JV968" s="5"/>
      <c r="JW968" s="5"/>
      <c r="JX968" s="5"/>
      <c r="JY968" s="5"/>
      <c r="JZ968" s="5"/>
      <c r="KA968" s="5"/>
      <c r="KB968" s="5"/>
      <c r="KC968" s="5"/>
      <c r="KD968" s="5"/>
      <c r="KE968" s="5"/>
      <c r="KF968" s="5"/>
      <c r="KG968" s="5"/>
      <c r="KH968" s="5"/>
      <c r="KI968" s="5"/>
      <c r="KJ968" s="5"/>
      <c r="KK968" s="5"/>
      <c r="KL968" s="5"/>
      <c r="KM968" s="5"/>
      <c r="KN968" s="5"/>
    </row>
    <row r="969" spans="1:300" ht="12.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5"/>
      <c r="CJ969" s="5"/>
      <c r="CK969" s="5"/>
      <c r="CL969" s="5"/>
      <c r="CM969" s="5"/>
      <c r="CN969" s="5"/>
      <c r="CO969" s="5"/>
      <c r="CP969" s="5"/>
      <c r="CQ969" s="5"/>
      <c r="CR969" s="5"/>
      <c r="CS969" s="5"/>
      <c r="CT969" s="5"/>
      <c r="CU969" s="5"/>
      <c r="CV969" s="5"/>
      <c r="CW969" s="5"/>
      <c r="CX969" s="5"/>
      <c r="CY969" s="5"/>
      <c r="CZ969" s="5"/>
      <c r="DA969" s="5"/>
      <c r="DB969" s="5"/>
      <c r="DC969" s="5"/>
      <c r="DD969" s="5"/>
      <c r="DE969" s="5"/>
      <c r="DF969" s="5"/>
      <c r="DG969" s="5"/>
      <c r="DH969" s="5"/>
      <c r="DI969" s="5"/>
      <c r="DJ969" s="5"/>
      <c r="DK969" s="5"/>
      <c r="DL969" s="5"/>
      <c r="DM969" s="5"/>
      <c r="DN969" s="5"/>
      <c r="DO969" s="5"/>
      <c r="DP969" s="5"/>
      <c r="DQ969" s="5"/>
      <c r="DR969" s="5"/>
      <c r="DS969" s="5"/>
      <c r="DT969" s="5"/>
      <c r="DU969" s="5"/>
      <c r="DV969" s="5"/>
      <c r="DW969" s="5"/>
      <c r="DX969" s="5"/>
      <c r="DY969" s="5"/>
      <c r="DZ969" s="5"/>
      <c r="EA969" s="5"/>
      <c r="EB969" s="5"/>
      <c r="EC969" s="5"/>
      <c r="ED969" s="5"/>
      <c r="EE969" s="5"/>
      <c r="EF969" s="5"/>
      <c r="EG969" s="5"/>
      <c r="EH969" s="5"/>
      <c r="EI969" s="5"/>
      <c r="EJ969" s="5"/>
      <c r="EK969" s="5"/>
      <c r="EL969" s="5"/>
      <c r="EM969" s="5"/>
      <c r="EN969" s="5"/>
      <c r="EO969" s="5"/>
      <c r="EP969" s="5"/>
      <c r="EQ969" s="5"/>
      <c r="ER969" s="5"/>
      <c r="ES969" s="5"/>
      <c r="ET969" s="5"/>
      <c r="EU969" s="5"/>
      <c r="EV969" s="5"/>
      <c r="EW969" s="5"/>
      <c r="EX969" s="5"/>
      <c r="EY969" s="5"/>
      <c r="EZ969" s="5"/>
      <c r="FA969" s="5"/>
      <c r="FB969" s="5"/>
      <c r="FC969" s="5"/>
      <c r="FD969" s="5"/>
      <c r="FE969" s="5"/>
      <c r="FF969" s="5"/>
      <c r="FG969" s="5"/>
      <c r="FH969" s="5"/>
      <c r="FI969" s="5"/>
      <c r="FJ969" s="5"/>
      <c r="FK969" s="5"/>
      <c r="FL969" s="5"/>
      <c r="FM969" s="5"/>
      <c r="FN969" s="5"/>
      <c r="FO969" s="5"/>
      <c r="FP969" s="5"/>
      <c r="FQ969" s="5"/>
      <c r="FR969" s="5"/>
      <c r="FS969" s="5"/>
      <c r="FT969" s="5"/>
      <c r="FU969" s="5"/>
      <c r="FV969" s="5"/>
      <c r="FW969" s="5"/>
      <c r="FX969" s="5"/>
      <c r="FY969" s="5"/>
      <c r="FZ969" s="5"/>
      <c r="GA969" s="5"/>
      <c r="GB969" s="5"/>
      <c r="GC969" s="5"/>
      <c r="GD969" s="5"/>
      <c r="GE969" s="5"/>
      <c r="GF969" s="5"/>
      <c r="GG969" s="5"/>
      <c r="GH969" s="5"/>
      <c r="GI969" s="5"/>
      <c r="GJ969" s="5"/>
      <c r="GK969" s="5"/>
      <c r="GL969" s="5"/>
      <c r="GM969" s="5"/>
      <c r="GN969" s="5"/>
      <c r="GO969" s="5"/>
      <c r="GP969" s="5"/>
      <c r="GQ969" s="5"/>
      <c r="GR969" s="5"/>
      <c r="GS969" s="5"/>
      <c r="GT969" s="5"/>
      <c r="GU969" s="5"/>
      <c r="GV969" s="5"/>
      <c r="GW969" s="5"/>
      <c r="GX969" s="5"/>
      <c r="GY969" s="5"/>
      <c r="GZ969" s="5"/>
      <c r="HA969" s="5"/>
      <c r="HB969" s="5"/>
      <c r="HC969" s="5"/>
      <c r="HD969" s="5"/>
      <c r="HE969" s="5"/>
      <c r="HF969" s="5"/>
      <c r="HG969" s="5"/>
      <c r="HH969" s="5"/>
      <c r="HI969" s="5"/>
      <c r="HJ969" s="5"/>
      <c r="HK969" s="5"/>
      <c r="HL969" s="5"/>
      <c r="HM969" s="5"/>
      <c r="HN969" s="5"/>
      <c r="HO969" s="5"/>
      <c r="HP969" s="5"/>
      <c r="HQ969" s="5"/>
      <c r="HR969" s="5"/>
      <c r="HS969" s="5"/>
      <c r="HT969" s="5"/>
      <c r="HU969" s="5"/>
      <c r="HV969" s="5"/>
      <c r="HW969" s="5"/>
      <c r="HX969" s="5"/>
      <c r="HY969" s="5"/>
      <c r="HZ969" s="5"/>
      <c r="IA969" s="5"/>
      <c r="IB969" s="5"/>
      <c r="IC969" s="5"/>
      <c r="ID969" s="5"/>
      <c r="IE969" s="5"/>
      <c r="IF969" s="5"/>
      <c r="IG969" s="5"/>
      <c r="IH969" s="5"/>
      <c r="II969" s="5"/>
      <c r="IJ969" s="5"/>
      <c r="IK969" s="5"/>
      <c r="IL969" s="5"/>
      <c r="IM969" s="5"/>
      <c r="IN969" s="5"/>
      <c r="IO969" s="5"/>
      <c r="IP969" s="5"/>
      <c r="IQ969" s="5"/>
      <c r="IR969" s="5"/>
      <c r="IS969" s="5"/>
      <c r="IT969" s="5"/>
      <c r="IU969" s="5"/>
      <c r="IV969" s="5"/>
      <c r="IW969" s="5"/>
      <c r="IX969" s="5"/>
      <c r="IY969" s="5"/>
      <c r="IZ969" s="5"/>
      <c r="JA969" s="5"/>
      <c r="JB969" s="5"/>
      <c r="JC969" s="5"/>
      <c r="JD969" s="5"/>
      <c r="JE969" s="5"/>
      <c r="JF969" s="5"/>
      <c r="JG969" s="5"/>
      <c r="JH969" s="5"/>
      <c r="JI969" s="5"/>
      <c r="JJ969" s="5"/>
      <c r="JK969" s="5"/>
      <c r="JL969" s="5"/>
      <c r="JM969" s="5"/>
      <c r="JN969" s="5"/>
      <c r="JO969" s="5"/>
      <c r="JP969" s="5"/>
      <c r="JQ969" s="5"/>
      <c r="JR969" s="5"/>
      <c r="JS969" s="5"/>
      <c r="JT969" s="5"/>
      <c r="JU969" s="5"/>
      <c r="JV969" s="5"/>
      <c r="JW969" s="5"/>
      <c r="JX969" s="5"/>
      <c r="JY969" s="5"/>
      <c r="JZ969" s="5"/>
      <c r="KA969" s="5"/>
      <c r="KB969" s="5"/>
      <c r="KC969" s="5"/>
      <c r="KD969" s="5"/>
      <c r="KE969" s="5"/>
      <c r="KF969" s="5"/>
      <c r="KG969" s="5"/>
      <c r="KH969" s="5"/>
      <c r="KI969" s="5"/>
      <c r="KJ969" s="5"/>
      <c r="KK969" s="5"/>
      <c r="KL969" s="5"/>
      <c r="KM969" s="5"/>
      <c r="KN969" s="5"/>
    </row>
    <row r="970" spans="1:300" ht="12.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  <c r="CH970" s="5"/>
      <c r="CI970" s="5"/>
      <c r="CJ970" s="5"/>
      <c r="CK970" s="5"/>
      <c r="CL970" s="5"/>
      <c r="CM970" s="5"/>
      <c r="CN970" s="5"/>
      <c r="CO970" s="5"/>
      <c r="CP970" s="5"/>
      <c r="CQ970" s="5"/>
      <c r="CR970" s="5"/>
      <c r="CS970" s="5"/>
      <c r="CT970" s="5"/>
      <c r="CU970" s="5"/>
      <c r="CV970" s="5"/>
      <c r="CW970" s="5"/>
      <c r="CX970" s="5"/>
      <c r="CY970" s="5"/>
      <c r="CZ970" s="5"/>
      <c r="DA970" s="5"/>
      <c r="DB970" s="5"/>
      <c r="DC970" s="5"/>
      <c r="DD970" s="5"/>
      <c r="DE970" s="5"/>
      <c r="DF970" s="5"/>
      <c r="DG970" s="5"/>
      <c r="DH970" s="5"/>
      <c r="DI970" s="5"/>
      <c r="DJ970" s="5"/>
      <c r="DK970" s="5"/>
      <c r="DL970" s="5"/>
      <c r="DM970" s="5"/>
      <c r="DN970" s="5"/>
      <c r="DO970" s="5"/>
      <c r="DP970" s="5"/>
      <c r="DQ970" s="5"/>
      <c r="DR970" s="5"/>
      <c r="DS970" s="5"/>
      <c r="DT970" s="5"/>
      <c r="DU970" s="5"/>
      <c r="DV970" s="5"/>
      <c r="DW970" s="5"/>
      <c r="DX970" s="5"/>
      <c r="DY970" s="5"/>
      <c r="DZ970" s="5"/>
      <c r="EA970" s="5"/>
      <c r="EB970" s="5"/>
      <c r="EC970" s="5"/>
      <c r="ED970" s="5"/>
      <c r="EE970" s="5"/>
      <c r="EF970" s="5"/>
      <c r="EG970" s="5"/>
      <c r="EH970" s="5"/>
      <c r="EI970" s="5"/>
      <c r="EJ970" s="5"/>
      <c r="EK970" s="5"/>
      <c r="EL970" s="5"/>
      <c r="EM970" s="5"/>
      <c r="EN970" s="5"/>
      <c r="EO970" s="5"/>
      <c r="EP970" s="5"/>
      <c r="EQ970" s="5"/>
      <c r="ER970" s="5"/>
      <c r="ES970" s="5"/>
      <c r="ET970" s="5"/>
      <c r="EU970" s="5"/>
      <c r="EV970" s="5"/>
      <c r="EW970" s="5"/>
      <c r="EX970" s="5"/>
      <c r="EY970" s="5"/>
      <c r="EZ970" s="5"/>
      <c r="FA970" s="5"/>
      <c r="FB970" s="5"/>
      <c r="FC970" s="5"/>
      <c r="FD970" s="5"/>
      <c r="FE970" s="5"/>
      <c r="FF970" s="5"/>
      <c r="FG970" s="5"/>
      <c r="FH970" s="5"/>
      <c r="FI970" s="5"/>
      <c r="FJ970" s="5"/>
      <c r="FK970" s="5"/>
      <c r="FL970" s="5"/>
      <c r="FM970" s="5"/>
      <c r="FN970" s="5"/>
      <c r="FO970" s="5"/>
      <c r="FP970" s="5"/>
      <c r="FQ970" s="5"/>
      <c r="FR970" s="5"/>
      <c r="FS970" s="5"/>
      <c r="FT970" s="5"/>
      <c r="FU970" s="5"/>
      <c r="FV970" s="5"/>
      <c r="FW970" s="5"/>
      <c r="FX970" s="5"/>
      <c r="FY970" s="5"/>
      <c r="FZ970" s="5"/>
      <c r="GA970" s="5"/>
      <c r="GB970" s="5"/>
      <c r="GC970" s="5"/>
      <c r="GD970" s="5"/>
      <c r="GE970" s="5"/>
      <c r="GF970" s="5"/>
      <c r="GG970" s="5"/>
      <c r="GH970" s="5"/>
      <c r="GI970" s="5"/>
      <c r="GJ970" s="5"/>
      <c r="GK970" s="5"/>
      <c r="GL970" s="5"/>
      <c r="GM970" s="5"/>
      <c r="GN970" s="5"/>
      <c r="GO970" s="5"/>
      <c r="GP970" s="5"/>
      <c r="GQ970" s="5"/>
      <c r="GR970" s="5"/>
      <c r="GS970" s="5"/>
      <c r="GT970" s="5"/>
      <c r="GU970" s="5"/>
      <c r="GV970" s="5"/>
      <c r="GW970" s="5"/>
      <c r="GX970" s="5"/>
      <c r="GY970" s="5"/>
      <c r="GZ970" s="5"/>
      <c r="HA970" s="5"/>
      <c r="HB970" s="5"/>
      <c r="HC970" s="5"/>
      <c r="HD970" s="5"/>
      <c r="HE970" s="5"/>
      <c r="HF970" s="5"/>
      <c r="HG970" s="5"/>
      <c r="HH970" s="5"/>
      <c r="HI970" s="5"/>
      <c r="HJ970" s="5"/>
      <c r="HK970" s="5"/>
      <c r="HL970" s="5"/>
      <c r="HM970" s="5"/>
      <c r="HN970" s="5"/>
      <c r="HO970" s="5"/>
      <c r="HP970" s="5"/>
      <c r="HQ970" s="5"/>
      <c r="HR970" s="5"/>
      <c r="HS970" s="5"/>
      <c r="HT970" s="5"/>
      <c r="HU970" s="5"/>
      <c r="HV970" s="5"/>
      <c r="HW970" s="5"/>
      <c r="HX970" s="5"/>
      <c r="HY970" s="5"/>
      <c r="HZ970" s="5"/>
      <c r="IA970" s="5"/>
      <c r="IB970" s="5"/>
      <c r="IC970" s="5"/>
      <c r="ID970" s="5"/>
      <c r="IE970" s="5"/>
      <c r="IF970" s="5"/>
      <c r="IG970" s="5"/>
      <c r="IH970" s="5"/>
      <c r="II970" s="5"/>
      <c r="IJ970" s="5"/>
      <c r="IK970" s="5"/>
      <c r="IL970" s="5"/>
      <c r="IM970" s="5"/>
      <c r="IN970" s="5"/>
      <c r="IO970" s="5"/>
      <c r="IP970" s="5"/>
      <c r="IQ970" s="5"/>
      <c r="IR970" s="5"/>
      <c r="IS970" s="5"/>
      <c r="IT970" s="5"/>
      <c r="IU970" s="5"/>
      <c r="IV970" s="5"/>
      <c r="IW970" s="5"/>
      <c r="IX970" s="5"/>
      <c r="IY970" s="5"/>
      <c r="IZ970" s="5"/>
      <c r="JA970" s="5"/>
      <c r="JB970" s="5"/>
      <c r="JC970" s="5"/>
      <c r="JD970" s="5"/>
      <c r="JE970" s="5"/>
      <c r="JF970" s="5"/>
      <c r="JG970" s="5"/>
      <c r="JH970" s="5"/>
      <c r="JI970" s="5"/>
      <c r="JJ970" s="5"/>
      <c r="JK970" s="5"/>
      <c r="JL970" s="5"/>
      <c r="JM970" s="5"/>
      <c r="JN970" s="5"/>
      <c r="JO970" s="5"/>
      <c r="JP970" s="5"/>
      <c r="JQ970" s="5"/>
      <c r="JR970" s="5"/>
      <c r="JS970" s="5"/>
      <c r="JT970" s="5"/>
      <c r="JU970" s="5"/>
      <c r="JV970" s="5"/>
      <c r="JW970" s="5"/>
      <c r="JX970" s="5"/>
      <c r="JY970" s="5"/>
      <c r="JZ970" s="5"/>
      <c r="KA970" s="5"/>
      <c r="KB970" s="5"/>
      <c r="KC970" s="5"/>
      <c r="KD970" s="5"/>
      <c r="KE970" s="5"/>
      <c r="KF970" s="5"/>
      <c r="KG970" s="5"/>
      <c r="KH970" s="5"/>
      <c r="KI970" s="5"/>
      <c r="KJ970" s="5"/>
      <c r="KK970" s="5"/>
      <c r="KL970" s="5"/>
      <c r="KM970" s="5"/>
      <c r="KN970" s="5"/>
    </row>
    <row r="971" spans="1:300" ht="12.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5"/>
      <c r="CI971" s="5"/>
      <c r="CJ971" s="5"/>
      <c r="CK971" s="5"/>
      <c r="CL971" s="5"/>
      <c r="CM971" s="5"/>
      <c r="CN971" s="5"/>
      <c r="CO971" s="5"/>
      <c r="CP971" s="5"/>
      <c r="CQ971" s="5"/>
      <c r="CR971" s="5"/>
      <c r="CS971" s="5"/>
      <c r="CT971" s="5"/>
      <c r="CU971" s="5"/>
      <c r="CV971" s="5"/>
      <c r="CW971" s="5"/>
      <c r="CX971" s="5"/>
      <c r="CY971" s="5"/>
      <c r="CZ971" s="5"/>
      <c r="DA971" s="5"/>
      <c r="DB971" s="5"/>
      <c r="DC971" s="5"/>
      <c r="DD971" s="5"/>
      <c r="DE971" s="5"/>
      <c r="DF971" s="5"/>
      <c r="DG971" s="5"/>
      <c r="DH971" s="5"/>
      <c r="DI971" s="5"/>
      <c r="DJ971" s="5"/>
      <c r="DK971" s="5"/>
      <c r="DL971" s="5"/>
      <c r="DM971" s="5"/>
      <c r="DN971" s="5"/>
      <c r="DO971" s="5"/>
      <c r="DP971" s="5"/>
      <c r="DQ971" s="5"/>
      <c r="DR971" s="5"/>
      <c r="DS971" s="5"/>
      <c r="DT971" s="5"/>
      <c r="DU971" s="5"/>
      <c r="DV971" s="5"/>
      <c r="DW971" s="5"/>
      <c r="DX971" s="5"/>
      <c r="DY971" s="5"/>
      <c r="DZ971" s="5"/>
      <c r="EA971" s="5"/>
      <c r="EB971" s="5"/>
      <c r="EC971" s="5"/>
      <c r="ED971" s="5"/>
      <c r="EE971" s="5"/>
      <c r="EF971" s="5"/>
      <c r="EG971" s="5"/>
      <c r="EH971" s="5"/>
      <c r="EI971" s="5"/>
      <c r="EJ971" s="5"/>
      <c r="EK971" s="5"/>
      <c r="EL971" s="5"/>
      <c r="EM971" s="5"/>
      <c r="EN971" s="5"/>
      <c r="EO971" s="5"/>
      <c r="EP971" s="5"/>
      <c r="EQ971" s="5"/>
      <c r="ER971" s="5"/>
      <c r="ES971" s="5"/>
      <c r="ET971" s="5"/>
      <c r="EU971" s="5"/>
      <c r="EV971" s="5"/>
      <c r="EW971" s="5"/>
      <c r="EX971" s="5"/>
      <c r="EY971" s="5"/>
      <c r="EZ971" s="5"/>
      <c r="FA971" s="5"/>
      <c r="FB971" s="5"/>
      <c r="FC971" s="5"/>
      <c r="FD971" s="5"/>
      <c r="FE971" s="5"/>
      <c r="FF971" s="5"/>
      <c r="FG971" s="5"/>
      <c r="FH971" s="5"/>
      <c r="FI971" s="5"/>
      <c r="FJ971" s="5"/>
      <c r="FK971" s="5"/>
      <c r="FL971" s="5"/>
      <c r="FM971" s="5"/>
      <c r="FN971" s="5"/>
      <c r="FO971" s="5"/>
      <c r="FP971" s="5"/>
      <c r="FQ971" s="5"/>
      <c r="FR971" s="5"/>
      <c r="FS971" s="5"/>
      <c r="FT971" s="5"/>
      <c r="FU971" s="5"/>
      <c r="FV971" s="5"/>
      <c r="FW971" s="5"/>
      <c r="FX971" s="5"/>
      <c r="FY971" s="5"/>
      <c r="FZ971" s="5"/>
      <c r="GA971" s="5"/>
      <c r="GB971" s="5"/>
      <c r="GC971" s="5"/>
      <c r="GD971" s="5"/>
      <c r="GE971" s="5"/>
      <c r="GF971" s="5"/>
      <c r="GG971" s="5"/>
      <c r="GH971" s="5"/>
      <c r="GI971" s="5"/>
      <c r="GJ971" s="5"/>
      <c r="GK971" s="5"/>
      <c r="GL971" s="5"/>
      <c r="GM971" s="5"/>
      <c r="GN971" s="5"/>
      <c r="GO971" s="5"/>
      <c r="GP971" s="5"/>
      <c r="GQ971" s="5"/>
      <c r="GR971" s="5"/>
      <c r="GS971" s="5"/>
      <c r="GT971" s="5"/>
      <c r="GU971" s="5"/>
      <c r="GV971" s="5"/>
      <c r="GW971" s="5"/>
      <c r="GX971" s="5"/>
      <c r="GY971" s="5"/>
      <c r="GZ971" s="5"/>
      <c r="HA971" s="5"/>
      <c r="HB971" s="5"/>
      <c r="HC971" s="5"/>
      <c r="HD971" s="5"/>
      <c r="HE971" s="5"/>
      <c r="HF971" s="5"/>
      <c r="HG971" s="5"/>
      <c r="HH971" s="5"/>
      <c r="HI971" s="5"/>
      <c r="HJ971" s="5"/>
      <c r="HK971" s="5"/>
      <c r="HL971" s="5"/>
      <c r="HM971" s="5"/>
      <c r="HN971" s="5"/>
      <c r="HO971" s="5"/>
      <c r="HP971" s="5"/>
      <c r="HQ971" s="5"/>
      <c r="HR971" s="5"/>
      <c r="HS971" s="5"/>
      <c r="HT971" s="5"/>
      <c r="HU971" s="5"/>
      <c r="HV971" s="5"/>
      <c r="HW971" s="5"/>
      <c r="HX971" s="5"/>
      <c r="HY971" s="5"/>
      <c r="HZ971" s="5"/>
      <c r="IA971" s="5"/>
      <c r="IB971" s="5"/>
      <c r="IC971" s="5"/>
      <c r="ID971" s="5"/>
      <c r="IE971" s="5"/>
      <c r="IF971" s="5"/>
      <c r="IG971" s="5"/>
      <c r="IH971" s="5"/>
      <c r="II971" s="5"/>
      <c r="IJ971" s="5"/>
      <c r="IK971" s="5"/>
      <c r="IL971" s="5"/>
      <c r="IM971" s="5"/>
      <c r="IN971" s="5"/>
      <c r="IO971" s="5"/>
      <c r="IP971" s="5"/>
      <c r="IQ971" s="5"/>
      <c r="IR971" s="5"/>
      <c r="IS971" s="5"/>
      <c r="IT971" s="5"/>
      <c r="IU971" s="5"/>
      <c r="IV971" s="5"/>
      <c r="IW971" s="5"/>
      <c r="IX971" s="5"/>
      <c r="IY971" s="5"/>
      <c r="IZ971" s="5"/>
      <c r="JA971" s="5"/>
      <c r="JB971" s="5"/>
      <c r="JC971" s="5"/>
      <c r="JD971" s="5"/>
      <c r="JE971" s="5"/>
      <c r="JF971" s="5"/>
      <c r="JG971" s="5"/>
      <c r="JH971" s="5"/>
      <c r="JI971" s="5"/>
      <c r="JJ971" s="5"/>
      <c r="JK971" s="5"/>
      <c r="JL971" s="5"/>
      <c r="JM971" s="5"/>
      <c r="JN971" s="5"/>
      <c r="JO971" s="5"/>
      <c r="JP971" s="5"/>
      <c r="JQ971" s="5"/>
      <c r="JR971" s="5"/>
      <c r="JS971" s="5"/>
      <c r="JT971" s="5"/>
      <c r="JU971" s="5"/>
      <c r="JV971" s="5"/>
      <c r="JW971" s="5"/>
      <c r="JX971" s="5"/>
      <c r="JY971" s="5"/>
      <c r="JZ971" s="5"/>
      <c r="KA971" s="5"/>
      <c r="KB971" s="5"/>
      <c r="KC971" s="5"/>
      <c r="KD971" s="5"/>
      <c r="KE971" s="5"/>
      <c r="KF971" s="5"/>
      <c r="KG971" s="5"/>
      <c r="KH971" s="5"/>
      <c r="KI971" s="5"/>
      <c r="KJ971" s="5"/>
      <c r="KK971" s="5"/>
      <c r="KL971" s="5"/>
      <c r="KM971" s="5"/>
      <c r="KN971" s="5"/>
    </row>
    <row r="972" spans="1:300" ht="12.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5"/>
      <c r="CJ972" s="5"/>
      <c r="CK972" s="5"/>
      <c r="CL972" s="5"/>
      <c r="CM972" s="5"/>
      <c r="CN972" s="5"/>
      <c r="CO972" s="5"/>
      <c r="CP972" s="5"/>
      <c r="CQ972" s="5"/>
      <c r="CR972" s="5"/>
      <c r="CS972" s="5"/>
      <c r="CT972" s="5"/>
      <c r="CU972" s="5"/>
      <c r="CV972" s="5"/>
      <c r="CW972" s="5"/>
      <c r="CX972" s="5"/>
      <c r="CY972" s="5"/>
      <c r="CZ972" s="5"/>
      <c r="DA972" s="5"/>
      <c r="DB972" s="5"/>
      <c r="DC972" s="5"/>
      <c r="DD972" s="5"/>
      <c r="DE972" s="5"/>
      <c r="DF972" s="5"/>
      <c r="DG972" s="5"/>
      <c r="DH972" s="5"/>
      <c r="DI972" s="5"/>
      <c r="DJ972" s="5"/>
      <c r="DK972" s="5"/>
      <c r="DL972" s="5"/>
      <c r="DM972" s="5"/>
      <c r="DN972" s="5"/>
      <c r="DO972" s="5"/>
      <c r="DP972" s="5"/>
      <c r="DQ972" s="5"/>
      <c r="DR972" s="5"/>
      <c r="DS972" s="5"/>
      <c r="DT972" s="5"/>
      <c r="DU972" s="5"/>
      <c r="DV972" s="5"/>
      <c r="DW972" s="5"/>
      <c r="DX972" s="5"/>
      <c r="DY972" s="5"/>
      <c r="DZ972" s="5"/>
      <c r="EA972" s="5"/>
      <c r="EB972" s="5"/>
      <c r="EC972" s="5"/>
      <c r="ED972" s="5"/>
      <c r="EE972" s="5"/>
      <c r="EF972" s="5"/>
      <c r="EG972" s="5"/>
      <c r="EH972" s="5"/>
      <c r="EI972" s="5"/>
      <c r="EJ972" s="5"/>
      <c r="EK972" s="5"/>
      <c r="EL972" s="5"/>
      <c r="EM972" s="5"/>
      <c r="EN972" s="5"/>
      <c r="EO972" s="5"/>
      <c r="EP972" s="5"/>
      <c r="EQ972" s="5"/>
      <c r="ER972" s="5"/>
      <c r="ES972" s="5"/>
      <c r="ET972" s="5"/>
      <c r="EU972" s="5"/>
      <c r="EV972" s="5"/>
      <c r="EW972" s="5"/>
      <c r="EX972" s="5"/>
      <c r="EY972" s="5"/>
      <c r="EZ972" s="5"/>
      <c r="FA972" s="5"/>
      <c r="FB972" s="5"/>
      <c r="FC972" s="5"/>
      <c r="FD972" s="5"/>
      <c r="FE972" s="5"/>
      <c r="FF972" s="5"/>
      <c r="FG972" s="5"/>
      <c r="FH972" s="5"/>
      <c r="FI972" s="5"/>
      <c r="FJ972" s="5"/>
      <c r="FK972" s="5"/>
      <c r="FL972" s="5"/>
      <c r="FM972" s="5"/>
      <c r="FN972" s="5"/>
      <c r="FO972" s="5"/>
      <c r="FP972" s="5"/>
      <c r="FQ972" s="5"/>
      <c r="FR972" s="5"/>
      <c r="FS972" s="5"/>
      <c r="FT972" s="5"/>
      <c r="FU972" s="5"/>
      <c r="FV972" s="5"/>
      <c r="FW972" s="5"/>
      <c r="FX972" s="5"/>
      <c r="FY972" s="5"/>
      <c r="FZ972" s="5"/>
      <c r="GA972" s="5"/>
      <c r="GB972" s="5"/>
      <c r="GC972" s="5"/>
      <c r="GD972" s="5"/>
      <c r="GE972" s="5"/>
      <c r="GF972" s="5"/>
      <c r="GG972" s="5"/>
      <c r="GH972" s="5"/>
      <c r="GI972" s="5"/>
      <c r="GJ972" s="5"/>
      <c r="GK972" s="5"/>
      <c r="GL972" s="5"/>
      <c r="GM972" s="5"/>
      <c r="GN972" s="5"/>
      <c r="GO972" s="5"/>
      <c r="GP972" s="5"/>
      <c r="GQ972" s="5"/>
      <c r="GR972" s="5"/>
      <c r="GS972" s="5"/>
      <c r="GT972" s="5"/>
      <c r="GU972" s="5"/>
      <c r="GV972" s="5"/>
      <c r="GW972" s="5"/>
      <c r="GX972" s="5"/>
      <c r="GY972" s="5"/>
      <c r="GZ972" s="5"/>
      <c r="HA972" s="5"/>
      <c r="HB972" s="5"/>
      <c r="HC972" s="5"/>
      <c r="HD972" s="5"/>
      <c r="HE972" s="5"/>
      <c r="HF972" s="5"/>
      <c r="HG972" s="5"/>
      <c r="HH972" s="5"/>
      <c r="HI972" s="5"/>
      <c r="HJ972" s="5"/>
      <c r="HK972" s="5"/>
      <c r="HL972" s="5"/>
      <c r="HM972" s="5"/>
      <c r="HN972" s="5"/>
      <c r="HO972" s="5"/>
      <c r="HP972" s="5"/>
      <c r="HQ972" s="5"/>
      <c r="HR972" s="5"/>
      <c r="HS972" s="5"/>
      <c r="HT972" s="5"/>
      <c r="HU972" s="5"/>
      <c r="HV972" s="5"/>
      <c r="HW972" s="5"/>
      <c r="HX972" s="5"/>
      <c r="HY972" s="5"/>
      <c r="HZ972" s="5"/>
      <c r="IA972" s="5"/>
      <c r="IB972" s="5"/>
      <c r="IC972" s="5"/>
      <c r="ID972" s="5"/>
      <c r="IE972" s="5"/>
      <c r="IF972" s="5"/>
      <c r="IG972" s="5"/>
      <c r="IH972" s="5"/>
      <c r="II972" s="5"/>
      <c r="IJ972" s="5"/>
      <c r="IK972" s="5"/>
      <c r="IL972" s="5"/>
      <c r="IM972" s="5"/>
      <c r="IN972" s="5"/>
      <c r="IO972" s="5"/>
      <c r="IP972" s="5"/>
      <c r="IQ972" s="5"/>
      <c r="IR972" s="5"/>
      <c r="IS972" s="5"/>
      <c r="IT972" s="5"/>
      <c r="IU972" s="5"/>
      <c r="IV972" s="5"/>
      <c r="IW972" s="5"/>
      <c r="IX972" s="5"/>
      <c r="IY972" s="5"/>
      <c r="IZ972" s="5"/>
      <c r="JA972" s="5"/>
      <c r="JB972" s="5"/>
      <c r="JC972" s="5"/>
      <c r="JD972" s="5"/>
      <c r="JE972" s="5"/>
      <c r="JF972" s="5"/>
      <c r="JG972" s="5"/>
      <c r="JH972" s="5"/>
      <c r="JI972" s="5"/>
      <c r="JJ972" s="5"/>
      <c r="JK972" s="5"/>
      <c r="JL972" s="5"/>
      <c r="JM972" s="5"/>
      <c r="JN972" s="5"/>
      <c r="JO972" s="5"/>
      <c r="JP972" s="5"/>
      <c r="JQ972" s="5"/>
      <c r="JR972" s="5"/>
      <c r="JS972" s="5"/>
      <c r="JT972" s="5"/>
      <c r="JU972" s="5"/>
      <c r="JV972" s="5"/>
      <c r="JW972" s="5"/>
      <c r="JX972" s="5"/>
      <c r="JY972" s="5"/>
      <c r="JZ972" s="5"/>
      <c r="KA972" s="5"/>
      <c r="KB972" s="5"/>
      <c r="KC972" s="5"/>
      <c r="KD972" s="5"/>
      <c r="KE972" s="5"/>
      <c r="KF972" s="5"/>
      <c r="KG972" s="5"/>
      <c r="KH972" s="5"/>
      <c r="KI972" s="5"/>
      <c r="KJ972" s="5"/>
      <c r="KK972" s="5"/>
      <c r="KL972" s="5"/>
      <c r="KM972" s="5"/>
      <c r="KN972" s="5"/>
    </row>
    <row r="973" spans="1:300" ht="12.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  <c r="CH973" s="5"/>
      <c r="CI973" s="5"/>
      <c r="CJ973" s="5"/>
      <c r="CK973" s="5"/>
      <c r="CL973" s="5"/>
      <c r="CM973" s="5"/>
      <c r="CN973" s="5"/>
      <c r="CO973" s="5"/>
      <c r="CP973" s="5"/>
      <c r="CQ973" s="5"/>
      <c r="CR973" s="5"/>
      <c r="CS973" s="5"/>
      <c r="CT973" s="5"/>
      <c r="CU973" s="5"/>
      <c r="CV973" s="5"/>
      <c r="CW973" s="5"/>
      <c r="CX973" s="5"/>
      <c r="CY973" s="5"/>
      <c r="CZ973" s="5"/>
      <c r="DA973" s="5"/>
      <c r="DB973" s="5"/>
      <c r="DC973" s="5"/>
      <c r="DD973" s="5"/>
      <c r="DE973" s="5"/>
      <c r="DF973" s="5"/>
      <c r="DG973" s="5"/>
      <c r="DH973" s="5"/>
      <c r="DI973" s="5"/>
      <c r="DJ973" s="5"/>
      <c r="DK973" s="5"/>
      <c r="DL973" s="5"/>
      <c r="DM973" s="5"/>
      <c r="DN973" s="5"/>
      <c r="DO973" s="5"/>
      <c r="DP973" s="5"/>
      <c r="DQ973" s="5"/>
      <c r="DR973" s="5"/>
      <c r="DS973" s="5"/>
      <c r="DT973" s="5"/>
      <c r="DU973" s="5"/>
      <c r="DV973" s="5"/>
      <c r="DW973" s="5"/>
      <c r="DX973" s="5"/>
      <c r="DY973" s="5"/>
      <c r="DZ973" s="5"/>
      <c r="EA973" s="5"/>
      <c r="EB973" s="5"/>
      <c r="EC973" s="5"/>
      <c r="ED973" s="5"/>
      <c r="EE973" s="5"/>
      <c r="EF973" s="5"/>
      <c r="EG973" s="5"/>
      <c r="EH973" s="5"/>
      <c r="EI973" s="5"/>
      <c r="EJ973" s="5"/>
      <c r="EK973" s="5"/>
      <c r="EL973" s="5"/>
      <c r="EM973" s="5"/>
      <c r="EN973" s="5"/>
      <c r="EO973" s="5"/>
      <c r="EP973" s="5"/>
      <c r="EQ973" s="5"/>
      <c r="ER973" s="5"/>
      <c r="ES973" s="5"/>
      <c r="ET973" s="5"/>
      <c r="EU973" s="5"/>
      <c r="EV973" s="5"/>
      <c r="EW973" s="5"/>
      <c r="EX973" s="5"/>
      <c r="EY973" s="5"/>
      <c r="EZ973" s="5"/>
      <c r="FA973" s="5"/>
      <c r="FB973" s="5"/>
      <c r="FC973" s="5"/>
      <c r="FD973" s="5"/>
      <c r="FE973" s="5"/>
      <c r="FF973" s="5"/>
      <c r="FG973" s="5"/>
      <c r="FH973" s="5"/>
      <c r="FI973" s="5"/>
      <c r="FJ973" s="5"/>
      <c r="FK973" s="5"/>
      <c r="FL973" s="5"/>
      <c r="FM973" s="5"/>
      <c r="FN973" s="5"/>
      <c r="FO973" s="5"/>
      <c r="FP973" s="5"/>
      <c r="FQ973" s="5"/>
      <c r="FR973" s="5"/>
      <c r="FS973" s="5"/>
      <c r="FT973" s="5"/>
      <c r="FU973" s="5"/>
      <c r="FV973" s="5"/>
      <c r="FW973" s="5"/>
      <c r="FX973" s="5"/>
      <c r="FY973" s="5"/>
      <c r="FZ973" s="5"/>
      <c r="GA973" s="5"/>
      <c r="GB973" s="5"/>
      <c r="GC973" s="5"/>
      <c r="GD973" s="5"/>
      <c r="GE973" s="5"/>
      <c r="GF973" s="5"/>
      <c r="GG973" s="5"/>
      <c r="GH973" s="5"/>
      <c r="GI973" s="5"/>
      <c r="GJ973" s="5"/>
      <c r="GK973" s="5"/>
      <c r="GL973" s="5"/>
      <c r="GM973" s="5"/>
      <c r="GN973" s="5"/>
      <c r="GO973" s="5"/>
      <c r="GP973" s="5"/>
      <c r="GQ973" s="5"/>
      <c r="GR973" s="5"/>
      <c r="GS973" s="5"/>
      <c r="GT973" s="5"/>
      <c r="GU973" s="5"/>
      <c r="GV973" s="5"/>
      <c r="GW973" s="5"/>
      <c r="GX973" s="5"/>
      <c r="GY973" s="5"/>
      <c r="GZ973" s="5"/>
      <c r="HA973" s="5"/>
      <c r="HB973" s="5"/>
      <c r="HC973" s="5"/>
      <c r="HD973" s="5"/>
      <c r="HE973" s="5"/>
      <c r="HF973" s="5"/>
      <c r="HG973" s="5"/>
      <c r="HH973" s="5"/>
      <c r="HI973" s="5"/>
      <c r="HJ973" s="5"/>
      <c r="HK973" s="5"/>
      <c r="HL973" s="5"/>
      <c r="HM973" s="5"/>
      <c r="HN973" s="5"/>
      <c r="HO973" s="5"/>
      <c r="HP973" s="5"/>
      <c r="HQ973" s="5"/>
      <c r="HR973" s="5"/>
      <c r="HS973" s="5"/>
      <c r="HT973" s="5"/>
      <c r="HU973" s="5"/>
      <c r="HV973" s="5"/>
      <c r="HW973" s="5"/>
      <c r="HX973" s="5"/>
      <c r="HY973" s="5"/>
      <c r="HZ973" s="5"/>
      <c r="IA973" s="5"/>
      <c r="IB973" s="5"/>
      <c r="IC973" s="5"/>
      <c r="ID973" s="5"/>
      <c r="IE973" s="5"/>
      <c r="IF973" s="5"/>
      <c r="IG973" s="5"/>
      <c r="IH973" s="5"/>
      <c r="II973" s="5"/>
      <c r="IJ973" s="5"/>
      <c r="IK973" s="5"/>
      <c r="IL973" s="5"/>
      <c r="IM973" s="5"/>
      <c r="IN973" s="5"/>
      <c r="IO973" s="5"/>
      <c r="IP973" s="5"/>
      <c r="IQ973" s="5"/>
      <c r="IR973" s="5"/>
      <c r="IS973" s="5"/>
      <c r="IT973" s="5"/>
      <c r="IU973" s="5"/>
      <c r="IV973" s="5"/>
      <c r="IW973" s="5"/>
      <c r="IX973" s="5"/>
      <c r="IY973" s="5"/>
      <c r="IZ973" s="5"/>
      <c r="JA973" s="5"/>
      <c r="JB973" s="5"/>
      <c r="JC973" s="5"/>
      <c r="JD973" s="5"/>
      <c r="JE973" s="5"/>
      <c r="JF973" s="5"/>
      <c r="JG973" s="5"/>
      <c r="JH973" s="5"/>
      <c r="JI973" s="5"/>
      <c r="JJ973" s="5"/>
      <c r="JK973" s="5"/>
      <c r="JL973" s="5"/>
      <c r="JM973" s="5"/>
      <c r="JN973" s="5"/>
      <c r="JO973" s="5"/>
      <c r="JP973" s="5"/>
      <c r="JQ973" s="5"/>
      <c r="JR973" s="5"/>
      <c r="JS973" s="5"/>
      <c r="JT973" s="5"/>
      <c r="JU973" s="5"/>
      <c r="JV973" s="5"/>
      <c r="JW973" s="5"/>
      <c r="JX973" s="5"/>
      <c r="JY973" s="5"/>
      <c r="JZ973" s="5"/>
      <c r="KA973" s="5"/>
      <c r="KB973" s="5"/>
      <c r="KC973" s="5"/>
      <c r="KD973" s="5"/>
      <c r="KE973" s="5"/>
      <c r="KF973" s="5"/>
      <c r="KG973" s="5"/>
      <c r="KH973" s="5"/>
      <c r="KI973" s="5"/>
      <c r="KJ973" s="5"/>
      <c r="KK973" s="5"/>
      <c r="KL973" s="5"/>
      <c r="KM973" s="5"/>
      <c r="KN973" s="5"/>
    </row>
    <row r="974" spans="1:300" ht="12.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5"/>
      <c r="CI974" s="5"/>
      <c r="CJ974" s="5"/>
      <c r="CK974" s="5"/>
      <c r="CL974" s="5"/>
      <c r="CM974" s="5"/>
      <c r="CN974" s="5"/>
      <c r="CO974" s="5"/>
      <c r="CP974" s="5"/>
      <c r="CQ974" s="5"/>
      <c r="CR974" s="5"/>
      <c r="CS974" s="5"/>
      <c r="CT974" s="5"/>
      <c r="CU974" s="5"/>
      <c r="CV974" s="5"/>
      <c r="CW974" s="5"/>
      <c r="CX974" s="5"/>
      <c r="CY974" s="5"/>
      <c r="CZ974" s="5"/>
      <c r="DA974" s="5"/>
      <c r="DB974" s="5"/>
      <c r="DC974" s="5"/>
      <c r="DD974" s="5"/>
      <c r="DE974" s="5"/>
      <c r="DF974" s="5"/>
      <c r="DG974" s="5"/>
      <c r="DH974" s="5"/>
      <c r="DI974" s="5"/>
      <c r="DJ974" s="5"/>
      <c r="DK974" s="5"/>
      <c r="DL974" s="5"/>
      <c r="DM974" s="5"/>
      <c r="DN974" s="5"/>
      <c r="DO974" s="5"/>
      <c r="DP974" s="5"/>
      <c r="DQ974" s="5"/>
      <c r="DR974" s="5"/>
      <c r="DS974" s="5"/>
      <c r="DT974" s="5"/>
      <c r="DU974" s="5"/>
      <c r="DV974" s="5"/>
      <c r="DW974" s="5"/>
      <c r="DX974" s="5"/>
      <c r="DY974" s="5"/>
      <c r="DZ974" s="5"/>
      <c r="EA974" s="5"/>
      <c r="EB974" s="5"/>
      <c r="EC974" s="5"/>
      <c r="ED974" s="5"/>
      <c r="EE974" s="5"/>
      <c r="EF974" s="5"/>
      <c r="EG974" s="5"/>
      <c r="EH974" s="5"/>
      <c r="EI974" s="5"/>
      <c r="EJ974" s="5"/>
      <c r="EK974" s="5"/>
      <c r="EL974" s="5"/>
      <c r="EM974" s="5"/>
      <c r="EN974" s="5"/>
      <c r="EO974" s="5"/>
      <c r="EP974" s="5"/>
      <c r="EQ974" s="5"/>
      <c r="ER974" s="5"/>
      <c r="ES974" s="5"/>
      <c r="ET974" s="5"/>
      <c r="EU974" s="5"/>
      <c r="EV974" s="5"/>
      <c r="EW974" s="5"/>
      <c r="EX974" s="5"/>
      <c r="EY974" s="5"/>
      <c r="EZ974" s="5"/>
      <c r="FA974" s="5"/>
      <c r="FB974" s="5"/>
      <c r="FC974" s="5"/>
      <c r="FD974" s="5"/>
      <c r="FE974" s="5"/>
      <c r="FF974" s="5"/>
      <c r="FG974" s="5"/>
      <c r="FH974" s="5"/>
      <c r="FI974" s="5"/>
      <c r="FJ974" s="5"/>
      <c r="FK974" s="5"/>
      <c r="FL974" s="5"/>
      <c r="FM974" s="5"/>
      <c r="FN974" s="5"/>
      <c r="FO974" s="5"/>
      <c r="FP974" s="5"/>
      <c r="FQ974" s="5"/>
      <c r="FR974" s="5"/>
      <c r="FS974" s="5"/>
      <c r="FT974" s="5"/>
      <c r="FU974" s="5"/>
      <c r="FV974" s="5"/>
      <c r="FW974" s="5"/>
      <c r="FX974" s="5"/>
      <c r="FY974" s="5"/>
      <c r="FZ974" s="5"/>
      <c r="GA974" s="5"/>
      <c r="GB974" s="5"/>
      <c r="GC974" s="5"/>
      <c r="GD974" s="5"/>
      <c r="GE974" s="5"/>
      <c r="GF974" s="5"/>
      <c r="GG974" s="5"/>
      <c r="GH974" s="5"/>
      <c r="GI974" s="5"/>
      <c r="GJ974" s="5"/>
      <c r="GK974" s="5"/>
      <c r="GL974" s="5"/>
      <c r="GM974" s="5"/>
      <c r="GN974" s="5"/>
      <c r="GO974" s="5"/>
      <c r="GP974" s="5"/>
      <c r="GQ974" s="5"/>
      <c r="GR974" s="5"/>
      <c r="GS974" s="5"/>
      <c r="GT974" s="5"/>
      <c r="GU974" s="5"/>
      <c r="GV974" s="5"/>
      <c r="GW974" s="5"/>
      <c r="GX974" s="5"/>
      <c r="GY974" s="5"/>
      <c r="GZ974" s="5"/>
      <c r="HA974" s="5"/>
      <c r="HB974" s="5"/>
      <c r="HC974" s="5"/>
      <c r="HD974" s="5"/>
      <c r="HE974" s="5"/>
      <c r="HF974" s="5"/>
      <c r="HG974" s="5"/>
      <c r="HH974" s="5"/>
      <c r="HI974" s="5"/>
      <c r="HJ974" s="5"/>
      <c r="HK974" s="5"/>
      <c r="HL974" s="5"/>
      <c r="HM974" s="5"/>
      <c r="HN974" s="5"/>
      <c r="HO974" s="5"/>
      <c r="HP974" s="5"/>
      <c r="HQ974" s="5"/>
      <c r="HR974" s="5"/>
      <c r="HS974" s="5"/>
      <c r="HT974" s="5"/>
      <c r="HU974" s="5"/>
      <c r="HV974" s="5"/>
      <c r="HW974" s="5"/>
      <c r="HX974" s="5"/>
      <c r="HY974" s="5"/>
      <c r="HZ974" s="5"/>
      <c r="IA974" s="5"/>
      <c r="IB974" s="5"/>
      <c r="IC974" s="5"/>
      <c r="ID974" s="5"/>
      <c r="IE974" s="5"/>
      <c r="IF974" s="5"/>
      <c r="IG974" s="5"/>
      <c r="IH974" s="5"/>
      <c r="II974" s="5"/>
      <c r="IJ974" s="5"/>
      <c r="IK974" s="5"/>
      <c r="IL974" s="5"/>
      <c r="IM974" s="5"/>
      <c r="IN974" s="5"/>
      <c r="IO974" s="5"/>
      <c r="IP974" s="5"/>
      <c r="IQ974" s="5"/>
      <c r="IR974" s="5"/>
      <c r="IS974" s="5"/>
      <c r="IT974" s="5"/>
      <c r="IU974" s="5"/>
      <c r="IV974" s="5"/>
      <c r="IW974" s="5"/>
      <c r="IX974" s="5"/>
      <c r="IY974" s="5"/>
      <c r="IZ974" s="5"/>
      <c r="JA974" s="5"/>
      <c r="JB974" s="5"/>
      <c r="JC974" s="5"/>
      <c r="JD974" s="5"/>
      <c r="JE974" s="5"/>
      <c r="JF974" s="5"/>
      <c r="JG974" s="5"/>
      <c r="JH974" s="5"/>
      <c r="JI974" s="5"/>
      <c r="JJ974" s="5"/>
      <c r="JK974" s="5"/>
      <c r="JL974" s="5"/>
      <c r="JM974" s="5"/>
      <c r="JN974" s="5"/>
      <c r="JO974" s="5"/>
      <c r="JP974" s="5"/>
      <c r="JQ974" s="5"/>
      <c r="JR974" s="5"/>
      <c r="JS974" s="5"/>
      <c r="JT974" s="5"/>
      <c r="JU974" s="5"/>
      <c r="JV974" s="5"/>
      <c r="JW974" s="5"/>
      <c r="JX974" s="5"/>
      <c r="JY974" s="5"/>
      <c r="JZ974" s="5"/>
      <c r="KA974" s="5"/>
      <c r="KB974" s="5"/>
      <c r="KC974" s="5"/>
      <c r="KD974" s="5"/>
      <c r="KE974" s="5"/>
      <c r="KF974" s="5"/>
      <c r="KG974" s="5"/>
      <c r="KH974" s="5"/>
      <c r="KI974" s="5"/>
      <c r="KJ974" s="5"/>
      <c r="KK974" s="5"/>
      <c r="KL974" s="5"/>
      <c r="KM974" s="5"/>
      <c r="KN974" s="5"/>
    </row>
    <row r="975" spans="1:300" ht="12.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5"/>
      <c r="CJ975" s="5"/>
      <c r="CK975" s="5"/>
      <c r="CL975" s="5"/>
      <c r="CM975" s="5"/>
      <c r="CN975" s="5"/>
      <c r="CO975" s="5"/>
      <c r="CP975" s="5"/>
      <c r="CQ975" s="5"/>
      <c r="CR975" s="5"/>
      <c r="CS975" s="5"/>
      <c r="CT975" s="5"/>
      <c r="CU975" s="5"/>
      <c r="CV975" s="5"/>
      <c r="CW975" s="5"/>
      <c r="CX975" s="5"/>
      <c r="CY975" s="5"/>
      <c r="CZ975" s="5"/>
      <c r="DA975" s="5"/>
      <c r="DB975" s="5"/>
      <c r="DC975" s="5"/>
      <c r="DD975" s="5"/>
      <c r="DE975" s="5"/>
      <c r="DF975" s="5"/>
      <c r="DG975" s="5"/>
      <c r="DH975" s="5"/>
      <c r="DI975" s="5"/>
      <c r="DJ975" s="5"/>
      <c r="DK975" s="5"/>
      <c r="DL975" s="5"/>
      <c r="DM975" s="5"/>
      <c r="DN975" s="5"/>
      <c r="DO975" s="5"/>
      <c r="DP975" s="5"/>
      <c r="DQ975" s="5"/>
      <c r="DR975" s="5"/>
      <c r="DS975" s="5"/>
      <c r="DT975" s="5"/>
      <c r="DU975" s="5"/>
      <c r="DV975" s="5"/>
      <c r="DW975" s="5"/>
      <c r="DX975" s="5"/>
      <c r="DY975" s="5"/>
      <c r="DZ975" s="5"/>
      <c r="EA975" s="5"/>
      <c r="EB975" s="5"/>
      <c r="EC975" s="5"/>
      <c r="ED975" s="5"/>
      <c r="EE975" s="5"/>
      <c r="EF975" s="5"/>
      <c r="EG975" s="5"/>
      <c r="EH975" s="5"/>
      <c r="EI975" s="5"/>
      <c r="EJ975" s="5"/>
      <c r="EK975" s="5"/>
      <c r="EL975" s="5"/>
      <c r="EM975" s="5"/>
      <c r="EN975" s="5"/>
      <c r="EO975" s="5"/>
      <c r="EP975" s="5"/>
      <c r="EQ975" s="5"/>
      <c r="ER975" s="5"/>
      <c r="ES975" s="5"/>
      <c r="ET975" s="5"/>
      <c r="EU975" s="5"/>
      <c r="EV975" s="5"/>
      <c r="EW975" s="5"/>
      <c r="EX975" s="5"/>
      <c r="EY975" s="5"/>
      <c r="EZ975" s="5"/>
      <c r="FA975" s="5"/>
      <c r="FB975" s="5"/>
      <c r="FC975" s="5"/>
      <c r="FD975" s="5"/>
      <c r="FE975" s="5"/>
      <c r="FF975" s="5"/>
      <c r="FG975" s="5"/>
      <c r="FH975" s="5"/>
      <c r="FI975" s="5"/>
      <c r="FJ975" s="5"/>
      <c r="FK975" s="5"/>
      <c r="FL975" s="5"/>
      <c r="FM975" s="5"/>
      <c r="FN975" s="5"/>
      <c r="FO975" s="5"/>
      <c r="FP975" s="5"/>
      <c r="FQ975" s="5"/>
      <c r="FR975" s="5"/>
      <c r="FS975" s="5"/>
      <c r="FT975" s="5"/>
      <c r="FU975" s="5"/>
      <c r="FV975" s="5"/>
      <c r="FW975" s="5"/>
      <c r="FX975" s="5"/>
      <c r="FY975" s="5"/>
      <c r="FZ975" s="5"/>
      <c r="GA975" s="5"/>
      <c r="GB975" s="5"/>
      <c r="GC975" s="5"/>
      <c r="GD975" s="5"/>
      <c r="GE975" s="5"/>
      <c r="GF975" s="5"/>
      <c r="GG975" s="5"/>
      <c r="GH975" s="5"/>
      <c r="GI975" s="5"/>
      <c r="GJ975" s="5"/>
      <c r="GK975" s="5"/>
      <c r="GL975" s="5"/>
      <c r="GM975" s="5"/>
      <c r="GN975" s="5"/>
      <c r="GO975" s="5"/>
      <c r="GP975" s="5"/>
      <c r="GQ975" s="5"/>
      <c r="GR975" s="5"/>
      <c r="GS975" s="5"/>
      <c r="GT975" s="5"/>
      <c r="GU975" s="5"/>
      <c r="GV975" s="5"/>
      <c r="GW975" s="5"/>
      <c r="GX975" s="5"/>
      <c r="GY975" s="5"/>
      <c r="GZ975" s="5"/>
      <c r="HA975" s="5"/>
      <c r="HB975" s="5"/>
      <c r="HC975" s="5"/>
      <c r="HD975" s="5"/>
      <c r="HE975" s="5"/>
      <c r="HF975" s="5"/>
      <c r="HG975" s="5"/>
      <c r="HH975" s="5"/>
      <c r="HI975" s="5"/>
      <c r="HJ975" s="5"/>
      <c r="HK975" s="5"/>
      <c r="HL975" s="5"/>
      <c r="HM975" s="5"/>
      <c r="HN975" s="5"/>
      <c r="HO975" s="5"/>
      <c r="HP975" s="5"/>
      <c r="HQ975" s="5"/>
      <c r="HR975" s="5"/>
      <c r="HS975" s="5"/>
      <c r="HT975" s="5"/>
      <c r="HU975" s="5"/>
      <c r="HV975" s="5"/>
      <c r="HW975" s="5"/>
      <c r="HX975" s="5"/>
      <c r="HY975" s="5"/>
      <c r="HZ975" s="5"/>
      <c r="IA975" s="5"/>
      <c r="IB975" s="5"/>
      <c r="IC975" s="5"/>
      <c r="ID975" s="5"/>
      <c r="IE975" s="5"/>
      <c r="IF975" s="5"/>
      <c r="IG975" s="5"/>
      <c r="IH975" s="5"/>
      <c r="II975" s="5"/>
      <c r="IJ975" s="5"/>
      <c r="IK975" s="5"/>
      <c r="IL975" s="5"/>
      <c r="IM975" s="5"/>
      <c r="IN975" s="5"/>
      <c r="IO975" s="5"/>
      <c r="IP975" s="5"/>
      <c r="IQ975" s="5"/>
      <c r="IR975" s="5"/>
      <c r="IS975" s="5"/>
      <c r="IT975" s="5"/>
      <c r="IU975" s="5"/>
      <c r="IV975" s="5"/>
      <c r="IW975" s="5"/>
      <c r="IX975" s="5"/>
      <c r="IY975" s="5"/>
      <c r="IZ975" s="5"/>
      <c r="JA975" s="5"/>
      <c r="JB975" s="5"/>
      <c r="JC975" s="5"/>
      <c r="JD975" s="5"/>
      <c r="JE975" s="5"/>
      <c r="JF975" s="5"/>
      <c r="JG975" s="5"/>
      <c r="JH975" s="5"/>
      <c r="JI975" s="5"/>
      <c r="JJ975" s="5"/>
      <c r="JK975" s="5"/>
      <c r="JL975" s="5"/>
      <c r="JM975" s="5"/>
      <c r="JN975" s="5"/>
      <c r="JO975" s="5"/>
      <c r="JP975" s="5"/>
      <c r="JQ975" s="5"/>
      <c r="JR975" s="5"/>
      <c r="JS975" s="5"/>
      <c r="JT975" s="5"/>
      <c r="JU975" s="5"/>
      <c r="JV975" s="5"/>
      <c r="JW975" s="5"/>
      <c r="JX975" s="5"/>
      <c r="JY975" s="5"/>
      <c r="JZ975" s="5"/>
      <c r="KA975" s="5"/>
      <c r="KB975" s="5"/>
      <c r="KC975" s="5"/>
      <c r="KD975" s="5"/>
      <c r="KE975" s="5"/>
      <c r="KF975" s="5"/>
      <c r="KG975" s="5"/>
      <c r="KH975" s="5"/>
      <c r="KI975" s="5"/>
      <c r="KJ975" s="5"/>
      <c r="KK975" s="5"/>
      <c r="KL975" s="5"/>
      <c r="KM975" s="5"/>
      <c r="KN975" s="5"/>
    </row>
    <row r="976" spans="1:300" ht="12.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5"/>
      <c r="CJ976" s="5"/>
      <c r="CK976" s="5"/>
      <c r="CL976" s="5"/>
      <c r="CM976" s="5"/>
      <c r="CN976" s="5"/>
      <c r="CO976" s="5"/>
      <c r="CP976" s="5"/>
      <c r="CQ976" s="5"/>
      <c r="CR976" s="5"/>
      <c r="CS976" s="5"/>
      <c r="CT976" s="5"/>
      <c r="CU976" s="5"/>
      <c r="CV976" s="5"/>
      <c r="CW976" s="5"/>
      <c r="CX976" s="5"/>
      <c r="CY976" s="5"/>
      <c r="CZ976" s="5"/>
      <c r="DA976" s="5"/>
      <c r="DB976" s="5"/>
      <c r="DC976" s="5"/>
      <c r="DD976" s="5"/>
      <c r="DE976" s="5"/>
      <c r="DF976" s="5"/>
      <c r="DG976" s="5"/>
      <c r="DH976" s="5"/>
      <c r="DI976" s="5"/>
      <c r="DJ976" s="5"/>
      <c r="DK976" s="5"/>
      <c r="DL976" s="5"/>
      <c r="DM976" s="5"/>
      <c r="DN976" s="5"/>
      <c r="DO976" s="5"/>
      <c r="DP976" s="5"/>
      <c r="DQ976" s="5"/>
      <c r="DR976" s="5"/>
      <c r="DS976" s="5"/>
      <c r="DT976" s="5"/>
      <c r="DU976" s="5"/>
      <c r="DV976" s="5"/>
      <c r="DW976" s="5"/>
      <c r="DX976" s="5"/>
      <c r="DY976" s="5"/>
      <c r="DZ976" s="5"/>
      <c r="EA976" s="5"/>
      <c r="EB976" s="5"/>
      <c r="EC976" s="5"/>
      <c r="ED976" s="5"/>
      <c r="EE976" s="5"/>
      <c r="EF976" s="5"/>
      <c r="EG976" s="5"/>
      <c r="EH976" s="5"/>
      <c r="EI976" s="5"/>
      <c r="EJ976" s="5"/>
      <c r="EK976" s="5"/>
      <c r="EL976" s="5"/>
      <c r="EM976" s="5"/>
      <c r="EN976" s="5"/>
      <c r="EO976" s="5"/>
      <c r="EP976" s="5"/>
      <c r="EQ976" s="5"/>
      <c r="ER976" s="5"/>
      <c r="ES976" s="5"/>
      <c r="ET976" s="5"/>
      <c r="EU976" s="5"/>
      <c r="EV976" s="5"/>
      <c r="EW976" s="5"/>
      <c r="EX976" s="5"/>
      <c r="EY976" s="5"/>
      <c r="EZ976" s="5"/>
      <c r="FA976" s="5"/>
      <c r="FB976" s="5"/>
      <c r="FC976" s="5"/>
      <c r="FD976" s="5"/>
      <c r="FE976" s="5"/>
      <c r="FF976" s="5"/>
      <c r="FG976" s="5"/>
      <c r="FH976" s="5"/>
      <c r="FI976" s="5"/>
      <c r="FJ976" s="5"/>
      <c r="FK976" s="5"/>
      <c r="FL976" s="5"/>
      <c r="FM976" s="5"/>
      <c r="FN976" s="5"/>
      <c r="FO976" s="5"/>
      <c r="FP976" s="5"/>
      <c r="FQ976" s="5"/>
      <c r="FR976" s="5"/>
      <c r="FS976" s="5"/>
      <c r="FT976" s="5"/>
      <c r="FU976" s="5"/>
      <c r="FV976" s="5"/>
      <c r="FW976" s="5"/>
      <c r="FX976" s="5"/>
      <c r="FY976" s="5"/>
      <c r="FZ976" s="5"/>
      <c r="GA976" s="5"/>
      <c r="GB976" s="5"/>
      <c r="GC976" s="5"/>
      <c r="GD976" s="5"/>
      <c r="GE976" s="5"/>
      <c r="GF976" s="5"/>
      <c r="GG976" s="5"/>
      <c r="GH976" s="5"/>
      <c r="GI976" s="5"/>
      <c r="GJ976" s="5"/>
      <c r="GK976" s="5"/>
      <c r="GL976" s="5"/>
      <c r="GM976" s="5"/>
      <c r="GN976" s="5"/>
      <c r="GO976" s="5"/>
      <c r="GP976" s="5"/>
      <c r="GQ976" s="5"/>
      <c r="GR976" s="5"/>
      <c r="GS976" s="5"/>
      <c r="GT976" s="5"/>
      <c r="GU976" s="5"/>
      <c r="GV976" s="5"/>
      <c r="GW976" s="5"/>
      <c r="GX976" s="5"/>
      <c r="GY976" s="5"/>
      <c r="GZ976" s="5"/>
      <c r="HA976" s="5"/>
      <c r="HB976" s="5"/>
      <c r="HC976" s="5"/>
      <c r="HD976" s="5"/>
      <c r="HE976" s="5"/>
      <c r="HF976" s="5"/>
      <c r="HG976" s="5"/>
      <c r="HH976" s="5"/>
      <c r="HI976" s="5"/>
      <c r="HJ976" s="5"/>
      <c r="HK976" s="5"/>
      <c r="HL976" s="5"/>
      <c r="HM976" s="5"/>
      <c r="HN976" s="5"/>
      <c r="HO976" s="5"/>
      <c r="HP976" s="5"/>
      <c r="HQ976" s="5"/>
      <c r="HR976" s="5"/>
      <c r="HS976" s="5"/>
      <c r="HT976" s="5"/>
      <c r="HU976" s="5"/>
      <c r="HV976" s="5"/>
      <c r="HW976" s="5"/>
      <c r="HX976" s="5"/>
      <c r="HY976" s="5"/>
      <c r="HZ976" s="5"/>
      <c r="IA976" s="5"/>
      <c r="IB976" s="5"/>
      <c r="IC976" s="5"/>
      <c r="ID976" s="5"/>
      <c r="IE976" s="5"/>
      <c r="IF976" s="5"/>
      <c r="IG976" s="5"/>
      <c r="IH976" s="5"/>
      <c r="II976" s="5"/>
      <c r="IJ976" s="5"/>
      <c r="IK976" s="5"/>
      <c r="IL976" s="5"/>
      <c r="IM976" s="5"/>
      <c r="IN976" s="5"/>
      <c r="IO976" s="5"/>
      <c r="IP976" s="5"/>
      <c r="IQ976" s="5"/>
      <c r="IR976" s="5"/>
      <c r="IS976" s="5"/>
      <c r="IT976" s="5"/>
      <c r="IU976" s="5"/>
      <c r="IV976" s="5"/>
      <c r="IW976" s="5"/>
      <c r="IX976" s="5"/>
      <c r="IY976" s="5"/>
      <c r="IZ976" s="5"/>
      <c r="JA976" s="5"/>
      <c r="JB976" s="5"/>
      <c r="JC976" s="5"/>
      <c r="JD976" s="5"/>
      <c r="JE976" s="5"/>
      <c r="JF976" s="5"/>
      <c r="JG976" s="5"/>
      <c r="JH976" s="5"/>
      <c r="JI976" s="5"/>
      <c r="JJ976" s="5"/>
      <c r="JK976" s="5"/>
      <c r="JL976" s="5"/>
      <c r="JM976" s="5"/>
      <c r="JN976" s="5"/>
      <c r="JO976" s="5"/>
      <c r="JP976" s="5"/>
      <c r="JQ976" s="5"/>
      <c r="JR976" s="5"/>
      <c r="JS976" s="5"/>
      <c r="JT976" s="5"/>
      <c r="JU976" s="5"/>
      <c r="JV976" s="5"/>
      <c r="JW976" s="5"/>
      <c r="JX976" s="5"/>
      <c r="JY976" s="5"/>
      <c r="JZ976" s="5"/>
      <c r="KA976" s="5"/>
      <c r="KB976" s="5"/>
      <c r="KC976" s="5"/>
      <c r="KD976" s="5"/>
      <c r="KE976" s="5"/>
      <c r="KF976" s="5"/>
      <c r="KG976" s="5"/>
      <c r="KH976" s="5"/>
      <c r="KI976" s="5"/>
      <c r="KJ976" s="5"/>
      <c r="KK976" s="5"/>
      <c r="KL976" s="5"/>
      <c r="KM976" s="5"/>
      <c r="KN976" s="5"/>
    </row>
    <row r="977" spans="1:300" ht="12.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5"/>
      <c r="CJ977" s="5"/>
      <c r="CK977" s="5"/>
      <c r="CL977" s="5"/>
      <c r="CM977" s="5"/>
      <c r="CN977" s="5"/>
      <c r="CO977" s="5"/>
      <c r="CP977" s="5"/>
      <c r="CQ977" s="5"/>
      <c r="CR977" s="5"/>
      <c r="CS977" s="5"/>
      <c r="CT977" s="5"/>
      <c r="CU977" s="5"/>
      <c r="CV977" s="5"/>
      <c r="CW977" s="5"/>
      <c r="CX977" s="5"/>
      <c r="CY977" s="5"/>
      <c r="CZ977" s="5"/>
      <c r="DA977" s="5"/>
      <c r="DB977" s="5"/>
      <c r="DC977" s="5"/>
      <c r="DD977" s="5"/>
      <c r="DE977" s="5"/>
      <c r="DF977" s="5"/>
      <c r="DG977" s="5"/>
      <c r="DH977" s="5"/>
      <c r="DI977" s="5"/>
      <c r="DJ977" s="5"/>
      <c r="DK977" s="5"/>
      <c r="DL977" s="5"/>
      <c r="DM977" s="5"/>
      <c r="DN977" s="5"/>
      <c r="DO977" s="5"/>
      <c r="DP977" s="5"/>
      <c r="DQ977" s="5"/>
      <c r="DR977" s="5"/>
      <c r="DS977" s="5"/>
      <c r="DT977" s="5"/>
      <c r="DU977" s="5"/>
      <c r="DV977" s="5"/>
      <c r="DW977" s="5"/>
      <c r="DX977" s="5"/>
      <c r="DY977" s="5"/>
      <c r="DZ977" s="5"/>
      <c r="EA977" s="5"/>
      <c r="EB977" s="5"/>
      <c r="EC977" s="5"/>
      <c r="ED977" s="5"/>
      <c r="EE977" s="5"/>
      <c r="EF977" s="5"/>
      <c r="EG977" s="5"/>
      <c r="EH977" s="5"/>
      <c r="EI977" s="5"/>
      <c r="EJ977" s="5"/>
      <c r="EK977" s="5"/>
      <c r="EL977" s="5"/>
      <c r="EM977" s="5"/>
      <c r="EN977" s="5"/>
      <c r="EO977" s="5"/>
      <c r="EP977" s="5"/>
      <c r="EQ977" s="5"/>
      <c r="ER977" s="5"/>
      <c r="ES977" s="5"/>
      <c r="ET977" s="5"/>
      <c r="EU977" s="5"/>
      <c r="EV977" s="5"/>
      <c r="EW977" s="5"/>
      <c r="EX977" s="5"/>
      <c r="EY977" s="5"/>
      <c r="EZ977" s="5"/>
      <c r="FA977" s="5"/>
      <c r="FB977" s="5"/>
      <c r="FC977" s="5"/>
      <c r="FD977" s="5"/>
      <c r="FE977" s="5"/>
      <c r="FF977" s="5"/>
      <c r="FG977" s="5"/>
      <c r="FH977" s="5"/>
      <c r="FI977" s="5"/>
      <c r="FJ977" s="5"/>
      <c r="FK977" s="5"/>
      <c r="FL977" s="5"/>
      <c r="FM977" s="5"/>
      <c r="FN977" s="5"/>
      <c r="FO977" s="5"/>
      <c r="FP977" s="5"/>
      <c r="FQ977" s="5"/>
      <c r="FR977" s="5"/>
      <c r="FS977" s="5"/>
      <c r="FT977" s="5"/>
      <c r="FU977" s="5"/>
      <c r="FV977" s="5"/>
      <c r="FW977" s="5"/>
      <c r="FX977" s="5"/>
      <c r="FY977" s="5"/>
      <c r="FZ977" s="5"/>
      <c r="GA977" s="5"/>
      <c r="GB977" s="5"/>
      <c r="GC977" s="5"/>
      <c r="GD977" s="5"/>
      <c r="GE977" s="5"/>
      <c r="GF977" s="5"/>
      <c r="GG977" s="5"/>
      <c r="GH977" s="5"/>
      <c r="GI977" s="5"/>
      <c r="GJ977" s="5"/>
      <c r="GK977" s="5"/>
      <c r="GL977" s="5"/>
      <c r="GM977" s="5"/>
      <c r="GN977" s="5"/>
      <c r="GO977" s="5"/>
      <c r="GP977" s="5"/>
      <c r="GQ977" s="5"/>
      <c r="GR977" s="5"/>
      <c r="GS977" s="5"/>
      <c r="GT977" s="5"/>
      <c r="GU977" s="5"/>
      <c r="GV977" s="5"/>
      <c r="GW977" s="5"/>
      <c r="GX977" s="5"/>
      <c r="GY977" s="5"/>
      <c r="GZ977" s="5"/>
      <c r="HA977" s="5"/>
      <c r="HB977" s="5"/>
      <c r="HC977" s="5"/>
      <c r="HD977" s="5"/>
      <c r="HE977" s="5"/>
      <c r="HF977" s="5"/>
      <c r="HG977" s="5"/>
      <c r="HH977" s="5"/>
      <c r="HI977" s="5"/>
      <c r="HJ977" s="5"/>
      <c r="HK977" s="5"/>
      <c r="HL977" s="5"/>
      <c r="HM977" s="5"/>
      <c r="HN977" s="5"/>
      <c r="HO977" s="5"/>
      <c r="HP977" s="5"/>
      <c r="HQ977" s="5"/>
      <c r="HR977" s="5"/>
      <c r="HS977" s="5"/>
      <c r="HT977" s="5"/>
      <c r="HU977" s="5"/>
      <c r="HV977" s="5"/>
      <c r="HW977" s="5"/>
      <c r="HX977" s="5"/>
      <c r="HY977" s="5"/>
      <c r="HZ977" s="5"/>
      <c r="IA977" s="5"/>
      <c r="IB977" s="5"/>
      <c r="IC977" s="5"/>
      <c r="ID977" s="5"/>
      <c r="IE977" s="5"/>
      <c r="IF977" s="5"/>
      <c r="IG977" s="5"/>
      <c r="IH977" s="5"/>
      <c r="II977" s="5"/>
      <c r="IJ977" s="5"/>
      <c r="IK977" s="5"/>
      <c r="IL977" s="5"/>
      <c r="IM977" s="5"/>
      <c r="IN977" s="5"/>
      <c r="IO977" s="5"/>
      <c r="IP977" s="5"/>
      <c r="IQ977" s="5"/>
      <c r="IR977" s="5"/>
      <c r="IS977" s="5"/>
      <c r="IT977" s="5"/>
      <c r="IU977" s="5"/>
      <c r="IV977" s="5"/>
      <c r="IW977" s="5"/>
      <c r="IX977" s="5"/>
      <c r="IY977" s="5"/>
      <c r="IZ977" s="5"/>
      <c r="JA977" s="5"/>
      <c r="JB977" s="5"/>
      <c r="JC977" s="5"/>
      <c r="JD977" s="5"/>
      <c r="JE977" s="5"/>
      <c r="JF977" s="5"/>
      <c r="JG977" s="5"/>
      <c r="JH977" s="5"/>
      <c r="JI977" s="5"/>
      <c r="JJ977" s="5"/>
      <c r="JK977" s="5"/>
      <c r="JL977" s="5"/>
      <c r="JM977" s="5"/>
      <c r="JN977" s="5"/>
      <c r="JO977" s="5"/>
      <c r="JP977" s="5"/>
      <c r="JQ977" s="5"/>
      <c r="JR977" s="5"/>
      <c r="JS977" s="5"/>
      <c r="JT977" s="5"/>
      <c r="JU977" s="5"/>
      <c r="JV977" s="5"/>
      <c r="JW977" s="5"/>
      <c r="JX977" s="5"/>
      <c r="JY977" s="5"/>
      <c r="JZ977" s="5"/>
      <c r="KA977" s="5"/>
      <c r="KB977" s="5"/>
      <c r="KC977" s="5"/>
      <c r="KD977" s="5"/>
      <c r="KE977" s="5"/>
      <c r="KF977" s="5"/>
      <c r="KG977" s="5"/>
      <c r="KH977" s="5"/>
      <c r="KI977" s="5"/>
      <c r="KJ977" s="5"/>
      <c r="KK977" s="5"/>
      <c r="KL977" s="5"/>
      <c r="KM977" s="5"/>
      <c r="KN977" s="5"/>
    </row>
    <row r="978" spans="1:300" ht="12.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5"/>
      <c r="CJ978" s="5"/>
      <c r="CK978" s="5"/>
      <c r="CL978" s="5"/>
      <c r="CM978" s="5"/>
      <c r="CN978" s="5"/>
      <c r="CO978" s="5"/>
      <c r="CP978" s="5"/>
      <c r="CQ978" s="5"/>
      <c r="CR978" s="5"/>
      <c r="CS978" s="5"/>
      <c r="CT978" s="5"/>
      <c r="CU978" s="5"/>
      <c r="CV978" s="5"/>
      <c r="CW978" s="5"/>
      <c r="CX978" s="5"/>
      <c r="CY978" s="5"/>
      <c r="CZ978" s="5"/>
      <c r="DA978" s="5"/>
      <c r="DB978" s="5"/>
      <c r="DC978" s="5"/>
      <c r="DD978" s="5"/>
      <c r="DE978" s="5"/>
      <c r="DF978" s="5"/>
      <c r="DG978" s="5"/>
      <c r="DH978" s="5"/>
      <c r="DI978" s="5"/>
      <c r="DJ978" s="5"/>
      <c r="DK978" s="5"/>
      <c r="DL978" s="5"/>
      <c r="DM978" s="5"/>
      <c r="DN978" s="5"/>
      <c r="DO978" s="5"/>
      <c r="DP978" s="5"/>
      <c r="DQ978" s="5"/>
      <c r="DR978" s="5"/>
      <c r="DS978" s="5"/>
      <c r="DT978" s="5"/>
      <c r="DU978" s="5"/>
      <c r="DV978" s="5"/>
      <c r="DW978" s="5"/>
      <c r="DX978" s="5"/>
      <c r="DY978" s="5"/>
      <c r="DZ978" s="5"/>
      <c r="EA978" s="5"/>
      <c r="EB978" s="5"/>
      <c r="EC978" s="5"/>
      <c r="ED978" s="5"/>
      <c r="EE978" s="5"/>
      <c r="EF978" s="5"/>
      <c r="EG978" s="5"/>
      <c r="EH978" s="5"/>
      <c r="EI978" s="5"/>
      <c r="EJ978" s="5"/>
      <c r="EK978" s="5"/>
      <c r="EL978" s="5"/>
      <c r="EM978" s="5"/>
      <c r="EN978" s="5"/>
      <c r="EO978" s="5"/>
      <c r="EP978" s="5"/>
      <c r="EQ978" s="5"/>
      <c r="ER978" s="5"/>
      <c r="ES978" s="5"/>
      <c r="ET978" s="5"/>
      <c r="EU978" s="5"/>
      <c r="EV978" s="5"/>
      <c r="EW978" s="5"/>
      <c r="EX978" s="5"/>
      <c r="EY978" s="5"/>
      <c r="EZ978" s="5"/>
      <c r="FA978" s="5"/>
      <c r="FB978" s="5"/>
      <c r="FC978" s="5"/>
      <c r="FD978" s="5"/>
      <c r="FE978" s="5"/>
      <c r="FF978" s="5"/>
      <c r="FG978" s="5"/>
      <c r="FH978" s="5"/>
      <c r="FI978" s="5"/>
      <c r="FJ978" s="5"/>
      <c r="FK978" s="5"/>
      <c r="FL978" s="5"/>
      <c r="FM978" s="5"/>
      <c r="FN978" s="5"/>
      <c r="FO978" s="5"/>
      <c r="FP978" s="5"/>
      <c r="FQ978" s="5"/>
      <c r="FR978" s="5"/>
      <c r="FS978" s="5"/>
      <c r="FT978" s="5"/>
      <c r="FU978" s="5"/>
      <c r="FV978" s="5"/>
      <c r="FW978" s="5"/>
      <c r="FX978" s="5"/>
      <c r="FY978" s="5"/>
      <c r="FZ978" s="5"/>
      <c r="GA978" s="5"/>
      <c r="GB978" s="5"/>
      <c r="GC978" s="5"/>
      <c r="GD978" s="5"/>
      <c r="GE978" s="5"/>
      <c r="GF978" s="5"/>
      <c r="GG978" s="5"/>
      <c r="GH978" s="5"/>
      <c r="GI978" s="5"/>
      <c r="GJ978" s="5"/>
      <c r="GK978" s="5"/>
      <c r="GL978" s="5"/>
      <c r="GM978" s="5"/>
      <c r="GN978" s="5"/>
      <c r="GO978" s="5"/>
      <c r="GP978" s="5"/>
      <c r="GQ978" s="5"/>
      <c r="GR978" s="5"/>
      <c r="GS978" s="5"/>
      <c r="GT978" s="5"/>
      <c r="GU978" s="5"/>
      <c r="GV978" s="5"/>
      <c r="GW978" s="5"/>
      <c r="GX978" s="5"/>
      <c r="GY978" s="5"/>
      <c r="GZ978" s="5"/>
      <c r="HA978" s="5"/>
      <c r="HB978" s="5"/>
      <c r="HC978" s="5"/>
      <c r="HD978" s="5"/>
      <c r="HE978" s="5"/>
      <c r="HF978" s="5"/>
      <c r="HG978" s="5"/>
      <c r="HH978" s="5"/>
      <c r="HI978" s="5"/>
      <c r="HJ978" s="5"/>
      <c r="HK978" s="5"/>
      <c r="HL978" s="5"/>
      <c r="HM978" s="5"/>
      <c r="HN978" s="5"/>
      <c r="HO978" s="5"/>
      <c r="HP978" s="5"/>
      <c r="HQ978" s="5"/>
      <c r="HR978" s="5"/>
      <c r="HS978" s="5"/>
      <c r="HT978" s="5"/>
      <c r="HU978" s="5"/>
      <c r="HV978" s="5"/>
      <c r="HW978" s="5"/>
      <c r="HX978" s="5"/>
      <c r="HY978" s="5"/>
      <c r="HZ978" s="5"/>
      <c r="IA978" s="5"/>
      <c r="IB978" s="5"/>
      <c r="IC978" s="5"/>
      <c r="ID978" s="5"/>
      <c r="IE978" s="5"/>
      <c r="IF978" s="5"/>
      <c r="IG978" s="5"/>
      <c r="IH978" s="5"/>
      <c r="II978" s="5"/>
      <c r="IJ978" s="5"/>
      <c r="IK978" s="5"/>
      <c r="IL978" s="5"/>
      <c r="IM978" s="5"/>
      <c r="IN978" s="5"/>
      <c r="IO978" s="5"/>
      <c r="IP978" s="5"/>
      <c r="IQ978" s="5"/>
      <c r="IR978" s="5"/>
      <c r="IS978" s="5"/>
      <c r="IT978" s="5"/>
      <c r="IU978" s="5"/>
      <c r="IV978" s="5"/>
      <c r="IW978" s="5"/>
      <c r="IX978" s="5"/>
      <c r="IY978" s="5"/>
      <c r="IZ978" s="5"/>
      <c r="JA978" s="5"/>
      <c r="JB978" s="5"/>
      <c r="JC978" s="5"/>
      <c r="JD978" s="5"/>
      <c r="JE978" s="5"/>
      <c r="JF978" s="5"/>
      <c r="JG978" s="5"/>
      <c r="JH978" s="5"/>
      <c r="JI978" s="5"/>
      <c r="JJ978" s="5"/>
      <c r="JK978" s="5"/>
      <c r="JL978" s="5"/>
      <c r="JM978" s="5"/>
      <c r="JN978" s="5"/>
      <c r="JO978" s="5"/>
      <c r="JP978" s="5"/>
      <c r="JQ978" s="5"/>
      <c r="JR978" s="5"/>
      <c r="JS978" s="5"/>
      <c r="JT978" s="5"/>
      <c r="JU978" s="5"/>
      <c r="JV978" s="5"/>
      <c r="JW978" s="5"/>
      <c r="JX978" s="5"/>
      <c r="JY978" s="5"/>
      <c r="JZ978" s="5"/>
      <c r="KA978" s="5"/>
      <c r="KB978" s="5"/>
      <c r="KC978" s="5"/>
      <c r="KD978" s="5"/>
      <c r="KE978" s="5"/>
      <c r="KF978" s="5"/>
      <c r="KG978" s="5"/>
      <c r="KH978" s="5"/>
      <c r="KI978" s="5"/>
      <c r="KJ978" s="5"/>
      <c r="KK978" s="5"/>
      <c r="KL978" s="5"/>
      <c r="KM978" s="5"/>
      <c r="KN978" s="5"/>
    </row>
    <row r="979" spans="1:300" ht="12.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5"/>
      <c r="CJ979" s="5"/>
      <c r="CK979" s="5"/>
      <c r="CL979" s="5"/>
      <c r="CM979" s="5"/>
      <c r="CN979" s="5"/>
      <c r="CO979" s="5"/>
      <c r="CP979" s="5"/>
      <c r="CQ979" s="5"/>
      <c r="CR979" s="5"/>
      <c r="CS979" s="5"/>
      <c r="CT979" s="5"/>
      <c r="CU979" s="5"/>
      <c r="CV979" s="5"/>
      <c r="CW979" s="5"/>
      <c r="CX979" s="5"/>
      <c r="CY979" s="5"/>
      <c r="CZ979" s="5"/>
      <c r="DA979" s="5"/>
      <c r="DB979" s="5"/>
      <c r="DC979" s="5"/>
      <c r="DD979" s="5"/>
      <c r="DE979" s="5"/>
      <c r="DF979" s="5"/>
      <c r="DG979" s="5"/>
      <c r="DH979" s="5"/>
      <c r="DI979" s="5"/>
      <c r="DJ979" s="5"/>
      <c r="DK979" s="5"/>
      <c r="DL979" s="5"/>
      <c r="DM979" s="5"/>
      <c r="DN979" s="5"/>
      <c r="DO979" s="5"/>
      <c r="DP979" s="5"/>
      <c r="DQ979" s="5"/>
      <c r="DR979" s="5"/>
      <c r="DS979" s="5"/>
      <c r="DT979" s="5"/>
      <c r="DU979" s="5"/>
      <c r="DV979" s="5"/>
      <c r="DW979" s="5"/>
      <c r="DX979" s="5"/>
      <c r="DY979" s="5"/>
      <c r="DZ979" s="5"/>
      <c r="EA979" s="5"/>
      <c r="EB979" s="5"/>
      <c r="EC979" s="5"/>
      <c r="ED979" s="5"/>
      <c r="EE979" s="5"/>
      <c r="EF979" s="5"/>
      <c r="EG979" s="5"/>
      <c r="EH979" s="5"/>
      <c r="EI979" s="5"/>
      <c r="EJ979" s="5"/>
      <c r="EK979" s="5"/>
      <c r="EL979" s="5"/>
      <c r="EM979" s="5"/>
      <c r="EN979" s="5"/>
      <c r="EO979" s="5"/>
      <c r="EP979" s="5"/>
      <c r="EQ979" s="5"/>
      <c r="ER979" s="5"/>
      <c r="ES979" s="5"/>
      <c r="ET979" s="5"/>
      <c r="EU979" s="5"/>
      <c r="EV979" s="5"/>
      <c r="EW979" s="5"/>
      <c r="EX979" s="5"/>
      <c r="EY979" s="5"/>
      <c r="EZ979" s="5"/>
      <c r="FA979" s="5"/>
      <c r="FB979" s="5"/>
      <c r="FC979" s="5"/>
      <c r="FD979" s="5"/>
      <c r="FE979" s="5"/>
      <c r="FF979" s="5"/>
      <c r="FG979" s="5"/>
      <c r="FH979" s="5"/>
      <c r="FI979" s="5"/>
      <c r="FJ979" s="5"/>
      <c r="FK979" s="5"/>
      <c r="FL979" s="5"/>
      <c r="FM979" s="5"/>
      <c r="FN979" s="5"/>
      <c r="FO979" s="5"/>
      <c r="FP979" s="5"/>
      <c r="FQ979" s="5"/>
      <c r="FR979" s="5"/>
      <c r="FS979" s="5"/>
      <c r="FT979" s="5"/>
      <c r="FU979" s="5"/>
      <c r="FV979" s="5"/>
      <c r="FW979" s="5"/>
      <c r="FX979" s="5"/>
      <c r="FY979" s="5"/>
      <c r="FZ979" s="5"/>
      <c r="GA979" s="5"/>
      <c r="GB979" s="5"/>
      <c r="GC979" s="5"/>
      <c r="GD979" s="5"/>
      <c r="GE979" s="5"/>
      <c r="GF979" s="5"/>
      <c r="GG979" s="5"/>
      <c r="GH979" s="5"/>
      <c r="GI979" s="5"/>
      <c r="GJ979" s="5"/>
      <c r="GK979" s="5"/>
      <c r="GL979" s="5"/>
      <c r="GM979" s="5"/>
      <c r="GN979" s="5"/>
      <c r="GO979" s="5"/>
      <c r="GP979" s="5"/>
      <c r="GQ979" s="5"/>
      <c r="GR979" s="5"/>
      <c r="GS979" s="5"/>
      <c r="GT979" s="5"/>
      <c r="GU979" s="5"/>
      <c r="GV979" s="5"/>
      <c r="GW979" s="5"/>
      <c r="GX979" s="5"/>
      <c r="GY979" s="5"/>
      <c r="GZ979" s="5"/>
      <c r="HA979" s="5"/>
      <c r="HB979" s="5"/>
      <c r="HC979" s="5"/>
      <c r="HD979" s="5"/>
      <c r="HE979" s="5"/>
      <c r="HF979" s="5"/>
      <c r="HG979" s="5"/>
      <c r="HH979" s="5"/>
      <c r="HI979" s="5"/>
      <c r="HJ979" s="5"/>
      <c r="HK979" s="5"/>
      <c r="HL979" s="5"/>
      <c r="HM979" s="5"/>
      <c r="HN979" s="5"/>
      <c r="HO979" s="5"/>
      <c r="HP979" s="5"/>
      <c r="HQ979" s="5"/>
      <c r="HR979" s="5"/>
      <c r="HS979" s="5"/>
      <c r="HT979" s="5"/>
      <c r="HU979" s="5"/>
      <c r="HV979" s="5"/>
      <c r="HW979" s="5"/>
      <c r="HX979" s="5"/>
      <c r="HY979" s="5"/>
      <c r="HZ979" s="5"/>
      <c r="IA979" s="5"/>
      <c r="IB979" s="5"/>
      <c r="IC979" s="5"/>
      <c r="ID979" s="5"/>
      <c r="IE979" s="5"/>
      <c r="IF979" s="5"/>
      <c r="IG979" s="5"/>
      <c r="IH979" s="5"/>
      <c r="II979" s="5"/>
      <c r="IJ979" s="5"/>
      <c r="IK979" s="5"/>
      <c r="IL979" s="5"/>
      <c r="IM979" s="5"/>
      <c r="IN979" s="5"/>
      <c r="IO979" s="5"/>
      <c r="IP979" s="5"/>
      <c r="IQ979" s="5"/>
      <c r="IR979" s="5"/>
      <c r="IS979" s="5"/>
      <c r="IT979" s="5"/>
      <c r="IU979" s="5"/>
      <c r="IV979" s="5"/>
      <c r="IW979" s="5"/>
      <c r="IX979" s="5"/>
      <c r="IY979" s="5"/>
      <c r="IZ979" s="5"/>
      <c r="JA979" s="5"/>
      <c r="JB979" s="5"/>
      <c r="JC979" s="5"/>
      <c r="JD979" s="5"/>
      <c r="JE979" s="5"/>
      <c r="JF979" s="5"/>
      <c r="JG979" s="5"/>
      <c r="JH979" s="5"/>
      <c r="JI979" s="5"/>
      <c r="JJ979" s="5"/>
      <c r="JK979" s="5"/>
      <c r="JL979" s="5"/>
      <c r="JM979" s="5"/>
      <c r="JN979" s="5"/>
      <c r="JO979" s="5"/>
      <c r="JP979" s="5"/>
      <c r="JQ979" s="5"/>
      <c r="JR979" s="5"/>
      <c r="JS979" s="5"/>
      <c r="JT979" s="5"/>
      <c r="JU979" s="5"/>
      <c r="JV979" s="5"/>
      <c r="JW979" s="5"/>
      <c r="JX979" s="5"/>
      <c r="JY979" s="5"/>
      <c r="JZ979" s="5"/>
      <c r="KA979" s="5"/>
      <c r="KB979" s="5"/>
      <c r="KC979" s="5"/>
      <c r="KD979" s="5"/>
      <c r="KE979" s="5"/>
      <c r="KF979" s="5"/>
      <c r="KG979" s="5"/>
      <c r="KH979" s="5"/>
      <c r="KI979" s="5"/>
      <c r="KJ979" s="5"/>
      <c r="KK979" s="5"/>
      <c r="KL979" s="5"/>
      <c r="KM979" s="5"/>
      <c r="KN979" s="5"/>
    </row>
    <row r="980" spans="1:300" ht="12.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5"/>
      <c r="CJ980" s="5"/>
      <c r="CK980" s="5"/>
      <c r="CL980" s="5"/>
      <c r="CM980" s="5"/>
      <c r="CN980" s="5"/>
      <c r="CO980" s="5"/>
      <c r="CP980" s="5"/>
      <c r="CQ980" s="5"/>
      <c r="CR980" s="5"/>
      <c r="CS980" s="5"/>
      <c r="CT980" s="5"/>
      <c r="CU980" s="5"/>
      <c r="CV980" s="5"/>
      <c r="CW980" s="5"/>
      <c r="CX980" s="5"/>
      <c r="CY980" s="5"/>
      <c r="CZ980" s="5"/>
      <c r="DA980" s="5"/>
      <c r="DB980" s="5"/>
      <c r="DC980" s="5"/>
      <c r="DD980" s="5"/>
      <c r="DE980" s="5"/>
      <c r="DF980" s="5"/>
      <c r="DG980" s="5"/>
      <c r="DH980" s="5"/>
      <c r="DI980" s="5"/>
      <c r="DJ980" s="5"/>
      <c r="DK980" s="5"/>
      <c r="DL980" s="5"/>
      <c r="DM980" s="5"/>
      <c r="DN980" s="5"/>
      <c r="DO980" s="5"/>
      <c r="DP980" s="5"/>
      <c r="DQ980" s="5"/>
      <c r="DR980" s="5"/>
      <c r="DS980" s="5"/>
      <c r="DT980" s="5"/>
      <c r="DU980" s="5"/>
      <c r="DV980" s="5"/>
      <c r="DW980" s="5"/>
      <c r="DX980" s="5"/>
      <c r="DY980" s="5"/>
      <c r="DZ980" s="5"/>
      <c r="EA980" s="5"/>
      <c r="EB980" s="5"/>
      <c r="EC980" s="5"/>
      <c r="ED980" s="5"/>
      <c r="EE980" s="5"/>
      <c r="EF980" s="5"/>
      <c r="EG980" s="5"/>
      <c r="EH980" s="5"/>
      <c r="EI980" s="5"/>
      <c r="EJ980" s="5"/>
      <c r="EK980" s="5"/>
      <c r="EL980" s="5"/>
      <c r="EM980" s="5"/>
      <c r="EN980" s="5"/>
      <c r="EO980" s="5"/>
      <c r="EP980" s="5"/>
      <c r="EQ980" s="5"/>
      <c r="ER980" s="5"/>
      <c r="ES980" s="5"/>
      <c r="ET980" s="5"/>
      <c r="EU980" s="5"/>
      <c r="EV980" s="5"/>
      <c r="EW980" s="5"/>
      <c r="EX980" s="5"/>
      <c r="EY980" s="5"/>
      <c r="EZ980" s="5"/>
      <c r="FA980" s="5"/>
      <c r="FB980" s="5"/>
      <c r="FC980" s="5"/>
      <c r="FD980" s="5"/>
      <c r="FE980" s="5"/>
      <c r="FF980" s="5"/>
      <c r="FG980" s="5"/>
      <c r="FH980" s="5"/>
      <c r="FI980" s="5"/>
      <c r="FJ980" s="5"/>
      <c r="FK980" s="5"/>
      <c r="FL980" s="5"/>
      <c r="FM980" s="5"/>
      <c r="FN980" s="5"/>
      <c r="FO980" s="5"/>
      <c r="FP980" s="5"/>
      <c r="FQ980" s="5"/>
      <c r="FR980" s="5"/>
      <c r="FS980" s="5"/>
      <c r="FT980" s="5"/>
      <c r="FU980" s="5"/>
      <c r="FV980" s="5"/>
      <c r="FW980" s="5"/>
      <c r="FX980" s="5"/>
      <c r="FY980" s="5"/>
      <c r="FZ980" s="5"/>
      <c r="GA980" s="5"/>
      <c r="GB980" s="5"/>
      <c r="GC980" s="5"/>
      <c r="GD980" s="5"/>
      <c r="GE980" s="5"/>
      <c r="GF980" s="5"/>
      <c r="GG980" s="5"/>
      <c r="GH980" s="5"/>
      <c r="GI980" s="5"/>
      <c r="GJ980" s="5"/>
      <c r="GK980" s="5"/>
      <c r="GL980" s="5"/>
      <c r="GM980" s="5"/>
      <c r="GN980" s="5"/>
      <c r="GO980" s="5"/>
      <c r="GP980" s="5"/>
      <c r="GQ980" s="5"/>
      <c r="GR980" s="5"/>
      <c r="GS980" s="5"/>
      <c r="GT980" s="5"/>
      <c r="GU980" s="5"/>
      <c r="GV980" s="5"/>
      <c r="GW980" s="5"/>
      <c r="GX980" s="5"/>
      <c r="GY980" s="5"/>
      <c r="GZ980" s="5"/>
      <c r="HA980" s="5"/>
      <c r="HB980" s="5"/>
      <c r="HC980" s="5"/>
      <c r="HD980" s="5"/>
      <c r="HE980" s="5"/>
      <c r="HF980" s="5"/>
      <c r="HG980" s="5"/>
      <c r="HH980" s="5"/>
      <c r="HI980" s="5"/>
      <c r="HJ980" s="5"/>
      <c r="HK980" s="5"/>
      <c r="HL980" s="5"/>
      <c r="HM980" s="5"/>
      <c r="HN980" s="5"/>
      <c r="HO980" s="5"/>
      <c r="HP980" s="5"/>
      <c r="HQ980" s="5"/>
      <c r="HR980" s="5"/>
      <c r="HS980" s="5"/>
      <c r="HT980" s="5"/>
      <c r="HU980" s="5"/>
      <c r="HV980" s="5"/>
      <c r="HW980" s="5"/>
      <c r="HX980" s="5"/>
      <c r="HY980" s="5"/>
      <c r="HZ980" s="5"/>
      <c r="IA980" s="5"/>
      <c r="IB980" s="5"/>
      <c r="IC980" s="5"/>
      <c r="ID980" s="5"/>
      <c r="IE980" s="5"/>
      <c r="IF980" s="5"/>
      <c r="IG980" s="5"/>
      <c r="IH980" s="5"/>
      <c r="II980" s="5"/>
      <c r="IJ980" s="5"/>
      <c r="IK980" s="5"/>
      <c r="IL980" s="5"/>
      <c r="IM980" s="5"/>
      <c r="IN980" s="5"/>
      <c r="IO980" s="5"/>
      <c r="IP980" s="5"/>
      <c r="IQ980" s="5"/>
      <c r="IR980" s="5"/>
      <c r="IS980" s="5"/>
      <c r="IT980" s="5"/>
      <c r="IU980" s="5"/>
      <c r="IV980" s="5"/>
      <c r="IW980" s="5"/>
      <c r="IX980" s="5"/>
      <c r="IY980" s="5"/>
      <c r="IZ980" s="5"/>
      <c r="JA980" s="5"/>
      <c r="JB980" s="5"/>
      <c r="JC980" s="5"/>
      <c r="JD980" s="5"/>
      <c r="JE980" s="5"/>
      <c r="JF980" s="5"/>
      <c r="JG980" s="5"/>
      <c r="JH980" s="5"/>
      <c r="JI980" s="5"/>
      <c r="JJ980" s="5"/>
      <c r="JK980" s="5"/>
      <c r="JL980" s="5"/>
      <c r="JM980" s="5"/>
      <c r="JN980" s="5"/>
      <c r="JO980" s="5"/>
      <c r="JP980" s="5"/>
      <c r="JQ980" s="5"/>
      <c r="JR980" s="5"/>
      <c r="JS980" s="5"/>
      <c r="JT980" s="5"/>
      <c r="JU980" s="5"/>
      <c r="JV980" s="5"/>
      <c r="JW980" s="5"/>
      <c r="JX980" s="5"/>
      <c r="JY980" s="5"/>
      <c r="JZ980" s="5"/>
      <c r="KA980" s="5"/>
      <c r="KB980" s="5"/>
      <c r="KC980" s="5"/>
      <c r="KD980" s="5"/>
      <c r="KE980" s="5"/>
      <c r="KF980" s="5"/>
      <c r="KG980" s="5"/>
      <c r="KH980" s="5"/>
      <c r="KI980" s="5"/>
      <c r="KJ980" s="5"/>
      <c r="KK980" s="5"/>
      <c r="KL980" s="5"/>
      <c r="KM980" s="5"/>
      <c r="KN980" s="5"/>
    </row>
    <row r="981" spans="1:300" ht="12.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5"/>
      <c r="CJ981" s="5"/>
      <c r="CK981" s="5"/>
      <c r="CL981" s="5"/>
      <c r="CM981" s="5"/>
      <c r="CN981" s="5"/>
      <c r="CO981" s="5"/>
      <c r="CP981" s="5"/>
      <c r="CQ981" s="5"/>
      <c r="CR981" s="5"/>
      <c r="CS981" s="5"/>
      <c r="CT981" s="5"/>
      <c r="CU981" s="5"/>
      <c r="CV981" s="5"/>
      <c r="CW981" s="5"/>
      <c r="CX981" s="5"/>
      <c r="CY981" s="5"/>
      <c r="CZ981" s="5"/>
      <c r="DA981" s="5"/>
      <c r="DB981" s="5"/>
      <c r="DC981" s="5"/>
      <c r="DD981" s="5"/>
      <c r="DE981" s="5"/>
      <c r="DF981" s="5"/>
      <c r="DG981" s="5"/>
      <c r="DH981" s="5"/>
      <c r="DI981" s="5"/>
      <c r="DJ981" s="5"/>
      <c r="DK981" s="5"/>
      <c r="DL981" s="5"/>
      <c r="DM981" s="5"/>
      <c r="DN981" s="5"/>
      <c r="DO981" s="5"/>
      <c r="DP981" s="5"/>
      <c r="DQ981" s="5"/>
      <c r="DR981" s="5"/>
      <c r="DS981" s="5"/>
      <c r="DT981" s="5"/>
      <c r="DU981" s="5"/>
      <c r="DV981" s="5"/>
      <c r="DW981" s="5"/>
      <c r="DX981" s="5"/>
      <c r="DY981" s="5"/>
      <c r="DZ981" s="5"/>
      <c r="EA981" s="5"/>
      <c r="EB981" s="5"/>
      <c r="EC981" s="5"/>
      <c r="ED981" s="5"/>
      <c r="EE981" s="5"/>
      <c r="EF981" s="5"/>
      <c r="EG981" s="5"/>
      <c r="EH981" s="5"/>
      <c r="EI981" s="5"/>
      <c r="EJ981" s="5"/>
      <c r="EK981" s="5"/>
      <c r="EL981" s="5"/>
      <c r="EM981" s="5"/>
      <c r="EN981" s="5"/>
      <c r="EO981" s="5"/>
      <c r="EP981" s="5"/>
      <c r="EQ981" s="5"/>
      <c r="ER981" s="5"/>
      <c r="ES981" s="5"/>
      <c r="ET981" s="5"/>
      <c r="EU981" s="5"/>
      <c r="EV981" s="5"/>
      <c r="EW981" s="5"/>
      <c r="EX981" s="5"/>
      <c r="EY981" s="5"/>
      <c r="EZ981" s="5"/>
      <c r="FA981" s="5"/>
      <c r="FB981" s="5"/>
      <c r="FC981" s="5"/>
      <c r="FD981" s="5"/>
      <c r="FE981" s="5"/>
      <c r="FF981" s="5"/>
      <c r="FG981" s="5"/>
      <c r="FH981" s="5"/>
      <c r="FI981" s="5"/>
      <c r="FJ981" s="5"/>
      <c r="FK981" s="5"/>
      <c r="FL981" s="5"/>
      <c r="FM981" s="5"/>
      <c r="FN981" s="5"/>
      <c r="FO981" s="5"/>
      <c r="FP981" s="5"/>
      <c r="FQ981" s="5"/>
      <c r="FR981" s="5"/>
      <c r="FS981" s="5"/>
      <c r="FT981" s="5"/>
      <c r="FU981" s="5"/>
      <c r="FV981" s="5"/>
      <c r="FW981" s="5"/>
      <c r="FX981" s="5"/>
      <c r="FY981" s="5"/>
      <c r="FZ981" s="5"/>
      <c r="GA981" s="5"/>
      <c r="GB981" s="5"/>
      <c r="GC981" s="5"/>
      <c r="GD981" s="5"/>
      <c r="GE981" s="5"/>
      <c r="GF981" s="5"/>
      <c r="GG981" s="5"/>
      <c r="GH981" s="5"/>
      <c r="GI981" s="5"/>
      <c r="GJ981" s="5"/>
      <c r="GK981" s="5"/>
      <c r="GL981" s="5"/>
      <c r="GM981" s="5"/>
      <c r="GN981" s="5"/>
      <c r="GO981" s="5"/>
      <c r="GP981" s="5"/>
      <c r="GQ981" s="5"/>
      <c r="GR981" s="5"/>
      <c r="GS981" s="5"/>
      <c r="GT981" s="5"/>
      <c r="GU981" s="5"/>
      <c r="GV981" s="5"/>
      <c r="GW981" s="5"/>
      <c r="GX981" s="5"/>
      <c r="GY981" s="5"/>
      <c r="GZ981" s="5"/>
      <c r="HA981" s="5"/>
      <c r="HB981" s="5"/>
      <c r="HC981" s="5"/>
      <c r="HD981" s="5"/>
      <c r="HE981" s="5"/>
      <c r="HF981" s="5"/>
      <c r="HG981" s="5"/>
      <c r="HH981" s="5"/>
      <c r="HI981" s="5"/>
      <c r="HJ981" s="5"/>
      <c r="HK981" s="5"/>
      <c r="HL981" s="5"/>
      <c r="HM981" s="5"/>
      <c r="HN981" s="5"/>
      <c r="HO981" s="5"/>
      <c r="HP981" s="5"/>
      <c r="HQ981" s="5"/>
      <c r="HR981" s="5"/>
      <c r="HS981" s="5"/>
      <c r="HT981" s="5"/>
      <c r="HU981" s="5"/>
      <c r="HV981" s="5"/>
      <c r="HW981" s="5"/>
      <c r="HX981" s="5"/>
      <c r="HY981" s="5"/>
      <c r="HZ981" s="5"/>
      <c r="IA981" s="5"/>
      <c r="IB981" s="5"/>
      <c r="IC981" s="5"/>
      <c r="ID981" s="5"/>
      <c r="IE981" s="5"/>
      <c r="IF981" s="5"/>
      <c r="IG981" s="5"/>
      <c r="IH981" s="5"/>
      <c r="II981" s="5"/>
      <c r="IJ981" s="5"/>
      <c r="IK981" s="5"/>
      <c r="IL981" s="5"/>
      <c r="IM981" s="5"/>
      <c r="IN981" s="5"/>
      <c r="IO981" s="5"/>
      <c r="IP981" s="5"/>
      <c r="IQ981" s="5"/>
      <c r="IR981" s="5"/>
      <c r="IS981" s="5"/>
      <c r="IT981" s="5"/>
      <c r="IU981" s="5"/>
      <c r="IV981" s="5"/>
      <c r="IW981" s="5"/>
      <c r="IX981" s="5"/>
      <c r="IY981" s="5"/>
      <c r="IZ981" s="5"/>
      <c r="JA981" s="5"/>
      <c r="JB981" s="5"/>
      <c r="JC981" s="5"/>
      <c r="JD981" s="5"/>
      <c r="JE981" s="5"/>
      <c r="JF981" s="5"/>
      <c r="JG981" s="5"/>
      <c r="JH981" s="5"/>
      <c r="JI981" s="5"/>
      <c r="JJ981" s="5"/>
      <c r="JK981" s="5"/>
      <c r="JL981" s="5"/>
      <c r="JM981" s="5"/>
      <c r="JN981" s="5"/>
      <c r="JO981" s="5"/>
      <c r="JP981" s="5"/>
      <c r="JQ981" s="5"/>
      <c r="JR981" s="5"/>
      <c r="JS981" s="5"/>
      <c r="JT981" s="5"/>
      <c r="JU981" s="5"/>
      <c r="JV981" s="5"/>
      <c r="JW981" s="5"/>
      <c r="JX981" s="5"/>
      <c r="JY981" s="5"/>
      <c r="JZ981" s="5"/>
      <c r="KA981" s="5"/>
      <c r="KB981" s="5"/>
      <c r="KC981" s="5"/>
      <c r="KD981" s="5"/>
      <c r="KE981" s="5"/>
      <c r="KF981" s="5"/>
      <c r="KG981" s="5"/>
      <c r="KH981" s="5"/>
      <c r="KI981" s="5"/>
      <c r="KJ981" s="5"/>
      <c r="KK981" s="5"/>
      <c r="KL981" s="5"/>
      <c r="KM981" s="5"/>
      <c r="KN981" s="5"/>
    </row>
    <row r="982" spans="1:300" ht="12.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  <c r="CH982" s="5"/>
      <c r="CI982" s="5"/>
      <c r="CJ982" s="5"/>
      <c r="CK982" s="5"/>
      <c r="CL982" s="5"/>
      <c r="CM982" s="5"/>
      <c r="CN982" s="5"/>
      <c r="CO982" s="5"/>
      <c r="CP982" s="5"/>
      <c r="CQ982" s="5"/>
      <c r="CR982" s="5"/>
      <c r="CS982" s="5"/>
      <c r="CT982" s="5"/>
      <c r="CU982" s="5"/>
      <c r="CV982" s="5"/>
      <c r="CW982" s="5"/>
      <c r="CX982" s="5"/>
      <c r="CY982" s="5"/>
      <c r="CZ982" s="5"/>
      <c r="DA982" s="5"/>
      <c r="DB982" s="5"/>
      <c r="DC982" s="5"/>
      <c r="DD982" s="5"/>
      <c r="DE982" s="5"/>
      <c r="DF982" s="5"/>
      <c r="DG982" s="5"/>
      <c r="DH982" s="5"/>
      <c r="DI982" s="5"/>
      <c r="DJ982" s="5"/>
      <c r="DK982" s="5"/>
      <c r="DL982" s="5"/>
      <c r="DM982" s="5"/>
      <c r="DN982" s="5"/>
      <c r="DO982" s="5"/>
      <c r="DP982" s="5"/>
      <c r="DQ982" s="5"/>
      <c r="DR982" s="5"/>
      <c r="DS982" s="5"/>
      <c r="DT982" s="5"/>
      <c r="DU982" s="5"/>
      <c r="DV982" s="5"/>
      <c r="DW982" s="5"/>
      <c r="DX982" s="5"/>
      <c r="DY982" s="5"/>
      <c r="DZ982" s="5"/>
      <c r="EA982" s="5"/>
      <c r="EB982" s="5"/>
      <c r="EC982" s="5"/>
      <c r="ED982" s="5"/>
      <c r="EE982" s="5"/>
      <c r="EF982" s="5"/>
      <c r="EG982" s="5"/>
      <c r="EH982" s="5"/>
      <c r="EI982" s="5"/>
      <c r="EJ982" s="5"/>
      <c r="EK982" s="5"/>
      <c r="EL982" s="5"/>
      <c r="EM982" s="5"/>
      <c r="EN982" s="5"/>
      <c r="EO982" s="5"/>
      <c r="EP982" s="5"/>
      <c r="EQ982" s="5"/>
      <c r="ER982" s="5"/>
      <c r="ES982" s="5"/>
      <c r="ET982" s="5"/>
      <c r="EU982" s="5"/>
      <c r="EV982" s="5"/>
      <c r="EW982" s="5"/>
      <c r="EX982" s="5"/>
      <c r="EY982" s="5"/>
      <c r="EZ982" s="5"/>
      <c r="FA982" s="5"/>
      <c r="FB982" s="5"/>
      <c r="FC982" s="5"/>
      <c r="FD982" s="5"/>
      <c r="FE982" s="5"/>
      <c r="FF982" s="5"/>
      <c r="FG982" s="5"/>
      <c r="FH982" s="5"/>
      <c r="FI982" s="5"/>
      <c r="FJ982" s="5"/>
      <c r="FK982" s="5"/>
      <c r="FL982" s="5"/>
      <c r="FM982" s="5"/>
      <c r="FN982" s="5"/>
      <c r="FO982" s="5"/>
      <c r="FP982" s="5"/>
      <c r="FQ982" s="5"/>
      <c r="FR982" s="5"/>
      <c r="FS982" s="5"/>
      <c r="FT982" s="5"/>
      <c r="FU982" s="5"/>
      <c r="FV982" s="5"/>
      <c r="FW982" s="5"/>
      <c r="FX982" s="5"/>
      <c r="FY982" s="5"/>
      <c r="FZ982" s="5"/>
      <c r="GA982" s="5"/>
      <c r="GB982" s="5"/>
      <c r="GC982" s="5"/>
      <c r="GD982" s="5"/>
      <c r="GE982" s="5"/>
      <c r="GF982" s="5"/>
      <c r="GG982" s="5"/>
      <c r="GH982" s="5"/>
      <c r="GI982" s="5"/>
      <c r="GJ982" s="5"/>
      <c r="GK982" s="5"/>
      <c r="GL982" s="5"/>
      <c r="GM982" s="5"/>
      <c r="GN982" s="5"/>
      <c r="GO982" s="5"/>
      <c r="GP982" s="5"/>
      <c r="GQ982" s="5"/>
      <c r="GR982" s="5"/>
      <c r="GS982" s="5"/>
      <c r="GT982" s="5"/>
      <c r="GU982" s="5"/>
      <c r="GV982" s="5"/>
      <c r="GW982" s="5"/>
      <c r="GX982" s="5"/>
      <c r="GY982" s="5"/>
      <c r="GZ982" s="5"/>
      <c r="HA982" s="5"/>
      <c r="HB982" s="5"/>
      <c r="HC982" s="5"/>
      <c r="HD982" s="5"/>
      <c r="HE982" s="5"/>
      <c r="HF982" s="5"/>
      <c r="HG982" s="5"/>
      <c r="HH982" s="5"/>
      <c r="HI982" s="5"/>
      <c r="HJ982" s="5"/>
      <c r="HK982" s="5"/>
      <c r="HL982" s="5"/>
      <c r="HM982" s="5"/>
      <c r="HN982" s="5"/>
      <c r="HO982" s="5"/>
      <c r="HP982" s="5"/>
      <c r="HQ982" s="5"/>
      <c r="HR982" s="5"/>
      <c r="HS982" s="5"/>
      <c r="HT982" s="5"/>
      <c r="HU982" s="5"/>
      <c r="HV982" s="5"/>
      <c r="HW982" s="5"/>
      <c r="HX982" s="5"/>
      <c r="HY982" s="5"/>
      <c r="HZ982" s="5"/>
      <c r="IA982" s="5"/>
      <c r="IB982" s="5"/>
      <c r="IC982" s="5"/>
      <c r="ID982" s="5"/>
      <c r="IE982" s="5"/>
      <c r="IF982" s="5"/>
      <c r="IG982" s="5"/>
      <c r="IH982" s="5"/>
      <c r="II982" s="5"/>
      <c r="IJ982" s="5"/>
      <c r="IK982" s="5"/>
      <c r="IL982" s="5"/>
      <c r="IM982" s="5"/>
      <c r="IN982" s="5"/>
      <c r="IO982" s="5"/>
      <c r="IP982" s="5"/>
      <c r="IQ982" s="5"/>
      <c r="IR982" s="5"/>
      <c r="IS982" s="5"/>
      <c r="IT982" s="5"/>
      <c r="IU982" s="5"/>
      <c r="IV982" s="5"/>
      <c r="IW982" s="5"/>
      <c r="IX982" s="5"/>
      <c r="IY982" s="5"/>
      <c r="IZ982" s="5"/>
      <c r="JA982" s="5"/>
      <c r="JB982" s="5"/>
      <c r="JC982" s="5"/>
      <c r="JD982" s="5"/>
      <c r="JE982" s="5"/>
      <c r="JF982" s="5"/>
      <c r="JG982" s="5"/>
      <c r="JH982" s="5"/>
      <c r="JI982" s="5"/>
      <c r="JJ982" s="5"/>
      <c r="JK982" s="5"/>
      <c r="JL982" s="5"/>
      <c r="JM982" s="5"/>
      <c r="JN982" s="5"/>
      <c r="JO982" s="5"/>
      <c r="JP982" s="5"/>
      <c r="JQ982" s="5"/>
      <c r="JR982" s="5"/>
      <c r="JS982" s="5"/>
      <c r="JT982" s="5"/>
      <c r="JU982" s="5"/>
      <c r="JV982" s="5"/>
      <c r="JW982" s="5"/>
      <c r="JX982" s="5"/>
      <c r="JY982" s="5"/>
      <c r="JZ982" s="5"/>
      <c r="KA982" s="5"/>
      <c r="KB982" s="5"/>
      <c r="KC982" s="5"/>
      <c r="KD982" s="5"/>
      <c r="KE982" s="5"/>
      <c r="KF982" s="5"/>
      <c r="KG982" s="5"/>
      <c r="KH982" s="5"/>
      <c r="KI982" s="5"/>
      <c r="KJ982" s="5"/>
      <c r="KK982" s="5"/>
      <c r="KL982" s="5"/>
      <c r="KM982" s="5"/>
      <c r="KN982" s="5"/>
    </row>
    <row r="983" spans="1:300" ht="12.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  <c r="CH983" s="5"/>
      <c r="CI983" s="5"/>
      <c r="CJ983" s="5"/>
      <c r="CK983" s="5"/>
      <c r="CL983" s="5"/>
      <c r="CM983" s="5"/>
      <c r="CN983" s="5"/>
      <c r="CO983" s="5"/>
      <c r="CP983" s="5"/>
      <c r="CQ983" s="5"/>
      <c r="CR983" s="5"/>
      <c r="CS983" s="5"/>
      <c r="CT983" s="5"/>
      <c r="CU983" s="5"/>
      <c r="CV983" s="5"/>
      <c r="CW983" s="5"/>
      <c r="CX983" s="5"/>
      <c r="CY983" s="5"/>
      <c r="CZ983" s="5"/>
      <c r="DA983" s="5"/>
      <c r="DB983" s="5"/>
      <c r="DC983" s="5"/>
      <c r="DD983" s="5"/>
      <c r="DE983" s="5"/>
      <c r="DF983" s="5"/>
      <c r="DG983" s="5"/>
      <c r="DH983" s="5"/>
      <c r="DI983" s="5"/>
      <c r="DJ983" s="5"/>
      <c r="DK983" s="5"/>
      <c r="DL983" s="5"/>
      <c r="DM983" s="5"/>
      <c r="DN983" s="5"/>
      <c r="DO983" s="5"/>
      <c r="DP983" s="5"/>
      <c r="DQ983" s="5"/>
      <c r="DR983" s="5"/>
      <c r="DS983" s="5"/>
      <c r="DT983" s="5"/>
      <c r="DU983" s="5"/>
      <c r="DV983" s="5"/>
      <c r="DW983" s="5"/>
      <c r="DX983" s="5"/>
      <c r="DY983" s="5"/>
      <c r="DZ983" s="5"/>
      <c r="EA983" s="5"/>
      <c r="EB983" s="5"/>
      <c r="EC983" s="5"/>
      <c r="ED983" s="5"/>
      <c r="EE983" s="5"/>
      <c r="EF983" s="5"/>
      <c r="EG983" s="5"/>
      <c r="EH983" s="5"/>
      <c r="EI983" s="5"/>
      <c r="EJ983" s="5"/>
      <c r="EK983" s="5"/>
      <c r="EL983" s="5"/>
      <c r="EM983" s="5"/>
      <c r="EN983" s="5"/>
      <c r="EO983" s="5"/>
      <c r="EP983" s="5"/>
      <c r="EQ983" s="5"/>
      <c r="ER983" s="5"/>
      <c r="ES983" s="5"/>
      <c r="ET983" s="5"/>
      <c r="EU983" s="5"/>
      <c r="EV983" s="5"/>
      <c r="EW983" s="5"/>
      <c r="EX983" s="5"/>
      <c r="EY983" s="5"/>
      <c r="EZ983" s="5"/>
      <c r="FA983" s="5"/>
      <c r="FB983" s="5"/>
      <c r="FC983" s="5"/>
      <c r="FD983" s="5"/>
      <c r="FE983" s="5"/>
      <c r="FF983" s="5"/>
      <c r="FG983" s="5"/>
      <c r="FH983" s="5"/>
      <c r="FI983" s="5"/>
      <c r="FJ983" s="5"/>
      <c r="FK983" s="5"/>
      <c r="FL983" s="5"/>
      <c r="FM983" s="5"/>
      <c r="FN983" s="5"/>
      <c r="FO983" s="5"/>
      <c r="FP983" s="5"/>
      <c r="FQ983" s="5"/>
      <c r="FR983" s="5"/>
      <c r="FS983" s="5"/>
      <c r="FT983" s="5"/>
      <c r="FU983" s="5"/>
      <c r="FV983" s="5"/>
      <c r="FW983" s="5"/>
      <c r="FX983" s="5"/>
      <c r="FY983" s="5"/>
      <c r="FZ983" s="5"/>
      <c r="GA983" s="5"/>
      <c r="GB983" s="5"/>
      <c r="GC983" s="5"/>
      <c r="GD983" s="5"/>
      <c r="GE983" s="5"/>
      <c r="GF983" s="5"/>
      <c r="GG983" s="5"/>
      <c r="GH983" s="5"/>
      <c r="GI983" s="5"/>
      <c r="GJ983" s="5"/>
      <c r="GK983" s="5"/>
      <c r="GL983" s="5"/>
      <c r="GM983" s="5"/>
      <c r="GN983" s="5"/>
      <c r="GO983" s="5"/>
      <c r="GP983" s="5"/>
      <c r="GQ983" s="5"/>
      <c r="GR983" s="5"/>
      <c r="GS983" s="5"/>
      <c r="GT983" s="5"/>
      <c r="GU983" s="5"/>
      <c r="GV983" s="5"/>
      <c r="GW983" s="5"/>
      <c r="GX983" s="5"/>
      <c r="GY983" s="5"/>
      <c r="GZ983" s="5"/>
      <c r="HA983" s="5"/>
      <c r="HB983" s="5"/>
      <c r="HC983" s="5"/>
      <c r="HD983" s="5"/>
      <c r="HE983" s="5"/>
      <c r="HF983" s="5"/>
      <c r="HG983" s="5"/>
      <c r="HH983" s="5"/>
      <c r="HI983" s="5"/>
      <c r="HJ983" s="5"/>
      <c r="HK983" s="5"/>
      <c r="HL983" s="5"/>
      <c r="HM983" s="5"/>
      <c r="HN983" s="5"/>
      <c r="HO983" s="5"/>
      <c r="HP983" s="5"/>
      <c r="HQ983" s="5"/>
      <c r="HR983" s="5"/>
      <c r="HS983" s="5"/>
      <c r="HT983" s="5"/>
      <c r="HU983" s="5"/>
      <c r="HV983" s="5"/>
      <c r="HW983" s="5"/>
      <c r="HX983" s="5"/>
      <c r="HY983" s="5"/>
      <c r="HZ983" s="5"/>
      <c r="IA983" s="5"/>
      <c r="IB983" s="5"/>
      <c r="IC983" s="5"/>
      <c r="ID983" s="5"/>
      <c r="IE983" s="5"/>
      <c r="IF983" s="5"/>
      <c r="IG983" s="5"/>
      <c r="IH983" s="5"/>
      <c r="II983" s="5"/>
      <c r="IJ983" s="5"/>
      <c r="IK983" s="5"/>
      <c r="IL983" s="5"/>
      <c r="IM983" s="5"/>
      <c r="IN983" s="5"/>
      <c r="IO983" s="5"/>
      <c r="IP983" s="5"/>
      <c r="IQ983" s="5"/>
      <c r="IR983" s="5"/>
      <c r="IS983" s="5"/>
      <c r="IT983" s="5"/>
      <c r="IU983" s="5"/>
      <c r="IV983" s="5"/>
      <c r="IW983" s="5"/>
      <c r="IX983" s="5"/>
      <c r="IY983" s="5"/>
      <c r="IZ983" s="5"/>
      <c r="JA983" s="5"/>
      <c r="JB983" s="5"/>
      <c r="JC983" s="5"/>
      <c r="JD983" s="5"/>
      <c r="JE983" s="5"/>
      <c r="JF983" s="5"/>
      <c r="JG983" s="5"/>
      <c r="JH983" s="5"/>
      <c r="JI983" s="5"/>
      <c r="JJ983" s="5"/>
      <c r="JK983" s="5"/>
      <c r="JL983" s="5"/>
      <c r="JM983" s="5"/>
      <c r="JN983" s="5"/>
      <c r="JO983" s="5"/>
      <c r="JP983" s="5"/>
      <c r="JQ983" s="5"/>
      <c r="JR983" s="5"/>
      <c r="JS983" s="5"/>
      <c r="JT983" s="5"/>
      <c r="JU983" s="5"/>
      <c r="JV983" s="5"/>
      <c r="JW983" s="5"/>
      <c r="JX983" s="5"/>
      <c r="JY983" s="5"/>
      <c r="JZ983" s="5"/>
      <c r="KA983" s="5"/>
      <c r="KB983" s="5"/>
      <c r="KC983" s="5"/>
      <c r="KD983" s="5"/>
      <c r="KE983" s="5"/>
      <c r="KF983" s="5"/>
      <c r="KG983" s="5"/>
      <c r="KH983" s="5"/>
      <c r="KI983" s="5"/>
      <c r="KJ983" s="5"/>
      <c r="KK983" s="5"/>
      <c r="KL983" s="5"/>
      <c r="KM983" s="5"/>
      <c r="KN983" s="5"/>
    </row>
    <row r="984" spans="1:300" ht="12.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5"/>
      <c r="CJ984" s="5"/>
      <c r="CK984" s="5"/>
      <c r="CL984" s="5"/>
      <c r="CM984" s="5"/>
      <c r="CN984" s="5"/>
      <c r="CO984" s="5"/>
      <c r="CP984" s="5"/>
      <c r="CQ984" s="5"/>
      <c r="CR984" s="5"/>
      <c r="CS984" s="5"/>
      <c r="CT984" s="5"/>
      <c r="CU984" s="5"/>
      <c r="CV984" s="5"/>
      <c r="CW984" s="5"/>
      <c r="CX984" s="5"/>
      <c r="CY984" s="5"/>
      <c r="CZ984" s="5"/>
      <c r="DA984" s="5"/>
      <c r="DB984" s="5"/>
      <c r="DC984" s="5"/>
      <c r="DD984" s="5"/>
      <c r="DE984" s="5"/>
      <c r="DF984" s="5"/>
      <c r="DG984" s="5"/>
      <c r="DH984" s="5"/>
      <c r="DI984" s="5"/>
      <c r="DJ984" s="5"/>
      <c r="DK984" s="5"/>
      <c r="DL984" s="5"/>
      <c r="DM984" s="5"/>
      <c r="DN984" s="5"/>
      <c r="DO984" s="5"/>
      <c r="DP984" s="5"/>
      <c r="DQ984" s="5"/>
      <c r="DR984" s="5"/>
      <c r="DS984" s="5"/>
      <c r="DT984" s="5"/>
      <c r="DU984" s="5"/>
      <c r="DV984" s="5"/>
      <c r="DW984" s="5"/>
      <c r="DX984" s="5"/>
      <c r="DY984" s="5"/>
      <c r="DZ984" s="5"/>
      <c r="EA984" s="5"/>
      <c r="EB984" s="5"/>
      <c r="EC984" s="5"/>
      <c r="ED984" s="5"/>
      <c r="EE984" s="5"/>
      <c r="EF984" s="5"/>
      <c r="EG984" s="5"/>
      <c r="EH984" s="5"/>
      <c r="EI984" s="5"/>
      <c r="EJ984" s="5"/>
      <c r="EK984" s="5"/>
      <c r="EL984" s="5"/>
      <c r="EM984" s="5"/>
      <c r="EN984" s="5"/>
      <c r="EO984" s="5"/>
      <c r="EP984" s="5"/>
      <c r="EQ984" s="5"/>
      <c r="ER984" s="5"/>
      <c r="ES984" s="5"/>
      <c r="ET984" s="5"/>
      <c r="EU984" s="5"/>
      <c r="EV984" s="5"/>
      <c r="EW984" s="5"/>
      <c r="EX984" s="5"/>
      <c r="EY984" s="5"/>
      <c r="EZ984" s="5"/>
      <c r="FA984" s="5"/>
      <c r="FB984" s="5"/>
      <c r="FC984" s="5"/>
      <c r="FD984" s="5"/>
      <c r="FE984" s="5"/>
      <c r="FF984" s="5"/>
      <c r="FG984" s="5"/>
      <c r="FH984" s="5"/>
      <c r="FI984" s="5"/>
      <c r="FJ984" s="5"/>
      <c r="FK984" s="5"/>
      <c r="FL984" s="5"/>
      <c r="FM984" s="5"/>
      <c r="FN984" s="5"/>
      <c r="FO984" s="5"/>
      <c r="FP984" s="5"/>
      <c r="FQ984" s="5"/>
      <c r="FR984" s="5"/>
      <c r="FS984" s="5"/>
      <c r="FT984" s="5"/>
      <c r="FU984" s="5"/>
      <c r="FV984" s="5"/>
      <c r="FW984" s="5"/>
      <c r="FX984" s="5"/>
      <c r="FY984" s="5"/>
      <c r="FZ984" s="5"/>
      <c r="GA984" s="5"/>
      <c r="GB984" s="5"/>
      <c r="GC984" s="5"/>
      <c r="GD984" s="5"/>
      <c r="GE984" s="5"/>
      <c r="GF984" s="5"/>
      <c r="GG984" s="5"/>
      <c r="GH984" s="5"/>
      <c r="GI984" s="5"/>
      <c r="GJ984" s="5"/>
      <c r="GK984" s="5"/>
      <c r="GL984" s="5"/>
      <c r="GM984" s="5"/>
      <c r="GN984" s="5"/>
      <c r="GO984" s="5"/>
      <c r="GP984" s="5"/>
      <c r="GQ984" s="5"/>
      <c r="GR984" s="5"/>
      <c r="GS984" s="5"/>
      <c r="GT984" s="5"/>
      <c r="GU984" s="5"/>
      <c r="GV984" s="5"/>
      <c r="GW984" s="5"/>
      <c r="GX984" s="5"/>
      <c r="GY984" s="5"/>
      <c r="GZ984" s="5"/>
      <c r="HA984" s="5"/>
      <c r="HB984" s="5"/>
      <c r="HC984" s="5"/>
      <c r="HD984" s="5"/>
      <c r="HE984" s="5"/>
      <c r="HF984" s="5"/>
      <c r="HG984" s="5"/>
      <c r="HH984" s="5"/>
      <c r="HI984" s="5"/>
      <c r="HJ984" s="5"/>
      <c r="HK984" s="5"/>
      <c r="HL984" s="5"/>
      <c r="HM984" s="5"/>
      <c r="HN984" s="5"/>
      <c r="HO984" s="5"/>
      <c r="HP984" s="5"/>
      <c r="HQ984" s="5"/>
      <c r="HR984" s="5"/>
      <c r="HS984" s="5"/>
      <c r="HT984" s="5"/>
      <c r="HU984" s="5"/>
      <c r="HV984" s="5"/>
      <c r="HW984" s="5"/>
      <c r="HX984" s="5"/>
      <c r="HY984" s="5"/>
      <c r="HZ984" s="5"/>
      <c r="IA984" s="5"/>
      <c r="IB984" s="5"/>
      <c r="IC984" s="5"/>
      <c r="ID984" s="5"/>
      <c r="IE984" s="5"/>
      <c r="IF984" s="5"/>
      <c r="IG984" s="5"/>
      <c r="IH984" s="5"/>
      <c r="II984" s="5"/>
      <c r="IJ984" s="5"/>
      <c r="IK984" s="5"/>
      <c r="IL984" s="5"/>
      <c r="IM984" s="5"/>
      <c r="IN984" s="5"/>
      <c r="IO984" s="5"/>
      <c r="IP984" s="5"/>
      <c r="IQ984" s="5"/>
      <c r="IR984" s="5"/>
      <c r="IS984" s="5"/>
      <c r="IT984" s="5"/>
      <c r="IU984" s="5"/>
      <c r="IV984" s="5"/>
      <c r="IW984" s="5"/>
      <c r="IX984" s="5"/>
      <c r="IY984" s="5"/>
      <c r="IZ984" s="5"/>
      <c r="JA984" s="5"/>
      <c r="JB984" s="5"/>
      <c r="JC984" s="5"/>
      <c r="JD984" s="5"/>
      <c r="JE984" s="5"/>
      <c r="JF984" s="5"/>
      <c r="JG984" s="5"/>
      <c r="JH984" s="5"/>
      <c r="JI984" s="5"/>
      <c r="JJ984" s="5"/>
      <c r="JK984" s="5"/>
      <c r="JL984" s="5"/>
      <c r="JM984" s="5"/>
      <c r="JN984" s="5"/>
      <c r="JO984" s="5"/>
      <c r="JP984" s="5"/>
      <c r="JQ984" s="5"/>
      <c r="JR984" s="5"/>
      <c r="JS984" s="5"/>
      <c r="JT984" s="5"/>
      <c r="JU984" s="5"/>
      <c r="JV984" s="5"/>
      <c r="JW984" s="5"/>
      <c r="JX984" s="5"/>
      <c r="JY984" s="5"/>
      <c r="JZ984" s="5"/>
      <c r="KA984" s="5"/>
      <c r="KB984" s="5"/>
      <c r="KC984" s="5"/>
      <c r="KD984" s="5"/>
      <c r="KE984" s="5"/>
      <c r="KF984" s="5"/>
      <c r="KG984" s="5"/>
      <c r="KH984" s="5"/>
      <c r="KI984" s="5"/>
      <c r="KJ984" s="5"/>
      <c r="KK984" s="5"/>
      <c r="KL984" s="5"/>
      <c r="KM984" s="5"/>
      <c r="KN984" s="5"/>
    </row>
    <row r="985" spans="1:300" ht="12.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5"/>
      <c r="CJ985" s="5"/>
      <c r="CK985" s="5"/>
      <c r="CL985" s="5"/>
      <c r="CM985" s="5"/>
      <c r="CN985" s="5"/>
      <c r="CO985" s="5"/>
      <c r="CP985" s="5"/>
      <c r="CQ985" s="5"/>
      <c r="CR985" s="5"/>
      <c r="CS985" s="5"/>
      <c r="CT985" s="5"/>
      <c r="CU985" s="5"/>
      <c r="CV985" s="5"/>
      <c r="CW985" s="5"/>
      <c r="CX985" s="5"/>
      <c r="CY985" s="5"/>
      <c r="CZ985" s="5"/>
      <c r="DA985" s="5"/>
      <c r="DB985" s="5"/>
      <c r="DC985" s="5"/>
      <c r="DD985" s="5"/>
      <c r="DE985" s="5"/>
      <c r="DF985" s="5"/>
      <c r="DG985" s="5"/>
      <c r="DH985" s="5"/>
      <c r="DI985" s="5"/>
      <c r="DJ985" s="5"/>
      <c r="DK985" s="5"/>
      <c r="DL985" s="5"/>
      <c r="DM985" s="5"/>
      <c r="DN985" s="5"/>
      <c r="DO985" s="5"/>
      <c r="DP985" s="5"/>
      <c r="DQ985" s="5"/>
      <c r="DR985" s="5"/>
      <c r="DS985" s="5"/>
      <c r="DT985" s="5"/>
      <c r="DU985" s="5"/>
      <c r="DV985" s="5"/>
      <c r="DW985" s="5"/>
      <c r="DX985" s="5"/>
      <c r="DY985" s="5"/>
      <c r="DZ985" s="5"/>
      <c r="EA985" s="5"/>
      <c r="EB985" s="5"/>
      <c r="EC985" s="5"/>
      <c r="ED985" s="5"/>
      <c r="EE985" s="5"/>
      <c r="EF985" s="5"/>
      <c r="EG985" s="5"/>
      <c r="EH985" s="5"/>
      <c r="EI985" s="5"/>
      <c r="EJ985" s="5"/>
      <c r="EK985" s="5"/>
      <c r="EL985" s="5"/>
      <c r="EM985" s="5"/>
      <c r="EN985" s="5"/>
      <c r="EO985" s="5"/>
      <c r="EP985" s="5"/>
      <c r="EQ985" s="5"/>
      <c r="ER985" s="5"/>
      <c r="ES985" s="5"/>
      <c r="ET985" s="5"/>
      <c r="EU985" s="5"/>
      <c r="EV985" s="5"/>
      <c r="EW985" s="5"/>
      <c r="EX985" s="5"/>
      <c r="EY985" s="5"/>
      <c r="EZ985" s="5"/>
      <c r="FA985" s="5"/>
      <c r="FB985" s="5"/>
      <c r="FC985" s="5"/>
      <c r="FD985" s="5"/>
      <c r="FE985" s="5"/>
      <c r="FF985" s="5"/>
      <c r="FG985" s="5"/>
      <c r="FH985" s="5"/>
      <c r="FI985" s="5"/>
      <c r="FJ985" s="5"/>
      <c r="FK985" s="5"/>
      <c r="FL985" s="5"/>
      <c r="FM985" s="5"/>
      <c r="FN985" s="5"/>
      <c r="FO985" s="5"/>
      <c r="FP985" s="5"/>
      <c r="FQ985" s="5"/>
      <c r="FR985" s="5"/>
      <c r="FS985" s="5"/>
      <c r="FT985" s="5"/>
      <c r="FU985" s="5"/>
      <c r="FV985" s="5"/>
      <c r="FW985" s="5"/>
      <c r="FX985" s="5"/>
      <c r="FY985" s="5"/>
      <c r="FZ985" s="5"/>
      <c r="GA985" s="5"/>
      <c r="GB985" s="5"/>
      <c r="GC985" s="5"/>
      <c r="GD985" s="5"/>
      <c r="GE985" s="5"/>
      <c r="GF985" s="5"/>
      <c r="GG985" s="5"/>
      <c r="GH985" s="5"/>
      <c r="GI985" s="5"/>
      <c r="GJ985" s="5"/>
      <c r="GK985" s="5"/>
      <c r="GL985" s="5"/>
      <c r="GM985" s="5"/>
      <c r="GN985" s="5"/>
      <c r="GO985" s="5"/>
      <c r="GP985" s="5"/>
      <c r="GQ985" s="5"/>
      <c r="GR985" s="5"/>
      <c r="GS985" s="5"/>
      <c r="GT985" s="5"/>
      <c r="GU985" s="5"/>
      <c r="GV985" s="5"/>
      <c r="GW985" s="5"/>
      <c r="GX985" s="5"/>
      <c r="GY985" s="5"/>
      <c r="GZ985" s="5"/>
      <c r="HA985" s="5"/>
      <c r="HB985" s="5"/>
      <c r="HC985" s="5"/>
      <c r="HD985" s="5"/>
      <c r="HE985" s="5"/>
      <c r="HF985" s="5"/>
      <c r="HG985" s="5"/>
      <c r="HH985" s="5"/>
      <c r="HI985" s="5"/>
      <c r="HJ985" s="5"/>
      <c r="HK985" s="5"/>
      <c r="HL985" s="5"/>
      <c r="HM985" s="5"/>
      <c r="HN985" s="5"/>
      <c r="HO985" s="5"/>
      <c r="HP985" s="5"/>
      <c r="HQ985" s="5"/>
      <c r="HR985" s="5"/>
      <c r="HS985" s="5"/>
      <c r="HT985" s="5"/>
      <c r="HU985" s="5"/>
      <c r="HV985" s="5"/>
      <c r="HW985" s="5"/>
      <c r="HX985" s="5"/>
      <c r="HY985" s="5"/>
      <c r="HZ985" s="5"/>
      <c r="IA985" s="5"/>
      <c r="IB985" s="5"/>
      <c r="IC985" s="5"/>
      <c r="ID985" s="5"/>
      <c r="IE985" s="5"/>
      <c r="IF985" s="5"/>
      <c r="IG985" s="5"/>
      <c r="IH985" s="5"/>
      <c r="II985" s="5"/>
      <c r="IJ985" s="5"/>
      <c r="IK985" s="5"/>
      <c r="IL985" s="5"/>
      <c r="IM985" s="5"/>
      <c r="IN985" s="5"/>
      <c r="IO985" s="5"/>
      <c r="IP985" s="5"/>
      <c r="IQ985" s="5"/>
      <c r="IR985" s="5"/>
      <c r="IS985" s="5"/>
      <c r="IT985" s="5"/>
      <c r="IU985" s="5"/>
      <c r="IV985" s="5"/>
      <c r="IW985" s="5"/>
      <c r="IX985" s="5"/>
      <c r="IY985" s="5"/>
      <c r="IZ985" s="5"/>
      <c r="JA985" s="5"/>
      <c r="JB985" s="5"/>
      <c r="JC985" s="5"/>
      <c r="JD985" s="5"/>
      <c r="JE985" s="5"/>
      <c r="JF985" s="5"/>
      <c r="JG985" s="5"/>
      <c r="JH985" s="5"/>
      <c r="JI985" s="5"/>
      <c r="JJ985" s="5"/>
      <c r="JK985" s="5"/>
      <c r="JL985" s="5"/>
      <c r="JM985" s="5"/>
      <c r="JN985" s="5"/>
      <c r="JO985" s="5"/>
      <c r="JP985" s="5"/>
      <c r="JQ985" s="5"/>
      <c r="JR985" s="5"/>
      <c r="JS985" s="5"/>
      <c r="JT985" s="5"/>
      <c r="JU985" s="5"/>
      <c r="JV985" s="5"/>
      <c r="JW985" s="5"/>
      <c r="JX985" s="5"/>
      <c r="JY985" s="5"/>
      <c r="JZ985" s="5"/>
      <c r="KA985" s="5"/>
      <c r="KB985" s="5"/>
      <c r="KC985" s="5"/>
      <c r="KD985" s="5"/>
      <c r="KE985" s="5"/>
      <c r="KF985" s="5"/>
      <c r="KG985" s="5"/>
      <c r="KH985" s="5"/>
      <c r="KI985" s="5"/>
      <c r="KJ985" s="5"/>
      <c r="KK985" s="5"/>
      <c r="KL985" s="5"/>
      <c r="KM985" s="5"/>
      <c r="KN985" s="5"/>
    </row>
    <row r="986" spans="1:300" ht="12.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  <c r="CH986" s="5"/>
      <c r="CI986" s="5"/>
      <c r="CJ986" s="5"/>
      <c r="CK986" s="5"/>
      <c r="CL986" s="5"/>
      <c r="CM986" s="5"/>
      <c r="CN986" s="5"/>
      <c r="CO986" s="5"/>
      <c r="CP986" s="5"/>
      <c r="CQ986" s="5"/>
      <c r="CR986" s="5"/>
      <c r="CS986" s="5"/>
      <c r="CT986" s="5"/>
      <c r="CU986" s="5"/>
      <c r="CV986" s="5"/>
      <c r="CW986" s="5"/>
      <c r="CX986" s="5"/>
      <c r="CY986" s="5"/>
      <c r="CZ986" s="5"/>
      <c r="DA986" s="5"/>
      <c r="DB986" s="5"/>
      <c r="DC986" s="5"/>
      <c r="DD986" s="5"/>
      <c r="DE986" s="5"/>
      <c r="DF986" s="5"/>
      <c r="DG986" s="5"/>
      <c r="DH986" s="5"/>
      <c r="DI986" s="5"/>
      <c r="DJ986" s="5"/>
      <c r="DK986" s="5"/>
      <c r="DL986" s="5"/>
      <c r="DM986" s="5"/>
      <c r="DN986" s="5"/>
      <c r="DO986" s="5"/>
      <c r="DP986" s="5"/>
      <c r="DQ986" s="5"/>
      <c r="DR986" s="5"/>
      <c r="DS986" s="5"/>
      <c r="DT986" s="5"/>
      <c r="DU986" s="5"/>
      <c r="DV986" s="5"/>
      <c r="DW986" s="5"/>
      <c r="DX986" s="5"/>
      <c r="DY986" s="5"/>
      <c r="DZ986" s="5"/>
      <c r="EA986" s="5"/>
      <c r="EB986" s="5"/>
      <c r="EC986" s="5"/>
      <c r="ED986" s="5"/>
      <c r="EE986" s="5"/>
      <c r="EF986" s="5"/>
      <c r="EG986" s="5"/>
      <c r="EH986" s="5"/>
      <c r="EI986" s="5"/>
      <c r="EJ986" s="5"/>
      <c r="EK986" s="5"/>
      <c r="EL986" s="5"/>
      <c r="EM986" s="5"/>
      <c r="EN986" s="5"/>
      <c r="EO986" s="5"/>
      <c r="EP986" s="5"/>
      <c r="EQ986" s="5"/>
      <c r="ER986" s="5"/>
      <c r="ES986" s="5"/>
      <c r="ET986" s="5"/>
      <c r="EU986" s="5"/>
      <c r="EV986" s="5"/>
      <c r="EW986" s="5"/>
      <c r="EX986" s="5"/>
      <c r="EY986" s="5"/>
      <c r="EZ986" s="5"/>
      <c r="FA986" s="5"/>
      <c r="FB986" s="5"/>
      <c r="FC986" s="5"/>
      <c r="FD986" s="5"/>
      <c r="FE986" s="5"/>
      <c r="FF986" s="5"/>
      <c r="FG986" s="5"/>
      <c r="FH986" s="5"/>
      <c r="FI986" s="5"/>
      <c r="FJ986" s="5"/>
      <c r="FK986" s="5"/>
      <c r="FL986" s="5"/>
      <c r="FM986" s="5"/>
      <c r="FN986" s="5"/>
      <c r="FO986" s="5"/>
      <c r="FP986" s="5"/>
      <c r="FQ986" s="5"/>
      <c r="FR986" s="5"/>
      <c r="FS986" s="5"/>
      <c r="FT986" s="5"/>
      <c r="FU986" s="5"/>
      <c r="FV986" s="5"/>
      <c r="FW986" s="5"/>
      <c r="FX986" s="5"/>
      <c r="FY986" s="5"/>
      <c r="FZ986" s="5"/>
      <c r="GA986" s="5"/>
      <c r="GB986" s="5"/>
      <c r="GC986" s="5"/>
      <c r="GD986" s="5"/>
      <c r="GE986" s="5"/>
      <c r="GF986" s="5"/>
      <c r="GG986" s="5"/>
      <c r="GH986" s="5"/>
      <c r="GI986" s="5"/>
      <c r="GJ986" s="5"/>
      <c r="GK986" s="5"/>
      <c r="GL986" s="5"/>
      <c r="GM986" s="5"/>
      <c r="GN986" s="5"/>
      <c r="GO986" s="5"/>
      <c r="GP986" s="5"/>
      <c r="GQ986" s="5"/>
      <c r="GR986" s="5"/>
      <c r="GS986" s="5"/>
      <c r="GT986" s="5"/>
      <c r="GU986" s="5"/>
      <c r="GV986" s="5"/>
      <c r="GW986" s="5"/>
      <c r="GX986" s="5"/>
      <c r="GY986" s="5"/>
      <c r="GZ986" s="5"/>
      <c r="HA986" s="5"/>
      <c r="HB986" s="5"/>
      <c r="HC986" s="5"/>
      <c r="HD986" s="5"/>
      <c r="HE986" s="5"/>
      <c r="HF986" s="5"/>
      <c r="HG986" s="5"/>
      <c r="HH986" s="5"/>
      <c r="HI986" s="5"/>
      <c r="HJ986" s="5"/>
      <c r="HK986" s="5"/>
      <c r="HL986" s="5"/>
      <c r="HM986" s="5"/>
      <c r="HN986" s="5"/>
      <c r="HO986" s="5"/>
      <c r="HP986" s="5"/>
      <c r="HQ986" s="5"/>
      <c r="HR986" s="5"/>
      <c r="HS986" s="5"/>
      <c r="HT986" s="5"/>
      <c r="HU986" s="5"/>
      <c r="HV986" s="5"/>
      <c r="HW986" s="5"/>
      <c r="HX986" s="5"/>
      <c r="HY986" s="5"/>
      <c r="HZ986" s="5"/>
      <c r="IA986" s="5"/>
      <c r="IB986" s="5"/>
      <c r="IC986" s="5"/>
      <c r="ID986" s="5"/>
      <c r="IE986" s="5"/>
      <c r="IF986" s="5"/>
      <c r="IG986" s="5"/>
      <c r="IH986" s="5"/>
      <c r="II986" s="5"/>
      <c r="IJ986" s="5"/>
      <c r="IK986" s="5"/>
      <c r="IL986" s="5"/>
      <c r="IM986" s="5"/>
      <c r="IN986" s="5"/>
      <c r="IO986" s="5"/>
      <c r="IP986" s="5"/>
      <c r="IQ986" s="5"/>
      <c r="IR986" s="5"/>
      <c r="IS986" s="5"/>
      <c r="IT986" s="5"/>
      <c r="IU986" s="5"/>
      <c r="IV986" s="5"/>
      <c r="IW986" s="5"/>
      <c r="IX986" s="5"/>
      <c r="IY986" s="5"/>
      <c r="IZ986" s="5"/>
      <c r="JA986" s="5"/>
      <c r="JB986" s="5"/>
      <c r="JC986" s="5"/>
      <c r="JD986" s="5"/>
      <c r="JE986" s="5"/>
      <c r="JF986" s="5"/>
      <c r="JG986" s="5"/>
      <c r="JH986" s="5"/>
      <c r="JI986" s="5"/>
      <c r="JJ986" s="5"/>
      <c r="JK986" s="5"/>
      <c r="JL986" s="5"/>
      <c r="JM986" s="5"/>
      <c r="JN986" s="5"/>
      <c r="JO986" s="5"/>
      <c r="JP986" s="5"/>
      <c r="JQ986" s="5"/>
      <c r="JR986" s="5"/>
      <c r="JS986" s="5"/>
      <c r="JT986" s="5"/>
      <c r="JU986" s="5"/>
      <c r="JV986" s="5"/>
      <c r="JW986" s="5"/>
      <c r="JX986" s="5"/>
      <c r="JY986" s="5"/>
      <c r="JZ986" s="5"/>
      <c r="KA986" s="5"/>
      <c r="KB986" s="5"/>
      <c r="KC986" s="5"/>
      <c r="KD986" s="5"/>
      <c r="KE986" s="5"/>
      <c r="KF986" s="5"/>
      <c r="KG986" s="5"/>
      <c r="KH986" s="5"/>
      <c r="KI986" s="5"/>
      <c r="KJ986" s="5"/>
      <c r="KK986" s="5"/>
      <c r="KL986" s="5"/>
      <c r="KM986" s="5"/>
      <c r="KN986" s="5"/>
    </row>
    <row r="987" spans="1:300" ht="12.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5"/>
      <c r="CJ987" s="5"/>
      <c r="CK987" s="5"/>
      <c r="CL987" s="5"/>
      <c r="CM987" s="5"/>
      <c r="CN987" s="5"/>
      <c r="CO987" s="5"/>
      <c r="CP987" s="5"/>
      <c r="CQ987" s="5"/>
      <c r="CR987" s="5"/>
      <c r="CS987" s="5"/>
      <c r="CT987" s="5"/>
      <c r="CU987" s="5"/>
      <c r="CV987" s="5"/>
      <c r="CW987" s="5"/>
      <c r="CX987" s="5"/>
      <c r="CY987" s="5"/>
      <c r="CZ987" s="5"/>
      <c r="DA987" s="5"/>
      <c r="DB987" s="5"/>
      <c r="DC987" s="5"/>
      <c r="DD987" s="5"/>
      <c r="DE987" s="5"/>
      <c r="DF987" s="5"/>
      <c r="DG987" s="5"/>
      <c r="DH987" s="5"/>
      <c r="DI987" s="5"/>
      <c r="DJ987" s="5"/>
      <c r="DK987" s="5"/>
      <c r="DL987" s="5"/>
      <c r="DM987" s="5"/>
      <c r="DN987" s="5"/>
      <c r="DO987" s="5"/>
      <c r="DP987" s="5"/>
      <c r="DQ987" s="5"/>
      <c r="DR987" s="5"/>
      <c r="DS987" s="5"/>
      <c r="DT987" s="5"/>
      <c r="DU987" s="5"/>
      <c r="DV987" s="5"/>
      <c r="DW987" s="5"/>
      <c r="DX987" s="5"/>
      <c r="DY987" s="5"/>
      <c r="DZ987" s="5"/>
      <c r="EA987" s="5"/>
      <c r="EB987" s="5"/>
      <c r="EC987" s="5"/>
      <c r="ED987" s="5"/>
      <c r="EE987" s="5"/>
      <c r="EF987" s="5"/>
      <c r="EG987" s="5"/>
      <c r="EH987" s="5"/>
      <c r="EI987" s="5"/>
      <c r="EJ987" s="5"/>
      <c r="EK987" s="5"/>
      <c r="EL987" s="5"/>
      <c r="EM987" s="5"/>
      <c r="EN987" s="5"/>
      <c r="EO987" s="5"/>
      <c r="EP987" s="5"/>
      <c r="EQ987" s="5"/>
      <c r="ER987" s="5"/>
      <c r="ES987" s="5"/>
      <c r="ET987" s="5"/>
      <c r="EU987" s="5"/>
      <c r="EV987" s="5"/>
      <c r="EW987" s="5"/>
      <c r="EX987" s="5"/>
      <c r="EY987" s="5"/>
      <c r="EZ987" s="5"/>
      <c r="FA987" s="5"/>
      <c r="FB987" s="5"/>
      <c r="FC987" s="5"/>
      <c r="FD987" s="5"/>
      <c r="FE987" s="5"/>
      <c r="FF987" s="5"/>
      <c r="FG987" s="5"/>
      <c r="FH987" s="5"/>
      <c r="FI987" s="5"/>
      <c r="FJ987" s="5"/>
      <c r="FK987" s="5"/>
      <c r="FL987" s="5"/>
      <c r="FM987" s="5"/>
      <c r="FN987" s="5"/>
      <c r="FO987" s="5"/>
      <c r="FP987" s="5"/>
      <c r="FQ987" s="5"/>
      <c r="FR987" s="5"/>
      <c r="FS987" s="5"/>
      <c r="FT987" s="5"/>
      <c r="FU987" s="5"/>
      <c r="FV987" s="5"/>
      <c r="FW987" s="5"/>
      <c r="FX987" s="5"/>
      <c r="FY987" s="5"/>
      <c r="FZ987" s="5"/>
      <c r="GA987" s="5"/>
      <c r="GB987" s="5"/>
      <c r="GC987" s="5"/>
      <c r="GD987" s="5"/>
      <c r="GE987" s="5"/>
      <c r="GF987" s="5"/>
      <c r="GG987" s="5"/>
      <c r="GH987" s="5"/>
      <c r="GI987" s="5"/>
      <c r="GJ987" s="5"/>
      <c r="GK987" s="5"/>
      <c r="GL987" s="5"/>
      <c r="GM987" s="5"/>
      <c r="GN987" s="5"/>
      <c r="GO987" s="5"/>
      <c r="GP987" s="5"/>
      <c r="GQ987" s="5"/>
      <c r="GR987" s="5"/>
      <c r="GS987" s="5"/>
      <c r="GT987" s="5"/>
      <c r="GU987" s="5"/>
      <c r="GV987" s="5"/>
      <c r="GW987" s="5"/>
      <c r="GX987" s="5"/>
      <c r="GY987" s="5"/>
      <c r="GZ987" s="5"/>
      <c r="HA987" s="5"/>
      <c r="HB987" s="5"/>
      <c r="HC987" s="5"/>
      <c r="HD987" s="5"/>
      <c r="HE987" s="5"/>
      <c r="HF987" s="5"/>
      <c r="HG987" s="5"/>
      <c r="HH987" s="5"/>
      <c r="HI987" s="5"/>
      <c r="HJ987" s="5"/>
      <c r="HK987" s="5"/>
      <c r="HL987" s="5"/>
      <c r="HM987" s="5"/>
      <c r="HN987" s="5"/>
      <c r="HO987" s="5"/>
      <c r="HP987" s="5"/>
      <c r="HQ987" s="5"/>
      <c r="HR987" s="5"/>
      <c r="HS987" s="5"/>
      <c r="HT987" s="5"/>
      <c r="HU987" s="5"/>
      <c r="HV987" s="5"/>
      <c r="HW987" s="5"/>
      <c r="HX987" s="5"/>
      <c r="HY987" s="5"/>
      <c r="HZ987" s="5"/>
      <c r="IA987" s="5"/>
      <c r="IB987" s="5"/>
      <c r="IC987" s="5"/>
      <c r="ID987" s="5"/>
      <c r="IE987" s="5"/>
      <c r="IF987" s="5"/>
      <c r="IG987" s="5"/>
      <c r="IH987" s="5"/>
      <c r="II987" s="5"/>
      <c r="IJ987" s="5"/>
      <c r="IK987" s="5"/>
      <c r="IL987" s="5"/>
      <c r="IM987" s="5"/>
      <c r="IN987" s="5"/>
      <c r="IO987" s="5"/>
      <c r="IP987" s="5"/>
      <c r="IQ987" s="5"/>
      <c r="IR987" s="5"/>
      <c r="IS987" s="5"/>
      <c r="IT987" s="5"/>
      <c r="IU987" s="5"/>
      <c r="IV987" s="5"/>
      <c r="IW987" s="5"/>
      <c r="IX987" s="5"/>
      <c r="IY987" s="5"/>
      <c r="IZ987" s="5"/>
      <c r="JA987" s="5"/>
      <c r="JB987" s="5"/>
      <c r="JC987" s="5"/>
      <c r="JD987" s="5"/>
      <c r="JE987" s="5"/>
      <c r="JF987" s="5"/>
      <c r="JG987" s="5"/>
      <c r="JH987" s="5"/>
      <c r="JI987" s="5"/>
      <c r="JJ987" s="5"/>
      <c r="JK987" s="5"/>
      <c r="JL987" s="5"/>
      <c r="JM987" s="5"/>
      <c r="JN987" s="5"/>
      <c r="JO987" s="5"/>
      <c r="JP987" s="5"/>
      <c r="JQ987" s="5"/>
      <c r="JR987" s="5"/>
      <c r="JS987" s="5"/>
      <c r="JT987" s="5"/>
      <c r="JU987" s="5"/>
      <c r="JV987" s="5"/>
      <c r="JW987" s="5"/>
      <c r="JX987" s="5"/>
      <c r="JY987" s="5"/>
      <c r="JZ987" s="5"/>
      <c r="KA987" s="5"/>
      <c r="KB987" s="5"/>
      <c r="KC987" s="5"/>
      <c r="KD987" s="5"/>
      <c r="KE987" s="5"/>
      <c r="KF987" s="5"/>
      <c r="KG987" s="5"/>
      <c r="KH987" s="5"/>
      <c r="KI987" s="5"/>
      <c r="KJ987" s="5"/>
      <c r="KK987" s="5"/>
      <c r="KL987" s="5"/>
      <c r="KM987" s="5"/>
      <c r="KN987" s="5"/>
    </row>
    <row r="988" spans="1:300" ht="12.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  <c r="CH988" s="5"/>
      <c r="CI988" s="5"/>
      <c r="CJ988" s="5"/>
      <c r="CK988" s="5"/>
      <c r="CL988" s="5"/>
      <c r="CM988" s="5"/>
      <c r="CN988" s="5"/>
      <c r="CO988" s="5"/>
      <c r="CP988" s="5"/>
      <c r="CQ988" s="5"/>
      <c r="CR988" s="5"/>
      <c r="CS988" s="5"/>
      <c r="CT988" s="5"/>
      <c r="CU988" s="5"/>
      <c r="CV988" s="5"/>
      <c r="CW988" s="5"/>
      <c r="CX988" s="5"/>
      <c r="CY988" s="5"/>
      <c r="CZ988" s="5"/>
      <c r="DA988" s="5"/>
      <c r="DB988" s="5"/>
      <c r="DC988" s="5"/>
      <c r="DD988" s="5"/>
      <c r="DE988" s="5"/>
      <c r="DF988" s="5"/>
      <c r="DG988" s="5"/>
      <c r="DH988" s="5"/>
      <c r="DI988" s="5"/>
      <c r="DJ988" s="5"/>
      <c r="DK988" s="5"/>
      <c r="DL988" s="5"/>
      <c r="DM988" s="5"/>
      <c r="DN988" s="5"/>
      <c r="DO988" s="5"/>
      <c r="DP988" s="5"/>
      <c r="DQ988" s="5"/>
      <c r="DR988" s="5"/>
      <c r="DS988" s="5"/>
      <c r="DT988" s="5"/>
      <c r="DU988" s="5"/>
      <c r="DV988" s="5"/>
      <c r="DW988" s="5"/>
      <c r="DX988" s="5"/>
      <c r="DY988" s="5"/>
      <c r="DZ988" s="5"/>
      <c r="EA988" s="5"/>
      <c r="EB988" s="5"/>
      <c r="EC988" s="5"/>
      <c r="ED988" s="5"/>
      <c r="EE988" s="5"/>
      <c r="EF988" s="5"/>
      <c r="EG988" s="5"/>
      <c r="EH988" s="5"/>
      <c r="EI988" s="5"/>
      <c r="EJ988" s="5"/>
      <c r="EK988" s="5"/>
      <c r="EL988" s="5"/>
      <c r="EM988" s="5"/>
      <c r="EN988" s="5"/>
      <c r="EO988" s="5"/>
      <c r="EP988" s="5"/>
      <c r="EQ988" s="5"/>
      <c r="ER988" s="5"/>
      <c r="ES988" s="5"/>
      <c r="ET988" s="5"/>
      <c r="EU988" s="5"/>
      <c r="EV988" s="5"/>
      <c r="EW988" s="5"/>
      <c r="EX988" s="5"/>
      <c r="EY988" s="5"/>
      <c r="EZ988" s="5"/>
      <c r="FA988" s="5"/>
      <c r="FB988" s="5"/>
      <c r="FC988" s="5"/>
      <c r="FD988" s="5"/>
      <c r="FE988" s="5"/>
      <c r="FF988" s="5"/>
      <c r="FG988" s="5"/>
      <c r="FH988" s="5"/>
      <c r="FI988" s="5"/>
      <c r="FJ988" s="5"/>
      <c r="FK988" s="5"/>
      <c r="FL988" s="5"/>
      <c r="FM988" s="5"/>
      <c r="FN988" s="5"/>
      <c r="FO988" s="5"/>
      <c r="FP988" s="5"/>
      <c r="FQ988" s="5"/>
      <c r="FR988" s="5"/>
      <c r="FS988" s="5"/>
      <c r="FT988" s="5"/>
      <c r="FU988" s="5"/>
      <c r="FV988" s="5"/>
      <c r="FW988" s="5"/>
      <c r="FX988" s="5"/>
      <c r="FY988" s="5"/>
      <c r="FZ988" s="5"/>
      <c r="GA988" s="5"/>
      <c r="GB988" s="5"/>
      <c r="GC988" s="5"/>
      <c r="GD988" s="5"/>
      <c r="GE988" s="5"/>
      <c r="GF988" s="5"/>
      <c r="GG988" s="5"/>
      <c r="GH988" s="5"/>
      <c r="GI988" s="5"/>
      <c r="GJ988" s="5"/>
      <c r="GK988" s="5"/>
      <c r="GL988" s="5"/>
      <c r="GM988" s="5"/>
      <c r="GN988" s="5"/>
      <c r="GO988" s="5"/>
      <c r="GP988" s="5"/>
      <c r="GQ988" s="5"/>
      <c r="GR988" s="5"/>
      <c r="GS988" s="5"/>
      <c r="GT988" s="5"/>
      <c r="GU988" s="5"/>
      <c r="GV988" s="5"/>
      <c r="GW988" s="5"/>
      <c r="GX988" s="5"/>
      <c r="GY988" s="5"/>
      <c r="GZ988" s="5"/>
      <c r="HA988" s="5"/>
      <c r="HB988" s="5"/>
      <c r="HC988" s="5"/>
      <c r="HD988" s="5"/>
      <c r="HE988" s="5"/>
      <c r="HF988" s="5"/>
      <c r="HG988" s="5"/>
      <c r="HH988" s="5"/>
      <c r="HI988" s="5"/>
      <c r="HJ988" s="5"/>
      <c r="HK988" s="5"/>
      <c r="HL988" s="5"/>
      <c r="HM988" s="5"/>
      <c r="HN988" s="5"/>
      <c r="HO988" s="5"/>
      <c r="HP988" s="5"/>
      <c r="HQ988" s="5"/>
      <c r="HR988" s="5"/>
      <c r="HS988" s="5"/>
      <c r="HT988" s="5"/>
      <c r="HU988" s="5"/>
      <c r="HV988" s="5"/>
      <c r="HW988" s="5"/>
      <c r="HX988" s="5"/>
      <c r="HY988" s="5"/>
      <c r="HZ988" s="5"/>
      <c r="IA988" s="5"/>
      <c r="IB988" s="5"/>
      <c r="IC988" s="5"/>
      <c r="ID988" s="5"/>
      <c r="IE988" s="5"/>
      <c r="IF988" s="5"/>
      <c r="IG988" s="5"/>
      <c r="IH988" s="5"/>
      <c r="II988" s="5"/>
      <c r="IJ988" s="5"/>
      <c r="IK988" s="5"/>
      <c r="IL988" s="5"/>
      <c r="IM988" s="5"/>
      <c r="IN988" s="5"/>
      <c r="IO988" s="5"/>
      <c r="IP988" s="5"/>
      <c r="IQ988" s="5"/>
      <c r="IR988" s="5"/>
      <c r="IS988" s="5"/>
      <c r="IT988" s="5"/>
      <c r="IU988" s="5"/>
      <c r="IV988" s="5"/>
      <c r="IW988" s="5"/>
      <c r="IX988" s="5"/>
      <c r="IY988" s="5"/>
      <c r="IZ988" s="5"/>
      <c r="JA988" s="5"/>
      <c r="JB988" s="5"/>
      <c r="JC988" s="5"/>
      <c r="JD988" s="5"/>
      <c r="JE988" s="5"/>
      <c r="JF988" s="5"/>
      <c r="JG988" s="5"/>
      <c r="JH988" s="5"/>
      <c r="JI988" s="5"/>
      <c r="JJ988" s="5"/>
      <c r="JK988" s="5"/>
      <c r="JL988" s="5"/>
      <c r="JM988" s="5"/>
      <c r="JN988" s="5"/>
      <c r="JO988" s="5"/>
      <c r="JP988" s="5"/>
      <c r="JQ988" s="5"/>
      <c r="JR988" s="5"/>
      <c r="JS988" s="5"/>
      <c r="JT988" s="5"/>
      <c r="JU988" s="5"/>
      <c r="JV988" s="5"/>
      <c r="JW988" s="5"/>
      <c r="JX988" s="5"/>
      <c r="JY988" s="5"/>
      <c r="JZ988" s="5"/>
      <c r="KA988" s="5"/>
      <c r="KB988" s="5"/>
      <c r="KC988" s="5"/>
      <c r="KD988" s="5"/>
      <c r="KE988" s="5"/>
      <c r="KF988" s="5"/>
      <c r="KG988" s="5"/>
      <c r="KH988" s="5"/>
      <c r="KI988" s="5"/>
      <c r="KJ988" s="5"/>
      <c r="KK988" s="5"/>
      <c r="KL988" s="5"/>
      <c r="KM988" s="5"/>
      <c r="KN988" s="5"/>
    </row>
    <row r="989" spans="1:300" ht="12.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  <c r="CH989" s="5"/>
      <c r="CI989" s="5"/>
      <c r="CJ989" s="5"/>
      <c r="CK989" s="5"/>
      <c r="CL989" s="5"/>
      <c r="CM989" s="5"/>
      <c r="CN989" s="5"/>
      <c r="CO989" s="5"/>
      <c r="CP989" s="5"/>
      <c r="CQ989" s="5"/>
      <c r="CR989" s="5"/>
      <c r="CS989" s="5"/>
      <c r="CT989" s="5"/>
      <c r="CU989" s="5"/>
      <c r="CV989" s="5"/>
      <c r="CW989" s="5"/>
      <c r="CX989" s="5"/>
      <c r="CY989" s="5"/>
      <c r="CZ989" s="5"/>
      <c r="DA989" s="5"/>
      <c r="DB989" s="5"/>
      <c r="DC989" s="5"/>
      <c r="DD989" s="5"/>
      <c r="DE989" s="5"/>
      <c r="DF989" s="5"/>
      <c r="DG989" s="5"/>
      <c r="DH989" s="5"/>
      <c r="DI989" s="5"/>
      <c r="DJ989" s="5"/>
      <c r="DK989" s="5"/>
      <c r="DL989" s="5"/>
      <c r="DM989" s="5"/>
      <c r="DN989" s="5"/>
      <c r="DO989" s="5"/>
      <c r="DP989" s="5"/>
      <c r="DQ989" s="5"/>
      <c r="DR989" s="5"/>
      <c r="DS989" s="5"/>
      <c r="DT989" s="5"/>
      <c r="DU989" s="5"/>
      <c r="DV989" s="5"/>
      <c r="DW989" s="5"/>
      <c r="DX989" s="5"/>
      <c r="DY989" s="5"/>
      <c r="DZ989" s="5"/>
      <c r="EA989" s="5"/>
      <c r="EB989" s="5"/>
      <c r="EC989" s="5"/>
      <c r="ED989" s="5"/>
      <c r="EE989" s="5"/>
      <c r="EF989" s="5"/>
      <c r="EG989" s="5"/>
      <c r="EH989" s="5"/>
      <c r="EI989" s="5"/>
      <c r="EJ989" s="5"/>
      <c r="EK989" s="5"/>
      <c r="EL989" s="5"/>
      <c r="EM989" s="5"/>
      <c r="EN989" s="5"/>
      <c r="EO989" s="5"/>
      <c r="EP989" s="5"/>
      <c r="EQ989" s="5"/>
      <c r="ER989" s="5"/>
      <c r="ES989" s="5"/>
      <c r="ET989" s="5"/>
      <c r="EU989" s="5"/>
      <c r="EV989" s="5"/>
      <c r="EW989" s="5"/>
      <c r="EX989" s="5"/>
      <c r="EY989" s="5"/>
      <c r="EZ989" s="5"/>
      <c r="FA989" s="5"/>
      <c r="FB989" s="5"/>
      <c r="FC989" s="5"/>
      <c r="FD989" s="5"/>
      <c r="FE989" s="5"/>
      <c r="FF989" s="5"/>
      <c r="FG989" s="5"/>
      <c r="FH989" s="5"/>
      <c r="FI989" s="5"/>
      <c r="FJ989" s="5"/>
      <c r="FK989" s="5"/>
      <c r="FL989" s="5"/>
      <c r="FM989" s="5"/>
      <c r="FN989" s="5"/>
      <c r="FO989" s="5"/>
      <c r="FP989" s="5"/>
      <c r="FQ989" s="5"/>
      <c r="FR989" s="5"/>
      <c r="FS989" s="5"/>
      <c r="FT989" s="5"/>
      <c r="FU989" s="5"/>
      <c r="FV989" s="5"/>
      <c r="FW989" s="5"/>
      <c r="FX989" s="5"/>
      <c r="FY989" s="5"/>
      <c r="FZ989" s="5"/>
      <c r="GA989" s="5"/>
      <c r="GB989" s="5"/>
      <c r="GC989" s="5"/>
      <c r="GD989" s="5"/>
      <c r="GE989" s="5"/>
      <c r="GF989" s="5"/>
      <c r="GG989" s="5"/>
      <c r="GH989" s="5"/>
      <c r="GI989" s="5"/>
      <c r="GJ989" s="5"/>
      <c r="GK989" s="5"/>
      <c r="GL989" s="5"/>
      <c r="GM989" s="5"/>
      <c r="GN989" s="5"/>
      <c r="GO989" s="5"/>
      <c r="GP989" s="5"/>
      <c r="GQ989" s="5"/>
      <c r="GR989" s="5"/>
      <c r="GS989" s="5"/>
      <c r="GT989" s="5"/>
      <c r="GU989" s="5"/>
      <c r="GV989" s="5"/>
      <c r="GW989" s="5"/>
      <c r="GX989" s="5"/>
      <c r="GY989" s="5"/>
      <c r="GZ989" s="5"/>
      <c r="HA989" s="5"/>
      <c r="HB989" s="5"/>
      <c r="HC989" s="5"/>
      <c r="HD989" s="5"/>
      <c r="HE989" s="5"/>
      <c r="HF989" s="5"/>
      <c r="HG989" s="5"/>
      <c r="HH989" s="5"/>
      <c r="HI989" s="5"/>
      <c r="HJ989" s="5"/>
      <c r="HK989" s="5"/>
      <c r="HL989" s="5"/>
      <c r="HM989" s="5"/>
      <c r="HN989" s="5"/>
      <c r="HO989" s="5"/>
      <c r="HP989" s="5"/>
      <c r="HQ989" s="5"/>
      <c r="HR989" s="5"/>
      <c r="HS989" s="5"/>
      <c r="HT989" s="5"/>
      <c r="HU989" s="5"/>
      <c r="HV989" s="5"/>
      <c r="HW989" s="5"/>
      <c r="HX989" s="5"/>
      <c r="HY989" s="5"/>
      <c r="HZ989" s="5"/>
      <c r="IA989" s="5"/>
      <c r="IB989" s="5"/>
      <c r="IC989" s="5"/>
      <c r="ID989" s="5"/>
      <c r="IE989" s="5"/>
      <c r="IF989" s="5"/>
      <c r="IG989" s="5"/>
      <c r="IH989" s="5"/>
      <c r="II989" s="5"/>
      <c r="IJ989" s="5"/>
      <c r="IK989" s="5"/>
      <c r="IL989" s="5"/>
      <c r="IM989" s="5"/>
      <c r="IN989" s="5"/>
      <c r="IO989" s="5"/>
      <c r="IP989" s="5"/>
      <c r="IQ989" s="5"/>
      <c r="IR989" s="5"/>
      <c r="IS989" s="5"/>
      <c r="IT989" s="5"/>
      <c r="IU989" s="5"/>
      <c r="IV989" s="5"/>
      <c r="IW989" s="5"/>
      <c r="IX989" s="5"/>
      <c r="IY989" s="5"/>
      <c r="IZ989" s="5"/>
      <c r="JA989" s="5"/>
      <c r="JB989" s="5"/>
      <c r="JC989" s="5"/>
      <c r="JD989" s="5"/>
      <c r="JE989" s="5"/>
      <c r="JF989" s="5"/>
      <c r="JG989" s="5"/>
      <c r="JH989" s="5"/>
      <c r="JI989" s="5"/>
      <c r="JJ989" s="5"/>
      <c r="JK989" s="5"/>
      <c r="JL989" s="5"/>
      <c r="JM989" s="5"/>
      <c r="JN989" s="5"/>
      <c r="JO989" s="5"/>
      <c r="JP989" s="5"/>
      <c r="JQ989" s="5"/>
      <c r="JR989" s="5"/>
      <c r="JS989" s="5"/>
      <c r="JT989" s="5"/>
      <c r="JU989" s="5"/>
      <c r="JV989" s="5"/>
      <c r="JW989" s="5"/>
      <c r="JX989" s="5"/>
      <c r="JY989" s="5"/>
      <c r="JZ989" s="5"/>
      <c r="KA989" s="5"/>
      <c r="KB989" s="5"/>
      <c r="KC989" s="5"/>
      <c r="KD989" s="5"/>
      <c r="KE989" s="5"/>
      <c r="KF989" s="5"/>
      <c r="KG989" s="5"/>
      <c r="KH989" s="5"/>
      <c r="KI989" s="5"/>
      <c r="KJ989" s="5"/>
      <c r="KK989" s="5"/>
      <c r="KL989" s="5"/>
      <c r="KM989" s="5"/>
      <c r="KN989" s="5"/>
    </row>
    <row r="990" spans="1:300" ht="12.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  <c r="CH990" s="5"/>
      <c r="CI990" s="5"/>
      <c r="CJ990" s="5"/>
      <c r="CK990" s="5"/>
      <c r="CL990" s="5"/>
      <c r="CM990" s="5"/>
      <c r="CN990" s="5"/>
      <c r="CO990" s="5"/>
      <c r="CP990" s="5"/>
      <c r="CQ990" s="5"/>
      <c r="CR990" s="5"/>
      <c r="CS990" s="5"/>
      <c r="CT990" s="5"/>
      <c r="CU990" s="5"/>
      <c r="CV990" s="5"/>
      <c r="CW990" s="5"/>
      <c r="CX990" s="5"/>
      <c r="CY990" s="5"/>
      <c r="CZ990" s="5"/>
      <c r="DA990" s="5"/>
      <c r="DB990" s="5"/>
      <c r="DC990" s="5"/>
      <c r="DD990" s="5"/>
      <c r="DE990" s="5"/>
      <c r="DF990" s="5"/>
      <c r="DG990" s="5"/>
      <c r="DH990" s="5"/>
      <c r="DI990" s="5"/>
      <c r="DJ990" s="5"/>
      <c r="DK990" s="5"/>
      <c r="DL990" s="5"/>
      <c r="DM990" s="5"/>
      <c r="DN990" s="5"/>
      <c r="DO990" s="5"/>
      <c r="DP990" s="5"/>
      <c r="DQ990" s="5"/>
      <c r="DR990" s="5"/>
      <c r="DS990" s="5"/>
      <c r="DT990" s="5"/>
      <c r="DU990" s="5"/>
      <c r="DV990" s="5"/>
      <c r="DW990" s="5"/>
      <c r="DX990" s="5"/>
      <c r="DY990" s="5"/>
      <c r="DZ990" s="5"/>
      <c r="EA990" s="5"/>
      <c r="EB990" s="5"/>
      <c r="EC990" s="5"/>
      <c r="ED990" s="5"/>
      <c r="EE990" s="5"/>
      <c r="EF990" s="5"/>
      <c r="EG990" s="5"/>
      <c r="EH990" s="5"/>
      <c r="EI990" s="5"/>
      <c r="EJ990" s="5"/>
      <c r="EK990" s="5"/>
      <c r="EL990" s="5"/>
      <c r="EM990" s="5"/>
      <c r="EN990" s="5"/>
      <c r="EO990" s="5"/>
      <c r="EP990" s="5"/>
      <c r="EQ990" s="5"/>
      <c r="ER990" s="5"/>
      <c r="ES990" s="5"/>
      <c r="ET990" s="5"/>
      <c r="EU990" s="5"/>
      <c r="EV990" s="5"/>
      <c r="EW990" s="5"/>
      <c r="EX990" s="5"/>
      <c r="EY990" s="5"/>
      <c r="EZ990" s="5"/>
      <c r="FA990" s="5"/>
      <c r="FB990" s="5"/>
      <c r="FC990" s="5"/>
      <c r="FD990" s="5"/>
      <c r="FE990" s="5"/>
      <c r="FF990" s="5"/>
      <c r="FG990" s="5"/>
      <c r="FH990" s="5"/>
      <c r="FI990" s="5"/>
      <c r="FJ990" s="5"/>
      <c r="FK990" s="5"/>
      <c r="FL990" s="5"/>
      <c r="FM990" s="5"/>
      <c r="FN990" s="5"/>
      <c r="FO990" s="5"/>
      <c r="FP990" s="5"/>
      <c r="FQ990" s="5"/>
      <c r="FR990" s="5"/>
      <c r="FS990" s="5"/>
      <c r="FT990" s="5"/>
      <c r="FU990" s="5"/>
      <c r="FV990" s="5"/>
      <c r="FW990" s="5"/>
      <c r="FX990" s="5"/>
      <c r="FY990" s="5"/>
      <c r="FZ990" s="5"/>
      <c r="GA990" s="5"/>
      <c r="GB990" s="5"/>
      <c r="GC990" s="5"/>
      <c r="GD990" s="5"/>
      <c r="GE990" s="5"/>
      <c r="GF990" s="5"/>
      <c r="GG990" s="5"/>
      <c r="GH990" s="5"/>
      <c r="GI990" s="5"/>
      <c r="GJ990" s="5"/>
      <c r="GK990" s="5"/>
      <c r="GL990" s="5"/>
      <c r="GM990" s="5"/>
      <c r="GN990" s="5"/>
      <c r="GO990" s="5"/>
      <c r="GP990" s="5"/>
      <c r="GQ990" s="5"/>
      <c r="GR990" s="5"/>
      <c r="GS990" s="5"/>
      <c r="GT990" s="5"/>
      <c r="GU990" s="5"/>
      <c r="GV990" s="5"/>
      <c r="GW990" s="5"/>
      <c r="GX990" s="5"/>
      <c r="GY990" s="5"/>
      <c r="GZ990" s="5"/>
      <c r="HA990" s="5"/>
      <c r="HB990" s="5"/>
      <c r="HC990" s="5"/>
      <c r="HD990" s="5"/>
      <c r="HE990" s="5"/>
      <c r="HF990" s="5"/>
      <c r="HG990" s="5"/>
      <c r="HH990" s="5"/>
      <c r="HI990" s="5"/>
      <c r="HJ990" s="5"/>
      <c r="HK990" s="5"/>
      <c r="HL990" s="5"/>
      <c r="HM990" s="5"/>
      <c r="HN990" s="5"/>
      <c r="HO990" s="5"/>
      <c r="HP990" s="5"/>
      <c r="HQ990" s="5"/>
      <c r="HR990" s="5"/>
      <c r="HS990" s="5"/>
      <c r="HT990" s="5"/>
      <c r="HU990" s="5"/>
      <c r="HV990" s="5"/>
      <c r="HW990" s="5"/>
      <c r="HX990" s="5"/>
      <c r="HY990" s="5"/>
      <c r="HZ990" s="5"/>
      <c r="IA990" s="5"/>
      <c r="IB990" s="5"/>
      <c r="IC990" s="5"/>
      <c r="ID990" s="5"/>
      <c r="IE990" s="5"/>
      <c r="IF990" s="5"/>
      <c r="IG990" s="5"/>
      <c r="IH990" s="5"/>
      <c r="II990" s="5"/>
      <c r="IJ990" s="5"/>
      <c r="IK990" s="5"/>
      <c r="IL990" s="5"/>
      <c r="IM990" s="5"/>
      <c r="IN990" s="5"/>
      <c r="IO990" s="5"/>
      <c r="IP990" s="5"/>
      <c r="IQ990" s="5"/>
      <c r="IR990" s="5"/>
      <c r="IS990" s="5"/>
      <c r="IT990" s="5"/>
      <c r="IU990" s="5"/>
      <c r="IV990" s="5"/>
      <c r="IW990" s="5"/>
      <c r="IX990" s="5"/>
      <c r="IY990" s="5"/>
      <c r="IZ990" s="5"/>
      <c r="JA990" s="5"/>
      <c r="JB990" s="5"/>
      <c r="JC990" s="5"/>
      <c r="JD990" s="5"/>
      <c r="JE990" s="5"/>
      <c r="JF990" s="5"/>
      <c r="JG990" s="5"/>
      <c r="JH990" s="5"/>
      <c r="JI990" s="5"/>
      <c r="JJ990" s="5"/>
      <c r="JK990" s="5"/>
      <c r="JL990" s="5"/>
      <c r="JM990" s="5"/>
      <c r="JN990" s="5"/>
      <c r="JO990" s="5"/>
      <c r="JP990" s="5"/>
      <c r="JQ990" s="5"/>
      <c r="JR990" s="5"/>
      <c r="JS990" s="5"/>
      <c r="JT990" s="5"/>
      <c r="JU990" s="5"/>
      <c r="JV990" s="5"/>
      <c r="JW990" s="5"/>
      <c r="JX990" s="5"/>
      <c r="JY990" s="5"/>
      <c r="JZ990" s="5"/>
      <c r="KA990" s="5"/>
      <c r="KB990" s="5"/>
      <c r="KC990" s="5"/>
      <c r="KD990" s="5"/>
      <c r="KE990" s="5"/>
      <c r="KF990" s="5"/>
      <c r="KG990" s="5"/>
      <c r="KH990" s="5"/>
      <c r="KI990" s="5"/>
      <c r="KJ990" s="5"/>
      <c r="KK990" s="5"/>
      <c r="KL990" s="5"/>
      <c r="KM990" s="5"/>
      <c r="KN990" s="5"/>
    </row>
    <row r="991" spans="1:300" ht="12.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  <c r="CH991" s="5"/>
      <c r="CI991" s="5"/>
      <c r="CJ991" s="5"/>
      <c r="CK991" s="5"/>
      <c r="CL991" s="5"/>
      <c r="CM991" s="5"/>
      <c r="CN991" s="5"/>
      <c r="CO991" s="5"/>
      <c r="CP991" s="5"/>
      <c r="CQ991" s="5"/>
      <c r="CR991" s="5"/>
      <c r="CS991" s="5"/>
      <c r="CT991" s="5"/>
      <c r="CU991" s="5"/>
      <c r="CV991" s="5"/>
      <c r="CW991" s="5"/>
      <c r="CX991" s="5"/>
      <c r="CY991" s="5"/>
      <c r="CZ991" s="5"/>
      <c r="DA991" s="5"/>
      <c r="DB991" s="5"/>
      <c r="DC991" s="5"/>
      <c r="DD991" s="5"/>
      <c r="DE991" s="5"/>
      <c r="DF991" s="5"/>
      <c r="DG991" s="5"/>
      <c r="DH991" s="5"/>
      <c r="DI991" s="5"/>
      <c r="DJ991" s="5"/>
      <c r="DK991" s="5"/>
      <c r="DL991" s="5"/>
      <c r="DM991" s="5"/>
      <c r="DN991" s="5"/>
      <c r="DO991" s="5"/>
      <c r="DP991" s="5"/>
      <c r="DQ991" s="5"/>
      <c r="DR991" s="5"/>
      <c r="DS991" s="5"/>
      <c r="DT991" s="5"/>
      <c r="DU991" s="5"/>
      <c r="DV991" s="5"/>
      <c r="DW991" s="5"/>
      <c r="DX991" s="5"/>
      <c r="DY991" s="5"/>
      <c r="DZ991" s="5"/>
      <c r="EA991" s="5"/>
      <c r="EB991" s="5"/>
      <c r="EC991" s="5"/>
      <c r="ED991" s="5"/>
      <c r="EE991" s="5"/>
      <c r="EF991" s="5"/>
      <c r="EG991" s="5"/>
      <c r="EH991" s="5"/>
      <c r="EI991" s="5"/>
      <c r="EJ991" s="5"/>
      <c r="EK991" s="5"/>
      <c r="EL991" s="5"/>
      <c r="EM991" s="5"/>
      <c r="EN991" s="5"/>
      <c r="EO991" s="5"/>
      <c r="EP991" s="5"/>
      <c r="EQ991" s="5"/>
      <c r="ER991" s="5"/>
      <c r="ES991" s="5"/>
      <c r="ET991" s="5"/>
      <c r="EU991" s="5"/>
      <c r="EV991" s="5"/>
      <c r="EW991" s="5"/>
      <c r="EX991" s="5"/>
      <c r="EY991" s="5"/>
      <c r="EZ991" s="5"/>
      <c r="FA991" s="5"/>
      <c r="FB991" s="5"/>
      <c r="FC991" s="5"/>
      <c r="FD991" s="5"/>
      <c r="FE991" s="5"/>
      <c r="FF991" s="5"/>
      <c r="FG991" s="5"/>
      <c r="FH991" s="5"/>
      <c r="FI991" s="5"/>
      <c r="FJ991" s="5"/>
      <c r="FK991" s="5"/>
      <c r="FL991" s="5"/>
      <c r="FM991" s="5"/>
      <c r="FN991" s="5"/>
      <c r="FO991" s="5"/>
      <c r="FP991" s="5"/>
      <c r="FQ991" s="5"/>
      <c r="FR991" s="5"/>
      <c r="FS991" s="5"/>
      <c r="FT991" s="5"/>
      <c r="FU991" s="5"/>
      <c r="FV991" s="5"/>
      <c r="FW991" s="5"/>
      <c r="FX991" s="5"/>
      <c r="FY991" s="5"/>
      <c r="FZ991" s="5"/>
      <c r="GA991" s="5"/>
      <c r="GB991" s="5"/>
      <c r="GC991" s="5"/>
      <c r="GD991" s="5"/>
      <c r="GE991" s="5"/>
      <c r="GF991" s="5"/>
      <c r="GG991" s="5"/>
      <c r="GH991" s="5"/>
      <c r="GI991" s="5"/>
      <c r="GJ991" s="5"/>
      <c r="GK991" s="5"/>
      <c r="GL991" s="5"/>
      <c r="GM991" s="5"/>
      <c r="GN991" s="5"/>
      <c r="GO991" s="5"/>
      <c r="GP991" s="5"/>
      <c r="GQ991" s="5"/>
      <c r="GR991" s="5"/>
      <c r="GS991" s="5"/>
      <c r="GT991" s="5"/>
      <c r="GU991" s="5"/>
      <c r="GV991" s="5"/>
      <c r="GW991" s="5"/>
      <c r="GX991" s="5"/>
      <c r="GY991" s="5"/>
      <c r="GZ991" s="5"/>
      <c r="HA991" s="5"/>
      <c r="HB991" s="5"/>
      <c r="HC991" s="5"/>
      <c r="HD991" s="5"/>
      <c r="HE991" s="5"/>
      <c r="HF991" s="5"/>
      <c r="HG991" s="5"/>
      <c r="HH991" s="5"/>
      <c r="HI991" s="5"/>
      <c r="HJ991" s="5"/>
      <c r="HK991" s="5"/>
      <c r="HL991" s="5"/>
      <c r="HM991" s="5"/>
      <c r="HN991" s="5"/>
      <c r="HO991" s="5"/>
      <c r="HP991" s="5"/>
      <c r="HQ991" s="5"/>
      <c r="HR991" s="5"/>
      <c r="HS991" s="5"/>
      <c r="HT991" s="5"/>
      <c r="HU991" s="5"/>
      <c r="HV991" s="5"/>
      <c r="HW991" s="5"/>
      <c r="HX991" s="5"/>
      <c r="HY991" s="5"/>
      <c r="HZ991" s="5"/>
      <c r="IA991" s="5"/>
      <c r="IB991" s="5"/>
      <c r="IC991" s="5"/>
      <c r="ID991" s="5"/>
      <c r="IE991" s="5"/>
      <c r="IF991" s="5"/>
      <c r="IG991" s="5"/>
      <c r="IH991" s="5"/>
      <c r="II991" s="5"/>
      <c r="IJ991" s="5"/>
      <c r="IK991" s="5"/>
      <c r="IL991" s="5"/>
      <c r="IM991" s="5"/>
      <c r="IN991" s="5"/>
      <c r="IO991" s="5"/>
      <c r="IP991" s="5"/>
      <c r="IQ991" s="5"/>
      <c r="IR991" s="5"/>
      <c r="IS991" s="5"/>
      <c r="IT991" s="5"/>
      <c r="IU991" s="5"/>
      <c r="IV991" s="5"/>
      <c r="IW991" s="5"/>
      <c r="IX991" s="5"/>
      <c r="IY991" s="5"/>
      <c r="IZ991" s="5"/>
      <c r="JA991" s="5"/>
      <c r="JB991" s="5"/>
      <c r="JC991" s="5"/>
      <c r="JD991" s="5"/>
      <c r="JE991" s="5"/>
      <c r="JF991" s="5"/>
      <c r="JG991" s="5"/>
      <c r="JH991" s="5"/>
      <c r="JI991" s="5"/>
      <c r="JJ991" s="5"/>
      <c r="JK991" s="5"/>
      <c r="JL991" s="5"/>
      <c r="JM991" s="5"/>
      <c r="JN991" s="5"/>
      <c r="JO991" s="5"/>
      <c r="JP991" s="5"/>
      <c r="JQ991" s="5"/>
      <c r="JR991" s="5"/>
      <c r="JS991" s="5"/>
      <c r="JT991" s="5"/>
      <c r="JU991" s="5"/>
      <c r="JV991" s="5"/>
      <c r="JW991" s="5"/>
      <c r="JX991" s="5"/>
      <c r="JY991" s="5"/>
      <c r="JZ991" s="5"/>
      <c r="KA991" s="5"/>
      <c r="KB991" s="5"/>
      <c r="KC991" s="5"/>
      <c r="KD991" s="5"/>
      <c r="KE991" s="5"/>
      <c r="KF991" s="5"/>
      <c r="KG991" s="5"/>
      <c r="KH991" s="5"/>
      <c r="KI991" s="5"/>
      <c r="KJ991" s="5"/>
      <c r="KK991" s="5"/>
      <c r="KL991" s="5"/>
      <c r="KM991" s="5"/>
      <c r="KN991" s="5"/>
    </row>
    <row r="992" spans="1:300" ht="12.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  <c r="CH992" s="5"/>
      <c r="CI992" s="5"/>
      <c r="CJ992" s="5"/>
      <c r="CK992" s="5"/>
      <c r="CL992" s="5"/>
      <c r="CM992" s="5"/>
      <c r="CN992" s="5"/>
      <c r="CO992" s="5"/>
      <c r="CP992" s="5"/>
      <c r="CQ992" s="5"/>
      <c r="CR992" s="5"/>
      <c r="CS992" s="5"/>
      <c r="CT992" s="5"/>
      <c r="CU992" s="5"/>
      <c r="CV992" s="5"/>
      <c r="CW992" s="5"/>
      <c r="CX992" s="5"/>
      <c r="CY992" s="5"/>
      <c r="CZ992" s="5"/>
      <c r="DA992" s="5"/>
      <c r="DB992" s="5"/>
      <c r="DC992" s="5"/>
      <c r="DD992" s="5"/>
      <c r="DE992" s="5"/>
      <c r="DF992" s="5"/>
      <c r="DG992" s="5"/>
      <c r="DH992" s="5"/>
      <c r="DI992" s="5"/>
      <c r="DJ992" s="5"/>
      <c r="DK992" s="5"/>
      <c r="DL992" s="5"/>
      <c r="DM992" s="5"/>
      <c r="DN992" s="5"/>
      <c r="DO992" s="5"/>
      <c r="DP992" s="5"/>
      <c r="DQ992" s="5"/>
      <c r="DR992" s="5"/>
      <c r="DS992" s="5"/>
      <c r="DT992" s="5"/>
      <c r="DU992" s="5"/>
      <c r="DV992" s="5"/>
      <c r="DW992" s="5"/>
      <c r="DX992" s="5"/>
      <c r="DY992" s="5"/>
      <c r="DZ992" s="5"/>
      <c r="EA992" s="5"/>
      <c r="EB992" s="5"/>
      <c r="EC992" s="5"/>
      <c r="ED992" s="5"/>
      <c r="EE992" s="5"/>
      <c r="EF992" s="5"/>
      <c r="EG992" s="5"/>
      <c r="EH992" s="5"/>
      <c r="EI992" s="5"/>
      <c r="EJ992" s="5"/>
      <c r="EK992" s="5"/>
      <c r="EL992" s="5"/>
      <c r="EM992" s="5"/>
      <c r="EN992" s="5"/>
      <c r="EO992" s="5"/>
      <c r="EP992" s="5"/>
      <c r="EQ992" s="5"/>
      <c r="ER992" s="5"/>
      <c r="ES992" s="5"/>
      <c r="ET992" s="5"/>
      <c r="EU992" s="5"/>
      <c r="EV992" s="5"/>
      <c r="EW992" s="5"/>
      <c r="EX992" s="5"/>
      <c r="EY992" s="5"/>
      <c r="EZ992" s="5"/>
      <c r="FA992" s="5"/>
      <c r="FB992" s="5"/>
      <c r="FC992" s="5"/>
      <c r="FD992" s="5"/>
      <c r="FE992" s="5"/>
      <c r="FF992" s="5"/>
      <c r="FG992" s="5"/>
      <c r="FH992" s="5"/>
      <c r="FI992" s="5"/>
      <c r="FJ992" s="5"/>
      <c r="FK992" s="5"/>
      <c r="FL992" s="5"/>
      <c r="FM992" s="5"/>
      <c r="FN992" s="5"/>
      <c r="FO992" s="5"/>
      <c r="FP992" s="5"/>
      <c r="FQ992" s="5"/>
      <c r="FR992" s="5"/>
      <c r="FS992" s="5"/>
      <c r="FT992" s="5"/>
      <c r="FU992" s="5"/>
      <c r="FV992" s="5"/>
      <c r="FW992" s="5"/>
      <c r="FX992" s="5"/>
      <c r="FY992" s="5"/>
      <c r="FZ992" s="5"/>
      <c r="GA992" s="5"/>
      <c r="GB992" s="5"/>
      <c r="GC992" s="5"/>
      <c r="GD992" s="5"/>
      <c r="GE992" s="5"/>
      <c r="GF992" s="5"/>
      <c r="GG992" s="5"/>
      <c r="GH992" s="5"/>
      <c r="GI992" s="5"/>
      <c r="GJ992" s="5"/>
      <c r="GK992" s="5"/>
      <c r="GL992" s="5"/>
      <c r="GM992" s="5"/>
      <c r="GN992" s="5"/>
      <c r="GO992" s="5"/>
      <c r="GP992" s="5"/>
      <c r="GQ992" s="5"/>
      <c r="GR992" s="5"/>
      <c r="GS992" s="5"/>
      <c r="GT992" s="5"/>
      <c r="GU992" s="5"/>
      <c r="GV992" s="5"/>
      <c r="GW992" s="5"/>
      <c r="GX992" s="5"/>
      <c r="GY992" s="5"/>
      <c r="GZ992" s="5"/>
      <c r="HA992" s="5"/>
      <c r="HB992" s="5"/>
      <c r="HC992" s="5"/>
      <c r="HD992" s="5"/>
      <c r="HE992" s="5"/>
      <c r="HF992" s="5"/>
      <c r="HG992" s="5"/>
      <c r="HH992" s="5"/>
      <c r="HI992" s="5"/>
      <c r="HJ992" s="5"/>
      <c r="HK992" s="5"/>
      <c r="HL992" s="5"/>
      <c r="HM992" s="5"/>
      <c r="HN992" s="5"/>
      <c r="HO992" s="5"/>
      <c r="HP992" s="5"/>
      <c r="HQ992" s="5"/>
      <c r="HR992" s="5"/>
      <c r="HS992" s="5"/>
      <c r="HT992" s="5"/>
      <c r="HU992" s="5"/>
      <c r="HV992" s="5"/>
      <c r="HW992" s="5"/>
      <c r="HX992" s="5"/>
      <c r="HY992" s="5"/>
      <c r="HZ992" s="5"/>
      <c r="IA992" s="5"/>
      <c r="IB992" s="5"/>
      <c r="IC992" s="5"/>
      <c r="ID992" s="5"/>
      <c r="IE992" s="5"/>
      <c r="IF992" s="5"/>
      <c r="IG992" s="5"/>
      <c r="IH992" s="5"/>
      <c r="II992" s="5"/>
      <c r="IJ992" s="5"/>
      <c r="IK992" s="5"/>
      <c r="IL992" s="5"/>
      <c r="IM992" s="5"/>
      <c r="IN992" s="5"/>
      <c r="IO992" s="5"/>
      <c r="IP992" s="5"/>
      <c r="IQ992" s="5"/>
      <c r="IR992" s="5"/>
      <c r="IS992" s="5"/>
      <c r="IT992" s="5"/>
      <c r="IU992" s="5"/>
      <c r="IV992" s="5"/>
      <c r="IW992" s="5"/>
      <c r="IX992" s="5"/>
      <c r="IY992" s="5"/>
      <c r="IZ992" s="5"/>
      <c r="JA992" s="5"/>
      <c r="JB992" s="5"/>
      <c r="JC992" s="5"/>
      <c r="JD992" s="5"/>
      <c r="JE992" s="5"/>
      <c r="JF992" s="5"/>
      <c r="JG992" s="5"/>
      <c r="JH992" s="5"/>
      <c r="JI992" s="5"/>
      <c r="JJ992" s="5"/>
      <c r="JK992" s="5"/>
      <c r="JL992" s="5"/>
      <c r="JM992" s="5"/>
      <c r="JN992" s="5"/>
      <c r="JO992" s="5"/>
      <c r="JP992" s="5"/>
      <c r="JQ992" s="5"/>
      <c r="JR992" s="5"/>
      <c r="JS992" s="5"/>
      <c r="JT992" s="5"/>
      <c r="JU992" s="5"/>
      <c r="JV992" s="5"/>
      <c r="JW992" s="5"/>
      <c r="JX992" s="5"/>
      <c r="JY992" s="5"/>
      <c r="JZ992" s="5"/>
      <c r="KA992" s="5"/>
      <c r="KB992" s="5"/>
      <c r="KC992" s="5"/>
      <c r="KD992" s="5"/>
      <c r="KE992" s="5"/>
      <c r="KF992" s="5"/>
      <c r="KG992" s="5"/>
      <c r="KH992" s="5"/>
      <c r="KI992" s="5"/>
      <c r="KJ992" s="5"/>
      <c r="KK992" s="5"/>
      <c r="KL992" s="5"/>
      <c r="KM992" s="5"/>
      <c r="KN992" s="5"/>
    </row>
    <row r="993" spans="1:300" ht="12.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  <c r="CH993" s="5"/>
      <c r="CI993" s="5"/>
      <c r="CJ993" s="5"/>
      <c r="CK993" s="5"/>
      <c r="CL993" s="5"/>
      <c r="CM993" s="5"/>
      <c r="CN993" s="5"/>
      <c r="CO993" s="5"/>
      <c r="CP993" s="5"/>
      <c r="CQ993" s="5"/>
      <c r="CR993" s="5"/>
      <c r="CS993" s="5"/>
      <c r="CT993" s="5"/>
      <c r="CU993" s="5"/>
      <c r="CV993" s="5"/>
      <c r="CW993" s="5"/>
      <c r="CX993" s="5"/>
      <c r="CY993" s="5"/>
      <c r="CZ993" s="5"/>
      <c r="DA993" s="5"/>
      <c r="DB993" s="5"/>
      <c r="DC993" s="5"/>
      <c r="DD993" s="5"/>
      <c r="DE993" s="5"/>
      <c r="DF993" s="5"/>
      <c r="DG993" s="5"/>
      <c r="DH993" s="5"/>
      <c r="DI993" s="5"/>
      <c r="DJ993" s="5"/>
      <c r="DK993" s="5"/>
      <c r="DL993" s="5"/>
      <c r="DM993" s="5"/>
      <c r="DN993" s="5"/>
      <c r="DO993" s="5"/>
      <c r="DP993" s="5"/>
      <c r="DQ993" s="5"/>
      <c r="DR993" s="5"/>
      <c r="DS993" s="5"/>
      <c r="DT993" s="5"/>
      <c r="DU993" s="5"/>
      <c r="DV993" s="5"/>
      <c r="DW993" s="5"/>
      <c r="DX993" s="5"/>
      <c r="DY993" s="5"/>
      <c r="DZ993" s="5"/>
      <c r="EA993" s="5"/>
      <c r="EB993" s="5"/>
      <c r="EC993" s="5"/>
      <c r="ED993" s="5"/>
      <c r="EE993" s="5"/>
      <c r="EF993" s="5"/>
      <c r="EG993" s="5"/>
      <c r="EH993" s="5"/>
      <c r="EI993" s="5"/>
      <c r="EJ993" s="5"/>
      <c r="EK993" s="5"/>
      <c r="EL993" s="5"/>
      <c r="EM993" s="5"/>
      <c r="EN993" s="5"/>
      <c r="EO993" s="5"/>
      <c r="EP993" s="5"/>
      <c r="EQ993" s="5"/>
      <c r="ER993" s="5"/>
      <c r="ES993" s="5"/>
      <c r="ET993" s="5"/>
      <c r="EU993" s="5"/>
      <c r="EV993" s="5"/>
      <c r="EW993" s="5"/>
      <c r="EX993" s="5"/>
      <c r="EY993" s="5"/>
      <c r="EZ993" s="5"/>
      <c r="FA993" s="5"/>
      <c r="FB993" s="5"/>
      <c r="FC993" s="5"/>
      <c r="FD993" s="5"/>
      <c r="FE993" s="5"/>
      <c r="FF993" s="5"/>
      <c r="FG993" s="5"/>
      <c r="FH993" s="5"/>
      <c r="FI993" s="5"/>
      <c r="FJ993" s="5"/>
      <c r="FK993" s="5"/>
      <c r="FL993" s="5"/>
      <c r="FM993" s="5"/>
      <c r="FN993" s="5"/>
      <c r="FO993" s="5"/>
      <c r="FP993" s="5"/>
      <c r="FQ993" s="5"/>
      <c r="FR993" s="5"/>
      <c r="FS993" s="5"/>
      <c r="FT993" s="5"/>
      <c r="FU993" s="5"/>
      <c r="FV993" s="5"/>
      <c r="FW993" s="5"/>
      <c r="FX993" s="5"/>
      <c r="FY993" s="5"/>
      <c r="FZ993" s="5"/>
      <c r="GA993" s="5"/>
      <c r="GB993" s="5"/>
      <c r="GC993" s="5"/>
      <c r="GD993" s="5"/>
      <c r="GE993" s="5"/>
      <c r="GF993" s="5"/>
      <c r="GG993" s="5"/>
      <c r="GH993" s="5"/>
      <c r="GI993" s="5"/>
      <c r="GJ993" s="5"/>
      <c r="GK993" s="5"/>
      <c r="GL993" s="5"/>
      <c r="GM993" s="5"/>
      <c r="GN993" s="5"/>
      <c r="GO993" s="5"/>
      <c r="GP993" s="5"/>
      <c r="GQ993" s="5"/>
      <c r="GR993" s="5"/>
      <c r="GS993" s="5"/>
      <c r="GT993" s="5"/>
      <c r="GU993" s="5"/>
      <c r="GV993" s="5"/>
      <c r="GW993" s="5"/>
      <c r="GX993" s="5"/>
      <c r="GY993" s="5"/>
      <c r="GZ993" s="5"/>
      <c r="HA993" s="5"/>
      <c r="HB993" s="5"/>
      <c r="HC993" s="5"/>
      <c r="HD993" s="5"/>
      <c r="HE993" s="5"/>
      <c r="HF993" s="5"/>
      <c r="HG993" s="5"/>
      <c r="HH993" s="5"/>
      <c r="HI993" s="5"/>
      <c r="HJ993" s="5"/>
      <c r="HK993" s="5"/>
      <c r="HL993" s="5"/>
      <c r="HM993" s="5"/>
      <c r="HN993" s="5"/>
      <c r="HO993" s="5"/>
      <c r="HP993" s="5"/>
      <c r="HQ993" s="5"/>
      <c r="HR993" s="5"/>
      <c r="HS993" s="5"/>
      <c r="HT993" s="5"/>
      <c r="HU993" s="5"/>
      <c r="HV993" s="5"/>
      <c r="HW993" s="5"/>
      <c r="HX993" s="5"/>
      <c r="HY993" s="5"/>
      <c r="HZ993" s="5"/>
      <c r="IA993" s="5"/>
      <c r="IB993" s="5"/>
      <c r="IC993" s="5"/>
      <c r="ID993" s="5"/>
      <c r="IE993" s="5"/>
      <c r="IF993" s="5"/>
      <c r="IG993" s="5"/>
      <c r="IH993" s="5"/>
      <c r="II993" s="5"/>
      <c r="IJ993" s="5"/>
      <c r="IK993" s="5"/>
      <c r="IL993" s="5"/>
      <c r="IM993" s="5"/>
      <c r="IN993" s="5"/>
      <c r="IO993" s="5"/>
      <c r="IP993" s="5"/>
      <c r="IQ993" s="5"/>
      <c r="IR993" s="5"/>
      <c r="IS993" s="5"/>
      <c r="IT993" s="5"/>
      <c r="IU993" s="5"/>
      <c r="IV993" s="5"/>
      <c r="IW993" s="5"/>
      <c r="IX993" s="5"/>
      <c r="IY993" s="5"/>
      <c r="IZ993" s="5"/>
      <c r="JA993" s="5"/>
      <c r="JB993" s="5"/>
      <c r="JC993" s="5"/>
      <c r="JD993" s="5"/>
      <c r="JE993" s="5"/>
      <c r="JF993" s="5"/>
      <c r="JG993" s="5"/>
      <c r="JH993" s="5"/>
      <c r="JI993" s="5"/>
      <c r="JJ993" s="5"/>
      <c r="JK993" s="5"/>
      <c r="JL993" s="5"/>
      <c r="JM993" s="5"/>
      <c r="JN993" s="5"/>
      <c r="JO993" s="5"/>
      <c r="JP993" s="5"/>
      <c r="JQ993" s="5"/>
      <c r="JR993" s="5"/>
      <c r="JS993" s="5"/>
      <c r="JT993" s="5"/>
      <c r="JU993" s="5"/>
      <c r="JV993" s="5"/>
      <c r="JW993" s="5"/>
      <c r="JX993" s="5"/>
      <c r="JY993" s="5"/>
      <c r="JZ993" s="5"/>
      <c r="KA993" s="5"/>
      <c r="KB993" s="5"/>
      <c r="KC993" s="5"/>
      <c r="KD993" s="5"/>
      <c r="KE993" s="5"/>
      <c r="KF993" s="5"/>
      <c r="KG993" s="5"/>
      <c r="KH993" s="5"/>
      <c r="KI993" s="5"/>
      <c r="KJ993" s="5"/>
      <c r="KK993" s="5"/>
      <c r="KL993" s="5"/>
      <c r="KM993" s="5"/>
      <c r="KN993" s="5"/>
    </row>
    <row r="994" spans="1:300" ht="12.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  <c r="CH994" s="5"/>
      <c r="CI994" s="5"/>
      <c r="CJ994" s="5"/>
      <c r="CK994" s="5"/>
      <c r="CL994" s="5"/>
      <c r="CM994" s="5"/>
      <c r="CN994" s="5"/>
      <c r="CO994" s="5"/>
      <c r="CP994" s="5"/>
      <c r="CQ994" s="5"/>
      <c r="CR994" s="5"/>
      <c r="CS994" s="5"/>
      <c r="CT994" s="5"/>
      <c r="CU994" s="5"/>
      <c r="CV994" s="5"/>
      <c r="CW994" s="5"/>
      <c r="CX994" s="5"/>
      <c r="CY994" s="5"/>
      <c r="CZ994" s="5"/>
      <c r="DA994" s="5"/>
      <c r="DB994" s="5"/>
      <c r="DC994" s="5"/>
      <c r="DD994" s="5"/>
      <c r="DE994" s="5"/>
      <c r="DF994" s="5"/>
      <c r="DG994" s="5"/>
      <c r="DH994" s="5"/>
      <c r="DI994" s="5"/>
      <c r="DJ994" s="5"/>
      <c r="DK994" s="5"/>
      <c r="DL994" s="5"/>
      <c r="DM994" s="5"/>
      <c r="DN994" s="5"/>
      <c r="DO994" s="5"/>
      <c r="DP994" s="5"/>
      <c r="DQ994" s="5"/>
      <c r="DR994" s="5"/>
      <c r="DS994" s="5"/>
      <c r="DT994" s="5"/>
      <c r="DU994" s="5"/>
      <c r="DV994" s="5"/>
      <c r="DW994" s="5"/>
      <c r="DX994" s="5"/>
      <c r="DY994" s="5"/>
      <c r="DZ994" s="5"/>
      <c r="EA994" s="5"/>
      <c r="EB994" s="5"/>
      <c r="EC994" s="5"/>
      <c r="ED994" s="5"/>
      <c r="EE994" s="5"/>
      <c r="EF994" s="5"/>
      <c r="EG994" s="5"/>
      <c r="EH994" s="5"/>
      <c r="EI994" s="5"/>
      <c r="EJ994" s="5"/>
      <c r="EK994" s="5"/>
      <c r="EL994" s="5"/>
      <c r="EM994" s="5"/>
      <c r="EN994" s="5"/>
      <c r="EO994" s="5"/>
      <c r="EP994" s="5"/>
      <c r="EQ994" s="5"/>
      <c r="ER994" s="5"/>
      <c r="ES994" s="5"/>
      <c r="ET994" s="5"/>
      <c r="EU994" s="5"/>
      <c r="EV994" s="5"/>
      <c r="EW994" s="5"/>
      <c r="EX994" s="5"/>
      <c r="EY994" s="5"/>
      <c r="EZ994" s="5"/>
      <c r="FA994" s="5"/>
      <c r="FB994" s="5"/>
      <c r="FC994" s="5"/>
      <c r="FD994" s="5"/>
      <c r="FE994" s="5"/>
      <c r="FF994" s="5"/>
      <c r="FG994" s="5"/>
      <c r="FH994" s="5"/>
      <c r="FI994" s="5"/>
      <c r="FJ994" s="5"/>
      <c r="FK994" s="5"/>
      <c r="FL994" s="5"/>
      <c r="FM994" s="5"/>
      <c r="FN994" s="5"/>
      <c r="FO994" s="5"/>
      <c r="FP994" s="5"/>
      <c r="FQ994" s="5"/>
      <c r="FR994" s="5"/>
      <c r="FS994" s="5"/>
      <c r="FT994" s="5"/>
      <c r="FU994" s="5"/>
      <c r="FV994" s="5"/>
      <c r="FW994" s="5"/>
      <c r="FX994" s="5"/>
      <c r="FY994" s="5"/>
      <c r="FZ994" s="5"/>
      <c r="GA994" s="5"/>
      <c r="GB994" s="5"/>
      <c r="GC994" s="5"/>
      <c r="GD994" s="5"/>
      <c r="GE994" s="5"/>
      <c r="GF994" s="5"/>
      <c r="GG994" s="5"/>
      <c r="GH994" s="5"/>
      <c r="GI994" s="5"/>
      <c r="GJ994" s="5"/>
      <c r="GK994" s="5"/>
      <c r="GL994" s="5"/>
      <c r="GM994" s="5"/>
      <c r="GN994" s="5"/>
      <c r="GO994" s="5"/>
      <c r="GP994" s="5"/>
      <c r="GQ994" s="5"/>
      <c r="GR994" s="5"/>
      <c r="GS994" s="5"/>
      <c r="GT994" s="5"/>
      <c r="GU994" s="5"/>
      <c r="GV994" s="5"/>
      <c r="GW994" s="5"/>
      <c r="GX994" s="5"/>
      <c r="GY994" s="5"/>
      <c r="GZ994" s="5"/>
      <c r="HA994" s="5"/>
      <c r="HB994" s="5"/>
      <c r="HC994" s="5"/>
      <c r="HD994" s="5"/>
      <c r="HE994" s="5"/>
      <c r="HF994" s="5"/>
      <c r="HG994" s="5"/>
      <c r="HH994" s="5"/>
      <c r="HI994" s="5"/>
      <c r="HJ994" s="5"/>
      <c r="HK994" s="5"/>
      <c r="HL994" s="5"/>
      <c r="HM994" s="5"/>
      <c r="HN994" s="5"/>
      <c r="HO994" s="5"/>
      <c r="HP994" s="5"/>
      <c r="HQ994" s="5"/>
      <c r="HR994" s="5"/>
      <c r="HS994" s="5"/>
      <c r="HT994" s="5"/>
      <c r="HU994" s="5"/>
      <c r="HV994" s="5"/>
      <c r="HW994" s="5"/>
      <c r="HX994" s="5"/>
      <c r="HY994" s="5"/>
      <c r="HZ994" s="5"/>
      <c r="IA994" s="5"/>
      <c r="IB994" s="5"/>
      <c r="IC994" s="5"/>
      <c r="ID994" s="5"/>
      <c r="IE994" s="5"/>
      <c r="IF994" s="5"/>
      <c r="IG994" s="5"/>
      <c r="IH994" s="5"/>
      <c r="II994" s="5"/>
      <c r="IJ994" s="5"/>
      <c r="IK994" s="5"/>
      <c r="IL994" s="5"/>
      <c r="IM994" s="5"/>
      <c r="IN994" s="5"/>
      <c r="IO994" s="5"/>
      <c r="IP994" s="5"/>
      <c r="IQ994" s="5"/>
      <c r="IR994" s="5"/>
      <c r="IS994" s="5"/>
      <c r="IT994" s="5"/>
      <c r="IU994" s="5"/>
      <c r="IV994" s="5"/>
      <c r="IW994" s="5"/>
      <c r="IX994" s="5"/>
      <c r="IY994" s="5"/>
      <c r="IZ994" s="5"/>
      <c r="JA994" s="5"/>
      <c r="JB994" s="5"/>
      <c r="JC994" s="5"/>
      <c r="JD994" s="5"/>
      <c r="JE994" s="5"/>
      <c r="JF994" s="5"/>
      <c r="JG994" s="5"/>
      <c r="JH994" s="5"/>
      <c r="JI994" s="5"/>
      <c r="JJ994" s="5"/>
      <c r="JK994" s="5"/>
      <c r="JL994" s="5"/>
      <c r="JM994" s="5"/>
      <c r="JN994" s="5"/>
      <c r="JO994" s="5"/>
      <c r="JP994" s="5"/>
      <c r="JQ994" s="5"/>
      <c r="JR994" s="5"/>
      <c r="JS994" s="5"/>
      <c r="JT994" s="5"/>
      <c r="JU994" s="5"/>
      <c r="JV994" s="5"/>
      <c r="JW994" s="5"/>
      <c r="JX994" s="5"/>
      <c r="JY994" s="5"/>
      <c r="JZ994" s="5"/>
      <c r="KA994" s="5"/>
      <c r="KB994" s="5"/>
      <c r="KC994" s="5"/>
      <c r="KD994" s="5"/>
      <c r="KE994" s="5"/>
      <c r="KF994" s="5"/>
      <c r="KG994" s="5"/>
      <c r="KH994" s="5"/>
      <c r="KI994" s="5"/>
      <c r="KJ994" s="5"/>
      <c r="KK994" s="5"/>
      <c r="KL994" s="5"/>
      <c r="KM994" s="5"/>
      <c r="KN994" s="5"/>
    </row>
    <row r="995" spans="1:300" ht="12.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  <c r="CH995" s="5"/>
      <c r="CI995" s="5"/>
      <c r="CJ995" s="5"/>
      <c r="CK995" s="5"/>
      <c r="CL995" s="5"/>
      <c r="CM995" s="5"/>
      <c r="CN995" s="5"/>
      <c r="CO995" s="5"/>
      <c r="CP995" s="5"/>
      <c r="CQ995" s="5"/>
      <c r="CR995" s="5"/>
      <c r="CS995" s="5"/>
      <c r="CT995" s="5"/>
      <c r="CU995" s="5"/>
      <c r="CV995" s="5"/>
      <c r="CW995" s="5"/>
      <c r="CX995" s="5"/>
      <c r="CY995" s="5"/>
      <c r="CZ995" s="5"/>
      <c r="DA995" s="5"/>
      <c r="DB995" s="5"/>
      <c r="DC995" s="5"/>
      <c r="DD995" s="5"/>
      <c r="DE995" s="5"/>
      <c r="DF995" s="5"/>
      <c r="DG995" s="5"/>
      <c r="DH995" s="5"/>
      <c r="DI995" s="5"/>
      <c r="DJ995" s="5"/>
      <c r="DK995" s="5"/>
      <c r="DL995" s="5"/>
      <c r="DM995" s="5"/>
      <c r="DN995" s="5"/>
      <c r="DO995" s="5"/>
      <c r="DP995" s="5"/>
      <c r="DQ995" s="5"/>
      <c r="DR995" s="5"/>
      <c r="DS995" s="5"/>
      <c r="DT995" s="5"/>
      <c r="DU995" s="5"/>
      <c r="DV995" s="5"/>
      <c r="DW995" s="5"/>
      <c r="DX995" s="5"/>
      <c r="DY995" s="5"/>
      <c r="DZ995" s="5"/>
      <c r="EA995" s="5"/>
      <c r="EB995" s="5"/>
      <c r="EC995" s="5"/>
      <c r="ED995" s="5"/>
      <c r="EE995" s="5"/>
      <c r="EF995" s="5"/>
      <c r="EG995" s="5"/>
      <c r="EH995" s="5"/>
      <c r="EI995" s="5"/>
      <c r="EJ995" s="5"/>
      <c r="EK995" s="5"/>
      <c r="EL995" s="5"/>
      <c r="EM995" s="5"/>
      <c r="EN995" s="5"/>
      <c r="EO995" s="5"/>
      <c r="EP995" s="5"/>
      <c r="EQ995" s="5"/>
      <c r="ER995" s="5"/>
      <c r="ES995" s="5"/>
      <c r="ET995" s="5"/>
      <c r="EU995" s="5"/>
      <c r="EV995" s="5"/>
      <c r="EW995" s="5"/>
      <c r="EX995" s="5"/>
      <c r="EY995" s="5"/>
      <c r="EZ995" s="5"/>
      <c r="FA995" s="5"/>
      <c r="FB995" s="5"/>
      <c r="FC995" s="5"/>
      <c r="FD995" s="5"/>
      <c r="FE995" s="5"/>
      <c r="FF995" s="5"/>
      <c r="FG995" s="5"/>
      <c r="FH995" s="5"/>
      <c r="FI995" s="5"/>
      <c r="FJ995" s="5"/>
      <c r="FK995" s="5"/>
      <c r="FL995" s="5"/>
      <c r="FM995" s="5"/>
      <c r="FN995" s="5"/>
      <c r="FO995" s="5"/>
      <c r="FP995" s="5"/>
      <c r="FQ995" s="5"/>
      <c r="FR995" s="5"/>
      <c r="FS995" s="5"/>
      <c r="FT995" s="5"/>
      <c r="FU995" s="5"/>
      <c r="FV995" s="5"/>
      <c r="FW995" s="5"/>
      <c r="FX995" s="5"/>
      <c r="FY995" s="5"/>
      <c r="FZ995" s="5"/>
      <c r="GA995" s="5"/>
      <c r="GB995" s="5"/>
      <c r="GC995" s="5"/>
      <c r="GD995" s="5"/>
      <c r="GE995" s="5"/>
      <c r="GF995" s="5"/>
      <c r="GG995" s="5"/>
      <c r="GH995" s="5"/>
      <c r="GI995" s="5"/>
      <c r="GJ995" s="5"/>
      <c r="GK995" s="5"/>
      <c r="GL995" s="5"/>
      <c r="GM995" s="5"/>
      <c r="GN995" s="5"/>
      <c r="GO995" s="5"/>
      <c r="GP995" s="5"/>
      <c r="GQ995" s="5"/>
      <c r="GR995" s="5"/>
      <c r="GS995" s="5"/>
      <c r="GT995" s="5"/>
      <c r="GU995" s="5"/>
      <c r="GV995" s="5"/>
      <c r="GW995" s="5"/>
      <c r="GX995" s="5"/>
      <c r="GY995" s="5"/>
      <c r="GZ995" s="5"/>
      <c r="HA995" s="5"/>
      <c r="HB995" s="5"/>
      <c r="HC995" s="5"/>
      <c r="HD995" s="5"/>
      <c r="HE995" s="5"/>
      <c r="HF995" s="5"/>
      <c r="HG995" s="5"/>
      <c r="HH995" s="5"/>
      <c r="HI995" s="5"/>
      <c r="HJ995" s="5"/>
      <c r="HK995" s="5"/>
      <c r="HL995" s="5"/>
      <c r="HM995" s="5"/>
      <c r="HN995" s="5"/>
      <c r="HO995" s="5"/>
      <c r="HP995" s="5"/>
      <c r="HQ995" s="5"/>
      <c r="HR995" s="5"/>
      <c r="HS995" s="5"/>
      <c r="HT995" s="5"/>
      <c r="HU995" s="5"/>
      <c r="HV995" s="5"/>
      <c r="HW995" s="5"/>
      <c r="HX995" s="5"/>
      <c r="HY995" s="5"/>
      <c r="HZ995" s="5"/>
      <c r="IA995" s="5"/>
      <c r="IB995" s="5"/>
      <c r="IC995" s="5"/>
      <c r="ID995" s="5"/>
      <c r="IE995" s="5"/>
      <c r="IF995" s="5"/>
      <c r="IG995" s="5"/>
      <c r="IH995" s="5"/>
      <c r="II995" s="5"/>
      <c r="IJ995" s="5"/>
      <c r="IK995" s="5"/>
      <c r="IL995" s="5"/>
      <c r="IM995" s="5"/>
      <c r="IN995" s="5"/>
      <c r="IO995" s="5"/>
      <c r="IP995" s="5"/>
      <c r="IQ995" s="5"/>
      <c r="IR995" s="5"/>
      <c r="IS995" s="5"/>
      <c r="IT995" s="5"/>
      <c r="IU995" s="5"/>
      <c r="IV995" s="5"/>
      <c r="IW995" s="5"/>
      <c r="IX995" s="5"/>
      <c r="IY995" s="5"/>
      <c r="IZ995" s="5"/>
      <c r="JA995" s="5"/>
      <c r="JB995" s="5"/>
      <c r="JC995" s="5"/>
      <c r="JD995" s="5"/>
      <c r="JE995" s="5"/>
      <c r="JF995" s="5"/>
      <c r="JG995" s="5"/>
      <c r="JH995" s="5"/>
      <c r="JI995" s="5"/>
      <c r="JJ995" s="5"/>
      <c r="JK995" s="5"/>
      <c r="JL995" s="5"/>
      <c r="JM995" s="5"/>
      <c r="JN995" s="5"/>
      <c r="JO995" s="5"/>
      <c r="JP995" s="5"/>
      <c r="JQ995" s="5"/>
      <c r="JR995" s="5"/>
      <c r="JS995" s="5"/>
      <c r="JT995" s="5"/>
      <c r="JU995" s="5"/>
      <c r="JV995" s="5"/>
      <c r="JW995" s="5"/>
      <c r="JX995" s="5"/>
      <c r="JY995" s="5"/>
      <c r="JZ995" s="5"/>
      <c r="KA995" s="5"/>
      <c r="KB995" s="5"/>
      <c r="KC995" s="5"/>
      <c r="KD995" s="5"/>
      <c r="KE995" s="5"/>
      <c r="KF995" s="5"/>
      <c r="KG995" s="5"/>
      <c r="KH995" s="5"/>
      <c r="KI995" s="5"/>
      <c r="KJ995" s="5"/>
      <c r="KK995" s="5"/>
      <c r="KL995" s="5"/>
      <c r="KM995" s="5"/>
      <c r="KN995" s="5"/>
    </row>
    <row r="996" spans="1:300" ht="12.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  <c r="CH996" s="5"/>
      <c r="CI996" s="5"/>
      <c r="CJ996" s="5"/>
      <c r="CK996" s="5"/>
      <c r="CL996" s="5"/>
      <c r="CM996" s="5"/>
      <c r="CN996" s="5"/>
      <c r="CO996" s="5"/>
      <c r="CP996" s="5"/>
      <c r="CQ996" s="5"/>
      <c r="CR996" s="5"/>
      <c r="CS996" s="5"/>
      <c r="CT996" s="5"/>
      <c r="CU996" s="5"/>
      <c r="CV996" s="5"/>
      <c r="CW996" s="5"/>
      <c r="CX996" s="5"/>
      <c r="CY996" s="5"/>
      <c r="CZ996" s="5"/>
      <c r="DA996" s="5"/>
      <c r="DB996" s="5"/>
      <c r="DC996" s="5"/>
      <c r="DD996" s="5"/>
      <c r="DE996" s="5"/>
      <c r="DF996" s="5"/>
      <c r="DG996" s="5"/>
      <c r="DH996" s="5"/>
      <c r="DI996" s="5"/>
      <c r="DJ996" s="5"/>
      <c r="DK996" s="5"/>
      <c r="DL996" s="5"/>
      <c r="DM996" s="5"/>
      <c r="DN996" s="5"/>
      <c r="DO996" s="5"/>
      <c r="DP996" s="5"/>
      <c r="DQ996" s="5"/>
      <c r="DR996" s="5"/>
      <c r="DS996" s="5"/>
      <c r="DT996" s="5"/>
      <c r="DU996" s="5"/>
      <c r="DV996" s="5"/>
      <c r="DW996" s="5"/>
      <c r="DX996" s="5"/>
      <c r="DY996" s="5"/>
      <c r="DZ996" s="5"/>
      <c r="EA996" s="5"/>
      <c r="EB996" s="5"/>
      <c r="EC996" s="5"/>
      <c r="ED996" s="5"/>
      <c r="EE996" s="5"/>
      <c r="EF996" s="5"/>
      <c r="EG996" s="5"/>
      <c r="EH996" s="5"/>
      <c r="EI996" s="5"/>
      <c r="EJ996" s="5"/>
      <c r="EK996" s="5"/>
      <c r="EL996" s="5"/>
      <c r="EM996" s="5"/>
      <c r="EN996" s="5"/>
      <c r="EO996" s="5"/>
      <c r="EP996" s="5"/>
      <c r="EQ996" s="5"/>
      <c r="ER996" s="5"/>
      <c r="ES996" s="5"/>
      <c r="ET996" s="5"/>
      <c r="EU996" s="5"/>
      <c r="EV996" s="5"/>
      <c r="EW996" s="5"/>
      <c r="EX996" s="5"/>
      <c r="EY996" s="5"/>
      <c r="EZ996" s="5"/>
      <c r="FA996" s="5"/>
      <c r="FB996" s="5"/>
      <c r="FC996" s="5"/>
      <c r="FD996" s="5"/>
      <c r="FE996" s="5"/>
      <c r="FF996" s="5"/>
      <c r="FG996" s="5"/>
      <c r="FH996" s="5"/>
      <c r="FI996" s="5"/>
      <c r="FJ996" s="5"/>
      <c r="FK996" s="5"/>
      <c r="FL996" s="5"/>
      <c r="FM996" s="5"/>
      <c r="FN996" s="5"/>
      <c r="FO996" s="5"/>
      <c r="FP996" s="5"/>
      <c r="FQ996" s="5"/>
      <c r="FR996" s="5"/>
      <c r="FS996" s="5"/>
      <c r="FT996" s="5"/>
      <c r="FU996" s="5"/>
      <c r="FV996" s="5"/>
      <c r="FW996" s="5"/>
      <c r="FX996" s="5"/>
      <c r="FY996" s="5"/>
      <c r="FZ996" s="5"/>
      <c r="GA996" s="5"/>
      <c r="GB996" s="5"/>
      <c r="GC996" s="5"/>
      <c r="GD996" s="5"/>
      <c r="GE996" s="5"/>
      <c r="GF996" s="5"/>
      <c r="GG996" s="5"/>
      <c r="GH996" s="5"/>
      <c r="GI996" s="5"/>
      <c r="GJ996" s="5"/>
      <c r="GK996" s="5"/>
      <c r="GL996" s="5"/>
      <c r="GM996" s="5"/>
      <c r="GN996" s="5"/>
      <c r="GO996" s="5"/>
      <c r="GP996" s="5"/>
      <c r="GQ996" s="5"/>
      <c r="GR996" s="5"/>
      <c r="GS996" s="5"/>
      <c r="GT996" s="5"/>
      <c r="GU996" s="5"/>
      <c r="GV996" s="5"/>
      <c r="GW996" s="5"/>
      <c r="GX996" s="5"/>
      <c r="GY996" s="5"/>
      <c r="GZ996" s="5"/>
      <c r="HA996" s="5"/>
      <c r="HB996" s="5"/>
      <c r="HC996" s="5"/>
      <c r="HD996" s="5"/>
      <c r="HE996" s="5"/>
      <c r="HF996" s="5"/>
      <c r="HG996" s="5"/>
      <c r="HH996" s="5"/>
      <c r="HI996" s="5"/>
      <c r="HJ996" s="5"/>
      <c r="HK996" s="5"/>
      <c r="HL996" s="5"/>
      <c r="HM996" s="5"/>
      <c r="HN996" s="5"/>
      <c r="HO996" s="5"/>
      <c r="HP996" s="5"/>
      <c r="HQ996" s="5"/>
      <c r="HR996" s="5"/>
      <c r="HS996" s="5"/>
      <c r="HT996" s="5"/>
      <c r="HU996" s="5"/>
      <c r="HV996" s="5"/>
      <c r="HW996" s="5"/>
      <c r="HX996" s="5"/>
      <c r="HY996" s="5"/>
      <c r="HZ996" s="5"/>
      <c r="IA996" s="5"/>
      <c r="IB996" s="5"/>
      <c r="IC996" s="5"/>
      <c r="ID996" s="5"/>
      <c r="IE996" s="5"/>
      <c r="IF996" s="5"/>
      <c r="IG996" s="5"/>
      <c r="IH996" s="5"/>
      <c r="II996" s="5"/>
      <c r="IJ996" s="5"/>
      <c r="IK996" s="5"/>
      <c r="IL996" s="5"/>
      <c r="IM996" s="5"/>
      <c r="IN996" s="5"/>
      <c r="IO996" s="5"/>
      <c r="IP996" s="5"/>
      <c r="IQ996" s="5"/>
      <c r="IR996" s="5"/>
      <c r="IS996" s="5"/>
      <c r="IT996" s="5"/>
      <c r="IU996" s="5"/>
      <c r="IV996" s="5"/>
      <c r="IW996" s="5"/>
      <c r="IX996" s="5"/>
      <c r="IY996" s="5"/>
      <c r="IZ996" s="5"/>
      <c r="JA996" s="5"/>
      <c r="JB996" s="5"/>
      <c r="JC996" s="5"/>
      <c r="JD996" s="5"/>
      <c r="JE996" s="5"/>
      <c r="JF996" s="5"/>
      <c r="JG996" s="5"/>
      <c r="JH996" s="5"/>
      <c r="JI996" s="5"/>
      <c r="JJ996" s="5"/>
      <c r="JK996" s="5"/>
      <c r="JL996" s="5"/>
      <c r="JM996" s="5"/>
      <c r="JN996" s="5"/>
      <c r="JO996" s="5"/>
      <c r="JP996" s="5"/>
      <c r="JQ996" s="5"/>
      <c r="JR996" s="5"/>
      <c r="JS996" s="5"/>
      <c r="JT996" s="5"/>
      <c r="JU996" s="5"/>
      <c r="JV996" s="5"/>
      <c r="JW996" s="5"/>
      <c r="JX996" s="5"/>
      <c r="JY996" s="5"/>
      <c r="JZ996" s="5"/>
      <c r="KA996" s="5"/>
      <c r="KB996" s="5"/>
      <c r="KC996" s="5"/>
      <c r="KD996" s="5"/>
      <c r="KE996" s="5"/>
      <c r="KF996" s="5"/>
      <c r="KG996" s="5"/>
      <c r="KH996" s="5"/>
      <c r="KI996" s="5"/>
      <c r="KJ996" s="5"/>
      <c r="KK996" s="5"/>
      <c r="KL996" s="5"/>
      <c r="KM996" s="5"/>
      <c r="KN996" s="5"/>
    </row>
    <row r="997" spans="1:300" ht="12.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  <c r="CH997" s="5"/>
      <c r="CI997" s="5"/>
      <c r="CJ997" s="5"/>
      <c r="CK997" s="5"/>
      <c r="CL997" s="5"/>
      <c r="CM997" s="5"/>
      <c r="CN997" s="5"/>
      <c r="CO997" s="5"/>
      <c r="CP997" s="5"/>
      <c r="CQ997" s="5"/>
      <c r="CR997" s="5"/>
      <c r="CS997" s="5"/>
      <c r="CT997" s="5"/>
      <c r="CU997" s="5"/>
      <c r="CV997" s="5"/>
      <c r="CW997" s="5"/>
      <c r="CX997" s="5"/>
      <c r="CY997" s="5"/>
      <c r="CZ997" s="5"/>
      <c r="DA997" s="5"/>
      <c r="DB997" s="5"/>
      <c r="DC997" s="5"/>
      <c r="DD997" s="5"/>
      <c r="DE997" s="5"/>
      <c r="DF997" s="5"/>
      <c r="DG997" s="5"/>
      <c r="DH997" s="5"/>
      <c r="DI997" s="5"/>
      <c r="DJ997" s="5"/>
      <c r="DK997" s="5"/>
      <c r="DL997" s="5"/>
      <c r="DM997" s="5"/>
      <c r="DN997" s="5"/>
      <c r="DO997" s="5"/>
      <c r="DP997" s="5"/>
      <c r="DQ997" s="5"/>
      <c r="DR997" s="5"/>
      <c r="DS997" s="5"/>
      <c r="DT997" s="5"/>
      <c r="DU997" s="5"/>
      <c r="DV997" s="5"/>
      <c r="DW997" s="5"/>
      <c r="DX997" s="5"/>
      <c r="DY997" s="5"/>
      <c r="DZ997" s="5"/>
      <c r="EA997" s="5"/>
      <c r="EB997" s="5"/>
      <c r="EC997" s="5"/>
      <c r="ED997" s="5"/>
      <c r="EE997" s="5"/>
      <c r="EF997" s="5"/>
      <c r="EG997" s="5"/>
      <c r="EH997" s="5"/>
      <c r="EI997" s="5"/>
      <c r="EJ997" s="5"/>
      <c r="EK997" s="5"/>
      <c r="EL997" s="5"/>
      <c r="EM997" s="5"/>
      <c r="EN997" s="5"/>
      <c r="EO997" s="5"/>
      <c r="EP997" s="5"/>
      <c r="EQ997" s="5"/>
      <c r="ER997" s="5"/>
      <c r="ES997" s="5"/>
      <c r="ET997" s="5"/>
      <c r="EU997" s="5"/>
      <c r="EV997" s="5"/>
      <c r="EW997" s="5"/>
      <c r="EX997" s="5"/>
      <c r="EY997" s="5"/>
      <c r="EZ997" s="5"/>
      <c r="FA997" s="5"/>
      <c r="FB997" s="5"/>
      <c r="FC997" s="5"/>
      <c r="FD997" s="5"/>
      <c r="FE997" s="5"/>
      <c r="FF997" s="5"/>
      <c r="FG997" s="5"/>
      <c r="FH997" s="5"/>
      <c r="FI997" s="5"/>
      <c r="FJ997" s="5"/>
      <c r="FK997" s="5"/>
      <c r="FL997" s="5"/>
      <c r="FM997" s="5"/>
      <c r="FN997" s="5"/>
      <c r="FO997" s="5"/>
      <c r="FP997" s="5"/>
      <c r="FQ997" s="5"/>
      <c r="FR997" s="5"/>
      <c r="FS997" s="5"/>
      <c r="FT997" s="5"/>
      <c r="FU997" s="5"/>
      <c r="FV997" s="5"/>
      <c r="FW997" s="5"/>
      <c r="FX997" s="5"/>
      <c r="FY997" s="5"/>
      <c r="FZ997" s="5"/>
      <c r="GA997" s="5"/>
      <c r="GB997" s="5"/>
      <c r="GC997" s="5"/>
      <c r="GD997" s="5"/>
      <c r="GE997" s="5"/>
      <c r="GF997" s="5"/>
      <c r="GG997" s="5"/>
      <c r="GH997" s="5"/>
      <c r="GI997" s="5"/>
      <c r="GJ997" s="5"/>
      <c r="GK997" s="5"/>
      <c r="GL997" s="5"/>
      <c r="GM997" s="5"/>
      <c r="GN997" s="5"/>
      <c r="GO997" s="5"/>
      <c r="GP997" s="5"/>
      <c r="GQ997" s="5"/>
      <c r="GR997" s="5"/>
      <c r="GS997" s="5"/>
      <c r="GT997" s="5"/>
      <c r="GU997" s="5"/>
      <c r="GV997" s="5"/>
      <c r="GW997" s="5"/>
      <c r="GX997" s="5"/>
      <c r="GY997" s="5"/>
      <c r="GZ997" s="5"/>
      <c r="HA997" s="5"/>
      <c r="HB997" s="5"/>
      <c r="HC997" s="5"/>
      <c r="HD997" s="5"/>
      <c r="HE997" s="5"/>
      <c r="HF997" s="5"/>
      <c r="HG997" s="5"/>
      <c r="HH997" s="5"/>
      <c r="HI997" s="5"/>
      <c r="HJ997" s="5"/>
      <c r="HK997" s="5"/>
      <c r="HL997" s="5"/>
      <c r="HM997" s="5"/>
      <c r="HN997" s="5"/>
      <c r="HO997" s="5"/>
      <c r="HP997" s="5"/>
      <c r="HQ997" s="5"/>
      <c r="HR997" s="5"/>
      <c r="HS997" s="5"/>
      <c r="HT997" s="5"/>
      <c r="HU997" s="5"/>
      <c r="HV997" s="5"/>
      <c r="HW997" s="5"/>
      <c r="HX997" s="5"/>
      <c r="HY997" s="5"/>
      <c r="HZ997" s="5"/>
      <c r="IA997" s="5"/>
      <c r="IB997" s="5"/>
      <c r="IC997" s="5"/>
      <c r="ID997" s="5"/>
      <c r="IE997" s="5"/>
      <c r="IF997" s="5"/>
      <c r="IG997" s="5"/>
      <c r="IH997" s="5"/>
      <c r="II997" s="5"/>
      <c r="IJ997" s="5"/>
      <c r="IK997" s="5"/>
      <c r="IL997" s="5"/>
      <c r="IM997" s="5"/>
      <c r="IN997" s="5"/>
      <c r="IO997" s="5"/>
      <c r="IP997" s="5"/>
      <c r="IQ997" s="5"/>
      <c r="IR997" s="5"/>
      <c r="IS997" s="5"/>
      <c r="IT997" s="5"/>
      <c r="IU997" s="5"/>
      <c r="IV997" s="5"/>
      <c r="IW997" s="5"/>
      <c r="IX997" s="5"/>
      <c r="IY997" s="5"/>
      <c r="IZ997" s="5"/>
      <c r="JA997" s="5"/>
      <c r="JB997" s="5"/>
      <c r="JC997" s="5"/>
      <c r="JD997" s="5"/>
      <c r="JE997" s="5"/>
      <c r="JF997" s="5"/>
      <c r="JG997" s="5"/>
      <c r="JH997" s="5"/>
      <c r="JI997" s="5"/>
      <c r="JJ997" s="5"/>
      <c r="JK997" s="5"/>
      <c r="JL997" s="5"/>
      <c r="JM997" s="5"/>
      <c r="JN997" s="5"/>
      <c r="JO997" s="5"/>
      <c r="JP997" s="5"/>
      <c r="JQ997" s="5"/>
      <c r="JR997" s="5"/>
      <c r="JS997" s="5"/>
      <c r="JT997" s="5"/>
      <c r="JU997" s="5"/>
      <c r="JV997" s="5"/>
      <c r="JW997" s="5"/>
      <c r="JX997" s="5"/>
      <c r="JY997" s="5"/>
      <c r="JZ997" s="5"/>
      <c r="KA997" s="5"/>
      <c r="KB997" s="5"/>
      <c r="KC997" s="5"/>
      <c r="KD997" s="5"/>
      <c r="KE997" s="5"/>
      <c r="KF997" s="5"/>
      <c r="KG997" s="5"/>
      <c r="KH997" s="5"/>
      <c r="KI997" s="5"/>
      <c r="KJ997" s="5"/>
      <c r="KK997" s="5"/>
      <c r="KL997" s="5"/>
      <c r="KM997" s="5"/>
      <c r="KN997" s="5"/>
    </row>
    <row r="998" spans="1:300" ht="12.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  <c r="CH998" s="5"/>
      <c r="CI998" s="5"/>
      <c r="CJ998" s="5"/>
      <c r="CK998" s="5"/>
      <c r="CL998" s="5"/>
      <c r="CM998" s="5"/>
      <c r="CN998" s="5"/>
      <c r="CO998" s="5"/>
      <c r="CP998" s="5"/>
      <c r="CQ998" s="5"/>
      <c r="CR998" s="5"/>
      <c r="CS998" s="5"/>
      <c r="CT998" s="5"/>
      <c r="CU998" s="5"/>
      <c r="CV998" s="5"/>
      <c r="CW998" s="5"/>
      <c r="CX998" s="5"/>
      <c r="CY998" s="5"/>
      <c r="CZ998" s="5"/>
      <c r="DA998" s="5"/>
      <c r="DB998" s="5"/>
      <c r="DC998" s="5"/>
      <c r="DD998" s="5"/>
      <c r="DE998" s="5"/>
      <c r="DF998" s="5"/>
      <c r="DG998" s="5"/>
      <c r="DH998" s="5"/>
      <c r="DI998" s="5"/>
      <c r="DJ998" s="5"/>
      <c r="DK998" s="5"/>
      <c r="DL998" s="5"/>
      <c r="DM998" s="5"/>
      <c r="DN998" s="5"/>
      <c r="DO998" s="5"/>
      <c r="DP998" s="5"/>
      <c r="DQ998" s="5"/>
      <c r="DR998" s="5"/>
      <c r="DS998" s="5"/>
      <c r="DT998" s="5"/>
      <c r="DU998" s="5"/>
      <c r="DV998" s="5"/>
      <c r="DW998" s="5"/>
      <c r="DX998" s="5"/>
      <c r="DY998" s="5"/>
      <c r="DZ998" s="5"/>
      <c r="EA998" s="5"/>
      <c r="EB998" s="5"/>
      <c r="EC998" s="5"/>
      <c r="ED998" s="5"/>
      <c r="EE998" s="5"/>
      <c r="EF998" s="5"/>
      <c r="EG998" s="5"/>
      <c r="EH998" s="5"/>
      <c r="EI998" s="5"/>
      <c r="EJ998" s="5"/>
      <c r="EK998" s="5"/>
      <c r="EL998" s="5"/>
      <c r="EM998" s="5"/>
      <c r="EN998" s="5"/>
      <c r="EO998" s="5"/>
      <c r="EP998" s="5"/>
      <c r="EQ998" s="5"/>
      <c r="ER998" s="5"/>
      <c r="ES998" s="5"/>
      <c r="ET998" s="5"/>
      <c r="EU998" s="5"/>
      <c r="EV998" s="5"/>
      <c r="EW998" s="5"/>
      <c r="EX998" s="5"/>
      <c r="EY998" s="5"/>
      <c r="EZ998" s="5"/>
      <c r="FA998" s="5"/>
      <c r="FB998" s="5"/>
      <c r="FC998" s="5"/>
      <c r="FD998" s="5"/>
      <c r="FE998" s="5"/>
      <c r="FF998" s="5"/>
      <c r="FG998" s="5"/>
      <c r="FH998" s="5"/>
      <c r="FI998" s="5"/>
      <c r="FJ998" s="5"/>
      <c r="FK998" s="5"/>
      <c r="FL998" s="5"/>
      <c r="FM998" s="5"/>
      <c r="FN998" s="5"/>
      <c r="FO998" s="5"/>
      <c r="FP998" s="5"/>
      <c r="FQ998" s="5"/>
      <c r="FR998" s="5"/>
      <c r="FS998" s="5"/>
      <c r="FT998" s="5"/>
      <c r="FU998" s="5"/>
      <c r="FV998" s="5"/>
      <c r="FW998" s="5"/>
      <c r="FX998" s="5"/>
      <c r="FY998" s="5"/>
      <c r="FZ998" s="5"/>
      <c r="GA998" s="5"/>
      <c r="GB998" s="5"/>
      <c r="GC998" s="5"/>
      <c r="GD998" s="5"/>
      <c r="GE998" s="5"/>
      <c r="GF998" s="5"/>
      <c r="GG998" s="5"/>
      <c r="GH998" s="5"/>
      <c r="GI998" s="5"/>
      <c r="GJ998" s="5"/>
      <c r="GK998" s="5"/>
      <c r="GL998" s="5"/>
      <c r="GM998" s="5"/>
      <c r="GN998" s="5"/>
      <c r="GO998" s="5"/>
      <c r="GP998" s="5"/>
      <c r="GQ998" s="5"/>
      <c r="GR998" s="5"/>
      <c r="GS998" s="5"/>
      <c r="GT998" s="5"/>
      <c r="GU998" s="5"/>
      <c r="GV998" s="5"/>
      <c r="GW998" s="5"/>
      <c r="GX998" s="5"/>
      <c r="GY998" s="5"/>
      <c r="GZ998" s="5"/>
      <c r="HA998" s="5"/>
      <c r="HB998" s="5"/>
      <c r="HC998" s="5"/>
      <c r="HD998" s="5"/>
      <c r="HE998" s="5"/>
      <c r="HF998" s="5"/>
      <c r="HG998" s="5"/>
      <c r="HH998" s="5"/>
      <c r="HI998" s="5"/>
      <c r="HJ998" s="5"/>
      <c r="HK998" s="5"/>
      <c r="HL998" s="5"/>
      <c r="HM998" s="5"/>
      <c r="HN998" s="5"/>
      <c r="HO998" s="5"/>
      <c r="HP998" s="5"/>
      <c r="HQ998" s="5"/>
      <c r="HR998" s="5"/>
      <c r="HS998" s="5"/>
      <c r="HT998" s="5"/>
      <c r="HU998" s="5"/>
      <c r="HV998" s="5"/>
      <c r="HW998" s="5"/>
      <c r="HX998" s="5"/>
      <c r="HY998" s="5"/>
      <c r="HZ998" s="5"/>
      <c r="IA998" s="5"/>
      <c r="IB998" s="5"/>
      <c r="IC998" s="5"/>
      <c r="ID998" s="5"/>
      <c r="IE998" s="5"/>
      <c r="IF998" s="5"/>
      <c r="IG998" s="5"/>
      <c r="IH998" s="5"/>
      <c r="II998" s="5"/>
      <c r="IJ998" s="5"/>
      <c r="IK998" s="5"/>
      <c r="IL998" s="5"/>
      <c r="IM998" s="5"/>
      <c r="IN998" s="5"/>
      <c r="IO998" s="5"/>
      <c r="IP998" s="5"/>
      <c r="IQ998" s="5"/>
      <c r="IR998" s="5"/>
      <c r="IS998" s="5"/>
      <c r="IT998" s="5"/>
      <c r="IU998" s="5"/>
      <c r="IV998" s="5"/>
      <c r="IW998" s="5"/>
      <c r="IX998" s="5"/>
      <c r="IY998" s="5"/>
      <c r="IZ998" s="5"/>
      <c r="JA998" s="5"/>
      <c r="JB998" s="5"/>
      <c r="JC998" s="5"/>
      <c r="JD998" s="5"/>
      <c r="JE998" s="5"/>
      <c r="JF998" s="5"/>
      <c r="JG998" s="5"/>
      <c r="JH998" s="5"/>
      <c r="JI998" s="5"/>
      <c r="JJ998" s="5"/>
      <c r="JK998" s="5"/>
      <c r="JL998" s="5"/>
      <c r="JM998" s="5"/>
      <c r="JN998" s="5"/>
      <c r="JO998" s="5"/>
      <c r="JP998" s="5"/>
      <c r="JQ998" s="5"/>
      <c r="JR998" s="5"/>
      <c r="JS998" s="5"/>
      <c r="JT998" s="5"/>
      <c r="JU998" s="5"/>
      <c r="JV998" s="5"/>
      <c r="JW998" s="5"/>
      <c r="JX998" s="5"/>
      <c r="JY998" s="5"/>
      <c r="JZ998" s="5"/>
      <c r="KA998" s="5"/>
      <c r="KB998" s="5"/>
      <c r="KC998" s="5"/>
      <c r="KD998" s="5"/>
      <c r="KE998" s="5"/>
      <c r="KF998" s="5"/>
      <c r="KG998" s="5"/>
      <c r="KH998" s="5"/>
      <c r="KI998" s="5"/>
      <c r="KJ998" s="5"/>
      <c r="KK998" s="5"/>
      <c r="KL998" s="5"/>
      <c r="KM998" s="5"/>
      <c r="KN998" s="5"/>
    </row>
    <row r="999" spans="1:300" ht="12.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  <c r="CH999" s="5"/>
      <c r="CI999" s="5"/>
      <c r="CJ999" s="5"/>
      <c r="CK999" s="5"/>
      <c r="CL999" s="5"/>
      <c r="CM999" s="5"/>
      <c r="CN999" s="5"/>
      <c r="CO999" s="5"/>
      <c r="CP999" s="5"/>
      <c r="CQ999" s="5"/>
      <c r="CR999" s="5"/>
      <c r="CS999" s="5"/>
      <c r="CT999" s="5"/>
      <c r="CU999" s="5"/>
      <c r="CV999" s="5"/>
      <c r="CW999" s="5"/>
      <c r="CX999" s="5"/>
      <c r="CY999" s="5"/>
      <c r="CZ999" s="5"/>
      <c r="DA999" s="5"/>
      <c r="DB999" s="5"/>
      <c r="DC999" s="5"/>
      <c r="DD999" s="5"/>
      <c r="DE999" s="5"/>
      <c r="DF999" s="5"/>
      <c r="DG999" s="5"/>
      <c r="DH999" s="5"/>
      <c r="DI999" s="5"/>
      <c r="DJ999" s="5"/>
      <c r="DK999" s="5"/>
      <c r="DL999" s="5"/>
      <c r="DM999" s="5"/>
      <c r="DN999" s="5"/>
      <c r="DO999" s="5"/>
      <c r="DP999" s="5"/>
      <c r="DQ999" s="5"/>
      <c r="DR999" s="5"/>
      <c r="DS999" s="5"/>
      <c r="DT999" s="5"/>
      <c r="DU999" s="5"/>
      <c r="DV999" s="5"/>
      <c r="DW999" s="5"/>
      <c r="DX999" s="5"/>
      <c r="DY999" s="5"/>
      <c r="DZ999" s="5"/>
      <c r="EA999" s="5"/>
      <c r="EB999" s="5"/>
      <c r="EC999" s="5"/>
      <c r="ED999" s="5"/>
      <c r="EE999" s="5"/>
      <c r="EF999" s="5"/>
      <c r="EG999" s="5"/>
      <c r="EH999" s="5"/>
      <c r="EI999" s="5"/>
      <c r="EJ999" s="5"/>
      <c r="EK999" s="5"/>
      <c r="EL999" s="5"/>
      <c r="EM999" s="5"/>
      <c r="EN999" s="5"/>
      <c r="EO999" s="5"/>
      <c r="EP999" s="5"/>
      <c r="EQ999" s="5"/>
      <c r="ER999" s="5"/>
      <c r="ES999" s="5"/>
      <c r="ET999" s="5"/>
      <c r="EU999" s="5"/>
      <c r="EV999" s="5"/>
      <c r="EW999" s="5"/>
      <c r="EX999" s="5"/>
      <c r="EY999" s="5"/>
      <c r="EZ999" s="5"/>
      <c r="FA999" s="5"/>
      <c r="FB999" s="5"/>
      <c r="FC999" s="5"/>
      <c r="FD999" s="5"/>
      <c r="FE999" s="5"/>
      <c r="FF999" s="5"/>
      <c r="FG999" s="5"/>
      <c r="FH999" s="5"/>
      <c r="FI999" s="5"/>
      <c r="FJ999" s="5"/>
      <c r="FK999" s="5"/>
      <c r="FL999" s="5"/>
      <c r="FM999" s="5"/>
      <c r="FN999" s="5"/>
      <c r="FO999" s="5"/>
      <c r="FP999" s="5"/>
      <c r="FQ999" s="5"/>
      <c r="FR999" s="5"/>
      <c r="FS999" s="5"/>
      <c r="FT999" s="5"/>
      <c r="FU999" s="5"/>
      <c r="FV999" s="5"/>
      <c r="FW999" s="5"/>
      <c r="FX999" s="5"/>
      <c r="FY999" s="5"/>
      <c r="FZ999" s="5"/>
      <c r="GA999" s="5"/>
      <c r="GB999" s="5"/>
      <c r="GC999" s="5"/>
      <c r="GD999" s="5"/>
      <c r="GE999" s="5"/>
      <c r="GF999" s="5"/>
      <c r="GG999" s="5"/>
      <c r="GH999" s="5"/>
      <c r="GI999" s="5"/>
      <c r="GJ999" s="5"/>
      <c r="GK999" s="5"/>
      <c r="GL999" s="5"/>
      <c r="GM999" s="5"/>
      <c r="GN999" s="5"/>
      <c r="GO999" s="5"/>
      <c r="GP999" s="5"/>
      <c r="GQ999" s="5"/>
      <c r="GR999" s="5"/>
      <c r="GS999" s="5"/>
      <c r="GT999" s="5"/>
      <c r="GU999" s="5"/>
      <c r="GV999" s="5"/>
      <c r="GW999" s="5"/>
      <c r="GX999" s="5"/>
      <c r="GY999" s="5"/>
      <c r="GZ999" s="5"/>
      <c r="HA999" s="5"/>
      <c r="HB999" s="5"/>
      <c r="HC999" s="5"/>
      <c r="HD999" s="5"/>
      <c r="HE999" s="5"/>
      <c r="HF999" s="5"/>
      <c r="HG999" s="5"/>
      <c r="HH999" s="5"/>
      <c r="HI999" s="5"/>
      <c r="HJ999" s="5"/>
      <c r="HK999" s="5"/>
      <c r="HL999" s="5"/>
      <c r="HM999" s="5"/>
      <c r="HN999" s="5"/>
      <c r="HO999" s="5"/>
      <c r="HP999" s="5"/>
      <c r="HQ999" s="5"/>
      <c r="HR999" s="5"/>
      <c r="HS999" s="5"/>
      <c r="HT999" s="5"/>
      <c r="HU999" s="5"/>
      <c r="HV999" s="5"/>
      <c r="HW999" s="5"/>
      <c r="HX999" s="5"/>
      <c r="HY999" s="5"/>
      <c r="HZ999" s="5"/>
      <c r="IA999" s="5"/>
      <c r="IB999" s="5"/>
      <c r="IC999" s="5"/>
      <c r="ID999" s="5"/>
      <c r="IE999" s="5"/>
      <c r="IF999" s="5"/>
      <c r="IG999" s="5"/>
      <c r="IH999" s="5"/>
      <c r="II999" s="5"/>
      <c r="IJ999" s="5"/>
      <c r="IK999" s="5"/>
      <c r="IL999" s="5"/>
      <c r="IM999" s="5"/>
      <c r="IN999" s="5"/>
      <c r="IO999" s="5"/>
      <c r="IP999" s="5"/>
      <c r="IQ999" s="5"/>
      <c r="IR999" s="5"/>
      <c r="IS999" s="5"/>
      <c r="IT999" s="5"/>
      <c r="IU999" s="5"/>
      <c r="IV999" s="5"/>
      <c r="IW999" s="5"/>
      <c r="IX999" s="5"/>
      <c r="IY999" s="5"/>
      <c r="IZ999" s="5"/>
      <c r="JA999" s="5"/>
      <c r="JB999" s="5"/>
      <c r="JC999" s="5"/>
      <c r="JD999" s="5"/>
      <c r="JE999" s="5"/>
      <c r="JF999" s="5"/>
      <c r="JG999" s="5"/>
      <c r="JH999" s="5"/>
      <c r="JI999" s="5"/>
      <c r="JJ999" s="5"/>
      <c r="JK999" s="5"/>
      <c r="JL999" s="5"/>
      <c r="JM999" s="5"/>
      <c r="JN999" s="5"/>
      <c r="JO999" s="5"/>
      <c r="JP999" s="5"/>
      <c r="JQ999" s="5"/>
      <c r="JR999" s="5"/>
      <c r="JS999" s="5"/>
      <c r="JT999" s="5"/>
      <c r="JU999" s="5"/>
      <c r="JV999" s="5"/>
      <c r="JW999" s="5"/>
      <c r="JX999" s="5"/>
      <c r="JY999" s="5"/>
      <c r="JZ999" s="5"/>
      <c r="KA999" s="5"/>
      <c r="KB999" s="5"/>
      <c r="KC999" s="5"/>
      <c r="KD999" s="5"/>
      <c r="KE999" s="5"/>
      <c r="KF999" s="5"/>
      <c r="KG999" s="5"/>
      <c r="KH999" s="5"/>
      <c r="KI999" s="5"/>
      <c r="KJ999" s="5"/>
      <c r="KK999" s="5"/>
      <c r="KL999" s="5"/>
      <c r="KM999" s="5"/>
      <c r="KN999" s="5"/>
    </row>
    <row r="1000" spans="1:300" ht="12.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  <c r="CH1000" s="5"/>
      <c r="CI1000" s="5"/>
      <c r="CJ1000" s="5"/>
      <c r="CK1000" s="5"/>
      <c r="CL1000" s="5"/>
      <c r="CM1000" s="5"/>
      <c r="CN1000" s="5"/>
      <c r="CO1000" s="5"/>
      <c r="CP1000" s="5"/>
      <c r="CQ1000" s="5"/>
      <c r="CR1000" s="5"/>
      <c r="CS1000" s="5"/>
      <c r="CT1000" s="5"/>
      <c r="CU1000" s="5"/>
      <c r="CV1000" s="5"/>
      <c r="CW1000" s="5"/>
      <c r="CX1000" s="5"/>
      <c r="CY1000" s="5"/>
      <c r="CZ1000" s="5"/>
      <c r="DA1000" s="5"/>
      <c r="DB1000" s="5"/>
      <c r="DC1000" s="5"/>
      <c r="DD1000" s="5"/>
      <c r="DE1000" s="5"/>
      <c r="DF1000" s="5"/>
      <c r="DG1000" s="5"/>
      <c r="DH1000" s="5"/>
      <c r="DI1000" s="5"/>
      <c r="DJ1000" s="5"/>
      <c r="DK1000" s="5"/>
      <c r="DL1000" s="5"/>
      <c r="DM1000" s="5"/>
      <c r="DN1000" s="5"/>
      <c r="DO1000" s="5"/>
      <c r="DP1000" s="5"/>
      <c r="DQ1000" s="5"/>
      <c r="DR1000" s="5"/>
      <c r="DS1000" s="5"/>
      <c r="DT1000" s="5"/>
      <c r="DU1000" s="5"/>
      <c r="DV1000" s="5"/>
      <c r="DW1000" s="5"/>
      <c r="DX1000" s="5"/>
      <c r="DY1000" s="5"/>
      <c r="DZ1000" s="5"/>
      <c r="EA1000" s="5"/>
      <c r="EB1000" s="5"/>
      <c r="EC1000" s="5"/>
      <c r="ED1000" s="5"/>
      <c r="EE1000" s="5"/>
      <c r="EF1000" s="5"/>
      <c r="EG1000" s="5"/>
      <c r="EH1000" s="5"/>
      <c r="EI1000" s="5"/>
      <c r="EJ1000" s="5"/>
      <c r="EK1000" s="5"/>
      <c r="EL1000" s="5"/>
      <c r="EM1000" s="5"/>
      <c r="EN1000" s="5"/>
      <c r="EO1000" s="5"/>
      <c r="EP1000" s="5"/>
      <c r="EQ1000" s="5"/>
      <c r="ER1000" s="5"/>
      <c r="ES1000" s="5"/>
      <c r="ET1000" s="5"/>
      <c r="EU1000" s="5"/>
      <c r="EV1000" s="5"/>
      <c r="EW1000" s="5"/>
      <c r="EX1000" s="5"/>
      <c r="EY1000" s="5"/>
      <c r="EZ1000" s="5"/>
      <c r="FA1000" s="5"/>
      <c r="FB1000" s="5"/>
      <c r="FC1000" s="5"/>
      <c r="FD1000" s="5"/>
      <c r="FE1000" s="5"/>
      <c r="FF1000" s="5"/>
      <c r="FG1000" s="5"/>
      <c r="FH1000" s="5"/>
      <c r="FI1000" s="5"/>
      <c r="FJ1000" s="5"/>
      <c r="FK1000" s="5"/>
      <c r="FL1000" s="5"/>
      <c r="FM1000" s="5"/>
      <c r="FN1000" s="5"/>
      <c r="FO1000" s="5"/>
      <c r="FP1000" s="5"/>
      <c r="FQ1000" s="5"/>
      <c r="FR1000" s="5"/>
      <c r="FS1000" s="5"/>
      <c r="FT1000" s="5"/>
      <c r="FU1000" s="5"/>
      <c r="FV1000" s="5"/>
      <c r="FW1000" s="5"/>
      <c r="FX1000" s="5"/>
      <c r="FY1000" s="5"/>
      <c r="FZ1000" s="5"/>
      <c r="GA1000" s="5"/>
      <c r="GB1000" s="5"/>
      <c r="GC1000" s="5"/>
      <c r="GD1000" s="5"/>
      <c r="GE1000" s="5"/>
      <c r="GF1000" s="5"/>
      <c r="GG1000" s="5"/>
      <c r="GH1000" s="5"/>
      <c r="GI1000" s="5"/>
      <c r="GJ1000" s="5"/>
      <c r="GK1000" s="5"/>
      <c r="GL1000" s="5"/>
      <c r="GM1000" s="5"/>
      <c r="GN1000" s="5"/>
      <c r="GO1000" s="5"/>
      <c r="GP1000" s="5"/>
      <c r="GQ1000" s="5"/>
      <c r="GR1000" s="5"/>
      <c r="GS1000" s="5"/>
      <c r="GT1000" s="5"/>
      <c r="GU1000" s="5"/>
      <c r="GV1000" s="5"/>
      <c r="GW1000" s="5"/>
      <c r="GX1000" s="5"/>
      <c r="GY1000" s="5"/>
      <c r="GZ1000" s="5"/>
      <c r="HA1000" s="5"/>
      <c r="HB1000" s="5"/>
      <c r="HC1000" s="5"/>
      <c r="HD1000" s="5"/>
      <c r="HE1000" s="5"/>
      <c r="HF1000" s="5"/>
      <c r="HG1000" s="5"/>
      <c r="HH1000" s="5"/>
      <c r="HI1000" s="5"/>
      <c r="HJ1000" s="5"/>
      <c r="HK1000" s="5"/>
      <c r="HL1000" s="5"/>
      <c r="HM1000" s="5"/>
      <c r="HN1000" s="5"/>
      <c r="HO1000" s="5"/>
      <c r="HP1000" s="5"/>
      <c r="HQ1000" s="5"/>
      <c r="HR1000" s="5"/>
      <c r="HS1000" s="5"/>
      <c r="HT1000" s="5"/>
      <c r="HU1000" s="5"/>
      <c r="HV1000" s="5"/>
      <c r="HW1000" s="5"/>
      <c r="HX1000" s="5"/>
      <c r="HY1000" s="5"/>
      <c r="HZ1000" s="5"/>
      <c r="IA1000" s="5"/>
      <c r="IB1000" s="5"/>
      <c r="IC1000" s="5"/>
      <c r="ID1000" s="5"/>
      <c r="IE1000" s="5"/>
      <c r="IF1000" s="5"/>
      <c r="IG1000" s="5"/>
      <c r="IH1000" s="5"/>
      <c r="II1000" s="5"/>
      <c r="IJ1000" s="5"/>
      <c r="IK1000" s="5"/>
      <c r="IL1000" s="5"/>
      <c r="IM1000" s="5"/>
      <c r="IN1000" s="5"/>
      <c r="IO1000" s="5"/>
      <c r="IP1000" s="5"/>
      <c r="IQ1000" s="5"/>
      <c r="IR1000" s="5"/>
      <c r="IS1000" s="5"/>
      <c r="IT1000" s="5"/>
      <c r="IU1000" s="5"/>
      <c r="IV1000" s="5"/>
      <c r="IW1000" s="5"/>
      <c r="IX1000" s="5"/>
      <c r="IY1000" s="5"/>
      <c r="IZ1000" s="5"/>
      <c r="JA1000" s="5"/>
      <c r="JB1000" s="5"/>
      <c r="JC1000" s="5"/>
      <c r="JD1000" s="5"/>
      <c r="JE1000" s="5"/>
      <c r="JF1000" s="5"/>
      <c r="JG1000" s="5"/>
      <c r="JH1000" s="5"/>
      <c r="JI1000" s="5"/>
      <c r="JJ1000" s="5"/>
      <c r="JK1000" s="5"/>
      <c r="JL1000" s="5"/>
      <c r="JM1000" s="5"/>
      <c r="JN1000" s="5"/>
      <c r="JO1000" s="5"/>
      <c r="JP1000" s="5"/>
      <c r="JQ1000" s="5"/>
      <c r="JR1000" s="5"/>
      <c r="JS1000" s="5"/>
      <c r="JT1000" s="5"/>
      <c r="JU1000" s="5"/>
      <c r="JV1000" s="5"/>
      <c r="JW1000" s="5"/>
      <c r="JX1000" s="5"/>
      <c r="JY1000" s="5"/>
      <c r="JZ1000" s="5"/>
      <c r="KA1000" s="5"/>
      <c r="KB1000" s="5"/>
      <c r="KC1000" s="5"/>
      <c r="KD1000" s="5"/>
      <c r="KE1000" s="5"/>
      <c r="KF1000" s="5"/>
      <c r="KG1000" s="5"/>
      <c r="KH1000" s="5"/>
      <c r="KI1000" s="5"/>
      <c r="KJ1000" s="5"/>
      <c r="KK1000" s="5"/>
      <c r="KL1000" s="5"/>
      <c r="KM1000" s="5"/>
      <c r="KN1000" s="5"/>
    </row>
    <row r="1001" spans="1:300" ht="12.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  <c r="CB1001" s="5"/>
      <c r="CC1001" s="5"/>
      <c r="CD1001" s="5"/>
      <c r="CE1001" s="5"/>
      <c r="CF1001" s="5"/>
      <c r="CG1001" s="5"/>
      <c r="CH1001" s="5"/>
      <c r="CI1001" s="5"/>
      <c r="CJ1001" s="5"/>
      <c r="CK1001" s="5"/>
      <c r="CL1001" s="5"/>
      <c r="CM1001" s="5"/>
      <c r="CN1001" s="5"/>
      <c r="CO1001" s="5"/>
      <c r="CP1001" s="5"/>
      <c r="CQ1001" s="5"/>
      <c r="CR1001" s="5"/>
      <c r="CS1001" s="5"/>
      <c r="CT1001" s="5"/>
      <c r="CU1001" s="5"/>
      <c r="CV1001" s="5"/>
      <c r="CW1001" s="5"/>
      <c r="CX1001" s="5"/>
      <c r="CY1001" s="5"/>
      <c r="CZ1001" s="5"/>
      <c r="DA1001" s="5"/>
      <c r="DB1001" s="5"/>
      <c r="DC1001" s="5"/>
      <c r="DD1001" s="5"/>
      <c r="DE1001" s="5"/>
      <c r="DF1001" s="5"/>
      <c r="DG1001" s="5"/>
      <c r="DH1001" s="5"/>
      <c r="DI1001" s="5"/>
      <c r="DJ1001" s="5"/>
      <c r="DK1001" s="5"/>
      <c r="DL1001" s="5"/>
      <c r="DM1001" s="5"/>
      <c r="DN1001" s="5"/>
      <c r="DO1001" s="5"/>
      <c r="DP1001" s="5"/>
      <c r="DQ1001" s="5"/>
      <c r="DR1001" s="5"/>
      <c r="DS1001" s="5"/>
      <c r="DT1001" s="5"/>
      <c r="DU1001" s="5"/>
      <c r="DV1001" s="5"/>
      <c r="DW1001" s="5"/>
      <c r="DX1001" s="5"/>
      <c r="DY1001" s="5"/>
      <c r="DZ1001" s="5"/>
      <c r="EA1001" s="5"/>
      <c r="EB1001" s="5"/>
      <c r="EC1001" s="5"/>
      <c r="ED1001" s="5"/>
      <c r="EE1001" s="5"/>
      <c r="EF1001" s="5"/>
      <c r="EG1001" s="5"/>
      <c r="EH1001" s="5"/>
      <c r="EI1001" s="5"/>
      <c r="EJ1001" s="5"/>
      <c r="EK1001" s="5"/>
      <c r="EL1001" s="5"/>
      <c r="EM1001" s="5"/>
      <c r="EN1001" s="5"/>
      <c r="EO1001" s="5"/>
      <c r="EP1001" s="5"/>
      <c r="EQ1001" s="5"/>
      <c r="ER1001" s="5"/>
      <c r="ES1001" s="5"/>
      <c r="ET1001" s="5"/>
      <c r="EU1001" s="5"/>
      <c r="EV1001" s="5"/>
      <c r="EW1001" s="5"/>
      <c r="EX1001" s="5"/>
      <c r="EY1001" s="5"/>
      <c r="EZ1001" s="5"/>
      <c r="FA1001" s="5"/>
      <c r="FB1001" s="5"/>
      <c r="FC1001" s="5"/>
      <c r="FD1001" s="5"/>
      <c r="FE1001" s="5"/>
      <c r="FF1001" s="5"/>
      <c r="FG1001" s="5"/>
      <c r="FH1001" s="5"/>
      <c r="FI1001" s="5"/>
      <c r="FJ1001" s="5"/>
      <c r="FK1001" s="5"/>
      <c r="FL1001" s="5"/>
      <c r="FM1001" s="5"/>
      <c r="FN1001" s="5"/>
      <c r="FO1001" s="5"/>
      <c r="FP1001" s="5"/>
      <c r="FQ1001" s="5"/>
      <c r="FR1001" s="5"/>
      <c r="FS1001" s="5"/>
      <c r="FT1001" s="5"/>
      <c r="FU1001" s="5"/>
      <c r="FV1001" s="5"/>
      <c r="FW1001" s="5"/>
      <c r="FX1001" s="5"/>
      <c r="FY1001" s="5"/>
      <c r="FZ1001" s="5"/>
      <c r="GA1001" s="5"/>
      <c r="GB1001" s="5"/>
      <c r="GC1001" s="5"/>
      <c r="GD1001" s="5"/>
      <c r="GE1001" s="5"/>
      <c r="GF1001" s="5"/>
      <c r="GG1001" s="5"/>
      <c r="GH1001" s="5"/>
      <c r="GI1001" s="5"/>
      <c r="GJ1001" s="5"/>
      <c r="GK1001" s="5"/>
      <c r="GL1001" s="5"/>
      <c r="GM1001" s="5"/>
      <c r="GN1001" s="5"/>
      <c r="GO1001" s="5"/>
      <c r="GP1001" s="5"/>
      <c r="GQ1001" s="5"/>
      <c r="GR1001" s="5"/>
      <c r="GS1001" s="5"/>
      <c r="GT1001" s="5"/>
      <c r="GU1001" s="5"/>
      <c r="GV1001" s="5"/>
      <c r="GW1001" s="5"/>
      <c r="GX1001" s="5"/>
      <c r="GY1001" s="5"/>
      <c r="GZ1001" s="5"/>
      <c r="HA1001" s="5"/>
      <c r="HB1001" s="5"/>
      <c r="HC1001" s="5"/>
      <c r="HD1001" s="5"/>
      <c r="HE1001" s="5"/>
      <c r="HF1001" s="5"/>
      <c r="HG1001" s="5"/>
      <c r="HH1001" s="5"/>
      <c r="HI1001" s="5"/>
      <c r="HJ1001" s="5"/>
      <c r="HK1001" s="5"/>
      <c r="HL1001" s="5"/>
      <c r="HM1001" s="5"/>
      <c r="HN1001" s="5"/>
      <c r="HO1001" s="5"/>
      <c r="HP1001" s="5"/>
      <c r="HQ1001" s="5"/>
      <c r="HR1001" s="5"/>
      <c r="HS1001" s="5"/>
      <c r="HT1001" s="5"/>
      <c r="HU1001" s="5"/>
      <c r="HV1001" s="5"/>
      <c r="HW1001" s="5"/>
      <c r="HX1001" s="5"/>
      <c r="HY1001" s="5"/>
      <c r="HZ1001" s="5"/>
      <c r="IA1001" s="5"/>
      <c r="IB1001" s="5"/>
      <c r="IC1001" s="5"/>
      <c r="ID1001" s="5"/>
      <c r="IE1001" s="5"/>
      <c r="IF1001" s="5"/>
      <c r="IG1001" s="5"/>
      <c r="IH1001" s="5"/>
      <c r="II1001" s="5"/>
      <c r="IJ1001" s="5"/>
      <c r="IK1001" s="5"/>
      <c r="IL1001" s="5"/>
      <c r="IM1001" s="5"/>
      <c r="IN1001" s="5"/>
      <c r="IO1001" s="5"/>
      <c r="IP1001" s="5"/>
      <c r="IQ1001" s="5"/>
      <c r="IR1001" s="5"/>
      <c r="IS1001" s="5"/>
      <c r="IT1001" s="5"/>
      <c r="IU1001" s="5"/>
      <c r="IV1001" s="5"/>
      <c r="IW1001" s="5"/>
      <c r="IX1001" s="5"/>
      <c r="IY1001" s="5"/>
      <c r="IZ1001" s="5"/>
      <c r="JA1001" s="5"/>
      <c r="JB1001" s="5"/>
      <c r="JC1001" s="5"/>
      <c r="JD1001" s="5"/>
      <c r="JE1001" s="5"/>
      <c r="JF1001" s="5"/>
      <c r="JG1001" s="5"/>
      <c r="JH1001" s="5"/>
      <c r="JI1001" s="5"/>
      <c r="JJ1001" s="5"/>
      <c r="JK1001" s="5"/>
      <c r="JL1001" s="5"/>
      <c r="JM1001" s="5"/>
      <c r="JN1001" s="5"/>
      <c r="JO1001" s="5"/>
      <c r="JP1001" s="5"/>
      <c r="JQ1001" s="5"/>
      <c r="JR1001" s="5"/>
      <c r="JS1001" s="5"/>
      <c r="JT1001" s="5"/>
      <c r="JU1001" s="5"/>
      <c r="JV1001" s="5"/>
      <c r="JW1001" s="5"/>
      <c r="JX1001" s="5"/>
      <c r="JY1001" s="5"/>
      <c r="JZ1001" s="5"/>
      <c r="KA1001" s="5"/>
      <c r="KB1001" s="5"/>
      <c r="KC1001" s="5"/>
      <c r="KD1001" s="5"/>
      <c r="KE1001" s="5"/>
      <c r="KF1001" s="5"/>
      <c r="KG1001" s="5"/>
      <c r="KH1001" s="5"/>
      <c r="KI1001" s="5"/>
      <c r="KJ1001" s="5"/>
      <c r="KK1001" s="5"/>
      <c r="KL1001" s="5"/>
      <c r="KM1001" s="5"/>
      <c r="K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games</vt:lpstr>
      <vt:lpstr>series</vt:lpstr>
      <vt:lpstr>books</vt:lpstr>
      <vt:lpstr>.rkgk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Trinh,Evan</cp:lastModifiedBy>
  <dcterms:modified xsi:type="dcterms:W3CDTF">2024-08-09T02:48:54Z</dcterms:modified>
</cp:coreProperties>
</file>