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1" documentId="13_ncr:1_{8872E824-4A1E-7341-BDF2-4270577A2EA7}" xr6:coauthVersionLast="47" xr6:coauthVersionMax="47" xr10:uidLastSave="{CBD72888-2DD4-4748-93FF-C7B70A333737}"/>
  <bookViews>
    <workbookView xWindow="21480" yWindow="-120" windowWidth="20730" windowHeight="11160" activeTab="1" xr2:uid="{00000000-000D-0000-FFFF-FFFF00000000}"/>
  </bookViews>
  <sheets>
    <sheet name="Instrucciones" sheetId="11" r:id="rId1"/>
    <sheet name="Empleados 2020" sheetId="1" r:id="rId2"/>
    <sheet name="Estudiantes" sheetId="18" r:id="rId3"/>
    <sheet name="Pagos" sheetId="13" r:id="rId4"/>
    <sheet name="ejercicio funcion si" sheetId="16" state="hidden" r:id="rId5"/>
  </sheets>
  <definedNames>
    <definedName name="_xlnm._FilterDatabase" localSheetId="4" hidden="1">'ejercicio funcion si'!$A$1:$G$12</definedName>
    <definedName name="_xlnm._FilterDatabase" localSheetId="1" hidden="1">'Empleados 2020'!$A$2:$L$23</definedName>
    <definedName name="BASE" localSheetId="2">#REF!</definedName>
    <definedName name="BASE">#REF!</definedName>
    <definedName name="criterio" localSheetId="2">#REF!</definedName>
    <definedName name="criterio">#REF!</definedName>
    <definedName name="practicas" localSheetId="2">#REF!</definedName>
    <definedName name="practicas">#REF!</definedName>
    <definedName name="PROM_FINAL" localSheetId="2">#REF!</definedName>
    <definedName name="PROM_FINAL">#REF!</definedName>
    <definedName name="PROM_PRACT" localSheetId="2">#REF!</definedName>
    <definedName name="PROM_PRACT">#REF!</definedName>
    <definedName name="SITUACION" localSheetId="2">#REF!</definedName>
    <definedName name="SITU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I4" i="13"/>
  <c r="I5" i="13"/>
  <c r="I6" i="13"/>
  <c r="I7" i="13"/>
  <c r="I8" i="13"/>
  <c r="I9" i="13"/>
  <c r="I10" i="13"/>
  <c r="I3" i="13"/>
  <c r="H4" i="13"/>
  <c r="H5" i="13"/>
  <c r="H6" i="13"/>
  <c r="H7" i="13"/>
  <c r="H8" i="13"/>
  <c r="H9" i="13"/>
  <c r="H10" i="13"/>
  <c r="H3" i="13"/>
  <c r="G4" i="13"/>
  <c r="G5" i="13"/>
  <c r="G6" i="13"/>
  <c r="G7" i="13"/>
  <c r="G8" i="13"/>
  <c r="G9" i="13"/>
  <c r="G10" i="13"/>
  <c r="G3" i="13"/>
  <c r="F4" i="13"/>
  <c r="F5" i="13"/>
  <c r="F6" i="13"/>
  <c r="F7" i="13"/>
  <c r="F8" i="13"/>
  <c r="F9" i="13"/>
  <c r="F10" i="13"/>
  <c r="F3" i="13"/>
  <c r="E4" i="13"/>
  <c r="E5" i="13"/>
  <c r="E6" i="13"/>
  <c r="E7" i="13"/>
  <c r="E8" i="13"/>
  <c r="E9" i="13"/>
  <c r="E10" i="13"/>
  <c r="E3" i="13"/>
  <c r="D4" i="13"/>
  <c r="D5" i="13"/>
  <c r="D6" i="13"/>
  <c r="D7" i="13"/>
  <c r="D8" i="13"/>
  <c r="D9" i="13"/>
  <c r="D10" i="13"/>
  <c r="D3" i="13"/>
  <c r="C4" i="13"/>
  <c r="C5" i="13"/>
  <c r="C6" i="13"/>
  <c r="C7" i="13"/>
  <c r="C8" i="13"/>
  <c r="C9" i="13"/>
  <c r="C10" i="13"/>
  <c r="C3" i="13"/>
  <c r="E16" i="18"/>
  <c r="D16" i="18"/>
  <c r="D15" i="18"/>
  <c r="N3" i="18"/>
  <c r="N4" i="18"/>
  <c r="N5" i="18"/>
  <c r="N6" i="18"/>
  <c r="N7" i="18"/>
  <c r="N8" i="18"/>
  <c r="N9" i="18"/>
  <c r="N10" i="18"/>
  <c r="N11" i="18"/>
  <c r="N2" i="18"/>
  <c r="M3" i="18"/>
  <c r="M4" i="18"/>
  <c r="M5" i="18"/>
  <c r="M6" i="18"/>
  <c r="M7" i="18"/>
  <c r="M8" i="18"/>
  <c r="M9" i="18"/>
  <c r="M10" i="18"/>
  <c r="M11" i="18"/>
  <c r="M2" i="18"/>
  <c r="L3" i="18"/>
  <c r="L4" i="18"/>
  <c r="L5" i="18"/>
  <c r="L6" i="18"/>
  <c r="L7" i="18"/>
  <c r="L8" i="18"/>
  <c r="L9" i="18"/>
  <c r="L10" i="18"/>
  <c r="L11" i="18"/>
  <c r="L2" i="18"/>
  <c r="E34" i="1" a="1"/>
  <c r="E34" i="1" s="1"/>
  <c r="F34" i="1" a="1"/>
  <c r="F34" i="1" s="1"/>
  <c r="F27" i="1" a="1"/>
  <c r="F27" i="1" s="1"/>
  <c r="J3" i="1"/>
  <c r="J4" i="1"/>
  <c r="J7" i="1"/>
  <c r="J8" i="1"/>
  <c r="J11" i="1"/>
  <c r="J12" i="1"/>
  <c r="J15" i="1"/>
  <c r="J16" i="1"/>
  <c r="J19" i="1"/>
  <c r="J20" i="1"/>
  <c r="J23" i="1"/>
  <c r="J2" i="1"/>
  <c r="I3" i="1"/>
  <c r="I5" i="1"/>
  <c r="I7" i="1"/>
  <c r="I9" i="1"/>
  <c r="I11" i="1"/>
  <c r="I13" i="1"/>
  <c r="I15" i="1"/>
  <c r="I17" i="1"/>
  <c r="I19" i="1"/>
  <c r="I21" i="1"/>
  <c r="H3" i="1"/>
  <c r="H4" i="1"/>
  <c r="H7" i="1"/>
  <c r="H8" i="1"/>
  <c r="H11" i="1"/>
  <c r="H12" i="1"/>
  <c r="H15" i="1"/>
  <c r="H16" i="1"/>
  <c r="H19" i="1"/>
  <c r="H20" i="1"/>
  <c r="H23" i="1"/>
  <c r="H2" i="1"/>
  <c r="G3" i="1"/>
  <c r="K3" i="1" s="1"/>
  <c r="L3" i="1" s="1"/>
  <c r="G4" i="1"/>
  <c r="G5" i="1"/>
  <c r="J5" i="1" s="1"/>
  <c r="G6" i="1"/>
  <c r="I6" i="1" s="1"/>
  <c r="G7" i="1"/>
  <c r="K7" i="1" s="1"/>
  <c r="L7" i="1" s="1"/>
  <c r="G8" i="1"/>
  <c r="G9" i="1"/>
  <c r="J9" i="1" s="1"/>
  <c r="G10" i="1"/>
  <c r="I10" i="1" s="1"/>
  <c r="G11" i="1"/>
  <c r="K11" i="1" s="1"/>
  <c r="L11" i="1" s="1"/>
  <c r="G12" i="1"/>
  <c r="G13" i="1"/>
  <c r="J13" i="1" s="1"/>
  <c r="G14" i="1"/>
  <c r="I14" i="1" s="1"/>
  <c r="G15" i="1"/>
  <c r="K15" i="1" s="1"/>
  <c r="L15" i="1" s="1"/>
  <c r="G16" i="1"/>
  <c r="G17" i="1"/>
  <c r="J17" i="1" s="1"/>
  <c r="G18" i="1"/>
  <c r="I18" i="1" s="1"/>
  <c r="G19" i="1"/>
  <c r="K19" i="1" s="1"/>
  <c r="L19" i="1" s="1"/>
  <c r="G20" i="1"/>
  <c r="G21" i="1"/>
  <c r="J21" i="1" s="1"/>
  <c r="G22" i="1"/>
  <c r="I22" i="1" s="1"/>
  <c r="G23" i="1"/>
  <c r="G2" i="1"/>
  <c r="K16" i="1" l="1"/>
  <c r="L16" i="1" s="1"/>
  <c r="I20" i="1"/>
  <c r="K20" i="1" s="1"/>
  <c r="L20" i="1" s="1"/>
  <c r="I16" i="1"/>
  <c r="I12" i="1"/>
  <c r="K12" i="1" s="1"/>
  <c r="I8" i="1"/>
  <c r="K8" i="1" s="1"/>
  <c r="L8" i="1" s="1"/>
  <c r="I4" i="1"/>
  <c r="K4" i="1" s="1"/>
  <c r="L4" i="1" s="1"/>
  <c r="K9" i="1"/>
  <c r="L9" i="1" s="1"/>
  <c r="H22" i="1"/>
  <c r="K22" i="1" s="1"/>
  <c r="L22" i="1" s="1"/>
  <c r="H14" i="1"/>
  <c r="H10" i="1"/>
  <c r="K10" i="1" s="1"/>
  <c r="L10" i="1" s="1"/>
  <c r="H6" i="1"/>
  <c r="I2" i="1"/>
  <c r="K2" i="1" s="1"/>
  <c r="L2" i="1" s="1"/>
  <c r="K6" i="1"/>
  <c r="L6" i="1" s="1"/>
  <c r="H18" i="1"/>
  <c r="K18" i="1" s="1"/>
  <c r="L18" i="1" s="1"/>
  <c r="J22" i="1"/>
  <c r="J18" i="1"/>
  <c r="J14" i="1"/>
  <c r="K14" i="1" s="1"/>
  <c r="L14" i="1" s="1"/>
  <c r="J10" i="1"/>
  <c r="J6" i="1"/>
  <c r="H21" i="1"/>
  <c r="K21" i="1" s="1"/>
  <c r="L21" i="1" s="1"/>
  <c r="H17" i="1"/>
  <c r="K17" i="1" s="1"/>
  <c r="L17" i="1" s="1"/>
  <c r="H13" i="1"/>
  <c r="K13" i="1" s="1"/>
  <c r="L13" i="1" s="1"/>
  <c r="H9" i="1"/>
  <c r="H5" i="1"/>
  <c r="K5" i="1" s="1"/>
  <c r="L5" i="1" s="1"/>
  <c r="I23" i="1"/>
  <c r="K23" i="1" s="1"/>
  <c r="L23" i="1" s="1"/>
  <c r="F29" i="1" l="1"/>
  <c r="L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<sst xmlns="http://schemas.openxmlformats.org/spreadsheetml/2006/main" count="242" uniqueCount="175">
  <si>
    <t>SALARIO</t>
  </si>
  <si>
    <t>PEDIATRA</t>
  </si>
  <si>
    <t>HOSPITAL</t>
  </si>
  <si>
    <t>ENERO</t>
  </si>
  <si>
    <t>FEBRERO</t>
  </si>
  <si>
    <t>MARZO</t>
  </si>
  <si>
    <t>ABRIL</t>
  </si>
  <si>
    <t>JULIO</t>
  </si>
  <si>
    <t>TOTAL</t>
  </si>
  <si>
    <t>Cargo</t>
  </si>
  <si>
    <t>Código</t>
  </si>
  <si>
    <t>Nombre del empleado</t>
  </si>
  <si>
    <t>Salario Básico</t>
  </si>
  <si>
    <t>Refrigerios</t>
  </si>
  <si>
    <t>Bonificaciones</t>
  </si>
  <si>
    <t>Total 
Devengados</t>
  </si>
  <si>
    <t>Total 
Deducciones</t>
  </si>
  <si>
    <t>Salario Neto</t>
  </si>
  <si>
    <t>No</t>
  </si>
  <si>
    <t>Nombre</t>
  </si>
  <si>
    <t>Apellido</t>
  </si>
  <si>
    <t>nota1</t>
  </si>
  <si>
    <t>nota2</t>
  </si>
  <si>
    <t>Promedio</t>
  </si>
  <si>
    <t>Observación</t>
  </si>
  <si>
    <t>Ana</t>
  </si>
  <si>
    <t>Perez</t>
  </si>
  <si>
    <t>Belen</t>
  </si>
  <si>
    <t>Acosta</t>
  </si>
  <si>
    <t>Juan</t>
  </si>
  <si>
    <t>Fernandez</t>
  </si>
  <si>
    <t>Natalia</t>
  </si>
  <si>
    <t>Rodriguez</t>
  </si>
  <si>
    <t>Karla</t>
  </si>
  <si>
    <t>Carmen</t>
  </si>
  <si>
    <t>Luis</t>
  </si>
  <si>
    <t>Pepe</t>
  </si>
  <si>
    <t>Ejemplo:</t>
  </si>
  <si>
    <t>En el  ejemplo se determina que se pagaran comisiones para un determinado monto de ventas</t>
  </si>
  <si>
    <t xml:space="preserve"> realizadas, y en algunos casos ninguna según la siguiente tabla</t>
  </si>
  <si>
    <t>Ventas entre 20000 y 30000, no se paga comisión</t>
  </si>
  <si>
    <t>Ventas entre 30000 y 50000, la comisión que se paga es de un 1,8% sobre las ventas</t>
  </si>
  <si>
    <t>Ventas entre 50000 y 100000, la comisión es del 4% sobre las ventas</t>
  </si>
  <si>
    <t>A</t>
  </si>
  <si>
    <t>B</t>
  </si>
  <si>
    <t>Ventas</t>
  </si>
  <si>
    <t>Comisión</t>
  </si>
  <si>
    <t>Medellín</t>
  </si>
  <si>
    <t>Apellidos</t>
  </si>
  <si>
    <t>Nombres</t>
  </si>
  <si>
    <t>Examen 01</t>
  </si>
  <si>
    <t>Examen 02</t>
  </si>
  <si>
    <t>Práctica 01</t>
  </si>
  <si>
    <t>Práctica 02</t>
  </si>
  <si>
    <t>Examen 03</t>
  </si>
  <si>
    <t>Examen 04</t>
  </si>
  <si>
    <t>Práctica 03</t>
  </si>
  <si>
    <t>Práctica 04</t>
  </si>
  <si>
    <t>Promedio exámenes</t>
  </si>
  <si>
    <t>Promedio prácticas</t>
  </si>
  <si>
    <t>Promedio general</t>
  </si>
  <si>
    <t>A-11</t>
  </si>
  <si>
    <t>RAMOS</t>
  </si>
  <si>
    <t>MATHIAS</t>
  </si>
  <si>
    <t>A-12</t>
  </si>
  <si>
    <t>REYES</t>
  </si>
  <si>
    <t>CAROLAY</t>
  </si>
  <si>
    <t>A-13</t>
  </si>
  <si>
    <t>GRAMEGNA</t>
  </si>
  <si>
    <t>BENITO</t>
  </si>
  <si>
    <t>A-14</t>
  </si>
  <si>
    <t>PEREZ</t>
  </si>
  <si>
    <t>FRANCISCO</t>
  </si>
  <si>
    <t>A-15</t>
  </si>
  <si>
    <t>RIOS</t>
  </si>
  <si>
    <t>JESSI</t>
  </si>
  <si>
    <t>A-16</t>
  </si>
  <si>
    <t>ROJAS</t>
  </si>
  <si>
    <t>LUIS</t>
  </si>
  <si>
    <t>A-17</t>
  </si>
  <si>
    <t>SANCHEZ</t>
  </si>
  <si>
    <t>TULIO</t>
  </si>
  <si>
    <t>A-18</t>
  </si>
  <si>
    <t>GAMBOA</t>
  </si>
  <si>
    <t>REYNA</t>
  </si>
  <si>
    <t>A-19</t>
  </si>
  <si>
    <t>TELLO</t>
  </si>
  <si>
    <t>A-20</t>
  </si>
  <si>
    <t>CACERES</t>
  </si>
  <si>
    <t>ANDRES</t>
  </si>
  <si>
    <t>Nota máxima</t>
  </si>
  <si>
    <t>Nota mínima</t>
  </si>
  <si>
    <t>Promedio de prácticas</t>
  </si>
  <si>
    <t>Promedio de exámenes</t>
  </si>
  <si>
    <t>Adriana Arciniegas</t>
  </si>
  <si>
    <t>Bello</t>
  </si>
  <si>
    <t>San Vicente De Paul</t>
  </si>
  <si>
    <t>Alberto Gómez</t>
  </si>
  <si>
    <t>Alfonso Barreneche Estrada</t>
  </si>
  <si>
    <t>Envigado</t>
  </si>
  <si>
    <t>San Juan De Dios</t>
  </si>
  <si>
    <t>Alfonso Leon Velez</t>
  </si>
  <si>
    <t>Alfonso Patiño Cifuentes</t>
  </si>
  <si>
    <t>Gabriel Jaramillo Piedrahita</t>
  </si>
  <si>
    <t>Alvaro Acevedo</t>
  </si>
  <si>
    <t>Alvaro Estrada Mesa</t>
  </si>
  <si>
    <t>Ana Isabel Gonzalez Acosta</t>
  </si>
  <si>
    <t>Antonio Vasquez Trujillo</t>
  </si>
  <si>
    <t>Augusto Antonio Velez</t>
  </si>
  <si>
    <t>Itagui</t>
  </si>
  <si>
    <t xml:space="preserve">Beatriz Elena Gallego </t>
  </si>
  <si>
    <t>Bernardo Upegui Acevedo</t>
  </si>
  <si>
    <t>Camilo Mora Montoya</t>
  </si>
  <si>
    <t xml:space="preserve">Carlos Alberto Gil </t>
  </si>
  <si>
    <t>Manuel Uribe Angel</t>
  </si>
  <si>
    <t>Carlos Arturo Gomescaceres</t>
  </si>
  <si>
    <t>Carlos Augusto Saldarriaga</t>
  </si>
  <si>
    <t>La Estrella</t>
  </si>
  <si>
    <t>Carlos Fernando Lega Rueda</t>
  </si>
  <si>
    <t>Carlos Guillermo Tobon</t>
  </si>
  <si>
    <t>Carlos Mario Jaramillo</t>
  </si>
  <si>
    <t>Sabaneta</t>
  </si>
  <si>
    <t>Cesar Augusto Angel Angel</t>
  </si>
  <si>
    <t>Claudia Gonzalez  Posada</t>
  </si>
  <si>
    <t>Claudia Maria Niño</t>
  </si>
  <si>
    <t>Cédula</t>
  </si>
  <si>
    <t>Ciudad</t>
  </si>
  <si>
    <t>GINECÓLOGA</t>
  </si>
  <si>
    <t>MÉDICO CIRUJANO</t>
  </si>
  <si>
    <t>MÉDICO INTERNISTA</t>
  </si>
  <si>
    <t xml:space="preserve">*  Inserte una nueva columna después de la columna Cargo.  </t>
  </si>
  <si>
    <t xml:space="preserve">*  En la nueva columna que ha quedado en la letra E, realice una fórmula para que este cargo quede en minúscula. </t>
  </si>
  <si>
    <t>*  En la columna enero, realiza una fórmula que permita encontrar el 65% del salario.</t>
  </si>
  <si>
    <t>*  En la columna marzo, realiza una fórmula que incremente el valor en un 20% con respecto al ahorro de enero.</t>
  </si>
  <si>
    <t>*  En la columna abril, realiza una fórmula que permita encontrar la diferencia entre el valor del salario y enero.</t>
  </si>
  <si>
    <t>*  Realiza la fórmula para el total.</t>
  </si>
  <si>
    <t>Realice las fórmulas de los siguientes enunciados, en la hoja Empleados 2020</t>
  </si>
  <si>
    <t>Total salarios</t>
  </si>
  <si>
    <t>Valor</t>
  </si>
  <si>
    <t>Promedio de los salarios de los empleados de Medellín cuyo cargo sea Ginecóloga</t>
  </si>
  <si>
    <t>Salario</t>
  </si>
  <si>
    <t xml:space="preserve">*  En la celda G27 realice una fórmula que permita encontrar el total de los salarios, de acuerdo con el cargo de la celda F27.  </t>
  </si>
  <si>
    <t>*  En la celda D34 debe digitar un número de cédula de los que están en el listado de empleados 2020.</t>
  </si>
  <si>
    <t>*  En la celda E34 realice una fórmula que permita traer el nombre del empleado, de acuerdo con el número de cédula que se digite en la celda D34.</t>
  </si>
  <si>
    <t>*  En la celda F34 realice una fórmula que permita traer el cargo del empleado, de acuerdo con el número de cédula que se digite en la celda D34.</t>
  </si>
  <si>
    <t>*  En la celda G34 realice una fórmula que permita traer el salario del empleado, de acuerdo con el número de cédula que se digite en la celda D34.</t>
  </si>
  <si>
    <t>Rodrigo Henao</t>
  </si>
  <si>
    <t>Patricia Arbelaez</t>
  </si>
  <si>
    <t>Marion Romero</t>
  </si>
  <si>
    <t>Maria Castaño</t>
  </si>
  <si>
    <t>Jhon Aristizabal</t>
  </si>
  <si>
    <t>Jaquelin Alvarez</t>
  </si>
  <si>
    <t>Eric Rodriguez</t>
  </si>
  <si>
    <t>Alberto Matiz</t>
  </si>
  <si>
    <t>Salud</t>
  </si>
  <si>
    <t>Pensión</t>
  </si>
  <si>
    <t>Realice las fórmulas de los siguientes enunciados en la hoja Estudiantes</t>
  </si>
  <si>
    <t>*  En la columna Refrigerios realice una fórmula que permita encontrar el 4.5% del salario básico.  Utilice referencias absolutas o mixtas.</t>
  </si>
  <si>
    <t>*  En la columna Bonificación realice una fórmula que permita encontrar el 2% del salario básico.  Utilice referencias absolutas o mixtas.</t>
  </si>
  <si>
    <t>*  En la columna Salud, realice una fórmula para encontrar el 4% del devengado.</t>
  </si>
  <si>
    <t>*  En la columna Pensión, realice una fórmula para encontrar el 4% del devengado.</t>
  </si>
  <si>
    <t>*  El total de las deducciones es la suma de los aportes a salud y a pensión.</t>
  </si>
  <si>
    <t>*  En la columna salario neto, realice una fórmula que permita encontrar la diferencia entre total devengado y total deducciones.</t>
  </si>
  <si>
    <t>Realice las fórmulas de los siguientes enunciados en la hoja Pagos</t>
  </si>
  <si>
    <t>*  Realice las fórmulas que se indican en esta hoja.</t>
  </si>
  <si>
    <t>*  En la columna febrero, realiza una fórmula que permita encontrar el promedio del salario y de enero.</t>
  </si>
  <si>
    <t>COMISIÓN TRIMESTRE</t>
  </si>
  <si>
    <t xml:space="preserve">*  La comisión trimestre es el 2.5% del Total (columna L), siempre y cuando este total sea mayor a $18.000.000, de lo contrario será 0. </t>
  </si>
  <si>
    <t>Médico cirujano</t>
  </si>
  <si>
    <t>Médico internista</t>
  </si>
  <si>
    <t>Pediatra</t>
  </si>
  <si>
    <t>Ginecóloga</t>
  </si>
  <si>
    <t>ESPECIALIDAD</t>
  </si>
  <si>
    <t>*  En la columna Total devengados realice la fórmula para sumar el salario, el refrigerio y la bonificación.</t>
  </si>
  <si>
    <r>
      <t xml:space="preserve">*  En la celda F27 cree una validación de datos tipo Lista, que permita escoger entre:  </t>
    </r>
    <r>
      <rPr>
        <b/>
        <sz val="11"/>
        <rFont val="Montserrat Light"/>
        <family val="3"/>
      </rPr>
      <t>Ginecóloga</t>
    </r>
    <r>
      <rPr>
        <sz val="11"/>
        <rFont val="Montserrat Light"/>
        <family val="3"/>
      </rPr>
      <t xml:space="preserve">, </t>
    </r>
    <r>
      <rPr>
        <b/>
        <sz val="11"/>
        <rFont val="Montserrat Light"/>
        <family val="3"/>
      </rPr>
      <t>Médico cirujano</t>
    </r>
    <r>
      <rPr>
        <sz val="11"/>
        <rFont val="Montserrat Light"/>
        <family val="3"/>
      </rPr>
      <t xml:space="preserve">, </t>
    </r>
    <r>
      <rPr>
        <b/>
        <sz val="11"/>
        <rFont val="Montserrat Light"/>
        <family val="3"/>
      </rPr>
      <t>Médico internista</t>
    </r>
    <r>
      <rPr>
        <sz val="11"/>
        <rFont val="Montserrat Light"/>
        <family val="3"/>
      </rPr>
      <t xml:space="preserve"> y </t>
    </r>
    <r>
      <rPr>
        <b/>
        <sz val="11"/>
        <rFont val="Montserrat Light"/>
        <family val="3"/>
      </rPr>
      <t>Pediatra</t>
    </r>
    <r>
      <rPr>
        <sz val="11"/>
        <rFont val="Montserrat Light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</si>
</sst>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-* #,##0.00\ &quot;€&quot;_-;\-* #,##0.00\ &quot;€&quot;_-;_-* &quot;-&quot;??\ &quot;€&quot;_-;_-@_-"/>
    <numFmt numFmtId="166" formatCode="[$$-240A]\ #,##0"/>
    <numFmt numFmtId="167" formatCode="0.0%"/>
    <numFmt numFmtId="168" formatCode="_ * #,##0.00_ ;_ * \-#,##0.00_ ;_ * &quot;-&quot;??_ ;_ @_ "/>
    <numFmt numFmtId="169" formatCode="0.0"/>
    <numFmt numFmtId="170" formatCode="_-&quot;$&quot;* #,##0_-;\-&quot;$&quot;* #,##0_-;_-&quot;$&quot;* &quot;-&quot;??_-;_-@_-"/>
    <numFmt numFmtId="171" formatCode="_-&quot;$&quot;* #,##0.0_-;\-&quot;$&quot;* #,##0.0_-;_-&quot;$&quot;* &quot;-&quot;?_-;_-@_-"/>
    <numFmt numFmtId="172" formatCode="_-&quot;$&quot;* #,##0_-;\-&quot;$&quot;* #,##0_-;_-&quot;$&quot;* &quot;-&quot;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MS Sans Serif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0"/>
      <name val="Montserrat Light"/>
      <family val="3"/>
    </font>
    <font>
      <sz val="10"/>
      <color theme="1"/>
      <name val="Montserrat Light"/>
      <family val="3"/>
    </font>
    <font>
      <b/>
      <sz val="10"/>
      <color theme="1"/>
      <name val="Montserrat Light"/>
      <family val="3"/>
    </font>
    <font>
      <b/>
      <sz val="10"/>
      <color indexed="12"/>
      <name val="Montserrat Light"/>
      <family val="3"/>
    </font>
    <font>
      <sz val="11"/>
      <color rgb="FF000000"/>
      <name val="Calibri"/>
      <family val="2"/>
    </font>
    <font>
      <b/>
      <sz val="10"/>
      <name val="Montserrat Light"/>
      <family val="3"/>
    </font>
    <font>
      <sz val="10"/>
      <color theme="1"/>
      <name val="Arial"/>
      <family val="2"/>
    </font>
    <font>
      <b/>
      <sz val="11"/>
      <color theme="1"/>
      <name val="Montserrat Light"/>
      <family val="3"/>
    </font>
    <font>
      <sz val="11"/>
      <name val="Montserrat Light"/>
      <family val="3"/>
    </font>
    <font>
      <sz val="11"/>
      <color rgb="FFFF0000"/>
      <name val="Montserrat Light"/>
      <family val="3"/>
    </font>
    <font>
      <b/>
      <sz val="11"/>
      <name val="Montserrat Light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/>
    <xf numFmtId="0" fontId="6" fillId="0" borderId="0" xfId="3" applyFont="1" applyAlignment="1">
      <alignment horizontal="center"/>
    </xf>
    <xf numFmtId="0" fontId="7" fillId="0" borderId="0" xfId="3" applyFont="1"/>
    <xf numFmtId="0" fontId="7" fillId="0" borderId="1" xfId="3" applyFont="1" applyBorder="1"/>
    <xf numFmtId="0" fontId="8" fillId="0" borderId="0" xfId="3" applyFont="1"/>
    <xf numFmtId="0" fontId="7" fillId="0" borderId="0" xfId="3" applyFont="1" applyAlignment="1">
      <alignment wrapText="1"/>
    </xf>
    <xf numFmtId="0" fontId="9" fillId="0" borderId="0" xfId="3" applyFont="1"/>
    <xf numFmtId="0" fontId="6" fillId="0" borderId="0" xfId="3" applyFont="1"/>
    <xf numFmtId="0" fontId="7" fillId="0" borderId="0" xfId="3" applyFont="1" applyAlignment="1">
      <alignment horizontal="center" vertical="top" wrapText="1"/>
    </xf>
    <xf numFmtId="0" fontId="10" fillId="0" borderId="1" xfId="3" applyFont="1" applyBorder="1" applyAlignment="1">
      <alignment horizontal="center" vertical="top" wrapText="1"/>
    </xf>
    <xf numFmtId="0" fontId="10" fillId="0" borderId="0" xfId="3" applyFont="1" applyAlignment="1">
      <alignment horizontal="center" vertical="top" wrapText="1"/>
    </xf>
    <xf numFmtId="4" fontId="10" fillId="0" borderId="1" xfId="3" applyNumberFormat="1" applyFont="1" applyBorder="1" applyAlignment="1">
      <alignment horizontal="right" vertical="top" wrapText="1"/>
    </xf>
    <xf numFmtId="0" fontId="10" fillId="0" borderId="1" xfId="3" applyFont="1" applyBorder="1" applyAlignment="1">
      <alignment horizontal="right" vertical="top" wrapText="1"/>
    </xf>
    <xf numFmtId="4" fontId="10" fillId="0" borderId="0" xfId="3" applyNumberFormat="1" applyFont="1" applyAlignment="1">
      <alignment horizontal="right" vertical="top" wrapText="1"/>
    </xf>
    <xf numFmtId="0" fontId="10" fillId="0" borderId="0" xfId="3" applyFont="1" applyAlignment="1">
      <alignment horizontal="right" vertical="top" wrapText="1"/>
    </xf>
    <xf numFmtId="0" fontId="12" fillId="0" borderId="0" xfId="0" applyFont="1"/>
    <xf numFmtId="0" fontId="12" fillId="0" borderId="0" xfId="0" applyFont="1" applyFill="1"/>
    <xf numFmtId="0" fontId="15" fillId="2" borderId="1" xfId="0" applyFont="1" applyFill="1" applyBorder="1" applyAlignment="1">
      <alignment horizontal="center" vertical="center" wrapText="1"/>
    </xf>
    <xf numFmtId="3" fontId="12" fillId="0" borderId="1" xfId="0" applyNumberFormat="1" applyFont="1" applyBorder="1"/>
    <xf numFmtId="0" fontId="12" fillId="0" borderId="1" xfId="0" applyFont="1" applyBorder="1"/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wrapText="1"/>
    </xf>
    <xf numFmtId="166" fontId="12" fillId="0" borderId="1" xfId="0" applyNumberFormat="1" applyFont="1" applyBorder="1"/>
    <xf numFmtId="170" fontId="12" fillId="0" borderId="1" xfId="8" applyNumberFormat="1" applyFont="1" applyBorder="1"/>
    <xf numFmtId="170" fontId="12" fillId="0" borderId="0" xfId="0" applyNumberFormat="1" applyFont="1" applyFill="1"/>
    <xf numFmtId="0" fontId="12" fillId="0" borderId="1" xfId="0" applyFont="1" applyBorder="1" applyAlignment="1">
      <alignment horizontal="center" wrapText="1"/>
    </xf>
    <xf numFmtId="169" fontId="12" fillId="0" borderId="1" xfId="0" applyNumberFormat="1" applyFont="1" applyBorder="1" applyAlignment="1">
      <alignment horizontal="center" wrapText="1"/>
    </xf>
    <xf numFmtId="170" fontId="13" fillId="0" borderId="1" xfId="8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0" fontId="13" fillId="0" borderId="0" xfId="8" applyNumberFormat="1" applyFont="1" applyFill="1" applyBorder="1" applyAlignment="1">
      <alignment horizontal="center" vertical="center"/>
    </xf>
    <xf numFmtId="0" fontId="12" fillId="0" borderId="0" xfId="0" applyFont="1" applyBorder="1"/>
    <xf numFmtId="0" fontId="5" fillId="0" borderId="0" xfId="3" applyFont="1" applyBorder="1" applyAlignment="1">
      <alignment horizontal="center" vertical="center" wrapText="1"/>
    </xf>
    <xf numFmtId="0" fontId="2" fillId="0" borderId="0" xfId="3" applyBorder="1"/>
    <xf numFmtId="0" fontId="16" fillId="0" borderId="0" xfId="0" applyFont="1"/>
    <xf numFmtId="0" fontId="12" fillId="0" borderId="0" xfId="0" applyFont="1" applyFill="1" applyAlignment="1"/>
    <xf numFmtId="0" fontId="17" fillId="0" borderId="0" xfId="0" applyFont="1"/>
    <xf numFmtId="170" fontId="12" fillId="0" borderId="1" xfId="8" applyNumberFormat="1" applyFont="1" applyFill="1" applyBorder="1"/>
    <xf numFmtId="169" fontId="12" fillId="0" borderId="1" xfId="0" applyNumberFormat="1" applyFont="1" applyFill="1" applyBorder="1" applyAlignment="1">
      <alignment wrapText="1"/>
    </xf>
    <xf numFmtId="171" fontId="12" fillId="0" borderId="1" xfId="0" applyNumberFormat="1" applyFont="1" applyFill="1" applyBorder="1"/>
    <xf numFmtId="172" fontId="12" fillId="0" borderId="1" xfId="0" applyNumberFormat="1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0" borderId="0" xfId="3" applyFont="1"/>
    <xf numFmtId="169" fontId="13" fillId="0" borderId="1" xfId="0" applyNumberFormat="1" applyFont="1" applyFill="1" applyBorder="1" applyAlignment="1">
      <alignment horizontal="center" wrapText="1"/>
    </xf>
    <xf numFmtId="167" fontId="14" fillId="2" borderId="1" xfId="0" applyNumberFormat="1" applyFont="1" applyFill="1" applyBorder="1" applyAlignment="1">
      <alignment horizontal="center" vertical="center" wrapText="1"/>
    </xf>
    <xf numFmtId="9" fontId="14" fillId="2" borderId="1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/>
    <xf numFmtId="0" fontId="21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170" fontId="13" fillId="0" borderId="6" xfId="8" applyNumberFormat="1" applyFont="1" applyFill="1" applyBorder="1" applyAlignment="1">
      <alignment horizontal="center" vertical="center"/>
    </xf>
    <xf numFmtId="170" fontId="13" fillId="0" borderId="2" xfId="8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5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wrapText="1"/>
    </xf>
  </cellXfs>
  <cellStyles count="9">
    <cellStyle name="Euro" xfId="1" xr:uid="{00000000-0005-0000-0000-000000000000}"/>
    <cellStyle name="Heading" xfId="2" xr:uid="{00000000-0005-0000-0000-000001000000}"/>
    <cellStyle name="Millares 2" xfId="5" xr:uid="{00000000-0005-0000-0000-000002000000}"/>
    <cellStyle name="Millares 2 2" xfId="7" xr:uid="{00000000-0005-0000-0000-000003000000}"/>
    <cellStyle name="Moneda" xfId="8" builtinId="4"/>
    <cellStyle name="Normal" xfId="0" builtinId="0"/>
    <cellStyle name="Normal 2" xfId="3" xr:uid="{00000000-0005-0000-0000-000006000000}"/>
    <cellStyle name="Normal 3" xfId="6" xr:uid="{00000000-0005-0000-0000-000007000000}"/>
    <cellStyle name="Porcentaje 2" xfId="4" xr:uid="{00000000-0005-0000-0000-000008000000}"/>
  </cellStyles>
  <dxfs count="2"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9"/>
  <sheetViews>
    <sheetView topLeftCell="A13" zoomScale="115" zoomScaleNormal="115" workbookViewId="0">
      <selection activeCell="A27" sqref="A27"/>
    </sheetView>
  </sheetViews>
  <sheetFormatPr baseColWidth="10" defaultColWidth="11.42578125" defaultRowHeight="12.75" x14ac:dyDescent="0.2"/>
  <cols>
    <col min="1" max="1" width="120.42578125" style="35" customWidth="1"/>
    <col min="2" max="16384" width="11.42578125" style="35"/>
  </cols>
  <sheetData>
    <row r="1" spans="1:8" ht="13.5" customHeight="1" x14ac:dyDescent="0.2">
      <c r="A1" s="51" t="s">
        <v>136</v>
      </c>
      <c r="B1" s="51"/>
      <c r="C1" s="51"/>
      <c r="D1" s="51"/>
      <c r="E1" s="51"/>
      <c r="F1" s="51"/>
      <c r="G1" s="51"/>
      <c r="H1" s="51"/>
    </row>
    <row r="2" spans="1:8" ht="13.5" customHeight="1" x14ac:dyDescent="0.2">
      <c r="A2" s="48" t="s">
        <v>130</v>
      </c>
      <c r="B2" s="49"/>
      <c r="C2" s="49"/>
      <c r="D2" s="49"/>
      <c r="E2" s="49"/>
      <c r="F2" s="49"/>
      <c r="G2" s="49"/>
      <c r="H2" s="49"/>
    </row>
    <row r="3" spans="1:8" ht="13.5" customHeight="1" x14ac:dyDescent="0.2">
      <c r="A3" s="48" t="s">
        <v>131</v>
      </c>
      <c r="B3" s="49"/>
      <c r="C3" s="49"/>
      <c r="D3" s="49"/>
      <c r="E3" s="49"/>
      <c r="F3" s="49"/>
      <c r="G3" s="49"/>
      <c r="H3" s="49"/>
    </row>
    <row r="4" spans="1:8" ht="13.5" customHeight="1" x14ac:dyDescent="0.2">
      <c r="A4" s="48" t="s">
        <v>132</v>
      </c>
      <c r="B4" s="49"/>
      <c r="C4" s="49"/>
      <c r="D4" s="49"/>
      <c r="E4" s="49"/>
      <c r="F4" s="49"/>
      <c r="G4" s="49"/>
      <c r="H4" s="49"/>
    </row>
    <row r="5" spans="1:8" ht="13.5" customHeight="1" x14ac:dyDescent="0.2">
      <c r="A5" s="48" t="s">
        <v>165</v>
      </c>
      <c r="B5" s="49"/>
      <c r="C5" s="49"/>
      <c r="D5" s="49"/>
      <c r="E5" s="49"/>
      <c r="F5" s="49"/>
      <c r="G5" s="49"/>
      <c r="H5" s="49"/>
    </row>
    <row r="6" spans="1:8" ht="13.5" customHeight="1" x14ac:dyDescent="0.2">
      <c r="A6" s="48" t="s">
        <v>133</v>
      </c>
      <c r="B6" s="49"/>
      <c r="C6" s="49"/>
      <c r="D6" s="49"/>
      <c r="E6" s="49"/>
      <c r="F6" s="49"/>
      <c r="G6" s="49"/>
      <c r="H6" s="49"/>
    </row>
    <row r="7" spans="1:8" ht="13.5" customHeight="1" x14ac:dyDescent="0.2">
      <c r="A7" s="48" t="s">
        <v>134</v>
      </c>
      <c r="B7" s="49"/>
      <c r="C7" s="49"/>
      <c r="D7" s="49"/>
      <c r="E7" s="49"/>
      <c r="F7" s="49"/>
      <c r="G7" s="49"/>
      <c r="H7" s="49"/>
    </row>
    <row r="8" spans="1:8" ht="13.5" customHeight="1" x14ac:dyDescent="0.2">
      <c r="A8" s="48" t="s">
        <v>135</v>
      </c>
      <c r="B8" s="49"/>
      <c r="C8" s="49"/>
      <c r="D8" s="49"/>
      <c r="E8" s="49"/>
      <c r="F8" s="49"/>
      <c r="G8" s="49"/>
      <c r="H8" s="49"/>
    </row>
    <row r="9" spans="1:8" ht="13.5" customHeight="1" x14ac:dyDescent="0.2">
      <c r="A9" s="48" t="s">
        <v>167</v>
      </c>
      <c r="B9" s="49"/>
      <c r="C9" s="49"/>
      <c r="D9" s="49"/>
      <c r="E9" s="49"/>
      <c r="F9" s="49"/>
      <c r="G9" s="49"/>
      <c r="H9" s="49"/>
    </row>
    <row r="10" spans="1:8" ht="13.5" customHeight="1" x14ac:dyDescent="0.25">
      <c r="A10" s="48" t="s">
        <v>174</v>
      </c>
      <c r="B10" s="49"/>
      <c r="C10" s="49"/>
      <c r="D10" s="49"/>
      <c r="E10" s="49"/>
      <c r="F10" s="49"/>
      <c r="G10" s="49"/>
      <c r="H10" s="49"/>
    </row>
    <row r="11" spans="1:8" ht="13.5" customHeight="1" x14ac:dyDescent="0.2">
      <c r="A11" s="48" t="s">
        <v>141</v>
      </c>
      <c r="B11" s="49"/>
      <c r="C11" s="49"/>
      <c r="D11" s="49"/>
      <c r="E11" s="49"/>
      <c r="F11" s="49"/>
      <c r="G11" s="49"/>
      <c r="H11" s="49"/>
    </row>
    <row r="12" spans="1:8" ht="13.5" customHeight="1" x14ac:dyDescent="0.2">
      <c r="A12" s="48" t="s">
        <v>142</v>
      </c>
      <c r="B12" s="49"/>
      <c r="C12" s="49"/>
      <c r="D12" s="49"/>
      <c r="E12" s="49"/>
      <c r="F12" s="49"/>
      <c r="G12" s="49"/>
      <c r="H12" s="49"/>
    </row>
    <row r="13" spans="1:8" ht="13.5" customHeight="1" x14ac:dyDescent="0.2">
      <c r="A13" s="48" t="s">
        <v>143</v>
      </c>
      <c r="B13" s="49"/>
      <c r="C13" s="49"/>
      <c r="D13" s="49"/>
      <c r="E13" s="49"/>
      <c r="F13" s="49"/>
      <c r="G13" s="49"/>
      <c r="H13" s="49"/>
    </row>
    <row r="14" spans="1:8" ht="13.5" customHeight="1" x14ac:dyDescent="0.2">
      <c r="A14" s="48" t="s">
        <v>144</v>
      </c>
      <c r="B14" s="49"/>
      <c r="C14" s="49"/>
      <c r="D14" s="49"/>
      <c r="E14" s="49"/>
      <c r="F14" s="49"/>
      <c r="G14" s="49"/>
      <c r="H14" s="49"/>
    </row>
    <row r="15" spans="1:8" ht="13.5" customHeight="1" x14ac:dyDescent="0.2">
      <c r="A15" s="48" t="s">
        <v>145</v>
      </c>
      <c r="B15" s="49"/>
      <c r="C15" s="49"/>
      <c r="D15" s="49"/>
      <c r="E15" s="49"/>
      <c r="F15" s="49"/>
      <c r="G15" s="49"/>
      <c r="H15" s="49"/>
    </row>
    <row r="16" spans="1:8" ht="13.5" customHeight="1" x14ac:dyDescent="0.2">
      <c r="A16" s="48"/>
      <c r="B16" s="49"/>
      <c r="C16" s="49"/>
      <c r="D16" s="49"/>
      <c r="E16" s="49"/>
      <c r="F16" s="49"/>
      <c r="G16" s="49"/>
      <c r="H16" s="49"/>
    </row>
    <row r="17" spans="1:8" ht="13.5" customHeight="1" x14ac:dyDescent="0.2">
      <c r="A17" s="51" t="s">
        <v>156</v>
      </c>
      <c r="B17" s="51"/>
      <c r="C17" s="51"/>
      <c r="D17" s="51"/>
      <c r="E17" s="51"/>
      <c r="F17" s="51"/>
      <c r="G17" s="51"/>
      <c r="H17" s="51"/>
    </row>
    <row r="18" spans="1:8" ht="13.5" customHeight="1" x14ac:dyDescent="0.2">
      <c r="A18" s="48" t="s">
        <v>164</v>
      </c>
      <c r="B18" s="49"/>
      <c r="C18" s="49"/>
      <c r="D18" s="49"/>
      <c r="E18" s="49"/>
      <c r="F18" s="49"/>
      <c r="G18" s="49"/>
      <c r="H18" s="49"/>
    </row>
    <row r="19" spans="1:8" ht="13.5" customHeight="1" x14ac:dyDescent="0.2">
      <c r="A19" s="48"/>
      <c r="B19" s="49"/>
      <c r="C19" s="49"/>
      <c r="D19" s="49"/>
      <c r="E19" s="49"/>
      <c r="F19" s="49"/>
      <c r="G19" s="49"/>
      <c r="H19" s="49"/>
    </row>
    <row r="20" spans="1:8" ht="13.5" customHeight="1" x14ac:dyDescent="0.2">
      <c r="A20" s="51" t="s">
        <v>163</v>
      </c>
      <c r="B20" s="51"/>
      <c r="C20" s="51"/>
      <c r="D20" s="51"/>
      <c r="E20" s="51"/>
      <c r="F20" s="51"/>
      <c r="G20" s="51"/>
      <c r="H20" s="51"/>
    </row>
    <row r="21" spans="1:8" ht="13.5" customHeight="1" x14ac:dyDescent="0.2">
      <c r="A21" s="48" t="s">
        <v>157</v>
      </c>
      <c r="B21" s="50"/>
      <c r="C21" s="50"/>
      <c r="D21" s="50"/>
      <c r="E21" s="50"/>
      <c r="F21" s="50"/>
      <c r="G21" s="50"/>
      <c r="H21" s="50"/>
    </row>
    <row r="22" spans="1:8" ht="13.5" customHeight="1" x14ac:dyDescent="0.2">
      <c r="A22" s="48" t="s">
        <v>158</v>
      </c>
      <c r="B22" s="50"/>
      <c r="C22" s="50"/>
      <c r="D22" s="50"/>
      <c r="E22" s="50"/>
      <c r="F22" s="50"/>
      <c r="G22" s="50"/>
      <c r="H22" s="50"/>
    </row>
    <row r="23" spans="1:8" ht="13.5" customHeight="1" x14ac:dyDescent="0.2">
      <c r="A23" s="48" t="s">
        <v>173</v>
      </c>
      <c r="B23" s="50"/>
      <c r="C23" s="50"/>
      <c r="D23" s="50"/>
      <c r="E23" s="50"/>
      <c r="F23" s="50"/>
      <c r="G23" s="50"/>
      <c r="H23" s="50"/>
    </row>
    <row r="24" spans="1:8" ht="13.5" customHeight="1" x14ac:dyDescent="0.2">
      <c r="A24" s="48" t="s">
        <v>159</v>
      </c>
      <c r="B24" s="50"/>
      <c r="C24" s="50"/>
      <c r="D24" s="50"/>
      <c r="E24" s="50"/>
      <c r="F24" s="50"/>
      <c r="G24" s="50"/>
      <c r="H24" s="50"/>
    </row>
    <row r="25" spans="1:8" ht="13.5" customHeight="1" x14ac:dyDescent="0.2">
      <c r="A25" s="48" t="s">
        <v>160</v>
      </c>
      <c r="B25" s="50"/>
      <c r="C25" s="50"/>
      <c r="D25" s="50"/>
      <c r="E25" s="50"/>
      <c r="F25" s="50"/>
      <c r="G25" s="50"/>
      <c r="H25" s="50"/>
    </row>
    <row r="26" spans="1:8" ht="13.5" customHeight="1" x14ac:dyDescent="0.2">
      <c r="A26" s="48" t="s">
        <v>161</v>
      </c>
      <c r="B26" s="50"/>
      <c r="C26" s="50"/>
      <c r="D26" s="50"/>
      <c r="E26" s="50"/>
      <c r="F26" s="50"/>
      <c r="G26" s="50"/>
      <c r="H26" s="50"/>
    </row>
    <row r="27" spans="1:8" ht="13.5" customHeight="1" x14ac:dyDescent="0.2">
      <c r="A27" s="48" t="s">
        <v>162</v>
      </c>
      <c r="B27" s="50"/>
      <c r="C27" s="50"/>
      <c r="D27" s="50"/>
      <c r="E27" s="50"/>
      <c r="F27" s="50"/>
      <c r="G27" s="50"/>
      <c r="H27" s="50"/>
    </row>
    <row r="28" spans="1:8" ht="13.5" customHeight="1" x14ac:dyDescent="0.2">
      <c r="A28" s="48"/>
      <c r="B28" s="50"/>
      <c r="C28" s="50"/>
      <c r="D28" s="50"/>
      <c r="E28" s="50"/>
      <c r="F28" s="50"/>
      <c r="G28" s="50"/>
      <c r="H28" s="50"/>
    </row>
    <row r="29" spans="1:8" ht="14.25" x14ac:dyDescent="0.2">
      <c r="A29" s="48"/>
      <c r="B29" s="48"/>
      <c r="C29" s="48"/>
      <c r="D29" s="48"/>
      <c r="E29" s="48"/>
      <c r="F29" s="48"/>
      <c r="G29" s="48"/>
      <c r="H29" s="48"/>
    </row>
  </sheetData>
  <mergeCells count="3">
    <mergeCell ref="A1:H1"/>
    <mergeCell ref="A20:H20"/>
    <mergeCell ref="A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55"/>
  <sheetViews>
    <sheetView tabSelected="1" topLeftCell="C10" zoomScaleNormal="100" workbookViewId="0">
      <selection activeCell="F23" activeCellId="2" sqref="F9 F12 F23"/>
    </sheetView>
  </sheetViews>
  <sheetFormatPr baseColWidth="10" defaultColWidth="11.42578125" defaultRowHeight="15" x14ac:dyDescent="0.3"/>
  <cols>
    <col min="1" max="1" width="12.42578125" style="16" bestFit="1" customWidth="1"/>
    <col min="2" max="2" width="28.42578125" style="16" bestFit="1" customWidth="1"/>
    <col min="3" max="3" width="12.140625" style="16" customWidth="1"/>
    <col min="4" max="4" width="21.140625" style="16" bestFit="1" customWidth="1"/>
    <col min="5" max="5" width="27" style="16" bestFit="1" customWidth="1"/>
    <col min="6" max="6" width="22.5703125" style="16" bestFit="1" customWidth="1"/>
    <col min="7" max="7" width="17" style="16" bestFit="1" customWidth="1"/>
    <col min="8" max="8" width="17.42578125" style="17" customWidth="1"/>
    <col min="9" max="10" width="14.7109375" style="17" bestFit="1" customWidth="1"/>
    <col min="11" max="11" width="17.7109375" style="17" customWidth="1"/>
    <col min="12" max="12" width="14" style="17" bestFit="1" customWidth="1"/>
    <col min="13" max="13" width="14" style="17" customWidth="1"/>
    <col min="14" max="18" width="11.42578125" style="17"/>
    <col min="19" max="19" width="20.42578125" style="17" bestFit="1" customWidth="1"/>
    <col min="20" max="16384" width="11.42578125" style="17"/>
  </cols>
  <sheetData>
    <row r="1" spans="1:19" s="16" customFormat="1" ht="30" x14ac:dyDescent="0.3">
      <c r="A1" s="18" t="s">
        <v>125</v>
      </c>
      <c r="B1" s="18" t="s">
        <v>19</v>
      </c>
      <c r="C1" s="18" t="s">
        <v>126</v>
      </c>
      <c r="D1" s="41" t="s">
        <v>9</v>
      </c>
      <c r="E1" s="41" t="s">
        <v>2</v>
      </c>
      <c r="F1" s="41" t="s">
        <v>0</v>
      </c>
      <c r="G1" s="41" t="s">
        <v>3</v>
      </c>
      <c r="H1" s="41" t="s">
        <v>4</v>
      </c>
      <c r="I1" s="41" t="s">
        <v>5</v>
      </c>
      <c r="J1" s="41" t="s">
        <v>6</v>
      </c>
      <c r="K1" s="41" t="s">
        <v>8</v>
      </c>
      <c r="L1" s="41" t="s">
        <v>166</v>
      </c>
      <c r="S1" s="36" t="s">
        <v>172</v>
      </c>
    </row>
    <row r="2" spans="1:19" x14ac:dyDescent="0.3">
      <c r="A2" s="19">
        <v>7609339</v>
      </c>
      <c r="B2" s="20" t="s">
        <v>94</v>
      </c>
      <c r="C2" s="21" t="s">
        <v>95</v>
      </c>
      <c r="D2" s="22" t="s">
        <v>127</v>
      </c>
      <c r="E2" s="23" t="s">
        <v>96</v>
      </c>
      <c r="F2" s="24">
        <v>3998700</v>
      </c>
      <c r="G2" s="37">
        <f>F2*65%</f>
        <v>2599155</v>
      </c>
      <c r="H2" s="37">
        <f>AVERAGE(F2,G2)</f>
        <v>3298927.5</v>
      </c>
      <c r="I2" s="37">
        <f>G2+(G2*20%)</f>
        <v>3118986</v>
      </c>
      <c r="J2" s="37">
        <f>F2-G2</f>
        <v>1399545</v>
      </c>
      <c r="K2" s="37">
        <f>SUM(G2:J2)</f>
        <v>10416613.5</v>
      </c>
      <c r="L2" s="37">
        <f>IF('Empleados 2020'!K2&gt;18000000,'Empleados 2020'!K2*2.5%,0)</f>
        <v>0</v>
      </c>
      <c r="S2" s="16" t="s">
        <v>171</v>
      </c>
    </row>
    <row r="3" spans="1:19" x14ac:dyDescent="0.3">
      <c r="A3" s="19">
        <v>16899949</v>
      </c>
      <c r="B3" s="22" t="s">
        <v>97</v>
      </c>
      <c r="C3" s="21" t="s">
        <v>47</v>
      </c>
      <c r="D3" s="22" t="s">
        <v>128</v>
      </c>
      <c r="E3" s="23" t="s">
        <v>96</v>
      </c>
      <c r="F3" s="24">
        <v>13387700</v>
      </c>
      <c r="G3" s="37">
        <f t="shared" ref="G3:G23" si="0">F3*65%</f>
        <v>8702005</v>
      </c>
      <c r="H3" s="37">
        <f t="shared" ref="H3:H23" si="1">AVERAGE(F3,G3)</f>
        <v>11044852.5</v>
      </c>
      <c r="I3" s="37">
        <f t="shared" ref="I3:I22" si="2">G3+(G3*20%)</f>
        <v>10442406</v>
      </c>
      <c r="J3" s="37">
        <f t="shared" ref="J3:J23" si="3">F3-G3</f>
        <v>4685695</v>
      </c>
      <c r="K3" s="37">
        <f t="shared" ref="K3:K23" si="4">SUM(G3:J3)</f>
        <v>34874958.5</v>
      </c>
      <c r="L3" s="37">
        <f>IF('Empleados 2020'!K3&gt;18000000,'Empleados 2020'!K3*2.5%,0)</f>
        <v>871873.96250000002</v>
      </c>
      <c r="S3" s="17" t="s">
        <v>168</v>
      </c>
    </row>
    <row r="4" spans="1:19" x14ac:dyDescent="0.3">
      <c r="A4" s="19">
        <v>12699723</v>
      </c>
      <c r="B4" s="20" t="s">
        <v>98</v>
      </c>
      <c r="C4" s="21" t="s">
        <v>99</v>
      </c>
      <c r="D4" s="22" t="s">
        <v>128</v>
      </c>
      <c r="E4" s="23" t="s">
        <v>100</v>
      </c>
      <c r="F4" s="24">
        <v>7557400</v>
      </c>
      <c r="G4" s="37">
        <f t="shared" si="0"/>
        <v>4912310</v>
      </c>
      <c r="H4" s="37">
        <f t="shared" si="1"/>
        <v>6234855</v>
      </c>
      <c r="I4" s="37">
        <f t="shared" si="2"/>
        <v>5894772</v>
      </c>
      <c r="J4" s="37">
        <f t="shared" si="3"/>
        <v>2645090</v>
      </c>
      <c r="K4" s="37">
        <f t="shared" si="4"/>
        <v>19687027</v>
      </c>
      <c r="L4" s="37">
        <f>IF('Empleados 2020'!K4&gt;18000000,'Empleados 2020'!K4*2.5%,0)</f>
        <v>492175.67500000005</v>
      </c>
      <c r="S4" s="17" t="s">
        <v>169</v>
      </c>
    </row>
    <row r="5" spans="1:19" x14ac:dyDescent="0.3">
      <c r="A5" s="19">
        <v>11285701</v>
      </c>
      <c r="B5" s="20" t="s">
        <v>101</v>
      </c>
      <c r="C5" s="21" t="s">
        <v>47</v>
      </c>
      <c r="D5" s="22" t="s">
        <v>128</v>
      </c>
      <c r="E5" s="23" t="s">
        <v>100</v>
      </c>
      <c r="F5" s="24">
        <v>8629200</v>
      </c>
      <c r="G5" s="37">
        <f t="shared" si="0"/>
        <v>5608980</v>
      </c>
      <c r="H5" s="37">
        <f t="shared" si="1"/>
        <v>7119090</v>
      </c>
      <c r="I5" s="37">
        <f t="shared" si="2"/>
        <v>6730776</v>
      </c>
      <c r="J5" s="37">
        <f t="shared" si="3"/>
        <v>3020220</v>
      </c>
      <c r="K5" s="37">
        <f t="shared" si="4"/>
        <v>22479066</v>
      </c>
      <c r="L5" s="37">
        <f>IF('Empleados 2020'!K5&gt;18000000,'Empleados 2020'!K5*2.5%,0)</f>
        <v>561976.65</v>
      </c>
      <c r="S5" s="17" t="s">
        <v>170</v>
      </c>
    </row>
    <row r="6" spans="1:19" x14ac:dyDescent="0.3">
      <c r="A6" s="19">
        <v>16910759</v>
      </c>
      <c r="B6" s="22" t="s">
        <v>102</v>
      </c>
      <c r="C6" s="21" t="s">
        <v>47</v>
      </c>
      <c r="D6" s="22" t="s">
        <v>128</v>
      </c>
      <c r="E6" s="23" t="s">
        <v>103</v>
      </c>
      <c r="F6" s="24">
        <v>13299400</v>
      </c>
      <c r="G6" s="37">
        <f t="shared" si="0"/>
        <v>8644610</v>
      </c>
      <c r="H6" s="37">
        <f t="shared" si="1"/>
        <v>10972005</v>
      </c>
      <c r="I6" s="37">
        <f t="shared" si="2"/>
        <v>10373532</v>
      </c>
      <c r="J6" s="37">
        <f t="shared" si="3"/>
        <v>4654790</v>
      </c>
      <c r="K6" s="37">
        <f t="shared" si="4"/>
        <v>34644937</v>
      </c>
      <c r="L6" s="37">
        <f>IF('Empleados 2020'!K6&gt;18000000,'Empleados 2020'!K6*2.5%,0)</f>
        <v>866123.42500000005</v>
      </c>
    </row>
    <row r="7" spans="1:19" x14ac:dyDescent="0.3">
      <c r="A7" s="19">
        <v>3041233</v>
      </c>
      <c r="B7" s="22" t="s">
        <v>104</v>
      </c>
      <c r="C7" s="21" t="s">
        <v>47</v>
      </c>
      <c r="D7" s="22" t="s">
        <v>128</v>
      </c>
      <c r="E7" s="23" t="s">
        <v>100</v>
      </c>
      <c r="F7" s="24">
        <v>2985000</v>
      </c>
      <c r="G7" s="37">
        <f t="shared" si="0"/>
        <v>1940250</v>
      </c>
      <c r="H7" s="37">
        <f t="shared" si="1"/>
        <v>2462625</v>
      </c>
      <c r="I7" s="37">
        <f t="shared" si="2"/>
        <v>2328300</v>
      </c>
      <c r="J7" s="37">
        <f t="shared" si="3"/>
        <v>1044750</v>
      </c>
      <c r="K7" s="37">
        <f t="shared" si="4"/>
        <v>7775925</v>
      </c>
      <c r="L7" s="37">
        <f>IF('Empleados 2020'!K7&gt;18000000,'Empleados 2020'!K7*2.5%,0)</f>
        <v>0</v>
      </c>
    </row>
    <row r="8" spans="1:19" x14ac:dyDescent="0.3">
      <c r="A8" s="19">
        <v>12009867</v>
      </c>
      <c r="B8" s="20" t="s">
        <v>105</v>
      </c>
      <c r="C8" s="21" t="s">
        <v>47</v>
      </c>
      <c r="D8" s="22" t="s">
        <v>128</v>
      </c>
      <c r="E8" s="23" t="s">
        <v>103</v>
      </c>
      <c r="F8" s="24">
        <v>9353300</v>
      </c>
      <c r="G8" s="37">
        <f t="shared" si="0"/>
        <v>6079645</v>
      </c>
      <c r="H8" s="37">
        <f t="shared" si="1"/>
        <v>7716472.5</v>
      </c>
      <c r="I8" s="37">
        <f t="shared" si="2"/>
        <v>7295574</v>
      </c>
      <c r="J8" s="37">
        <f t="shared" si="3"/>
        <v>3273655</v>
      </c>
      <c r="K8" s="37">
        <f t="shared" si="4"/>
        <v>24365346.5</v>
      </c>
      <c r="L8" s="37">
        <f>IF('Empleados 2020'!K8&gt;18000000,'Empleados 2020'!K8*2.5%,0)</f>
        <v>609133.66249999998</v>
      </c>
    </row>
    <row r="9" spans="1:19" x14ac:dyDescent="0.3">
      <c r="A9" s="19">
        <v>15126141</v>
      </c>
      <c r="B9" s="22" t="s">
        <v>106</v>
      </c>
      <c r="C9" s="21" t="s">
        <v>47</v>
      </c>
      <c r="D9" s="63" t="s">
        <v>127</v>
      </c>
      <c r="E9" s="23" t="s">
        <v>100</v>
      </c>
      <c r="F9" s="24">
        <v>12467600</v>
      </c>
      <c r="G9" s="37">
        <f t="shared" si="0"/>
        <v>8103940</v>
      </c>
      <c r="H9" s="37">
        <f t="shared" si="1"/>
        <v>10285770</v>
      </c>
      <c r="I9" s="37">
        <f t="shared" si="2"/>
        <v>9724728</v>
      </c>
      <c r="J9" s="37">
        <f t="shared" si="3"/>
        <v>4363660</v>
      </c>
      <c r="K9" s="37">
        <f t="shared" si="4"/>
        <v>32478098</v>
      </c>
      <c r="L9" s="37">
        <f>IF('Empleados 2020'!K9&gt;18000000,'Empleados 2020'!K9*2.5%,0)</f>
        <v>811952.45000000007</v>
      </c>
    </row>
    <row r="10" spans="1:19" x14ac:dyDescent="0.3">
      <c r="A10" s="19">
        <v>20596945</v>
      </c>
      <c r="B10" s="20" t="s">
        <v>107</v>
      </c>
      <c r="C10" s="21" t="s">
        <v>47</v>
      </c>
      <c r="D10" s="22" t="s">
        <v>129</v>
      </c>
      <c r="E10" s="23" t="s">
        <v>100</v>
      </c>
      <c r="F10" s="24">
        <v>15486600</v>
      </c>
      <c r="G10" s="37">
        <f t="shared" si="0"/>
        <v>10066290</v>
      </c>
      <c r="H10" s="37">
        <f t="shared" si="1"/>
        <v>12776445</v>
      </c>
      <c r="I10" s="37">
        <f t="shared" si="2"/>
        <v>12079548</v>
      </c>
      <c r="J10" s="37">
        <f t="shared" si="3"/>
        <v>5420310</v>
      </c>
      <c r="K10" s="37">
        <f t="shared" si="4"/>
        <v>40342593</v>
      </c>
      <c r="L10" s="37">
        <f>IF('Empleados 2020'!K10&gt;18000000,'Empleados 2020'!K10*2.5%,0)</f>
        <v>1008564.8250000001</v>
      </c>
    </row>
    <row r="11" spans="1:19" x14ac:dyDescent="0.3">
      <c r="A11" s="19">
        <v>9671297</v>
      </c>
      <c r="B11" s="20" t="s">
        <v>108</v>
      </c>
      <c r="C11" s="21" t="s">
        <v>109</v>
      </c>
      <c r="D11" s="22" t="s">
        <v>128</v>
      </c>
      <c r="E11" s="23" t="s">
        <v>96</v>
      </c>
      <c r="F11" s="24">
        <v>7112100</v>
      </c>
      <c r="G11" s="37">
        <f t="shared" si="0"/>
        <v>4622865</v>
      </c>
      <c r="H11" s="37">
        <f t="shared" si="1"/>
        <v>5867482.5</v>
      </c>
      <c r="I11" s="37">
        <f t="shared" si="2"/>
        <v>5547438</v>
      </c>
      <c r="J11" s="37">
        <f t="shared" si="3"/>
        <v>2489235</v>
      </c>
      <c r="K11" s="37">
        <f t="shared" si="4"/>
        <v>18527020.5</v>
      </c>
      <c r="L11" s="37">
        <f>IF('Empleados 2020'!K11&gt;18000000,'Empleados 2020'!K11*2.5%,0)</f>
        <v>463175.51250000001</v>
      </c>
    </row>
    <row r="12" spans="1:19" x14ac:dyDescent="0.3">
      <c r="A12" s="19">
        <v>17504883</v>
      </c>
      <c r="B12" s="20" t="s">
        <v>110</v>
      </c>
      <c r="C12" s="21" t="s">
        <v>47</v>
      </c>
      <c r="D12" s="63" t="s">
        <v>127</v>
      </c>
      <c r="E12" s="23" t="s">
        <v>100</v>
      </c>
      <c r="F12" s="24">
        <v>15394400</v>
      </c>
      <c r="G12" s="37">
        <f t="shared" si="0"/>
        <v>10006360</v>
      </c>
      <c r="H12" s="37">
        <f t="shared" si="1"/>
        <v>12700380</v>
      </c>
      <c r="I12" s="37">
        <f t="shared" si="2"/>
        <v>12007632</v>
      </c>
      <c r="J12" s="37">
        <f t="shared" si="3"/>
        <v>5388040</v>
      </c>
      <c r="K12" s="37">
        <f t="shared" si="4"/>
        <v>40102412</v>
      </c>
      <c r="L12" s="37">
        <f>IF('Empleados 2020'!K12&gt;18000000,'Empleados 2020'!K12*2.5%,0)</f>
        <v>1002560.3</v>
      </c>
    </row>
    <row r="13" spans="1:19" x14ac:dyDescent="0.3">
      <c r="A13" s="19">
        <v>14331933</v>
      </c>
      <c r="B13" s="22" t="s">
        <v>111</v>
      </c>
      <c r="C13" s="21" t="s">
        <v>109</v>
      </c>
      <c r="D13" s="22" t="s">
        <v>128</v>
      </c>
      <c r="E13" s="23" t="s">
        <v>100</v>
      </c>
      <c r="F13" s="24">
        <v>11321400</v>
      </c>
      <c r="G13" s="37">
        <f t="shared" si="0"/>
        <v>7358910</v>
      </c>
      <c r="H13" s="37">
        <f t="shared" si="1"/>
        <v>9340155</v>
      </c>
      <c r="I13" s="37">
        <f t="shared" si="2"/>
        <v>8830692</v>
      </c>
      <c r="J13" s="37">
        <f t="shared" si="3"/>
        <v>3962490</v>
      </c>
      <c r="K13" s="37">
        <f t="shared" si="4"/>
        <v>29492247</v>
      </c>
      <c r="L13" s="37">
        <f>IF('Empleados 2020'!K13&gt;18000000,'Empleados 2020'!K13*2.5%,0)</f>
        <v>737306.17500000005</v>
      </c>
    </row>
    <row r="14" spans="1:19" x14ac:dyDescent="0.3">
      <c r="A14" s="19">
        <v>15532253</v>
      </c>
      <c r="B14" s="20" t="s">
        <v>112</v>
      </c>
      <c r="C14" s="21" t="s">
        <v>47</v>
      </c>
      <c r="D14" s="22" t="s">
        <v>128</v>
      </c>
      <c r="E14" s="23" t="s">
        <v>100</v>
      </c>
      <c r="F14" s="24">
        <v>11917000</v>
      </c>
      <c r="G14" s="37">
        <f t="shared" si="0"/>
        <v>7746050</v>
      </c>
      <c r="H14" s="37">
        <f t="shared" si="1"/>
        <v>9831525</v>
      </c>
      <c r="I14" s="37">
        <f t="shared" si="2"/>
        <v>9295260</v>
      </c>
      <c r="J14" s="37">
        <f t="shared" si="3"/>
        <v>4170950</v>
      </c>
      <c r="K14" s="37">
        <f t="shared" si="4"/>
        <v>31043785</v>
      </c>
      <c r="L14" s="37">
        <f>IF('Empleados 2020'!K14&gt;18000000,'Empleados 2020'!K14*2.5%,0)</f>
        <v>776094.625</v>
      </c>
    </row>
    <row r="15" spans="1:19" x14ac:dyDescent="0.3">
      <c r="A15" s="19">
        <v>6444347</v>
      </c>
      <c r="B15" s="20" t="s">
        <v>113</v>
      </c>
      <c r="C15" s="21" t="s">
        <v>47</v>
      </c>
      <c r="D15" s="22" t="s">
        <v>128</v>
      </c>
      <c r="E15" s="23" t="s">
        <v>114</v>
      </c>
      <c r="F15" s="24">
        <v>2934200</v>
      </c>
      <c r="G15" s="37">
        <f t="shared" si="0"/>
        <v>1907230</v>
      </c>
      <c r="H15" s="37">
        <f t="shared" si="1"/>
        <v>2420715</v>
      </c>
      <c r="I15" s="37">
        <f t="shared" si="2"/>
        <v>2288676</v>
      </c>
      <c r="J15" s="37">
        <f t="shared" si="3"/>
        <v>1026970</v>
      </c>
      <c r="K15" s="37">
        <f t="shared" si="4"/>
        <v>7643591</v>
      </c>
      <c r="L15" s="37">
        <f>IF('Empleados 2020'!K15&gt;18000000,'Empleados 2020'!K15*2.5%,0)</f>
        <v>0</v>
      </c>
    </row>
    <row r="16" spans="1:19" x14ac:dyDescent="0.3">
      <c r="A16" s="19">
        <v>13604641</v>
      </c>
      <c r="B16" s="20" t="s">
        <v>115</v>
      </c>
      <c r="C16" s="21" t="s">
        <v>95</v>
      </c>
      <c r="D16" s="22" t="s">
        <v>129</v>
      </c>
      <c r="E16" s="23" t="s">
        <v>100</v>
      </c>
      <c r="F16" s="24">
        <v>10935100</v>
      </c>
      <c r="G16" s="37">
        <f t="shared" si="0"/>
        <v>7107815</v>
      </c>
      <c r="H16" s="37">
        <f t="shared" si="1"/>
        <v>9021457.5</v>
      </c>
      <c r="I16" s="37">
        <f t="shared" si="2"/>
        <v>8529378</v>
      </c>
      <c r="J16" s="37">
        <f t="shared" si="3"/>
        <v>3827285</v>
      </c>
      <c r="K16" s="37">
        <f t="shared" si="4"/>
        <v>28485935.5</v>
      </c>
      <c r="L16" s="37">
        <f>IF('Empleados 2020'!K16&gt;18000000,'Empleados 2020'!K16*2.5%,0)</f>
        <v>712148.38750000007</v>
      </c>
    </row>
    <row r="17" spans="1:12" x14ac:dyDescent="0.3">
      <c r="A17" s="19">
        <v>12209629</v>
      </c>
      <c r="B17" s="20" t="s">
        <v>116</v>
      </c>
      <c r="C17" s="21" t="s">
        <v>117</v>
      </c>
      <c r="D17" s="22" t="s">
        <v>128</v>
      </c>
      <c r="E17" s="23" t="s">
        <v>100</v>
      </c>
      <c r="F17" s="24">
        <v>8892700</v>
      </c>
      <c r="G17" s="37">
        <f t="shared" si="0"/>
        <v>5780255</v>
      </c>
      <c r="H17" s="37">
        <f t="shared" si="1"/>
        <v>7336477.5</v>
      </c>
      <c r="I17" s="37">
        <f t="shared" si="2"/>
        <v>6936306</v>
      </c>
      <c r="J17" s="37">
        <f t="shared" si="3"/>
        <v>3112445</v>
      </c>
      <c r="K17" s="37">
        <f t="shared" si="4"/>
        <v>23165483.5</v>
      </c>
      <c r="L17" s="37">
        <f>IF('Empleados 2020'!K17&gt;18000000,'Empleados 2020'!K17*2.5%,0)</f>
        <v>579137.08750000002</v>
      </c>
    </row>
    <row r="18" spans="1:12" x14ac:dyDescent="0.3">
      <c r="A18" s="19">
        <v>11769723</v>
      </c>
      <c r="B18" s="20" t="s">
        <v>118</v>
      </c>
      <c r="C18" s="21" t="s">
        <v>47</v>
      </c>
      <c r="D18" s="22" t="s">
        <v>129</v>
      </c>
      <c r="E18" s="23" t="s">
        <v>100</v>
      </c>
      <c r="F18" s="24">
        <v>9641800</v>
      </c>
      <c r="G18" s="37">
        <f t="shared" si="0"/>
        <v>6267170</v>
      </c>
      <c r="H18" s="37">
        <f t="shared" si="1"/>
        <v>7954485</v>
      </c>
      <c r="I18" s="37">
        <f t="shared" si="2"/>
        <v>7520604</v>
      </c>
      <c r="J18" s="37">
        <f t="shared" si="3"/>
        <v>3374630</v>
      </c>
      <c r="K18" s="37">
        <f t="shared" si="4"/>
        <v>25116889</v>
      </c>
      <c r="L18" s="37">
        <f>IF('Empleados 2020'!K18&gt;18000000,'Empleados 2020'!K18*2.5%,0)</f>
        <v>627922.22499999998</v>
      </c>
    </row>
    <row r="19" spans="1:12" x14ac:dyDescent="0.3">
      <c r="A19" s="19">
        <v>11548563</v>
      </c>
      <c r="B19" s="20" t="s">
        <v>119</v>
      </c>
      <c r="C19" s="21" t="s">
        <v>47</v>
      </c>
      <c r="D19" s="22" t="s">
        <v>128</v>
      </c>
      <c r="E19" s="23" t="s">
        <v>100</v>
      </c>
      <c r="F19" s="24">
        <v>8527500</v>
      </c>
      <c r="G19" s="37">
        <f t="shared" si="0"/>
        <v>5542875</v>
      </c>
      <c r="H19" s="37">
        <f t="shared" si="1"/>
        <v>7035187.5</v>
      </c>
      <c r="I19" s="37">
        <f t="shared" si="2"/>
        <v>6651450</v>
      </c>
      <c r="J19" s="37">
        <f t="shared" si="3"/>
        <v>2984625</v>
      </c>
      <c r="K19" s="37">
        <f t="shared" si="4"/>
        <v>22214137.5</v>
      </c>
      <c r="L19" s="37">
        <f>IF('Empleados 2020'!K19&gt;18000000,'Empleados 2020'!K19*2.5%,0)</f>
        <v>555353.4375</v>
      </c>
    </row>
    <row r="20" spans="1:12" x14ac:dyDescent="0.3">
      <c r="A20" s="19">
        <v>12104121</v>
      </c>
      <c r="B20" s="22" t="s">
        <v>120</v>
      </c>
      <c r="C20" s="21" t="s">
        <v>121</v>
      </c>
      <c r="D20" s="22" t="s">
        <v>1</v>
      </c>
      <c r="E20" s="23" t="s">
        <v>103</v>
      </c>
      <c r="F20" s="24">
        <v>9752900</v>
      </c>
      <c r="G20" s="37">
        <f t="shared" si="0"/>
        <v>6339385</v>
      </c>
      <c r="H20" s="37">
        <f t="shared" si="1"/>
        <v>8046142.5</v>
      </c>
      <c r="I20" s="37">
        <f t="shared" si="2"/>
        <v>7607262</v>
      </c>
      <c r="J20" s="37">
        <f t="shared" si="3"/>
        <v>3413515</v>
      </c>
      <c r="K20" s="37">
        <f t="shared" si="4"/>
        <v>25406304.5</v>
      </c>
      <c r="L20" s="37">
        <f>IF('Empleados 2020'!K20&gt;18000000,'Empleados 2020'!K20*2.5%,0)</f>
        <v>635157.61250000005</v>
      </c>
    </row>
    <row r="21" spans="1:12" x14ac:dyDescent="0.3">
      <c r="A21" s="19">
        <v>11540503</v>
      </c>
      <c r="B21" s="22" t="s">
        <v>122</v>
      </c>
      <c r="C21" s="21" t="s">
        <v>47</v>
      </c>
      <c r="D21" s="22" t="s">
        <v>128</v>
      </c>
      <c r="E21" s="23" t="s">
        <v>100</v>
      </c>
      <c r="F21" s="24">
        <v>6328200</v>
      </c>
      <c r="G21" s="37">
        <f t="shared" si="0"/>
        <v>4113330</v>
      </c>
      <c r="H21" s="37">
        <f t="shared" si="1"/>
        <v>5220765</v>
      </c>
      <c r="I21" s="37">
        <f t="shared" si="2"/>
        <v>4935996</v>
      </c>
      <c r="J21" s="37">
        <f t="shared" si="3"/>
        <v>2214870</v>
      </c>
      <c r="K21" s="37">
        <f t="shared" si="4"/>
        <v>16484961</v>
      </c>
      <c r="L21" s="37">
        <f>IF('Empleados 2020'!K21&gt;18000000,'Empleados 2020'!K21*2.5%,0)</f>
        <v>0</v>
      </c>
    </row>
    <row r="22" spans="1:12" x14ac:dyDescent="0.3">
      <c r="A22" s="19">
        <v>18096063</v>
      </c>
      <c r="B22" s="20" t="s">
        <v>123</v>
      </c>
      <c r="C22" s="21" t="s">
        <v>95</v>
      </c>
      <c r="D22" s="22" t="s">
        <v>127</v>
      </c>
      <c r="E22" s="23" t="s">
        <v>100</v>
      </c>
      <c r="F22" s="24">
        <v>15429300</v>
      </c>
      <c r="G22" s="37">
        <f t="shared" si="0"/>
        <v>10029045</v>
      </c>
      <c r="H22" s="37">
        <f t="shared" si="1"/>
        <v>12729172.5</v>
      </c>
      <c r="I22" s="37">
        <f t="shared" si="2"/>
        <v>12034854</v>
      </c>
      <c r="J22" s="37">
        <f t="shared" si="3"/>
        <v>5400255</v>
      </c>
      <c r="K22" s="37">
        <f t="shared" si="4"/>
        <v>40193326.5</v>
      </c>
      <c r="L22" s="37">
        <f>IF('Empleados 2020'!K22&gt;18000000,'Empleados 2020'!K22*2.5%,0)</f>
        <v>1004833.1625000001</v>
      </c>
    </row>
    <row r="23" spans="1:12" x14ac:dyDescent="0.3">
      <c r="A23" s="19">
        <v>12732949</v>
      </c>
      <c r="B23" s="20" t="s">
        <v>124</v>
      </c>
      <c r="C23" s="21" t="s">
        <v>47</v>
      </c>
      <c r="D23" s="63" t="s">
        <v>127</v>
      </c>
      <c r="E23" s="23" t="s">
        <v>100</v>
      </c>
      <c r="F23" s="24">
        <v>10086300</v>
      </c>
      <c r="G23" s="37">
        <f t="shared" si="0"/>
        <v>6556095</v>
      </c>
      <c r="H23" s="37">
        <f t="shared" si="1"/>
        <v>8321197.5</v>
      </c>
      <c r="I23" s="37">
        <f>G23+(G23*20%)</f>
        <v>7867314</v>
      </c>
      <c r="J23" s="37">
        <f t="shared" si="3"/>
        <v>3530205</v>
      </c>
      <c r="K23" s="37">
        <f t="shared" si="4"/>
        <v>26274811.5</v>
      </c>
      <c r="L23" s="37">
        <f>IF('Empleados 2020'!K23&gt;18000000,'Empleados 2020'!K23*2.5%,0)</f>
        <v>656870.28750000009</v>
      </c>
    </row>
    <row r="25" spans="1:12" x14ac:dyDescent="0.3">
      <c r="I25" s="25"/>
    </row>
    <row r="26" spans="1:12" x14ac:dyDescent="0.3">
      <c r="E26" s="43" t="s">
        <v>9</v>
      </c>
      <c r="F26" s="43" t="s">
        <v>138</v>
      </c>
    </row>
    <row r="27" spans="1:12" x14ac:dyDescent="0.3">
      <c r="D27" s="42" t="s">
        <v>137</v>
      </c>
      <c r="E27" s="37" t="s">
        <v>129</v>
      </c>
      <c r="F27" s="37" t="e" cm="1" vm="1">
        <f t="array" aca="1" ref="F27" ca="1">DSUM(B1:L23,F2:F23,E27=D2:D23)</f>
        <v>#VALUE!</v>
      </c>
      <c r="G27" s="28"/>
    </row>
    <row r="28" spans="1:12" x14ac:dyDescent="0.3">
      <c r="F28" s="29"/>
      <c r="G28" s="30"/>
    </row>
    <row r="29" spans="1:12" ht="15" customHeight="1" x14ac:dyDescent="0.3">
      <c r="B29"/>
      <c r="C29" s="29"/>
      <c r="D29" s="55" t="s">
        <v>139</v>
      </c>
      <c r="E29" s="56"/>
      <c r="F29" s="52">
        <f>AVERAGE(K12,K9,K23)</f>
        <v>32951773.833333332</v>
      </c>
    </row>
    <row r="30" spans="1:12" x14ac:dyDescent="0.3">
      <c r="C30" s="54"/>
      <c r="D30" s="57"/>
      <c r="E30" s="58"/>
      <c r="F30" s="53"/>
    </row>
    <row r="31" spans="1:12" x14ac:dyDescent="0.3">
      <c r="C31" s="54"/>
      <c r="D31"/>
    </row>
    <row r="33" spans="4:7" x14ac:dyDescent="0.3">
      <c r="D33" s="41" t="s">
        <v>125</v>
      </c>
      <c r="E33" s="41" t="s">
        <v>9</v>
      </c>
      <c r="F33" s="41" t="s">
        <v>140</v>
      </c>
    </row>
    <row r="34" spans="4:7" x14ac:dyDescent="0.3">
      <c r="D34" s="20"/>
      <c r="E34" s="20" t="e" cm="1">
        <f t="array" ref="E34:E55">DGET(B1:M23,C1:C23,$D$34=B2:B23)</f>
        <v>#VALUE!</v>
      </c>
      <c r="F34" s="20" t="e" cm="1">
        <f t="array" ref="F34:F55">DGET(C1:N23,D1:D23,$D$34=C2:C23)</f>
        <v>#VALUE!</v>
      </c>
      <c r="G34" s="17"/>
    </row>
    <row r="35" spans="4:7" x14ac:dyDescent="0.3">
      <c r="E35" s="16" t="e">
        <v>#VALUE!</v>
      </c>
      <c r="F35" s="16" t="e">
        <v>#VALUE!</v>
      </c>
    </row>
    <row r="36" spans="4:7" x14ac:dyDescent="0.3">
      <c r="E36" s="16" t="e">
        <v>#VALUE!</v>
      </c>
      <c r="F36" s="16" t="e">
        <v>#VALUE!</v>
      </c>
    </row>
    <row r="37" spans="4:7" x14ac:dyDescent="0.3">
      <c r="E37" s="16" t="e">
        <v>#VALUE!</v>
      </c>
      <c r="F37" s="16" t="e">
        <v>#VALUE!</v>
      </c>
    </row>
    <row r="38" spans="4:7" x14ac:dyDescent="0.3">
      <c r="E38" s="16" t="e">
        <v>#VALUE!</v>
      </c>
      <c r="F38" s="16" t="e">
        <v>#VALUE!</v>
      </c>
    </row>
    <row r="39" spans="4:7" x14ac:dyDescent="0.3">
      <c r="E39" s="16" t="e">
        <v>#VALUE!</v>
      </c>
      <c r="F39" s="16" t="e">
        <v>#VALUE!</v>
      </c>
    </row>
    <row r="40" spans="4:7" x14ac:dyDescent="0.3">
      <c r="E40" s="16" t="e">
        <v>#VALUE!</v>
      </c>
      <c r="F40" s="16" t="e">
        <v>#VALUE!</v>
      </c>
    </row>
    <row r="41" spans="4:7" x14ac:dyDescent="0.3">
      <c r="E41" s="16" t="e">
        <v>#VALUE!</v>
      </c>
      <c r="F41" s="16" t="e">
        <v>#VALUE!</v>
      </c>
    </row>
    <row r="42" spans="4:7" x14ac:dyDescent="0.3">
      <c r="E42" s="16" t="e">
        <v>#VALUE!</v>
      </c>
      <c r="F42" s="16" t="e">
        <v>#VALUE!</v>
      </c>
    </row>
    <row r="43" spans="4:7" x14ac:dyDescent="0.3">
      <c r="E43" s="16" t="e">
        <v>#VALUE!</v>
      </c>
      <c r="F43" s="16" t="e">
        <v>#VALUE!</v>
      </c>
    </row>
    <row r="44" spans="4:7" x14ac:dyDescent="0.3">
      <c r="E44" s="16" t="e">
        <v>#VALUE!</v>
      </c>
      <c r="F44" s="16" t="e">
        <v>#VALUE!</v>
      </c>
    </row>
    <row r="45" spans="4:7" x14ac:dyDescent="0.3">
      <c r="E45" s="16" t="e">
        <v>#VALUE!</v>
      </c>
      <c r="F45" s="16" t="e">
        <v>#VALUE!</v>
      </c>
    </row>
    <row r="46" spans="4:7" x14ac:dyDescent="0.3">
      <c r="E46" s="16" t="e">
        <v>#VALUE!</v>
      </c>
      <c r="F46" s="16" t="e">
        <v>#VALUE!</v>
      </c>
    </row>
    <row r="47" spans="4:7" x14ac:dyDescent="0.3">
      <c r="E47" s="16" t="e">
        <v>#VALUE!</v>
      </c>
      <c r="F47" s="16" t="e">
        <v>#VALUE!</v>
      </c>
    </row>
    <row r="48" spans="4:7" x14ac:dyDescent="0.3">
      <c r="E48" s="16" t="e">
        <v>#VALUE!</v>
      </c>
      <c r="F48" s="16" t="e">
        <v>#VALUE!</v>
      </c>
    </row>
    <row r="49" spans="5:6" x14ac:dyDescent="0.3">
      <c r="E49" s="16" t="e">
        <v>#VALUE!</v>
      </c>
      <c r="F49" s="16" t="e">
        <v>#VALUE!</v>
      </c>
    </row>
    <row r="50" spans="5:6" x14ac:dyDescent="0.3">
      <c r="E50" s="16" t="e">
        <v>#VALUE!</v>
      </c>
      <c r="F50" s="16" t="e">
        <v>#VALUE!</v>
      </c>
    </row>
    <row r="51" spans="5:6" x14ac:dyDescent="0.3">
      <c r="E51" s="16" t="e">
        <v>#VALUE!</v>
      </c>
      <c r="F51" s="16" t="e">
        <v>#VALUE!</v>
      </c>
    </row>
    <row r="52" spans="5:6" x14ac:dyDescent="0.3">
      <c r="E52" s="16" t="e">
        <v>#VALUE!</v>
      </c>
      <c r="F52" s="16" t="e">
        <v>#VALUE!</v>
      </c>
    </row>
    <row r="53" spans="5:6" x14ac:dyDescent="0.3">
      <c r="E53" s="16" t="e">
        <v>#VALUE!</v>
      </c>
      <c r="F53" s="16" t="e">
        <v>#VALUE!</v>
      </c>
    </row>
    <row r="54" spans="5:6" x14ac:dyDescent="0.3">
      <c r="E54" s="16" t="e">
        <v>#VALUE!</v>
      </c>
      <c r="F54" s="16" t="e">
        <v>#VALUE!</v>
      </c>
    </row>
    <row r="55" spans="5:6" x14ac:dyDescent="0.3">
      <c r="E55" s="16" t="e">
        <v>#VALUE!</v>
      </c>
      <c r="F55" s="16" t="e">
        <v>#VALUE!</v>
      </c>
    </row>
  </sheetData>
  <sortState xmlns:xlrd2="http://schemas.microsoft.com/office/spreadsheetml/2017/richdata2" ref="A2:F83">
    <sortCondition ref="B20"/>
  </sortState>
  <mergeCells count="3">
    <mergeCell ref="F29:F30"/>
    <mergeCell ref="C30:C31"/>
    <mergeCell ref="D29:E30"/>
  </mergeCells>
  <phoneticPr fontId="0" type="noConversion"/>
  <dataValidations count="1">
    <dataValidation type="list" allowBlank="1" showInputMessage="1" showErrorMessage="1" sqref="E27" xr:uid="{881EA9FF-3D85-4EF6-9644-C6741328C127}">
      <formula1>"GINECÓLOGA,MÉDICO CIRUJANO,MÉDICO INTERNISTA,PEDIATRA"</formula1>
    </dataValidation>
  </dataValidations>
  <printOptions horizontalCentered="1" verticalCentered="1"/>
  <pageMargins left="0.39370078740157483" right="0.39370078740157483" top="0.39370078740157483" bottom="0.39370078740157483" header="0" footer="0"/>
  <pageSetup scale="5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zoomScale="120" zoomScaleNormal="120" workbookViewId="0">
      <selection activeCell="K14" sqref="K14"/>
    </sheetView>
  </sheetViews>
  <sheetFormatPr baseColWidth="10" defaultRowHeight="12.75" x14ac:dyDescent="0.2"/>
  <cols>
    <col min="1" max="1" width="11" style="1" customWidth="1"/>
    <col min="2" max="3" width="12.42578125" style="1" bestFit="1" customWidth="1"/>
    <col min="4" max="11" width="10.42578125" style="1" customWidth="1"/>
    <col min="12" max="12" width="11.140625" style="1" bestFit="1" customWidth="1"/>
    <col min="13" max="14" width="10.7109375" style="1" bestFit="1" customWidth="1"/>
    <col min="15" max="255" width="11.42578125" style="1"/>
    <col min="256" max="256" width="8.28515625" style="1" bestFit="1" customWidth="1"/>
    <col min="257" max="257" width="14.28515625" style="1" customWidth="1"/>
    <col min="258" max="258" width="12.140625" style="1" bestFit="1" customWidth="1"/>
    <col min="259" max="259" width="14.7109375" style="1" customWidth="1"/>
    <col min="260" max="260" width="12.42578125" style="1" customWidth="1"/>
    <col min="261" max="262" width="15.7109375" style="1" customWidth="1"/>
    <col min="263" max="263" width="13.28515625" style="1" customWidth="1"/>
    <col min="264" max="264" width="11.7109375" style="1" customWidth="1"/>
    <col min="265" max="265" width="12.42578125" style="1" customWidth="1"/>
    <col min="266" max="266" width="12" style="1" customWidth="1"/>
    <col min="267" max="267" width="11.42578125" style="1"/>
    <col min="268" max="268" width="12.7109375" style="1" bestFit="1" customWidth="1"/>
    <col min="269" max="511" width="11.42578125" style="1"/>
    <col min="512" max="512" width="8.28515625" style="1" bestFit="1" customWidth="1"/>
    <col min="513" max="513" width="14.28515625" style="1" customWidth="1"/>
    <col min="514" max="514" width="12.140625" style="1" bestFit="1" customWidth="1"/>
    <col min="515" max="515" width="14.7109375" style="1" customWidth="1"/>
    <col min="516" max="516" width="12.42578125" style="1" customWidth="1"/>
    <col min="517" max="518" width="15.7109375" style="1" customWidth="1"/>
    <col min="519" max="519" width="13.28515625" style="1" customWidth="1"/>
    <col min="520" max="520" width="11.7109375" style="1" customWidth="1"/>
    <col min="521" max="521" width="12.42578125" style="1" customWidth="1"/>
    <col min="522" max="522" width="12" style="1" customWidth="1"/>
    <col min="523" max="523" width="11.42578125" style="1"/>
    <col min="524" max="524" width="12.7109375" style="1" bestFit="1" customWidth="1"/>
    <col min="525" max="767" width="11.42578125" style="1"/>
    <col min="768" max="768" width="8.28515625" style="1" bestFit="1" customWidth="1"/>
    <col min="769" max="769" width="14.28515625" style="1" customWidth="1"/>
    <col min="770" max="770" width="12.140625" style="1" bestFit="1" customWidth="1"/>
    <col min="771" max="771" width="14.7109375" style="1" customWidth="1"/>
    <col min="772" max="772" width="12.42578125" style="1" customWidth="1"/>
    <col min="773" max="774" width="15.7109375" style="1" customWidth="1"/>
    <col min="775" max="775" width="13.28515625" style="1" customWidth="1"/>
    <col min="776" max="776" width="11.7109375" style="1" customWidth="1"/>
    <col min="777" max="777" width="12.42578125" style="1" customWidth="1"/>
    <col min="778" max="778" width="12" style="1" customWidth="1"/>
    <col min="779" max="779" width="11.42578125" style="1"/>
    <col min="780" max="780" width="12.7109375" style="1" bestFit="1" customWidth="1"/>
    <col min="781" max="1023" width="11.42578125" style="1"/>
    <col min="1024" max="1024" width="8.28515625" style="1" bestFit="1" customWidth="1"/>
    <col min="1025" max="1025" width="14.28515625" style="1" customWidth="1"/>
    <col min="1026" max="1026" width="12.140625" style="1" bestFit="1" customWidth="1"/>
    <col min="1027" max="1027" width="14.7109375" style="1" customWidth="1"/>
    <col min="1028" max="1028" width="12.42578125" style="1" customWidth="1"/>
    <col min="1029" max="1030" width="15.7109375" style="1" customWidth="1"/>
    <col min="1031" max="1031" width="13.28515625" style="1" customWidth="1"/>
    <col min="1032" max="1032" width="11.7109375" style="1" customWidth="1"/>
    <col min="1033" max="1033" width="12.42578125" style="1" customWidth="1"/>
    <col min="1034" max="1034" width="12" style="1" customWidth="1"/>
    <col min="1035" max="1035" width="11.42578125" style="1"/>
    <col min="1036" max="1036" width="12.7109375" style="1" bestFit="1" customWidth="1"/>
    <col min="1037" max="1279" width="11.42578125" style="1"/>
    <col min="1280" max="1280" width="8.28515625" style="1" bestFit="1" customWidth="1"/>
    <col min="1281" max="1281" width="14.28515625" style="1" customWidth="1"/>
    <col min="1282" max="1282" width="12.140625" style="1" bestFit="1" customWidth="1"/>
    <col min="1283" max="1283" width="14.7109375" style="1" customWidth="1"/>
    <col min="1284" max="1284" width="12.42578125" style="1" customWidth="1"/>
    <col min="1285" max="1286" width="15.7109375" style="1" customWidth="1"/>
    <col min="1287" max="1287" width="13.28515625" style="1" customWidth="1"/>
    <col min="1288" max="1288" width="11.7109375" style="1" customWidth="1"/>
    <col min="1289" max="1289" width="12.42578125" style="1" customWidth="1"/>
    <col min="1290" max="1290" width="12" style="1" customWidth="1"/>
    <col min="1291" max="1291" width="11.42578125" style="1"/>
    <col min="1292" max="1292" width="12.7109375" style="1" bestFit="1" customWidth="1"/>
    <col min="1293" max="1535" width="11.42578125" style="1"/>
    <col min="1536" max="1536" width="8.28515625" style="1" bestFit="1" customWidth="1"/>
    <col min="1537" max="1537" width="14.28515625" style="1" customWidth="1"/>
    <col min="1538" max="1538" width="12.140625" style="1" bestFit="1" customWidth="1"/>
    <col min="1539" max="1539" width="14.7109375" style="1" customWidth="1"/>
    <col min="1540" max="1540" width="12.42578125" style="1" customWidth="1"/>
    <col min="1541" max="1542" width="15.7109375" style="1" customWidth="1"/>
    <col min="1543" max="1543" width="13.28515625" style="1" customWidth="1"/>
    <col min="1544" max="1544" width="11.7109375" style="1" customWidth="1"/>
    <col min="1545" max="1545" width="12.42578125" style="1" customWidth="1"/>
    <col min="1546" max="1546" width="12" style="1" customWidth="1"/>
    <col min="1547" max="1547" width="11.42578125" style="1"/>
    <col min="1548" max="1548" width="12.7109375" style="1" bestFit="1" customWidth="1"/>
    <col min="1549" max="1791" width="11.42578125" style="1"/>
    <col min="1792" max="1792" width="8.28515625" style="1" bestFit="1" customWidth="1"/>
    <col min="1793" max="1793" width="14.28515625" style="1" customWidth="1"/>
    <col min="1794" max="1794" width="12.140625" style="1" bestFit="1" customWidth="1"/>
    <col min="1795" max="1795" width="14.7109375" style="1" customWidth="1"/>
    <col min="1796" max="1796" width="12.42578125" style="1" customWidth="1"/>
    <col min="1797" max="1798" width="15.7109375" style="1" customWidth="1"/>
    <col min="1799" max="1799" width="13.28515625" style="1" customWidth="1"/>
    <col min="1800" max="1800" width="11.7109375" style="1" customWidth="1"/>
    <col min="1801" max="1801" width="12.42578125" style="1" customWidth="1"/>
    <col min="1802" max="1802" width="12" style="1" customWidth="1"/>
    <col min="1803" max="1803" width="11.42578125" style="1"/>
    <col min="1804" max="1804" width="12.7109375" style="1" bestFit="1" customWidth="1"/>
    <col min="1805" max="2047" width="11.42578125" style="1"/>
    <col min="2048" max="2048" width="8.28515625" style="1" bestFit="1" customWidth="1"/>
    <col min="2049" max="2049" width="14.28515625" style="1" customWidth="1"/>
    <col min="2050" max="2050" width="12.140625" style="1" bestFit="1" customWidth="1"/>
    <col min="2051" max="2051" width="14.7109375" style="1" customWidth="1"/>
    <col min="2052" max="2052" width="12.42578125" style="1" customWidth="1"/>
    <col min="2053" max="2054" width="15.7109375" style="1" customWidth="1"/>
    <col min="2055" max="2055" width="13.28515625" style="1" customWidth="1"/>
    <col min="2056" max="2056" width="11.7109375" style="1" customWidth="1"/>
    <col min="2057" max="2057" width="12.42578125" style="1" customWidth="1"/>
    <col min="2058" max="2058" width="12" style="1" customWidth="1"/>
    <col min="2059" max="2059" width="11.42578125" style="1"/>
    <col min="2060" max="2060" width="12.7109375" style="1" bestFit="1" customWidth="1"/>
    <col min="2061" max="2303" width="11.42578125" style="1"/>
    <col min="2304" max="2304" width="8.28515625" style="1" bestFit="1" customWidth="1"/>
    <col min="2305" max="2305" width="14.28515625" style="1" customWidth="1"/>
    <col min="2306" max="2306" width="12.140625" style="1" bestFit="1" customWidth="1"/>
    <col min="2307" max="2307" width="14.7109375" style="1" customWidth="1"/>
    <col min="2308" max="2308" width="12.42578125" style="1" customWidth="1"/>
    <col min="2309" max="2310" width="15.7109375" style="1" customWidth="1"/>
    <col min="2311" max="2311" width="13.28515625" style="1" customWidth="1"/>
    <col min="2312" max="2312" width="11.7109375" style="1" customWidth="1"/>
    <col min="2313" max="2313" width="12.42578125" style="1" customWidth="1"/>
    <col min="2314" max="2314" width="12" style="1" customWidth="1"/>
    <col min="2315" max="2315" width="11.42578125" style="1"/>
    <col min="2316" max="2316" width="12.7109375" style="1" bestFit="1" customWidth="1"/>
    <col min="2317" max="2559" width="11.42578125" style="1"/>
    <col min="2560" max="2560" width="8.28515625" style="1" bestFit="1" customWidth="1"/>
    <col min="2561" max="2561" width="14.28515625" style="1" customWidth="1"/>
    <col min="2562" max="2562" width="12.140625" style="1" bestFit="1" customWidth="1"/>
    <col min="2563" max="2563" width="14.7109375" style="1" customWidth="1"/>
    <col min="2564" max="2564" width="12.42578125" style="1" customWidth="1"/>
    <col min="2565" max="2566" width="15.7109375" style="1" customWidth="1"/>
    <col min="2567" max="2567" width="13.28515625" style="1" customWidth="1"/>
    <col min="2568" max="2568" width="11.7109375" style="1" customWidth="1"/>
    <col min="2569" max="2569" width="12.42578125" style="1" customWidth="1"/>
    <col min="2570" max="2570" width="12" style="1" customWidth="1"/>
    <col min="2571" max="2571" width="11.42578125" style="1"/>
    <col min="2572" max="2572" width="12.7109375" style="1" bestFit="1" customWidth="1"/>
    <col min="2573" max="2815" width="11.42578125" style="1"/>
    <col min="2816" max="2816" width="8.28515625" style="1" bestFit="1" customWidth="1"/>
    <col min="2817" max="2817" width="14.28515625" style="1" customWidth="1"/>
    <col min="2818" max="2818" width="12.140625" style="1" bestFit="1" customWidth="1"/>
    <col min="2819" max="2819" width="14.7109375" style="1" customWidth="1"/>
    <col min="2820" max="2820" width="12.42578125" style="1" customWidth="1"/>
    <col min="2821" max="2822" width="15.7109375" style="1" customWidth="1"/>
    <col min="2823" max="2823" width="13.28515625" style="1" customWidth="1"/>
    <col min="2824" max="2824" width="11.7109375" style="1" customWidth="1"/>
    <col min="2825" max="2825" width="12.42578125" style="1" customWidth="1"/>
    <col min="2826" max="2826" width="12" style="1" customWidth="1"/>
    <col min="2827" max="2827" width="11.42578125" style="1"/>
    <col min="2828" max="2828" width="12.7109375" style="1" bestFit="1" customWidth="1"/>
    <col min="2829" max="3071" width="11.42578125" style="1"/>
    <col min="3072" max="3072" width="8.28515625" style="1" bestFit="1" customWidth="1"/>
    <col min="3073" max="3073" width="14.28515625" style="1" customWidth="1"/>
    <col min="3074" max="3074" width="12.140625" style="1" bestFit="1" customWidth="1"/>
    <col min="3075" max="3075" width="14.7109375" style="1" customWidth="1"/>
    <col min="3076" max="3076" width="12.42578125" style="1" customWidth="1"/>
    <col min="3077" max="3078" width="15.7109375" style="1" customWidth="1"/>
    <col min="3079" max="3079" width="13.28515625" style="1" customWidth="1"/>
    <col min="3080" max="3080" width="11.7109375" style="1" customWidth="1"/>
    <col min="3081" max="3081" width="12.42578125" style="1" customWidth="1"/>
    <col min="3082" max="3082" width="12" style="1" customWidth="1"/>
    <col min="3083" max="3083" width="11.42578125" style="1"/>
    <col min="3084" max="3084" width="12.7109375" style="1" bestFit="1" customWidth="1"/>
    <col min="3085" max="3327" width="11.42578125" style="1"/>
    <col min="3328" max="3328" width="8.28515625" style="1" bestFit="1" customWidth="1"/>
    <col min="3329" max="3329" width="14.28515625" style="1" customWidth="1"/>
    <col min="3330" max="3330" width="12.140625" style="1" bestFit="1" customWidth="1"/>
    <col min="3331" max="3331" width="14.7109375" style="1" customWidth="1"/>
    <col min="3332" max="3332" width="12.42578125" style="1" customWidth="1"/>
    <col min="3333" max="3334" width="15.7109375" style="1" customWidth="1"/>
    <col min="3335" max="3335" width="13.28515625" style="1" customWidth="1"/>
    <col min="3336" max="3336" width="11.7109375" style="1" customWidth="1"/>
    <col min="3337" max="3337" width="12.42578125" style="1" customWidth="1"/>
    <col min="3338" max="3338" width="12" style="1" customWidth="1"/>
    <col min="3339" max="3339" width="11.42578125" style="1"/>
    <col min="3340" max="3340" width="12.7109375" style="1" bestFit="1" customWidth="1"/>
    <col min="3341" max="3583" width="11.42578125" style="1"/>
    <col min="3584" max="3584" width="8.28515625" style="1" bestFit="1" customWidth="1"/>
    <col min="3585" max="3585" width="14.28515625" style="1" customWidth="1"/>
    <col min="3586" max="3586" width="12.140625" style="1" bestFit="1" customWidth="1"/>
    <col min="3587" max="3587" width="14.7109375" style="1" customWidth="1"/>
    <col min="3588" max="3588" width="12.42578125" style="1" customWidth="1"/>
    <col min="3589" max="3590" width="15.7109375" style="1" customWidth="1"/>
    <col min="3591" max="3591" width="13.28515625" style="1" customWidth="1"/>
    <col min="3592" max="3592" width="11.7109375" style="1" customWidth="1"/>
    <col min="3593" max="3593" width="12.42578125" style="1" customWidth="1"/>
    <col min="3594" max="3594" width="12" style="1" customWidth="1"/>
    <col min="3595" max="3595" width="11.42578125" style="1"/>
    <col min="3596" max="3596" width="12.7109375" style="1" bestFit="1" customWidth="1"/>
    <col min="3597" max="3839" width="11.42578125" style="1"/>
    <col min="3840" max="3840" width="8.28515625" style="1" bestFit="1" customWidth="1"/>
    <col min="3841" max="3841" width="14.28515625" style="1" customWidth="1"/>
    <col min="3842" max="3842" width="12.140625" style="1" bestFit="1" customWidth="1"/>
    <col min="3843" max="3843" width="14.7109375" style="1" customWidth="1"/>
    <col min="3844" max="3844" width="12.42578125" style="1" customWidth="1"/>
    <col min="3845" max="3846" width="15.7109375" style="1" customWidth="1"/>
    <col min="3847" max="3847" width="13.28515625" style="1" customWidth="1"/>
    <col min="3848" max="3848" width="11.7109375" style="1" customWidth="1"/>
    <col min="3849" max="3849" width="12.42578125" style="1" customWidth="1"/>
    <col min="3850" max="3850" width="12" style="1" customWidth="1"/>
    <col min="3851" max="3851" width="11.42578125" style="1"/>
    <col min="3852" max="3852" width="12.7109375" style="1" bestFit="1" customWidth="1"/>
    <col min="3853" max="4095" width="11.42578125" style="1"/>
    <col min="4096" max="4096" width="8.28515625" style="1" bestFit="1" customWidth="1"/>
    <col min="4097" max="4097" width="14.28515625" style="1" customWidth="1"/>
    <col min="4098" max="4098" width="12.140625" style="1" bestFit="1" customWidth="1"/>
    <col min="4099" max="4099" width="14.7109375" style="1" customWidth="1"/>
    <col min="4100" max="4100" width="12.42578125" style="1" customWidth="1"/>
    <col min="4101" max="4102" width="15.7109375" style="1" customWidth="1"/>
    <col min="4103" max="4103" width="13.28515625" style="1" customWidth="1"/>
    <col min="4104" max="4104" width="11.7109375" style="1" customWidth="1"/>
    <col min="4105" max="4105" width="12.42578125" style="1" customWidth="1"/>
    <col min="4106" max="4106" width="12" style="1" customWidth="1"/>
    <col min="4107" max="4107" width="11.42578125" style="1"/>
    <col min="4108" max="4108" width="12.7109375" style="1" bestFit="1" customWidth="1"/>
    <col min="4109" max="4351" width="11.42578125" style="1"/>
    <col min="4352" max="4352" width="8.28515625" style="1" bestFit="1" customWidth="1"/>
    <col min="4353" max="4353" width="14.28515625" style="1" customWidth="1"/>
    <col min="4354" max="4354" width="12.140625" style="1" bestFit="1" customWidth="1"/>
    <col min="4355" max="4355" width="14.7109375" style="1" customWidth="1"/>
    <col min="4356" max="4356" width="12.42578125" style="1" customWidth="1"/>
    <col min="4357" max="4358" width="15.7109375" style="1" customWidth="1"/>
    <col min="4359" max="4359" width="13.28515625" style="1" customWidth="1"/>
    <col min="4360" max="4360" width="11.7109375" style="1" customWidth="1"/>
    <col min="4361" max="4361" width="12.42578125" style="1" customWidth="1"/>
    <col min="4362" max="4362" width="12" style="1" customWidth="1"/>
    <col min="4363" max="4363" width="11.42578125" style="1"/>
    <col min="4364" max="4364" width="12.7109375" style="1" bestFit="1" customWidth="1"/>
    <col min="4365" max="4607" width="11.42578125" style="1"/>
    <col min="4608" max="4608" width="8.28515625" style="1" bestFit="1" customWidth="1"/>
    <col min="4609" max="4609" width="14.28515625" style="1" customWidth="1"/>
    <col min="4610" max="4610" width="12.140625" style="1" bestFit="1" customWidth="1"/>
    <col min="4611" max="4611" width="14.7109375" style="1" customWidth="1"/>
    <col min="4612" max="4612" width="12.42578125" style="1" customWidth="1"/>
    <col min="4613" max="4614" width="15.7109375" style="1" customWidth="1"/>
    <col min="4615" max="4615" width="13.28515625" style="1" customWidth="1"/>
    <col min="4616" max="4616" width="11.7109375" style="1" customWidth="1"/>
    <col min="4617" max="4617" width="12.42578125" style="1" customWidth="1"/>
    <col min="4618" max="4618" width="12" style="1" customWidth="1"/>
    <col min="4619" max="4619" width="11.42578125" style="1"/>
    <col min="4620" max="4620" width="12.7109375" style="1" bestFit="1" customWidth="1"/>
    <col min="4621" max="4863" width="11.42578125" style="1"/>
    <col min="4864" max="4864" width="8.28515625" style="1" bestFit="1" customWidth="1"/>
    <col min="4865" max="4865" width="14.28515625" style="1" customWidth="1"/>
    <col min="4866" max="4866" width="12.140625" style="1" bestFit="1" customWidth="1"/>
    <col min="4867" max="4867" width="14.7109375" style="1" customWidth="1"/>
    <col min="4868" max="4868" width="12.42578125" style="1" customWidth="1"/>
    <col min="4869" max="4870" width="15.7109375" style="1" customWidth="1"/>
    <col min="4871" max="4871" width="13.28515625" style="1" customWidth="1"/>
    <col min="4872" max="4872" width="11.7109375" style="1" customWidth="1"/>
    <col min="4873" max="4873" width="12.42578125" style="1" customWidth="1"/>
    <col min="4874" max="4874" width="12" style="1" customWidth="1"/>
    <col min="4875" max="4875" width="11.42578125" style="1"/>
    <col min="4876" max="4876" width="12.7109375" style="1" bestFit="1" customWidth="1"/>
    <col min="4877" max="5119" width="11.42578125" style="1"/>
    <col min="5120" max="5120" width="8.28515625" style="1" bestFit="1" customWidth="1"/>
    <col min="5121" max="5121" width="14.28515625" style="1" customWidth="1"/>
    <col min="5122" max="5122" width="12.140625" style="1" bestFit="1" customWidth="1"/>
    <col min="5123" max="5123" width="14.7109375" style="1" customWidth="1"/>
    <col min="5124" max="5124" width="12.42578125" style="1" customWidth="1"/>
    <col min="5125" max="5126" width="15.7109375" style="1" customWidth="1"/>
    <col min="5127" max="5127" width="13.28515625" style="1" customWidth="1"/>
    <col min="5128" max="5128" width="11.7109375" style="1" customWidth="1"/>
    <col min="5129" max="5129" width="12.42578125" style="1" customWidth="1"/>
    <col min="5130" max="5130" width="12" style="1" customWidth="1"/>
    <col min="5131" max="5131" width="11.42578125" style="1"/>
    <col min="5132" max="5132" width="12.7109375" style="1" bestFit="1" customWidth="1"/>
    <col min="5133" max="5375" width="11.42578125" style="1"/>
    <col min="5376" max="5376" width="8.28515625" style="1" bestFit="1" customWidth="1"/>
    <col min="5377" max="5377" width="14.28515625" style="1" customWidth="1"/>
    <col min="5378" max="5378" width="12.140625" style="1" bestFit="1" customWidth="1"/>
    <col min="5379" max="5379" width="14.7109375" style="1" customWidth="1"/>
    <col min="5380" max="5380" width="12.42578125" style="1" customWidth="1"/>
    <col min="5381" max="5382" width="15.7109375" style="1" customWidth="1"/>
    <col min="5383" max="5383" width="13.28515625" style="1" customWidth="1"/>
    <col min="5384" max="5384" width="11.7109375" style="1" customWidth="1"/>
    <col min="5385" max="5385" width="12.42578125" style="1" customWidth="1"/>
    <col min="5386" max="5386" width="12" style="1" customWidth="1"/>
    <col min="5387" max="5387" width="11.42578125" style="1"/>
    <col min="5388" max="5388" width="12.7109375" style="1" bestFit="1" customWidth="1"/>
    <col min="5389" max="5631" width="11.42578125" style="1"/>
    <col min="5632" max="5632" width="8.28515625" style="1" bestFit="1" customWidth="1"/>
    <col min="5633" max="5633" width="14.28515625" style="1" customWidth="1"/>
    <col min="5634" max="5634" width="12.140625" style="1" bestFit="1" customWidth="1"/>
    <col min="5635" max="5635" width="14.7109375" style="1" customWidth="1"/>
    <col min="5636" max="5636" width="12.42578125" style="1" customWidth="1"/>
    <col min="5637" max="5638" width="15.7109375" style="1" customWidth="1"/>
    <col min="5639" max="5639" width="13.28515625" style="1" customWidth="1"/>
    <col min="5640" max="5640" width="11.7109375" style="1" customWidth="1"/>
    <col min="5641" max="5641" width="12.42578125" style="1" customWidth="1"/>
    <col min="5642" max="5642" width="12" style="1" customWidth="1"/>
    <col min="5643" max="5643" width="11.42578125" style="1"/>
    <col min="5644" max="5644" width="12.7109375" style="1" bestFit="1" customWidth="1"/>
    <col min="5645" max="5887" width="11.42578125" style="1"/>
    <col min="5888" max="5888" width="8.28515625" style="1" bestFit="1" customWidth="1"/>
    <col min="5889" max="5889" width="14.28515625" style="1" customWidth="1"/>
    <col min="5890" max="5890" width="12.140625" style="1" bestFit="1" customWidth="1"/>
    <col min="5891" max="5891" width="14.7109375" style="1" customWidth="1"/>
    <col min="5892" max="5892" width="12.42578125" style="1" customWidth="1"/>
    <col min="5893" max="5894" width="15.7109375" style="1" customWidth="1"/>
    <col min="5895" max="5895" width="13.28515625" style="1" customWidth="1"/>
    <col min="5896" max="5896" width="11.7109375" style="1" customWidth="1"/>
    <col min="5897" max="5897" width="12.42578125" style="1" customWidth="1"/>
    <col min="5898" max="5898" width="12" style="1" customWidth="1"/>
    <col min="5899" max="5899" width="11.42578125" style="1"/>
    <col min="5900" max="5900" width="12.7109375" style="1" bestFit="1" customWidth="1"/>
    <col min="5901" max="6143" width="11.42578125" style="1"/>
    <col min="6144" max="6144" width="8.28515625" style="1" bestFit="1" customWidth="1"/>
    <col min="6145" max="6145" width="14.28515625" style="1" customWidth="1"/>
    <col min="6146" max="6146" width="12.140625" style="1" bestFit="1" customWidth="1"/>
    <col min="6147" max="6147" width="14.7109375" style="1" customWidth="1"/>
    <col min="6148" max="6148" width="12.42578125" style="1" customWidth="1"/>
    <col min="6149" max="6150" width="15.7109375" style="1" customWidth="1"/>
    <col min="6151" max="6151" width="13.28515625" style="1" customWidth="1"/>
    <col min="6152" max="6152" width="11.7109375" style="1" customWidth="1"/>
    <col min="6153" max="6153" width="12.42578125" style="1" customWidth="1"/>
    <col min="6154" max="6154" width="12" style="1" customWidth="1"/>
    <col min="6155" max="6155" width="11.42578125" style="1"/>
    <col min="6156" max="6156" width="12.7109375" style="1" bestFit="1" customWidth="1"/>
    <col min="6157" max="6399" width="11.42578125" style="1"/>
    <col min="6400" max="6400" width="8.28515625" style="1" bestFit="1" customWidth="1"/>
    <col min="6401" max="6401" width="14.28515625" style="1" customWidth="1"/>
    <col min="6402" max="6402" width="12.140625" style="1" bestFit="1" customWidth="1"/>
    <col min="6403" max="6403" width="14.7109375" style="1" customWidth="1"/>
    <col min="6404" max="6404" width="12.42578125" style="1" customWidth="1"/>
    <col min="6405" max="6406" width="15.7109375" style="1" customWidth="1"/>
    <col min="6407" max="6407" width="13.28515625" style="1" customWidth="1"/>
    <col min="6408" max="6408" width="11.7109375" style="1" customWidth="1"/>
    <col min="6409" max="6409" width="12.42578125" style="1" customWidth="1"/>
    <col min="6410" max="6410" width="12" style="1" customWidth="1"/>
    <col min="6411" max="6411" width="11.42578125" style="1"/>
    <col min="6412" max="6412" width="12.7109375" style="1" bestFit="1" customWidth="1"/>
    <col min="6413" max="6655" width="11.42578125" style="1"/>
    <col min="6656" max="6656" width="8.28515625" style="1" bestFit="1" customWidth="1"/>
    <col min="6657" max="6657" width="14.28515625" style="1" customWidth="1"/>
    <col min="6658" max="6658" width="12.140625" style="1" bestFit="1" customWidth="1"/>
    <col min="6659" max="6659" width="14.7109375" style="1" customWidth="1"/>
    <col min="6660" max="6660" width="12.42578125" style="1" customWidth="1"/>
    <col min="6661" max="6662" width="15.7109375" style="1" customWidth="1"/>
    <col min="6663" max="6663" width="13.28515625" style="1" customWidth="1"/>
    <col min="6664" max="6664" width="11.7109375" style="1" customWidth="1"/>
    <col min="6665" max="6665" width="12.42578125" style="1" customWidth="1"/>
    <col min="6666" max="6666" width="12" style="1" customWidth="1"/>
    <col min="6667" max="6667" width="11.42578125" style="1"/>
    <col min="6668" max="6668" width="12.7109375" style="1" bestFit="1" customWidth="1"/>
    <col min="6669" max="6911" width="11.42578125" style="1"/>
    <col min="6912" max="6912" width="8.28515625" style="1" bestFit="1" customWidth="1"/>
    <col min="6913" max="6913" width="14.28515625" style="1" customWidth="1"/>
    <col min="6914" max="6914" width="12.140625" style="1" bestFit="1" customWidth="1"/>
    <col min="6915" max="6915" width="14.7109375" style="1" customWidth="1"/>
    <col min="6916" max="6916" width="12.42578125" style="1" customWidth="1"/>
    <col min="6917" max="6918" width="15.7109375" style="1" customWidth="1"/>
    <col min="6919" max="6919" width="13.28515625" style="1" customWidth="1"/>
    <col min="6920" max="6920" width="11.7109375" style="1" customWidth="1"/>
    <col min="6921" max="6921" width="12.42578125" style="1" customWidth="1"/>
    <col min="6922" max="6922" width="12" style="1" customWidth="1"/>
    <col min="6923" max="6923" width="11.42578125" style="1"/>
    <col min="6924" max="6924" width="12.7109375" style="1" bestFit="1" customWidth="1"/>
    <col min="6925" max="7167" width="11.42578125" style="1"/>
    <col min="7168" max="7168" width="8.28515625" style="1" bestFit="1" customWidth="1"/>
    <col min="7169" max="7169" width="14.28515625" style="1" customWidth="1"/>
    <col min="7170" max="7170" width="12.140625" style="1" bestFit="1" customWidth="1"/>
    <col min="7171" max="7171" width="14.7109375" style="1" customWidth="1"/>
    <col min="7172" max="7172" width="12.42578125" style="1" customWidth="1"/>
    <col min="7173" max="7174" width="15.7109375" style="1" customWidth="1"/>
    <col min="7175" max="7175" width="13.28515625" style="1" customWidth="1"/>
    <col min="7176" max="7176" width="11.7109375" style="1" customWidth="1"/>
    <col min="7177" max="7177" width="12.42578125" style="1" customWidth="1"/>
    <col min="7178" max="7178" width="12" style="1" customWidth="1"/>
    <col min="7179" max="7179" width="11.42578125" style="1"/>
    <col min="7180" max="7180" width="12.7109375" style="1" bestFit="1" customWidth="1"/>
    <col min="7181" max="7423" width="11.42578125" style="1"/>
    <col min="7424" max="7424" width="8.28515625" style="1" bestFit="1" customWidth="1"/>
    <col min="7425" max="7425" width="14.28515625" style="1" customWidth="1"/>
    <col min="7426" max="7426" width="12.140625" style="1" bestFit="1" customWidth="1"/>
    <col min="7427" max="7427" width="14.7109375" style="1" customWidth="1"/>
    <col min="7428" max="7428" width="12.42578125" style="1" customWidth="1"/>
    <col min="7429" max="7430" width="15.7109375" style="1" customWidth="1"/>
    <col min="7431" max="7431" width="13.28515625" style="1" customWidth="1"/>
    <col min="7432" max="7432" width="11.7109375" style="1" customWidth="1"/>
    <col min="7433" max="7433" width="12.42578125" style="1" customWidth="1"/>
    <col min="7434" max="7434" width="12" style="1" customWidth="1"/>
    <col min="7435" max="7435" width="11.42578125" style="1"/>
    <col min="7436" max="7436" width="12.7109375" style="1" bestFit="1" customWidth="1"/>
    <col min="7437" max="7679" width="11.42578125" style="1"/>
    <col min="7680" max="7680" width="8.28515625" style="1" bestFit="1" customWidth="1"/>
    <col min="7681" max="7681" width="14.28515625" style="1" customWidth="1"/>
    <col min="7682" max="7682" width="12.140625" style="1" bestFit="1" customWidth="1"/>
    <col min="7683" max="7683" width="14.7109375" style="1" customWidth="1"/>
    <col min="7684" max="7684" width="12.42578125" style="1" customWidth="1"/>
    <col min="7685" max="7686" width="15.7109375" style="1" customWidth="1"/>
    <col min="7687" max="7687" width="13.28515625" style="1" customWidth="1"/>
    <col min="7688" max="7688" width="11.7109375" style="1" customWidth="1"/>
    <col min="7689" max="7689" width="12.42578125" style="1" customWidth="1"/>
    <col min="7690" max="7690" width="12" style="1" customWidth="1"/>
    <col min="7691" max="7691" width="11.42578125" style="1"/>
    <col min="7692" max="7692" width="12.7109375" style="1" bestFit="1" customWidth="1"/>
    <col min="7693" max="7935" width="11.42578125" style="1"/>
    <col min="7936" max="7936" width="8.28515625" style="1" bestFit="1" customWidth="1"/>
    <col min="7937" max="7937" width="14.28515625" style="1" customWidth="1"/>
    <col min="7938" max="7938" width="12.140625" style="1" bestFit="1" customWidth="1"/>
    <col min="7939" max="7939" width="14.7109375" style="1" customWidth="1"/>
    <col min="7940" max="7940" width="12.42578125" style="1" customWidth="1"/>
    <col min="7941" max="7942" width="15.7109375" style="1" customWidth="1"/>
    <col min="7943" max="7943" width="13.28515625" style="1" customWidth="1"/>
    <col min="7944" max="7944" width="11.7109375" style="1" customWidth="1"/>
    <col min="7945" max="7945" width="12.42578125" style="1" customWidth="1"/>
    <col min="7946" max="7946" width="12" style="1" customWidth="1"/>
    <col min="7947" max="7947" width="11.42578125" style="1"/>
    <col min="7948" max="7948" width="12.7109375" style="1" bestFit="1" customWidth="1"/>
    <col min="7949" max="8191" width="11.42578125" style="1"/>
    <col min="8192" max="8192" width="8.28515625" style="1" bestFit="1" customWidth="1"/>
    <col min="8193" max="8193" width="14.28515625" style="1" customWidth="1"/>
    <col min="8194" max="8194" width="12.140625" style="1" bestFit="1" customWidth="1"/>
    <col min="8195" max="8195" width="14.7109375" style="1" customWidth="1"/>
    <col min="8196" max="8196" width="12.42578125" style="1" customWidth="1"/>
    <col min="8197" max="8198" width="15.7109375" style="1" customWidth="1"/>
    <col min="8199" max="8199" width="13.28515625" style="1" customWidth="1"/>
    <col min="8200" max="8200" width="11.7109375" style="1" customWidth="1"/>
    <col min="8201" max="8201" width="12.42578125" style="1" customWidth="1"/>
    <col min="8202" max="8202" width="12" style="1" customWidth="1"/>
    <col min="8203" max="8203" width="11.42578125" style="1"/>
    <col min="8204" max="8204" width="12.7109375" style="1" bestFit="1" customWidth="1"/>
    <col min="8205" max="8447" width="11.42578125" style="1"/>
    <col min="8448" max="8448" width="8.28515625" style="1" bestFit="1" customWidth="1"/>
    <col min="8449" max="8449" width="14.28515625" style="1" customWidth="1"/>
    <col min="8450" max="8450" width="12.140625" style="1" bestFit="1" customWidth="1"/>
    <col min="8451" max="8451" width="14.7109375" style="1" customWidth="1"/>
    <col min="8452" max="8452" width="12.42578125" style="1" customWidth="1"/>
    <col min="8453" max="8454" width="15.7109375" style="1" customWidth="1"/>
    <col min="8455" max="8455" width="13.28515625" style="1" customWidth="1"/>
    <col min="8456" max="8456" width="11.7109375" style="1" customWidth="1"/>
    <col min="8457" max="8457" width="12.42578125" style="1" customWidth="1"/>
    <col min="8458" max="8458" width="12" style="1" customWidth="1"/>
    <col min="8459" max="8459" width="11.42578125" style="1"/>
    <col min="8460" max="8460" width="12.7109375" style="1" bestFit="1" customWidth="1"/>
    <col min="8461" max="8703" width="11.42578125" style="1"/>
    <col min="8704" max="8704" width="8.28515625" style="1" bestFit="1" customWidth="1"/>
    <col min="8705" max="8705" width="14.28515625" style="1" customWidth="1"/>
    <col min="8706" max="8706" width="12.140625" style="1" bestFit="1" customWidth="1"/>
    <col min="8707" max="8707" width="14.7109375" style="1" customWidth="1"/>
    <col min="8708" max="8708" width="12.42578125" style="1" customWidth="1"/>
    <col min="8709" max="8710" width="15.7109375" style="1" customWidth="1"/>
    <col min="8711" max="8711" width="13.28515625" style="1" customWidth="1"/>
    <col min="8712" max="8712" width="11.7109375" style="1" customWidth="1"/>
    <col min="8713" max="8713" width="12.42578125" style="1" customWidth="1"/>
    <col min="8714" max="8714" width="12" style="1" customWidth="1"/>
    <col min="8715" max="8715" width="11.42578125" style="1"/>
    <col min="8716" max="8716" width="12.7109375" style="1" bestFit="1" customWidth="1"/>
    <col min="8717" max="8959" width="11.42578125" style="1"/>
    <col min="8960" max="8960" width="8.28515625" style="1" bestFit="1" customWidth="1"/>
    <col min="8961" max="8961" width="14.28515625" style="1" customWidth="1"/>
    <col min="8962" max="8962" width="12.140625" style="1" bestFit="1" customWidth="1"/>
    <col min="8963" max="8963" width="14.7109375" style="1" customWidth="1"/>
    <col min="8964" max="8964" width="12.42578125" style="1" customWidth="1"/>
    <col min="8965" max="8966" width="15.7109375" style="1" customWidth="1"/>
    <col min="8967" max="8967" width="13.28515625" style="1" customWidth="1"/>
    <col min="8968" max="8968" width="11.7109375" style="1" customWidth="1"/>
    <col min="8969" max="8969" width="12.42578125" style="1" customWidth="1"/>
    <col min="8970" max="8970" width="12" style="1" customWidth="1"/>
    <col min="8971" max="8971" width="11.42578125" style="1"/>
    <col min="8972" max="8972" width="12.7109375" style="1" bestFit="1" customWidth="1"/>
    <col min="8973" max="9215" width="11.42578125" style="1"/>
    <col min="9216" max="9216" width="8.28515625" style="1" bestFit="1" customWidth="1"/>
    <col min="9217" max="9217" width="14.28515625" style="1" customWidth="1"/>
    <col min="9218" max="9218" width="12.140625" style="1" bestFit="1" customWidth="1"/>
    <col min="9219" max="9219" width="14.7109375" style="1" customWidth="1"/>
    <col min="9220" max="9220" width="12.42578125" style="1" customWidth="1"/>
    <col min="9221" max="9222" width="15.7109375" style="1" customWidth="1"/>
    <col min="9223" max="9223" width="13.28515625" style="1" customWidth="1"/>
    <col min="9224" max="9224" width="11.7109375" style="1" customWidth="1"/>
    <col min="9225" max="9225" width="12.42578125" style="1" customWidth="1"/>
    <col min="9226" max="9226" width="12" style="1" customWidth="1"/>
    <col min="9227" max="9227" width="11.42578125" style="1"/>
    <col min="9228" max="9228" width="12.7109375" style="1" bestFit="1" customWidth="1"/>
    <col min="9229" max="9471" width="11.42578125" style="1"/>
    <col min="9472" max="9472" width="8.28515625" style="1" bestFit="1" customWidth="1"/>
    <col min="9473" max="9473" width="14.28515625" style="1" customWidth="1"/>
    <col min="9474" max="9474" width="12.140625" style="1" bestFit="1" customWidth="1"/>
    <col min="9475" max="9475" width="14.7109375" style="1" customWidth="1"/>
    <col min="9476" max="9476" width="12.42578125" style="1" customWidth="1"/>
    <col min="9477" max="9478" width="15.7109375" style="1" customWidth="1"/>
    <col min="9479" max="9479" width="13.28515625" style="1" customWidth="1"/>
    <col min="9480" max="9480" width="11.7109375" style="1" customWidth="1"/>
    <col min="9481" max="9481" width="12.42578125" style="1" customWidth="1"/>
    <col min="9482" max="9482" width="12" style="1" customWidth="1"/>
    <col min="9483" max="9483" width="11.42578125" style="1"/>
    <col min="9484" max="9484" width="12.7109375" style="1" bestFit="1" customWidth="1"/>
    <col min="9485" max="9727" width="11.42578125" style="1"/>
    <col min="9728" max="9728" width="8.28515625" style="1" bestFit="1" customWidth="1"/>
    <col min="9729" max="9729" width="14.28515625" style="1" customWidth="1"/>
    <col min="9730" max="9730" width="12.140625" style="1" bestFit="1" customWidth="1"/>
    <col min="9731" max="9731" width="14.7109375" style="1" customWidth="1"/>
    <col min="9732" max="9732" width="12.42578125" style="1" customWidth="1"/>
    <col min="9733" max="9734" width="15.7109375" style="1" customWidth="1"/>
    <col min="9735" max="9735" width="13.28515625" style="1" customWidth="1"/>
    <col min="9736" max="9736" width="11.7109375" style="1" customWidth="1"/>
    <col min="9737" max="9737" width="12.42578125" style="1" customWidth="1"/>
    <col min="9738" max="9738" width="12" style="1" customWidth="1"/>
    <col min="9739" max="9739" width="11.42578125" style="1"/>
    <col min="9740" max="9740" width="12.7109375" style="1" bestFit="1" customWidth="1"/>
    <col min="9741" max="9983" width="11.42578125" style="1"/>
    <col min="9984" max="9984" width="8.28515625" style="1" bestFit="1" customWidth="1"/>
    <col min="9985" max="9985" width="14.28515625" style="1" customWidth="1"/>
    <col min="9986" max="9986" width="12.140625" style="1" bestFit="1" customWidth="1"/>
    <col min="9987" max="9987" width="14.7109375" style="1" customWidth="1"/>
    <col min="9988" max="9988" width="12.42578125" style="1" customWidth="1"/>
    <col min="9989" max="9990" width="15.7109375" style="1" customWidth="1"/>
    <col min="9991" max="9991" width="13.28515625" style="1" customWidth="1"/>
    <col min="9992" max="9992" width="11.7109375" style="1" customWidth="1"/>
    <col min="9993" max="9993" width="12.42578125" style="1" customWidth="1"/>
    <col min="9994" max="9994" width="12" style="1" customWidth="1"/>
    <col min="9995" max="9995" width="11.42578125" style="1"/>
    <col min="9996" max="9996" width="12.7109375" style="1" bestFit="1" customWidth="1"/>
    <col min="9997" max="10239" width="11.42578125" style="1"/>
    <col min="10240" max="10240" width="8.28515625" style="1" bestFit="1" customWidth="1"/>
    <col min="10241" max="10241" width="14.28515625" style="1" customWidth="1"/>
    <col min="10242" max="10242" width="12.140625" style="1" bestFit="1" customWidth="1"/>
    <col min="10243" max="10243" width="14.7109375" style="1" customWidth="1"/>
    <col min="10244" max="10244" width="12.42578125" style="1" customWidth="1"/>
    <col min="10245" max="10246" width="15.7109375" style="1" customWidth="1"/>
    <col min="10247" max="10247" width="13.28515625" style="1" customWidth="1"/>
    <col min="10248" max="10248" width="11.7109375" style="1" customWidth="1"/>
    <col min="10249" max="10249" width="12.42578125" style="1" customWidth="1"/>
    <col min="10250" max="10250" width="12" style="1" customWidth="1"/>
    <col min="10251" max="10251" width="11.42578125" style="1"/>
    <col min="10252" max="10252" width="12.7109375" style="1" bestFit="1" customWidth="1"/>
    <col min="10253" max="10495" width="11.42578125" style="1"/>
    <col min="10496" max="10496" width="8.28515625" style="1" bestFit="1" customWidth="1"/>
    <col min="10497" max="10497" width="14.28515625" style="1" customWidth="1"/>
    <col min="10498" max="10498" width="12.140625" style="1" bestFit="1" customWidth="1"/>
    <col min="10499" max="10499" width="14.7109375" style="1" customWidth="1"/>
    <col min="10500" max="10500" width="12.42578125" style="1" customWidth="1"/>
    <col min="10501" max="10502" width="15.7109375" style="1" customWidth="1"/>
    <col min="10503" max="10503" width="13.28515625" style="1" customWidth="1"/>
    <col min="10504" max="10504" width="11.7109375" style="1" customWidth="1"/>
    <col min="10505" max="10505" width="12.42578125" style="1" customWidth="1"/>
    <col min="10506" max="10506" width="12" style="1" customWidth="1"/>
    <col min="10507" max="10507" width="11.42578125" style="1"/>
    <col min="10508" max="10508" width="12.7109375" style="1" bestFit="1" customWidth="1"/>
    <col min="10509" max="10751" width="11.42578125" style="1"/>
    <col min="10752" max="10752" width="8.28515625" style="1" bestFit="1" customWidth="1"/>
    <col min="10753" max="10753" width="14.28515625" style="1" customWidth="1"/>
    <col min="10754" max="10754" width="12.140625" style="1" bestFit="1" customWidth="1"/>
    <col min="10755" max="10755" width="14.7109375" style="1" customWidth="1"/>
    <col min="10756" max="10756" width="12.42578125" style="1" customWidth="1"/>
    <col min="10757" max="10758" width="15.7109375" style="1" customWidth="1"/>
    <col min="10759" max="10759" width="13.28515625" style="1" customWidth="1"/>
    <col min="10760" max="10760" width="11.7109375" style="1" customWidth="1"/>
    <col min="10761" max="10761" width="12.42578125" style="1" customWidth="1"/>
    <col min="10762" max="10762" width="12" style="1" customWidth="1"/>
    <col min="10763" max="10763" width="11.42578125" style="1"/>
    <col min="10764" max="10764" width="12.7109375" style="1" bestFit="1" customWidth="1"/>
    <col min="10765" max="11007" width="11.42578125" style="1"/>
    <col min="11008" max="11008" width="8.28515625" style="1" bestFit="1" customWidth="1"/>
    <col min="11009" max="11009" width="14.28515625" style="1" customWidth="1"/>
    <col min="11010" max="11010" width="12.140625" style="1" bestFit="1" customWidth="1"/>
    <col min="11011" max="11011" width="14.7109375" style="1" customWidth="1"/>
    <col min="11012" max="11012" width="12.42578125" style="1" customWidth="1"/>
    <col min="11013" max="11014" width="15.7109375" style="1" customWidth="1"/>
    <col min="11015" max="11015" width="13.28515625" style="1" customWidth="1"/>
    <col min="11016" max="11016" width="11.7109375" style="1" customWidth="1"/>
    <col min="11017" max="11017" width="12.42578125" style="1" customWidth="1"/>
    <col min="11018" max="11018" width="12" style="1" customWidth="1"/>
    <col min="11019" max="11019" width="11.42578125" style="1"/>
    <col min="11020" max="11020" width="12.7109375" style="1" bestFit="1" customWidth="1"/>
    <col min="11021" max="11263" width="11.42578125" style="1"/>
    <col min="11264" max="11264" width="8.28515625" style="1" bestFit="1" customWidth="1"/>
    <col min="11265" max="11265" width="14.28515625" style="1" customWidth="1"/>
    <col min="11266" max="11266" width="12.140625" style="1" bestFit="1" customWidth="1"/>
    <col min="11267" max="11267" width="14.7109375" style="1" customWidth="1"/>
    <col min="11268" max="11268" width="12.42578125" style="1" customWidth="1"/>
    <col min="11269" max="11270" width="15.7109375" style="1" customWidth="1"/>
    <col min="11271" max="11271" width="13.28515625" style="1" customWidth="1"/>
    <col min="11272" max="11272" width="11.7109375" style="1" customWidth="1"/>
    <col min="11273" max="11273" width="12.42578125" style="1" customWidth="1"/>
    <col min="11274" max="11274" width="12" style="1" customWidth="1"/>
    <col min="11275" max="11275" width="11.42578125" style="1"/>
    <col min="11276" max="11276" width="12.7109375" style="1" bestFit="1" customWidth="1"/>
    <col min="11277" max="11519" width="11.42578125" style="1"/>
    <col min="11520" max="11520" width="8.28515625" style="1" bestFit="1" customWidth="1"/>
    <col min="11521" max="11521" width="14.28515625" style="1" customWidth="1"/>
    <col min="11522" max="11522" width="12.140625" style="1" bestFit="1" customWidth="1"/>
    <col min="11523" max="11523" width="14.7109375" style="1" customWidth="1"/>
    <col min="11524" max="11524" width="12.42578125" style="1" customWidth="1"/>
    <col min="11525" max="11526" width="15.7109375" style="1" customWidth="1"/>
    <col min="11527" max="11527" width="13.28515625" style="1" customWidth="1"/>
    <col min="11528" max="11528" width="11.7109375" style="1" customWidth="1"/>
    <col min="11529" max="11529" width="12.42578125" style="1" customWidth="1"/>
    <col min="11530" max="11530" width="12" style="1" customWidth="1"/>
    <col min="11531" max="11531" width="11.42578125" style="1"/>
    <col min="11532" max="11532" width="12.7109375" style="1" bestFit="1" customWidth="1"/>
    <col min="11533" max="11775" width="11.42578125" style="1"/>
    <col min="11776" max="11776" width="8.28515625" style="1" bestFit="1" customWidth="1"/>
    <col min="11777" max="11777" width="14.28515625" style="1" customWidth="1"/>
    <col min="11778" max="11778" width="12.140625" style="1" bestFit="1" customWidth="1"/>
    <col min="11779" max="11779" width="14.7109375" style="1" customWidth="1"/>
    <col min="11780" max="11780" width="12.42578125" style="1" customWidth="1"/>
    <col min="11781" max="11782" width="15.7109375" style="1" customWidth="1"/>
    <col min="11783" max="11783" width="13.28515625" style="1" customWidth="1"/>
    <col min="11784" max="11784" width="11.7109375" style="1" customWidth="1"/>
    <col min="11785" max="11785" width="12.42578125" style="1" customWidth="1"/>
    <col min="11786" max="11786" width="12" style="1" customWidth="1"/>
    <col min="11787" max="11787" width="11.42578125" style="1"/>
    <col min="11788" max="11788" width="12.7109375" style="1" bestFit="1" customWidth="1"/>
    <col min="11789" max="12031" width="11.42578125" style="1"/>
    <col min="12032" max="12032" width="8.28515625" style="1" bestFit="1" customWidth="1"/>
    <col min="12033" max="12033" width="14.28515625" style="1" customWidth="1"/>
    <col min="12034" max="12034" width="12.140625" style="1" bestFit="1" customWidth="1"/>
    <col min="12035" max="12035" width="14.7109375" style="1" customWidth="1"/>
    <col min="12036" max="12036" width="12.42578125" style="1" customWidth="1"/>
    <col min="12037" max="12038" width="15.7109375" style="1" customWidth="1"/>
    <col min="12039" max="12039" width="13.28515625" style="1" customWidth="1"/>
    <col min="12040" max="12040" width="11.7109375" style="1" customWidth="1"/>
    <col min="12041" max="12041" width="12.42578125" style="1" customWidth="1"/>
    <col min="12042" max="12042" width="12" style="1" customWidth="1"/>
    <col min="12043" max="12043" width="11.42578125" style="1"/>
    <col min="12044" max="12044" width="12.7109375" style="1" bestFit="1" customWidth="1"/>
    <col min="12045" max="12287" width="11.42578125" style="1"/>
    <col min="12288" max="12288" width="8.28515625" style="1" bestFit="1" customWidth="1"/>
    <col min="12289" max="12289" width="14.28515625" style="1" customWidth="1"/>
    <col min="12290" max="12290" width="12.140625" style="1" bestFit="1" customWidth="1"/>
    <col min="12291" max="12291" width="14.7109375" style="1" customWidth="1"/>
    <col min="12292" max="12292" width="12.42578125" style="1" customWidth="1"/>
    <col min="12293" max="12294" width="15.7109375" style="1" customWidth="1"/>
    <col min="12295" max="12295" width="13.28515625" style="1" customWidth="1"/>
    <col min="12296" max="12296" width="11.7109375" style="1" customWidth="1"/>
    <col min="12297" max="12297" width="12.42578125" style="1" customWidth="1"/>
    <col min="12298" max="12298" width="12" style="1" customWidth="1"/>
    <col min="12299" max="12299" width="11.42578125" style="1"/>
    <col min="12300" max="12300" width="12.7109375" style="1" bestFit="1" customWidth="1"/>
    <col min="12301" max="12543" width="11.42578125" style="1"/>
    <col min="12544" max="12544" width="8.28515625" style="1" bestFit="1" customWidth="1"/>
    <col min="12545" max="12545" width="14.28515625" style="1" customWidth="1"/>
    <col min="12546" max="12546" width="12.140625" style="1" bestFit="1" customWidth="1"/>
    <col min="12547" max="12547" width="14.7109375" style="1" customWidth="1"/>
    <col min="12548" max="12548" width="12.42578125" style="1" customWidth="1"/>
    <col min="12549" max="12550" width="15.7109375" style="1" customWidth="1"/>
    <col min="12551" max="12551" width="13.28515625" style="1" customWidth="1"/>
    <col min="12552" max="12552" width="11.7109375" style="1" customWidth="1"/>
    <col min="12553" max="12553" width="12.42578125" style="1" customWidth="1"/>
    <col min="12554" max="12554" width="12" style="1" customWidth="1"/>
    <col min="12555" max="12555" width="11.42578125" style="1"/>
    <col min="12556" max="12556" width="12.7109375" style="1" bestFit="1" customWidth="1"/>
    <col min="12557" max="12799" width="11.42578125" style="1"/>
    <col min="12800" max="12800" width="8.28515625" style="1" bestFit="1" customWidth="1"/>
    <col min="12801" max="12801" width="14.28515625" style="1" customWidth="1"/>
    <col min="12802" max="12802" width="12.140625" style="1" bestFit="1" customWidth="1"/>
    <col min="12803" max="12803" width="14.7109375" style="1" customWidth="1"/>
    <col min="12804" max="12804" width="12.42578125" style="1" customWidth="1"/>
    <col min="12805" max="12806" width="15.7109375" style="1" customWidth="1"/>
    <col min="12807" max="12807" width="13.28515625" style="1" customWidth="1"/>
    <col min="12808" max="12808" width="11.7109375" style="1" customWidth="1"/>
    <col min="12809" max="12809" width="12.42578125" style="1" customWidth="1"/>
    <col min="12810" max="12810" width="12" style="1" customWidth="1"/>
    <col min="12811" max="12811" width="11.42578125" style="1"/>
    <col min="12812" max="12812" width="12.7109375" style="1" bestFit="1" customWidth="1"/>
    <col min="12813" max="13055" width="11.42578125" style="1"/>
    <col min="13056" max="13056" width="8.28515625" style="1" bestFit="1" customWidth="1"/>
    <col min="13057" max="13057" width="14.28515625" style="1" customWidth="1"/>
    <col min="13058" max="13058" width="12.140625" style="1" bestFit="1" customWidth="1"/>
    <col min="13059" max="13059" width="14.7109375" style="1" customWidth="1"/>
    <col min="13060" max="13060" width="12.42578125" style="1" customWidth="1"/>
    <col min="13061" max="13062" width="15.7109375" style="1" customWidth="1"/>
    <col min="13063" max="13063" width="13.28515625" style="1" customWidth="1"/>
    <col min="13064" max="13064" width="11.7109375" style="1" customWidth="1"/>
    <col min="13065" max="13065" width="12.42578125" style="1" customWidth="1"/>
    <col min="13066" max="13066" width="12" style="1" customWidth="1"/>
    <col min="13067" max="13067" width="11.42578125" style="1"/>
    <col min="13068" max="13068" width="12.7109375" style="1" bestFit="1" customWidth="1"/>
    <col min="13069" max="13311" width="11.42578125" style="1"/>
    <col min="13312" max="13312" width="8.28515625" style="1" bestFit="1" customWidth="1"/>
    <col min="13313" max="13313" width="14.28515625" style="1" customWidth="1"/>
    <col min="13314" max="13314" width="12.140625" style="1" bestFit="1" customWidth="1"/>
    <col min="13315" max="13315" width="14.7109375" style="1" customWidth="1"/>
    <col min="13316" max="13316" width="12.42578125" style="1" customWidth="1"/>
    <col min="13317" max="13318" width="15.7109375" style="1" customWidth="1"/>
    <col min="13319" max="13319" width="13.28515625" style="1" customWidth="1"/>
    <col min="13320" max="13320" width="11.7109375" style="1" customWidth="1"/>
    <col min="13321" max="13321" width="12.42578125" style="1" customWidth="1"/>
    <col min="13322" max="13322" width="12" style="1" customWidth="1"/>
    <col min="13323" max="13323" width="11.42578125" style="1"/>
    <col min="13324" max="13324" width="12.7109375" style="1" bestFit="1" customWidth="1"/>
    <col min="13325" max="13567" width="11.42578125" style="1"/>
    <col min="13568" max="13568" width="8.28515625" style="1" bestFit="1" customWidth="1"/>
    <col min="13569" max="13569" width="14.28515625" style="1" customWidth="1"/>
    <col min="13570" max="13570" width="12.140625" style="1" bestFit="1" customWidth="1"/>
    <col min="13571" max="13571" width="14.7109375" style="1" customWidth="1"/>
    <col min="13572" max="13572" width="12.42578125" style="1" customWidth="1"/>
    <col min="13573" max="13574" width="15.7109375" style="1" customWidth="1"/>
    <col min="13575" max="13575" width="13.28515625" style="1" customWidth="1"/>
    <col min="13576" max="13576" width="11.7109375" style="1" customWidth="1"/>
    <col min="13577" max="13577" width="12.42578125" style="1" customWidth="1"/>
    <col min="13578" max="13578" width="12" style="1" customWidth="1"/>
    <col min="13579" max="13579" width="11.42578125" style="1"/>
    <col min="13580" max="13580" width="12.7109375" style="1" bestFit="1" customWidth="1"/>
    <col min="13581" max="13823" width="11.42578125" style="1"/>
    <col min="13824" max="13824" width="8.28515625" style="1" bestFit="1" customWidth="1"/>
    <col min="13825" max="13825" width="14.28515625" style="1" customWidth="1"/>
    <col min="13826" max="13826" width="12.140625" style="1" bestFit="1" customWidth="1"/>
    <col min="13827" max="13827" width="14.7109375" style="1" customWidth="1"/>
    <col min="13828" max="13828" width="12.42578125" style="1" customWidth="1"/>
    <col min="13829" max="13830" width="15.7109375" style="1" customWidth="1"/>
    <col min="13831" max="13831" width="13.28515625" style="1" customWidth="1"/>
    <col min="13832" max="13832" width="11.7109375" style="1" customWidth="1"/>
    <col min="13833" max="13833" width="12.42578125" style="1" customWidth="1"/>
    <col min="13834" max="13834" width="12" style="1" customWidth="1"/>
    <col min="13835" max="13835" width="11.42578125" style="1"/>
    <col min="13836" max="13836" width="12.7109375" style="1" bestFit="1" customWidth="1"/>
    <col min="13837" max="14079" width="11.42578125" style="1"/>
    <col min="14080" max="14080" width="8.28515625" style="1" bestFit="1" customWidth="1"/>
    <col min="14081" max="14081" width="14.28515625" style="1" customWidth="1"/>
    <col min="14082" max="14082" width="12.140625" style="1" bestFit="1" customWidth="1"/>
    <col min="14083" max="14083" width="14.7109375" style="1" customWidth="1"/>
    <col min="14084" max="14084" width="12.42578125" style="1" customWidth="1"/>
    <col min="14085" max="14086" width="15.7109375" style="1" customWidth="1"/>
    <col min="14087" max="14087" width="13.28515625" style="1" customWidth="1"/>
    <col min="14088" max="14088" width="11.7109375" style="1" customWidth="1"/>
    <col min="14089" max="14089" width="12.42578125" style="1" customWidth="1"/>
    <col min="14090" max="14090" width="12" style="1" customWidth="1"/>
    <col min="14091" max="14091" width="11.42578125" style="1"/>
    <col min="14092" max="14092" width="12.7109375" style="1" bestFit="1" customWidth="1"/>
    <col min="14093" max="14335" width="11.42578125" style="1"/>
    <col min="14336" max="14336" width="8.28515625" style="1" bestFit="1" customWidth="1"/>
    <col min="14337" max="14337" width="14.28515625" style="1" customWidth="1"/>
    <col min="14338" max="14338" width="12.140625" style="1" bestFit="1" customWidth="1"/>
    <col min="14339" max="14339" width="14.7109375" style="1" customWidth="1"/>
    <col min="14340" max="14340" width="12.42578125" style="1" customWidth="1"/>
    <col min="14341" max="14342" width="15.7109375" style="1" customWidth="1"/>
    <col min="14343" max="14343" width="13.28515625" style="1" customWidth="1"/>
    <col min="14344" max="14344" width="11.7109375" style="1" customWidth="1"/>
    <col min="14345" max="14345" width="12.42578125" style="1" customWidth="1"/>
    <col min="14346" max="14346" width="12" style="1" customWidth="1"/>
    <col min="14347" max="14347" width="11.42578125" style="1"/>
    <col min="14348" max="14348" width="12.7109375" style="1" bestFit="1" customWidth="1"/>
    <col min="14349" max="14591" width="11.42578125" style="1"/>
    <col min="14592" max="14592" width="8.28515625" style="1" bestFit="1" customWidth="1"/>
    <col min="14593" max="14593" width="14.28515625" style="1" customWidth="1"/>
    <col min="14594" max="14594" width="12.140625" style="1" bestFit="1" customWidth="1"/>
    <col min="14595" max="14595" width="14.7109375" style="1" customWidth="1"/>
    <col min="14596" max="14596" width="12.42578125" style="1" customWidth="1"/>
    <col min="14597" max="14598" width="15.7109375" style="1" customWidth="1"/>
    <col min="14599" max="14599" width="13.28515625" style="1" customWidth="1"/>
    <col min="14600" max="14600" width="11.7109375" style="1" customWidth="1"/>
    <col min="14601" max="14601" width="12.42578125" style="1" customWidth="1"/>
    <col min="14602" max="14602" width="12" style="1" customWidth="1"/>
    <col min="14603" max="14603" width="11.42578125" style="1"/>
    <col min="14604" max="14604" width="12.7109375" style="1" bestFit="1" customWidth="1"/>
    <col min="14605" max="14847" width="11.42578125" style="1"/>
    <col min="14848" max="14848" width="8.28515625" style="1" bestFit="1" customWidth="1"/>
    <col min="14849" max="14849" width="14.28515625" style="1" customWidth="1"/>
    <col min="14850" max="14850" width="12.140625" style="1" bestFit="1" customWidth="1"/>
    <col min="14851" max="14851" width="14.7109375" style="1" customWidth="1"/>
    <col min="14852" max="14852" width="12.42578125" style="1" customWidth="1"/>
    <col min="14853" max="14854" width="15.7109375" style="1" customWidth="1"/>
    <col min="14855" max="14855" width="13.28515625" style="1" customWidth="1"/>
    <col min="14856" max="14856" width="11.7109375" style="1" customWidth="1"/>
    <col min="14857" max="14857" width="12.42578125" style="1" customWidth="1"/>
    <col min="14858" max="14858" width="12" style="1" customWidth="1"/>
    <col min="14859" max="14859" width="11.42578125" style="1"/>
    <col min="14860" max="14860" width="12.7109375" style="1" bestFit="1" customWidth="1"/>
    <col min="14861" max="15103" width="11.42578125" style="1"/>
    <col min="15104" max="15104" width="8.28515625" style="1" bestFit="1" customWidth="1"/>
    <col min="15105" max="15105" width="14.28515625" style="1" customWidth="1"/>
    <col min="15106" max="15106" width="12.140625" style="1" bestFit="1" customWidth="1"/>
    <col min="15107" max="15107" width="14.7109375" style="1" customWidth="1"/>
    <col min="15108" max="15108" width="12.42578125" style="1" customWidth="1"/>
    <col min="15109" max="15110" width="15.7109375" style="1" customWidth="1"/>
    <col min="15111" max="15111" width="13.28515625" style="1" customWidth="1"/>
    <col min="15112" max="15112" width="11.7109375" style="1" customWidth="1"/>
    <col min="15113" max="15113" width="12.42578125" style="1" customWidth="1"/>
    <col min="15114" max="15114" width="12" style="1" customWidth="1"/>
    <col min="15115" max="15115" width="11.42578125" style="1"/>
    <col min="15116" max="15116" width="12.7109375" style="1" bestFit="1" customWidth="1"/>
    <col min="15117" max="15359" width="11.42578125" style="1"/>
    <col min="15360" max="15360" width="8.28515625" style="1" bestFit="1" customWidth="1"/>
    <col min="15361" max="15361" width="14.28515625" style="1" customWidth="1"/>
    <col min="15362" max="15362" width="12.140625" style="1" bestFit="1" customWidth="1"/>
    <col min="15363" max="15363" width="14.7109375" style="1" customWidth="1"/>
    <col min="15364" max="15364" width="12.42578125" style="1" customWidth="1"/>
    <col min="15365" max="15366" width="15.7109375" style="1" customWidth="1"/>
    <col min="15367" max="15367" width="13.28515625" style="1" customWidth="1"/>
    <col min="15368" max="15368" width="11.7109375" style="1" customWidth="1"/>
    <col min="15369" max="15369" width="12.42578125" style="1" customWidth="1"/>
    <col min="15370" max="15370" width="12" style="1" customWidth="1"/>
    <col min="15371" max="15371" width="11.42578125" style="1"/>
    <col min="15372" max="15372" width="12.7109375" style="1" bestFit="1" customWidth="1"/>
    <col min="15373" max="15615" width="11.42578125" style="1"/>
    <col min="15616" max="15616" width="8.28515625" style="1" bestFit="1" customWidth="1"/>
    <col min="15617" max="15617" width="14.28515625" style="1" customWidth="1"/>
    <col min="15618" max="15618" width="12.140625" style="1" bestFit="1" customWidth="1"/>
    <col min="15619" max="15619" width="14.7109375" style="1" customWidth="1"/>
    <col min="15620" max="15620" width="12.42578125" style="1" customWidth="1"/>
    <col min="15621" max="15622" width="15.7109375" style="1" customWidth="1"/>
    <col min="15623" max="15623" width="13.28515625" style="1" customWidth="1"/>
    <col min="15624" max="15624" width="11.7109375" style="1" customWidth="1"/>
    <col min="15625" max="15625" width="12.42578125" style="1" customWidth="1"/>
    <col min="15626" max="15626" width="12" style="1" customWidth="1"/>
    <col min="15627" max="15627" width="11.42578125" style="1"/>
    <col min="15628" max="15628" width="12.7109375" style="1" bestFit="1" customWidth="1"/>
    <col min="15629" max="15871" width="11.42578125" style="1"/>
    <col min="15872" max="15872" width="8.28515625" style="1" bestFit="1" customWidth="1"/>
    <col min="15873" max="15873" width="14.28515625" style="1" customWidth="1"/>
    <col min="15874" max="15874" width="12.140625" style="1" bestFit="1" customWidth="1"/>
    <col min="15875" max="15875" width="14.7109375" style="1" customWidth="1"/>
    <col min="15876" max="15876" width="12.42578125" style="1" customWidth="1"/>
    <col min="15877" max="15878" width="15.7109375" style="1" customWidth="1"/>
    <col min="15879" max="15879" width="13.28515625" style="1" customWidth="1"/>
    <col min="15880" max="15880" width="11.7109375" style="1" customWidth="1"/>
    <col min="15881" max="15881" width="12.42578125" style="1" customWidth="1"/>
    <col min="15882" max="15882" width="12" style="1" customWidth="1"/>
    <col min="15883" max="15883" width="11.42578125" style="1"/>
    <col min="15884" max="15884" width="12.7109375" style="1" bestFit="1" customWidth="1"/>
    <col min="15885" max="16127" width="11.42578125" style="1"/>
    <col min="16128" max="16128" width="8.28515625" style="1" bestFit="1" customWidth="1"/>
    <col min="16129" max="16129" width="14.28515625" style="1" customWidth="1"/>
    <col min="16130" max="16130" width="12.140625" style="1" bestFit="1" customWidth="1"/>
    <col min="16131" max="16131" width="14.7109375" style="1" customWidth="1"/>
    <col min="16132" max="16132" width="12.42578125" style="1" customWidth="1"/>
    <col min="16133" max="16134" width="15.7109375" style="1" customWidth="1"/>
    <col min="16135" max="16135" width="13.28515625" style="1" customWidth="1"/>
    <col min="16136" max="16136" width="11.7109375" style="1" customWidth="1"/>
    <col min="16137" max="16137" width="12.42578125" style="1" customWidth="1"/>
    <col min="16138" max="16138" width="12" style="1" customWidth="1"/>
    <col min="16139" max="16139" width="11.42578125" style="1"/>
    <col min="16140" max="16140" width="12.7109375" style="1" bestFit="1" customWidth="1"/>
    <col min="16141" max="16384" width="11.42578125" style="1"/>
  </cols>
  <sheetData>
    <row r="1" spans="1:14" ht="25.5" x14ac:dyDescent="0.2">
      <c r="A1" s="41" t="s">
        <v>10</v>
      </c>
      <c r="B1" s="41" t="s">
        <v>48</v>
      </c>
      <c r="C1" s="41" t="s">
        <v>49</v>
      </c>
      <c r="D1" s="41" t="s">
        <v>50</v>
      </c>
      <c r="E1" s="41" t="s">
        <v>51</v>
      </c>
      <c r="F1" s="41" t="s">
        <v>52</v>
      </c>
      <c r="G1" s="41" t="s">
        <v>53</v>
      </c>
      <c r="H1" s="41" t="s">
        <v>54</v>
      </c>
      <c r="I1" s="41" t="s">
        <v>55</v>
      </c>
      <c r="J1" s="41" t="s">
        <v>56</v>
      </c>
      <c r="K1" s="41" t="s">
        <v>57</v>
      </c>
      <c r="L1" s="41" t="s">
        <v>58</v>
      </c>
      <c r="M1" s="41" t="s">
        <v>59</v>
      </c>
      <c r="N1" s="41" t="s">
        <v>60</v>
      </c>
    </row>
    <row r="2" spans="1:14" x14ac:dyDescent="0.2">
      <c r="A2" s="26" t="s">
        <v>61</v>
      </c>
      <c r="B2" s="22" t="s">
        <v>62</v>
      </c>
      <c r="C2" s="22" t="s">
        <v>63</v>
      </c>
      <c r="D2" s="27">
        <v>2.1992621837174147</v>
      </c>
      <c r="E2" s="27">
        <v>0.60279589090493202</v>
      </c>
      <c r="F2" s="27">
        <v>1.9813731495508269</v>
      </c>
      <c r="G2" s="27">
        <v>0.38990847880529855</v>
      </c>
      <c r="H2" s="27">
        <v>0.59551736795717392</v>
      </c>
      <c r="I2" s="27">
        <v>3.2</v>
      </c>
      <c r="J2" s="27">
        <v>3.4463159622194297</v>
      </c>
      <c r="K2" s="27">
        <v>4.8</v>
      </c>
      <c r="L2" s="38">
        <f>AVERAGE(D2,E2,H2,I2)</f>
        <v>1.6493938606448801</v>
      </c>
      <c r="M2" s="38">
        <f>AVERAGE(F2,G2,J2,K2)</f>
        <v>2.6543993976438891</v>
      </c>
      <c r="N2" s="38">
        <f>AVERAGE(L2,M2)</f>
        <v>2.1518966291443844</v>
      </c>
    </row>
    <row r="3" spans="1:14" ht="15" x14ac:dyDescent="0.3">
      <c r="A3" s="26" t="s">
        <v>64</v>
      </c>
      <c r="B3" s="22" t="s">
        <v>65</v>
      </c>
      <c r="C3" s="22" t="s">
        <v>66</v>
      </c>
      <c r="D3" s="27">
        <v>0.40904593619839036</v>
      </c>
      <c r="E3" s="27">
        <v>3.1814344787384332</v>
      </c>
      <c r="F3" s="27">
        <v>1.4614210043426512</v>
      </c>
      <c r="G3" s="27">
        <v>2.8566621785465793</v>
      </c>
      <c r="H3" s="27">
        <v>4.0827098998570523</v>
      </c>
      <c r="I3" s="27">
        <v>0.49351708913902059</v>
      </c>
      <c r="J3" s="27">
        <v>1.3604190010096333</v>
      </c>
      <c r="K3" s="27">
        <v>3.4715991312369918</v>
      </c>
      <c r="L3" s="38">
        <f t="shared" ref="L3:L11" si="0">AVERAGE(D3,E3,H3,I3)</f>
        <v>2.0416768509832242</v>
      </c>
      <c r="M3" s="38">
        <f t="shared" ref="M3:M11" si="1">AVERAGE(F3,G3,J3,K3)</f>
        <v>2.2875253287839641</v>
      </c>
      <c r="N3" s="38">
        <f t="shared" ref="N3:N11" si="2">AVERAGE(L3,M3)</f>
        <v>2.1646010898835941</v>
      </c>
    </row>
    <row r="4" spans="1:14" ht="30" x14ac:dyDescent="0.3">
      <c r="A4" s="26" t="s">
        <v>67</v>
      </c>
      <c r="B4" s="22" t="s">
        <v>68</v>
      </c>
      <c r="C4" s="22" t="s">
        <v>69</v>
      </c>
      <c r="D4" s="27">
        <v>1.401258470302567</v>
      </c>
      <c r="E4" s="27">
        <v>0.4157242085487014</v>
      </c>
      <c r="F4" s="27">
        <v>2.8443478957610333</v>
      </c>
      <c r="G4" s="27">
        <v>0.91464410976136823</v>
      </c>
      <c r="H4" s="27">
        <v>5</v>
      </c>
      <c r="I4" s="27">
        <v>3.2844993300291976</v>
      </c>
      <c r="J4" s="27">
        <v>3.6635561170805726</v>
      </c>
      <c r="K4" s="27">
        <v>3.8031679541922152</v>
      </c>
      <c r="L4" s="38">
        <f t="shared" si="0"/>
        <v>2.5253705022201163</v>
      </c>
      <c r="M4" s="38">
        <f t="shared" si="1"/>
        <v>2.8064290191987973</v>
      </c>
      <c r="N4" s="38">
        <f t="shared" si="2"/>
        <v>2.6658997607094568</v>
      </c>
    </row>
    <row r="5" spans="1:14" ht="15" x14ac:dyDescent="0.3">
      <c r="A5" s="26" t="s">
        <v>70</v>
      </c>
      <c r="B5" s="22" t="s">
        <v>71</v>
      </c>
      <c r="C5" s="22" t="s">
        <v>72</v>
      </c>
      <c r="D5" s="27">
        <v>4.0685822231163202</v>
      </c>
      <c r="E5" s="27">
        <v>5</v>
      </c>
      <c r="F5" s="27">
        <v>4.3</v>
      </c>
      <c r="G5" s="27">
        <v>2.5649754693871021</v>
      </c>
      <c r="H5" s="27">
        <v>0.83309702080072368</v>
      </c>
      <c r="I5" s="27">
        <v>1.1882320366078898</v>
      </c>
      <c r="J5" s="27">
        <v>3.9315499948142554</v>
      </c>
      <c r="K5" s="27">
        <v>1.3676218286746418</v>
      </c>
      <c r="L5" s="38">
        <f t="shared" si="0"/>
        <v>2.772477820131233</v>
      </c>
      <c r="M5" s="38">
        <f t="shared" si="1"/>
        <v>3.0410368232189997</v>
      </c>
      <c r="N5" s="38">
        <f t="shared" si="2"/>
        <v>2.9067573216751166</v>
      </c>
    </row>
    <row r="6" spans="1:14" ht="15" x14ac:dyDescent="0.3">
      <c r="A6" s="26" t="s">
        <v>73</v>
      </c>
      <c r="B6" s="22" t="s">
        <v>74</v>
      </c>
      <c r="C6" s="22" t="s">
        <v>75</v>
      </c>
      <c r="D6" s="27">
        <v>0.6632711846678756</v>
      </c>
      <c r="E6" s="27">
        <v>3.8676511844319812</v>
      </c>
      <c r="F6" s="27">
        <v>2.1379456100995529</v>
      </c>
      <c r="G6" s="27">
        <v>1.5360741109874201</v>
      </c>
      <c r="H6" s="27">
        <v>2.6755077368839713</v>
      </c>
      <c r="I6" s="27">
        <v>0.50434453792912137</v>
      </c>
      <c r="J6" s="27">
        <v>4.6554236072148836</v>
      </c>
      <c r="K6" s="27">
        <v>4.3604358188016308</v>
      </c>
      <c r="L6" s="38">
        <f t="shared" si="0"/>
        <v>1.9276936609782374</v>
      </c>
      <c r="M6" s="38">
        <f t="shared" si="1"/>
        <v>3.1724697867758715</v>
      </c>
      <c r="N6" s="38">
        <f t="shared" si="2"/>
        <v>2.5500817238770543</v>
      </c>
    </row>
    <row r="7" spans="1:14" ht="15" x14ac:dyDescent="0.3">
      <c r="A7" s="26" t="s">
        <v>76</v>
      </c>
      <c r="B7" s="22" t="s">
        <v>77</v>
      </c>
      <c r="C7" s="22" t="s">
        <v>78</v>
      </c>
      <c r="D7" s="27">
        <v>4.0445566967755964</v>
      </c>
      <c r="E7" s="27">
        <v>4.9783768504129116</v>
      </c>
      <c r="F7" s="27">
        <v>4.9000000000000004</v>
      </c>
      <c r="G7" s="27">
        <v>4.6861263630118817</v>
      </c>
      <c r="H7" s="27">
        <v>4.3231048053279171</v>
      </c>
      <c r="I7" s="27">
        <v>4.8</v>
      </c>
      <c r="J7" s="27">
        <v>3.9524343013931977</v>
      </c>
      <c r="K7" s="27">
        <v>2.2041620994443196</v>
      </c>
      <c r="L7" s="38">
        <f t="shared" si="0"/>
        <v>4.536509588129106</v>
      </c>
      <c r="M7" s="38">
        <f t="shared" si="1"/>
        <v>3.9356806909623496</v>
      </c>
      <c r="N7" s="38">
        <f t="shared" si="2"/>
        <v>4.2360951395457276</v>
      </c>
    </row>
    <row r="8" spans="1:14" ht="15" x14ac:dyDescent="0.3">
      <c r="A8" s="26" t="s">
        <v>79</v>
      </c>
      <c r="B8" s="22" t="s">
        <v>80</v>
      </c>
      <c r="C8" s="22" t="s">
        <v>81</v>
      </c>
      <c r="D8" s="27">
        <v>2.5441636620300745E-2</v>
      </c>
      <c r="E8" s="27">
        <v>4.8</v>
      </c>
      <c r="F8" s="27">
        <v>1.8028605441268692</v>
      </c>
      <c r="G8" s="27">
        <v>1.593946250722587</v>
      </c>
      <c r="H8" s="27">
        <v>1.26851884356016</v>
      </c>
      <c r="I8" s="27">
        <v>3.8624759733165046</v>
      </c>
      <c r="J8" s="27">
        <v>4.4697259234703903</v>
      </c>
      <c r="K8" s="27">
        <v>1.82974481396425</v>
      </c>
      <c r="L8" s="38">
        <f t="shared" si="0"/>
        <v>2.4891091133742416</v>
      </c>
      <c r="M8" s="38">
        <f t="shared" si="1"/>
        <v>2.424069383071024</v>
      </c>
      <c r="N8" s="38">
        <f t="shared" si="2"/>
        <v>2.4565892482226328</v>
      </c>
    </row>
    <row r="9" spans="1:14" ht="15" x14ac:dyDescent="0.3">
      <c r="A9" s="26" t="s">
        <v>82</v>
      </c>
      <c r="B9" s="22" t="s">
        <v>83</v>
      </c>
      <c r="C9" s="22" t="s">
        <v>84</v>
      </c>
      <c r="D9" s="27">
        <v>1.1315913499628705</v>
      </c>
      <c r="E9" s="27">
        <v>4.5456461531619672</v>
      </c>
      <c r="F9" s="27">
        <v>1.9498707097376855</v>
      </c>
      <c r="G9" s="27">
        <v>4.5541781960410619</v>
      </c>
      <c r="H9" s="27">
        <v>1.2514276900016197</v>
      </c>
      <c r="I9" s="27">
        <v>4.9850469133153856</v>
      </c>
      <c r="J9" s="27">
        <v>1.111420984442135</v>
      </c>
      <c r="K9" s="27">
        <v>3.1971432220038363</v>
      </c>
      <c r="L9" s="38">
        <f t="shared" si="0"/>
        <v>2.9784280266104606</v>
      </c>
      <c r="M9" s="38">
        <f t="shared" si="1"/>
        <v>2.7031532780561793</v>
      </c>
      <c r="N9" s="38">
        <f t="shared" si="2"/>
        <v>2.84079065233332</v>
      </c>
    </row>
    <row r="10" spans="1:14" ht="15" x14ac:dyDescent="0.3">
      <c r="A10" s="26" t="s">
        <v>85</v>
      </c>
      <c r="B10" s="22" t="s">
        <v>86</v>
      </c>
      <c r="C10" s="22" t="s">
        <v>7</v>
      </c>
      <c r="D10" s="27">
        <v>2.298508314943847</v>
      </c>
      <c r="E10" s="27">
        <v>3.2312749716994116</v>
      </c>
      <c r="F10" s="27">
        <v>0.55616696856563796</v>
      </c>
      <c r="G10" s="27">
        <v>4.6291103391126951</v>
      </c>
      <c r="H10" s="27">
        <v>1.0059738593441574</v>
      </c>
      <c r="I10" s="27">
        <v>4.9699327232926587</v>
      </c>
      <c r="J10" s="27">
        <v>3.1</v>
      </c>
      <c r="K10" s="27">
        <v>3.7</v>
      </c>
      <c r="L10" s="38">
        <f t="shared" si="0"/>
        <v>2.8764224673200189</v>
      </c>
      <c r="M10" s="38">
        <f t="shared" si="1"/>
        <v>2.9963193269195836</v>
      </c>
      <c r="N10" s="38">
        <f t="shared" si="2"/>
        <v>2.9363708971198013</v>
      </c>
    </row>
    <row r="11" spans="1:14" ht="15" x14ac:dyDescent="0.3">
      <c r="A11" s="26" t="s">
        <v>87</v>
      </c>
      <c r="B11" s="22" t="s">
        <v>88</v>
      </c>
      <c r="C11" s="22" t="s">
        <v>89</v>
      </c>
      <c r="D11" s="27">
        <v>0.30894803417346117</v>
      </c>
      <c r="E11" s="27">
        <v>2.5003853073428752</v>
      </c>
      <c r="F11" s="27">
        <v>2.200267468969519</v>
      </c>
      <c r="G11" s="27">
        <v>6.4839643928551904E-2</v>
      </c>
      <c r="H11" s="27">
        <v>1.3263925915502643</v>
      </c>
      <c r="I11" s="27">
        <v>2.9618780656108816</v>
      </c>
      <c r="J11" s="27">
        <v>0.99921163053513518</v>
      </c>
      <c r="K11" s="27">
        <v>1.915977229110748</v>
      </c>
      <c r="L11" s="38">
        <f t="shared" si="0"/>
        <v>1.7744009996693706</v>
      </c>
      <c r="M11" s="38">
        <f t="shared" si="1"/>
        <v>1.2950739931359885</v>
      </c>
      <c r="N11" s="38">
        <f t="shared" si="2"/>
        <v>1.5347374964026796</v>
      </c>
    </row>
    <row r="13" spans="1:14" ht="12.75" customHeight="1" x14ac:dyDescent="0.2"/>
    <row r="14" spans="1:14" ht="25.5" customHeight="1" x14ac:dyDescent="0.2">
      <c r="B14" s="44"/>
      <c r="C14" s="44"/>
      <c r="D14" s="41" t="s">
        <v>90</v>
      </c>
      <c r="E14" s="41" t="s">
        <v>91</v>
      </c>
      <c r="F14" s="44"/>
    </row>
    <row r="15" spans="1:14" ht="18" customHeight="1" x14ac:dyDescent="0.2">
      <c r="B15" s="59" t="s">
        <v>93</v>
      </c>
      <c r="C15" s="60"/>
      <c r="D15" s="45">
        <f>MAX(L2:L11)</f>
        <v>4.536509588129106</v>
      </c>
      <c r="E15" s="45">
        <f>MIN(L2:L11)</f>
        <v>1.6493938606448801</v>
      </c>
      <c r="F15" s="44"/>
    </row>
    <row r="16" spans="1:14" ht="18" customHeight="1" x14ac:dyDescent="0.2">
      <c r="B16" s="59" t="s">
        <v>92</v>
      </c>
      <c r="C16" s="60"/>
      <c r="D16" s="45">
        <f>MAX(M2:M11)</f>
        <v>3.9356806909623496</v>
      </c>
      <c r="E16" s="45">
        <f>MIN(M2:M11)</f>
        <v>1.2950739931359885</v>
      </c>
      <c r="F16" s="44"/>
    </row>
    <row r="17" spans="2:6" x14ac:dyDescent="0.2">
      <c r="B17" s="44"/>
      <c r="C17" s="44"/>
      <c r="D17" s="44"/>
      <c r="E17" s="44"/>
      <c r="F17" s="44"/>
    </row>
  </sheetData>
  <mergeCells count="2">
    <mergeCell ref="B15:C15"/>
    <mergeCell ref="B16:C16"/>
  </mergeCells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30" zoomScaleNormal="130" workbookViewId="0">
      <selection activeCell="F5" sqref="F5"/>
    </sheetView>
  </sheetViews>
  <sheetFormatPr baseColWidth="10" defaultColWidth="11.42578125" defaultRowHeight="12.75" x14ac:dyDescent="0.2"/>
  <cols>
    <col min="1" max="1" width="23.28515625" style="33" bestFit="1" customWidth="1"/>
    <col min="2" max="2" width="14.7109375" style="33" bestFit="1" customWidth="1"/>
    <col min="3" max="3" width="14.42578125" style="33" customWidth="1"/>
    <col min="4" max="4" width="16.42578125" style="33" bestFit="1" customWidth="1"/>
    <col min="5" max="5" width="14.7109375" style="33" bestFit="1" customWidth="1"/>
    <col min="6" max="7" width="12.85546875" style="33" customWidth="1"/>
    <col min="8" max="8" width="13.7109375" style="33" customWidth="1"/>
    <col min="9" max="9" width="14.42578125" style="33" customWidth="1"/>
    <col min="10" max="16384" width="11.42578125" style="33"/>
  </cols>
  <sheetData>
    <row r="1" spans="1:9" s="32" customFormat="1" x14ac:dyDescent="0.2">
      <c r="A1" s="61" t="s">
        <v>11</v>
      </c>
      <c r="B1" s="61" t="s">
        <v>12</v>
      </c>
      <c r="C1" s="41" t="s">
        <v>13</v>
      </c>
      <c r="D1" s="41" t="s">
        <v>14</v>
      </c>
      <c r="E1" s="61" t="s">
        <v>15</v>
      </c>
      <c r="F1" s="41" t="s">
        <v>154</v>
      </c>
      <c r="G1" s="41" t="s">
        <v>155</v>
      </c>
      <c r="H1" s="61" t="s">
        <v>16</v>
      </c>
      <c r="I1" s="61" t="s">
        <v>17</v>
      </c>
    </row>
    <row r="2" spans="1:9" s="32" customFormat="1" x14ac:dyDescent="0.2">
      <c r="A2" s="62"/>
      <c r="B2" s="62"/>
      <c r="C2" s="46">
        <v>4.4999999999999998E-2</v>
      </c>
      <c r="D2" s="47">
        <v>0.02</v>
      </c>
      <c r="E2" s="62"/>
      <c r="F2" s="47">
        <v>0.04</v>
      </c>
      <c r="G2" s="47">
        <v>0.04</v>
      </c>
      <c r="H2" s="62"/>
      <c r="I2" s="62"/>
    </row>
    <row r="3" spans="1:9" x14ac:dyDescent="0.2">
      <c r="A3" s="20" t="s">
        <v>146</v>
      </c>
      <c r="B3" s="24">
        <v>1250000</v>
      </c>
      <c r="C3" s="39">
        <f>B3*$C$2</f>
        <v>56250</v>
      </c>
      <c r="D3" s="39">
        <f>B3*$D$2</f>
        <v>25000</v>
      </c>
      <c r="E3" s="40">
        <f>SUM(B3:D3)</f>
        <v>1331250</v>
      </c>
      <c r="F3" s="40">
        <f>E3*$F$2</f>
        <v>53250</v>
      </c>
      <c r="G3" s="40">
        <f>E3*$G$2</f>
        <v>53250</v>
      </c>
      <c r="H3" s="40">
        <f>SUM(F3:G3)</f>
        <v>106500</v>
      </c>
      <c r="I3" s="40">
        <f>E3-H3</f>
        <v>1224750</v>
      </c>
    </row>
    <row r="4" spans="1:9" x14ac:dyDescent="0.2">
      <c r="A4" s="20" t="s">
        <v>147</v>
      </c>
      <c r="B4" s="24">
        <v>1300000</v>
      </c>
      <c r="C4" s="39">
        <f t="shared" ref="C4:C10" si="0">B4*$C$2</f>
        <v>58500</v>
      </c>
      <c r="D4" s="39">
        <f t="shared" ref="D4:D10" si="1">B4*$D$2</f>
        <v>26000</v>
      </c>
      <c r="E4" s="40">
        <f t="shared" ref="E4:E10" si="2">SUM(B4:D4)</f>
        <v>1384500</v>
      </c>
      <c r="F4" s="40">
        <f t="shared" ref="F4:F10" si="3">E4*$F$2</f>
        <v>55380</v>
      </c>
      <c r="G4" s="40">
        <f t="shared" ref="G4:G10" si="4">E4*$G$2</f>
        <v>55380</v>
      </c>
      <c r="H4" s="40">
        <f t="shared" ref="H4:H10" si="5">SUM(F4:G4)</f>
        <v>110760</v>
      </c>
      <c r="I4" s="40">
        <f t="shared" ref="I4:I10" si="6">E4-H4</f>
        <v>1273740</v>
      </c>
    </row>
    <row r="5" spans="1:9" x14ac:dyDescent="0.2">
      <c r="A5" s="20" t="s">
        <v>148</v>
      </c>
      <c r="B5" s="24">
        <v>1129000</v>
      </c>
      <c r="C5" s="39">
        <f t="shared" si="0"/>
        <v>50805</v>
      </c>
      <c r="D5" s="39">
        <f t="shared" si="1"/>
        <v>22580</v>
      </c>
      <c r="E5" s="40">
        <f t="shared" si="2"/>
        <v>1202385</v>
      </c>
      <c r="F5" s="40">
        <f t="shared" si="3"/>
        <v>48095.4</v>
      </c>
      <c r="G5" s="40">
        <f t="shared" si="4"/>
        <v>48095.4</v>
      </c>
      <c r="H5" s="40">
        <f t="shared" si="5"/>
        <v>96190.8</v>
      </c>
      <c r="I5" s="40">
        <f t="shared" si="6"/>
        <v>1106194.2</v>
      </c>
    </row>
    <row r="6" spans="1:9" x14ac:dyDescent="0.2">
      <c r="A6" s="20" t="s">
        <v>149</v>
      </c>
      <c r="B6" s="24">
        <v>1006000</v>
      </c>
      <c r="C6" s="39">
        <f t="shared" si="0"/>
        <v>45270</v>
      </c>
      <c r="D6" s="39">
        <f t="shared" si="1"/>
        <v>20120</v>
      </c>
      <c r="E6" s="40">
        <f t="shared" si="2"/>
        <v>1071390</v>
      </c>
      <c r="F6" s="40">
        <f t="shared" si="3"/>
        <v>42855.6</v>
      </c>
      <c r="G6" s="40">
        <f t="shared" si="4"/>
        <v>42855.6</v>
      </c>
      <c r="H6" s="40">
        <f t="shared" si="5"/>
        <v>85711.2</v>
      </c>
      <c r="I6" s="40">
        <f t="shared" si="6"/>
        <v>985678.8</v>
      </c>
    </row>
    <row r="7" spans="1:9" x14ac:dyDescent="0.2">
      <c r="A7" s="20" t="s">
        <v>150</v>
      </c>
      <c r="B7" s="24">
        <v>1025000</v>
      </c>
      <c r="C7" s="39">
        <f t="shared" si="0"/>
        <v>46125</v>
      </c>
      <c r="D7" s="39">
        <f t="shared" si="1"/>
        <v>20500</v>
      </c>
      <c r="E7" s="40">
        <f t="shared" si="2"/>
        <v>1091625</v>
      </c>
      <c r="F7" s="40">
        <f t="shared" si="3"/>
        <v>43665</v>
      </c>
      <c r="G7" s="40">
        <f t="shared" si="4"/>
        <v>43665</v>
      </c>
      <c r="H7" s="40">
        <f t="shared" si="5"/>
        <v>87330</v>
      </c>
      <c r="I7" s="40">
        <f t="shared" si="6"/>
        <v>1004295</v>
      </c>
    </row>
    <row r="8" spans="1:9" x14ac:dyDescent="0.2">
      <c r="A8" s="20" t="s">
        <v>151</v>
      </c>
      <c r="B8" s="24">
        <v>980000</v>
      </c>
      <c r="C8" s="39">
        <f t="shared" si="0"/>
        <v>44100</v>
      </c>
      <c r="D8" s="39">
        <f t="shared" si="1"/>
        <v>19600</v>
      </c>
      <c r="E8" s="40">
        <f t="shared" si="2"/>
        <v>1043700</v>
      </c>
      <c r="F8" s="40">
        <f t="shared" si="3"/>
        <v>41748</v>
      </c>
      <c r="G8" s="40">
        <f t="shared" si="4"/>
        <v>41748</v>
      </c>
      <c r="H8" s="40">
        <f t="shared" si="5"/>
        <v>83496</v>
      </c>
      <c r="I8" s="40">
        <f t="shared" si="6"/>
        <v>960204</v>
      </c>
    </row>
    <row r="9" spans="1:9" x14ac:dyDescent="0.2">
      <c r="A9" s="20" t="s">
        <v>152</v>
      </c>
      <c r="B9" s="24">
        <v>1200000</v>
      </c>
      <c r="C9" s="39">
        <f t="shared" si="0"/>
        <v>54000</v>
      </c>
      <c r="D9" s="39">
        <f t="shared" si="1"/>
        <v>24000</v>
      </c>
      <c r="E9" s="40">
        <f t="shared" si="2"/>
        <v>1278000</v>
      </c>
      <c r="F9" s="40">
        <f t="shared" si="3"/>
        <v>51120</v>
      </c>
      <c r="G9" s="40">
        <f t="shared" si="4"/>
        <v>51120</v>
      </c>
      <c r="H9" s="40">
        <f t="shared" si="5"/>
        <v>102240</v>
      </c>
      <c r="I9" s="40">
        <f t="shared" si="6"/>
        <v>1175760</v>
      </c>
    </row>
    <row r="10" spans="1:9" x14ac:dyDescent="0.2">
      <c r="A10" s="20" t="s">
        <v>153</v>
      </c>
      <c r="B10" s="24">
        <v>990000</v>
      </c>
      <c r="C10" s="39">
        <f t="shared" si="0"/>
        <v>44550</v>
      </c>
      <c r="D10" s="39">
        <f t="shared" si="1"/>
        <v>19800</v>
      </c>
      <c r="E10" s="40">
        <f t="shared" si="2"/>
        <v>1054350</v>
      </c>
      <c r="F10" s="40">
        <f t="shared" si="3"/>
        <v>42174</v>
      </c>
      <c r="G10" s="40">
        <f t="shared" si="4"/>
        <v>42174</v>
      </c>
      <c r="H10" s="40">
        <f t="shared" si="5"/>
        <v>84348</v>
      </c>
      <c r="I10" s="40">
        <f t="shared" si="6"/>
        <v>970002</v>
      </c>
    </row>
    <row r="11" spans="1:9" x14ac:dyDescent="0.2">
      <c r="A11" s="31"/>
      <c r="B11" s="31"/>
      <c r="C11" s="31"/>
      <c r="D11" s="31"/>
      <c r="E11" s="31"/>
      <c r="F11" s="31"/>
      <c r="G11" s="31"/>
      <c r="H11" s="31"/>
      <c r="I11" s="31"/>
    </row>
    <row r="13" spans="1:9" ht="15" x14ac:dyDescent="0.25">
      <c r="E13" s="34"/>
    </row>
  </sheetData>
  <mergeCells count="5">
    <mergeCell ref="A1:A2"/>
    <mergeCell ref="E1:E2"/>
    <mergeCell ref="H1:H2"/>
    <mergeCell ref="I1:I2"/>
    <mergeCell ref="B1:B2"/>
  </mergeCells>
  <printOptions headings="1"/>
  <pageMargins left="0.65" right="0.75" top="0.93" bottom="1" header="0.34" footer="0"/>
  <pageSetup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8"/>
  <sheetViews>
    <sheetView workbookViewId="0"/>
  </sheetViews>
  <sheetFormatPr baseColWidth="10" defaultRowHeight="12.75" x14ac:dyDescent="0.2"/>
  <cols>
    <col min="1" max="1" width="3.42578125" style="3" bestFit="1" customWidth="1"/>
    <col min="2" max="2" width="11.42578125" style="3"/>
    <col min="3" max="3" width="11.7109375" style="3" bestFit="1" customWidth="1"/>
    <col min="4" max="5" width="11.42578125" style="3" bestFit="1" customWidth="1"/>
    <col min="6" max="6" width="11.140625" style="3" bestFit="1" customWidth="1"/>
    <col min="7" max="7" width="14.28515625" style="3" bestFit="1" customWidth="1"/>
    <col min="8" max="8" width="10.42578125" style="3" bestFit="1" customWidth="1"/>
    <col min="9" max="256" width="11.42578125" style="3"/>
    <col min="257" max="257" width="3.42578125" style="3" bestFit="1" customWidth="1"/>
    <col min="258" max="258" width="11.42578125" style="3"/>
    <col min="259" max="259" width="11.7109375" style="3" bestFit="1" customWidth="1"/>
    <col min="260" max="261" width="11.42578125" style="3" bestFit="1" customWidth="1"/>
    <col min="262" max="262" width="11.140625" style="3" bestFit="1" customWidth="1"/>
    <col min="263" max="263" width="14.28515625" style="3" bestFit="1" customWidth="1"/>
    <col min="264" max="264" width="10.42578125" style="3" bestFit="1" customWidth="1"/>
    <col min="265" max="512" width="11.42578125" style="3"/>
    <col min="513" max="513" width="3.42578125" style="3" bestFit="1" customWidth="1"/>
    <col min="514" max="514" width="11.42578125" style="3"/>
    <col min="515" max="515" width="11.7109375" style="3" bestFit="1" customWidth="1"/>
    <col min="516" max="517" width="11.42578125" style="3" bestFit="1" customWidth="1"/>
    <col min="518" max="518" width="11.140625" style="3" bestFit="1" customWidth="1"/>
    <col min="519" max="519" width="14.28515625" style="3" bestFit="1" customWidth="1"/>
    <col min="520" max="520" width="10.42578125" style="3" bestFit="1" customWidth="1"/>
    <col min="521" max="768" width="11.42578125" style="3"/>
    <col min="769" max="769" width="3.42578125" style="3" bestFit="1" customWidth="1"/>
    <col min="770" max="770" width="11.42578125" style="3"/>
    <col min="771" max="771" width="11.7109375" style="3" bestFit="1" customWidth="1"/>
    <col min="772" max="773" width="11.42578125" style="3" bestFit="1" customWidth="1"/>
    <col min="774" max="774" width="11.140625" style="3" bestFit="1" customWidth="1"/>
    <col min="775" max="775" width="14.28515625" style="3" bestFit="1" customWidth="1"/>
    <col min="776" max="776" width="10.42578125" style="3" bestFit="1" customWidth="1"/>
    <col min="777" max="1024" width="11.42578125" style="3"/>
    <col min="1025" max="1025" width="3.42578125" style="3" bestFit="1" customWidth="1"/>
    <col min="1026" max="1026" width="11.42578125" style="3"/>
    <col min="1027" max="1027" width="11.7109375" style="3" bestFit="1" customWidth="1"/>
    <col min="1028" max="1029" width="11.42578125" style="3" bestFit="1" customWidth="1"/>
    <col min="1030" max="1030" width="11.140625" style="3" bestFit="1" customWidth="1"/>
    <col min="1031" max="1031" width="14.28515625" style="3" bestFit="1" customWidth="1"/>
    <col min="1032" max="1032" width="10.42578125" style="3" bestFit="1" customWidth="1"/>
    <col min="1033" max="1280" width="11.42578125" style="3"/>
    <col min="1281" max="1281" width="3.42578125" style="3" bestFit="1" customWidth="1"/>
    <col min="1282" max="1282" width="11.42578125" style="3"/>
    <col min="1283" max="1283" width="11.7109375" style="3" bestFit="1" customWidth="1"/>
    <col min="1284" max="1285" width="11.42578125" style="3" bestFit="1" customWidth="1"/>
    <col min="1286" max="1286" width="11.140625" style="3" bestFit="1" customWidth="1"/>
    <col min="1287" max="1287" width="14.28515625" style="3" bestFit="1" customWidth="1"/>
    <col min="1288" max="1288" width="10.42578125" style="3" bestFit="1" customWidth="1"/>
    <col min="1289" max="1536" width="11.42578125" style="3"/>
    <col min="1537" max="1537" width="3.42578125" style="3" bestFit="1" customWidth="1"/>
    <col min="1538" max="1538" width="11.42578125" style="3"/>
    <col min="1539" max="1539" width="11.7109375" style="3" bestFit="1" customWidth="1"/>
    <col min="1540" max="1541" width="11.42578125" style="3" bestFit="1" customWidth="1"/>
    <col min="1542" max="1542" width="11.140625" style="3" bestFit="1" customWidth="1"/>
    <col min="1543" max="1543" width="14.28515625" style="3" bestFit="1" customWidth="1"/>
    <col min="1544" max="1544" width="10.42578125" style="3" bestFit="1" customWidth="1"/>
    <col min="1545" max="1792" width="11.42578125" style="3"/>
    <col min="1793" max="1793" width="3.42578125" style="3" bestFit="1" customWidth="1"/>
    <col min="1794" max="1794" width="11.42578125" style="3"/>
    <col min="1795" max="1795" width="11.7109375" style="3" bestFit="1" customWidth="1"/>
    <col min="1796" max="1797" width="11.42578125" style="3" bestFit="1" customWidth="1"/>
    <col min="1798" max="1798" width="11.140625" style="3" bestFit="1" customWidth="1"/>
    <col min="1799" max="1799" width="14.28515625" style="3" bestFit="1" customWidth="1"/>
    <col min="1800" max="1800" width="10.42578125" style="3" bestFit="1" customWidth="1"/>
    <col min="1801" max="2048" width="11.42578125" style="3"/>
    <col min="2049" max="2049" width="3.42578125" style="3" bestFit="1" customWidth="1"/>
    <col min="2050" max="2050" width="11.42578125" style="3"/>
    <col min="2051" max="2051" width="11.7109375" style="3" bestFit="1" customWidth="1"/>
    <col min="2052" max="2053" width="11.42578125" style="3" bestFit="1" customWidth="1"/>
    <col min="2054" max="2054" width="11.140625" style="3" bestFit="1" customWidth="1"/>
    <col min="2055" max="2055" width="14.28515625" style="3" bestFit="1" customWidth="1"/>
    <col min="2056" max="2056" width="10.42578125" style="3" bestFit="1" customWidth="1"/>
    <col min="2057" max="2304" width="11.42578125" style="3"/>
    <col min="2305" max="2305" width="3.42578125" style="3" bestFit="1" customWidth="1"/>
    <col min="2306" max="2306" width="11.42578125" style="3"/>
    <col min="2307" max="2307" width="11.7109375" style="3" bestFit="1" customWidth="1"/>
    <col min="2308" max="2309" width="11.42578125" style="3" bestFit="1" customWidth="1"/>
    <col min="2310" max="2310" width="11.140625" style="3" bestFit="1" customWidth="1"/>
    <col min="2311" max="2311" width="14.28515625" style="3" bestFit="1" customWidth="1"/>
    <col min="2312" max="2312" width="10.42578125" style="3" bestFit="1" customWidth="1"/>
    <col min="2313" max="2560" width="11.42578125" style="3"/>
    <col min="2561" max="2561" width="3.42578125" style="3" bestFit="1" customWidth="1"/>
    <col min="2562" max="2562" width="11.42578125" style="3"/>
    <col min="2563" max="2563" width="11.7109375" style="3" bestFit="1" customWidth="1"/>
    <col min="2564" max="2565" width="11.42578125" style="3" bestFit="1" customWidth="1"/>
    <col min="2566" max="2566" width="11.140625" style="3" bestFit="1" customWidth="1"/>
    <col min="2567" max="2567" width="14.28515625" style="3" bestFit="1" customWidth="1"/>
    <col min="2568" max="2568" width="10.42578125" style="3" bestFit="1" customWidth="1"/>
    <col min="2569" max="2816" width="11.42578125" style="3"/>
    <col min="2817" max="2817" width="3.42578125" style="3" bestFit="1" customWidth="1"/>
    <col min="2818" max="2818" width="11.42578125" style="3"/>
    <col min="2819" max="2819" width="11.7109375" style="3" bestFit="1" customWidth="1"/>
    <col min="2820" max="2821" width="11.42578125" style="3" bestFit="1" customWidth="1"/>
    <col min="2822" max="2822" width="11.140625" style="3" bestFit="1" customWidth="1"/>
    <col min="2823" max="2823" width="14.28515625" style="3" bestFit="1" customWidth="1"/>
    <col min="2824" max="2824" width="10.42578125" style="3" bestFit="1" customWidth="1"/>
    <col min="2825" max="3072" width="11.42578125" style="3"/>
    <col min="3073" max="3073" width="3.42578125" style="3" bestFit="1" customWidth="1"/>
    <col min="3074" max="3074" width="11.42578125" style="3"/>
    <col min="3075" max="3075" width="11.7109375" style="3" bestFit="1" customWidth="1"/>
    <col min="3076" max="3077" width="11.42578125" style="3" bestFit="1" customWidth="1"/>
    <col min="3078" max="3078" width="11.140625" style="3" bestFit="1" customWidth="1"/>
    <col min="3079" max="3079" width="14.28515625" style="3" bestFit="1" customWidth="1"/>
    <col min="3080" max="3080" width="10.42578125" style="3" bestFit="1" customWidth="1"/>
    <col min="3081" max="3328" width="11.42578125" style="3"/>
    <col min="3329" max="3329" width="3.42578125" style="3" bestFit="1" customWidth="1"/>
    <col min="3330" max="3330" width="11.42578125" style="3"/>
    <col min="3331" max="3331" width="11.7109375" style="3" bestFit="1" customWidth="1"/>
    <col min="3332" max="3333" width="11.42578125" style="3" bestFit="1" customWidth="1"/>
    <col min="3334" max="3334" width="11.140625" style="3" bestFit="1" customWidth="1"/>
    <col min="3335" max="3335" width="14.28515625" style="3" bestFit="1" customWidth="1"/>
    <col min="3336" max="3336" width="10.42578125" style="3" bestFit="1" customWidth="1"/>
    <col min="3337" max="3584" width="11.42578125" style="3"/>
    <col min="3585" max="3585" width="3.42578125" style="3" bestFit="1" customWidth="1"/>
    <col min="3586" max="3586" width="11.42578125" style="3"/>
    <col min="3587" max="3587" width="11.7109375" style="3" bestFit="1" customWidth="1"/>
    <col min="3588" max="3589" width="11.42578125" style="3" bestFit="1" customWidth="1"/>
    <col min="3590" max="3590" width="11.140625" style="3" bestFit="1" customWidth="1"/>
    <col min="3591" max="3591" width="14.28515625" style="3" bestFit="1" customWidth="1"/>
    <col min="3592" max="3592" width="10.42578125" style="3" bestFit="1" customWidth="1"/>
    <col min="3593" max="3840" width="11.42578125" style="3"/>
    <col min="3841" max="3841" width="3.42578125" style="3" bestFit="1" customWidth="1"/>
    <col min="3842" max="3842" width="11.42578125" style="3"/>
    <col min="3843" max="3843" width="11.7109375" style="3" bestFit="1" customWidth="1"/>
    <col min="3844" max="3845" width="11.42578125" style="3" bestFit="1" customWidth="1"/>
    <col min="3846" max="3846" width="11.140625" style="3" bestFit="1" customWidth="1"/>
    <col min="3847" max="3847" width="14.28515625" style="3" bestFit="1" customWidth="1"/>
    <col min="3848" max="3848" width="10.42578125" style="3" bestFit="1" customWidth="1"/>
    <col min="3849" max="4096" width="11.42578125" style="3"/>
    <col min="4097" max="4097" width="3.42578125" style="3" bestFit="1" customWidth="1"/>
    <col min="4098" max="4098" width="11.42578125" style="3"/>
    <col min="4099" max="4099" width="11.7109375" style="3" bestFit="1" customWidth="1"/>
    <col min="4100" max="4101" width="11.42578125" style="3" bestFit="1" customWidth="1"/>
    <col min="4102" max="4102" width="11.140625" style="3" bestFit="1" customWidth="1"/>
    <col min="4103" max="4103" width="14.28515625" style="3" bestFit="1" customWidth="1"/>
    <col min="4104" max="4104" width="10.42578125" style="3" bestFit="1" customWidth="1"/>
    <col min="4105" max="4352" width="11.42578125" style="3"/>
    <col min="4353" max="4353" width="3.42578125" style="3" bestFit="1" customWidth="1"/>
    <col min="4354" max="4354" width="11.42578125" style="3"/>
    <col min="4355" max="4355" width="11.7109375" style="3" bestFit="1" customWidth="1"/>
    <col min="4356" max="4357" width="11.42578125" style="3" bestFit="1" customWidth="1"/>
    <col min="4358" max="4358" width="11.140625" style="3" bestFit="1" customWidth="1"/>
    <col min="4359" max="4359" width="14.28515625" style="3" bestFit="1" customWidth="1"/>
    <col min="4360" max="4360" width="10.42578125" style="3" bestFit="1" customWidth="1"/>
    <col min="4361" max="4608" width="11.42578125" style="3"/>
    <col min="4609" max="4609" width="3.42578125" style="3" bestFit="1" customWidth="1"/>
    <col min="4610" max="4610" width="11.42578125" style="3"/>
    <col min="4611" max="4611" width="11.7109375" style="3" bestFit="1" customWidth="1"/>
    <col min="4612" max="4613" width="11.42578125" style="3" bestFit="1" customWidth="1"/>
    <col min="4614" max="4614" width="11.140625" style="3" bestFit="1" customWidth="1"/>
    <col min="4615" max="4615" width="14.28515625" style="3" bestFit="1" customWidth="1"/>
    <col min="4616" max="4616" width="10.42578125" style="3" bestFit="1" customWidth="1"/>
    <col min="4617" max="4864" width="11.42578125" style="3"/>
    <col min="4865" max="4865" width="3.42578125" style="3" bestFit="1" customWidth="1"/>
    <col min="4866" max="4866" width="11.42578125" style="3"/>
    <col min="4867" max="4867" width="11.7109375" style="3" bestFit="1" customWidth="1"/>
    <col min="4868" max="4869" width="11.42578125" style="3" bestFit="1" customWidth="1"/>
    <col min="4870" max="4870" width="11.140625" style="3" bestFit="1" customWidth="1"/>
    <col min="4871" max="4871" width="14.28515625" style="3" bestFit="1" customWidth="1"/>
    <col min="4872" max="4872" width="10.42578125" style="3" bestFit="1" customWidth="1"/>
    <col min="4873" max="5120" width="11.42578125" style="3"/>
    <col min="5121" max="5121" width="3.42578125" style="3" bestFit="1" customWidth="1"/>
    <col min="5122" max="5122" width="11.42578125" style="3"/>
    <col min="5123" max="5123" width="11.7109375" style="3" bestFit="1" customWidth="1"/>
    <col min="5124" max="5125" width="11.42578125" style="3" bestFit="1" customWidth="1"/>
    <col min="5126" max="5126" width="11.140625" style="3" bestFit="1" customWidth="1"/>
    <col min="5127" max="5127" width="14.28515625" style="3" bestFit="1" customWidth="1"/>
    <col min="5128" max="5128" width="10.42578125" style="3" bestFit="1" customWidth="1"/>
    <col min="5129" max="5376" width="11.42578125" style="3"/>
    <col min="5377" max="5377" width="3.42578125" style="3" bestFit="1" customWidth="1"/>
    <col min="5378" max="5378" width="11.42578125" style="3"/>
    <col min="5379" max="5379" width="11.7109375" style="3" bestFit="1" customWidth="1"/>
    <col min="5380" max="5381" width="11.42578125" style="3" bestFit="1" customWidth="1"/>
    <col min="5382" max="5382" width="11.140625" style="3" bestFit="1" customWidth="1"/>
    <col min="5383" max="5383" width="14.28515625" style="3" bestFit="1" customWidth="1"/>
    <col min="5384" max="5384" width="10.42578125" style="3" bestFit="1" customWidth="1"/>
    <col min="5385" max="5632" width="11.42578125" style="3"/>
    <col min="5633" max="5633" width="3.42578125" style="3" bestFit="1" customWidth="1"/>
    <col min="5634" max="5634" width="11.42578125" style="3"/>
    <col min="5635" max="5635" width="11.7109375" style="3" bestFit="1" customWidth="1"/>
    <col min="5636" max="5637" width="11.42578125" style="3" bestFit="1" customWidth="1"/>
    <col min="5638" max="5638" width="11.140625" style="3" bestFit="1" customWidth="1"/>
    <col min="5639" max="5639" width="14.28515625" style="3" bestFit="1" customWidth="1"/>
    <col min="5640" max="5640" width="10.42578125" style="3" bestFit="1" customWidth="1"/>
    <col min="5641" max="5888" width="11.42578125" style="3"/>
    <col min="5889" max="5889" width="3.42578125" style="3" bestFit="1" customWidth="1"/>
    <col min="5890" max="5890" width="11.42578125" style="3"/>
    <col min="5891" max="5891" width="11.7109375" style="3" bestFit="1" customWidth="1"/>
    <col min="5892" max="5893" width="11.42578125" style="3" bestFit="1" customWidth="1"/>
    <col min="5894" max="5894" width="11.140625" style="3" bestFit="1" customWidth="1"/>
    <col min="5895" max="5895" width="14.28515625" style="3" bestFit="1" customWidth="1"/>
    <col min="5896" max="5896" width="10.42578125" style="3" bestFit="1" customWidth="1"/>
    <col min="5897" max="6144" width="11.42578125" style="3"/>
    <col min="6145" max="6145" width="3.42578125" style="3" bestFit="1" customWidth="1"/>
    <col min="6146" max="6146" width="11.42578125" style="3"/>
    <col min="6147" max="6147" width="11.7109375" style="3" bestFit="1" customWidth="1"/>
    <col min="6148" max="6149" width="11.42578125" style="3" bestFit="1" customWidth="1"/>
    <col min="6150" max="6150" width="11.140625" style="3" bestFit="1" customWidth="1"/>
    <col min="6151" max="6151" width="14.28515625" style="3" bestFit="1" customWidth="1"/>
    <col min="6152" max="6152" width="10.42578125" style="3" bestFit="1" customWidth="1"/>
    <col min="6153" max="6400" width="11.42578125" style="3"/>
    <col min="6401" max="6401" width="3.42578125" style="3" bestFit="1" customWidth="1"/>
    <col min="6402" max="6402" width="11.42578125" style="3"/>
    <col min="6403" max="6403" width="11.7109375" style="3" bestFit="1" customWidth="1"/>
    <col min="6404" max="6405" width="11.42578125" style="3" bestFit="1" customWidth="1"/>
    <col min="6406" max="6406" width="11.140625" style="3" bestFit="1" customWidth="1"/>
    <col min="6407" max="6407" width="14.28515625" style="3" bestFit="1" customWidth="1"/>
    <col min="6408" max="6408" width="10.42578125" style="3" bestFit="1" customWidth="1"/>
    <col min="6409" max="6656" width="11.42578125" style="3"/>
    <col min="6657" max="6657" width="3.42578125" style="3" bestFit="1" customWidth="1"/>
    <col min="6658" max="6658" width="11.42578125" style="3"/>
    <col min="6659" max="6659" width="11.7109375" style="3" bestFit="1" customWidth="1"/>
    <col min="6660" max="6661" width="11.42578125" style="3" bestFit="1" customWidth="1"/>
    <col min="6662" max="6662" width="11.140625" style="3" bestFit="1" customWidth="1"/>
    <col min="6663" max="6663" width="14.28515625" style="3" bestFit="1" customWidth="1"/>
    <col min="6664" max="6664" width="10.42578125" style="3" bestFit="1" customWidth="1"/>
    <col min="6665" max="6912" width="11.42578125" style="3"/>
    <col min="6913" max="6913" width="3.42578125" style="3" bestFit="1" customWidth="1"/>
    <col min="6914" max="6914" width="11.42578125" style="3"/>
    <col min="6915" max="6915" width="11.7109375" style="3" bestFit="1" customWidth="1"/>
    <col min="6916" max="6917" width="11.42578125" style="3" bestFit="1" customWidth="1"/>
    <col min="6918" max="6918" width="11.140625" style="3" bestFit="1" customWidth="1"/>
    <col min="6919" max="6919" width="14.28515625" style="3" bestFit="1" customWidth="1"/>
    <col min="6920" max="6920" width="10.42578125" style="3" bestFit="1" customWidth="1"/>
    <col min="6921" max="7168" width="11.42578125" style="3"/>
    <col min="7169" max="7169" width="3.42578125" style="3" bestFit="1" customWidth="1"/>
    <col min="7170" max="7170" width="11.42578125" style="3"/>
    <col min="7171" max="7171" width="11.7109375" style="3" bestFit="1" customWidth="1"/>
    <col min="7172" max="7173" width="11.42578125" style="3" bestFit="1" customWidth="1"/>
    <col min="7174" max="7174" width="11.140625" style="3" bestFit="1" customWidth="1"/>
    <col min="7175" max="7175" width="14.28515625" style="3" bestFit="1" customWidth="1"/>
    <col min="7176" max="7176" width="10.42578125" style="3" bestFit="1" customWidth="1"/>
    <col min="7177" max="7424" width="11.42578125" style="3"/>
    <col min="7425" max="7425" width="3.42578125" style="3" bestFit="1" customWidth="1"/>
    <col min="7426" max="7426" width="11.42578125" style="3"/>
    <col min="7427" max="7427" width="11.7109375" style="3" bestFit="1" customWidth="1"/>
    <col min="7428" max="7429" width="11.42578125" style="3" bestFit="1" customWidth="1"/>
    <col min="7430" max="7430" width="11.140625" style="3" bestFit="1" customWidth="1"/>
    <col min="7431" max="7431" width="14.28515625" style="3" bestFit="1" customWidth="1"/>
    <col min="7432" max="7432" width="10.42578125" style="3" bestFit="1" customWidth="1"/>
    <col min="7433" max="7680" width="11.42578125" style="3"/>
    <col min="7681" max="7681" width="3.42578125" style="3" bestFit="1" customWidth="1"/>
    <col min="7682" max="7682" width="11.42578125" style="3"/>
    <col min="7683" max="7683" width="11.7109375" style="3" bestFit="1" customWidth="1"/>
    <col min="7684" max="7685" width="11.42578125" style="3" bestFit="1" customWidth="1"/>
    <col min="7686" max="7686" width="11.140625" style="3" bestFit="1" customWidth="1"/>
    <col min="7687" max="7687" width="14.28515625" style="3" bestFit="1" customWidth="1"/>
    <col min="7688" max="7688" width="10.42578125" style="3" bestFit="1" customWidth="1"/>
    <col min="7689" max="7936" width="11.42578125" style="3"/>
    <col min="7937" max="7937" width="3.42578125" style="3" bestFit="1" customWidth="1"/>
    <col min="7938" max="7938" width="11.42578125" style="3"/>
    <col min="7939" max="7939" width="11.7109375" style="3" bestFit="1" customWidth="1"/>
    <col min="7940" max="7941" width="11.42578125" style="3" bestFit="1" customWidth="1"/>
    <col min="7942" max="7942" width="11.140625" style="3" bestFit="1" customWidth="1"/>
    <col min="7943" max="7943" width="14.28515625" style="3" bestFit="1" customWidth="1"/>
    <col min="7944" max="7944" width="10.42578125" style="3" bestFit="1" customWidth="1"/>
    <col min="7945" max="8192" width="11.42578125" style="3"/>
    <col min="8193" max="8193" width="3.42578125" style="3" bestFit="1" customWidth="1"/>
    <col min="8194" max="8194" width="11.42578125" style="3"/>
    <col min="8195" max="8195" width="11.7109375" style="3" bestFit="1" customWidth="1"/>
    <col min="8196" max="8197" width="11.42578125" style="3" bestFit="1" customWidth="1"/>
    <col min="8198" max="8198" width="11.140625" style="3" bestFit="1" customWidth="1"/>
    <col min="8199" max="8199" width="14.28515625" style="3" bestFit="1" customWidth="1"/>
    <col min="8200" max="8200" width="10.42578125" style="3" bestFit="1" customWidth="1"/>
    <col min="8201" max="8448" width="11.42578125" style="3"/>
    <col min="8449" max="8449" width="3.42578125" style="3" bestFit="1" customWidth="1"/>
    <col min="8450" max="8450" width="11.42578125" style="3"/>
    <col min="8451" max="8451" width="11.7109375" style="3" bestFit="1" customWidth="1"/>
    <col min="8452" max="8453" width="11.42578125" style="3" bestFit="1" customWidth="1"/>
    <col min="8454" max="8454" width="11.140625" style="3" bestFit="1" customWidth="1"/>
    <col min="8455" max="8455" width="14.28515625" style="3" bestFit="1" customWidth="1"/>
    <col min="8456" max="8456" width="10.42578125" style="3" bestFit="1" customWidth="1"/>
    <col min="8457" max="8704" width="11.42578125" style="3"/>
    <col min="8705" max="8705" width="3.42578125" style="3" bestFit="1" customWidth="1"/>
    <col min="8706" max="8706" width="11.42578125" style="3"/>
    <col min="8707" max="8707" width="11.7109375" style="3" bestFit="1" customWidth="1"/>
    <col min="8708" max="8709" width="11.42578125" style="3" bestFit="1" customWidth="1"/>
    <col min="8710" max="8710" width="11.140625" style="3" bestFit="1" customWidth="1"/>
    <col min="8711" max="8711" width="14.28515625" style="3" bestFit="1" customWidth="1"/>
    <col min="8712" max="8712" width="10.42578125" style="3" bestFit="1" customWidth="1"/>
    <col min="8713" max="8960" width="11.42578125" style="3"/>
    <col min="8961" max="8961" width="3.42578125" style="3" bestFit="1" customWidth="1"/>
    <col min="8962" max="8962" width="11.42578125" style="3"/>
    <col min="8963" max="8963" width="11.7109375" style="3" bestFit="1" customWidth="1"/>
    <col min="8964" max="8965" width="11.42578125" style="3" bestFit="1" customWidth="1"/>
    <col min="8966" max="8966" width="11.140625" style="3" bestFit="1" customWidth="1"/>
    <col min="8967" max="8967" width="14.28515625" style="3" bestFit="1" customWidth="1"/>
    <col min="8968" max="8968" width="10.42578125" style="3" bestFit="1" customWidth="1"/>
    <col min="8969" max="9216" width="11.42578125" style="3"/>
    <col min="9217" max="9217" width="3.42578125" style="3" bestFit="1" customWidth="1"/>
    <col min="9218" max="9218" width="11.42578125" style="3"/>
    <col min="9219" max="9219" width="11.7109375" style="3" bestFit="1" customWidth="1"/>
    <col min="9220" max="9221" width="11.42578125" style="3" bestFit="1" customWidth="1"/>
    <col min="9222" max="9222" width="11.140625" style="3" bestFit="1" customWidth="1"/>
    <col min="9223" max="9223" width="14.28515625" style="3" bestFit="1" customWidth="1"/>
    <col min="9224" max="9224" width="10.42578125" style="3" bestFit="1" customWidth="1"/>
    <col min="9225" max="9472" width="11.42578125" style="3"/>
    <col min="9473" max="9473" width="3.42578125" style="3" bestFit="1" customWidth="1"/>
    <col min="9474" max="9474" width="11.42578125" style="3"/>
    <col min="9475" max="9475" width="11.7109375" style="3" bestFit="1" customWidth="1"/>
    <col min="9476" max="9477" width="11.42578125" style="3" bestFit="1" customWidth="1"/>
    <col min="9478" max="9478" width="11.140625" style="3" bestFit="1" customWidth="1"/>
    <col min="9479" max="9479" width="14.28515625" style="3" bestFit="1" customWidth="1"/>
    <col min="9480" max="9480" width="10.42578125" style="3" bestFit="1" customWidth="1"/>
    <col min="9481" max="9728" width="11.42578125" style="3"/>
    <col min="9729" max="9729" width="3.42578125" style="3" bestFit="1" customWidth="1"/>
    <col min="9730" max="9730" width="11.42578125" style="3"/>
    <col min="9731" max="9731" width="11.7109375" style="3" bestFit="1" customWidth="1"/>
    <col min="9732" max="9733" width="11.42578125" style="3" bestFit="1" customWidth="1"/>
    <col min="9734" max="9734" width="11.140625" style="3" bestFit="1" customWidth="1"/>
    <col min="9735" max="9735" width="14.28515625" style="3" bestFit="1" customWidth="1"/>
    <col min="9736" max="9736" width="10.42578125" style="3" bestFit="1" customWidth="1"/>
    <col min="9737" max="9984" width="11.42578125" style="3"/>
    <col min="9985" max="9985" width="3.42578125" style="3" bestFit="1" customWidth="1"/>
    <col min="9986" max="9986" width="11.42578125" style="3"/>
    <col min="9987" max="9987" width="11.7109375" style="3" bestFit="1" customWidth="1"/>
    <col min="9988" max="9989" width="11.42578125" style="3" bestFit="1" customWidth="1"/>
    <col min="9990" max="9990" width="11.140625" style="3" bestFit="1" customWidth="1"/>
    <col min="9991" max="9991" width="14.28515625" style="3" bestFit="1" customWidth="1"/>
    <col min="9992" max="9992" width="10.42578125" style="3" bestFit="1" customWidth="1"/>
    <col min="9993" max="10240" width="11.42578125" style="3"/>
    <col min="10241" max="10241" width="3.42578125" style="3" bestFit="1" customWidth="1"/>
    <col min="10242" max="10242" width="11.42578125" style="3"/>
    <col min="10243" max="10243" width="11.7109375" style="3" bestFit="1" customWidth="1"/>
    <col min="10244" max="10245" width="11.42578125" style="3" bestFit="1" customWidth="1"/>
    <col min="10246" max="10246" width="11.140625" style="3" bestFit="1" customWidth="1"/>
    <col min="10247" max="10247" width="14.28515625" style="3" bestFit="1" customWidth="1"/>
    <col min="10248" max="10248" width="10.42578125" style="3" bestFit="1" customWidth="1"/>
    <col min="10249" max="10496" width="11.42578125" style="3"/>
    <col min="10497" max="10497" width="3.42578125" style="3" bestFit="1" customWidth="1"/>
    <col min="10498" max="10498" width="11.42578125" style="3"/>
    <col min="10499" max="10499" width="11.7109375" style="3" bestFit="1" customWidth="1"/>
    <col min="10500" max="10501" width="11.42578125" style="3" bestFit="1" customWidth="1"/>
    <col min="10502" max="10502" width="11.140625" style="3" bestFit="1" customWidth="1"/>
    <col min="10503" max="10503" width="14.28515625" style="3" bestFit="1" customWidth="1"/>
    <col min="10504" max="10504" width="10.42578125" style="3" bestFit="1" customWidth="1"/>
    <col min="10505" max="10752" width="11.42578125" style="3"/>
    <col min="10753" max="10753" width="3.42578125" style="3" bestFit="1" customWidth="1"/>
    <col min="10754" max="10754" width="11.42578125" style="3"/>
    <col min="10755" max="10755" width="11.7109375" style="3" bestFit="1" customWidth="1"/>
    <col min="10756" max="10757" width="11.42578125" style="3" bestFit="1" customWidth="1"/>
    <col min="10758" max="10758" width="11.140625" style="3" bestFit="1" customWidth="1"/>
    <col min="10759" max="10759" width="14.28515625" style="3" bestFit="1" customWidth="1"/>
    <col min="10760" max="10760" width="10.42578125" style="3" bestFit="1" customWidth="1"/>
    <col min="10761" max="11008" width="11.42578125" style="3"/>
    <col min="11009" max="11009" width="3.42578125" style="3" bestFit="1" customWidth="1"/>
    <col min="11010" max="11010" width="11.42578125" style="3"/>
    <col min="11011" max="11011" width="11.7109375" style="3" bestFit="1" customWidth="1"/>
    <col min="11012" max="11013" width="11.42578125" style="3" bestFit="1" customWidth="1"/>
    <col min="11014" max="11014" width="11.140625" style="3" bestFit="1" customWidth="1"/>
    <col min="11015" max="11015" width="14.28515625" style="3" bestFit="1" customWidth="1"/>
    <col min="11016" max="11016" width="10.42578125" style="3" bestFit="1" customWidth="1"/>
    <col min="11017" max="11264" width="11.42578125" style="3"/>
    <col min="11265" max="11265" width="3.42578125" style="3" bestFit="1" customWidth="1"/>
    <col min="11266" max="11266" width="11.42578125" style="3"/>
    <col min="11267" max="11267" width="11.7109375" style="3" bestFit="1" customWidth="1"/>
    <col min="11268" max="11269" width="11.42578125" style="3" bestFit="1" customWidth="1"/>
    <col min="11270" max="11270" width="11.140625" style="3" bestFit="1" customWidth="1"/>
    <col min="11271" max="11271" width="14.28515625" style="3" bestFit="1" customWidth="1"/>
    <col min="11272" max="11272" width="10.42578125" style="3" bestFit="1" customWidth="1"/>
    <col min="11273" max="11520" width="11.42578125" style="3"/>
    <col min="11521" max="11521" width="3.42578125" style="3" bestFit="1" customWidth="1"/>
    <col min="11522" max="11522" width="11.42578125" style="3"/>
    <col min="11523" max="11523" width="11.7109375" style="3" bestFit="1" customWidth="1"/>
    <col min="11524" max="11525" width="11.42578125" style="3" bestFit="1" customWidth="1"/>
    <col min="11526" max="11526" width="11.140625" style="3" bestFit="1" customWidth="1"/>
    <col min="11527" max="11527" width="14.28515625" style="3" bestFit="1" customWidth="1"/>
    <col min="11528" max="11528" width="10.42578125" style="3" bestFit="1" customWidth="1"/>
    <col min="11529" max="11776" width="11.42578125" style="3"/>
    <col min="11777" max="11777" width="3.42578125" style="3" bestFit="1" customWidth="1"/>
    <col min="11778" max="11778" width="11.42578125" style="3"/>
    <col min="11779" max="11779" width="11.7109375" style="3" bestFit="1" customWidth="1"/>
    <col min="11780" max="11781" width="11.42578125" style="3" bestFit="1" customWidth="1"/>
    <col min="11782" max="11782" width="11.140625" style="3" bestFit="1" customWidth="1"/>
    <col min="11783" max="11783" width="14.28515625" style="3" bestFit="1" customWidth="1"/>
    <col min="11784" max="11784" width="10.42578125" style="3" bestFit="1" customWidth="1"/>
    <col min="11785" max="12032" width="11.42578125" style="3"/>
    <col min="12033" max="12033" width="3.42578125" style="3" bestFit="1" customWidth="1"/>
    <col min="12034" max="12034" width="11.42578125" style="3"/>
    <col min="12035" max="12035" width="11.7109375" style="3" bestFit="1" customWidth="1"/>
    <col min="12036" max="12037" width="11.42578125" style="3" bestFit="1" customWidth="1"/>
    <col min="12038" max="12038" width="11.140625" style="3" bestFit="1" customWidth="1"/>
    <col min="12039" max="12039" width="14.28515625" style="3" bestFit="1" customWidth="1"/>
    <col min="12040" max="12040" width="10.42578125" style="3" bestFit="1" customWidth="1"/>
    <col min="12041" max="12288" width="11.42578125" style="3"/>
    <col min="12289" max="12289" width="3.42578125" style="3" bestFit="1" customWidth="1"/>
    <col min="12290" max="12290" width="11.42578125" style="3"/>
    <col min="12291" max="12291" width="11.7109375" style="3" bestFit="1" customWidth="1"/>
    <col min="12292" max="12293" width="11.42578125" style="3" bestFit="1" customWidth="1"/>
    <col min="12294" max="12294" width="11.140625" style="3" bestFit="1" customWidth="1"/>
    <col min="12295" max="12295" width="14.28515625" style="3" bestFit="1" customWidth="1"/>
    <col min="12296" max="12296" width="10.42578125" style="3" bestFit="1" customWidth="1"/>
    <col min="12297" max="12544" width="11.42578125" style="3"/>
    <col min="12545" max="12545" width="3.42578125" style="3" bestFit="1" customWidth="1"/>
    <col min="12546" max="12546" width="11.42578125" style="3"/>
    <col min="12547" max="12547" width="11.7109375" style="3" bestFit="1" customWidth="1"/>
    <col min="12548" max="12549" width="11.42578125" style="3" bestFit="1" customWidth="1"/>
    <col min="12550" max="12550" width="11.140625" style="3" bestFit="1" customWidth="1"/>
    <col min="12551" max="12551" width="14.28515625" style="3" bestFit="1" customWidth="1"/>
    <col min="12552" max="12552" width="10.42578125" style="3" bestFit="1" customWidth="1"/>
    <col min="12553" max="12800" width="11.42578125" style="3"/>
    <col min="12801" max="12801" width="3.42578125" style="3" bestFit="1" customWidth="1"/>
    <col min="12802" max="12802" width="11.42578125" style="3"/>
    <col min="12803" max="12803" width="11.7109375" style="3" bestFit="1" customWidth="1"/>
    <col min="12804" max="12805" width="11.42578125" style="3" bestFit="1" customWidth="1"/>
    <col min="12806" max="12806" width="11.140625" style="3" bestFit="1" customWidth="1"/>
    <col min="12807" max="12807" width="14.28515625" style="3" bestFit="1" customWidth="1"/>
    <col min="12808" max="12808" width="10.42578125" style="3" bestFit="1" customWidth="1"/>
    <col min="12809" max="13056" width="11.42578125" style="3"/>
    <col min="13057" max="13057" width="3.42578125" style="3" bestFit="1" customWidth="1"/>
    <col min="13058" max="13058" width="11.42578125" style="3"/>
    <col min="13059" max="13059" width="11.7109375" style="3" bestFit="1" customWidth="1"/>
    <col min="13060" max="13061" width="11.42578125" style="3" bestFit="1" customWidth="1"/>
    <col min="13062" max="13062" width="11.140625" style="3" bestFit="1" customWidth="1"/>
    <col min="13063" max="13063" width="14.28515625" style="3" bestFit="1" customWidth="1"/>
    <col min="13064" max="13064" width="10.42578125" style="3" bestFit="1" customWidth="1"/>
    <col min="13065" max="13312" width="11.42578125" style="3"/>
    <col min="13313" max="13313" width="3.42578125" style="3" bestFit="1" customWidth="1"/>
    <col min="13314" max="13314" width="11.42578125" style="3"/>
    <col min="13315" max="13315" width="11.7109375" style="3" bestFit="1" customWidth="1"/>
    <col min="13316" max="13317" width="11.42578125" style="3" bestFit="1" customWidth="1"/>
    <col min="13318" max="13318" width="11.140625" style="3" bestFit="1" customWidth="1"/>
    <col min="13319" max="13319" width="14.28515625" style="3" bestFit="1" customWidth="1"/>
    <col min="13320" max="13320" width="10.42578125" style="3" bestFit="1" customWidth="1"/>
    <col min="13321" max="13568" width="11.42578125" style="3"/>
    <col min="13569" max="13569" width="3.42578125" style="3" bestFit="1" customWidth="1"/>
    <col min="13570" max="13570" width="11.42578125" style="3"/>
    <col min="13571" max="13571" width="11.7109375" style="3" bestFit="1" customWidth="1"/>
    <col min="13572" max="13573" width="11.42578125" style="3" bestFit="1" customWidth="1"/>
    <col min="13574" max="13574" width="11.140625" style="3" bestFit="1" customWidth="1"/>
    <col min="13575" max="13575" width="14.28515625" style="3" bestFit="1" customWidth="1"/>
    <col min="13576" max="13576" width="10.42578125" style="3" bestFit="1" customWidth="1"/>
    <col min="13577" max="13824" width="11.42578125" style="3"/>
    <col min="13825" max="13825" width="3.42578125" style="3" bestFit="1" customWidth="1"/>
    <col min="13826" max="13826" width="11.42578125" style="3"/>
    <col min="13827" max="13827" width="11.7109375" style="3" bestFit="1" customWidth="1"/>
    <col min="13828" max="13829" width="11.42578125" style="3" bestFit="1" customWidth="1"/>
    <col min="13830" max="13830" width="11.140625" style="3" bestFit="1" customWidth="1"/>
    <col min="13831" max="13831" width="14.28515625" style="3" bestFit="1" customWidth="1"/>
    <col min="13832" max="13832" width="10.42578125" style="3" bestFit="1" customWidth="1"/>
    <col min="13833" max="14080" width="11.42578125" style="3"/>
    <col min="14081" max="14081" width="3.42578125" style="3" bestFit="1" customWidth="1"/>
    <col min="14082" max="14082" width="11.42578125" style="3"/>
    <col min="14083" max="14083" width="11.7109375" style="3" bestFit="1" customWidth="1"/>
    <col min="14084" max="14085" width="11.42578125" style="3" bestFit="1" customWidth="1"/>
    <col min="14086" max="14086" width="11.140625" style="3" bestFit="1" customWidth="1"/>
    <col min="14087" max="14087" width="14.28515625" style="3" bestFit="1" customWidth="1"/>
    <col min="14088" max="14088" width="10.42578125" style="3" bestFit="1" customWidth="1"/>
    <col min="14089" max="14336" width="11.42578125" style="3"/>
    <col min="14337" max="14337" width="3.42578125" style="3" bestFit="1" customWidth="1"/>
    <col min="14338" max="14338" width="11.42578125" style="3"/>
    <col min="14339" max="14339" width="11.7109375" style="3" bestFit="1" customWidth="1"/>
    <col min="14340" max="14341" width="11.42578125" style="3" bestFit="1" customWidth="1"/>
    <col min="14342" max="14342" width="11.140625" style="3" bestFit="1" customWidth="1"/>
    <col min="14343" max="14343" width="14.28515625" style="3" bestFit="1" customWidth="1"/>
    <col min="14344" max="14344" width="10.42578125" style="3" bestFit="1" customWidth="1"/>
    <col min="14345" max="14592" width="11.42578125" style="3"/>
    <col min="14593" max="14593" width="3.42578125" style="3" bestFit="1" customWidth="1"/>
    <col min="14594" max="14594" width="11.42578125" style="3"/>
    <col min="14595" max="14595" width="11.7109375" style="3" bestFit="1" customWidth="1"/>
    <col min="14596" max="14597" width="11.42578125" style="3" bestFit="1" customWidth="1"/>
    <col min="14598" max="14598" width="11.140625" style="3" bestFit="1" customWidth="1"/>
    <col min="14599" max="14599" width="14.28515625" style="3" bestFit="1" customWidth="1"/>
    <col min="14600" max="14600" width="10.42578125" style="3" bestFit="1" customWidth="1"/>
    <col min="14601" max="14848" width="11.42578125" style="3"/>
    <col min="14849" max="14849" width="3.42578125" style="3" bestFit="1" customWidth="1"/>
    <col min="14850" max="14850" width="11.42578125" style="3"/>
    <col min="14851" max="14851" width="11.7109375" style="3" bestFit="1" customWidth="1"/>
    <col min="14852" max="14853" width="11.42578125" style="3" bestFit="1" customWidth="1"/>
    <col min="14854" max="14854" width="11.140625" style="3" bestFit="1" customWidth="1"/>
    <col min="14855" max="14855" width="14.28515625" style="3" bestFit="1" customWidth="1"/>
    <col min="14856" max="14856" width="10.42578125" style="3" bestFit="1" customWidth="1"/>
    <col min="14857" max="15104" width="11.42578125" style="3"/>
    <col min="15105" max="15105" width="3.42578125" style="3" bestFit="1" customWidth="1"/>
    <col min="15106" max="15106" width="11.42578125" style="3"/>
    <col min="15107" max="15107" width="11.7109375" style="3" bestFit="1" customWidth="1"/>
    <col min="15108" max="15109" width="11.42578125" style="3" bestFit="1" customWidth="1"/>
    <col min="15110" max="15110" width="11.140625" style="3" bestFit="1" customWidth="1"/>
    <col min="15111" max="15111" width="14.28515625" style="3" bestFit="1" customWidth="1"/>
    <col min="15112" max="15112" width="10.42578125" style="3" bestFit="1" customWidth="1"/>
    <col min="15113" max="15360" width="11.42578125" style="3"/>
    <col min="15361" max="15361" width="3.42578125" style="3" bestFit="1" customWidth="1"/>
    <col min="15362" max="15362" width="11.42578125" style="3"/>
    <col min="15363" max="15363" width="11.7109375" style="3" bestFit="1" customWidth="1"/>
    <col min="15364" max="15365" width="11.42578125" style="3" bestFit="1" customWidth="1"/>
    <col min="15366" max="15366" width="11.140625" style="3" bestFit="1" customWidth="1"/>
    <col min="15367" max="15367" width="14.28515625" style="3" bestFit="1" customWidth="1"/>
    <col min="15368" max="15368" width="10.42578125" style="3" bestFit="1" customWidth="1"/>
    <col min="15369" max="15616" width="11.42578125" style="3"/>
    <col min="15617" max="15617" width="3.42578125" style="3" bestFit="1" customWidth="1"/>
    <col min="15618" max="15618" width="11.42578125" style="3"/>
    <col min="15619" max="15619" width="11.7109375" style="3" bestFit="1" customWidth="1"/>
    <col min="15620" max="15621" width="11.42578125" style="3" bestFit="1" customWidth="1"/>
    <col min="15622" max="15622" width="11.140625" style="3" bestFit="1" customWidth="1"/>
    <col min="15623" max="15623" width="14.28515625" style="3" bestFit="1" customWidth="1"/>
    <col min="15624" max="15624" width="10.42578125" style="3" bestFit="1" customWidth="1"/>
    <col min="15625" max="15872" width="11.42578125" style="3"/>
    <col min="15873" max="15873" width="3.42578125" style="3" bestFit="1" customWidth="1"/>
    <col min="15874" max="15874" width="11.42578125" style="3"/>
    <col min="15875" max="15875" width="11.7109375" style="3" bestFit="1" customWidth="1"/>
    <col min="15876" max="15877" width="11.42578125" style="3" bestFit="1" customWidth="1"/>
    <col min="15878" max="15878" width="11.140625" style="3" bestFit="1" customWidth="1"/>
    <col min="15879" max="15879" width="14.28515625" style="3" bestFit="1" customWidth="1"/>
    <col min="15880" max="15880" width="10.42578125" style="3" bestFit="1" customWidth="1"/>
    <col min="15881" max="16128" width="11.42578125" style="3"/>
    <col min="16129" max="16129" width="3.42578125" style="3" bestFit="1" customWidth="1"/>
    <col min="16130" max="16130" width="11.42578125" style="3"/>
    <col min="16131" max="16131" width="11.7109375" style="3" bestFit="1" customWidth="1"/>
    <col min="16132" max="16133" width="11.42578125" style="3" bestFit="1" customWidth="1"/>
    <col min="16134" max="16134" width="11.140625" style="3" bestFit="1" customWidth="1"/>
    <col min="16135" max="16135" width="14.28515625" style="3" bestFit="1" customWidth="1"/>
    <col min="16136" max="16136" width="10.42578125" style="3" bestFit="1" customWidth="1"/>
    <col min="16137" max="16384" width="11.42578125" style="3"/>
  </cols>
  <sheetData>
    <row r="1" spans="1:7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 s="4">
        <v>1</v>
      </c>
      <c r="B2" s="4" t="s">
        <v>25</v>
      </c>
      <c r="C2" s="4" t="s">
        <v>26</v>
      </c>
      <c r="D2" s="4">
        <v>5</v>
      </c>
      <c r="E2" s="4">
        <v>5</v>
      </c>
      <c r="F2" s="4"/>
      <c r="G2" s="4"/>
    </row>
    <row r="3" spans="1:7" x14ac:dyDescent="0.2">
      <c r="A3" s="4">
        <v>2</v>
      </c>
      <c r="B3" s="4" t="s">
        <v>27</v>
      </c>
      <c r="C3" s="4" t="s">
        <v>28</v>
      </c>
      <c r="D3" s="4">
        <v>6</v>
      </c>
      <c r="E3" s="4">
        <v>6</v>
      </c>
      <c r="F3" s="4"/>
      <c r="G3" s="4"/>
    </row>
    <row r="4" spans="1:7" x14ac:dyDescent="0.2">
      <c r="A4" s="4">
        <v>3</v>
      </c>
      <c r="B4" s="4" t="s">
        <v>29</v>
      </c>
      <c r="C4" s="4" t="s">
        <v>30</v>
      </c>
      <c r="D4" s="4">
        <v>7</v>
      </c>
      <c r="E4" s="4">
        <v>7</v>
      </c>
      <c r="F4" s="4"/>
      <c r="G4" s="4"/>
    </row>
    <row r="5" spans="1:7" x14ac:dyDescent="0.2">
      <c r="A5" s="4">
        <v>4</v>
      </c>
      <c r="B5" s="4" t="s">
        <v>31</v>
      </c>
      <c r="C5" s="4" t="s">
        <v>32</v>
      </c>
      <c r="D5" s="4">
        <v>8</v>
      </c>
      <c r="E5" s="4">
        <v>8</v>
      </c>
      <c r="F5" s="4"/>
      <c r="G5" s="4"/>
    </row>
    <row r="6" spans="1:7" x14ac:dyDescent="0.2">
      <c r="A6" s="4">
        <v>5</v>
      </c>
      <c r="B6" s="4" t="s">
        <v>33</v>
      </c>
      <c r="C6" s="4" t="s">
        <v>26</v>
      </c>
      <c r="D6" s="4">
        <v>4</v>
      </c>
      <c r="E6" s="4">
        <v>4</v>
      </c>
      <c r="F6" s="4"/>
      <c r="G6" s="4"/>
    </row>
    <row r="7" spans="1:7" x14ac:dyDescent="0.2">
      <c r="A7" s="4">
        <v>6</v>
      </c>
      <c r="B7" s="4" t="s">
        <v>34</v>
      </c>
      <c r="C7" s="4" t="s">
        <v>28</v>
      </c>
      <c r="D7" s="4">
        <v>8</v>
      </c>
      <c r="E7" s="4">
        <v>8</v>
      </c>
      <c r="F7" s="4"/>
      <c r="G7" s="4"/>
    </row>
    <row r="8" spans="1:7" x14ac:dyDescent="0.2">
      <c r="A8" s="4">
        <v>7</v>
      </c>
      <c r="B8" s="4" t="s">
        <v>35</v>
      </c>
      <c r="C8" s="4" t="s">
        <v>30</v>
      </c>
      <c r="D8" s="4">
        <v>6</v>
      </c>
      <c r="E8" s="4">
        <v>6</v>
      </c>
      <c r="F8" s="4"/>
      <c r="G8" s="4"/>
    </row>
    <row r="9" spans="1:7" x14ac:dyDescent="0.2">
      <c r="A9" s="4">
        <v>8</v>
      </c>
      <c r="B9" s="4" t="s">
        <v>36</v>
      </c>
      <c r="C9" s="4" t="s">
        <v>32</v>
      </c>
      <c r="D9" s="4">
        <v>9</v>
      </c>
      <c r="E9" s="4">
        <v>9</v>
      </c>
      <c r="F9" s="4"/>
      <c r="G9" s="4"/>
    </row>
    <row r="10" spans="1:7" x14ac:dyDescent="0.2">
      <c r="A10" s="4">
        <v>9</v>
      </c>
      <c r="B10" s="4" t="s">
        <v>29</v>
      </c>
      <c r="C10" s="4" t="s">
        <v>26</v>
      </c>
      <c r="D10" s="4">
        <v>7</v>
      </c>
      <c r="E10" s="4">
        <v>7</v>
      </c>
      <c r="F10" s="4"/>
      <c r="G10" s="4"/>
    </row>
    <row r="11" spans="1:7" x14ac:dyDescent="0.2">
      <c r="A11" s="4">
        <v>10</v>
      </c>
      <c r="B11" s="4" t="s">
        <v>27</v>
      </c>
      <c r="C11" s="4" t="s">
        <v>28</v>
      </c>
      <c r="D11" s="4">
        <v>8</v>
      </c>
      <c r="E11" s="4">
        <v>8</v>
      </c>
      <c r="F11" s="4"/>
      <c r="G11" s="4"/>
    </row>
    <row r="12" spans="1:7" x14ac:dyDescent="0.2">
      <c r="A12" s="4">
        <v>11</v>
      </c>
      <c r="B12" s="4" t="s">
        <v>36</v>
      </c>
      <c r="C12" s="4" t="s">
        <v>30</v>
      </c>
      <c r="D12" s="4">
        <v>8</v>
      </c>
      <c r="E12" s="4">
        <v>7</v>
      </c>
      <c r="F12" s="4"/>
      <c r="G12" s="4"/>
    </row>
    <row r="14" spans="1:7" s="6" customFormat="1" ht="15" x14ac:dyDescent="0.2">
      <c r="A14" s="5" t="s">
        <v>37</v>
      </c>
    </row>
    <row r="15" spans="1:7" s="6" customFormat="1" ht="15" x14ac:dyDescent="0.2">
      <c r="A15" s="7" t="s">
        <v>38</v>
      </c>
    </row>
    <row r="16" spans="1:7" s="6" customFormat="1" ht="15" x14ac:dyDescent="0.2">
      <c r="A16" s="7" t="s">
        <v>39</v>
      </c>
    </row>
    <row r="17" spans="1:7" s="6" customFormat="1" ht="15" x14ac:dyDescent="0.2">
      <c r="A17" s="7" t="s">
        <v>40</v>
      </c>
      <c r="B17" s="3"/>
      <c r="C17" s="3"/>
      <c r="D17" s="3"/>
      <c r="E17" s="3"/>
      <c r="F17" s="3"/>
      <c r="G17" s="3"/>
    </row>
    <row r="18" spans="1:7" s="6" customFormat="1" ht="15" x14ac:dyDescent="0.2">
      <c r="A18" s="7" t="s">
        <v>41</v>
      </c>
      <c r="B18" s="3"/>
      <c r="C18" s="3"/>
      <c r="D18" s="3"/>
      <c r="E18" s="3"/>
      <c r="F18" s="3"/>
      <c r="G18" s="3"/>
    </row>
    <row r="19" spans="1:7" s="6" customFormat="1" ht="15" x14ac:dyDescent="0.2">
      <c r="A19" s="7" t="s">
        <v>42</v>
      </c>
    </row>
    <row r="20" spans="1:7" s="6" customFormat="1" x14ac:dyDescent="0.2">
      <c r="A20" s="8"/>
    </row>
    <row r="21" spans="1:7" s="6" customFormat="1" x14ac:dyDescent="0.2">
      <c r="B21" s="9"/>
      <c r="C21" s="10" t="s">
        <v>43</v>
      </c>
      <c r="D21" s="10" t="s">
        <v>44</v>
      </c>
    </row>
    <row r="22" spans="1:7" s="6" customFormat="1" x14ac:dyDescent="0.2">
      <c r="B22" s="11"/>
      <c r="C22" s="10" t="s">
        <v>45</v>
      </c>
      <c r="D22" s="10" t="s">
        <v>46</v>
      </c>
      <c r="E22" s="3"/>
      <c r="F22" s="3"/>
      <c r="G22" s="3"/>
    </row>
    <row r="23" spans="1:7" s="6" customFormat="1" x14ac:dyDescent="0.2">
      <c r="B23" s="11"/>
      <c r="C23" s="12">
        <v>50000</v>
      </c>
      <c r="D23" s="13"/>
    </row>
    <row r="24" spans="1:7" s="6" customFormat="1" x14ac:dyDescent="0.2">
      <c r="B24" s="11"/>
      <c r="C24" s="12">
        <v>18000</v>
      </c>
      <c r="D24" s="13"/>
    </row>
    <row r="25" spans="1:7" s="6" customFormat="1" x14ac:dyDescent="0.2">
      <c r="B25" s="11"/>
      <c r="C25" s="12">
        <v>45000</v>
      </c>
      <c r="D25" s="13"/>
    </row>
    <row r="26" spans="1:7" s="6" customFormat="1" x14ac:dyDescent="0.2">
      <c r="B26" s="11"/>
      <c r="C26" s="12">
        <v>65000</v>
      </c>
      <c r="D26" s="13"/>
    </row>
    <row r="27" spans="1:7" s="6" customFormat="1" x14ac:dyDescent="0.2">
      <c r="B27" s="11"/>
      <c r="C27" s="14"/>
      <c r="D27" s="15"/>
    </row>
    <row r="28" spans="1:7" s="6" customFormat="1" x14ac:dyDescent="0.2"/>
  </sheetData>
  <conditionalFormatting sqref="G2:G12">
    <cfRule type="cellIs" dxfId="1" priority="1" stopIfTrue="1" operator="equal">
      <formula>$G$2</formula>
    </cfRule>
  </conditionalFormatting>
  <conditionalFormatting sqref="F1:F12">
    <cfRule type="cellIs" dxfId="0" priority="2" stopIfTrue="1" operator="lessThan">
      <formula>7</formula>
    </cfRule>
  </conditionalFormatting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Empleados 2020</vt:lpstr>
      <vt:lpstr>Estudiantes</vt:lpstr>
      <vt:lpstr>Pagos</vt:lpstr>
      <vt:lpstr>ejercicio funcion si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OSPINA</dc:creator>
  <cp:lastModifiedBy>Santiago</cp:lastModifiedBy>
  <cp:lastPrinted>2019-10-29T00:42:05Z</cp:lastPrinted>
  <dcterms:created xsi:type="dcterms:W3CDTF">2005-12-13T02:27:31Z</dcterms:created>
  <dcterms:modified xsi:type="dcterms:W3CDTF">2023-05-05T18:00:16Z</dcterms:modified>
</cp:coreProperties>
</file>