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3040" windowHeight="8472"/>
  </bookViews>
  <sheets>
    <sheet name="Audit Master" sheetId="1" r:id="rId1"/>
    <sheet name="LightToParts" sheetId="4" r:id="rId2"/>
    <sheet name="Andrey" sheetId="3" r:id="rId3"/>
  </sheets>
  <externalReferences>
    <externalReference r:id="rId4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_xlnm._FilterDatabase" localSheetId="1" hidden="1">LightToParts!$A$1:$H$62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Master'!$A$1:$K$93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L14" i="1"/>
  <c r="Y14" i="1"/>
  <c r="X14" i="1"/>
  <c r="Z14" i="1"/>
  <c r="W14" i="1"/>
  <c r="V14" i="1"/>
  <c r="U14" i="1"/>
  <c r="C48" i="4"/>
  <c r="T14" i="1"/>
  <c r="N14" i="1"/>
  <c r="S14" i="1"/>
  <c r="R14" i="1"/>
  <c r="Q14" i="1"/>
  <c r="P14" i="1"/>
  <c r="O14" i="1"/>
  <c r="M14" i="1"/>
  <c r="C62" i="4"/>
  <c r="C61" i="4"/>
  <c r="C60" i="4"/>
  <c r="C59" i="4"/>
  <c r="C58" i="4"/>
  <c r="C57" i="4"/>
  <c r="C55" i="4"/>
  <c r="C54" i="4"/>
  <c r="C53" i="4"/>
  <c r="C52" i="4"/>
  <c r="C51" i="4"/>
  <c r="C50" i="4"/>
  <c r="C49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Z80" i="1" l="1"/>
  <c r="R80" i="1"/>
  <c r="S80" i="1"/>
  <c r="X80" i="1"/>
  <c r="Y80" i="1"/>
  <c r="T80" i="1"/>
  <c r="V80" i="1"/>
  <c r="U80" i="1"/>
  <c r="W80" i="1"/>
  <c r="Q80" i="1"/>
  <c r="P80" i="1"/>
  <c r="N80" i="1"/>
  <c r="M80" i="1"/>
  <c r="L80" i="1"/>
  <c r="O80" i="1"/>
</calcChain>
</file>

<file path=xl/sharedStrings.xml><?xml version="1.0" encoding="utf-8"?>
<sst xmlns="http://schemas.openxmlformats.org/spreadsheetml/2006/main" count="274" uniqueCount="140">
  <si>
    <t>Business Name:</t>
  </si>
  <si>
    <t xml:space="preserve">Phone Number: </t>
  </si>
  <si>
    <t>Building Address:</t>
  </si>
  <si>
    <t xml:space="preserve">Project Contact: </t>
  </si>
  <si>
    <t>Contact Email:</t>
  </si>
  <si>
    <t>Existing Equipment</t>
  </si>
  <si>
    <t>Proposed Equipment</t>
  </si>
  <si>
    <t>Line Item #</t>
  </si>
  <si>
    <t>Equipment Description</t>
  </si>
  <si>
    <t>Proposed Lamp Color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</si>
  <si>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</si>
  <si>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</si>
  <si>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</si>
  <si>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</si>
  <si>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</si>
  <si>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</si>
  <si>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</si>
  <si>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</si>
  <si>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</si>
  <si>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</si>
  <si>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</si>
  <si>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</si>
  <si>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</si>
  <si>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</si>
  <si>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</si>
  <si>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</si>
  <si>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</si>
  <si>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</si>
  <si>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3221 Ramos Circle</t>
  </si>
  <si>
    <t>Ryan Slipper - 916-616-9332</t>
  </si>
  <si>
    <t>ryan.slipper@matrixescorp.com</t>
  </si>
  <si>
    <t>Install Verification</t>
  </si>
  <si>
    <t>Notes</t>
  </si>
  <si>
    <t>Verification Inspection Quantity</t>
  </si>
  <si>
    <t>Inspector:</t>
  </si>
  <si>
    <t>Inspection Date:</t>
  </si>
  <si>
    <t>Post Install Inspection</t>
  </si>
  <si>
    <t xml:space="preserve">Install Complete?                   Yes            No             </t>
  </si>
  <si>
    <t>Report given out?                   Yes            No</t>
  </si>
  <si>
    <t>Remaining forms signed?       Yes            No          N/A</t>
  </si>
  <si>
    <t>Contractor</t>
  </si>
  <si>
    <t>Ph: 916-363-9283 Fax: 916-368-9389</t>
  </si>
  <si>
    <t xml:space="preserve">All removed equipment shall be disposed of in accordance with Maryland </t>
  </si>
  <si>
    <t>environmental law.</t>
  </si>
  <si>
    <t>Contractor Ph. #</t>
  </si>
  <si>
    <t xml:space="preserve">   Materials Requisition Request Form                </t>
  </si>
  <si>
    <t>Project:</t>
  </si>
  <si>
    <t xml:space="preserve">Date requested: </t>
  </si>
  <si>
    <t>Date Required:</t>
  </si>
  <si>
    <t>Qty</t>
  </si>
  <si>
    <t>Item(s)</t>
  </si>
  <si>
    <t>If required date above is less than 3 days, provide justification below.</t>
  </si>
  <si>
    <t>Site(s) where the materials will be used:</t>
  </si>
  <si>
    <t>Delivery Address:</t>
  </si>
  <si>
    <t>For additional instructions, please use the space below.</t>
  </si>
  <si>
    <t xml:space="preserve">For Purchasing Dept. Use Only.   Does not exist in the inventory. </t>
  </si>
  <si>
    <t>Initials:</t>
  </si>
  <si>
    <t>PM Name</t>
  </si>
  <si>
    <t>Purchasing Name</t>
  </si>
  <si>
    <t>PM Signature</t>
  </si>
  <si>
    <t>Purchasing Sign.</t>
  </si>
  <si>
    <t>Equipment  Description</t>
  </si>
  <si>
    <t>Description</t>
  </si>
  <si>
    <t>Lamp Manufacturer        &amp; Model</t>
  </si>
  <si>
    <t>Lamp Quantity</t>
  </si>
  <si>
    <t>Ballast Manufacturer        &amp; Model</t>
  </si>
  <si>
    <t>Ballast Quantity</t>
  </si>
  <si>
    <t>Interior CF 1L 13W Quad</t>
  </si>
  <si>
    <t xml:space="preserve">PAR 20 Integral LED Lamp </t>
  </si>
  <si>
    <t>Philips 40820-3</t>
  </si>
  <si>
    <t>Interior CF 1L 23W Quad</t>
  </si>
  <si>
    <t>EXIT Incandescent, (1) 20W lamp</t>
  </si>
  <si>
    <t>EXIT Sign, LED, (1) 2W lamp, Single Sided</t>
  </si>
  <si>
    <t>TCP 20714</t>
  </si>
  <si>
    <t>EXIT Incandescent, (2) 20W lamps</t>
  </si>
  <si>
    <t>EXIT Sign, LED, (2) 2W lamps, Dual Sided</t>
  </si>
  <si>
    <t>Fluorescent, (1) 24", STD lamp</t>
  </si>
  <si>
    <t>Fluorescent, (1) 24", T-8 lamp, Instant Start Ballast, NLO (0.85 &lt; BF &lt; 0.95)</t>
  </si>
  <si>
    <t>Sylvania F017XP</t>
  </si>
  <si>
    <t>Sylvania QHE2X32T8/UNV ISL-SC</t>
  </si>
  <si>
    <t>Fluorescent, (1) 48", ES lamp</t>
  </si>
  <si>
    <t>Fluorescent, (1) 48", HPT8 28W lamp, Instant or Program Start Ballast, (0.85 &lt; BF &lt; 0.95)</t>
  </si>
  <si>
    <t>Sylvania F028SS</t>
  </si>
  <si>
    <t>Fluorescent, (2) 48", ES lamp</t>
  </si>
  <si>
    <t>Fluorescent, (1) 48", HPT8 28W lamp, Instant or Program Start Ballast, (&gt;/= 0.95)</t>
  </si>
  <si>
    <t>Sylvania QHE4X32T8/UNV ISL-SC</t>
  </si>
  <si>
    <t>Fluorescent, (3) 48", ES lamps</t>
  </si>
  <si>
    <t>Fluorescent, (2) 48", HPT8 28W lamp, Instant or Program Start Ballast, (&gt;/= 0.95)</t>
  </si>
  <si>
    <t>Sylvania QHE4X32T8/UNV ISN-SC</t>
  </si>
  <si>
    <t>Fluorescent, (4) 48", ES lamps</t>
  </si>
  <si>
    <t>Fluorescent, (3) 48", HPT8 28W lamp, Instant or Program Start Ballast, (&gt;/= 0.95)</t>
  </si>
  <si>
    <t>Fluorescent, (4) 48", HPT8 28W lamp, Instant or Program Start Ballast, (0.85 &lt; BF &lt; 0.95)</t>
  </si>
  <si>
    <t>Fluorescent, (1) 96" ES lamp</t>
  </si>
  <si>
    <t>Fluorescent, (2) 96", ES lamps</t>
  </si>
  <si>
    <t>Fluorescent, (4) 96", ES lamps</t>
  </si>
  <si>
    <t>Fluorescent, (4) 48", HPT8 28W lamp, Instant or Program Start Ballast, (&gt;/= 0.95)</t>
  </si>
  <si>
    <t>Sylvania QHE4X32T8/UNV ISH</t>
  </si>
  <si>
    <t>Fluorescent, (6) 48", HPT8 32W lamp, Instant or Program Start Ballast, (&gt;/= 0.95)</t>
  </si>
  <si>
    <t>Sylvania F032XP</t>
  </si>
  <si>
    <t>Fluorescent, (1) 24", T-8 lamp, Standard Ballast</t>
  </si>
  <si>
    <t>Fluorescent, (1) 48", T-8 lamp, Instant Start Ballast, NLO (0.85 &lt; BF &lt; 0.95)</t>
  </si>
  <si>
    <t>Fluorescent, (1) 48", T-8 lamp</t>
  </si>
  <si>
    <t>Fluorescent, (2) 48", T-8 lamps, Instant Start Ballast, NLO (0.85 &lt; BF &lt; 0.95)</t>
  </si>
  <si>
    <t>Fluorescent, (2) 48", T-8 lamp</t>
  </si>
  <si>
    <t>Fluorescent, (3) 48", T-8 lamp</t>
  </si>
  <si>
    <t>Fluorescent, (4) 48", T-8 lamps, Instant Start Ballast, NLO (0.85 &lt; BF &lt; 0.95)</t>
  </si>
  <si>
    <t>Fluorescent, (4) 48", T-8 lamps</t>
  </si>
  <si>
    <t>Fluorescent, (4) 48", HPT8 28W lamp, Instant or Program Start Ballast, (&lt; 0.85)</t>
  </si>
  <si>
    <t>Fluorescent, (2) 96", T-8 lamps, Instant Start Ballast, NLO (0.85 &lt; BF &lt; 0.95)</t>
  </si>
  <si>
    <t>Fluorescent, (4) 96", T-8 lamps, Instant Start Ballast, NLO (0.85 &lt; BF &lt; 0.95)</t>
  </si>
  <si>
    <t>Fluorescent, (6) 48", HPT8 32W lamp, Instant or Program Start Ballast, (0.85 &lt; BF &lt; 0.95)</t>
  </si>
  <si>
    <t>Fluorescent, (2) U-Tube, ES lamps</t>
  </si>
  <si>
    <t>Fluorescent, (2) 6" spacing U-Tube, T-8 lamps, IS Ballast, NLO (0.85 &lt; BF &lt; 0.95)</t>
  </si>
  <si>
    <t>Sylvania FB030</t>
  </si>
  <si>
    <t>Halogen Incandescent, (1) 100W lamp</t>
  </si>
  <si>
    <t>TCP 33123SP</t>
  </si>
  <si>
    <t>Halogen Incandescent, (1) 35W lamp</t>
  </si>
  <si>
    <t>Halogen Incandescent, (1) 50W lamp</t>
  </si>
  <si>
    <t>TCP 33113SP</t>
  </si>
  <si>
    <t>Halogen Incandescent, (1) 60W lamp</t>
  </si>
  <si>
    <t>Halogen Incandescent, (1) 75W lamp</t>
  </si>
  <si>
    <t>Halogen, (1) Low Voltage MR16 lamp</t>
  </si>
  <si>
    <t>MR 16 Integral LED Lamp</t>
  </si>
  <si>
    <t>Philips 40877-3</t>
  </si>
  <si>
    <t>Incandescent, (1) 100W lamp</t>
  </si>
  <si>
    <t>Incandescent, (1) 20W lamp</t>
  </si>
  <si>
    <t>Incandescent, (1) 25W lamp</t>
  </si>
  <si>
    <t>Incandescent, (1) 30W lamp</t>
  </si>
  <si>
    <t>Incandescent, (1) 40W lamp</t>
  </si>
  <si>
    <t>Incandescent, (1) 60W lamp</t>
  </si>
  <si>
    <t>TCP 33213SSP</t>
  </si>
  <si>
    <t>Low profile spring</t>
  </si>
  <si>
    <t>Incandescent, (1) 65W lamp</t>
  </si>
  <si>
    <t>Incandescent, (1) 75W lamp</t>
  </si>
  <si>
    <t>Incandescent, (1) 90W lamp</t>
  </si>
  <si>
    <t>Metal Halide, (1) 350W lamp, Magnetic ballast</t>
  </si>
  <si>
    <t>Fluorescent, (4) 45.8", T-5 high-output lamps, (1) Programmed Rapid Start Ballast, HLO (.95 &lt; BF &lt; 1.1)</t>
  </si>
  <si>
    <t>Sylvania FP54T5HO</t>
  </si>
  <si>
    <t>Metal Halide, (1) 400W lamp, Magnetic ballast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</si>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</sst>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  <numFmt numFmtId="170" formatCode="_(#,##0.00_);[Red]\(#,##0.00\)"/>
    <numFmt numFmtId="171" formatCode="_(#,##0_);[Red]\(#,##0\)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28"/>
      <color indexed="8"/>
      <name val="Calibri"/>
      <family val="2"/>
    </font>
    <font>
      <b/>
      <sz val="14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u/>
      <sz val="14"/>
      <color theme="10"/>
      <name val="Calibri"/>
      <family val="2"/>
    </font>
    <font>
      <sz val="11"/>
      <color rgb="FF000000"/>
      <name val="Calibri"/>
    </font>
    <font>
      <sz val="18"/>
      <color rgb="FF000000"/>
      <name val="Calibri"/>
    </font>
    <font>
      <sz val="18"/>
      <color theme="1"/>
      <name val="Calibri"/>
      <family val="2"/>
    </font>
    <font>
      <sz val="9"/>
      <color rgb="FF000000"/>
      <name val="Calibri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indexed="64"/>
      </top>
      <bottom/>
      <diagonal/>
    </border>
  </borders>
  <cellStyleXfs count="2059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7" fontId="14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6" fillId="0" borderId="0"/>
    <xf numFmtId="5" fontId="17" fillId="4" borderId="5" applyNumberFormat="0" applyFont="0" applyBorder="0" applyAlignment="0">
      <alignment vertical="center"/>
      <protection locked="0"/>
    </xf>
    <xf numFmtId="2" fontId="18" fillId="3" borderId="6" applyNumberFormat="0" applyFont="0" applyBorder="0" applyAlignment="0" applyProtection="0">
      <alignment horizontal="center"/>
      <protection locked="0"/>
    </xf>
    <xf numFmtId="49" fontId="19" fillId="5" borderId="7" applyNumberFormat="0" applyFont="0" applyBorder="0" applyAlignment="0">
      <protection locked="0"/>
    </xf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165" fontId="12" fillId="25" borderId="11">
      <alignment horizontal="center" vertical="center"/>
    </xf>
    <xf numFmtId="165" fontId="12" fillId="25" borderId="11">
      <alignment horizontal="center" vertical="center"/>
    </xf>
    <xf numFmtId="165" fontId="12" fillId="25" borderId="11">
      <alignment horizontal="center" vertical="center"/>
    </xf>
    <xf numFmtId="0" fontId="25" fillId="8" borderId="0" applyNumberFormat="0" applyBorder="0" applyAlignment="0" applyProtection="0"/>
    <xf numFmtId="0" fontId="26" fillId="26" borderId="12" applyNumberFormat="0" applyAlignment="0" applyProtection="0"/>
    <xf numFmtId="0" fontId="27" fillId="27" borderId="13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6" fontId="28" fillId="0" borderId="0">
      <protection locked="0"/>
    </xf>
    <xf numFmtId="0" fontId="29" fillId="0" borderId="0" applyNumberFormat="0" applyFill="0" applyBorder="0" applyAlignment="0" applyProtection="0"/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30" fillId="9" borderId="0" applyNumberFormat="0" applyBorder="0" applyAlignment="0" applyProtection="0"/>
    <xf numFmtId="38" fontId="31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Alignment="0" applyProtection="0">
      <alignment horizontal="left" vertical="center"/>
    </xf>
    <xf numFmtId="0" fontId="33" fillId="0" borderId="3">
      <alignment horizontal="left" vertical="center"/>
    </xf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8" fontId="12" fillId="0" borderId="0" applyFont="0" applyFill="0" applyBorder="0" applyAlignment="0" applyProtection="0">
      <alignment horizontal="center"/>
    </xf>
    <xf numFmtId="0" fontId="37" fillId="0" borderId="18" applyNumberFormat="0" applyFill="0" applyAlignment="0" applyProtection="0"/>
    <xf numFmtId="10" fontId="31" fillId="29" borderId="1" applyNumberFormat="0" applyBorder="0" applyAlignment="0" applyProtection="0"/>
    <xf numFmtId="0" fontId="38" fillId="12" borderId="12" applyNumberFormat="0" applyAlignment="0" applyProtection="0"/>
    <xf numFmtId="0" fontId="39" fillId="0" borderId="19" applyNumberFormat="0" applyFill="0" applyAlignment="0" applyProtection="0"/>
    <xf numFmtId="0" fontId="40" fillId="30" borderId="0" applyNumberFormat="0" applyBorder="0" applyAlignment="0" applyProtection="0"/>
    <xf numFmtId="0" fontId="2" fillId="2" borderId="0" applyNumberFormat="0" applyBorder="0" applyAlignment="0" applyProtection="0"/>
    <xf numFmtId="37" fontId="14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31" borderId="20" applyNumberFormat="0" applyFont="0" applyAlignment="0" applyProtection="0"/>
    <xf numFmtId="0" fontId="41" fillId="26" borderId="21" applyNumberForma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22" applyNumberFormat="0" applyFill="0" applyAlignment="0" applyProtection="0"/>
    <xf numFmtId="37" fontId="31" fillId="4" borderId="0" applyNumberFormat="0" applyBorder="0" applyAlignment="0" applyProtection="0"/>
    <xf numFmtId="37" fontId="31" fillId="0" borderId="0"/>
    <xf numFmtId="37" fontId="31" fillId="0" borderId="0"/>
    <xf numFmtId="3" fontId="44" fillId="0" borderId="18" applyProtection="0"/>
    <xf numFmtId="0" fontId="45" fillId="0" borderId="0" applyNumberFormat="0" applyFill="0" applyBorder="0" applyAlignment="0" applyProtection="0"/>
  </cellStyleXfs>
  <cellXfs count="197">
    <xf numFmtId="0" fontId="0" fillId="0" borderId="0" xfId="0"/>
    <xf numFmtId="0" fontId="5" fillId="6" borderId="0" xfId="0" applyFont="1" applyFill="1" applyBorder="1"/>
    <xf numFmtId="0" fontId="3" fillId="6" borderId="0" xfId="0" applyFont="1" applyFill="1" applyBorder="1"/>
    <xf numFmtId="0" fontId="23" fillId="6" borderId="0" xfId="0" applyFont="1" applyFill="1" applyBorder="1"/>
    <xf numFmtId="0" fontId="6" fillId="6" borderId="1" xfId="0" applyFont="1" applyFill="1" applyBorder="1" applyAlignment="1">
      <alignment horizontal="center"/>
    </xf>
    <xf numFmtId="0" fontId="48" fillId="6" borderId="1" xfId="0" applyFont="1" applyFill="1" applyBorder="1" applyAlignment="1">
      <alignment horizontal="center"/>
    </xf>
    <xf numFmtId="0" fontId="5" fillId="6" borderId="33" xfId="0" applyFont="1" applyFill="1" applyBorder="1"/>
    <xf numFmtId="0" fontId="6" fillId="6" borderId="37" xfId="0" applyFont="1" applyFill="1" applyBorder="1"/>
    <xf numFmtId="0" fontId="5" fillId="6" borderId="26" xfId="0" applyFont="1" applyFill="1" applyBorder="1"/>
    <xf numFmtId="0" fontId="5" fillId="6" borderId="32" xfId="0" applyFont="1" applyFill="1" applyBorder="1"/>
    <xf numFmtId="0" fontId="5" fillId="6" borderId="45" xfId="0" applyFont="1" applyFill="1" applyBorder="1"/>
    <xf numFmtId="0" fontId="5" fillId="6" borderId="47" xfId="0" applyFont="1" applyFill="1" applyBorder="1"/>
    <xf numFmtId="0" fontId="48" fillId="6" borderId="39" xfId="0" applyFont="1" applyFill="1" applyBorder="1" applyAlignment="1">
      <alignment horizontal="left" vertical="center"/>
    </xf>
    <xf numFmtId="0" fontId="21" fillId="6" borderId="33" xfId="0" applyFont="1" applyFill="1" applyBorder="1" applyAlignment="1">
      <alignment vertical="center"/>
    </xf>
    <xf numFmtId="0" fontId="20" fillId="6" borderId="35" xfId="0" applyFont="1" applyFill="1" applyBorder="1" applyAlignment="1">
      <alignment vertical="center"/>
    </xf>
    <xf numFmtId="0" fontId="23" fillId="6" borderId="25" xfId="0" applyFont="1" applyFill="1" applyBorder="1"/>
    <xf numFmtId="0" fontId="20" fillId="6" borderId="4" xfId="0" applyFont="1" applyFill="1" applyBorder="1" applyAlignment="1">
      <alignment horizontal="center" wrapText="1"/>
    </xf>
    <xf numFmtId="0" fontId="33" fillId="32" borderId="53" xfId="0" applyFont="1" applyFill="1" applyBorder="1" applyAlignment="1">
      <alignment horizontal="center"/>
    </xf>
    <xf numFmtId="0" fontId="33" fillId="32" borderId="0" xfId="0" applyFont="1" applyFill="1" applyBorder="1" applyAlignment="1">
      <alignment horizontal="center"/>
    </xf>
    <xf numFmtId="0" fontId="33" fillId="32" borderId="26" xfId="0" applyFont="1" applyFill="1" applyBorder="1" applyAlignment="1">
      <alignment horizontal="center"/>
    </xf>
    <xf numFmtId="0" fontId="33" fillId="32" borderId="32" xfId="0" applyFont="1" applyFill="1" applyBorder="1" applyAlignment="1">
      <alignment horizontal="center"/>
    </xf>
    <xf numFmtId="0" fontId="31" fillId="0" borderId="14" xfId="0" applyFont="1" applyBorder="1" applyAlignment="1">
      <alignment vertical="center"/>
    </xf>
    <xf numFmtId="0" fontId="57" fillId="0" borderId="64" xfId="0" applyFont="1" applyBorder="1" applyAlignment="1">
      <alignment horizontal="left" vertical="top"/>
    </xf>
    <xf numFmtId="0" fontId="56" fillId="0" borderId="65" xfId="0" applyFont="1" applyBorder="1" applyAlignment="1">
      <alignment horizontal="left"/>
    </xf>
    <xf numFmtId="0" fontId="31" fillId="0" borderId="65" xfId="0" applyFont="1" applyBorder="1" applyAlignment="1">
      <alignment horizontal="left"/>
    </xf>
    <xf numFmtId="0" fontId="58" fillId="0" borderId="65" xfId="0" applyFont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21" fillId="6" borderId="0" xfId="0" applyFont="1" applyFill="1" applyBorder="1" applyAlignment="1">
      <alignment vertical="center"/>
    </xf>
    <xf numFmtId="0" fontId="48" fillId="6" borderId="0" xfId="0" applyFont="1" applyFill="1" applyBorder="1" applyAlignment="1">
      <alignment horizontal="left"/>
    </xf>
    <xf numFmtId="0" fontId="20" fillId="6" borderId="34" xfId="0" applyFont="1" applyFill="1" applyBorder="1" applyAlignment="1">
      <alignment vertical="center"/>
    </xf>
    <xf numFmtId="0" fontId="4" fillId="6" borderId="26" xfId="0" applyFont="1" applyFill="1" applyBorder="1"/>
    <xf numFmtId="0" fontId="3" fillId="6" borderId="26" xfId="0" applyFont="1" applyFill="1" applyBorder="1"/>
    <xf numFmtId="0" fontId="3" fillId="6" borderId="26" xfId="0" applyFont="1" applyFill="1" applyBorder="1" applyAlignment="1">
      <alignment horizontal="center"/>
    </xf>
    <xf numFmtId="170" fontId="3" fillId="6" borderId="26" xfId="0" applyNumberFormat="1" applyFont="1" applyFill="1" applyBorder="1"/>
    <xf numFmtId="0" fontId="6" fillId="6" borderId="26" xfId="0" applyFont="1" applyFill="1" applyBorder="1" applyAlignment="1">
      <alignment vertical="center"/>
    </xf>
    <xf numFmtId="0" fontId="20" fillId="6" borderId="30" xfId="0" applyFont="1" applyFill="1" applyBorder="1" applyAlignment="1">
      <alignment vertical="center"/>
    </xf>
    <xf numFmtId="0" fontId="4" fillId="6" borderId="0" xfId="0" applyFont="1" applyFill="1" applyBorder="1"/>
    <xf numFmtId="171" fontId="3" fillId="6" borderId="0" xfId="0" applyNumberFormat="1" applyFont="1" applyFill="1" applyBorder="1" applyAlignment="1">
      <alignment horizontal="center"/>
    </xf>
    <xf numFmtId="0" fontId="22" fillId="6" borderId="0" xfId="0" applyFont="1" applyFill="1" applyBorder="1"/>
    <xf numFmtId="170" fontId="3" fillId="6" borderId="0" xfId="0" applyNumberFormat="1" applyFont="1" applyFill="1" applyBorder="1"/>
    <xf numFmtId="0" fontId="20" fillId="6" borderId="8" xfId="0" applyFont="1" applyFill="1" applyBorder="1"/>
    <xf numFmtId="0" fontId="46" fillId="6" borderId="8" xfId="0" applyFont="1" applyFill="1" applyBorder="1" applyAlignment="1">
      <alignment vertical="center"/>
    </xf>
    <xf numFmtId="0" fontId="49" fillId="6" borderId="1" xfId="0" applyFont="1" applyFill="1" applyBorder="1" applyAlignment="1">
      <alignment wrapText="1"/>
    </xf>
    <xf numFmtId="0" fontId="49" fillId="6" borderId="3" xfId="0" applyFont="1" applyFill="1" applyBorder="1"/>
    <xf numFmtId="0" fontId="49" fillId="6" borderId="4" xfId="0" applyFont="1" applyFill="1" applyBorder="1"/>
    <xf numFmtId="0" fontId="49" fillId="6" borderId="0" xfId="0" applyFont="1" applyFill="1" applyBorder="1"/>
    <xf numFmtId="170" fontId="49" fillId="6" borderId="3" xfId="0" applyNumberFormat="1" applyFont="1" applyFill="1" applyBorder="1"/>
    <xf numFmtId="170" fontId="49" fillId="6" borderId="4" xfId="0" applyNumberFormat="1" applyFont="1" applyFill="1" applyBorder="1"/>
    <xf numFmtId="170" fontId="49" fillId="6" borderId="0" xfId="0" applyNumberFormat="1" applyFont="1" applyFill="1" applyBorder="1"/>
    <xf numFmtId="0" fontId="48" fillId="6" borderId="48" xfId="0" applyFont="1" applyFill="1" applyBorder="1" applyAlignment="1">
      <alignment wrapText="1"/>
    </xf>
    <xf numFmtId="0" fontId="21" fillId="6" borderId="3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3" fillId="6" borderId="30" xfId="0" applyFont="1" applyFill="1" applyBorder="1"/>
    <xf numFmtId="0" fontId="3" fillId="6" borderId="0" xfId="0" applyFont="1" applyFill="1" applyBorder="1" applyAlignment="1">
      <alignment horizontal="center"/>
    </xf>
    <xf numFmtId="0" fontId="22" fillId="6" borderId="51" xfId="0" applyFont="1" applyFill="1" applyBorder="1" applyAlignment="1">
      <alignment vertical="center" wrapText="1"/>
    </xf>
    <xf numFmtId="0" fontId="22" fillId="6" borderId="24" xfId="0" applyFont="1" applyFill="1" applyBorder="1" applyAlignment="1">
      <alignment vertical="center" wrapText="1"/>
    </xf>
    <xf numFmtId="0" fontId="22" fillId="6" borderId="23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textRotation="90" wrapText="1"/>
    </xf>
    <xf numFmtId="0" fontId="20" fillId="6" borderId="1" xfId="0" applyFont="1" applyFill="1" applyBorder="1" applyAlignment="1">
      <alignment horizontal="center" wrapText="1"/>
    </xf>
    <xf numFmtId="0" fontId="54" fillId="6" borderId="3" xfId="0" applyFont="1" applyFill="1" applyBorder="1" applyAlignment="1">
      <alignment horizontal="center" wrapText="1"/>
    </xf>
    <xf numFmtId="0" fontId="20" fillId="6" borderId="31" xfId="0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54" fillId="6" borderId="28" xfId="0" applyFont="1" applyFill="1" applyBorder="1" applyAlignment="1">
      <alignment horizontal="center" wrapText="1"/>
    </xf>
    <xf numFmtId="0" fontId="20" fillId="6" borderId="52" xfId="0" applyFont="1" applyFill="1" applyBorder="1" applyAlignment="1">
      <alignment horizontal="center" wrapText="1"/>
    </xf>
    <xf numFmtId="0" fontId="54" fillId="6" borderId="4" xfId="0" applyFont="1" applyFill="1" applyBorder="1" applyAlignment="1">
      <alignment horizontal="center" wrapText="1"/>
    </xf>
    <xf numFmtId="0" fontId="61" fillId="0" borderId="67" xfId="0" applyFont="1" applyBorder="1"/>
    <xf numFmtId="0" fontId="61" fillId="0" borderId="68" xfId="0" applyFont="1" applyBorder="1"/>
    <xf numFmtId="0" fontId="62" fillId="34" borderId="67" xfId="0" applyFont="1" applyFill="1" applyBorder="1" applyAlignment="1">
      <alignment horizontal="center" wrapText="1"/>
    </xf>
    <xf numFmtId="0" fontId="63" fillId="0" borderId="1" xfId="0" applyFont="1" applyBorder="1" applyAlignment="1">
      <alignment horizontal="left" wrapText="1"/>
    </xf>
    <xf numFmtId="0" fontId="63" fillId="0" borderId="3" xfId="0" applyFont="1" applyBorder="1" applyAlignment="1">
      <alignment horizontal="left" wrapText="1"/>
    </xf>
    <xf numFmtId="0" fontId="63" fillId="0" borderId="1" xfId="0" applyFont="1" applyBorder="1" applyAlignment="1">
      <alignment horizontal="right"/>
    </xf>
    <xf numFmtId="0" fontId="51" fillId="6" borderId="28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wrapText="1"/>
    </xf>
    <xf numFmtId="0" fontId="64" fillId="34" borderId="0" xfId="0" applyFont="1" applyFill="1" applyBorder="1" applyAlignment="1">
      <alignment wrapText="1"/>
    </xf>
    <xf numFmtId="0" fontId="63" fillId="0" borderId="1" xfId="0" applyFont="1" applyBorder="1" applyAlignment="1">
      <alignment horizontal="left"/>
    </xf>
    <xf numFmtId="0" fontId="63" fillId="0" borderId="3" xfId="0" applyFont="1" applyBorder="1" applyAlignment="1">
      <alignment horizontal="left"/>
    </xf>
    <xf numFmtId="0" fontId="63" fillId="0" borderId="31" xfId="0" applyFont="1" applyBorder="1" applyAlignment="1">
      <alignment horizontal="center"/>
    </xf>
    <xf numFmtId="0" fontId="50" fillId="6" borderId="27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52" fillId="6" borderId="28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47" fillId="6" borderId="0" xfId="0" applyFont="1" applyFill="1" applyBorder="1" applyAlignment="1" applyProtection="1">
      <alignment horizontal="left" vertical="center"/>
      <protection locked="0"/>
    </xf>
    <xf numFmtId="0" fontId="47" fillId="6" borderId="26" xfId="0" applyFont="1" applyFill="1" applyBorder="1" applyAlignment="1" applyProtection="1">
      <alignment horizontal="left" vertical="center"/>
      <protection locked="0"/>
    </xf>
    <xf numFmtId="0" fontId="47" fillId="6" borderId="0" xfId="0" applyFont="1" applyFill="1" applyBorder="1" applyAlignment="1" applyProtection="1">
      <alignment horizontal="center" vertical="center"/>
      <protection locked="0"/>
    </xf>
    <xf numFmtId="0" fontId="65" fillId="0" borderId="10" xfId="0" applyFont="1" applyBorder="1"/>
    <xf numFmtId="0" fontId="65" fillId="0" borderId="0" xfId="0" applyFont="1" applyBorder="1"/>
    <xf numFmtId="0" fontId="65" fillId="0" borderId="33" xfId="0" applyFont="1" applyBorder="1"/>
    <xf numFmtId="0" fontId="66" fillId="0" borderId="0" xfId="0" applyFont="1" applyBorder="1"/>
    <xf numFmtId="0" fontId="67" fillId="0" borderId="30" xfId="0" applyFont="1" applyBorder="1"/>
    <xf numFmtId="0" fontId="67" fillId="0" borderId="0" xfId="0" applyFont="1" applyBorder="1"/>
    <xf numFmtId="0" fontId="67" fillId="0" borderId="10" xfId="0" applyFont="1" applyBorder="1"/>
    <xf numFmtId="0" fontId="65" fillId="0" borderId="0" xfId="0" applyFont="1" applyBorder="1" applyAlignment="1">
      <alignment horizontal="left"/>
    </xf>
    <xf numFmtId="0" fontId="47" fillId="6" borderId="33" xfId="0" applyFont="1" applyFill="1" applyBorder="1" applyAlignment="1" applyProtection="1">
      <alignment horizontal="center" vertical="center"/>
      <protection locked="0"/>
    </xf>
    <xf numFmtId="0" fontId="67" fillId="0" borderId="44" xfId="0" applyFont="1" applyBorder="1"/>
    <xf numFmtId="0" fontId="65" fillId="0" borderId="41" xfId="0" applyFont="1" applyBorder="1"/>
    <xf numFmtId="0" fontId="53" fillId="6" borderId="39" xfId="0" applyFont="1" applyFill="1" applyBorder="1" applyAlignment="1" applyProtection="1">
      <alignment horizontal="left" vertical="center"/>
      <protection locked="0"/>
    </xf>
    <xf numFmtId="0" fontId="53" fillId="6" borderId="33" xfId="0" applyFont="1" applyFill="1" applyBorder="1" applyAlignment="1" applyProtection="1">
      <alignment horizontal="center" vertical="center"/>
      <protection locked="0"/>
    </xf>
    <xf numFmtId="0" fontId="53" fillId="6" borderId="0" xfId="0" applyFont="1" applyFill="1" applyBorder="1" applyAlignment="1" applyProtection="1">
      <alignment horizontal="center" vertical="center"/>
      <protection locked="0"/>
    </xf>
    <xf numFmtId="0" fontId="66" fillId="0" borderId="9" xfId="0" applyFont="1" applyBorder="1"/>
    <xf numFmtId="0" fontId="65" fillId="0" borderId="9" xfId="0" applyFont="1" applyBorder="1"/>
    <xf numFmtId="0" fontId="65" fillId="0" borderId="50" xfId="0" applyFont="1" applyBorder="1"/>
    <xf numFmtId="0" fontId="53" fillId="6" borderId="40" xfId="0" applyFont="1" applyFill="1" applyBorder="1" applyAlignment="1" applyProtection="1">
      <alignment horizontal="left" vertical="center"/>
      <protection locked="0"/>
    </xf>
    <xf numFmtId="0" fontId="65" fillId="0" borderId="35" xfId="0" applyFont="1" applyBorder="1"/>
    <xf numFmtId="0" fontId="65" fillId="0" borderId="8" xfId="0" applyFont="1" applyBorder="1"/>
    <xf numFmtId="0" fontId="67" fillId="0" borderId="8" xfId="0" applyFont="1" applyBorder="1"/>
    <xf numFmtId="0" fontId="65" fillId="0" borderId="46" xfId="0" applyFont="1" applyBorder="1"/>
    <xf numFmtId="0" fontId="65" fillId="0" borderId="36" xfId="0" applyFont="1" applyBorder="1"/>
    <xf numFmtId="0" fontId="59" fillId="33" borderId="1" xfId="0" applyFont="1" applyFill="1" applyBorder="1" applyAlignment="1" applyProtection="1">
      <alignment horizontal="center" vertical="center" wrapText="1"/>
      <protection hidden="1"/>
    </xf>
    <xf numFmtId="0" fontId="59" fillId="33" borderId="4" xfId="0" applyFont="1" applyFill="1" applyBorder="1" applyAlignment="1" applyProtection="1">
      <alignment horizontal="center" vertical="center" wrapText="1"/>
      <protection hidden="1"/>
    </xf>
    <xf numFmtId="0" fontId="65" fillId="0" borderId="1" xfId="0" applyFont="1" applyBorder="1"/>
    <xf numFmtId="0" fontId="65" fillId="0" borderId="66" xfId="0" applyFont="1" applyBorder="1"/>
    <xf numFmtId="0" fontId="65" fillId="0" borderId="34" xfId="0" applyFont="1" applyBorder="1"/>
    <xf numFmtId="0" fontId="65" fillId="0" borderId="54" xfId="0" applyFont="1" applyBorder="1" applyAlignment="1">
      <alignment wrapText="1"/>
    </xf>
    <xf numFmtId="0" fontId="65" fillId="0" borderId="56" xfId="0" applyFont="1" applyBorder="1" applyAlignment="1">
      <alignment wrapText="1"/>
    </xf>
    <xf numFmtId="0" fontId="65" fillId="0" borderId="53" xfId="0" applyFont="1" applyBorder="1" applyAlignment="1">
      <alignment wrapText="1"/>
    </xf>
    <xf numFmtId="0" fontId="65" fillId="0" borderId="54" xfId="0" applyFont="1" applyBorder="1"/>
    <xf numFmtId="0" fontId="65" fillId="0" borderId="53" xfId="0" applyFont="1" applyBorder="1"/>
    <xf numFmtId="0" fontId="65" fillId="0" borderId="65" xfId="0" applyFont="1" applyBorder="1" applyAlignment="1">
      <alignment horizontal="left"/>
    </xf>
    <xf numFmtId="0" fontId="61" fillId="0" borderId="0" xfId="0" applyFont="1" applyBorder="1"/>
    <xf numFmtId="0" fontId="5" fillId="6" borderId="69" xfId="0" applyFont="1" applyFill="1" applyBorder="1"/>
    <xf numFmtId="0" fontId="68" fillId="0" borderId="67" xfId="0" applyFont="1" applyBorder="1"/>
    <xf numFmtId="0" fontId="61" fillId="0" borderId="1" xfId="0" applyFont="1" applyBorder="1"/>
    <xf numFmtId="0" fontId="68" fillId="0" borderId="1" xfId="0" applyFont="1" applyBorder="1"/>
    <xf numFmtId="0" fontId="68" fillId="0" borderId="0" xfId="0" applyFont="1" applyBorder="1"/>
    <xf numFmtId="0" fontId="48" fillId="6" borderId="42" xfId="0" applyFont="1" applyFill="1" applyBorder="1" applyAlignment="1">
      <alignment horizontal="left"/>
    </xf>
    <xf numFmtId="0" fontId="48" fillId="6" borderId="32" xfId="0" applyFont="1" applyFill="1" applyBorder="1" applyAlignment="1">
      <alignment horizontal="left"/>
    </xf>
    <xf numFmtId="0" fontId="48" fillId="6" borderId="38" xfId="0" applyFont="1" applyFill="1" applyBorder="1" applyAlignment="1">
      <alignment horizontal="left"/>
    </xf>
    <xf numFmtId="0" fontId="48" fillId="6" borderId="36" xfId="0" applyFont="1" applyFill="1" applyBorder="1" applyAlignment="1">
      <alignment horizontal="left"/>
    </xf>
    <xf numFmtId="0" fontId="66" fillId="0" borderId="42" xfId="0" applyFont="1" applyBorder="1" applyAlignment="1">
      <alignment horizontal="left"/>
    </xf>
    <xf numFmtId="0" fontId="65" fillId="0" borderId="32" xfId="0" applyFont="1" applyBorder="1" applyAlignment="1">
      <alignment horizontal="left"/>
    </xf>
    <xf numFmtId="0" fontId="65" fillId="0" borderId="38" xfId="0" applyFont="1" applyBorder="1" applyAlignment="1">
      <alignment horizontal="left"/>
    </xf>
    <xf numFmtId="0" fontId="65" fillId="0" borderId="36" xfId="0" applyFont="1" applyBorder="1" applyAlignment="1">
      <alignment horizontal="left"/>
    </xf>
    <xf numFmtId="0" fontId="49" fillId="6" borderId="1" xfId="0" applyFont="1" applyFill="1" applyBorder="1" applyAlignment="1">
      <alignment horizontal="center"/>
    </xf>
    <xf numFmtId="0" fontId="60" fillId="6" borderId="1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 vertical="center"/>
    </xf>
    <xf numFmtId="0" fontId="22" fillId="6" borderId="43" xfId="0" applyFont="1" applyFill="1" applyBorder="1" applyAlignment="1">
      <alignment horizontal="center" vertical="center"/>
    </xf>
    <xf numFmtId="0" fontId="66" fillId="0" borderId="30" xfId="0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22" fillId="6" borderId="24" xfId="0" applyFont="1" applyFill="1" applyBorder="1" applyAlignment="1">
      <alignment horizontal="center" vertical="center"/>
    </xf>
    <xf numFmtId="0" fontId="66" fillId="0" borderId="49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49" fillId="6" borderId="2" xfId="0" applyFont="1" applyFill="1" applyBorder="1" applyAlignment="1">
      <alignment horizontal="right"/>
    </xf>
    <xf numFmtId="0" fontId="49" fillId="6" borderId="3" xfId="0" applyFont="1" applyFill="1" applyBorder="1" applyAlignment="1">
      <alignment horizontal="right"/>
    </xf>
    <xf numFmtId="0" fontId="67" fillId="0" borderId="44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5" fillId="0" borderId="44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31" fillId="0" borderId="30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33" xfId="0" applyFont="1" applyBorder="1" applyAlignment="1">
      <alignment horizontal="left" vertical="center"/>
    </xf>
    <xf numFmtId="0" fontId="31" fillId="0" borderId="63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56" fillId="0" borderId="34" xfId="0" applyFont="1" applyBorder="1" applyAlignment="1">
      <alignment horizontal="left" vertical="center"/>
    </xf>
    <xf numFmtId="0" fontId="56" fillId="0" borderId="26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31" fillId="0" borderId="35" xfId="0" applyFont="1" applyBorder="1" applyAlignment="1">
      <alignment horizontal="left" vertical="center"/>
    </xf>
    <xf numFmtId="0" fontId="31" fillId="0" borderId="8" xfId="0" applyFont="1" applyBorder="1" applyAlignment="1">
      <alignment horizontal="left" vertical="center"/>
    </xf>
    <xf numFmtId="0" fontId="31" fillId="0" borderId="36" xfId="0" applyFont="1" applyBorder="1" applyAlignment="1">
      <alignment horizontal="left" vertical="center"/>
    </xf>
    <xf numFmtId="0" fontId="56" fillId="0" borderId="3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56" fillId="0" borderId="33" xfId="0" applyFont="1" applyBorder="1" applyAlignment="1">
      <alignment horizontal="left" vertical="center"/>
    </xf>
    <xf numFmtId="0" fontId="56" fillId="0" borderId="35" xfId="0" applyFont="1" applyBorder="1" applyAlignment="1">
      <alignment horizontal="left" vertical="center"/>
    </xf>
    <xf numFmtId="0" fontId="56" fillId="0" borderId="8" xfId="0" applyFont="1" applyBorder="1" applyAlignment="1">
      <alignment horizontal="left" vertical="center"/>
    </xf>
    <xf numFmtId="0" fontId="56" fillId="0" borderId="36" xfId="0" applyFont="1" applyBorder="1" applyAlignment="1">
      <alignment horizontal="left" vertical="center"/>
    </xf>
    <xf numFmtId="0" fontId="65" fillId="0" borderId="57" xfId="0" applyFont="1" applyBorder="1" applyAlignment="1">
      <alignment horizontal="center"/>
    </xf>
    <xf numFmtId="0" fontId="65" fillId="0" borderId="58" xfId="0" applyFont="1" applyBorder="1" applyAlignment="1">
      <alignment horizontal="center"/>
    </xf>
    <xf numFmtId="0" fontId="65" fillId="0" borderId="59" xfId="0" applyFont="1" applyBorder="1" applyAlignment="1">
      <alignment horizontal="center"/>
    </xf>
    <xf numFmtId="0" fontId="65" fillId="0" borderId="60" xfId="0" applyFont="1" applyBorder="1" applyAlignment="1">
      <alignment horizontal="center"/>
    </xf>
    <xf numFmtId="0" fontId="65" fillId="0" borderId="61" xfId="0" applyFont="1" applyBorder="1" applyAlignment="1">
      <alignment horizontal="center"/>
    </xf>
    <xf numFmtId="0" fontId="65" fillId="0" borderId="62" xfId="0" applyFont="1" applyBorder="1" applyAlignment="1">
      <alignment horizontal="center"/>
    </xf>
    <xf numFmtId="0" fontId="56" fillId="0" borderId="2" xfId="0" applyFont="1" applyBorder="1" applyAlignment="1">
      <alignment horizontal="left" vertical="center"/>
    </xf>
    <xf numFmtId="0" fontId="56" fillId="0" borderId="3" xfId="0" applyFont="1" applyBorder="1" applyAlignment="1">
      <alignment horizontal="left" vertical="center"/>
    </xf>
    <xf numFmtId="0" fontId="56" fillId="0" borderId="4" xfId="0" applyFont="1" applyBorder="1" applyAlignment="1">
      <alignment horizontal="left" vertical="center"/>
    </xf>
    <xf numFmtId="0" fontId="55" fillId="0" borderId="26" xfId="0" applyFont="1" applyBorder="1" applyAlignment="1">
      <alignment horizontal="right" vertical="center"/>
    </xf>
    <xf numFmtId="0" fontId="55" fillId="0" borderId="3" xfId="0" applyFont="1" applyBorder="1" applyAlignment="1">
      <alignment horizontal="right" vertical="center"/>
    </xf>
    <xf numFmtId="0" fontId="55" fillId="0" borderId="4" xfId="0" applyFont="1" applyBorder="1" applyAlignment="1">
      <alignment horizontal="right" vertical="center"/>
    </xf>
    <xf numFmtId="0" fontId="65" fillId="0" borderId="55" xfId="0" applyFont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65" fillId="0" borderId="5" xfId="0" applyFont="1" applyBorder="1" applyAlignment="1">
      <alignment horizontal="center"/>
    </xf>
    <xf numFmtId="0" fontId="49" fillId="6" borderId="30" xfId="0" applyFont="1" applyFill="1" applyBorder="1" applyAlignment="1">
      <alignment horizontal="right"/>
    </xf>
    <xf numFmtId="0" fontId="49" fillId="6" borderId="0" xfId="0" applyFont="1" applyFill="1" applyBorder="1" applyAlignment="1">
      <alignment horizontal="right"/>
    </xf>
    <xf numFmtId="0" fontId="60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wrapText="1"/>
    </xf>
    <xf numFmtId="170" fontId="49" fillId="6" borderId="33" xfId="0" applyNumberFormat="1" applyFont="1" applyFill="1" applyBorder="1"/>
  </cellXfs>
  <cellStyles count="2059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1</xdr:col>
      <xdr:colOff>0</xdr:colOff>
      <xdr:row>0</xdr:row>
      <xdr:rowOff>1038225</xdr:rowOff>
    </xdr:to>
    <xdr:pic>
      <xdr:nvPicPr>
        <xdr:cNvPr id="5" name="Picture 1" descr="matrix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3350"/>
          <a:ext cx="8858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</xdr:col>
      <xdr:colOff>0</xdr:colOff>
      <xdr:row>0</xdr:row>
      <xdr:rowOff>1038225</xdr:rowOff>
    </xdr:to>
    <xdr:pic>
      <xdr:nvPicPr>
        <xdr:cNvPr id="3" name="Picture 1" descr="matrix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3350"/>
          <a:ext cx="9144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.slipper@matrixes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M93"/>
  <sheetViews>
    <sheetView tabSelected="1" view="pageBreakPreview" zoomScale="85" zoomScaleNormal="85" zoomScaleSheetLayoutView="85" zoomScalePageLayoutView="40" workbookViewId="0">
      <selection activeCell="F17" sqref="F17"/>
    </sheetView>
  </sheetViews>
  <sheetFormatPr defaultRowHeight="14.4"/>
  <cols>
    <col min="1" max="1" width="5.109375" style="2" customWidth="1"/>
    <col min="2" max="2" width="22.77734375" style="2" customWidth="1"/>
    <col min="3" max="3" width="8.44140625" style="2" customWidth="1"/>
    <col min="4" max="4" width="41.6640625" style="39" customWidth="1"/>
    <col min="5" max="5" width="41.6640625" style="39" hidden="1" customWidth="1"/>
    <col min="6" max="6" width="46.6640625" style="2" customWidth="1"/>
    <col min="7" max="7" width="20.33203125" style="41" customWidth="1"/>
    <col min="8" max="8" width="13.5546875" style="1" customWidth="1"/>
    <col min="9" max="9" width="13.88671875" style="1" customWidth="1"/>
    <col min="10" max="10" width="12.77734375" style="1" customWidth="1"/>
    <col min="11" max="11" width="36.109375" style="1" customWidth="1"/>
    <col min="12" max="12" width="15.88671875" style="1" customWidth="1"/>
    <col min="13" max="25" width="9.109375" style="1" customWidth="1"/>
    <col min="26" max="26" width="13.88671875" style="1" customWidth="1"/>
    <col min="27" max="247" width="9.109375" style="1" customWidth="1"/>
    <col min="248" max="16384" width="8.88671875" style="26"/>
  </cols>
  <sheetData>
    <row r="1" spans="1:27" ht="21.6" customHeight="1">
      <c r="A1" s="31" t="s">
        <v>15</v>
      </c>
      <c r="B1" s="32"/>
      <c r="C1" s="33"/>
      <c r="D1" s="34"/>
      <c r="E1" s="34"/>
      <c r="F1" s="33"/>
      <c r="G1" s="35"/>
      <c r="H1" s="8"/>
      <c r="I1" s="36"/>
      <c r="J1" s="36"/>
      <c r="K1" s="9"/>
    </row>
    <row r="2" spans="1:27" ht="24" customHeight="1">
      <c r="A2" s="37" t="s">
        <v>28</v>
      </c>
      <c r="B2" s="38"/>
      <c r="C2" s="38"/>
      <c r="F2" s="40"/>
      <c r="K2" s="13" t="s">
        <v>17</v>
      </c>
      <c r="L2" s="29"/>
    </row>
    <row r="3" spans="1:27" ht="19.2" customHeight="1">
      <c r="A3" s="37" t="s">
        <v>16</v>
      </c>
      <c r="B3" s="38"/>
      <c r="C3" s="38"/>
      <c r="F3" s="40"/>
      <c r="K3" s="6"/>
      <c r="R3" s="131"/>
    </row>
    <row r="4" spans="1:27" ht="24" customHeight="1">
      <c r="A4" s="14" t="s">
        <v>41</v>
      </c>
      <c r="B4" s="42"/>
      <c r="C4" s="42"/>
      <c r="D4" s="43"/>
      <c r="E4" s="43"/>
      <c r="F4" s="43"/>
      <c r="K4" s="6"/>
      <c r="R4" s="131"/>
    </row>
    <row r="5" spans="1:27" ht="24.45" customHeight="1">
      <c r="A5" s="154" t="s">
        <v>0</v>
      </c>
      <c r="B5" s="155"/>
      <c r="C5" s="145"/>
      <c r="D5" s="145"/>
      <c r="E5" s="145"/>
      <c r="F5" s="145"/>
      <c r="G5" s="44" t="s">
        <v>1</v>
      </c>
      <c r="H5" s="45"/>
      <c r="I5" s="45"/>
      <c r="J5" s="45"/>
      <c r="K5" s="46"/>
      <c r="L5" s="47"/>
      <c r="R5" s="136"/>
    </row>
    <row r="6" spans="1:27" ht="24.45" customHeight="1">
      <c r="A6" s="154" t="s">
        <v>2</v>
      </c>
      <c r="B6" s="155"/>
      <c r="C6" s="145"/>
      <c r="D6" s="145"/>
      <c r="E6" s="145"/>
      <c r="F6" s="145"/>
      <c r="G6" s="44"/>
      <c r="H6" s="45"/>
      <c r="I6" s="45"/>
      <c r="J6" s="45"/>
      <c r="K6" s="46"/>
      <c r="L6" s="47"/>
      <c r="R6" s="136"/>
    </row>
    <row r="7" spans="1:27" ht="24.45" customHeight="1">
      <c r="A7" s="154" t="s">
        <v>3</v>
      </c>
      <c r="B7" s="155"/>
      <c r="C7" s="145" t="s">
        <v>29</v>
      </c>
      <c r="D7" s="145"/>
      <c r="E7" s="145"/>
      <c r="F7" s="145"/>
      <c r="G7" s="44" t="s">
        <v>40</v>
      </c>
      <c r="H7" s="48"/>
      <c r="I7" s="48"/>
      <c r="J7" s="48"/>
      <c r="K7" s="49"/>
      <c r="L7" s="50"/>
      <c r="R7" s="136"/>
      <c r="AA7" s="131"/>
    </row>
    <row r="8" spans="1:27" ht="24.45" customHeight="1">
      <c r="A8" s="154" t="s">
        <v>4</v>
      </c>
      <c r="B8" s="155"/>
      <c r="C8" s="146" t="s">
        <v>30</v>
      </c>
      <c r="D8" s="146"/>
      <c r="E8" s="146"/>
      <c r="F8" s="146"/>
      <c r="G8" s="51" t="s">
        <v>44</v>
      </c>
      <c r="H8" s="48"/>
      <c r="I8" s="48"/>
      <c r="J8" s="48"/>
      <c r="K8" s="49"/>
      <c r="L8" s="50"/>
      <c r="R8" s="131"/>
      <c r="AA8" s="131"/>
    </row>
    <row r="9" spans="1:27" ht="24.45" hidden="1" customHeight="1">
      <c r="A9" s="192"/>
      <c r="B9" s="193"/>
      <c r="C9" s="194"/>
      <c r="D9" s="194"/>
      <c r="E9" s="194"/>
      <c r="F9" s="194"/>
      <c r="G9" s="195"/>
      <c r="H9" s="50"/>
      <c r="I9" s="50"/>
      <c r="J9" s="50"/>
      <c r="K9" s="196"/>
      <c r="L9" s="50"/>
      <c r="R9" s="131"/>
      <c r="AA9" s="131"/>
    </row>
    <row r="10" spans="1:27" ht="24.45" customHeight="1">
      <c r="A10" s="52"/>
      <c r="B10" s="53"/>
      <c r="C10" s="53"/>
      <c r="D10" s="54"/>
      <c r="E10" s="54"/>
      <c r="F10" s="55"/>
      <c r="G10" s="55"/>
      <c r="H10" s="55"/>
      <c r="K10" s="6"/>
      <c r="R10" s="131"/>
      <c r="AA10" s="131"/>
    </row>
    <row r="11" spans="1:27" ht="10.199999999999999" customHeight="1" thickBot="1">
      <c r="A11" s="56"/>
      <c r="B11" s="38"/>
      <c r="D11" s="57"/>
      <c r="E11" s="57"/>
      <c r="G11" s="2"/>
      <c r="K11" s="6"/>
      <c r="R11" s="131"/>
      <c r="AA11" s="131"/>
    </row>
    <row r="12" spans="1:27" s="3" customFormat="1" ht="12" customHeight="1" thickTop="1">
      <c r="A12" s="58"/>
      <c r="B12" s="59"/>
      <c r="C12" s="15"/>
      <c r="D12" s="60" t="s">
        <v>5</v>
      </c>
      <c r="E12" s="61"/>
      <c r="F12" s="147" t="s">
        <v>6</v>
      </c>
      <c r="G12" s="151"/>
      <c r="H12" s="151"/>
      <c r="I12" s="62" t="s">
        <v>20</v>
      </c>
      <c r="J12" s="147" t="s">
        <v>31</v>
      </c>
      <c r="K12" s="148"/>
      <c r="L12" s="63"/>
      <c r="AA12" s="131"/>
    </row>
    <row r="13" spans="1:27" s="3" customFormat="1" ht="57" customHeight="1">
      <c r="A13" s="64" t="s">
        <v>7</v>
      </c>
      <c r="B13" s="65" t="s">
        <v>27</v>
      </c>
      <c r="C13" s="66" t="s">
        <v>24</v>
      </c>
      <c r="D13" s="67" t="s">
        <v>8</v>
      </c>
      <c r="E13" s="67"/>
      <c r="F13" s="68" t="s">
        <v>8</v>
      </c>
      <c r="G13" s="65" t="s">
        <v>26</v>
      </c>
      <c r="H13" s="69" t="s">
        <v>9</v>
      </c>
      <c r="I13" s="70" t="s">
        <v>10</v>
      </c>
      <c r="J13" s="71" t="s">
        <v>33</v>
      </c>
      <c r="K13" s="16" t="s">
        <v>32</v>
      </c>
      <c r="L13" s="134" t="s">
        <v>69</v>
      </c>
      <c r="M13" s="134" t="s">
        <v>73</v>
      </c>
      <c r="N13" s="134" t="s">
        <v>78</v>
      </c>
      <c r="O13" s="134" t="s">
        <v>82</v>
      </c>
      <c r="P13" s="135" t="s">
        <v>98</v>
      </c>
      <c r="Q13" s="135" t="s">
        <v>113</v>
      </c>
      <c r="R13" s="135" t="s">
        <v>115</v>
      </c>
      <c r="S13" s="134" t="s">
        <v>118</v>
      </c>
      <c r="T13" s="135" t="s">
        <v>123</v>
      </c>
      <c r="U13" s="135" t="s">
        <v>130</v>
      </c>
      <c r="V13" s="135" t="s">
        <v>137</v>
      </c>
      <c r="W13" s="134" t="s">
        <v>79</v>
      </c>
      <c r="X13" s="135" t="s">
        <v>85</v>
      </c>
      <c r="Y13" s="135" t="s">
        <v>88</v>
      </c>
      <c r="Z13" s="134" t="s">
        <v>96</v>
      </c>
      <c r="AA13" s="131"/>
    </row>
    <row r="14" spans="1:27" ht="29.4" customHeight="1">
      <c r="A14" s="74">
        <v>1</v>
      </c>
      <c r="B14" s="75"/>
      <c r="C14" s="76"/>
      <c r="D14" s="122"/>
      <c r="E14" s="122"/>
      <c r="F14" s="122"/>
      <c r="G14" s="77"/>
      <c r="H14" s="78"/>
      <c r="I14" s="79"/>
      <c r="J14" s="80"/>
      <c r="K14" s="4"/>
      <c r="L14" s="81">
        <f>IF(OR(D14&amp;F14="Interior CF 1L 13W QuadPAR 20 Integral LED Lamp ",D14&amp;F14="Interior CF 1L 23W QuadPAR 20 Integral LED Lamp ",D14&amp;F14="Halogen Incandescent, (1) 35W lampPAR 20 Integral LED Lamp ",D14&amp;F14="Halogen Incandescent, (1) 75W lampPAR 20 Integral LED Lamp ",D14&amp;F14="Incandescent, (1) 20W lampPAR 20 Integral LED Lamp "),1*G14,0)</f>
        <v>0</v>
      </c>
      <c r="M14" s="82">
        <f>IF(D14&amp;F14="EXIT Incandescent, (1) 20W lampEXIT Sign, LED, (1) 2W lamp, Single Sided",1*G14, IF(D14&amp;F14="EXIT Incandescent, (2) 20W lampsEXIT Sign, LED, (2) 2W lamps, Dual Sided", 2*G14, 0))</f>
        <v>0</v>
      </c>
      <c r="N14" s="1">
        <f>IF(OR(D14&amp;F14="Fluorescent, (1) 24"&amp;CHAR(34)&amp;", STD lampFluorescent, (1) 24"&amp;CHAR(34)&amp;", T-8 lamp, Instant Start Ballast, NLO (0.85 &lt; BF &lt; 0.95)", D14&amp;F14="Fluorescent, (1) 24"&amp;CHAR(34)&amp;", T-8 lamp, Standard BallastFluorescent, (1) 24"&amp;CHAR(34)&amp;", T-8 lamp, Instant Start Ballast, NLO (0.85 &lt; BF &lt; 0.95)"), G14*1, 0)</f>
        <v>0</v>
      </c>
      <c r="O14" s="1">
        <f>IF(OR(D14&amp;F14="Fluorescent, (1) 48"&amp;CHAR(34)&amp;", ES lampFluorescent, (1) 48"&amp;CHAR(34)&amp;", HPT8 28W lamp, Instant or Program Start Ballast, (0.85 &lt; BF &lt; 0.95)",D14&amp;F14="Fluorescent, (2) 48"&amp;CHAR(34)&amp;", ES lampFluorescent, (1) 48"&amp;CHAR(34)&amp;", HPT8 28W lamp, Instant or Program Start Ballast, (&gt;/= 0.95)",D14&amp;F14="Fluorescent, (1) 48"&amp;CHAR(34)&amp;", T-8 lamp, Instant Start Ballast, NLO (0.85 &lt; BF &lt; 0.95)Fluorescent, (1) 48"&amp;CHAR(34)&amp;", HPT8 28W lamp, Instant or Program Start Ballast, (0.85 &lt; BF &lt; 0.95)",D14&amp;F14="Fluorescent, (1) 48"&amp;CHAR(34)&amp;", T-8 lampFluorescent, (1) 48"&amp;CHAR(34)&amp;", HPT8 28W lamp, Instant or Program Start Ballast, (0.85 &lt; BF &lt; 0.95)",D14&amp;F14="Fluorescent, (2) 48"&amp;CHAR(34)&amp;", T-8 lamps, Instant Start Ballast, NLO (0.85 &lt; BF &lt; 0.95)Fluorescent, (1) 48"&amp;CHAR(34)&amp;", HPT8 28W lamp, Instant or Program Start Ballast, (&gt;/= 0.95)",D14&amp;F14="Fluorescent, (2) 48"&amp;CHAR(34)&amp;", T-8 lampFluorescent, (1) 48"&amp;CHAR(34)&amp;", HPT8 28W lamp, Instant or Program Start Ballast, (&gt;/= 0.95)"),1*G14,
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(2) 96"&amp;CHAR(34)&amp;", T-8 lamps, Instant Start Ballast, NLO (0.85 &lt; BF &lt; 0.95)Fluorescent, (2) 48"&amp;CHAR(34)&amp;", HPT8 28W lamp, Instant or Program Start Ballast, (&gt;/= 0.95)"),2*G14,
IF(OR(D14&amp;F14="Fluorescent, (4) 48"&amp;CHAR(34)&amp;", ES lampsFluorescent, (3) 48"&amp;CHAR(34)&amp;", HPT8 28W lamp, Instant or Program Start Ballast, (&gt;/= 0.95)", D14&amp;F14="Fluorescent, (4) 48"&amp;CHAR(34)&amp;", T-8 lamps, Instant Start Ballast, NLO (0.85 &lt; BF &lt; 0.95)Fluorescent, (3) 48"&amp;CHAR(34)&amp;", HPT8 28W lamp, Instant or Program Start Ballast, (&gt;/= 0.95)", D14&amp;F14="Fluorescent, (4) 48"&amp;CHAR(34)&amp;", T-8 lampsFluorescent, (3) 48"&amp;CHAR(34)&amp;", HPT8 28W lamp, Instant or Program Start Ballast, (&gt;/= 0.95)"),3*G14,
IF(OR(D14&amp;F14="Fluorescent, (4) 48"&amp;CHAR(34)&amp;", ES lampsFluorescent, (4) 48"&amp;CHAR(34)&amp;", HPT8 28W lamp, Instant or Program Start Ballast, (0.85 &lt; BF &lt; 0.95)",D14&amp;F14="Fluorescent, (2) 96"&amp;CHAR(34)&amp;", ES lampsFluorescent, (4) 48"&amp;CHAR(34)&amp;", HPT8 28W lamp, Instant or Program Start Ballast, (0.85 &lt; BF &lt; 0.95)",D14&amp;F14="Fluorescent, (4) 96"&amp;CHAR(34)&amp;", ES lampsFluorescent, (4) 48"&amp;CHAR(34)&amp;", HPT8 28W lamp, Instant or Program Start Ballast, (&gt;/= 0.95)",D14&amp;F14="Fluorescent, (4) 48"&amp;CHAR(34)&amp;", T-8 lamps, Instant Start Ballast, NLO (0.85 &lt; BF &lt; 0.95)Fluorescent, (4) 48"&amp;CHAR(34)&amp;", HPT8 28W lamp, Instant or Program Start Ballast, (&lt; 0.85)",D14&amp;F14="Fluorescent,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0.95)"),4*G14,0))))</f>
        <v>0</v>
      </c>
      <c r="P14" s="1">
        <f>IF(OR(D14&amp;F14="Fluorescent, (4) 96"&amp;CHAR(34)&amp;", ES lampsFluorescent, (6) 48"&amp;CHAR(34)&amp;", HPT8 32W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G14*6, 0)</f>
        <v>0</v>
      </c>
      <c r="Q14" s="1">
        <f>IF(D14&amp;F14="Fluorescent, (2) U-Tube, ES lampsFluorescent, (2) 6"&amp;CHAR(34)&amp;" spacing U-Tube, T-8 lamps, IS Ballast, NLO (0.85 &lt; BF &lt; 0.95)", G14*1, 0)</f>
        <v>0</v>
      </c>
      <c r="R14" s="1">
        <f>IF(OR(D14&amp;F14="Halogen Incandescent, (1) 100W lampInterior CF 1L 23W Quad",D14&amp;F14="Halogen Incandescent, (1) 75W lampInterior CF 1L 23W Quad",D14&amp;F14="Incandescent, (1) 100W lampInterior CF 1L 23W Quad",D14&amp;F14="Incandescent, (1) 90W lampInterior CF 1L 23W Quad"),G14*1,0)</f>
        <v>0</v>
      </c>
      <c r="S14" s="1">
        <f>IF(OR(D14&amp;F14="Halogen Incandescent, (1) 50W lampInterior CF 1L 13W Quad",D14&amp;F14="Halogen Incandescent, (1) 60W lampInterior CF 1L 13W Quad",D14&amp;F14="Incandescent, (1) 30W lampInterior CF 1L 13W Quad",D14&amp;F14="Incandescent, (1) 40W lampInterior CF 1L 13W Quad", D14&amp;F14="Incandescent, (1) 60W lampInterior CF 1L 13W Quad", D14&amp;F14="Incandescent, (1) 65W lampInterior CF 1L 13W Quad", D14&amp;F14="Incandescent, (1) 75W lampInterior CF 1L 13W Quad"),G14*1,0)</f>
        <v>0</v>
      </c>
      <c r="T14" s="1">
        <f>IF(OR(D14&amp;F14="Halogen, (1) Low Voltage MR16 lampMR 16 Integral LED Lamp", D14&amp;F14="Incandescent, (1) 25W lampMR 16 Integral LED Lamp"), G14*1, 0)</f>
        <v>0</v>
      </c>
      <c r="U14" s="1">
        <f>IF(D14&amp;F14="Incandescent, (1) 60W lampInterior CF 1L 13W Quad", G14*1, 0)</f>
        <v>0</v>
      </c>
      <c r="V14" s="1">
        <f>IF(OR(D14&amp;F14="Metal Halide, (1) 350W lamp, Magnetic ballastFluorescent, (4) 45.8"&amp;CHAR(34)&amp;", T-5 high-output lamps, (1) Programmed Rapid Start Ballast, HLO (.95 &lt; BF &lt; 1.1)", D14&amp;F14="Metal Halide, (1) 400W lamp, Magnetic ballastFluorescent, (4) 45.8"&amp;CHAR(34)&amp;", T-5 high-output lamps, (1) Programmed Rapid Start Ballast, HLO (.95 &lt; BF &lt; 1.1)"), G14*1, 0)</f>
        <v>0</v>
      </c>
      <c r="W14" s="1">
        <f>IF(OR(D14&amp;F14="Fluorescent, (1) 24"&amp;CHAR(34)&amp;", STD lampFluorescent, (1) 24"&amp;CHAR(34)&amp;", T-8 lamp, Instant Start Ballast, NLO (0.85 &lt; BF &lt; 0.95)",D14&amp;F14="Fluorescent, (1) 48"&amp;CHAR(34)&amp;", ES lampFluorescent, (1) 48"&amp;CHAR(34)&amp;", HPT8 28W lamp, Instant or Program Start Ballast, (0.85 &lt; BF &lt; 0.95)",D14&amp;F14="Fluorescent, (1) 24"&amp;CHAR(34)&amp;", T-8 lamp, Standard BallastFluorescent, (1) 24"&amp;CHAR(34)&amp;", T-8 lamp, Instant Start Ballast, NLO (0.85 &lt; BF &lt; 0.95)",D14&amp;F14="Fluorescent, (1) 48"&amp;CHAR(34)&amp;", T-8 lamp, Instant Start Ballast, NLO (0.85 &lt; BF &lt; 0.95)Fluorescent, (1) 48"&amp;CHAR(34)&amp;", HPT8 28W lamp, Instant or Program Start Ballast, (0.85 &lt; BF &lt; 0.95)",D14&amp;F14="Fluorescent, (1) 48"&amp;CHAR(34)&amp;", T-8 lampFluorescent, (1) 48"&amp;CHAR(34)&amp;", HPT8 28W lamp, Instant or Program Start Ballast, (0.85 &lt; BF &lt; 0.95)"), G14*1, 0)</f>
        <v>0</v>
      </c>
      <c r="X14" s="1">
        <f>IF(OR(D14&amp;F14="Fluorescent, (2) 48"&amp;CHAR(34)&amp;", ES lampFluorescent, (1) 48"&amp;CHAR(34)&amp;", HPT8 28W lamp, Instant or Program Start Ballast, (&gt;/=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(2) U-Tube, ES lampsFluorescent, (2) 6"&amp;CHAR(34)&amp;" spacing U-Tube, T-8 lamps, IS Ballast, NLO (0.85 &lt; BF &lt; 0.95)"), G14*1,
IF(D14&amp;F14="Fluorescent, (4) 96"&amp;CHAR(34)&amp;", T-8 lamps, Instant Start Ballast, NLO (0.85 &lt; BF &lt; 0.95)Fluorescent, (6) 48"&amp;CHAR(34)&amp;", HPT8 32W lamp, Instant or Program Start Ballast, (0.85 &lt; BF &lt; 0.95)", G14*2, 0))</f>
        <v>0</v>
      </c>
      <c r="Y14" s="1">
        <f>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lamps, Instant Start Ballast, NLO (0.85 &lt; BF &lt; 0.95)Fluorescent, (3) 48"&amp;CHAR(34)&amp;", HPT8 28W lamp, Instant or Program Start Ballast, (&gt;/= 0.95)", D14&amp;F14="Fluorescent, (4) 48"&amp;CHAR(34)&amp;", T-8 lampsFluorescent, (3) 48"&amp;CHAR(34)&amp;", HPT8 28W lamp, Instant or Program Start Ballast, (&gt;/= 0.95)",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0.95)"), G14*1,
IF(D14&amp;F14="Fluorescent, (4) 96"&amp;CHAR(34)&amp;", ES lampsFluorescent, (6) 48"&amp;CHAR(34)&amp;", HPT8 32W lamp, Instant or Program Start Ballast, (&gt;/= 0.95)", G14*2, 0))</f>
        <v>0</v>
      </c>
      <c r="Z14" s="1">
        <f>IF(OR(D14&amp;F14="Fluorescent, (4) 96"&amp;CHAR(34)&amp;", ES lampsFluorescent, (4) 48"&amp;CHAR(34)&amp;", HPT8 28W lamp, Instant or Program Start Ballast, (&gt;/= 0.95)", D14&amp;F14="Fluorescent, (4) 96"&amp;CHAR(34)&amp;", T-8 lamps, Instant Start Ballast, NLO (0.85 &lt; BF &lt; 0.95)Fluorescent, (4) 48"&amp;CHAR(34)&amp;", HPT8 28W lamp, Instant or Program Start Ballast, (&gt;/= 0.95)"), G14*1, 0)</f>
        <v>0</v>
      </c>
      <c r="AA14" s="131"/>
    </row>
    <row r="15" spans="1:27" ht="29.4" customHeight="1">
      <c r="A15" s="74">
        <v>2</v>
      </c>
      <c r="B15" s="75"/>
      <c r="C15" s="76"/>
      <c r="D15" s="122"/>
      <c r="E15" s="122"/>
      <c r="F15" s="122"/>
      <c r="G15" s="77"/>
      <c r="H15" s="78"/>
      <c r="I15" s="79"/>
      <c r="J15" s="80"/>
      <c r="K15" s="4"/>
      <c r="L15" s="81">
        <f t="shared" ref="L15:L78" si="0">IF(OR(D15&amp;F15="Interior CF 1L 13W QuadPAR 20 Integral LED Lamp ",D15&amp;F15="Interior CF 1L 23W QuadPAR 20 Integral LED Lamp ",D15&amp;F15="Halogen Incandescent, (1) 35W lampPAR 20 Integral LED Lamp ",D15&amp;F15="Halogen Incandescent, (1) 75W lampPAR 20 Integral LED Lamp ",D15&amp;F15="Incandescent, (1) 20W lampPAR 20 Integral LED Lamp "),1*G15,0)</f>
        <v>0</v>
      </c>
      <c r="M15" s="82">
        <f t="shared" ref="M15:M78" si="1">IF(D15&amp;F15="EXIT Incandescent, (1) 20W lampEXIT Sign, LED, (1) 2W lamp, Single Sided",1*G15, IF(D15&amp;F15="EXIT Incandescent, (2) 20W lampsEXIT Sign, LED, (2) 2W lamps, Dual Sided", 2*G15, 0))</f>
        <v>0</v>
      </c>
      <c r="N15" s="1">
        <f t="shared" ref="N15:N78" si="2">IF(OR(D15&amp;F15="Fluorescent, (1) 24"&amp;CHAR(34)&amp;", STD lampFluorescent, (1) 24"&amp;CHAR(34)&amp;", T-8 lamp, Instant Start Ballast, NLO (0.85 &lt; BF &lt; 0.95)", D15&amp;F15="Fluorescent, (1) 24"&amp;CHAR(34)&amp;", T-8 lamp, Standard BallastFluorescent, (1) 24"&amp;CHAR(34)&amp;", T-8 lamp, Instant Start Ballast, NLO (0.85 &lt; BF &lt; 0.95)"), G15*1, 0)</f>
        <v>0</v>
      </c>
      <c r="O15" s="1">
        <f t="shared" ref="O15:O78" si="3">IF(OR(D15&amp;F15="Fluorescent, (1) 48"&amp;CHAR(34)&amp;", ES lampFluorescent, (1) 48"&amp;CHAR(34)&amp;", HPT8 28W lamp, Instant or Program Start Ballast, (0.85 &lt; BF &lt; 0.95)",D15&amp;F15="Fluorescent, (2) 48"&amp;CHAR(34)&amp;", ES lampFluorescent, (1) 48"&amp;CHAR(34)&amp;", HPT8 28W lamp, Instant or Program Start Ballast, (&gt;/= 0.95)",D15&amp;F15="Fluorescent, (1) 48"&amp;CHAR(34)&amp;", T-8 lamp, Instant Start Ballast, NLO (0.85 &lt; BF &lt; 0.95)Fluorescent, (1) 48"&amp;CHAR(34)&amp;", HPT8 28W lamp, Instant or Program Start Ballast, (0.85 &lt; BF &lt; 0.95)",D15&amp;F15="Fluorescent, (1) 48"&amp;CHAR(34)&amp;", T-8 lampFluorescent, (1) 48"&amp;CHAR(34)&amp;", HPT8 28W lamp, Instant or Program Start Ballast, (0.85 &lt; BF &lt; 0.95)",D15&amp;F15="Fluorescent, (2) 48"&amp;CHAR(34)&amp;", T-8 lamps, Instant Start Ballast, NLO (0.85 &lt; BF &lt; 0.95)Fluorescent, (1) 48"&amp;CHAR(34)&amp;", HPT8 28W lamp, Instant or Program Start Ballast, (&gt;/= 0.95)",D15&amp;F15="Fluorescent, (2) 48"&amp;CHAR(34)&amp;", T-8 lampFluorescent, (1) 48"&amp;CHAR(34)&amp;", HPT8 28W lamp, Instant or Program Start Ballast, (&gt;/= 0.95)"),1*G15,
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(2) 96"&amp;CHAR(34)&amp;", T-8 lamps, Instant Start Ballast, NLO (0.85 &lt; BF &lt; 0.95)Fluorescent, (2) 48"&amp;CHAR(34)&amp;", HPT8 28W lamp, Instant or Program Start Ballast, (&gt;/= 0.95)"),2*G15,
IF(OR(D15&amp;F15="Fluorescent, (4) 48"&amp;CHAR(34)&amp;", ES lampsFluorescent, (3) 48"&amp;CHAR(34)&amp;", HPT8 28W lamp, Instant or Program Start Ballast, (&gt;/= 0.95)", D15&amp;F15="Fluorescent, (4) 48"&amp;CHAR(34)&amp;", T-8 lamps, Instant Start Ballast, NLO (0.85 &lt; BF &lt; 0.95)Fluorescent, (3) 48"&amp;CHAR(34)&amp;", HPT8 28W lamp, Instant or Program Start Ballast, (&gt;/= 0.95)", D15&amp;F15="Fluorescent, (4) 48"&amp;CHAR(34)&amp;", T-8 lampsFluorescent, (3) 48"&amp;CHAR(34)&amp;", HPT8 28W lamp, Instant or Program Start Ballast, (&gt;/= 0.95)"),3*G15,
IF(OR(D15&amp;F15="Fluorescent, (4) 48"&amp;CHAR(34)&amp;", ES lampsFluorescent, (4) 48"&amp;CHAR(34)&amp;", HPT8 28W lamp, Instant or Program Start Ballast, (0.85 &lt; BF &lt; 0.95)",D15&amp;F15="Fluorescent, (2) 96"&amp;CHAR(34)&amp;", ES lampsFluorescent, (4) 48"&amp;CHAR(34)&amp;", HPT8 28W lamp, Instant or Program Start Ballast, (0.85 &lt; BF &lt; 0.95)",D15&amp;F15="Fluorescent, (4) 96"&amp;CHAR(34)&amp;", ES lampsFluorescent, (4) 48"&amp;CHAR(34)&amp;", HPT8 28W lamp, Instant or Program Start Ballast, (&gt;/= 0.95)",D15&amp;F15="Fluorescent, (4) 48"&amp;CHAR(34)&amp;", T-8 lamps, Instant Start Ballast, NLO (0.85 &lt; BF &lt; 0.95)Fluorescent, (4) 48"&amp;CHAR(34)&amp;", HPT8 28W lamp, Instant or Program Start Ballast, (&lt; 0.85)",D15&amp;F15="Fluorescent,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0.95)"),4*G15,0))))</f>
        <v>0</v>
      </c>
      <c r="P15" s="1">
        <f t="shared" ref="P15:P78" si="4">IF(OR(D15&amp;F15="Fluorescent, (4) 96"&amp;CHAR(34)&amp;", ES lampsFluorescent, (6) 48"&amp;CHAR(34)&amp;", HPT8 32W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G15*6, 0)</f>
        <v>0</v>
      </c>
      <c r="Q15" s="1">
        <f t="shared" ref="Q15:Q78" si="5">IF(D15&amp;F15="Fluorescent, (2) U-Tube, ES lampsFluorescent, (2) 6"&amp;CHAR(34)&amp;" spacing U-Tube, T-8 lamps, IS Ballast, NLO (0.85 &lt; BF &lt; 0.95)", G15*1, 0)</f>
        <v>0</v>
      </c>
      <c r="R15" s="1">
        <f t="shared" ref="R15:R78" si="6">IF(OR(D15&amp;F15="Halogen Incandescent, (1) 100W lampInterior CF 1L 23W Quad",D15&amp;F15="Halogen Incandescent, (1) 75W lampInterior CF 1L 23W Quad",D15&amp;F15="Incandescent, (1) 100W lampInterior CF 1L 23W Quad",D15&amp;F15="Incandescent, (1) 90W lampInterior CF 1L 23W Quad"),G15*1,0)</f>
        <v>0</v>
      </c>
      <c r="S15" s="1">
        <f t="shared" ref="S15:S78" si="7">IF(OR(D15&amp;F15="Halogen Incandescent, (1) 50W lampInterior CF 1L 13W Quad",D15&amp;F15="Halogen Incandescent, (1) 60W lampInterior CF 1L 13W Quad",D15&amp;F15="Incandescent, (1) 30W lampInterior CF 1L 13W Quad",D15&amp;F15="Incandescent, (1) 40W lampInterior CF 1L 13W Quad", D15&amp;F15="Incandescent, (1) 60W lampInterior CF 1L 13W Quad", D15&amp;F15="Incandescent, (1) 65W lampInterior CF 1L 13W Quad", D15&amp;F15="Incandescent, (1) 75W lampInterior CF 1L 13W Quad"),G15*1,0)</f>
        <v>0</v>
      </c>
      <c r="T15" s="1">
        <f t="shared" ref="T15:T78" si="8">IF(OR(D15&amp;F15="Halogen, (1) Low Voltage MR16 lampMR 16 Integral LED Lamp", D15&amp;F15="Incandescent, (1) 25W lampMR 16 Integral LED Lamp"), G15*1, 0)</f>
        <v>0</v>
      </c>
      <c r="U15" s="1">
        <f t="shared" ref="U15:U78" si="9">IF(D15&amp;F15="Incandescent, (1) 60W lampInterior CF 1L 13W Quad", G15*1, 0)</f>
        <v>0</v>
      </c>
      <c r="V15" s="1">
        <f t="shared" ref="V15:V78" si="10">IF(OR(D15&amp;F15="Metal Halide, (1) 350W lamp, Magnetic ballastFluorescent, (4) 45.8"&amp;CHAR(34)&amp;", T-5 high-output lamps, (1) Programmed Rapid Start Ballast, HLO (.95 &lt; BF &lt; 1.1)", D15&amp;F15="Metal Halide, (1) 400W lamp, Magnetic ballastFluorescent, (4) 45.8"&amp;CHAR(34)&amp;", T-5 high-output lamps, (1) Programmed Rapid Start Ballast, HLO (.95 &lt; BF &lt; 1.1)"), G15*1, 0)</f>
        <v>0</v>
      </c>
      <c r="W15" s="1">
        <f t="shared" ref="W15:W78" si="11">IF(OR(D15&amp;F15="Fluorescent, (1) 24"&amp;CHAR(34)&amp;", STD lampFluorescent, (1) 24"&amp;CHAR(34)&amp;", T-8 lamp, Instant Start Ballast, NLO (0.85 &lt; BF &lt; 0.95)",D15&amp;F15="Fluorescent, (1) 48"&amp;CHAR(34)&amp;", ES lampFluorescent, (1) 48"&amp;CHAR(34)&amp;", HPT8 28W lamp, Instant or Program Start Ballast, (0.85 &lt; BF &lt; 0.95)",D15&amp;F15="Fluorescent, (1) 24"&amp;CHAR(34)&amp;", T-8 lamp, Standard BallastFluorescent, (1) 24"&amp;CHAR(34)&amp;", T-8 lamp, Instant Start Ballast, NLO (0.85 &lt; BF &lt; 0.95)",D15&amp;F15="Fluorescent, (1) 48"&amp;CHAR(34)&amp;", T-8 lamp, Instant Start Ballast, NLO (0.85 &lt; BF &lt; 0.95)Fluorescent, (1) 48"&amp;CHAR(34)&amp;", HPT8 28W lamp, Instant or Program Start Ballast, (0.85 &lt; BF &lt; 0.95)",D15&amp;F15="Fluorescent, (1) 48"&amp;CHAR(34)&amp;", T-8 lampFluorescent, (1) 48"&amp;CHAR(34)&amp;", HPT8 28W lamp, Instant or Program Start Ballast, (0.85 &lt; BF &lt; 0.95)"), G15*1, 0)</f>
        <v>0</v>
      </c>
      <c r="X15" s="1">
        <f t="shared" ref="X15:X78" si="12">IF(OR(D15&amp;F15="Fluorescent, (2) 48"&amp;CHAR(34)&amp;", ES lampFluorescent, (1) 48"&amp;CHAR(34)&amp;", HPT8 28W lamp, Instant or Program Start Ballast, (&gt;/=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(2) U-Tube, ES lampsFluorescent, (2) 6"&amp;CHAR(34)&amp;" spacing U-Tube, T-8 lamps, IS Ballast, NLO (0.85 &lt; BF &lt; 0.95)"), G15*1,
IF(D15&amp;F15="Fluorescent, (4) 96"&amp;CHAR(34)&amp;", T-8 lamps, Instant Start Ballast, NLO (0.85 &lt; BF &lt; 0.95)Fluorescent, (6) 48"&amp;CHAR(34)&amp;", HPT8 32W lamp, Instant or Program Start Ballast, (0.85 &lt; BF &lt; 0.95)", G15*2, 0))</f>
        <v>0</v>
      </c>
      <c r="Y15" s="1">
        <f t="shared" ref="Y15:Y78" si="13">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lamps, Instant Start Ballast, NLO (0.85 &lt; BF &lt; 0.95)Fluorescent, (3) 48"&amp;CHAR(34)&amp;", HPT8 28W lamp, Instant or Program Start Ballast, (&gt;/= 0.95)", D15&amp;F15="Fluorescent, (4) 48"&amp;CHAR(34)&amp;", T-8 lampsFluorescent, (3) 48"&amp;CHAR(34)&amp;", HPT8 28W lamp, Instant or Program Start Ballast, (&gt;/= 0.95)",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0.95)"), G15*1,
IF(D15&amp;F15="Fluorescent, (4) 96"&amp;CHAR(34)&amp;", ES lampsFluorescent, (6) 48"&amp;CHAR(34)&amp;", HPT8 32W lamp, Instant or Program Start Ballast, (&gt;/= 0.95)", G15*2, 0))</f>
        <v>0</v>
      </c>
      <c r="Z15" s="1">
        <f t="shared" ref="Z15:Z78" si="14">IF(OR(D15&amp;F15="Fluorescent, (4) 96"&amp;CHAR(34)&amp;", ES lampsFluorescent, (4) 48"&amp;CHAR(34)&amp;", HPT8 28W lamp, Instant or Program Start Ballast, (&gt;/= 0.95)", D15&amp;F15="Fluorescent, (4) 96"&amp;CHAR(34)&amp;", T-8 lamps, Instant Start Ballast, NLO (0.85 &lt; BF &lt; 0.95)Fluorescent, (4) 48"&amp;CHAR(34)&amp;", HPT8 28W lamp, Instant or Program Start Ballast, (&gt;/= 0.95)"), G15*1, 0)</f>
        <v>0</v>
      </c>
      <c r="AA15" s="131"/>
    </row>
    <row r="16" spans="1:27" ht="29.4" customHeight="1">
      <c r="A16" s="74">
        <v>3</v>
      </c>
      <c r="B16" s="75"/>
      <c r="C16" s="76"/>
      <c r="D16" s="122"/>
      <c r="E16" s="122"/>
      <c r="F16" s="122"/>
      <c r="G16" s="77"/>
      <c r="H16" s="78"/>
      <c r="I16" s="79"/>
      <c r="J16" s="80"/>
      <c r="K16" s="4"/>
      <c r="L16" s="81">
        <f t="shared" si="0"/>
        <v>0</v>
      </c>
      <c r="M16" s="82">
        <f t="shared" si="1"/>
        <v>0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Y16" s="1">
        <f t="shared" si="13"/>
        <v>0</v>
      </c>
      <c r="Z16" s="1">
        <f t="shared" si="14"/>
        <v>0</v>
      </c>
      <c r="AA16" s="131"/>
    </row>
    <row r="17" spans="1:27" ht="29.4" customHeight="1">
      <c r="A17" s="74">
        <v>4</v>
      </c>
      <c r="B17" s="75"/>
      <c r="C17" s="76"/>
      <c r="D17" s="122"/>
      <c r="E17" s="122"/>
      <c r="F17" s="122"/>
      <c r="G17" s="77"/>
      <c r="H17" s="78"/>
      <c r="I17" s="79"/>
      <c r="J17" s="80"/>
      <c r="K17" s="4"/>
      <c r="L17" s="81">
        <f t="shared" si="0"/>
        <v>0</v>
      </c>
      <c r="M17" s="82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Y17" s="1">
        <f t="shared" si="13"/>
        <v>0</v>
      </c>
      <c r="Z17" s="1">
        <f t="shared" si="14"/>
        <v>0</v>
      </c>
      <c r="AA17" s="131"/>
    </row>
    <row r="18" spans="1:27" ht="29.4" customHeight="1">
      <c r="A18" s="74">
        <v>5</v>
      </c>
      <c r="B18" s="75"/>
      <c r="C18" s="76"/>
      <c r="D18" s="122"/>
      <c r="E18" s="122"/>
      <c r="F18" s="122"/>
      <c r="G18" s="77"/>
      <c r="H18" s="78"/>
      <c r="I18" s="79"/>
      <c r="J18" s="80"/>
      <c r="K18" s="4"/>
      <c r="L18" s="81">
        <f t="shared" si="0"/>
        <v>0</v>
      </c>
      <c r="M18" s="82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  <c r="X18" s="1">
        <f t="shared" si="12"/>
        <v>0</v>
      </c>
      <c r="Y18" s="1">
        <f t="shared" si="13"/>
        <v>0</v>
      </c>
      <c r="Z18" s="1">
        <f t="shared" si="14"/>
        <v>0</v>
      </c>
      <c r="AA18" s="131"/>
    </row>
    <row r="19" spans="1:27" ht="29.4" customHeight="1">
      <c r="A19" s="74">
        <v>6</v>
      </c>
      <c r="B19" s="75"/>
      <c r="C19" s="76"/>
      <c r="D19" s="122"/>
      <c r="E19" s="122"/>
      <c r="F19" s="122"/>
      <c r="G19" s="77"/>
      <c r="H19" s="78"/>
      <c r="I19" s="79"/>
      <c r="J19" s="80"/>
      <c r="K19" s="4"/>
      <c r="L19" s="81">
        <f t="shared" si="0"/>
        <v>0</v>
      </c>
      <c r="M19" s="82">
        <f t="shared" si="1"/>
        <v>0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  <c r="X19" s="1">
        <f t="shared" si="12"/>
        <v>0</v>
      </c>
      <c r="Y19" s="1">
        <f t="shared" si="13"/>
        <v>0</v>
      </c>
      <c r="Z19" s="1">
        <f t="shared" si="14"/>
        <v>0</v>
      </c>
      <c r="AA19" s="131"/>
    </row>
    <row r="20" spans="1:27" ht="29.4" customHeight="1">
      <c r="A20" s="74">
        <v>7</v>
      </c>
      <c r="B20" s="75"/>
      <c r="C20" s="76"/>
      <c r="D20" s="122"/>
      <c r="E20" s="122"/>
      <c r="F20" s="122"/>
      <c r="G20" s="77"/>
      <c r="H20" s="78"/>
      <c r="I20" s="79"/>
      <c r="J20" s="80"/>
      <c r="K20" s="4"/>
      <c r="L20" s="81">
        <f t="shared" si="0"/>
        <v>0</v>
      </c>
      <c r="M20" s="82">
        <f t="shared" si="1"/>
        <v>0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Y20" s="1">
        <f t="shared" si="13"/>
        <v>0</v>
      </c>
      <c r="Z20" s="1">
        <f t="shared" si="14"/>
        <v>0</v>
      </c>
      <c r="AA20" s="131"/>
    </row>
    <row r="21" spans="1:27" ht="29.4" customHeight="1">
      <c r="A21" s="74">
        <v>8</v>
      </c>
      <c r="B21" s="75"/>
      <c r="C21" s="76"/>
      <c r="D21" s="122"/>
      <c r="E21" s="122"/>
      <c r="F21" s="122"/>
      <c r="G21" s="77"/>
      <c r="H21" s="78"/>
      <c r="I21" s="79"/>
      <c r="J21" s="80"/>
      <c r="K21" s="4"/>
      <c r="L21" s="81">
        <f t="shared" si="0"/>
        <v>0</v>
      </c>
      <c r="M21" s="82">
        <f t="shared" si="1"/>
        <v>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Y21" s="1">
        <f t="shared" si="13"/>
        <v>0</v>
      </c>
      <c r="Z21" s="1">
        <f t="shared" si="14"/>
        <v>0</v>
      </c>
      <c r="AA21" s="131"/>
    </row>
    <row r="22" spans="1:27" ht="29.4" customHeight="1">
      <c r="A22" s="74">
        <v>9</v>
      </c>
      <c r="B22" s="75"/>
      <c r="C22" s="76"/>
      <c r="D22" s="122"/>
      <c r="E22" s="122"/>
      <c r="F22" s="122"/>
      <c r="G22" s="77"/>
      <c r="H22" s="78"/>
      <c r="I22" s="79"/>
      <c r="J22" s="80"/>
      <c r="K22" s="4"/>
      <c r="L22" s="81">
        <f t="shared" si="0"/>
        <v>0</v>
      </c>
      <c r="M22" s="82">
        <f t="shared" si="1"/>
        <v>0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Y22" s="1">
        <f t="shared" si="13"/>
        <v>0</v>
      </c>
      <c r="Z22" s="1">
        <f t="shared" si="14"/>
        <v>0</v>
      </c>
      <c r="AA22" s="131"/>
    </row>
    <row r="23" spans="1:27" ht="29.4" customHeight="1">
      <c r="A23" s="74">
        <v>10</v>
      </c>
      <c r="B23" s="75"/>
      <c r="C23" s="76"/>
      <c r="D23" s="122"/>
      <c r="E23" s="122"/>
      <c r="F23" s="122"/>
      <c r="G23" s="77"/>
      <c r="H23" s="78"/>
      <c r="I23" s="79"/>
      <c r="J23" s="80"/>
      <c r="K23" s="4"/>
      <c r="L23" s="81">
        <f t="shared" si="0"/>
        <v>0</v>
      </c>
      <c r="M23" s="82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Y23" s="1">
        <f t="shared" si="13"/>
        <v>0</v>
      </c>
      <c r="Z23" s="1">
        <f t="shared" si="14"/>
        <v>0</v>
      </c>
    </row>
    <row r="24" spans="1:27" ht="29.4" customHeight="1">
      <c r="A24" s="74">
        <v>11</v>
      </c>
      <c r="B24" s="75"/>
      <c r="C24" s="76"/>
      <c r="D24" s="122"/>
      <c r="E24" s="122"/>
      <c r="F24" s="122"/>
      <c r="G24" s="77"/>
      <c r="H24" s="78"/>
      <c r="I24" s="79"/>
      <c r="J24" s="80"/>
      <c r="K24" s="4"/>
      <c r="L24" s="81">
        <f t="shared" si="0"/>
        <v>0</v>
      </c>
      <c r="M24" s="82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Y24" s="1">
        <f t="shared" si="13"/>
        <v>0</v>
      </c>
      <c r="Z24" s="1">
        <f t="shared" si="14"/>
        <v>0</v>
      </c>
    </row>
    <row r="25" spans="1:27" ht="29.4" customHeight="1">
      <c r="A25" s="74">
        <v>12</v>
      </c>
      <c r="B25" s="75"/>
      <c r="C25" s="76"/>
      <c r="D25" s="122"/>
      <c r="E25" s="122"/>
      <c r="F25" s="122"/>
      <c r="G25" s="77"/>
      <c r="H25" s="78"/>
      <c r="I25" s="79"/>
      <c r="J25" s="80"/>
      <c r="K25" s="4"/>
      <c r="L25" s="81">
        <f t="shared" si="0"/>
        <v>0</v>
      </c>
      <c r="M25" s="82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Y25" s="1">
        <f t="shared" si="13"/>
        <v>0</v>
      </c>
      <c r="Z25" s="1">
        <f t="shared" si="14"/>
        <v>0</v>
      </c>
    </row>
    <row r="26" spans="1:27" ht="29.4" customHeight="1" thickBot="1">
      <c r="A26" s="74">
        <v>13</v>
      </c>
      <c r="B26" s="75"/>
      <c r="C26" s="76"/>
      <c r="D26" s="122"/>
      <c r="E26" s="122"/>
      <c r="F26" s="122"/>
      <c r="G26" s="77"/>
      <c r="H26" s="78"/>
      <c r="I26" s="79"/>
      <c r="J26" s="80"/>
      <c r="K26" s="4"/>
      <c r="L26" s="81">
        <f t="shared" si="0"/>
        <v>0</v>
      </c>
      <c r="M26" s="82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Y26" s="1">
        <f t="shared" si="13"/>
        <v>0</v>
      </c>
      <c r="Z26" s="1">
        <f t="shared" si="14"/>
        <v>0</v>
      </c>
    </row>
    <row r="27" spans="1:27" ht="29.4" hidden="1" customHeight="1">
      <c r="A27" s="74">
        <v>14</v>
      </c>
      <c r="B27" s="75"/>
      <c r="C27" s="76"/>
      <c r="D27" s="122"/>
      <c r="E27" s="122"/>
      <c r="F27" s="122"/>
      <c r="G27" s="77"/>
      <c r="H27" s="78"/>
      <c r="I27" s="79"/>
      <c r="J27" s="80"/>
      <c r="K27" s="4"/>
      <c r="L27" s="81">
        <f t="shared" si="0"/>
        <v>0</v>
      </c>
      <c r="M27" s="82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  <c r="X27" s="1">
        <f t="shared" si="12"/>
        <v>0</v>
      </c>
      <c r="Y27" s="1">
        <f t="shared" si="13"/>
        <v>0</v>
      </c>
      <c r="Z27" s="1">
        <f t="shared" si="14"/>
        <v>0</v>
      </c>
    </row>
    <row r="28" spans="1:27" ht="29.4" hidden="1" customHeight="1">
      <c r="A28" s="74">
        <v>15</v>
      </c>
      <c r="B28" s="75"/>
      <c r="C28" s="76"/>
      <c r="D28" s="122"/>
      <c r="E28" s="122"/>
      <c r="F28" s="122"/>
      <c r="G28" s="77"/>
      <c r="H28" s="78"/>
      <c r="I28" s="79"/>
      <c r="J28" s="80"/>
      <c r="K28" s="4"/>
      <c r="L28" s="81">
        <f t="shared" si="0"/>
        <v>0</v>
      </c>
      <c r="M28" s="82">
        <f t="shared" si="1"/>
        <v>0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Y28" s="1">
        <f t="shared" si="13"/>
        <v>0</v>
      </c>
      <c r="Z28" s="1">
        <f t="shared" si="14"/>
        <v>0</v>
      </c>
    </row>
    <row r="29" spans="1:27" ht="29.4" hidden="1" customHeight="1">
      <c r="A29" s="74">
        <v>16</v>
      </c>
      <c r="B29" s="75"/>
      <c r="C29" s="76"/>
      <c r="D29" s="122"/>
      <c r="E29" s="122"/>
      <c r="F29" s="122"/>
      <c r="G29" s="77"/>
      <c r="H29" s="78"/>
      <c r="I29" s="79"/>
      <c r="J29" s="80"/>
      <c r="K29" s="4"/>
      <c r="L29" s="81">
        <f t="shared" si="0"/>
        <v>0</v>
      </c>
      <c r="M29" s="82">
        <f t="shared" si="1"/>
        <v>0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Y29" s="1">
        <f t="shared" si="13"/>
        <v>0</v>
      </c>
      <c r="Z29" s="1">
        <f t="shared" si="14"/>
        <v>0</v>
      </c>
    </row>
    <row r="30" spans="1:27" ht="29.4" hidden="1" customHeight="1">
      <c r="A30" s="74">
        <v>17</v>
      </c>
      <c r="B30" s="75"/>
      <c r="C30" s="76"/>
      <c r="D30" s="122"/>
      <c r="E30" s="122"/>
      <c r="F30" s="122"/>
      <c r="G30" s="77"/>
      <c r="H30" s="78"/>
      <c r="I30" s="79"/>
      <c r="J30" s="80"/>
      <c r="K30" s="4"/>
      <c r="L30" s="81">
        <f t="shared" si="0"/>
        <v>0</v>
      </c>
      <c r="M30" s="82">
        <f t="shared" si="1"/>
        <v>0</v>
      </c>
      <c r="N30" s="1">
        <f t="shared" si="2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Y30" s="1">
        <f t="shared" si="13"/>
        <v>0</v>
      </c>
      <c r="Z30" s="1">
        <f t="shared" si="14"/>
        <v>0</v>
      </c>
    </row>
    <row r="31" spans="1:27" ht="29.4" hidden="1" customHeight="1">
      <c r="A31" s="74">
        <v>18</v>
      </c>
      <c r="B31" s="75"/>
      <c r="C31" s="76"/>
      <c r="D31" s="122"/>
      <c r="E31" s="122"/>
      <c r="F31" s="122"/>
      <c r="G31" s="77"/>
      <c r="H31" s="78"/>
      <c r="I31" s="79"/>
      <c r="J31" s="80"/>
      <c r="K31" s="4"/>
      <c r="L31" s="81">
        <f t="shared" si="0"/>
        <v>0</v>
      </c>
      <c r="M31" s="82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Y31" s="1">
        <f t="shared" si="13"/>
        <v>0</v>
      </c>
      <c r="Z31" s="1">
        <f t="shared" si="14"/>
        <v>0</v>
      </c>
    </row>
    <row r="32" spans="1:27" ht="29.4" hidden="1" customHeight="1">
      <c r="A32" s="74">
        <v>19</v>
      </c>
      <c r="B32" s="75"/>
      <c r="C32" s="76"/>
      <c r="D32" s="122"/>
      <c r="E32" s="122"/>
      <c r="F32" s="122"/>
      <c r="G32" s="77"/>
      <c r="H32" s="78"/>
      <c r="I32" s="79"/>
      <c r="J32" s="80"/>
      <c r="K32" s="4"/>
      <c r="L32" s="81">
        <f t="shared" si="0"/>
        <v>0</v>
      </c>
      <c r="M32" s="82">
        <f t="shared" si="1"/>
        <v>0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X32" s="1">
        <f t="shared" si="12"/>
        <v>0</v>
      </c>
      <c r="Y32" s="1">
        <f t="shared" si="13"/>
        <v>0</v>
      </c>
      <c r="Z32" s="1">
        <f t="shared" si="14"/>
        <v>0</v>
      </c>
    </row>
    <row r="33" spans="1:26" ht="29.4" hidden="1" customHeight="1">
      <c r="A33" s="74">
        <v>20</v>
      </c>
      <c r="B33" s="83"/>
      <c r="C33" s="84"/>
      <c r="D33" s="122"/>
      <c r="E33" s="122"/>
      <c r="F33" s="122"/>
      <c r="G33" s="77"/>
      <c r="H33" s="78"/>
      <c r="I33" s="87"/>
      <c r="J33" s="88"/>
      <c r="K33" s="4"/>
      <c r="L33" s="81">
        <f t="shared" si="0"/>
        <v>0</v>
      </c>
      <c r="M33" s="82">
        <f t="shared" si="1"/>
        <v>0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Y33" s="1">
        <f t="shared" si="13"/>
        <v>0</v>
      </c>
      <c r="Z33" s="1">
        <f t="shared" si="14"/>
        <v>0</v>
      </c>
    </row>
    <row r="34" spans="1:26" ht="29.4" hidden="1" customHeight="1">
      <c r="A34" s="74">
        <v>21</v>
      </c>
      <c r="B34" s="83"/>
      <c r="C34" s="84"/>
      <c r="D34" s="122"/>
      <c r="E34" s="122"/>
      <c r="F34" s="122"/>
      <c r="G34" s="77"/>
      <c r="H34" s="78"/>
      <c r="I34" s="89"/>
      <c r="J34" s="90"/>
      <c r="K34" s="5"/>
      <c r="L34" s="81">
        <f t="shared" si="0"/>
        <v>0</v>
      </c>
      <c r="M34" s="82">
        <f t="shared" si="1"/>
        <v>0</v>
      </c>
      <c r="N34" s="1">
        <f t="shared" si="2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X34" s="1">
        <f t="shared" si="12"/>
        <v>0</v>
      </c>
      <c r="Y34" s="1">
        <f t="shared" si="13"/>
        <v>0</v>
      </c>
      <c r="Z34" s="1">
        <f t="shared" si="14"/>
        <v>0</v>
      </c>
    </row>
    <row r="35" spans="1:26" ht="29.4" hidden="1" customHeight="1">
      <c r="A35" s="74">
        <v>22</v>
      </c>
      <c r="B35" s="83"/>
      <c r="C35" s="84"/>
      <c r="D35" s="122"/>
      <c r="E35" s="122"/>
      <c r="F35" s="122"/>
      <c r="G35" s="77"/>
      <c r="H35" s="78"/>
      <c r="I35" s="89"/>
      <c r="J35" s="90"/>
      <c r="K35" s="5"/>
      <c r="L35" s="81">
        <f t="shared" si="0"/>
        <v>0</v>
      </c>
      <c r="M35" s="82">
        <f t="shared" si="1"/>
        <v>0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Y35" s="1">
        <f t="shared" si="13"/>
        <v>0</v>
      </c>
      <c r="Z35" s="1">
        <f t="shared" si="14"/>
        <v>0</v>
      </c>
    </row>
    <row r="36" spans="1:26" ht="29.4" hidden="1" customHeight="1">
      <c r="A36" s="74">
        <v>23</v>
      </c>
      <c r="B36" s="83"/>
      <c r="C36" s="84"/>
      <c r="D36" s="123"/>
      <c r="E36" s="123"/>
      <c r="F36" s="123"/>
      <c r="G36" s="77"/>
      <c r="H36" s="78"/>
      <c r="I36" s="89"/>
      <c r="J36" s="90"/>
      <c r="K36" s="5"/>
      <c r="L36" s="81">
        <f t="shared" si="0"/>
        <v>0</v>
      </c>
      <c r="M36" s="82">
        <f t="shared" si="1"/>
        <v>0</v>
      </c>
      <c r="N36" s="1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Y36" s="1">
        <f t="shared" si="13"/>
        <v>0</v>
      </c>
      <c r="Z36" s="1">
        <f t="shared" si="14"/>
        <v>0</v>
      </c>
    </row>
    <row r="37" spans="1:26" ht="29.4" hidden="1" customHeight="1">
      <c r="A37" s="74">
        <v>24</v>
      </c>
      <c r="B37" s="83"/>
      <c r="C37" s="84"/>
      <c r="D37" s="122"/>
      <c r="E37" s="122"/>
      <c r="F37" s="122"/>
      <c r="G37" s="77"/>
      <c r="H37" s="78"/>
      <c r="I37" s="91"/>
      <c r="J37" s="90"/>
      <c r="K37" s="5"/>
      <c r="L37" s="81">
        <f t="shared" si="0"/>
        <v>0</v>
      </c>
      <c r="M37" s="82">
        <f t="shared" si="1"/>
        <v>0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Y37" s="1">
        <f t="shared" si="13"/>
        <v>0</v>
      </c>
      <c r="Z37" s="1">
        <f t="shared" si="14"/>
        <v>0</v>
      </c>
    </row>
    <row r="38" spans="1:26" ht="29.4" hidden="1" customHeight="1">
      <c r="A38" s="74">
        <v>25</v>
      </c>
      <c r="B38" s="83"/>
      <c r="C38" s="84"/>
      <c r="D38" s="123"/>
      <c r="E38" s="123"/>
      <c r="F38" s="122"/>
      <c r="G38" s="77"/>
      <c r="H38" s="92"/>
      <c r="I38" s="91"/>
      <c r="J38" s="90"/>
      <c r="K38" s="5"/>
      <c r="L38" s="81">
        <f t="shared" si="0"/>
        <v>0</v>
      </c>
      <c r="M38" s="82">
        <f t="shared" si="1"/>
        <v>0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X38" s="1">
        <f t="shared" si="12"/>
        <v>0</v>
      </c>
      <c r="Y38" s="1">
        <f t="shared" si="13"/>
        <v>0</v>
      </c>
      <c r="Z38" s="1">
        <f t="shared" si="14"/>
        <v>0</v>
      </c>
    </row>
    <row r="39" spans="1:26" ht="29.4" hidden="1" customHeight="1">
      <c r="A39" s="74">
        <v>26</v>
      </c>
      <c r="B39" s="83"/>
      <c r="C39" s="84"/>
      <c r="D39" s="122"/>
      <c r="E39" s="122"/>
      <c r="F39" s="122"/>
      <c r="G39" s="77"/>
      <c r="H39" s="92"/>
      <c r="I39" s="91"/>
      <c r="J39" s="90"/>
      <c r="K39" s="5"/>
      <c r="L39" s="81">
        <f t="shared" si="0"/>
        <v>0</v>
      </c>
      <c r="M39" s="82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Y39" s="1">
        <f t="shared" si="13"/>
        <v>0</v>
      </c>
      <c r="Z39" s="1">
        <f t="shared" si="14"/>
        <v>0</v>
      </c>
    </row>
    <row r="40" spans="1:26" ht="29.4" hidden="1" customHeight="1">
      <c r="A40" s="74">
        <v>27</v>
      </c>
      <c r="B40" s="83"/>
      <c r="C40" s="84"/>
      <c r="D40" s="123"/>
      <c r="E40" s="123"/>
      <c r="F40" s="122"/>
      <c r="G40" s="77"/>
      <c r="H40" s="92"/>
      <c r="I40" s="91"/>
      <c r="J40" s="90"/>
      <c r="K40" s="5"/>
      <c r="L40" s="81">
        <f t="shared" si="0"/>
        <v>0</v>
      </c>
      <c r="M40" s="82">
        <f t="shared" si="1"/>
        <v>0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Y40" s="1">
        <f t="shared" si="13"/>
        <v>0</v>
      </c>
      <c r="Z40" s="1">
        <f t="shared" si="14"/>
        <v>0</v>
      </c>
    </row>
    <row r="41" spans="1:26" ht="29.4" hidden="1" customHeight="1">
      <c r="A41" s="74">
        <v>28</v>
      </c>
      <c r="B41" s="75"/>
      <c r="C41" s="76"/>
      <c r="D41" s="122"/>
      <c r="E41" s="122"/>
      <c r="F41" s="122"/>
      <c r="G41" s="77"/>
      <c r="H41" s="92"/>
      <c r="I41" s="91"/>
      <c r="J41" s="90"/>
      <c r="K41" s="5"/>
      <c r="L41" s="81">
        <f t="shared" si="0"/>
        <v>0</v>
      </c>
      <c r="M41" s="82">
        <f t="shared" si="1"/>
        <v>0</v>
      </c>
      <c r="N41" s="1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Y41" s="1">
        <f t="shared" si="13"/>
        <v>0</v>
      </c>
      <c r="Z41" s="1">
        <f t="shared" si="14"/>
        <v>0</v>
      </c>
    </row>
    <row r="42" spans="1:26" ht="29.4" hidden="1" customHeight="1">
      <c r="A42" s="74">
        <v>29</v>
      </c>
      <c r="B42" s="83"/>
      <c r="C42" s="84"/>
      <c r="D42" s="122"/>
      <c r="E42" s="122"/>
      <c r="F42" s="122"/>
      <c r="G42" s="77"/>
      <c r="H42" s="78"/>
      <c r="I42" s="87"/>
      <c r="J42" s="88"/>
      <c r="K42" s="4"/>
      <c r="L42" s="81">
        <f t="shared" si="0"/>
        <v>0</v>
      </c>
      <c r="M42" s="82">
        <f t="shared" si="1"/>
        <v>0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Y42" s="1">
        <f t="shared" si="13"/>
        <v>0</v>
      </c>
      <c r="Z42" s="1">
        <f t="shared" si="14"/>
        <v>0</v>
      </c>
    </row>
    <row r="43" spans="1:26" ht="29.4" hidden="1" customHeight="1">
      <c r="A43" s="74">
        <v>30</v>
      </c>
      <c r="B43" s="83"/>
      <c r="C43" s="84"/>
      <c r="D43" s="122"/>
      <c r="E43" s="122"/>
      <c r="F43" s="122"/>
      <c r="G43" s="77"/>
      <c r="H43" s="78"/>
      <c r="I43" s="89"/>
      <c r="J43" s="90"/>
      <c r="K43" s="5"/>
      <c r="L43" s="81">
        <f t="shared" si="0"/>
        <v>0</v>
      </c>
      <c r="M43" s="82">
        <f t="shared" si="1"/>
        <v>0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Y43" s="1">
        <f t="shared" si="13"/>
        <v>0</v>
      </c>
      <c r="Z43" s="1">
        <f t="shared" si="14"/>
        <v>0</v>
      </c>
    </row>
    <row r="44" spans="1:26" ht="29.4" hidden="1" customHeight="1">
      <c r="A44" s="74">
        <v>31</v>
      </c>
      <c r="B44" s="83"/>
      <c r="C44" s="84"/>
      <c r="D44" s="122"/>
      <c r="E44" s="122"/>
      <c r="F44" s="122"/>
      <c r="G44" s="77"/>
      <c r="H44" s="78"/>
      <c r="I44" s="89"/>
      <c r="J44" s="90"/>
      <c r="K44" s="5"/>
      <c r="L44" s="81">
        <f t="shared" si="0"/>
        <v>0</v>
      </c>
      <c r="M44" s="82">
        <f t="shared" si="1"/>
        <v>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Y44" s="1">
        <f t="shared" si="13"/>
        <v>0</v>
      </c>
      <c r="Z44" s="1">
        <f t="shared" si="14"/>
        <v>0</v>
      </c>
    </row>
    <row r="45" spans="1:26" ht="29.4" hidden="1" customHeight="1">
      <c r="A45" s="74">
        <v>32</v>
      </c>
      <c r="B45" s="83"/>
      <c r="C45" s="84"/>
      <c r="D45" s="122"/>
      <c r="E45" s="122"/>
      <c r="F45" s="122"/>
      <c r="G45" s="77"/>
      <c r="H45" s="78"/>
      <c r="I45" s="89"/>
      <c r="J45" s="90"/>
      <c r="K45" s="5"/>
      <c r="L45" s="81">
        <f t="shared" si="0"/>
        <v>0</v>
      </c>
      <c r="M45" s="82">
        <f t="shared" si="1"/>
        <v>0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Y45" s="1">
        <f t="shared" si="13"/>
        <v>0</v>
      </c>
      <c r="Z45" s="1">
        <f t="shared" si="14"/>
        <v>0</v>
      </c>
    </row>
    <row r="46" spans="1:26" ht="29.4" hidden="1" customHeight="1">
      <c r="A46" s="74">
        <v>33</v>
      </c>
      <c r="B46" s="83"/>
      <c r="C46" s="84"/>
      <c r="D46" s="122"/>
      <c r="E46" s="122"/>
      <c r="F46" s="122"/>
      <c r="G46" s="77"/>
      <c r="H46" s="78"/>
      <c r="I46" s="91"/>
      <c r="J46" s="90"/>
      <c r="K46" s="5"/>
      <c r="L46" s="81">
        <f t="shared" si="0"/>
        <v>0</v>
      </c>
      <c r="M46" s="82">
        <f t="shared" si="1"/>
        <v>0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Y46" s="1">
        <f t="shared" si="13"/>
        <v>0</v>
      </c>
      <c r="Z46" s="1">
        <f t="shared" si="14"/>
        <v>0</v>
      </c>
    </row>
    <row r="47" spans="1:26" ht="29.4" hidden="1" customHeight="1">
      <c r="A47" s="74">
        <v>34</v>
      </c>
      <c r="B47" s="83"/>
      <c r="C47" s="84"/>
      <c r="D47" s="122"/>
      <c r="E47" s="122"/>
      <c r="F47" s="122"/>
      <c r="G47" s="77"/>
      <c r="H47" s="92"/>
      <c r="I47" s="91"/>
      <c r="J47" s="90"/>
      <c r="K47" s="5"/>
      <c r="L47" s="81">
        <f t="shared" si="0"/>
        <v>0</v>
      </c>
      <c r="M47" s="82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Y47" s="1">
        <f t="shared" si="13"/>
        <v>0</v>
      </c>
      <c r="Z47" s="1">
        <f t="shared" si="14"/>
        <v>0</v>
      </c>
    </row>
    <row r="48" spans="1:26" ht="29.4" hidden="1" customHeight="1">
      <c r="A48" s="74">
        <v>35</v>
      </c>
      <c r="B48" s="83"/>
      <c r="C48" s="84"/>
      <c r="D48" s="122"/>
      <c r="E48" s="122"/>
      <c r="F48" s="122"/>
      <c r="G48" s="77"/>
      <c r="H48" s="92"/>
      <c r="I48" s="91"/>
      <c r="J48" s="90"/>
      <c r="K48" s="5"/>
      <c r="L48" s="81">
        <f t="shared" si="0"/>
        <v>0</v>
      </c>
      <c r="M48" s="82">
        <f t="shared" si="1"/>
        <v>0</v>
      </c>
      <c r="N48" s="1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Y48" s="1">
        <f t="shared" si="13"/>
        <v>0</v>
      </c>
      <c r="Z48" s="1">
        <f t="shared" si="14"/>
        <v>0</v>
      </c>
    </row>
    <row r="49" spans="1:27" ht="29.4" hidden="1" customHeight="1">
      <c r="A49" s="74">
        <v>36</v>
      </c>
      <c r="B49" s="83"/>
      <c r="C49" s="84"/>
      <c r="D49" s="122"/>
      <c r="E49" s="122"/>
      <c r="F49" s="122"/>
      <c r="G49" s="77"/>
      <c r="H49" s="92"/>
      <c r="I49" s="91"/>
      <c r="J49" s="90"/>
      <c r="K49" s="5"/>
      <c r="L49" s="81">
        <f t="shared" si="0"/>
        <v>0</v>
      </c>
      <c r="M49" s="82">
        <f t="shared" si="1"/>
        <v>0</v>
      </c>
      <c r="N49" s="1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Y49" s="1">
        <f t="shared" si="13"/>
        <v>0</v>
      </c>
      <c r="Z49" s="1">
        <f t="shared" si="14"/>
        <v>0</v>
      </c>
    </row>
    <row r="50" spans="1:27" ht="29.4" hidden="1" customHeight="1">
      <c r="A50" s="74">
        <v>37</v>
      </c>
      <c r="B50" s="75"/>
      <c r="C50" s="76"/>
      <c r="D50" s="122"/>
      <c r="E50" s="122"/>
      <c r="F50" s="122"/>
      <c r="G50" s="77"/>
      <c r="H50" s="92"/>
      <c r="I50" s="91"/>
      <c r="J50" s="90"/>
      <c r="K50" s="5"/>
      <c r="L50" s="81">
        <f t="shared" si="0"/>
        <v>0</v>
      </c>
      <c r="M50" s="82">
        <f t="shared" si="1"/>
        <v>0</v>
      </c>
      <c r="N50" s="1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Y50" s="1">
        <f t="shared" si="13"/>
        <v>0</v>
      </c>
      <c r="Z50" s="1">
        <f t="shared" si="14"/>
        <v>0</v>
      </c>
    </row>
    <row r="51" spans="1:27" ht="29.4" hidden="1" customHeight="1">
      <c r="A51" s="74">
        <v>38</v>
      </c>
      <c r="B51" s="75"/>
      <c r="C51" s="76"/>
      <c r="D51" s="122"/>
      <c r="E51" s="122"/>
      <c r="F51" s="122"/>
      <c r="G51" s="77"/>
      <c r="H51" s="78"/>
      <c r="I51" s="79"/>
      <c r="J51" s="80"/>
      <c r="K51" s="4"/>
      <c r="L51" s="81">
        <f t="shared" si="0"/>
        <v>0</v>
      </c>
      <c r="M51" s="82">
        <f t="shared" si="1"/>
        <v>0</v>
      </c>
      <c r="N51" s="1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Y51" s="1">
        <f t="shared" si="13"/>
        <v>0</v>
      </c>
      <c r="Z51" s="1">
        <f t="shared" si="14"/>
        <v>0</v>
      </c>
      <c r="AA51" s="131"/>
    </row>
    <row r="52" spans="1:27" ht="29.4" hidden="1" customHeight="1">
      <c r="A52" s="74">
        <v>39</v>
      </c>
      <c r="B52" s="75"/>
      <c r="C52" s="76"/>
      <c r="D52" s="122"/>
      <c r="E52" s="122"/>
      <c r="F52" s="122"/>
      <c r="G52" s="77"/>
      <c r="H52" s="78"/>
      <c r="I52" s="79"/>
      <c r="J52" s="80"/>
      <c r="K52" s="4"/>
      <c r="L52" s="81">
        <f t="shared" si="0"/>
        <v>0</v>
      </c>
      <c r="M52" s="82">
        <f t="shared" si="1"/>
        <v>0</v>
      </c>
      <c r="N52" s="1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Y52" s="1">
        <f t="shared" si="13"/>
        <v>0</v>
      </c>
      <c r="Z52" s="1">
        <f t="shared" si="14"/>
        <v>0</v>
      </c>
    </row>
    <row r="53" spans="1:27" ht="29.4" hidden="1" customHeight="1">
      <c r="A53" s="74">
        <v>40</v>
      </c>
      <c r="B53" s="75"/>
      <c r="C53" s="76"/>
      <c r="D53" s="122"/>
      <c r="E53" s="122"/>
      <c r="F53" s="122"/>
      <c r="G53" s="77"/>
      <c r="H53" s="78"/>
      <c r="I53" s="79"/>
      <c r="J53" s="80"/>
      <c r="K53" s="4"/>
      <c r="L53" s="81">
        <f t="shared" si="0"/>
        <v>0</v>
      </c>
      <c r="M53" s="82">
        <f t="shared" si="1"/>
        <v>0</v>
      </c>
      <c r="N53" s="1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  <c r="T53" s="1">
        <f t="shared" si="8"/>
        <v>0</v>
      </c>
      <c r="U53" s="1">
        <f t="shared" si="9"/>
        <v>0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Y53" s="1">
        <f t="shared" si="13"/>
        <v>0</v>
      </c>
      <c r="Z53" s="1">
        <f t="shared" si="14"/>
        <v>0</v>
      </c>
    </row>
    <row r="54" spans="1:27" ht="29.4" hidden="1" customHeight="1">
      <c r="A54" s="74">
        <v>41</v>
      </c>
      <c r="B54" s="75"/>
      <c r="C54" s="76"/>
      <c r="D54" s="122"/>
      <c r="E54" s="122"/>
      <c r="F54" s="122"/>
      <c r="G54" s="77"/>
      <c r="H54" s="78"/>
      <c r="I54" s="79"/>
      <c r="J54" s="80"/>
      <c r="K54" s="4"/>
      <c r="L54" s="81">
        <f t="shared" si="0"/>
        <v>0</v>
      </c>
      <c r="M54" s="82">
        <f t="shared" si="1"/>
        <v>0</v>
      </c>
      <c r="N54" s="1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  <c r="X54" s="1">
        <f t="shared" si="12"/>
        <v>0</v>
      </c>
      <c r="Y54" s="1">
        <f t="shared" si="13"/>
        <v>0</v>
      </c>
      <c r="Z54" s="1">
        <f t="shared" si="14"/>
        <v>0</v>
      </c>
    </row>
    <row r="55" spans="1:27" ht="29.4" hidden="1" customHeight="1">
      <c r="A55" s="74">
        <v>42</v>
      </c>
      <c r="B55" s="75"/>
      <c r="C55" s="76"/>
      <c r="D55" s="122"/>
      <c r="E55" s="122"/>
      <c r="F55" s="122"/>
      <c r="G55" s="77"/>
      <c r="H55" s="78"/>
      <c r="I55" s="79"/>
      <c r="J55" s="80"/>
      <c r="K55" s="4"/>
      <c r="L55" s="81">
        <f t="shared" si="0"/>
        <v>0</v>
      </c>
      <c r="M55" s="82">
        <f t="shared" si="1"/>
        <v>0</v>
      </c>
      <c r="N55" s="1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Y55" s="1">
        <f t="shared" si="13"/>
        <v>0</v>
      </c>
      <c r="Z55" s="1">
        <f t="shared" si="14"/>
        <v>0</v>
      </c>
    </row>
    <row r="56" spans="1:27" ht="29.4" hidden="1" customHeight="1">
      <c r="A56" s="74">
        <v>43</v>
      </c>
      <c r="B56" s="75"/>
      <c r="C56" s="76"/>
      <c r="D56" s="122"/>
      <c r="E56" s="122"/>
      <c r="F56" s="122"/>
      <c r="G56" s="77"/>
      <c r="H56" s="78"/>
      <c r="I56" s="79"/>
      <c r="J56" s="80"/>
      <c r="K56" s="4"/>
      <c r="L56" s="81">
        <f t="shared" si="0"/>
        <v>0</v>
      </c>
      <c r="M56" s="82">
        <f t="shared" si="1"/>
        <v>0</v>
      </c>
      <c r="N56" s="1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8"/>
        <v>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Y56" s="1">
        <f t="shared" si="13"/>
        <v>0</v>
      </c>
      <c r="Z56" s="1">
        <f t="shared" si="14"/>
        <v>0</v>
      </c>
    </row>
    <row r="57" spans="1:27" ht="29.4" hidden="1" customHeight="1">
      <c r="A57" s="74">
        <v>44</v>
      </c>
      <c r="B57" s="75"/>
      <c r="C57" s="76"/>
      <c r="D57" s="122"/>
      <c r="E57" s="122"/>
      <c r="F57" s="122"/>
      <c r="G57" s="77"/>
      <c r="H57" s="78"/>
      <c r="I57" s="79"/>
      <c r="J57" s="80"/>
      <c r="K57" s="4"/>
      <c r="L57" s="81">
        <f t="shared" si="0"/>
        <v>0</v>
      </c>
      <c r="M57" s="82">
        <f t="shared" si="1"/>
        <v>0</v>
      </c>
      <c r="N57" s="1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  <c r="X57" s="1">
        <f t="shared" si="12"/>
        <v>0</v>
      </c>
      <c r="Y57" s="1">
        <f t="shared" si="13"/>
        <v>0</v>
      </c>
      <c r="Z57" s="1">
        <f t="shared" si="14"/>
        <v>0</v>
      </c>
    </row>
    <row r="58" spans="1:27" ht="29.4" hidden="1" customHeight="1">
      <c r="A58" s="74">
        <v>45</v>
      </c>
      <c r="B58" s="75"/>
      <c r="C58" s="76"/>
      <c r="D58" s="122"/>
      <c r="E58" s="122"/>
      <c r="F58" s="122"/>
      <c r="G58" s="77"/>
      <c r="H58" s="78"/>
      <c r="I58" s="79"/>
      <c r="J58" s="80"/>
      <c r="K58" s="4"/>
      <c r="L58" s="81">
        <f t="shared" si="0"/>
        <v>0</v>
      </c>
      <c r="M58" s="82">
        <f t="shared" si="1"/>
        <v>0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Y58" s="1">
        <f t="shared" si="13"/>
        <v>0</v>
      </c>
      <c r="Z58" s="1">
        <f t="shared" si="14"/>
        <v>0</v>
      </c>
    </row>
    <row r="59" spans="1:27" ht="29.4" hidden="1" customHeight="1">
      <c r="A59" s="74">
        <v>46</v>
      </c>
      <c r="B59" s="75"/>
      <c r="C59" s="76"/>
      <c r="D59" s="122"/>
      <c r="E59" s="122"/>
      <c r="F59" s="122"/>
      <c r="G59" s="77"/>
      <c r="H59" s="78"/>
      <c r="I59" s="79"/>
      <c r="J59" s="80"/>
      <c r="K59" s="4"/>
      <c r="L59" s="81">
        <f t="shared" si="0"/>
        <v>0</v>
      </c>
      <c r="M59" s="82">
        <f t="shared" si="1"/>
        <v>0</v>
      </c>
      <c r="N59" s="1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0</v>
      </c>
      <c r="U59" s="1">
        <f t="shared" si="9"/>
        <v>0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Y59" s="1">
        <f t="shared" si="13"/>
        <v>0</v>
      </c>
      <c r="Z59" s="1">
        <f t="shared" si="14"/>
        <v>0</v>
      </c>
    </row>
    <row r="60" spans="1:27" ht="29.4" hidden="1" customHeight="1">
      <c r="A60" s="74">
        <v>47</v>
      </c>
      <c r="B60" s="75"/>
      <c r="C60" s="76"/>
      <c r="D60" s="122"/>
      <c r="E60" s="122"/>
      <c r="F60" s="122"/>
      <c r="G60" s="77"/>
      <c r="H60" s="78"/>
      <c r="I60" s="79"/>
      <c r="J60" s="80"/>
      <c r="K60" s="4"/>
      <c r="L60" s="81">
        <f t="shared" si="0"/>
        <v>0</v>
      </c>
      <c r="M60" s="82">
        <f t="shared" si="1"/>
        <v>0</v>
      </c>
      <c r="N60" s="1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Y60" s="1">
        <f t="shared" si="13"/>
        <v>0</v>
      </c>
      <c r="Z60" s="1">
        <f t="shared" si="14"/>
        <v>0</v>
      </c>
    </row>
    <row r="61" spans="1:27" ht="29.4" hidden="1" customHeight="1">
      <c r="A61" s="74">
        <v>48</v>
      </c>
      <c r="B61" s="75"/>
      <c r="C61" s="76"/>
      <c r="D61" s="122"/>
      <c r="E61" s="122"/>
      <c r="F61" s="122"/>
      <c r="G61" s="77"/>
      <c r="H61" s="78"/>
      <c r="I61" s="79"/>
      <c r="J61" s="80"/>
      <c r="K61" s="4"/>
      <c r="L61" s="81">
        <f t="shared" si="0"/>
        <v>0</v>
      </c>
      <c r="M61" s="82">
        <f t="shared" si="1"/>
        <v>0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Y61" s="1">
        <f t="shared" si="13"/>
        <v>0</v>
      </c>
      <c r="Z61" s="1">
        <f t="shared" si="14"/>
        <v>0</v>
      </c>
    </row>
    <row r="62" spans="1:27" ht="29.4" hidden="1" customHeight="1">
      <c r="A62" s="74">
        <v>49</v>
      </c>
      <c r="B62" s="83"/>
      <c r="C62" s="84"/>
      <c r="D62" s="122"/>
      <c r="E62" s="122"/>
      <c r="F62" s="122"/>
      <c r="G62" s="77"/>
      <c r="H62" s="78"/>
      <c r="I62" s="87"/>
      <c r="J62" s="88"/>
      <c r="K62" s="4"/>
      <c r="L62" s="81">
        <f t="shared" si="0"/>
        <v>0</v>
      </c>
      <c r="M62" s="82">
        <f t="shared" si="1"/>
        <v>0</v>
      </c>
      <c r="N62" s="1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1">
        <f t="shared" si="9"/>
        <v>0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Y62" s="1">
        <f t="shared" si="13"/>
        <v>0</v>
      </c>
      <c r="Z62" s="1">
        <f t="shared" si="14"/>
        <v>0</v>
      </c>
    </row>
    <row r="63" spans="1:27" ht="29.4" hidden="1" customHeight="1">
      <c r="A63" s="74">
        <v>50</v>
      </c>
      <c r="B63" s="83"/>
      <c r="C63" s="84"/>
      <c r="D63" s="122"/>
      <c r="E63" s="122"/>
      <c r="F63" s="122"/>
      <c r="G63" s="77"/>
      <c r="H63" s="78"/>
      <c r="I63" s="89"/>
      <c r="J63" s="90"/>
      <c r="K63" s="5"/>
      <c r="L63" s="81">
        <f t="shared" si="0"/>
        <v>0</v>
      </c>
      <c r="M63" s="82">
        <f t="shared" si="1"/>
        <v>0</v>
      </c>
      <c r="N63" s="1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  <c r="X63" s="1">
        <f t="shared" si="12"/>
        <v>0</v>
      </c>
      <c r="Y63" s="1">
        <f t="shared" si="13"/>
        <v>0</v>
      </c>
      <c r="Z63" s="1">
        <f t="shared" si="14"/>
        <v>0</v>
      </c>
    </row>
    <row r="64" spans="1:27" ht="29.4" hidden="1" customHeight="1">
      <c r="A64" s="74">
        <v>51</v>
      </c>
      <c r="B64" s="83"/>
      <c r="C64" s="84"/>
      <c r="D64" s="122"/>
      <c r="E64" s="122"/>
      <c r="F64" s="122"/>
      <c r="G64" s="77"/>
      <c r="H64" s="78"/>
      <c r="I64" s="89"/>
      <c r="J64" s="90"/>
      <c r="K64" s="5"/>
      <c r="L64" s="81">
        <f t="shared" si="0"/>
        <v>0</v>
      </c>
      <c r="M64" s="82">
        <f t="shared" si="1"/>
        <v>0</v>
      </c>
      <c r="N64" s="1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  <c r="X64" s="1">
        <f t="shared" si="12"/>
        <v>0</v>
      </c>
      <c r="Y64" s="1">
        <f t="shared" si="13"/>
        <v>0</v>
      </c>
      <c r="Z64" s="1">
        <f t="shared" si="14"/>
        <v>0</v>
      </c>
    </row>
    <row r="65" spans="1:26" ht="29.4" hidden="1" customHeight="1">
      <c r="A65" s="74">
        <v>52</v>
      </c>
      <c r="B65" s="83"/>
      <c r="C65" s="84"/>
      <c r="D65" s="122"/>
      <c r="E65" s="122"/>
      <c r="F65" s="122"/>
      <c r="G65" s="77"/>
      <c r="H65" s="78"/>
      <c r="I65" s="89"/>
      <c r="J65" s="90"/>
      <c r="K65" s="5"/>
      <c r="L65" s="81">
        <f t="shared" si="0"/>
        <v>0</v>
      </c>
      <c r="M65" s="82">
        <f t="shared" si="1"/>
        <v>0</v>
      </c>
      <c r="N65" s="1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1">
        <f t="shared" si="9"/>
        <v>0</v>
      </c>
      <c r="V65" s="1">
        <f t="shared" si="10"/>
        <v>0</v>
      </c>
      <c r="W65" s="1">
        <f t="shared" si="11"/>
        <v>0</v>
      </c>
      <c r="X65" s="1">
        <f t="shared" si="12"/>
        <v>0</v>
      </c>
      <c r="Y65" s="1">
        <f t="shared" si="13"/>
        <v>0</v>
      </c>
      <c r="Z65" s="1">
        <f t="shared" si="14"/>
        <v>0</v>
      </c>
    </row>
    <row r="66" spans="1:26" ht="29.4" hidden="1" customHeight="1">
      <c r="A66" s="74">
        <v>53</v>
      </c>
      <c r="B66" s="83"/>
      <c r="C66" s="84"/>
      <c r="D66" s="122"/>
      <c r="E66" s="122"/>
      <c r="F66" s="122"/>
      <c r="G66" s="77"/>
      <c r="H66" s="78"/>
      <c r="I66" s="91"/>
      <c r="J66" s="90"/>
      <c r="K66" s="5"/>
      <c r="L66" s="81">
        <f t="shared" si="0"/>
        <v>0</v>
      </c>
      <c r="M66" s="82">
        <f t="shared" si="1"/>
        <v>0</v>
      </c>
      <c r="N66" s="1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0</v>
      </c>
      <c r="X66" s="1">
        <f t="shared" si="12"/>
        <v>0</v>
      </c>
      <c r="Y66" s="1">
        <f t="shared" si="13"/>
        <v>0</v>
      </c>
      <c r="Z66" s="1">
        <f t="shared" si="14"/>
        <v>0</v>
      </c>
    </row>
    <row r="67" spans="1:26" ht="29.4" hidden="1" customHeight="1">
      <c r="A67" s="74">
        <v>54</v>
      </c>
      <c r="B67" s="83"/>
      <c r="C67" s="84"/>
      <c r="D67" s="85"/>
      <c r="E67" s="85"/>
      <c r="F67" s="86"/>
      <c r="G67" s="77"/>
      <c r="H67" s="92"/>
      <c r="I67" s="91"/>
      <c r="J67" s="90"/>
      <c r="K67" s="5"/>
      <c r="L67" s="81">
        <f t="shared" si="0"/>
        <v>0</v>
      </c>
      <c r="M67" s="82">
        <f t="shared" si="1"/>
        <v>0</v>
      </c>
      <c r="N67" s="1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0</v>
      </c>
      <c r="W67" s="1">
        <f t="shared" si="11"/>
        <v>0</v>
      </c>
      <c r="X67" s="1">
        <f t="shared" si="12"/>
        <v>0</v>
      </c>
      <c r="Y67" s="1">
        <f t="shared" si="13"/>
        <v>0</v>
      </c>
      <c r="Z67" s="1">
        <f t="shared" si="14"/>
        <v>0</v>
      </c>
    </row>
    <row r="68" spans="1:26" ht="29.4" hidden="1" customHeight="1">
      <c r="A68" s="74">
        <v>55</v>
      </c>
      <c r="B68" s="83"/>
      <c r="C68" s="84"/>
      <c r="D68" s="85"/>
      <c r="E68" s="85"/>
      <c r="F68" s="86"/>
      <c r="G68" s="77"/>
      <c r="H68" s="92"/>
      <c r="I68" s="91"/>
      <c r="J68" s="90"/>
      <c r="K68" s="5"/>
      <c r="L68" s="81">
        <f t="shared" si="0"/>
        <v>0</v>
      </c>
      <c r="M68" s="82">
        <f t="shared" si="1"/>
        <v>0</v>
      </c>
      <c r="N68" s="1">
        <f t="shared" si="2"/>
        <v>0</v>
      </c>
      <c r="O68" s="1">
        <f t="shared" si="3"/>
        <v>0</v>
      </c>
      <c r="P68" s="1">
        <f t="shared" si="4"/>
        <v>0</v>
      </c>
      <c r="Q68" s="1">
        <f t="shared" si="5"/>
        <v>0</v>
      </c>
      <c r="R68" s="1">
        <f t="shared" si="6"/>
        <v>0</v>
      </c>
      <c r="S68" s="1">
        <f t="shared" si="7"/>
        <v>0</v>
      </c>
      <c r="T68" s="1">
        <f t="shared" si="8"/>
        <v>0</v>
      </c>
      <c r="U68" s="1">
        <f t="shared" si="9"/>
        <v>0</v>
      </c>
      <c r="V68" s="1">
        <f t="shared" si="10"/>
        <v>0</v>
      </c>
      <c r="W68" s="1">
        <f t="shared" si="11"/>
        <v>0</v>
      </c>
      <c r="X68" s="1">
        <f t="shared" si="12"/>
        <v>0</v>
      </c>
      <c r="Y68" s="1">
        <f t="shared" si="13"/>
        <v>0</v>
      </c>
      <c r="Z68" s="1">
        <f t="shared" si="14"/>
        <v>0</v>
      </c>
    </row>
    <row r="69" spans="1:26" ht="29.4" hidden="1" customHeight="1">
      <c r="A69" s="74">
        <v>56</v>
      </c>
      <c r="B69" s="83"/>
      <c r="C69" s="84"/>
      <c r="D69" s="85"/>
      <c r="E69" s="85"/>
      <c r="F69" s="86"/>
      <c r="G69" s="77"/>
      <c r="H69" s="92"/>
      <c r="I69" s="91"/>
      <c r="J69" s="90"/>
      <c r="K69" s="5"/>
      <c r="L69" s="81">
        <f t="shared" si="0"/>
        <v>0</v>
      </c>
      <c r="M69" s="82">
        <f t="shared" si="1"/>
        <v>0</v>
      </c>
      <c r="N69" s="1">
        <f t="shared" si="2"/>
        <v>0</v>
      </c>
      <c r="O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0</v>
      </c>
      <c r="X69" s="1">
        <f t="shared" si="12"/>
        <v>0</v>
      </c>
      <c r="Y69" s="1">
        <f t="shared" si="13"/>
        <v>0</v>
      </c>
      <c r="Z69" s="1">
        <f t="shared" si="14"/>
        <v>0</v>
      </c>
    </row>
    <row r="70" spans="1:26" ht="29.4" hidden="1" customHeight="1">
      <c r="A70" s="74">
        <v>57</v>
      </c>
      <c r="B70" s="75"/>
      <c r="C70" s="76"/>
      <c r="D70" s="85"/>
      <c r="E70" s="85"/>
      <c r="F70" s="86"/>
      <c r="G70" s="77"/>
      <c r="H70" s="92"/>
      <c r="I70" s="91"/>
      <c r="J70" s="90"/>
      <c r="K70" s="5"/>
      <c r="L70" s="81">
        <f t="shared" si="0"/>
        <v>0</v>
      </c>
      <c r="M70" s="82">
        <f t="shared" si="1"/>
        <v>0</v>
      </c>
      <c r="N70" s="1">
        <f t="shared" si="2"/>
        <v>0</v>
      </c>
      <c r="O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  <c r="X70" s="1">
        <f t="shared" si="12"/>
        <v>0</v>
      </c>
      <c r="Y70" s="1">
        <f t="shared" si="13"/>
        <v>0</v>
      </c>
      <c r="Z70" s="1">
        <f t="shared" si="14"/>
        <v>0</v>
      </c>
    </row>
    <row r="71" spans="1:26" ht="29.4" hidden="1" customHeight="1">
      <c r="A71" s="74">
        <v>58</v>
      </c>
      <c r="B71" s="83"/>
      <c r="C71" s="84"/>
      <c r="D71" s="85"/>
      <c r="E71" s="85"/>
      <c r="F71" s="86"/>
      <c r="G71" s="77"/>
      <c r="H71" s="78"/>
      <c r="I71" s="87"/>
      <c r="J71" s="88"/>
      <c r="K71" s="4"/>
      <c r="L71" s="81">
        <f t="shared" si="0"/>
        <v>0</v>
      </c>
      <c r="M71" s="82">
        <f t="shared" si="1"/>
        <v>0</v>
      </c>
      <c r="N71" s="1">
        <f t="shared" si="2"/>
        <v>0</v>
      </c>
      <c r="O71" s="1">
        <f t="shared" si="3"/>
        <v>0</v>
      </c>
      <c r="P71" s="1">
        <f t="shared" si="4"/>
        <v>0</v>
      </c>
      <c r="Q71" s="1">
        <f t="shared" si="5"/>
        <v>0</v>
      </c>
      <c r="R71" s="1">
        <f t="shared" si="6"/>
        <v>0</v>
      </c>
      <c r="S71" s="1">
        <f t="shared" si="7"/>
        <v>0</v>
      </c>
      <c r="T71" s="1">
        <f t="shared" si="8"/>
        <v>0</v>
      </c>
      <c r="U71" s="1">
        <f t="shared" si="9"/>
        <v>0</v>
      </c>
      <c r="V71" s="1">
        <f t="shared" si="10"/>
        <v>0</v>
      </c>
      <c r="W71" s="1">
        <f t="shared" si="11"/>
        <v>0</v>
      </c>
      <c r="X71" s="1">
        <f t="shared" si="12"/>
        <v>0</v>
      </c>
      <c r="Y71" s="1">
        <f t="shared" si="13"/>
        <v>0</v>
      </c>
      <c r="Z71" s="1">
        <f t="shared" si="14"/>
        <v>0</v>
      </c>
    </row>
    <row r="72" spans="1:26" ht="29.4" hidden="1" customHeight="1">
      <c r="A72" s="74">
        <v>59</v>
      </c>
      <c r="B72" s="83"/>
      <c r="C72" s="84"/>
      <c r="D72" s="85"/>
      <c r="E72" s="85"/>
      <c r="F72" s="86"/>
      <c r="G72" s="77"/>
      <c r="H72" s="78"/>
      <c r="I72" s="89"/>
      <c r="J72" s="90"/>
      <c r="K72" s="5"/>
      <c r="L72" s="81">
        <f t="shared" si="0"/>
        <v>0</v>
      </c>
      <c r="M72" s="82">
        <f t="shared" si="1"/>
        <v>0</v>
      </c>
      <c r="N72" s="1">
        <f t="shared" si="2"/>
        <v>0</v>
      </c>
      <c r="O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0</v>
      </c>
      <c r="X72" s="1">
        <f t="shared" si="12"/>
        <v>0</v>
      </c>
      <c r="Y72" s="1">
        <f t="shared" si="13"/>
        <v>0</v>
      </c>
      <c r="Z72" s="1">
        <f t="shared" si="14"/>
        <v>0</v>
      </c>
    </row>
    <row r="73" spans="1:26" ht="29.4" hidden="1" customHeight="1">
      <c r="A73" s="74">
        <v>60</v>
      </c>
      <c r="B73" s="83"/>
      <c r="C73" s="84"/>
      <c r="D73" s="85"/>
      <c r="E73" s="85"/>
      <c r="F73" s="86"/>
      <c r="G73" s="77"/>
      <c r="H73" s="78"/>
      <c r="I73" s="89"/>
      <c r="J73" s="90"/>
      <c r="K73" s="5"/>
      <c r="L73" s="81">
        <f t="shared" si="0"/>
        <v>0</v>
      </c>
      <c r="M73" s="82">
        <f t="shared" si="1"/>
        <v>0</v>
      </c>
      <c r="N73" s="1">
        <f t="shared" si="2"/>
        <v>0</v>
      </c>
      <c r="O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0</v>
      </c>
      <c r="W73" s="1">
        <f t="shared" si="11"/>
        <v>0</v>
      </c>
      <c r="X73" s="1">
        <f t="shared" si="12"/>
        <v>0</v>
      </c>
      <c r="Y73" s="1">
        <f t="shared" si="13"/>
        <v>0</v>
      </c>
      <c r="Z73" s="1">
        <f t="shared" si="14"/>
        <v>0</v>
      </c>
    </row>
    <row r="74" spans="1:26" ht="29.4" hidden="1" customHeight="1">
      <c r="A74" s="74">
        <v>61</v>
      </c>
      <c r="B74" s="83"/>
      <c r="C74" s="84"/>
      <c r="D74" s="85"/>
      <c r="E74" s="85"/>
      <c r="F74" s="86"/>
      <c r="G74" s="77"/>
      <c r="H74" s="78"/>
      <c r="I74" s="89"/>
      <c r="J74" s="90"/>
      <c r="K74" s="5"/>
      <c r="L74" s="81">
        <f t="shared" si="0"/>
        <v>0</v>
      </c>
      <c r="M74" s="82">
        <f t="shared" si="1"/>
        <v>0</v>
      </c>
      <c r="N74" s="1">
        <f t="shared" si="2"/>
        <v>0</v>
      </c>
      <c r="O74" s="1">
        <f t="shared" si="3"/>
        <v>0</v>
      </c>
      <c r="P74" s="1">
        <f t="shared" si="4"/>
        <v>0</v>
      </c>
      <c r="Q74" s="1">
        <f t="shared" si="5"/>
        <v>0</v>
      </c>
      <c r="R74" s="1">
        <f t="shared" si="6"/>
        <v>0</v>
      </c>
      <c r="S74" s="1">
        <f t="shared" si="7"/>
        <v>0</v>
      </c>
      <c r="T74" s="1">
        <f t="shared" si="8"/>
        <v>0</v>
      </c>
      <c r="U74" s="1">
        <f t="shared" si="9"/>
        <v>0</v>
      </c>
      <c r="V74" s="1">
        <f t="shared" si="10"/>
        <v>0</v>
      </c>
      <c r="W74" s="1">
        <f t="shared" si="11"/>
        <v>0</v>
      </c>
      <c r="X74" s="1">
        <f t="shared" si="12"/>
        <v>0</v>
      </c>
      <c r="Y74" s="1">
        <f t="shared" si="13"/>
        <v>0</v>
      </c>
      <c r="Z74" s="1">
        <f t="shared" si="14"/>
        <v>0</v>
      </c>
    </row>
    <row r="75" spans="1:26" ht="29.4" hidden="1" customHeight="1">
      <c r="A75" s="74">
        <v>62</v>
      </c>
      <c r="B75" s="83"/>
      <c r="C75" s="84"/>
      <c r="D75" s="85"/>
      <c r="E75" s="85"/>
      <c r="F75" s="86"/>
      <c r="G75" s="77"/>
      <c r="H75" s="78"/>
      <c r="I75" s="91"/>
      <c r="J75" s="90"/>
      <c r="K75" s="5"/>
      <c r="L75" s="81">
        <f t="shared" si="0"/>
        <v>0</v>
      </c>
      <c r="M75" s="82">
        <f t="shared" si="1"/>
        <v>0</v>
      </c>
      <c r="N75" s="1">
        <f t="shared" si="2"/>
        <v>0</v>
      </c>
      <c r="O75" s="1">
        <f t="shared" si="3"/>
        <v>0</v>
      </c>
      <c r="P75" s="1">
        <f t="shared" si="4"/>
        <v>0</v>
      </c>
      <c r="Q75" s="1">
        <f t="shared" si="5"/>
        <v>0</v>
      </c>
      <c r="R75" s="1">
        <f t="shared" si="6"/>
        <v>0</v>
      </c>
      <c r="S75" s="1">
        <f t="shared" si="7"/>
        <v>0</v>
      </c>
      <c r="T75" s="1">
        <f t="shared" si="8"/>
        <v>0</v>
      </c>
      <c r="U75" s="1">
        <f t="shared" si="9"/>
        <v>0</v>
      </c>
      <c r="V75" s="1">
        <f t="shared" si="10"/>
        <v>0</v>
      </c>
      <c r="W75" s="1">
        <f t="shared" si="11"/>
        <v>0</v>
      </c>
      <c r="X75" s="1">
        <f t="shared" si="12"/>
        <v>0</v>
      </c>
      <c r="Y75" s="1">
        <f t="shared" si="13"/>
        <v>0</v>
      </c>
      <c r="Z75" s="1">
        <f t="shared" si="14"/>
        <v>0</v>
      </c>
    </row>
    <row r="76" spans="1:26" ht="29.4" hidden="1" customHeight="1">
      <c r="A76" s="74">
        <v>63</v>
      </c>
      <c r="B76" s="83"/>
      <c r="C76" s="84"/>
      <c r="D76" s="85"/>
      <c r="E76" s="85"/>
      <c r="F76" s="86"/>
      <c r="G76" s="77"/>
      <c r="H76" s="92"/>
      <c r="I76" s="91"/>
      <c r="J76" s="90"/>
      <c r="K76" s="5"/>
      <c r="L76" s="81">
        <f t="shared" si="0"/>
        <v>0</v>
      </c>
      <c r="M76" s="82">
        <f t="shared" si="1"/>
        <v>0</v>
      </c>
      <c r="N76" s="1">
        <f t="shared" si="2"/>
        <v>0</v>
      </c>
      <c r="O76" s="1">
        <f t="shared" si="3"/>
        <v>0</v>
      </c>
      <c r="P76" s="1">
        <f t="shared" si="4"/>
        <v>0</v>
      </c>
      <c r="Q76" s="1">
        <f t="shared" si="5"/>
        <v>0</v>
      </c>
      <c r="R76" s="1">
        <f t="shared" si="6"/>
        <v>0</v>
      </c>
      <c r="S76" s="1">
        <f t="shared" si="7"/>
        <v>0</v>
      </c>
      <c r="T76" s="1">
        <f t="shared" si="8"/>
        <v>0</v>
      </c>
      <c r="U76" s="1">
        <f t="shared" si="9"/>
        <v>0</v>
      </c>
      <c r="V76" s="1">
        <f t="shared" si="10"/>
        <v>0</v>
      </c>
      <c r="W76" s="1">
        <f t="shared" si="11"/>
        <v>0</v>
      </c>
      <c r="X76" s="1">
        <f t="shared" si="12"/>
        <v>0</v>
      </c>
      <c r="Y76" s="1">
        <f t="shared" si="13"/>
        <v>0</v>
      </c>
      <c r="Z76" s="1">
        <f t="shared" si="14"/>
        <v>0</v>
      </c>
    </row>
    <row r="77" spans="1:26" ht="29.4" hidden="1" customHeight="1">
      <c r="A77" s="74">
        <v>64</v>
      </c>
      <c r="B77" s="83"/>
      <c r="C77" s="84"/>
      <c r="D77" s="85"/>
      <c r="E77" s="85"/>
      <c r="F77" s="86"/>
      <c r="G77" s="77"/>
      <c r="H77" s="92"/>
      <c r="I77" s="91"/>
      <c r="J77" s="90"/>
      <c r="K77" s="5"/>
      <c r="L77" s="81">
        <f t="shared" si="0"/>
        <v>0</v>
      </c>
      <c r="M77" s="82">
        <f t="shared" si="1"/>
        <v>0</v>
      </c>
      <c r="N77" s="1">
        <f t="shared" si="2"/>
        <v>0</v>
      </c>
      <c r="O77" s="1">
        <f t="shared" si="3"/>
        <v>0</v>
      </c>
      <c r="P77" s="1">
        <f t="shared" si="4"/>
        <v>0</v>
      </c>
      <c r="Q77" s="1">
        <f t="shared" si="5"/>
        <v>0</v>
      </c>
      <c r="R77" s="1">
        <f t="shared" si="6"/>
        <v>0</v>
      </c>
      <c r="S77" s="1">
        <f t="shared" si="7"/>
        <v>0</v>
      </c>
      <c r="T77" s="1">
        <f t="shared" si="8"/>
        <v>0</v>
      </c>
      <c r="U77" s="1">
        <f t="shared" si="9"/>
        <v>0</v>
      </c>
      <c r="V77" s="1">
        <f t="shared" si="10"/>
        <v>0</v>
      </c>
      <c r="W77" s="1">
        <f t="shared" si="11"/>
        <v>0</v>
      </c>
      <c r="X77" s="1">
        <f t="shared" si="12"/>
        <v>0</v>
      </c>
      <c r="Y77" s="1">
        <f t="shared" si="13"/>
        <v>0</v>
      </c>
      <c r="Z77" s="1">
        <f t="shared" si="14"/>
        <v>0</v>
      </c>
    </row>
    <row r="78" spans="1:26" ht="29.4" hidden="1" customHeight="1">
      <c r="A78" s="74">
        <v>65</v>
      </c>
      <c r="B78" s="83"/>
      <c r="C78" s="84"/>
      <c r="D78" s="85"/>
      <c r="E78" s="85"/>
      <c r="F78" s="86"/>
      <c r="G78" s="77"/>
      <c r="H78" s="92"/>
      <c r="I78" s="91"/>
      <c r="J78" s="90"/>
      <c r="K78" s="5"/>
      <c r="L78" s="81">
        <f t="shared" si="0"/>
        <v>0</v>
      </c>
      <c r="M78" s="82">
        <f t="shared" si="1"/>
        <v>0</v>
      </c>
      <c r="N78" s="1">
        <f t="shared" si="2"/>
        <v>0</v>
      </c>
      <c r="O78" s="1">
        <f t="shared" si="3"/>
        <v>0</v>
      </c>
      <c r="P78" s="1">
        <f t="shared" si="4"/>
        <v>0</v>
      </c>
      <c r="Q78" s="1">
        <f t="shared" si="5"/>
        <v>0</v>
      </c>
      <c r="R78" s="1">
        <f t="shared" si="6"/>
        <v>0</v>
      </c>
      <c r="S78" s="1">
        <f t="shared" si="7"/>
        <v>0</v>
      </c>
      <c r="T78" s="1">
        <f t="shared" si="8"/>
        <v>0</v>
      </c>
      <c r="U78" s="1">
        <f t="shared" si="9"/>
        <v>0</v>
      </c>
      <c r="V78" s="1">
        <f t="shared" si="10"/>
        <v>0</v>
      </c>
      <c r="W78" s="1">
        <f t="shared" si="11"/>
        <v>0</v>
      </c>
      <c r="X78" s="1">
        <f t="shared" si="12"/>
        <v>0</v>
      </c>
      <c r="Y78" s="1">
        <f t="shared" si="13"/>
        <v>0</v>
      </c>
      <c r="Z78" s="1">
        <f t="shared" si="14"/>
        <v>0</v>
      </c>
    </row>
    <row r="79" spans="1:26" ht="29.4" hidden="1" customHeight="1" thickBot="1">
      <c r="A79" s="74">
        <v>66</v>
      </c>
      <c r="B79" s="75"/>
      <c r="C79" s="76"/>
      <c r="D79" s="85"/>
      <c r="E79" s="85"/>
      <c r="F79" s="86"/>
      <c r="G79" s="77"/>
      <c r="H79" s="92"/>
      <c r="I79" s="91"/>
      <c r="J79" s="90"/>
      <c r="K79" s="5"/>
      <c r="L79" s="81">
        <f t="shared" ref="L79" si="15">IF(OR(D79&amp;F79="Interior CF 1L 13W QuadPAR 20 Integral LED Lamp ",D79&amp;F79="Interior CF 1L 23W QuadPAR 20 Integral LED Lamp ",D79&amp;F79="Halogen Incandescent, (1) 35W lampPAR 20 Integral LED Lamp ",D79&amp;F79="Halogen Incandescent, (1) 75W lampPAR 20 Integral LED Lamp ",D79&amp;F79="Incandescent, (1) 20W lampPAR 20 Integral LED Lamp "),1*G79,0)</f>
        <v>0</v>
      </c>
      <c r="M79" s="82">
        <f t="shared" ref="M79" si="16">IF(D79&amp;F79="EXIT Incandescent, (1) 20W lampEXIT Sign, LED, (1) 2W lamp, Single Sided",1*G79, IF(D79&amp;F79="EXIT Incandescent, (2) 20W lampsEXIT Sign, LED, (2) 2W lamps, Dual Sided", 2*G79, 0))</f>
        <v>0</v>
      </c>
      <c r="N79" s="1">
        <f t="shared" ref="N79" si="17">IF(OR(D79&amp;F79="Fluorescent, (1) 24"&amp;CHAR(34)&amp;", STD lampFluorescent, (1) 24"&amp;CHAR(34)&amp;", T-8 lamp, Instant Start Ballast, NLO (0.85 &lt; BF &lt; 0.95)", D79&amp;F79="Fluorescent, (1) 24"&amp;CHAR(34)&amp;", T-8 lamp, Standard BallastFluorescent, (1) 24"&amp;CHAR(34)&amp;", T-8 lamp, Instant Start Ballast, NLO (0.85 &lt; BF &lt; 0.95)"), G79*1, 0)</f>
        <v>0</v>
      </c>
      <c r="O79" s="1">
        <f t="shared" ref="O79" si="18">IF(OR(D79&amp;F79="Fluorescent, (1) 48"&amp;CHAR(34)&amp;", ES lampFluorescent, (1) 48"&amp;CHAR(34)&amp;", HPT8 28W lamp, Instant or Program Start Ballast, (0.85 &lt; BF &lt; 0.95)",D79&amp;F79="Fluorescent, (2) 48"&amp;CHAR(34)&amp;", ES lampFluorescent, (1) 48"&amp;CHAR(34)&amp;", HPT8 28W lamp, Instant or Program Start Ballast, (&gt;/= 0.95)",D79&amp;F79="Fluorescent, (1) 48"&amp;CHAR(34)&amp;", T-8 lamp, Instant Start Ballast, NLO (0.85 &lt; BF &lt; 0.95)Fluorescent, (1) 48"&amp;CHAR(34)&amp;", HPT8 28W lamp, Instant or Program Start Ballast, (0.85 &lt; BF &lt; 0.95)",D79&amp;F79="Fluorescent, (1) 48"&amp;CHAR(34)&amp;", T-8 lampFluorescent, (1) 48"&amp;CHAR(34)&amp;", HPT8 28W lamp, Instant or Program Start Ballast, (0.85 &lt; BF &lt; 0.95)",D79&amp;F79="Fluorescent, (2) 48"&amp;CHAR(34)&amp;", T-8 lamps, Instant Start Ballast, NLO (0.85 &lt; BF &lt; 0.95)Fluorescent, (1) 48"&amp;CHAR(34)&amp;", HPT8 28W lamp, Instant or Program Start Ballast, (&gt;/= 0.95)",D79&amp;F79="Fluorescent, (2) 48"&amp;CHAR(34)&amp;", T-8 lampFluorescent, (1) 48"&amp;CHAR(34)&amp;", HPT8 28W lamp, Instant or Program Start Ballast, (&gt;/= 0.95)"),1*G79,
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(2) 96"&amp;CHAR(34)&amp;", T-8 lamps, Instant Start Ballast, NLO (0.85 &lt; BF &lt; 0.95)Fluorescent, (2) 48"&amp;CHAR(34)&amp;", HPT8 28W lamp, Instant or Program Start Ballast, (&gt;/= 0.95)"),2*G79,
IF(OR(D79&amp;F79="Fluorescent, (4) 48"&amp;CHAR(34)&amp;", ES lampsFluorescent, (3) 48"&amp;CHAR(34)&amp;", HPT8 28W lamp, Instant or Program Start Ballast, (&gt;/= 0.95)", D79&amp;F79="Fluorescent, (4) 48"&amp;CHAR(34)&amp;", T-8 lamps, Instant Start Ballast, NLO (0.85 &lt; BF &lt; 0.95)Fluorescent, (3) 48"&amp;CHAR(34)&amp;", HPT8 28W lamp, Instant or Program Start Ballast, (&gt;/= 0.95)", D79&amp;F79="Fluorescent, (4) 48"&amp;CHAR(34)&amp;", T-8 lampsFluorescent, (3) 48"&amp;CHAR(34)&amp;", HPT8 28W lamp, Instant or Program Start Ballast, (&gt;/= 0.95)"),3*G79,
IF(OR(D79&amp;F79="Fluorescent, (4) 48"&amp;CHAR(34)&amp;", ES lampsFluorescent, (4) 48"&amp;CHAR(34)&amp;", HPT8 28W lamp, Instant or Program Start Ballast, (0.85 &lt; BF &lt; 0.95)",D79&amp;F79="Fluorescent, (2) 96"&amp;CHAR(34)&amp;", ES lampsFluorescent, (4) 48"&amp;CHAR(34)&amp;", HPT8 28W lamp, Instant or Program Start Ballast, (0.85 &lt; BF &lt; 0.95)",D79&amp;F79="Fluorescent, (4) 96"&amp;CHAR(34)&amp;", ES lampsFluorescent, (4) 48"&amp;CHAR(34)&amp;", HPT8 28W lamp, Instant or Program Start Ballast, (&gt;/= 0.95)",D79&amp;F79="Fluorescent, (4) 48"&amp;CHAR(34)&amp;", T-8 lamps, Instant Start Ballast, NLO (0.85 &lt; BF &lt; 0.95)Fluorescent, (4) 48"&amp;CHAR(34)&amp;", HPT8 28W lamp, Instant or Program Start Ballast, (&lt; 0.85)",D79&amp;F79="Fluorescent,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0.95)"),4*G79,0))))</f>
        <v>0</v>
      </c>
      <c r="P79" s="1">
        <f t="shared" ref="P79" si="19">IF(OR(D79&amp;F79="Fluorescent, (4) 96"&amp;CHAR(34)&amp;", ES lampsFluorescent, (6) 48"&amp;CHAR(34)&amp;", HPT8 32W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G79*6, 0)</f>
        <v>0</v>
      </c>
      <c r="Q79" s="1">
        <f t="shared" ref="Q79" si="20">IF(D79&amp;F79="Fluorescent, (2) U-Tube, ES lampsFluorescent, (2) 6"&amp;CHAR(34)&amp;" spacing U-Tube, T-8 lamps, IS Ballast, NLO (0.85 &lt; BF &lt; 0.95)", G79*1, 0)</f>
        <v>0</v>
      </c>
      <c r="R79" s="1">
        <f t="shared" ref="R79" si="21">IF(OR(D79&amp;F79="Halogen Incandescent, (1) 100W lampInterior CF 1L 23W Quad",D79&amp;F79="Halogen Incandescent, (1) 75W lampInterior CF 1L 23W Quad",D79&amp;F79="Incandescent, (1) 100W lampInterior CF 1L 23W Quad",D79&amp;F79="Incandescent, (1) 90W lampInterior CF 1L 23W Quad"),G79*1,0)</f>
        <v>0</v>
      </c>
      <c r="S79" s="1">
        <f t="shared" ref="S79" si="22">IF(OR(D79&amp;F79="Halogen Incandescent, (1) 50W lampInterior CF 1L 13W Quad",D79&amp;F79="Halogen Incandescent, (1) 60W lampInterior CF 1L 13W Quad",D79&amp;F79="Incandescent, (1) 30W lampInterior CF 1L 13W Quad",D79&amp;F79="Incandescent, (1) 40W lampInterior CF 1L 13W Quad", D79&amp;F79="Incandescent, (1) 60W lampInterior CF 1L 13W Quad", D79&amp;F79="Incandescent, (1) 65W lampInterior CF 1L 13W Quad", D79&amp;F79="Incandescent, (1) 75W lampInterior CF 1L 13W Quad"),G79*1,0)</f>
        <v>0</v>
      </c>
      <c r="T79" s="1">
        <f t="shared" ref="T79" si="23">IF(OR(D79&amp;F79="Halogen, (1) Low Voltage MR16 lampMR 16 Integral LED Lamp", D79&amp;F79="Incandescent, (1) 25W lampMR 16 Integral LED Lamp"), G79*1, 0)</f>
        <v>0</v>
      </c>
      <c r="U79" s="1">
        <f t="shared" ref="U79" si="24">IF(D79&amp;F79="Incandescent, (1) 60W lampInterior CF 1L 13W Quad", G79*1, 0)</f>
        <v>0</v>
      </c>
      <c r="V79" s="1">
        <f t="shared" ref="V79" si="25">IF(OR(D79&amp;F79="Metal Halide, (1) 350W lamp, Magnetic ballastFluorescent, (4) 45.8"&amp;CHAR(34)&amp;", T-5 high-output lamps, (1) Programmed Rapid Start Ballast, HLO (.95 &lt; BF &lt; 1.1)", D79&amp;F79="Metal Halide, (1) 400W lamp, Magnetic ballastFluorescent, (4) 45.8"&amp;CHAR(34)&amp;", T-5 high-output lamps, (1) Programmed Rapid Start Ballast, HLO (.95 &lt; BF &lt; 1.1)"), G79*1, 0)</f>
        <v>0</v>
      </c>
      <c r="W79" s="1">
        <f t="shared" ref="W79" si="26">IF(OR(D79&amp;F79="Fluorescent, (1) 24"&amp;CHAR(34)&amp;", STD lampFluorescent, (1) 24"&amp;CHAR(34)&amp;", T-8 lamp, Instant Start Ballast, NLO (0.85 &lt; BF &lt; 0.95)",D79&amp;F79="Fluorescent, (1) 48"&amp;CHAR(34)&amp;", ES lampFluorescent, (1) 48"&amp;CHAR(34)&amp;", HPT8 28W lamp, Instant or Program Start Ballast, (0.85 &lt; BF &lt; 0.95)",D79&amp;F79="Fluorescent, (1) 24"&amp;CHAR(34)&amp;", T-8 lamp, Standard BallastFluorescent, (1) 24"&amp;CHAR(34)&amp;", T-8 lamp, Instant Start Ballast, NLO (0.85 &lt; BF &lt; 0.95)",D79&amp;F79="Fluorescent, (1) 48"&amp;CHAR(34)&amp;", T-8 lamp, Instant Start Ballast, NLO (0.85 &lt; BF &lt; 0.95)Fluorescent, (1) 48"&amp;CHAR(34)&amp;", HPT8 28W lamp, Instant or Program Start Ballast, (0.85 &lt; BF &lt; 0.95)",D79&amp;F79="Fluorescent, (1) 48"&amp;CHAR(34)&amp;", T-8 lampFluorescent, (1) 48"&amp;CHAR(34)&amp;", HPT8 28W lamp, Instant or Program Start Ballast, (0.85 &lt; BF &lt; 0.95)"), G79*1, 0)</f>
        <v>0</v>
      </c>
      <c r="X79" s="1">
        <f t="shared" ref="X79" si="27">IF(OR(D79&amp;F79="Fluorescent, (2) 48"&amp;CHAR(34)&amp;", ES lampFluorescent, (1) 48"&amp;CHAR(34)&amp;", HPT8 28W lamp, Instant or Program Start Ballast, (&gt;/=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(2) U-Tube, ES lampsFluorescent, (2) 6"&amp;CHAR(34)&amp;" spacing U-Tube, T-8 lamps, IS Ballast, NLO (0.85 &lt; BF &lt; 0.95)"), G79*1,
IF(D79&amp;F79="Fluorescent, (4) 96"&amp;CHAR(34)&amp;", T-8 lamps, Instant Start Ballast, NLO (0.85 &lt; BF &lt; 0.95)Fluorescent, (6) 48"&amp;CHAR(34)&amp;", HPT8 32W lamp, Instant or Program Start Ballast, (0.85 &lt; BF &lt; 0.95)", G79*2, 0))</f>
        <v>0</v>
      </c>
      <c r="Y79" s="1">
        <f t="shared" ref="Y79" si="28">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lamps, Instant Start Ballast, NLO (0.85 &lt; BF &lt; 0.95)Fluorescent, (3) 48"&amp;CHAR(34)&amp;", HPT8 28W lamp, Instant or Program Start Ballast, (&gt;/= 0.95)", D79&amp;F79="Fluorescent, (4) 48"&amp;CHAR(34)&amp;", T-8 lampsFluorescent, (3) 48"&amp;CHAR(34)&amp;", HPT8 28W lamp, Instant or Program Start Ballast, (&gt;/= 0.95)",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0.95)"), G79*1,
IF(D79&amp;F79="Fluorescent, (4) 96"&amp;CHAR(34)&amp;", ES lampsFluorescent, (6) 48"&amp;CHAR(34)&amp;", HPT8 32W lamp, Instant or Program Start Ballast, (&gt;/= 0.95)", G79*2, 0))</f>
        <v>0</v>
      </c>
      <c r="Z79" s="1">
        <f t="shared" ref="Z79" si="29">IF(OR(D79&amp;F79="Fluorescent, (4) 96"&amp;CHAR(34)&amp;", ES lampsFluorescent, (4) 48"&amp;CHAR(34)&amp;", HPT8 28W lamp, Instant or Program Start Ballast, (&gt;/= 0.95)", D79&amp;F79="Fluorescent, (4) 96"&amp;CHAR(34)&amp;", T-8 lamps, Instant Start Ballast, NLO (0.85 &lt; BF &lt; 0.95)Fluorescent, (4) 48"&amp;CHAR(34)&amp;", HPT8 28W lamp, Instant or Program Start Ballast, (&gt;/= 0.95)"), G79*1, 0)</f>
        <v>0</v>
      </c>
    </row>
    <row r="80" spans="1:26" ht="19.2" customHeight="1" thickTop="1">
      <c r="A80" s="93"/>
      <c r="B80" s="94" t="s">
        <v>18</v>
      </c>
      <c r="C80" s="95" t="s">
        <v>19</v>
      </c>
      <c r="D80" s="95"/>
      <c r="E80" s="94"/>
      <c r="G80" s="94" t="s">
        <v>25</v>
      </c>
      <c r="H80" s="95"/>
      <c r="I80" s="95"/>
      <c r="L80" s="132">
        <f>SUM(L14:L79)</f>
        <v>0</v>
      </c>
      <c r="M80" s="132">
        <f t="shared" ref="M80:N80" si="30">SUM(M14:M79)</f>
        <v>0</v>
      </c>
      <c r="N80" s="132">
        <f t="shared" si="30"/>
        <v>0</v>
      </c>
      <c r="O80" s="132">
        <f t="shared" ref="O80:Z80" si="31">SUM(O14:O79)</f>
        <v>0</v>
      </c>
      <c r="P80" s="132">
        <f t="shared" si="31"/>
        <v>0</v>
      </c>
      <c r="Q80" s="132">
        <f t="shared" si="31"/>
        <v>0</v>
      </c>
      <c r="R80" s="132">
        <f t="shared" si="31"/>
        <v>0</v>
      </c>
      <c r="S80" s="132">
        <f t="shared" si="31"/>
        <v>0</v>
      </c>
      <c r="T80" s="132">
        <f t="shared" si="31"/>
        <v>0</v>
      </c>
      <c r="U80" s="132">
        <f t="shared" si="31"/>
        <v>0</v>
      </c>
      <c r="V80" s="132">
        <f t="shared" si="31"/>
        <v>0</v>
      </c>
      <c r="W80" s="132">
        <f t="shared" si="31"/>
        <v>0</v>
      </c>
      <c r="X80" s="132">
        <f t="shared" si="31"/>
        <v>0</v>
      </c>
      <c r="Y80" s="132">
        <f t="shared" si="31"/>
        <v>0</v>
      </c>
      <c r="Z80" s="132">
        <f t="shared" si="31"/>
        <v>0</v>
      </c>
    </row>
    <row r="81" spans="1:12" ht="19.2" customHeight="1">
      <c r="A81" s="93"/>
      <c r="B81" s="96"/>
      <c r="C81" s="94" t="s">
        <v>23</v>
      </c>
      <c r="D81" s="94"/>
      <c r="E81" s="94"/>
      <c r="G81" s="94" t="s">
        <v>22</v>
      </c>
      <c r="H81" s="94"/>
      <c r="I81" s="94"/>
      <c r="K81" s="6"/>
    </row>
    <row r="82" spans="1:12" ht="19.2" customHeight="1">
      <c r="A82" s="93"/>
      <c r="B82" s="96"/>
      <c r="C82" s="94" t="s">
        <v>21</v>
      </c>
      <c r="D82" s="94"/>
      <c r="E82" s="94"/>
      <c r="G82" s="94" t="s">
        <v>42</v>
      </c>
      <c r="H82" s="94"/>
      <c r="I82" s="94"/>
      <c r="K82" s="6"/>
    </row>
    <row r="83" spans="1:12" ht="19.2" customHeight="1">
      <c r="A83" s="93"/>
      <c r="B83" s="96"/>
      <c r="D83" s="94"/>
      <c r="E83" s="94"/>
      <c r="G83" s="94" t="s">
        <v>43</v>
      </c>
      <c r="H83" s="94"/>
      <c r="I83" s="94"/>
      <c r="K83" s="6"/>
    </row>
    <row r="84" spans="1:12" s="98" customFormat="1" ht="25.2" customHeight="1" thickBot="1">
      <c r="A84" s="158"/>
      <c r="B84" s="159"/>
      <c r="C84" s="97"/>
      <c r="D84" s="97"/>
      <c r="E84" s="97"/>
      <c r="F84" s="159"/>
      <c r="G84" s="159"/>
      <c r="H84" s="97"/>
      <c r="I84" s="97"/>
      <c r="K84" s="99"/>
    </row>
    <row r="85" spans="1:12" s="98" customFormat="1" ht="15" customHeight="1">
      <c r="A85" s="149" t="s">
        <v>11</v>
      </c>
      <c r="B85" s="150"/>
      <c r="C85" s="100"/>
      <c r="D85" s="100"/>
      <c r="E85" s="100"/>
      <c r="F85" s="150" t="s">
        <v>12</v>
      </c>
      <c r="G85" s="150"/>
      <c r="J85" s="7" t="s">
        <v>36</v>
      </c>
      <c r="K85" s="10"/>
      <c r="L85" s="1"/>
    </row>
    <row r="86" spans="1:12" s="98" customFormat="1" ht="15" customHeight="1">
      <c r="A86" s="101"/>
      <c r="B86" s="102"/>
      <c r="C86" s="102"/>
      <c r="D86" s="102"/>
      <c r="E86" s="102"/>
      <c r="F86" s="102"/>
      <c r="G86" s="102"/>
      <c r="J86" s="137" t="s">
        <v>34</v>
      </c>
      <c r="K86" s="138"/>
      <c r="L86" s="30"/>
    </row>
    <row r="87" spans="1:12" s="98" customFormat="1" ht="15" customHeight="1">
      <c r="A87" s="101"/>
      <c r="B87" s="102"/>
      <c r="C87" s="102"/>
      <c r="D87" s="102"/>
      <c r="E87" s="102"/>
      <c r="F87" s="102"/>
      <c r="G87" s="102"/>
      <c r="J87" s="139"/>
      <c r="K87" s="140"/>
      <c r="L87" s="30"/>
    </row>
    <row r="88" spans="1:12" s="98" customFormat="1" ht="22.8" customHeight="1" thickBot="1">
      <c r="A88" s="156"/>
      <c r="B88" s="157"/>
      <c r="C88" s="103"/>
      <c r="D88" s="103"/>
      <c r="E88" s="103"/>
      <c r="F88" s="157"/>
      <c r="G88" s="157"/>
      <c r="H88" s="97"/>
      <c r="I88" s="97"/>
      <c r="J88" s="141" t="s">
        <v>35</v>
      </c>
      <c r="K88" s="142"/>
      <c r="L88" s="104"/>
    </row>
    <row r="89" spans="1:12" s="98" customFormat="1" ht="17.399999999999999" customHeight="1">
      <c r="A89" s="149" t="s">
        <v>13</v>
      </c>
      <c r="B89" s="150"/>
      <c r="C89" s="100"/>
      <c r="D89" s="100"/>
      <c r="E89" s="100"/>
      <c r="F89" s="150" t="s">
        <v>13</v>
      </c>
      <c r="G89" s="150"/>
      <c r="J89" s="143"/>
      <c r="K89" s="144"/>
      <c r="L89" s="104"/>
    </row>
    <row r="90" spans="1:12" s="98" customFormat="1" ht="25.2" customHeight="1">
      <c r="A90" s="101"/>
      <c r="B90" s="102"/>
      <c r="C90" s="102"/>
      <c r="D90" s="102"/>
      <c r="E90" s="102"/>
      <c r="F90" s="102"/>
      <c r="G90" s="102"/>
      <c r="J90" s="12" t="s">
        <v>37</v>
      </c>
      <c r="K90" s="105"/>
      <c r="L90" s="96"/>
    </row>
    <row r="91" spans="1:12" s="98" customFormat="1" ht="18.600000000000001" customHeight="1" thickBot="1">
      <c r="A91" s="106"/>
      <c r="B91" s="103"/>
      <c r="C91" s="103"/>
      <c r="D91" s="103"/>
      <c r="E91" s="103"/>
      <c r="F91" s="103"/>
      <c r="G91" s="103"/>
      <c r="H91" s="97"/>
      <c r="I91" s="107"/>
      <c r="J91" s="108" t="s">
        <v>38</v>
      </c>
      <c r="K91" s="109"/>
      <c r="L91" s="110"/>
    </row>
    <row r="92" spans="1:12" s="98" customFormat="1" ht="25.2" customHeight="1" thickBot="1">
      <c r="A92" s="152" t="s">
        <v>14</v>
      </c>
      <c r="B92" s="153"/>
      <c r="C92" s="111"/>
      <c r="D92" s="111"/>
      <c r="E92" s="111"/>
      <c r="F92" s="153" t="s">
        <v>14</v>
      </c>
      <c r="G92" s="153"/>
      <c r="H92" s="112"/>
      <c r="I92" s="113"/>
      <c r="J92" s="114" t="s">
        <v>39</v>
      </c>
      <c r="K92" s="11"/>
      <c r="L92" s="1"/>
    </row>
    <row r="93" spans="1:12" s="98" customFormat="1" ht="12.6" customHeight="1">
      <c r="A93" s="115"/>
      <c r="B93" s="116"/>
      <c r="C93" s="117"/>
      <c r="D93" s="117"/>
      <c r="E93" s="117"/>
      <c r="F93" s="116"/>
      <c r="G93" s="116"/>
      <c r="H93" s="116"/>
      <c r="I93" s="116"/>
      <c r="J93" s="118"/>
      <c r="K93" s="119"/>
    </row>
  </sheetData>
  <mergeCells count="22">
    <mergeCell ref="A85:B85"/>
    <mergeCell ref="F12:H12"/>
    <mergeCell ref="A92:B92"/>
    <mergeCell ref="F92:G92"/>
    <mergeCell ref="A5:B5"/>
    <mergeCell ref="A6:B6"/>
    <mergeCell ref="A7:B7"/>
    <mergeCell ref="A8:B8"/>
    <mergeCell ref="F85:G85"/>
    <mergeCell ref="A88:B88"/>
    <mergeCell ref="F88:G88"/>
    <mergeCell ref="A89:B89"/>
    <mergeCell ref="F89:G89"/>
    <mergeCell ref="A84:B84"/>
    <mergeCell ref="F84:G84"/>
    <mergeCell ref="J86:K87"/>
    <mergeCell ref="J88:K89"/>
    <mergeCell ref="C5:F5"/>
    <mergeCell ref="C6:F6"/>
    <mergeCell ref="C7:F7"/>
    <mergeCell ref="C8:F8"/>
    <mergeCell ref="J12:K12"/>
  </mergeCells>
  <hyperlinks>
    <hyperlink ref="C8" r:id="rId1"/>
  </hyperlinks>
  <printOptions horizontalCentered="1"/>
  <pageMargins left="0.25" right="0.25" top="0.5" bottom="0.5" header="0.3" footer="0.3"/>
  <pageSetup scale="56" fitToWidth="0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23" workbookViewId="0">
      <selection activeCell="E36" sqref="E36"/>
    </sheetView>
  </sheetViews>
  <sheetFormatPr defaultRowHeight="14.4"/>
  <cols>
    <col min="1" max="1" width="10" style="98" customWidth="1"/>
    <col min="2" max="2" width="13.5546875" style="98" customWidth="1"/>
    <col min="3" max="3" width="65.6640625" style="98" customWidth="1"/>
    <col min="4" max="4" width="13.6640625" style="98" customWidth="1"/>
    <col min="5" max="5" width="15.44140625" style="98" customWidth="1"/>
    <col min="6" max="6" width="35.44140625" style="98" customWidth="1"/>
    <col min="7" max="16384" width="8.88671875" style="26"/>
  </cols>
  <sheetData>
    <row r="1" spans="1:17" ht="25.5" customHeight="1">
      <c r="A1" s="120" t="s">
        <v>61</v>
      </c>
      <c r="B1" s="120" t="s">
        <v>62</v>
      </c>
      <c r="C1" s="120" t="s">
        <v>139</v>
      </c>
      <c r="D1" s="120" t="s">
        <v>63</v>
      </c>
      <c r="E1" s="120" t="s">
        <v>64</v>
      </c>
      <c r="F1" s="120" t="s">
        <v>65</v>
      </c>
      <c r="G1" s="120" t="s">
        <v>66</v>
      </c>
      <c r="H1" s="121" t="s">
        <v>32</v>
      </c>
      <c r="J1" s="27"/>
      <c r="K1" s="27"/>
      <c r="L1" s="27"/>
      <c r="M1" s="27"/>
      <c r="N1" s="27"/>
      <c r="O1" s="27"/>
      <c r="P1" s="27"/>
      <c r="Q1" s="27"/>
    </row>
    <row r="2" spans="1:17">
      <c r="A2" s="122" t="s">
        <v>67</v>
      </c>
      <c r="B2" s="122" t="s">
        <v>68</v>
      </c>
      <c r="C2" s="72" t="str">
        <f t="shared" ref="C2:C62" si="0">A2&amp;B2</f>
        <v xml:space="preserve">Interior CF 1L 13W QuadPAR 20 Integral LED Lamp </v>
      </c>
      <c r="D2" s="122" t="s">
        <v>69</v>
      </c>
      <c r="E2" s="122">
        <v>1</v>
      </c>
      <c r="F2" s="122"/>
      <c r="G2" s="122"/>
      <c r="H2" s="98"/>
    </row>
    <row r="3" spans="1:17">
      <c r="A3" s="122" t="s">
        <v>70</v>
      </c>
      <c r="B3" s="122" t="s">
        <v>68</v>
      </c>
      <c r="C3" s="72" t="str">
        <f t="shared" si="0"/>
        <v xml:space="preserve">Interior CF 1L 23W QuadPAR 20 Integral LED Lamp </v>
      </c>
      <c r="D3" s="122" t="s">
        <v>69</v>
      </c>
      <c r="E3" s="122">
        <v>1</v>
      </c>
      <c r="F3" s="122"/>
      <c r="G3" s="122"/>
      <c r="H3" s="98"/>
    </row>
    <row r="4" spans="1:17">
      <c r="A4" s="122" t="s">
        <v>71</v>
      </c>
      <c r="B4" s="122" t="s">
        <v>72</v>
      </c>
      <c r="C4" s="72" t="str">
        <f t="shared" si="0"/>
        <v>EXIT Incandescent, (1) 20W lampEXIT Sign, LED, (1) 2W lamp, Single Sided</v>
      </c>
      <c r="D4" s="122" t="s">
        <v>73</v>
      </c>
      <c r="E4" s="122">
        <v>1</v>
      </c>
      <c r="F4" s="122"/>
      <c r="G4" s="122"/>
      <c r="H4" s="98"/>
    </row>
    <row r="5" spans="1:17">
      <c r="A5" s="122" t="s">
        <v>74</v>
      </c>
      <c r="B5" s="122" t="s">
        <v>75</v>
      </c>
      <c r="C5" s="72" t="str">
        <f t="shared" si="0"/>
        <v>EXIT Incandescent, (2) 20W lampsEXIT Sign, LED, (2) 2W lamps, Dual Sided</v>
      </c>
      <c r="D5" s="122" t="s">
        <v>73</v>
      </c>
      <c r="E5" s="122">
        <v>2</v>
      </c>
      <c r="F5" s="122"/>
      <c r="G5" s="122"/>
      <c r="H5" s="98"/>
    </row>
    <row r="6" spans="1:17">
      <c r="A6" s="122" t="s">
        <v>76</v>
      </c>
      <c r="B6" s="122" t="s">
        <v>77</v>
      </c>
      <c r="C6" s="72" t="str">
        <f t="shared" si="0"/>
        <v>Fluorescent, (1) 24", STD lampFluorescent, (1) 24", T-8 lamp, Instant Start Ballast, NLO (0.85 &lt; BF &lt; 0.95)</v>
      </c>
      <c r="D6" s="122" t="s">
        <v>78</v>
      </c>
      <c r="E6" s="122">
        <v>1</v>
      </c>
      <c r="F6" s="122" t="s">
        <v>79</v>
      </c>
      <c r="G6" s="122">
        <v>1</v>
      </c>
      <c r="H6" s="98"/>
      <c r="J6" s="73"/>
      <c r="L6" s="28"/>
      <c r="M6" s="28"/>
    </row>
    <row r="7" spans="1:17">
      <c r="A7" s="122" t="s">
        <v>80</v>
      </c>
      <c r="B7" s="122" t="s">
        <v>81</v>
      </c>
      <c r="C7" s="72" t="str">
        <f t="shared" si="0"/>
        <v>Fluorescent, (1) 48", ES lampFluorescent, (1) 48", HPT8 28W lamp, Instant or Program Start Ballast, (0.85 &lt; BF &lt; 0.95)</v>
      </c>
      <c r="D7" s="122" t="s">
        <v>82</v>
      </c>
      <c r="E7" s="122">
        <v>1</v>
      </c>
      <c r="F7" s="122" t="s">
        <v>79</v>
      </c>
      <c r="G7" s="122">
        <v>1</v>
      </c>
      <c r="H7" s="98"/>
      <c r="J7" s="131"/>
      <c r="K7" s="131"/>
      <c r="L7" s="27"/>
      <c r="M7" s="27"/>
      <c r="N7" s="27"/>
      <c r="O7" s="27"/>
      <c r="P7" s="27"/>
      <c r="Q7" s="27"/>
    </row>
    <row r="8" spans="1:17">
      <c r="A8" s="122" t="s">
        <v>83</v>
      </c>
      <c r="B8" s="122" t="s">
        <v>84</v>
      </c>
      <c r="C8" s="72" t="str">
        <f t="shared" si="0"/>
        <v>Fluorescent, (2) 48", ES lampFluorescent, (1) 48", HPT8 28W lamp, Instant or Program Start Ballast, (&gt;/= 0.95)</v>
      </c>
      <c r="D8" s="122" t="s">
        <v>82</v>
      </c>
      <c r="E8" s="122">
        <v>1</v>
      </c>
      <c r="F8" s="122" t="s">
        <v>85</v>
      </c>
      <c r="G8" s="122">
        <v>1</v>
      </c>
      <c r="H8" s="98"/>
      <c r="J8" s="131"/>
      <c r="K8" s="131"/>
      <c r="L8" s="27"/>
      <c r="M8" s="27"/>
      <c r="N8" s="27"/>
      <c r="O8" s="27"/>
      <c r="P8" s="27"/>
      <c r="Q8" s="27"/>
    </row>
    <row r="9" spans="1:17">
      <c r="A9" s="122" t="s">
        <v>86</v>
      </c>
      <c r="B9" s="122" t="s">
        <v>87</v>
      </c>
      <c r="C9" s="72" t="str">
        <f t="shared" si="0"/>
        <v>Fluorescent, (3) 48", ES lampsFluorescent, (2) 48", HPT8 28W lamp, Instant or Program Start Ballast, (&gt;/= 0.95)</v>
      </c>
      <c r="D9" s="122" t="s">
        <v>82</v>
      </c>
      <c r="E9" s="122">
        <v>1</v>
      </c>
      <c r="F9" s="122" t="s">
        <v>88</v>
      </c>
      <c r="G9" s="122">
        <v>1</v>
      </c>
      <c r="H9" s="98"/>
      <c r="J9" s="131"/>
      <c r="K9" s="131"/>
      <c r="L9" s="27"/>
      <c r="M9" s="27"/>
      <c r="N9" s="27"/>
      <c r="O9" s="27"/>
      <c r="P9" s="27"/>
      <c r="Q9" s="27"/>
    </row>
    <row r="10" spans="1:17">
      <c r="A10" s="122" t="s">
        <v>89</v>
      </c>
      <c r="B10" s="122" t="s">
        <v>87</v>
      </c>
      <c r="C10" s="72" t="str">
        <f t="shared" si="0"/>
        <v>Fluorescent, (4) 48", ES lampsFluorescent, (2) 48", HPT8 28W lamp, Instant or Program Start Ballast, (&gt;/= 0.95)</v>
      </c>
      <c r="D10" s="122" t="s">
        <v>82</v>
      </c>
      <c r="E10" s="122">
        <v>1</v>
      </c>
      <c r="F10" s="122" t="s">
        <v>88</v>
      </c>
      <c r="G10" s="122">
        <v>1</v>
      </c>
      <c r="H10" s="98"/>
      <c r="J10" s="131"/>
      <c r="K10" s="131"/>
      <c r="L10" s="27"/>
      <c r="M10" s="27"/>
      <c r="N10" s="27"/>
      <c r="O10" s="27"/>
      <c r="P10" s="27"/>
      <c r="Q10" s="27"/>
    </row>
    <row r="11" spans="1:17">
      <c r="A11" s="122" t="s">
        <v>89</v>
      </c>
      <c r="B11" s="122" t="s">
        <v>90</v>
      </c>
      <c r="C11" s="72" t="str">
        <f t="shared" si="0"/>
        <v>Fluorescent, (4) 48", ES lampsFluorescent, (3) 48", HPT8 28W lamp, Instant or Program Start Ballast, (&gt;/= 0.95)</v>
      </c>
      <c r="D11" s="122" t="s">
        <v>82</v>
      </c>
      <c r="E11" s="122">
        <v>1</v>
      </c>
      <c r="F11" s="122" t="s">
        <v>88</v>
      </c>
      <c r="G11" s="122">
        <v>1</v>
      </c>
      <c r="H11" s="98"/>
      <c r="J11" s="131"/>
      <c r="K11" s="131"/>
      <c r="L11" s="27"/>
      <c r="M11" s="27"/>
      <c r="N11" s="27"/>
      <c r="O11" s="27"/>
      <c r="P11" s="27"/>
      <c r="Q11" s="27"/>
    </row>
    <row r="12" spans="1:17">
      <c r="A12" s="122" t="s">
        <v>89</v>
      </c>
      <c r="B12" s="122" t="s">
        <v>91</v>
      </c>
      <c r="C12" s="72" t="str">
        <f t="shared" si="0"/>
        <v>Fluorescent, (4) 48", ES lampsFluorescent, (4) 48", HPT8 28W lamp, Instant or Program Start Ballast, (0.85 &lt; BF &lt; 0.95)</v>
      </c>
      <c r="D12" s="122" t="s">
        <v>82</v>
      </c>
      <c r="E12" s="122">
        <v>1</v>
      </c>
      <c r="F12" s="122" t="s">
        <v>88</v>
      </c>
      <c r="G12" s="122">
        <v>1</v>
      </c>
      <c r="H12" s="98"/>
      <c r="J12" s="131"/>
      <c r="K12" s="131"/>
      <c r="L12" s="27"/>
      <c r="M12" s="27"/>
      <c r="N12" s="27"/>
      <c r="O12" s="27"/>
      <c r="P12" s="27"/>
      <c r="Q12" s="27"/>
    </row>
    <row r="13" spans="1:17">
      <c r="A13" s="122" t="s">
        <v>92</v>
      </c>
      <c r="B13" s="122" t="s">
        <v>87</v>
      </c>
      <c r="C13" s="72" t="str">
        <f t="shared" si="0"/>
        <v>Fluorescent, (1) 96" ES lampFluorescent, (2) 48", HPT8 28W lamp, Instant or Program Start Ballast, (&gt;/= 0.95)</v>
      </c>
      <c r="D13" s="122" t="s">
        <v>82</v>
      </c>
      <c r="E13" s="122">
        <v>2</v>
      </c>
      <c r="F13" s="122" t="s">
        <v>88</v>
      </c>
      <c r="G13" s="122">
        <v>1</v>
      </c>
      <c r="H13" s="98"/>
      <c r="J13" s="27"/>
      <c r="K13" s="131"/>
      <c r="L13" s="27"/>
      <c r="M13" s="27"/>
      <c r="N13" s="27"/>
      <c r="O13" s="27"/>
      <c r="P13" s="27"/>
      <c r="Q13" s="27"/>
    </row>
    <row r="14" spans="1:17">
      <c r="A14" s="122" t="s">
        <v>93</v>
      </c>
      <c r="B14" s="122" t="s">
        <v>87</v>
      </c>
      <c r="C14" s="72" t="str">
        <f t="shared" si="0"/>
        <v>Fluorescent, (2) 96", ES lampsFluorescent, (2) 48", HPT8 28W lamp, Instant or Program Start Ballast, (&gt;/= 0.95)</v>
      </c>
      <c r="D14" s="122" t="s">
        <v>82</v>
      </c>
      <c r="E14" s="122">
        <v>2</v>
      </c>
      <c r="F14" s="122" t="s">
        <v>88</v>
      </c>
      <c r="G14" s="122">
        <v>1</v>
      </c>
      <c r="H14" s="98"/>
      <c r="J14" s="27"/>
      <c r="K14" s="131"/>
      <c r="L14" s="27"/>
      <c r="M14" s="27"/>
      <c r="N14" s="27"/>
      <c r="O14" s="27"/>
      <c r="P14" s="27"/>
      <c r="Q14" s="27"/>
    </row>
    <row r="15" spans="1:17">
      <c r="A15" s="122" t="s">
        <v>93</v>
      </c>
      <c r="B15" s="122" t="s">
        <v>91</v>
      </c>
      <c r="C15" s="72" t="str">
        <f t="shared" si="0"/>
        <v>Fluorescent, (2) 96", ES lampsFluorescent, (4) 48", HPT8 28W lamp, Instant or Program Start Ballast, (0.85 &lt; BF &lt; 0.95)</v>
      </c>
      <c r="D15" s="122" t="s">
        <v>82</v>
      </c>
      <c r="E15" s="122">
        <v>2</v>
      </c>
      <c r="F15" s="122" t="s">
        <v>88</v>
      </c>
      <c r="G15" s="122">
        <v>1</v>
      </c>
      <c r="H15" s="98"/>
      <c r="J15" s="27"/>
      <c r="K15" s="27"/>
      <c r="L15" s="27"/>
      <c r="M15" s="27"/>
      <c r="N15" s="27"/>
      <c r="O15" s="27"/>
      <c r="P15" s="27"/>
      <c r="Q15" s="27"/>
    </row>
    <row r="16" spans="1:17">
      <c r="A16" s="122" t="s">
        <v>94</v>
      </c>
      <c r="B16" s="122" t="s">
        <v>95</v>
      </c>
      <c r="C16" s="72" t="str">
        <f t="shared" si="0"/>
        <v>Fluorescent, (4) 96", ES lampsFluorescent, (4) 48", HPT8 28W lamp, Instant or Program Start Ballast, (&gt;/= 0.95)</v>
      </c>
      <c r="D16" s="122" t="s">
        <v>82</v>
      </c>
      <c r="E16" s="122">
        <v>2</v>
      </c>
      <c r="F16" s="122" t="s">
        <v>96</v>
      </c>
      <c r="G16" s="122">
        <v>1</v>
      </c>
      <c r="H16" s="98"/>
      <c r="J16" s="27"/>
      <c r="K16" s="27"/>
      <c r="L16" s="27"/>
      <c r="M16" s="27"/>
      <c r="N16" s="27"/>
      <c r="O16" s="27"/>
      <c r="P16" s="27"/>
      <c r="Q16" s="27"/>
    </row>
    <row r="17" spans="1:17">
      <c r="A17" s="122" t="s">
        <v>94</v>
      </c>
      <c r="B17" s="122" t="s">
        <v>97</v>
      </c>
      <c r="C17" s="72" t="str">
        <f t="shared" si="0"/>
        <v>Fluorescent, (4) 96", ES lampsFluorescent, (6) 48", HPT8 32W lamp, Instant or Program Start Ballast, (&gt;/= 0.95)</v>
      </c>
      <c r="D17" s="122" t="s">
        <v>98</v>
      </c>
      <c r="E17" s="122">
        <v>6</v>
      </c>
      <c r="F17" s="122" t="s">
        <v>88</v>
      </c>
      <c r="G17" s="122">
        <v>2</v>
      </c>
      <c r="H17" s="98"/>
    </row>
    <row r="18" spans="1:17">
      <c r="A18" s="122" t="s">
        <v>99</v>
      </c>
      <c r="B18" s="122" t="s">
        <v>77</v>
      </c>
      <c r="C18" s="72" t="str">
        <f t="shared" si="0"/>
        <v>Fluorescent, (1) 24", T-8 lamp, Standard BallastFluorescent, (1) 24", T-8 lamp, Instant Start Ballast, NLO (0.85 &lt; BF &lt; 0.95)</v>
      </c>
      <c r="D18" s="122" t="s">
        <v>78</v>
      </c>
      <c r="E18" s="122">
        <v>1</v>
      </c>
      <c r="F18" s="122" t="s">
        <v>79</v>
      </c>
      <c r="G18" s="122">
        <v>1</v>
      </c>
      <c r="H18" s="98"/>
    </row>
    <row r="19" spans="1:17">
      <c r="A19" s="122" t="s">
        <v>100</v>
      </c>
      <c r="B19" s="122" t="s">
        <v>81</v>
      </c>
      <c r="C19" s="72" t="str">
        <f t="shared" si="0"/>
        <v>Fluorescent, (1) 48", T-8 lamp, Instant Start Ballast, NLO (0.85 &lt; BF &lt; 0.95)Fluorescent, (1) 48", HPT8 28W lamp, Instant or Program Start Ballast, (0.85 &lt; BF &lt; 0.95)</v>
      </c>
      <c r="D19" s="122" t="s">
        <v>82</v>
      </c>
      <c r="E19" s="122">
        <v>2</v>
      </c>
      <c r="F19" s="122" t="s">
        <v>79</v>
      </c>
      <c r="G19" s="122">
        <v>1</v>
      </c>
      <c r="H19" s="98"/>
      <c r="J19" s="27"/>
      <c r="K19" s="27"/>
      <c r="L19" s="27"/>
      <c r="M19" s="27"/>
      <c r="N19" s="27"/>
      <c r="O19" s="27"/>
      <c r="P19" s="27"/>
      <c r="Q19" s="27"/>
    </row>
    <row r="20" spans="1:17">
      <c r="A20" s="122" t="s">
        <v>101</v>
      </c>
      <c r="B20" s="122" t="s">
        <v>81</v>
      </c>
      <c r="C20" s="72" t="str">
        <f t="shared" si="0"/>
        <v>Fluorescent, (1) 48", T-8 lampFluorescent, (1) 48", HPT8 28W lamp, Instant or Program Start Ballast, (0.85 &lt; BF &lt; 0.95)</v>
      </c>
      <c r="D20" s="122" t="s">
        <v>82</v>
      </c>
      <c r="E20" s="122">
        <v>2</v>
      </c>
      <c r="F20" s="122" t="s">
        <v>79</v>
      </c>
      <c r="G20" s="122">
        <v>1</v>
      </c>
      <c r="H20" s="98"/>
      <c r="J20" s="98"/>
      <c r="K20" s="98"/>
      <c r="L20" s="131"/>
      <c r="M20" s="98"/>
      <c r="N20" s="98"/>
      <c r="O20" s="98"/>
      <c r="P20" s="98"/>
      <c r="Q20" s="27"/>
    </row>
    <row r="21" spans="1:17">
      <c r="A21" s="122" t="s">
        <v>102</v>
      </c>
      <c r="B21" s="122" t="s">
        <v>84</v>
      </c>
      <c r="C21" s="72" t="str">
        <f t="shared" si="0"/>
        <v>Fluorescent, (2) 48", T-8 lamps, Instant Start Ballast, NLO (0.85 &lt; BF &lt; 0.95)Fluorescent, (1) 48", HPT8 28W lamp, Instant or Program Start Ballast, (&gt;/= 0.95)</v>
      </c>
      <c r="D21" s="122" t="s">
        <v>82</v>
      </c>
      <c r="E21" s="122">
        <v>2</v>
      </c>
      <c r="F21" s="122" t="s">
        <v>85</v>
      </c>
      <c r="G21" s="122">
        <v>1</v>
      </c>
      <c r="H21" s="98"/>
      <c r="J21" s="27"/>
      <c r="K21" s="27"/>
      <c r="L21" s="27"/>
      <c r="M21" s="27"/>
      <c r="N21" s="27"/>
      <c r="O21" s="27"/>
      <c r="P21" s="27"/>
      <c r="Q21" s="27"/>
    </row>
    <row r="22" spans="1:17">
      <c r="A22" s="122" t="s">
        <v>103</v>
      </c>
      <c r="B22" s="122" t="s">
        <v>84</v>
      </c>
      <c r="C22" s="72" t="str">
        <f t="shared" si="0"/>
        <v>Fluorescent, (2) 48", T-8 lampFluorescent, (1) 48", HPT8 28W lamp, Instant or Program Start Ballast, (&gt;/= 0.95)</v>
      </c>
      <c r="D22" s="122" t="s">
        <v>82</v>
      </c>
      <c r="E22" s="122">
        <v>2</v>
      </c>
      <c r="F22" s="122" t="s">
        <v>85</v>
      </c>
      <c r="G22" s="122">
        <v>1</v>
      </c>
      <c r="H22" s="98"/>
      <c r="J22" s="27"/>
      <c r="K22" s="27"/>
      <c r="L22" s="27"/>
      <c r="M22" s="27"/>
      <c r="N22" s="27"/>
      <c r="O22" s="27"/>
      <c r="P22" s="27"/>
      <c r="Q22" s="27"/>
    </row>
    <row r="23" spans="1:17">
      <c r="A23" s="122" t="s">
        <v>104</v>
      </c>
      <c r="B23" s="122" t="s">
        <v>87</v>
      </c>
      <c r="C23" s="72" t="str">
        <f t="shared" si="0"/>
        <v>Fluorescent, (3) 48", T-8 lampFluorescent, (2) 48", HPT8 28W lamp, Instant or Program Start Ballast, (&gt;/= 0.95)</v>
      </c>
      <c r="D23" s="122" t="s">
        <v>82</v>
      </c>
      <c r="E23" s="122">
        <v>3</v>
      </c>
      <c r="F23" s="122" t="s">
        <v>88</v>
      </c>
      <c r="G23" s="122">
        <v>1</v>
      </c>
      <c r="H23" s="98"/>
      <c r="J23" s="27"/>
      <c r="K23" s="27"/>
      <c r="L23" s="27"/>
      <c r="M23" s="27"/>
      <c r="N23" s="27"/>
      <c r="O23" s="27"/>
      <c r="P23" s="27"/>
      <c r="Q23" s="27"/>
    </row>
    <row r="24" spans="1:17">
      <c r="A24" s="123" t="s">
        <v>105</v>
      </c>
      <c r="B24" s="123" t="s">
        <v>87</v>
      </c>
      <c r="C24" s="72" t="str">
        <f t="shared" si="0"/>
        <v>Fluorescent, (4) 48", T-8 lamps, Instant Start Ballast, NLO (0.85 &lt; BF &lt; 0.95)Fluorescent, (2) 48", HPT8 28W lamp, Instant or Program Start Ballast, (&gt;/= 0.95)</v>
      </c>
      <c r="D24" s="123" t="s">
        <v>82</v>
      </c>
      <c r="E24" s="123">
        <v>3</v>
      </c>
      <c r="F24" s="123" t="s">
        <v>88</v>
      </c>
      <c r="G24" s="122">
        <v>1</v>
      </c>
      <c r="H24" s="98"/>
    </row>
    <row r="25" spans="1:17">
      <c r="A25" s="122" t="s">
        <v>106</v>
      </c>
      <c r="B25" s="122" t="s">
        <v>87</v>
      </c>
      <c r="C25" s="72" t="str">
        <f t="shared" si="0"/>
        <v>Fluorescent, (4) 48", T-8 lampsFluorescent, (2) 48", HPT8 28W lamp, Instant or Program Start Ballast, (&gt;/= 0.95)</v>
      </c>
      <c r="D25" s="123" t="s">
        <v>82</v>
      </c>
      <c r="E25" s="123">
        <v>3</v>
      </c>
      <c r="F25" s="123" t="s">
        <v>88</v>
      </c>
      <c r="G25" s="122">
        <v>1</v>
      </c>
      <c r="H25" s="98"/>
    </row>
    <row r="26" spans="1:17">
      <c r="A26" s="123" t="s">
        <v>105</v>
      </c>
      <c r="B26" s="122" t="s">
        <v>90</v>
      </c>
      <c r="C26" s="72" t="str">
        <f t="shared" si="0"/>
        <v>Fluorescent, (4) 48", T-8 lamps, Instant Start Ballast, NLO (0.85 &lt; BF &lt; 0.95)Fluorescent, (3) 48", HPT8 28W lamp, Instant or Program Start Ballast, (&gt;/= 0.95)</v>
      </c>
      <c r="D26" s="123" t="s">
        <v>82</v>
      </c>
      <c r="E26" s="123">
        <v>4</v>
      </c>
      <c r="F26" s="123" t="s">
        <v>88</v>
      </c>
      <c r="G26" s="122">
        <v>1</v>
      </c>
      <c r="H26" s="98"/>
    </row>
    <row r="27" spans="1:17">
      <c r="A27" s="122" t="s">
        <v>106</v>
      </c>
      <c r="B27" s="122" t="s">
        <v>90</v>
      </c>
      <c r="C27" s="72" t="str">
        <f t="shared" si="0"/>
        <v>Fluorescent, (4) 48", T-8 lampsFluorescent, (3) 48", HPT8 28W lamp, Instant or Program Start Ballast, (&gt;/= 0.95)</v>
      </c>
      <c r="D27" s="123" t="s">
        <v>82</v>
      </c>
      <c r="E27" s="123">
        <v>4</v>
      </c>
      <c r="F27" s="123" t="s">
        <v>88</v>
      </c>
      <c r="G27" s="122">
        <v>1</v>
      </c>
      <c r="H27" s="98"/>
    </row>
    <row r="28" spans="1:17">
      <c r="A28" s="123" t="s">
        <v>105</v>
      </c>
      <c r="B28" s="122" t="s">
        <v>107</v>
      </c>
      <c r="C28" s="72" t="str">
        <f t="shared" si="0"/>
        <v>Fluorescent, (4) 48", T-8 lamps, Instant Start Ballast, NLO (0.85 &lt; BF &lt; 0.95)Fluorescent, (4) 48", HPT8 28W lamp, Instant or Program Start Ballast, (&lt; 0.85)</v>
      </c>
      <c r="D28" s="123" t="s">
        <v>82</v>
      </c>
      <c r="E28" s="123">
        <v>4</v>
      </c>
      <c r="F28" s="122" t="s">
        <v>85</v>
      </c>
      <c r="G28" s="122">
        <v>1</v>
      </c>
      <c r="H28" s="98"/>
    </row>
    <row r="29" spans="1:17">
      <c r="A29" s="122" t="s">
        <v>106</v>
      </c>
      <c r="B29" s="122" t="s">
        <v>91</v>
      </c>
      <c r="C29" s="72" t="str">
        <f t="shared" si="0"/>
        <v>Fluorescent, (4) 48", T-8 lampsFluorescent, (4) 48", HPT8 28W lamp, Instant or Program Start Ballast, (0.85 &lt; BF &lt; 0.95)</v>
      </c>
      <c r="D29" s="123" t="s">
        <v>82</v>
      </c>
      <c r="E29" s="123">
        <v>4</v>
      </c>
      <c r="F29" s="123" t="s">
        <v>88</v>
      </c>
      <c r="G29" s="122">
        <v>1</v>
      </c>
      <c r="H29" s="98"/>
    </row>
    <row r="30" spans="1:17">
      <c r="A30" s="122" t="s">
        <v>108</v>
      </c>
      <c r="B30" s="122" t="s">
        <v>87</v>
      </c>
      <c r="C30" s="72" t="str">
        <f t="shared" si="0"/>
        <v>Fluorescent, (2) 96", T-8 lamps, Instant Start Ballast, NLO (0.85 &lt; BF &lt; 0.95)Fluorescent, (2) 48", HPT8 28W lamp, Instant or Program Start Ballast, (&gt;/= 0.95)</v>
      </c>
      <c r="D30" s="122" t="s">
        <v>82</v>
      </c>
      <c r="E30" s="122">
        <v>4</v>
      </c>
      <c r="F30" s="122" t="s">
        <v>88</v>
      </c>
      <c r="G30" s="122">
        <v>1</v>
      </c>
      <c r="H30" s="98"/>
    </row>
    <row r="31" spans="1:17">
      <c r="A31" s="122" t="s">
        <v>108</v>
      </c>
      <c r="B31" s="122" t="s">
        <v>91</v>
      </c>
      <c r="C31" s="72" t="str">
        <f t="shared" si="0"/>
        <v>Fluorescent, (2) 96", T-8 lamps, Instant Start Ballast, NLO (0.85 &lt; BF &lt; 0.95)Fluorescent, (4) 48", HPT8 28W lamp, Instant or Program Start Ballast, (0.85 &lt; BF &lt; 0.95)</v>
      </c>
      <c r="D31" s="122" t="s">
        <v>82</v>
      </c>
      <c r="E31" s="122">
        <v>4</v>
      </c>
      <c r="F31" s="122" t="s">
        <v>88</v>
      </c>
      <c r="G31" s="122">
        <v>1</v>
      </c>
      <c r="H31" s="98"/>
    </row>
    <row r="32" spans="1:17">
      <c r="A32" s="122" t="s">
        <v>109</v>
      </c>
      <c r="B32" s="122" t="s">
        <v>95</v>
      </c>
      <c r="C32" s="72" t="str">
        <f t="shared" si="0"/>
        <v>Fluorescent, (4) 96", T-8 lamps, Instant Start Ballast, NLO (0.85 &lt; BF &lt; 0.95)Fluorescent, (4) 48", HPT8 28W lamp, Instant or Program Start Ballast, (&gt;/= 0.95)</v>
      </c>
      <c r="D32" s="122" t="s">
        <v>82</v>
      </c>
      <c r="E32" s="122">
        <v>4</v>
      </c>
      <c r="F32" s="122" t="s">
        <v>96</v>
      </c>
      <c r="G32" s="122">
        <v>1</v>
      </c>
      <c r="H32" s="98"/>
    </row>
    <row r="33" spans="1:8">
      <c r="A33" s="122" t="s">
        <v>109</v>
      </c>
      <c r="B33" s="122" t="s">
        <v>110</v>
      </c>
      <c r="C33" s="72" t="str">
        <f t="shared" si="0"/>
        <v>Fluorescent, (4) 96", T-8 lamps, Instant Start Ballast, NLO (0.85 &lt; BF &lt; 0.95)Fluorescent, (6) 48", HPT8 32W lamp, Instant or Program Start Ballast, (0.85 &lt; BF &lt; 0.95)</v>
      </c>
      <c r="D33" s="122" t="s">
        <v>98</v>
      </c>
      <c r="E33" s="122">
        <v>6</v>
      </c>
      <c r="F33" s="122" t="s">
        <v>85</v>
      </c>
      <c r="G33" s="122">
        <v>2</v>
      </c>
      <c r="H33" s="98"/>
    </row>
    <row r="34" spans="1:8">
      <c r="A34" s="122" t="s">
        <v>111</v>
      </c>
      <c r="B34" s="122" t="s">
        <v>112</v>
      </c>
      <c r="C34" s="72" t="str">
        <f t="shared" si="0"/>
        <v>Fluorescent, (2) U-Tube, ES lampsFluorescent, (2) 6" spacing U-Tube, T-8 lamps, IS Ballast, NLO (0.85 &lt; BF &lt; 0.95)</v>
      </c>
      <c r="D34" s="122" t="s">
        <v>113</v>
      </c>
      <c r="E34" s="122">
        <v>2</v>
      </c>
      <c r="F34" s="122" t="s">
        <v>85</v>
      </c>
      <c r="G34" s="122">
        <v>1</v>
      </c>
      <c r="H34" s="98"/>
    </row>
    <row r="35" spans="1:8">
      <c r="A35" s="122" t="s">
        <v>114</v>
      </c>
      <c r="B35" s="122" t="s">
        <v>70</v>
      </c>
      <c r="C35" s="72" t="str">
        <f t="shared" si="0"/>
        <v>Halogen Incandescent, (1) 100W lampInterior CF 1L 23W Quad</v>
      </c>
      <c r="D35" s="123" t="s">
        <v>115</v>
      </c>
      <c r="E35" s="123">
        <v>1</v>
      </c>
      <c r="F35" s="123"/>
      <c r="G35" s="122"/>
      <c r="H35" s="98"/>
    </row>
    <row r="36" spans="1:8">
      <c r="A36" s="122" t="s">
        <v>116</v>
      </c>
      <c r="B36" s="122" t="s">
        <v>68</v>
      </c>
      <c r="C36" s="72" t="str">
        <f t="shared" si="0"/>
        <v xml:space="preserve">Halogen Incandescent, (1) 35W lampPAR 20 Integral LED Lamp </v>
      </c>
      <c r="D36" s="123" t="s">
        <v>69</v>
      </c>
      <c r="E36" s="123">
        <v>1</v>
      </c>
      <c r="F36" s="123"/>
      <c r="G36" s="122"/>
      <c r="H36" s="98"/>
    </row>
    <row r="37" spans="1:8">
      <c r="A37" s="122" t="s">
        <v>117</v>
      </c>
      <c r="B37" s="122" t="s">
        <v>67</v>
      </c>
      <c r="C37" s="72" t="str">
        <f t="shared" si="0"/>
        <v>Halogen Incandescent, (1) 50W lampInterior CF 1L 13W Quad</v>
      </c>
      <c r="D37" s="122" t="s">
        <v>118</v>
      </c>
      <c r="E37" s="122">
        <v>1</v>
      </c>
      <c r="F37" s="122"/>
      <c r="G37" s="122"/>
      <c r="H37" s="98"/>
    </row>
    <row r="38" spans="1:8">
      <c r="A38" s="122" t="s">
        <v>119</v>
      </c>
      <c r="B38" s="122" t="s">
        <v>67</v>
      </c>
      <c r="C38" s="72" t="str">
        <f t="shared" si="0"/>
        <v>Halogen Incandescent, (1) 60W lampInterior CF 1L 13W Quad</v>
      </c>
      <c r="D38" s="123" t="s">
        <v>118</v>
      </c>
      <c r="E38" s="123">
        <v>1</v>
      </c>
      <c r="F38" s="123"/>
      <c r="G38" s="122"/>
      <c r="H38" s="98"/>
    </row>
    <row r="39" spans="1:8">
      <c r="A39" s="122" t="s">
        <v>120</v>
      </c>
      <c r="B39" s="122" t="s">
        <v>70</v>
      </c>
      <c r="C39" s="72" t="str">
        <f t="shared" si="0"/>
        <v>Halogen Incandescent, (1) 75W lampInterior CF 1L 23W Quad</v>
      </c>
      <c r="D39" s="123" t="s">
        <v>115</v>
      </c>
      <c r="E39" s="123">
        <v>1</v>
      </c>
      <c r="F39" s="123"/>
      <c r="G39" s="122"/>
      <c r="H39" s="98"/>
    </row>
    <row r="40" spans="1:8">
      <c r="A40" s="122" t="s">
        <v>120</v>
      </c>
      <c r="B40" s="122" t="s">
        <v>68</v>
      </c>
      <c r="C40" s="72" t="str">
        <f t="shared" si="0"/>
        <v xml:space="preserve">Halogen Incandescent, (1) 75W lampPAR 20 Integral LED Lamp </v>
      </c>
      <c r="D40" s="122" t="s">
        <v>69</v>
      </c>
      <c r="E40" s="122">
        <v>1</v>
      </c>
      <c r="F40" s="122"/>
      <c r="G40" s="122"/>
      <c r="H40" s="98"/>
    </row>
    <row r="41" spans="1:8">
      <c r="A41" s="122" t="s">
        <v>121</v>
      </c>
      <c r="B41" s="122" t="s">
        <v>122</v>
      </c>
      <c r="C41" s="72" t="str">
        <f t="shared" si="0"/>
        <v>Halogen, (1) Low Voltage MR16 lampMR 16 Integral LED Lamp</v>
      </c>
      <c r="D41" s="122" t="s">
        <v>123</v>
      </c>
      <c r="E41" s="122">
        <v>1</v>
      </c>
      <c r="F41" s="122"/>
      <c r="G41" s="122"/>
      <c r="H41" s="98"/>
    </row>
    <row r="42" spans="1:8">
      <c r="A42" s="122" t="s">
        <v>124</v>
      </c>
      <c r="B42" s="122" t="s">
        <v>70</v>
      </c>
      <c r="C42" s="72" t="str">
        <f t="shared" si="0"/>
        <v>Incandescent, (1) 100W lampInterior CF 1L 23W Quad</v>
      </c>
      <c r="D42" s="122" t="s">
        <v>115</v>
      </c>
      <c r="E42" s="122">
        <v>1</v>
      </c>
      <c r="F42" s="122"/>
      <c r="G42" s="122"/>
      <c r="H42" s="98"/>
    </row>
    <row r="43" spans="1:8">
      <c r="A43" s="122" t="s">
        <v>125</v>
      </c>
      <c r="B43" s="122" t="s">
        <v>68</v>
      </c>
      <c r="C43" s="72" t="str">
        <f t="shared" si="0"/>
        <v xml:space="preserve">Incandescent, (1) 20W lampPAR 20 Integral LED Lamp </v>
      </c>
      <c r="D43" s="122" t="s">
        <v>69</v>
      </c>
      <c r="E43" s="122">
        <v>1</v>
      </c>
      <c r="F43" s="122"/>
      <c r="G43" s="122"/>
      <c r="H43" s="98"/>
    </row>
    <row r="44" spans="1:8">
      <c r="A44" s="122" t="s">
        <v>126</v>
      </c>
      <c r="B44" s="122" t="s">
        <v>122</v>
      </c>
      <c r="C44" s="72" t="str">
        <f t="shared" si="0"/>
        <v>Incandescent, (1) 25W lampMR 16 Integral LED Lamp</v>
      </c>
      <c r="D44" s="122" t="s">
        <v>123</v>
      </c>
      <c r="E44" s="122">
        <v>1</v>
      </c>
      <c r="F44" s="122"/>
      <c r="G44" s="122"/>
      <c r="H44" s="98"/>
    </row>
    <row r="45" spans="1:8">
      <c r="A45" s="122" t="s">
        <v>127</v>
      </c>
      <c r="B45" s="122" t="s">
        <v>67</v>
      </c>
      <c r="C45" s="72" t="str">
        <f t="shared" si="0"/>
        <v>Incandescent, (1) 30W lampInterior CF 1L 13W Quad</v>
      </c>
      <c r="D45" s="122" t="s">
        <v>118</v>
      </c>
      <c r="E45" s="122">
        <v>1</v>
      </c>
      <c r="F45" s="122"/>
      <c r="G45" s="122"/>
      <c r="H45" s="98"/>
    </row>
    <row r="46" spans="1:8">
      <c r="A46" s="122" t="s">
        <v>128</v>
      </c>
      <c r="B46" s="122" t="s">
        <v>67</v>
      </c>
      <c r="C46" s="72" t="str">
        <f t="shared" si="0"/>
        <v>Incandescent, (1) 40W lampInterior CF 1L 13W Quad</v>
      </c>
      <c r="D46" s="122" t="s">
        <v>118</v>
      </c>
      <c r="E46" s="122">
        <v>1</v>
      </c>
      <c r="F46" s="122"/>
      <c r="G46" s="122"/>
      <c r="H46" s="98"/>
    </row>
    <row r="47" spans="1:8">
      <c r="A47" s="122" t="s">
        <v>129</v>
      </c>
      <c r="B47" s="122" t="s">
        <v>67</v>
      </c>
      <c r="C47" s="72" t="str">
        <f t="shared" si="0"/>
        <v>Incandescent, (1) 60W lampInterior CF 1L 13W Quad</v>
      </c>
      <c r="D47" s="122" t="s">
        <v>118</v>
      </c>
      <c r="E47" s="122">
        <v>1</v>
      </c>
      <c r="F47" s="122"/>
      <c r="G47" s="122"/>
      <c r="H47" s="98"/>
    </row>
    <row r="48" spans="1:8">
      <c r="A48" s="122" t="s">
        <v>129</v>
      </c>
      <c r="B48" s="122" t="s">
        <v>67</v>
      </c>
      <c r="C48" s="72" t="str">
        <f>A48&amp;B48</f>
        <v>Incandescent, (1) 60W lampInterior CF 1L 13W Quad</v>
      </c>
      <c r="D48" s="122" t="s">
        <v>130</v>
      </c>
      <c r="E48" s="122">
        <v>1</v>
      </c>
      <c r="F48" s="122"/>
      <c r="G48" s="122"/>
      <c r="H48" s="98" t="s">
        <v>131</v>
      </c>
    </row>
    <row r="49" spans="1:8">
      <c r="A49" s="122" t="s">
        <v>132</v>
      </c>
      <c r="B49" s="122" t="s">
        <v>67</v>
      </c>
      <c r="C49" s="72" t="str">
        <f t="shared" si="0"/>
        <v>Incandescent, (1) 65W lampInterior CF 1L 13W Quad</v>
      </c>
      <c r="D49" s="122" t="s">
        <v>118</v>
      </c>
      <c r="E49" s="122">
        <v>1</v>
      </c>
      <c r="F49" s="122"/>
      <c r="G49" s="122"/>
      <c r="H49" s="98"/>
    </row>
    <row r="50" spans="1:8">
      <c r="A50" s="122" t="s">
        <v>133</v>
      </c>
      <c r="B50" s="122" t="s">
        <v>67</v>
      </c>
      <c r="C50" s="72" t="str">
        <f t="shared" si="0"/>
        <v>Incandescent, (1) 75W lampInterior CF 1L 13W Quad</v>
      </c>
      <c r="D50" s="122" t="s">
        <v>118</v>
      </c>
      <c r="E50" s="122">
        <v>1</v>
      </c>
      <c r="F50" s="122"/>
      <c r="G50" s="122"/>
      <c r="H50" s="98"/>
    </row>
    <row r="51" spans="1:8">
      <c r="A51" s="122" t="s">
        <v>134</v>
      </c>
      <c r="B51" s="122" t="s">
        <v>70</v>
      </c>
      <c r="C51" s="72" t="str">
        <f t="shared" si="0"/>
        <v>Incandescent, (1) 90W lampInterior CF 1L 23W Quad</v>
      </c>
      <c r="D51" s="122" t="s">
        <v>115</v>
      </c>
      <c r="E51" s="122">
        <v>1</v>
      </c>
      <c r="F51" s="122"/>
      <c r="G51" s="122"/>
      <c r="H51" s="98"/>
    </row>
    <row r="52" spans="1:8">
      <c r="A52" s="122" t="s">
        <v>135</v>
      </c>
      <c r="B52" s="122" t="s">
        <v>136</v>
      </c>
      <c r="C52" s="72" t="str">
        <f t="shared" si="0"/>
        <v>Metal Halide, (1) 350W lamp, Magnetic ballastFluorescent, (4) 45.8", T-5 high-output lamps, (1) Programmed Rapid Start Ballast, HLO (.95 &lt; BF &lt; 1.1)</v>
      </c>
      <c r="D52" s="122" t="s">
        <v>137</v>
      </c>
      <c r="E52" s="122">
        <v>4</v>
      </c>
      <c r="F52" s="122"/>
      <c r="G52" s="122"/>
      <c r="H52" s="98"/>
    </row>
    <row r="53" spans="1:8">
      <c r="A53" s="122" t="s">
        <v>138</v>
      </c>
      <c r="B53" s="122" t="s">
        <v>136</v>
      </c>
      <c r="C53" s="72" t="str">
        <f t="shared" si="0"/>
        <v>Metal Halide, (1) 400W lamp, Magnetic ballastFluorescent, (4) 45.8", T-5 high-output lamps, (1) Programmed Rapid Start Ballast, HLO (.95 &lt; BF &lt; 1.1)</v>
      </c>
      <c r="D53" s="122" t="s">
        <v>137</v>
      </c>
      <c r="E53" s="122">
        <v>4</v>
      </c>
      <c r="F53" s="122"/>
      <c r="G53" s="122"/>
      <c r="H53" s="98"/>
    </row>
    <row r="54" spans="1:8">
      <c r="C54" s="72" t="str">
        <f t="shared" si="0"/>
        <v/>
      </c>
      <c r="G54" s="98"/>
      <c r="H54" s="98"/>
    </row>
    <row r="55" spans="1:8">
      <c r="C55" s="72" t="str">
        <f t="shared" si="0"/>
        <v/>
      </c>
      <c r="G55" s="98"/>
      <c r="H55" s="98"/>
    </row>
    <row r="56" spans="1:8">
      <c r="C56" s="72" t="s">
        <v>137</v>
      </c>
      <c r="G56" s="98"/>
      <c r="H56" s="98"/>
    </row>
    <row r="57" spans="1:8">
      <c r="C57" s="72" t="str">
        <f t="shared" si="0"/>
        <v/>
      </c>
      <c r="G57" s="98"/>
      <c r="H57" s="98"/>
    </row>
    <row r="58" spans="1:8">
      <c r="C58" s="72" t="str">
        <f t="shared" si="0"/>
        <v/>
      </c>
      <c r="G58" s="98"/>
      <c r="H58" s="98"/>
    </row>
    <row r="59" spans="1:8">
      <c r="C59" s="72" t="str">
        <f t="shared" si="0"/>
        <v/>
      </c>
      <c r="G59" s="98"/>
      <c r="H59" s="98"/>
    </row>
    <row r="60" spans="1:8">
      <c r="C60" s="72" t="str">
        <f t="shared" si="0"/>
        <v/>
      </c>
      <c r="G60" s="98"/>
      <c r="H60" s="98"/>
    </row>
    <row r="61" spans="1:8">
      <c r="C61" s="72" t="str">
        <f t="shared" si="0"/>
        <v/>
      </c>
      <c r="G61" s="98"/>
      <c r="H61" s="98"/>
    </row>
    <row r="62" spans="1:8">
      <c r="C62" s="72" t="str">
        <f t="shared" si="0"/>
        <v/>
      </c>
      <c r="G62" s="98"/>
      <c r="H62" s="98"/>
    </row>
    <row r="63" spans="1:8">
      <c r="G63" s="98"/>
      <c r="H63" s="98"/>
    </row>
    <row r="64" spans="1:8">
      <c r="G64" s="98"/>
      <c r="H64" s="98"/>
    </row>
    <row r="70" spans="2:3">
      <c r="C70" s="122"/>
    </row>
    <row r="71" spans="2:3">
      <c r="C71" s="72"/>
    </row>
    <row r="72" spans="2:3">
      <c r="C72" s="72"/>
    </row>
    <row r="73" spans="2:3">
      <c r="C73" s="72"/>
    </row>
    <row r="74" spans="2:3">
      <c r="C74" s="72"/>
    </row>
    <row r="75" spans="2:3">
      <c r="C75" s="72"/>
    </row>
    <row r="76" spans="2:3">
      <c r="C76" s="133"/>
    </row>
    <row r="79" spans="2:3">
      <c r="B79" s="72"/>
    </row>
  </sheetData>
  <sortState ref="E7:E32">
    <sortCondition ref="E2:E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workbookViewId="0">
      <selection activeCell="B15" sqref="B15:D15"/>
    </sheetView>
  </sheetViews>
  <sheetFormatPr defaultRowHeight="14.4"/>
  <cols>
    <col min="1" max="1" width="13.88671875" style="98" customWidth="1"/>
    <col min="2" max="2" width="30.33203125" style="98" customWidth="1"/>
    <col min="3" max="3" width="14.44140625" style="98" customWidth="1"/>
    <col min="4" max="4" width="31.6640625" style="98" customWidth="1"/>
    <col min="5" max="256" width="9.109375" style="98" customWidth="1"/>
    <col min="257" max="16384" width="8.88671875" style="26"/>
  </cols>
  <sheetData>
    <row r="1" spans="1:4" ht="87" customHeight="1">
      <c r="A1" s="124"/>
      <c r="B1" s="186" t="s">
        <v>45</v>
      </c>
      <c r="C1" s="187"/>
      <c r="D1" s="188"/>
    </row>
    <row r="2" spans="1:4">
      <c r="A2" s="165" t="s">
        <v>46</v>
      </c>
      <c r="B2" s="167"/>
      <c r="C2" s="184" t="s">
        <v>47</v>
      </c>
      <c r="D2" s="185"/>
    </row>
    <row r="3" spans="1:4">
      <c r="A3" s="174"/>
      <c r="B3" s="176"/>
      <c r="C3" s="183" t="s">
        <v>48</v>
      </c>
      <c r="D3" s="185"/>
    </row>
    <row r="4" spans="1:4" ht="15.75" customHeight="1">
      <c r="A4" s="17" t="s">
        <v>49</v>
      </c>
      <c r="B4" s="18" t="s">
        <v>50</v>
      </c>
      <c r="C4" s="19"/>
      <c r="D4" s="20"/>
    </row>
    <row r="5" spans="1:4">
      <c r="A5" s="125"/>
      <c r="B5" s="189"/>
      <c r="C5" s="190"/>
      <c r="D5" s="191"/>
    </row>
    <row r="6" spans="1:4">
      <c r="A6" s="126"/>
      <c r="B6" s="177"/>
      <c r="C6" s="178"/>
      <c r="D6" s="179"/>
    </row>
    <row r="7" spans="1:4">
      <c r="A7" s="127"/>
      <c r="B7" s="177"/>
      <c r="C7" s="178"/>
      <c r="D7" s="179"/>
    </row>
    <row r="8" spans="1:4">
      <c r="A8" s="126"/>
      <c r="B8" s="177"/>
      <c r="C8" s="178"/>
      <c r="D8" s="179"/>
    </row>
    <row r="9" spans="1:4">
      <c r="A9" s="126"/>
      <c r="B9" s="177"/>
      <c r="C9" s="178"/>
      <c r="D9" s="179"/>
    </row>
    <row r="10" spans="1:4">
      <c r="A10" s="126"/>
      <c r="B10" s="177"/>
      <c r="C10" s="178"/>
      <c r="D10" s="179"/>
    </row>
    <row r="11" spans="1:4">
      <c r="A11" s="126"/>
      <c r="B11" s="177"/>
      <c r="C11" s="178"/>
      <c r="D11" s="179"/>
    </row>
    <row r="12" spans="1:4">
      <c r="A12" s="126"/>
      <c r="B12" s="177"/>
      <c r="C12" s="178"/>
      <c r="D12" s="179"/>
    </row>
    <row r="13" spans="1:4">
      <c r="A13" s="126"/>
      <c r="B13" s="177"/>
      <c r="C13" s="178"/>
      <c r="D13" s="179"/>
    </row>
    <row r="14" spans="1:4">
      <c r="A14" s="126"/>
      <c r="B14" s="177"/>
      <c r="C14" s="178"/>
      <c r="D14" s="179"/>
    </row>
    <row r="15" spans="1:4">
      <c r="A15" s="126"/>
      <c r="B15" s="177"/>
      <c r="C15" s="178"/>
      <c r="D15" s="179"/>
    </row>
    <row r="16" spans="1:4">
      <c r="A16" s="128"/>
      <c r="B16" s="180"/>
      <c r="C16" s="181"/>
      <c r="D16" s="182"/>
    </row>
    <row r="17" spans="1:4">
      <c r="A17" s="128"/>
      <c r="B17" s="180"/>
      <c r="C17" s="181"/>
      <c r="D17" s="182"/>
    </row>
    <row r="18" spans="1:4">
      <c r="A18" s="129"/>
      <c r="B18" s="180"/>
      <c r="C18" s="181"/>
      <c r="D18" s="182"/>
    </row>
    <row r="19" spans="1:4">
      <c r="A19" s="183"/>
      <c r="B19" s="184"/>
      <c r="C19" s="184"/>
      <c r="D19" s="185"/>
    </row>
    <row r="20" spans="1:4">
      <c r="A20" s="171" t="s">
        <v>51</v>
      </c>
      <c r="B20" s="172"/>
      <c r="C20" s="172"/>
      <c r="D20" s="173"/>
    </row>
    <row r="21" spans="1:4">
      <c r="A21" s="160"/>
      <c r="B21" s="161"/>
      <c r="C21" s="161"/>
      <c r="D21" s="162"/>
    </row>
    <row r="22" spans="1:4">
      <c r="A22" s="160"/>
      <c r="B22" s="161"/>
      <c r="C22" s="161"/>
      <c r="D22" s="162"/>
    </row>
    <row r="23" spans="1:4">
      <c r="A23" s="168"/>
      <c r="B23" s="169"/>
      <c r="C23" s="169"/>
      <c r="D23" s="170"/>
    </row>
    <row r="24" spans="1:4">
      <c r="A24" s="165" t="s">
        <v>52</v>
      </c>
      <c r="B24" s="166"/>
      <c r="C24" s="166"/>
      <c r="D24" s="167"/>
    </row>
    <row r="25" spans="1:4">
      <c r="A25" s="168"/>
      <c r="B25" s="169"/>
      <c r="C25" s="169"/>
      <c r="D25" s="170"/>
    </row>
    <row r="26" spans="1:4">
      <c r="A26" s="165" t="s">
        <v>53</v>
      </c>
      <c r="B26" s="166"/>
      <c r="C26" s="166"/>
      <c r="D26" s="167"/>
    </row>
    <row r="27" spans="1:4">
      <c r="A27" s="171"/>
      <c r="B27" s="172"/>
      <c r="C27" s="172"/>
      <c r="D27" s="173"/>
    </row>
    <row r="28" spans="1:4">
      <c r="A28" s="174"/>
      <c r="B28" s="175"/>
      <c r="C28" s="175"/>
      <c r="D28" s="176"/>
    </row>
    <row r="29" spans="1:4">
      <c r="A29" s="165" t="s">
        <v>54</v>
      </c>
      <c r="B29" s="166"/>
      <c r="C29" s="166"/>
      <c r="D29" s="167"/>
    </row>
    <row r="30" spans="1:4">
      <c r="A30" s="160"/>
      <c r="B30" s="161"/>
      <c r="C30" s="161"/>
      <c r="D30" s="162"/>
    </row>
    <row r="31" spans="1:4" ht="15.75" customHeight="1" thickBot="1">
      <c r="A31" s="160"/>
      <c r="B31" s="161"/>
      <c r="C31" s="161"/>
      <c r="D31" s="162"/>
    </row>
    <row r="32" spans="1:4" ht="24.75" customHeight="1" thickBot="1">
      <c r="A32" s="163" t="s">
        <v>55</v>
      </c>
      <c r="B32" s="164"/>
      <c r="C32" s="21"/>
      <c r="D32" s="22" t="s">
        <v>56</v>
      </c>
    </row>
    <row r="33" spans="1:4" ht="21" customHeight="1" thickBot="1">
      <c r="A33" s="23" t="s">
        <v>57</v>
      </c>
      <c r="B33" s="24"/>
      <c r="C33" s="25" t="s">
        <v>58</v>
      </c>
      <c r="D33" s="24"/>
    </row>
    <row r="34" spans="1:4" ht="19.5" customHeight="1" thickBot="1">
      <c r="A34" s="23" t="s">
        <v>59</v>
      </c>
      <c r="B34" s="130"/>
      <c r="C34" s="25" t="s">
        <v>60</v>
      </c>
      <c r="D34" s="130"/>
    </row>
  </sheetData>
  <mergeCells count="33">
    <mergeCell ref="B11:D11"/>
    <mergeCell ref="B1:D1"/>
    <mergeCell ref="A2:B2"/>
    <mergeCell ref="C2:D2"/>
    <mergeCell ref="A3:B3"/>
    <mergeCell ref="C3:D3"/>
    <mergeCell ref="B5:D5"/>
    <mergeCell ref="B6:D6"/>
    <mergeCell ref="B7:D7"/>
    <mergeCell ref="B8:D8"/>
    <mergeCell ref="B9:D9"/>
    <mergeCell ref="B10:D10"/>
    <mergeCell ref="A23:D23"/>
    <mergeCell ref="B12:D12"/>
    <mergeCell ref="B13:D13"/>
    <mergeCell ref="B14:D14"/>
    <mergeCell ref="B15:D15"/>
    <mergeCell ref="B16:D16"/>
    <mergeCell ref="B17:D17"/>
    <mergeCell ref="B18:D18"/>
    <mergeCell ref="A19:D19"/>
    <mergeCell ref="A20:D20"/>
    <mergeCell ref="A21:D21"/>
    <mergeCell ref="A22:D22"/>
    <mergeCell ref="A30:D30"/>
    <mergeCell ref="A31:D31"/>
    <mergeCell ref="A32:B32"/>
    <mergeCell ref="A24:D24"/>
    <mergeCell ref="A25:D25"/>
    <mergeCell ref="A26:D26"/>
    <mergeCell ref="A27:D27"/>
    <mergeCell ref="A28:D28"/>
    <mergeCell ref="A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Audit Master</vt:lpstr>
      <vt:lpstr>LightToParts</vt:lpstr>
      <vt:lpstr>Andrey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2012-11-26T22:08:15Z</cp:lastPrinted>
  <dcterms:created xsi:type="dcterms:W3CDTF">2012-06-04T21:31:53Z</dcterms:created>
  <dcterms:modified xsi:type="dcterms:W3CDTF">2012-11-27T00:58:12Z</dcterms:modified>
</cp:coreProperties>
</file>