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128"/>
  <workbookPr/>
  <mc:AlternateContent xmlns:mc="http://schemas.openxmlformats.org/markup-compatibility/2006">
    <mc:Choice Requires="x15">
      <x15ac:absPath xmlns:x15ac="http://schemas.microsoft.com/office/spreadsheetml/2010/11/ac" url="C:\Users\alaar_000\Documents\GitHub\MatrixPepco\"/>
    </mc:Choice>
  </mc:AlternateContent>
  <bookViews>
    <workbookView xWindow="0" yWindow="0" windowWidth="23016" windowHeight="8700" firstSheet="2" activeTab="2"/>
  </bookViews>
  <sheets>
    <sheet name="Instructions  " sheetId="1" state="hidden" r:id="rId1"/>
    <sheet name="Instructions" sheetId="2" state="hidden" r:id="rId2"/>
    <sheet name="Walkthrough Assessment" sheetId="3" r:id="rId3"/>
    <sheet name="Completion Form" sheetId="4" state="hidden" r:id="rId4"/>
    <sheet name="Ref" sheetId="5" state="hidden" r:id="rId5"/>
    <sheet name="Logos&amp;Administrator Instruction" sheetId="6" state="hidden" r:id="rId6"/>
    <sheet name="PepcoT&amp;C" sheetId="7" state="hidden" r:id="rId7"/>
    <sheet name="RefApplication" sheetId="8" state="hidden" r:id="rId8"/>
    <sheet name="DelmarvaT&amp;C" sheetId="9" state="hidden" r:id="rId9"/>
    <sheet name="change Log" sheetId="10" state="hidden" r:id="rId10"/>
  </sheets>
  <externalReferences>
    <externalReference r:id="rId11"/>
  </externalReferences>
  <definedNames>
    <definedName name="Average_Cost_Electricity">Ref!$B$123</definedName>
    <definedName name="BusinessTypeLookup">RefApplication!$J$2:$K$10</definedName>
    <definedName name="CF_Fan">Ref!$A$65</definedName>
    <definedName name="CF_Pump">Ref!$A$64</definedName>
    <definedName name="Choice_Agriculture">RefApplication!$B$22:$B$27</definedName>
    <definedName name="Choice_Education">RefApplication!$B$59:$B$60</definedName>
    <definedName name="Choice_Government">RefApplication!$B$52:$B$55</definedName>
    <definedName name="Choice_HeathCare">RefApplication!$B$56:$B$58</definedName>
    <definedName name="Choice_Individual">RefApplication!$A$73:$A$106</definedName>
    <definedName name="Choice_Industrial">RefApplication!$B$28:$B$33</definedName>
    <definedName name="Choice_LargeCommercial">RefApplication!$B$34:$B$43</definedName>
    <definedName name="Choice_NonProfit">RefApplication!$B$61:$B$64</definedName>
    <definedName name="Choice_SmallCommercial">RefApplication!$B$44:$B$51</definedName>
    <definedName name="Choose_BuildingType">RefApplication!$D$2:$D$14</definedName>
    <definedName name="Choose_BusinessTypeGeneral">RefApplication!$J$2:$J$10</definedName>
    <definedName name="Choose_CompanyStatus">RefApplication!$G$2:$G$7</definedName>
    <definedName name="Choose_CompanyType">RefApplication!$F$2:$F$9</definedName>
    <definedName name="Choose_HowHeard">RefApplication!$H$2:$H$5</definedName>
    <definedName name="Choose_Initial_Menu">Ref!$F$2:$G$3</definedName>
    <definedName name="Choose_Payee">RefApplication!$B$2:$B$4</definedName>
    <definedName name="Choose_PaymentName">RefApplication!$C$2:$C$3</definedName>
    <definedName name="Choose_ProjectType">RefApplication!$E$2:$E$5</definedName>
    <definedName name="Choose_YesNo">RefApplication!$A$2:$A$3</definedName>
    <definedName name="Fan_Type">Ref!$A$30:$A$34</definedName>
    <definedName name="Fan_Type_Lookup">Ref!$A$30:$C$34</definedName>
    <definedName name="HowHeardLookup">RefApplication!$H$2:$I$5</definedName>
    <definedName name="HP_choices">Ref!$A$43:$A$58</definedName>
    <definedName name="HPConversionFactor">Ref!$A$63</definedName>
    <definedName name="Incentive_LookUp">Ref!$A$43:$B$58</definedName>
    <definedName name="IncentivePerHP">Ref!$A$61</definedName>
    <definedName name="IncentivePerkWh">Ref!$A$62</definedName>
    <definedName name="kWhToHPConversionFactor">Ref!$A$63</definedName>
    <definedName name="Minimum_Payback_Period">Ref!$B$124</definedName>
    <definedName name="MULTIPLEPROJECTBONUS">Ref!$B$102</definedName>
    <definedName name="NTG_ratio">Ref!$B$110</definedName>
    <definedName name="PaymentLookup">RefApplication!$B$2:$C$3</definedName>
    <definedName name="Program_Costs_Percentage">Ref!$B$111</definedName>
    <definedName name="SmallBusinessBonus">Ref!$B$101</definedName>
    <definedName name="TotalCustomkW">Ref!$B$119</definedName>
    <definedName name="TotalCustomkWh">Ref!$B$120</definedName>
    <definedName name="UTILITY_NAME">'Logos&amp;Administrator Instruction'!$B$9</definedName>
    <definedName name="UTILITY_NAME_CAP">'Logos&amp;Administrator Instruction'!$B$10</definedName>
    <definedName name="UtilityName">Ref!$A$106:$A$107</definedName>
    <definedName name="VendorName">'Walkthrough Assessment'!$D$30</definedName>
    <definedName name="VFD_Choose">Ref!$F$2:$F$3</definedName>
    <definedName name="VFD_EUL">Ref!$B$112</definedName>
    <definedName name="VFD_Fan_Choices">Ref!$A$6:$A$23</definedName>
    <definedName name="VFD_Pump_Choices">Ref!$A$2:$A$4</definedName>
    <definedName name="VFD_Table_Complete">Ref!$A$69:$K$98</definedName>
    <definedName name="VFD_Type">Ref!$A$2:$A$26</definedName>
    <definedName name="VFD_Type_Complete">Ref!$A$69:$A$98</definedName>
    <definedName name="VFD_Type_Lookup">Ref!$A$2:$G$26</definedName>
  </definedNames>
  <calcPr calcId="152511"/>
</workbook>
</file>

<file path=xl/calcChain.xml><?xml version="1.0" encoding="utf-8"?>
<calcChain xmlns="http://schemas.openxmlformats.org/spreadsheetml/2006/main">
  <c r="D19" i="3" l="1"/>
  <c r="H19" i="3" s="1"/>
  <c r="G6" i="3"/>
  <c r="F23" i="3"/>
  <c r="I18" i="3"/>
  <c r="I9" i="3"/>
  <c r="J8" i="3"/>
  <c r="D10" i="3"/>
  <c r="D9" i="3"/>
  <c r="D8" i="3"/>
  <c r="D7" i="3"/>
  <c r="D6" i="3"/>
  <c r="D5" i="3"/>
  <c r="C44" i="3" l="1"/>
  <c r="D20" i="3" l="1"/>
  <c r="J22" i="3" l="1"/>
  <c r="D22" i="3"/>
  <c r="D21" i="3"/>
  <c r="J10" i="8" l="1"/>
  <c r="J9" i="8"/>
  <c r="J8" i="8"/>
  <c r="J7" i="8"/>
  <c r="J6" i="8"/>
  <c r="J5" i="8"/>
  <c r="J4" i="8"/>
  <c r="J3" i="8"/>
  <c r="J2" i="8"/>
  <c r="B11" i="6"/>
  <c r="B10" i="6"/>
  <c r="C4" i="3" s="1"/>
  <c r="B120" i="5"/>
  <c r="B119" i="5"/>
  <c r="E116" i="5"/>
  <c r="C102" i="5"/>
  <c r="F4" i="5"/>
  <c r="E4" i="5"/>
  <c r="F3" i="5"/>
  <c r="E3" i="5"/>
  <c r="F2" i="5"/>
  <c r="E2" i="5"/>
  <c r="F44" i="4"/>
  <c r="D43" i="4"/>
  <c r="J42" i="4"/>
  <c r="G42" i="4"/>
  <c r="D42" i="4"/>
  <c r="D41" i="4"/>
  <c r="D40" i="4"/>
  <c r="G39" i="4"/>
  <c r="D39" i="4"/>
  <c r="K36" i="4"/>
  <c r="C35" i="4"/>
  <c r="C31" i="4"/>
  <c r="F29" i="4"/>
  <c r="D28" i="4"/>
  <c r="J27" i="4"/>
  <c r="G27" i="4"/>
  <c r="D27" i="4"/>
  <c r="D26" i="4"/>
  <c r="D25" i="4"/>
  <c r="G24" i="4"/>
  <c r="D24" i="4"/>
  <c r="F23" i="4"/>
  <c r="C14" i="4"/>
  <c r="H9" i="4"/>
  <c r="D9" i="4"/>
  <c r="J8" i="4"/>
  <c r="G8" i="4"/>
  <c r="D8" i="4"/>
  <c r="D7" i="4"/>
  <c r="I6" i="4"/>
  <c r="D6" i="4"/>
  <c r="D5" i="4"/>
  <c r="B89" i="3"/>
  <c r="B88" i="3"/>
  <c r="B87" i="3"/>
  <c r="B86" i="3"/>
  <c r="B85" i="3"/>
  <c r="B84" i="3"/>
  <c r="B83" i="3"/>
  <c r="B82" i="3"/>
  <c r="B81" i="3"/>
  <c r="B80" i="3"/>
  <c r="B79" i="3"/>
  <c r="B78" i="3"/>
  <c r="B77" i="3"/>
  <c r="B76" i="3"/>
  <c r="B75" i="3"/>
  <c r="B74" i="3"/>
  <c r="B73" i="3"/>
  <c r="B72" i="3"/>
  <c r="B71" i="3"/>
  <c r="C69" i="3"/>
  <c r="C61" i="3"/>
  <c r="J42" i="3"/>
  <c r="E42" i="3"/>
  <c r="J41" i="3"/>
  <c r="C35" i="3"/>
  <c r="C23" i="3"/>
  <c r="C16" i="3"/>
  <c r="I6" i="3"/>
  <c r="B11" i="2"/>
  <c r="B10" i="2"/>
  <c r="B1" i="2"/>
  <c r="B12" i="1"/>
  <c r="B11" i="1"/>
  <c r="C4" i="4" l="1"/>
</calcChain>
</file>

<file path=xl/comments1.xml><?xml version="1.0" encoding="utf-8"?>
<comments xmlns="http://schemas.openxmlformats.org/spreadsheetml/2006/main">
  <authors>
    <author>changeling</author>
  </authors>
  <commentList>
    <comment ref="B45" authorId="0" shapeId="0">
      <text>
        <r>
          <rPr>
            <sz val="10"/>
            <rFont val="Arial"/>
            <family val="2"/>
          </rPr>
          <t>jarichter:
added 2/7/2012</t>
        </r>
      </text>
    </comment>
    <comment ref="A59" authorId="0" shapeId="0">
      <text>
        <r>
          <rPr>
            <sz val="10"/>
            <rFont val="Arial"/>
            <family val="2"/>
          </rPr>
          <t>jarichter:
2/7/2012. not currently in use</t>
        </r>
      </text>
    </comment>
    <comment ref="A115" authorId="0" shapeId="0">
      <text>
        <r>
          <rPr>
            <sz val="10"/>
            <rFont val="Arial"/>
            <family val="2"/>
          </rPr>
          <t>7 AM - 11 PM weekdays (except holidays), June through September</t>
        </r>
      </text>
    </comment>
    <comment ref="B115" authorId="0" shapeId="0">
      <text>
        <r>
          <rPr>
            <sz val="10"/>
            <rFont val="Arial"/>
            <family val="2"/>
          </rPr>
          <t>All other hours during June through September</t>
        </r>
      </text>
    </comment>
    <comment ref="C115" authorId="0" shapeId="0">
      <text>
        <r>
          <rPr>
            <sz val="10"/>
            <rFont val="Arial"/>
            <family val="2"/>
          </rPr>
          <t>7 AM - 11 PM weekdays (except holidays), October through May</t>
        </r>
      </text>
    </comment>
    <comment ref="D115" authorId="0" shapeId="0">
      <text>
        <r>
          <rPr>
            <sz val="10"/>
            <rFont val="Arial"/>
            <family val="2"/>
          </rPr>
          <t>All other hours during October through May</t>
        </r>
      </text>
    </comment>
  </commentList>
</comments>
</file>

<file path=xl/sharedStrings.xml><?xml version="1.0" encoding="utf-8"?>
<sst xmlns="http://schemas.openxmlformats.org/spreadsheetml/2006/main" count="686" uniqueCount="415">
  <si>
    <t>VARIABLE FREQUENCY DRIVE (in existing buildings) APPLICATION INSTRUCTIONS</t>
  </si>
  <si>
    <t>Variable Frequency Drives (VFDs) provide opportunities for energy savings in many motor-driven systems. By controlling motor speed and torque (twisting force) to accommodate system load variations, VFDs coupled with NEMA premium-efficiency motors offer greatly enhanced system control and efficiency. All projects MUST receive pre-approval before purchasing equipment or beginning work. Please review the program process and eligibility requirements on the program website as well as the Terms &amp; Conditions on the application. Please contact the program office with any questions.</t>
  </si>
  <si>
    <t>866-353-5798</t>
  </si>
  <si>
    <t>How to Apply</t>
  </si>
  <si>
    <t xml:space="preserve">1) Complete the Application contained in this workbook. </t>
  </si>
  <si>
    <t>2) Complete the VFDs worksheet contained in this workbook.</t>
  </si>
  <si>
    <t>3) Submit the signed and completed application and worksheet, including spec sheets for the proposed VFDs to the program office, listed below.</t>
  </si>
  <si>
    <t>Once you receive a letter of pre-approval, you may begin work. The project must be completed and the program office notified within six months of the pre-approval date. Submit documentation of project completion to the program office along with any changes to the original application. Pepco reserves the right to conduct a post project inspection.</t>
  </si>
  <si>
    <t>Return completed application and workbook to the Pepco C&amp;I Energy Savings Program
c/o Lockheed Martin, 2275 Research Blvd MS-8N, Rockville MD 20850
Phone: 1-866-353-5798 | Fax: 301-519-5445 | email: PepcoEnergyEfficiency@LMBPS.com 
web: www.pepco.com/business</t>
  </si>
  <si>
    <t>VARIABLE FREQUENCY DRIVE (VFD) APPLICATION INSTRUCTIONS</t>
  </si>
  <si>
    <t>866-353-5799</t>
  </si>
  <si>
    <t>1) Complete the Application contained in this workbook. If you are a small business, be sure to indicate as such in the PROJECT SITE INFORMATION area.</t>
  </si>
  <si>
    <t>Once you receive a letter of pre-approval, you may begin work. The project must be completed and the program office notified within six months of the pre-approval date. Submit documentation of project completion to the program office along with any changes to the original application. Delmarva Power reserves the right to conduct a post project inspection.</t>
  </si>
  <si>
    <t>Return completed application and workbook to the Delmarva Power C&amp;I Energy Savings Program
c/o Lockheed Martin, 2275 Research Blvd MS-8N, Rockville MD 20850
Phone: 1-866-353-5799 | Fax: 301-519-5445 | email: Delmarva PowerEnergyEfficiency@LMBPS.com | web: www.Delmarva Power.com/business</t>
  </si>
  <si>
    <t>Walk-Through Energy Assessment (for Small Businesses) Request Form</t>
  </si>
  <si>
    <t>There are drop down menus throughout the application to be used when filling out the Application electronically. These menus become available upon clicking on the relevant cells. If you are unable to complete the Application Workbook electronically, please contact the Program office.</t>
  </si>
  <si>
    <t>Company Name:</t>
  </si>
  <si>
    <t>Business Type (General):</t>
  </si>
  <si>
    <t>Business Type (Specific):</t>
  </si>
  <si>
    <t>Mailing Address:</t>
  </si>
  <si>
    <t>City:</t>
  </si>
  <si>
    <t>State:</t>
  </si>
  <si>
    <t>ZIP Code:</t>
  </si>
  <si>
    <t>Contact Person:</t>
  </si>
  <si>
    <t>Title:</t>
  </si>
  <si>
    <t>Telephone Number:</t>
  </si>
  <si>
    <t>Fax:</t>
  </si>
  <si>
    <t>Email:</t>
  </si>
  <si>
    <t>Secondary Contact:</t>
  </si>
  <si>
    <t>Who referred you to the C&amp;I Energy Savings Program?</t>
  </si>
  <si>
    <t>Approved Trade Ally</t>
  </si>
  <si>
    <t>PROJECT SITE INFORMATION</t>
  </si>
  <si>
    <t>Project Type:</t>
  </si>
  <si>
    <t>Early Equipment Replacement</t>
  </si>
  <si>
    <t>Expected Completion Date:</t>
  </si>
  <si>
    <t>Building Type:</t>
  </si>
  <si>
    <t>Other (Specify):</t>
  </si>
  <si>
    <t>Facility Name (project site):</t>
  </si>
  <si>
    <t>Project Address:</t>
  </si>
  <si>
    <t>MD</t>
  </si>
  <si>
    <t>Which technology types are you considering upgrading to new energy efficient versions?</t>
  </si>
  <si>
    <t xml:space="preserve">If you are implementing multiple energy efficiency measures on the same project site you may be eligible for an additional incentive. </t>
  </si>
  <si>
    <t>APPROVED SMALL BUSINESS TRADE ALLY INFORMATION</t>
  </si>
  <si>
    <t>Matrix Energy Services, Inc.</t>
  </si>
  <si>
    <t>Ben Anderson</t>
  </si>
  <si>
    <t>Telephone No:</t>
  </si>
  <si>
    <t>916-363-9283 x113</t>
  </si>
  <si>
    <t>916-368-9389</t>
  </si>
  <si>
    <t>ben@matrixescorp.com</t>
  </si>
  <si>
    <t>Address:</t>
  </si>
  <si>
    <t>3239 Ramos Circle</t>
  </si>
  <si>
    <t>Sacramento</t>
  </si>
  <si>
    <t>CA</t>
  </si>
  <si>
    <t>INCENTIVE INFORMATION</t>
  </si>
  <si>
    <t>Small Business Bonus (on Prescriptive Measures)</t>
  </si>
  <si>
    <t>Incentive from Attached Worksheet</t>
  </si>
  <si>
    <t>Total Incentive with Eligible Bonus</t>
  </si>
  <si>
    <t>Estimated Incentive from Attached Worksheet</t>
  </si>
  <si>
    <t>Estimated kW savings:</t>
  </si>
  <si>
    <t>Estimated kWh savings:</t>
  </si>
  <si>
    <t>CUSTOMER AGREEMENT</t>
  </si>
  <si>
    <t xml:space="preserve">1. Customer agrees not to purchase or install any equipment until notified that the proposed project is approved.
2. Customer agrees to allow Trade Ally to review the company's twelve month billing history.
3. Customer understands that an approved Small Business Trade Ally or Program Representative will conduct the Walk-Through Energy Assessment. </t>
  </si>
  <si>
    <t>Authorized Representative:</t>
  </si>
  <si>
    <t>Authorized Representative Signature:</t>
  </si>
  <si>
    <t>Date:</t>
  </si>
  <si>
    <t>Make Payment to:</t>
  </si>
  <si>
    <t>Name on Check:</t>
  </si>
  <si>
    <t>Legal Business Entity:</t>
  </si>
  <si>
    <t>Federal Tax ID Number of check recipient:</t>
  </si>
  <si>
    <t>ADMINISTRATIVE USE ONLY</t>
  </si>
  <si>
    <t>Version 1.1 3-28-2012</t>
  </si>
  <si>
    <t>Project ID #:</t>
  </si>
  <si>
    <t>Date Received:</t>
  </si>
  <si>
    <t>Required Pre-Inspection:</t>
  </si>
  <si>
    <t>Pre-Inspect Date:</t>
  </si>
  <si>
    <t>Inspector:</t>
  </si>
  <si>
    <t>Pre-Approval Date:</t>
  </si>
  <si>
    <t>Pre-Approval Signature:</t>
  </si>
  <si>
    <t>Require Post-Inspection:</t>
  </si>
  <si>
    <t>Post-Inspect Date:</t>
  </si>
  <si>
    <t>Final Approval Date:</t>
  </si>
  <si>
    <t>Final Approval Signature:</t>
  </si>
  <si>
    <t>Terms and Conditions</t>
  </si>
  <si>
    <t>VFD Incentives in Existing Buildings Completion Form</t>
  </si>
  <si>
    <t>Step 1: Review contact information below and update, if necessary</t>
  </si>
  <si>
    <t>Step 2: Identify date of project completion</t>
  </si>
  <si>
    <t>Date of Completion:</t>
  </si>
  <si>
    <t>Step 3: Review the Custom Input sheet and update to reflect the final project as installed, if appropriate. Then complete the following:</t>
  </si>
  <si>
    <t>Did you make any changes since the initial application?</t>
  </si>
  <si>
    <t>Item Number</t>
  </si>
  <si>
    <t>Brief Explanation of Change</t>
  </si>
  <si>
    <t>Example: 8</t>
  </si>
  <si>
    <t>Changed quantity from 1 to 2.</t>
  </si>
  <si>
    <t>Step 4: Review the Payee information</t>
  </si>
  <si>
    <t>Are changes necessary?</t>
  </si>
  <si>
    <t>Step 5: Sign below, if Payee information has changed</t>
  </si>
  <si>
    <t>Customer or Authorized Representative:</t>
  </si>
  <si>
    <t>Step 6: Send this workbook along with your receipts, additional spec sheets, and other supporting documentation to the address below</t>
  </si>
  <si>
    <t>hidden</t>
  </si>
  <si>
    <t>VFD_Type</t>
  </si>
  <si>
    <t>Submenu</t>
  </si>
  <si>
    <t>ESF</t>
  </si>
  <si>
    <t>DSF</t>
  </si>
  <si>
    <t>Chilled Water (ChW) Pump</t>
  </si>
  <si>
    <t>Pump</t>
  </si>
  <si>
    <t>Prescriptive</t>
  </si>
  <si>
    <t>Per TRM</t>
  </si>
  <si>
    <t>Condenser Water Pump</t>
  </si>
  <si>
    <t>Assumed equal to ChW Pump</t>
  </si>
  <si>
    <t>Hot Water Pump</t>
  </si>
  <si>
    <t>WSHP Circ Loop Pump</t>
  </si>
  <si>
    <t>Assumption</t>
  </si>
  <si>
    <t>Boiler Feedwater Pump</t>
  </si>
  <si>
    <t>Condensate Pump (for AC)</t>
  </si>
  <si>
    <t>Condensate Pump (steam system)</t>
  </si>
  <si>
    <t>Custom</t>
  </si>
  <si>
    <t>Wastewater Pump</t>
  </si>
  <si>
    <t>Well Pump</t>
  </si>
  <si>
    <t>Transfer Pump</t>
  </si>
  <si>
    <t>Pool Pump</t>
  </si>
  <si>
    <t>Domestic Water Circ Pump</t>
  </si>
  <si>
    <t>Domestic Water Booster Pump</t>
  </si>
  <si>
    <t>Process Cooling Pump</t>
  </si>
  <si>
    <t>Building Exhaust Fan</t>
  </si>
  <si>
    <t>Fan</t>
  </si>
  <si>
    <t>Fan_Type</t>
  </si>
  <si>
    <t>Make-Up Air Fan</t>
  </si>
  <si>
    <t>Process Exhaust Fan or Fume Hood</t>
  </si>
  <si>
    <t>HVAC Return Air Fan</t>
  </si>
  <si>
    <t>Cooling Tower Fan</t>
  </si>
  <si>
    <t>HVAC Supply Air Fan</t>
  </si>
  <si>
    <t>HVAC Exhaust Fan</t>
  </si>
  <si>
    <t>Boiler Draft Fan</t>
  </si>
  <si>
    <t>Air Conditioning Chiller Compressor</t>
  </si>
  <si>
    <t>Other</t>
  </si>
  <si>
    <t>Air Compressor</t>
  </si>
  <si>
    <t>HVAC Fan VFD Savings Factors</t>
  </si>
  <si>
    <t>Fan Design</t>
  </si>
  <si>
    <t>Constant Volume</t>
  </si>
  <si>
    <t>Air foil / Backward Incline (AF/BI)</t>
  </si>
  <si>
    <t>AF/BI Inlet guide vanes</t>
  </si>
  <si>
    <t>Forward curved</t>
  </si>
  <si>
    <t>FC Inlet guide vanes</t>
  </si>
  <si>
    <t>HVAC Pump VFD Savings Factors</t>
  </si>
  <si>
    <t>Pump Category</t>
  </si>
  <si>
    <t>Chilled Water Pump</t>
  </si>
  <si>
    <t>Incentives</t>
  </si>
  <si>
    <t>VFD HP Rating</t>
  </si>
  <si>
    <t>Amount</t>
  </si>
  <si>
    <t>Measure Code</t>
  </si>
  <si>
    <t>Water</t>
  </si>
  <si>
    <t>VF01</t>
  </si>
  <si>
    <t>HVAC Equipment Efficiency - New</t>
  </si>
  <si>
    <t>VF02</t>
  </si>
  <si>
    <t>HVAC Quality Installation - Existing</t>
  </si>
  <si>
    <t>VF03</t>
  </si>
  <si>
    <t>HVAC Quality Installation - New</t>
  </si>
  <si>
    <t>VF04</t>
  </si>
  <si>
    <t>Utility discount rate</t>
  </si>
  <si>
    <t>VF05</t>
  </si>
  <si>
    <t>VF06</t>
  </si>
  <si>
    <t>VF07</t>
  </si>
  <si>
    <t>VF08</t>
  </si>
  <si>
    <t>VF09</t>
  </si>
  <si>
    <t>VF10</t>
  </si>
  <si>
    <t>VF11</t>
  </si>
  <si>
    <t>VF12</t>
  </si>
  <si>
    <t>VF13</t>
  </si>
  <si>
    <t>VF14</t>
  </si>
  <si>
    <t>VF15</t>
  </si>
  <si>
    <t>&gt;100</t>
  </si>
  <si>
    <t>$70 per HP</t>
  </si>
  <si>
    <t>VF16</t>
  </si>
  <si>
    <t>&gt;200</t>
  </si>
  <si>
    <t>VF17</t>
  </si>
  <si>
    <t>Incentive per HP</t>
  </si>
  <si>
    <t>Incentive per kWh</t>
  </si>
  <si>
    <t>HP to kW conversion factor</t>
  </si>
  <si>
    <t>CF for Pumps</t>
  </si>
  <si>
    <t>CF for Fans</t>
  </si>
  <si>
    <t>Type</t>
  </si>
  <si>
    <t>Pepco List</t>
  </si>
  <si>
    <t>Potomac List</t>
  </si>
  <si>
    <t>TRM- Mid-Atlantic</t>
  </si>
  <si>
    <t>NY Manual</t>
  </si>
  <si>
    <t>Pump or Fan</t>
  </si>
  <si>
    <t>x</t>
  </si>
  <si>
    <t>Make-up Air Fan</t>
  </si>
  <si>
    <t>Process Exhaust</t>
  </si>
  <si>
    <t>AHU Supply and Return Fans</t>
  </si>
  <si>
    <t>Process Fan</t>
  </si>
  <si>
    <t>HVAC Fan</t>
  </si>
  <si>
    <t>Other Fan</t>
  </si>
  <si>
    <t>Chilled/Condenser Water Pump</t>
  </si>
  <si>
    <t>Chilled Water Distribution Pump</t>
  </si>
  <si>
    <t>CHW Pump</t>
  </si>
  <si>
    <t>Heating Hot Water Pump</t>
  </si>
  <si>
    <t>WS Heat Pump Circ Loop</t>
  </si>
  <si>
    <t>HVAC Heating Pump</t>
  </si>
  <si>
    <t>Process Pump</t>
  </si>
  <si>
    <t>Boiler Supply Pump</t>
  </si>
  <si>
    <t>Other Pump</t>
  </si>
  <si>
    <t>Process Machinery</t>
  </si>
  <si>
    <t>Process Other</t>
  </si>
  <si>
    <t>Small Business Bonus</t>
  </si>
  <si>
    <t>Multiple Project Bonus</t>
  </si>
  <si>
    <t>UtilityName</t>
  </si>
  <si>
    <t>Pepco</t>
  </si>
  <si>
    <t>Delmarva Power</t>
  </si>
  <si>
    <t>Values from original TRC Measures sheet</t>
  </si>
  <si>
    <t>Net to Gross Ratio</t>
  </si>
  <si>
    <t>Program Costs Percentage</t>
  </si>
  <si>
    <t>VFD EUL</t>
  </si>
  <si>
    <t xml:space="preserve"> Percent SP (Summer Peak)</t>
  </si>
  <si>
    <t>Percent SOP (Summer Off Peak)</t>
  </si>
  <si>
    <t>Percent NSP
(Non Summer Peak)</t>
  </si>
  <si>
    <t>Percent NSOP
(Non Summer Off Peak)</t>
  </si>
  <si>
    <t>Total Percent</t>
  </si>
  <si>
    <t>Includes measures that failed B/C test</t>
  </si>
  <si>
    <t>Total Custom kW</t>
  </si>
  <si>
    <t>Total Custom kWh</t>
  </si>
  <si>
    <t>Note: These calculations are here so as not to create circular references to remove failed measures from totals.</t>
  </si>
  <si>
    <t>Average_Cost_Electricity</t>
  </si>
  <si>
    <t>/kWh</t>
  </si>
  <si>
    <t>Minimum_Payback_Period</t>
  </si>
  <si>
    <t>years</t>
  </si>
  <si>
    <t>Note: Highlighted incentive has been reduced--custom incentives cannot exceed project cost and payback period cannot be less than 1.5 years</t>
  </si>
  <si>
    <t>Note: Highlighted incentive has been reduced-- custom incentives cannot exceed 50% of project costs</t>
  </si>
  <si>
    <t>Note: Highlighted incentive has been reduced--payback period cannot be less than 1.5 years</t>
  </si>
  <si>
    <t>1. replace logos</t>
  </si>
  <si>
    <t>2. switch utility company name using drop down below in green shaded box</t>
  </si>
  <si>
    <t>3. Unhide or hide the relevant green rows indentifying the incentive on the application.</t>
  </si>
  <si>
    <t>4. hide non-relevant sheets</t>
  </si>
  <si>
    <t>Pepco C&amp;I Energy Savings Program
c/o Lockheed Martin, 2275 Research Blvd MS-8N, Rockville MD 20850
Phone: 1-866-353-5798 | Fax: 301-519-5445 | email: PepcoEnergyEfficiency@LMBPS.com | web: www.pepco.com/business</t>
  </si>
  <si>
    <t>Return completed application and workbook to the Pepco C&amp;I Energy Savings Program
c/o Lockheed Martin, 2275 Research Blvd MS-8N, Rockville MD 20850
Phone: 1-866-353-5798 | Fax: 301-519-5445 | email: PepcoEnergyEfficiency@LMBPS.com | web: www.pepco.com/business</t>
  </si>
  <si>
    <t>1. Program Offer: This application covers products purchased and installed after program pre-approval. This application does not cover products purchased or installed prior to the date of the Program’s Pre-approval (or Commitment) letter. Projects must be pre-approved and must be completed within six (6) months of the preapproval date. Pepco may cancel this application without liability if customer has (1) not installed the approved project, and has (2) not applied to Pepco for a project extension within six (6) months from the date of Pepco’s pre-approval. Within thirty (30) days of installation, Customer must notify Pepco and provide required post-installation documentation as described elsewhere in these Terms and Conditions. Customers who fail to provide timely notification and/or fail to provide required documentation may be denied incentive payment.</t>
  </si>
  <si>
    <t>2. ELIGIBILITY: Incentives are available to Pepco commercial, industrial, governmental, and institutional electric customers for the purchase and installation of Qualifying EEMs (as defined in Paragraph 3, below) in the Pepco Maryland service territory, subject to these Terms and Conditions.</t>
  </si>
  <si>
    <t>3. Qualifying EEMs:  Electric Efficiency Measures (EEMs) identified in official program materials approved by Pepco. Technologies that purport to save energy through reduction of voltage or power conditioning are not eligible. EEMs that displace/replace electrical energy use with another fuel (fuel switching) are not eligible. Unless explicitly pre-approved, EEMs must be new and covered by warranties.</t>
  </si>
  <si>
    <t>4. OWNERSHIP OF CAPACITY AND/OR ENERGY/ENVIRONMENTAL SAVINGS CREDITS: a) EEMs purchased and installed in part through incentives provided by this program are the property of the Customer, subject to any limitations contained within these Terms and Conditions. b) Notwithstanding the above, Pepco holds sole rights to any electric system capacity credits and energy or environmental credits that may be associated with EEMs for which incentives were received, and Pepco can dispose of these credits in any manner authorized by applicable law or regulation. c) In no event will activity associated with any energy or environmental credits noted in Section 4(b) result in interference with the Customer’s ability to operate EEMs as approved in the Program incentive award.</t>
  </si>
  <si>
    <t>5. PROJECT APPROVAL: a) Pre-approval from Pepco is required for all projects. b) Pepco reserves the right to pre-inspect any project. c) Pepco reserves the right to approve or disapprove any proposed EEMs in its sole reasonable discretion. d) No Project-related equipment may be ordered or installed prior to the date of Pepco’s Pre-Approval.</t>
  </si>
  <si>
    <t>6. PROJECT VERIFICATION: Pepco is not obligated to pay any pre-approved incentive awards until it has performed a satisfactory post-installation verification. If Pepco determines that EEMs were not installed in a manner consistent with the approved application, or if unapproved EEMs were installed, or if the installation was not consistent with generally accepted engineering practices, changes may be required before payment is issued. Pepco will not make payment until it has verified that the Customer has received, as appropriate, final drawings, operation and maintenance manuals, and operator training, and is substantially satisfied with the installation of eligible equipment.</t>
  </si>
  <si>
    <t>7. INDEPENDENT TESTING: Pepco reserves the right to deny incentives for any EEMs or equipment that have not been favorably assessed or approved by recognized, independent authorities, such as the Underwriter’s Laboratory (UL), Intertek ETL, or Air Conditioning, Heating, and Refrigeration Institute (AHRI).</t>
  </si>
  <si>
    <t>8. INCENTIVE AMOUNTS: All incentive payments will also be subject to the following limitations: a) Each  Pepco electric account is limited to $250,000 in incentives per program year (including all incentive applications received in the program year) b) Pepco reserves the right to deny any incentive application that may result in Pepco exceeding its program budget. Cash incentives under the programs are offered on a first-come, first-served basis and are subject to project and Customer eligibility and availability of funds. In addition, Alternative Equipment incentive payments will be based on an analysis of the proposed measure and savings, as estimated by the customer and verified by Pepco, and Individual EEM incentive payments for Alternative Equipment will not exceed 50% of EEM total installed cost.</t>
  </si>
  <si>
    <t>9. EEM COSTS: The Customer must provide copies of all invoices or other reasonable documentation that verify the costs of purchasing and installing the EEMs, including all materials, labor, and equipment discounts. Invoices must indicate a verifiable breakout of all EEMs purchased for installation under this Application.</t>
  </si>
  <si>
    <t>10. SCHEDULE FOR INCENTIVE PAYMENTS: a) Pepco expects to pay all incentives within 4 weeks after project completion. Project completion requires: (1) submission to Pepco of all documentation; (2) completed installation of the approved EEMs; and (3) Pepco verification and acceptance of (1) and (2) above, all in accordance with the specifications outlined elsewhere in these Terms and Conditions. b) Pepco reserves the right to perform a post-installation inspection of equipment for which an incentive has been applied for, as part of its verification process. c)  Pepco reserves the right to apply cash incentives to any of the Customer’s unpaid or overdue accounts, whether in DC or Maryland.</t>
  </si>
  <si>
    <t>11. MONITORING AND EVALUATION FOLLOW UP VISITS: Pepco reserves the right to make follow up visits to Customer’s facility during the 36 months following the actual completion date of the project at a time convenient to the Customer, and with at least one-week advance notice. The purpose of the visit(s) is to review the operation of the EEMs for program evaluation purposes, including monitoring their energy performance. The scope of review is limited to determining whether program conditions have been met. The Customer must allow access to the EEMs and related project documentation. Pepco has the right to a refund for incentives paid if, at any time, it learns that the EEMs were not actually and properly installed or were subsequently disconnected within 36 months after installation.</t>
  </si>
  <si>
    <t>12. CHANGES-TO / CANCELLATION OF THE PROGRAM: a) Pepco may change the program requirements, incentives, or Terms &amp; Conditions at any time without notice, including suspending acceptance of applications or terminating the program. b) In the event of program change, pre-approved applications will be processed to completion under the Terms &amp; Conditions in effect at the time of pre-approval by Pepco. c) Submission of a completed application does not entitle the Customer to program participation.</t>
  </si>
  <si>
    <t>13. PUBLICITY OF CUSTOMER PARTICIPATION: Pepco reserves the right to publicize a Customer’s participation in the program, including information such as: projected project energy savings, the incentive amount, and other information that does not compromise reasonable Customer expectations of confidentiality of proprietary or competitive information. In such instances, Pepco will obtain Customer permission to make such information public.</t>
  </si>
  <si>
    <t>14. LIMITATION OF LIABILITY AND INDEMNIFICATION: a) Pepco, its officers, directors, employees, affiliates, contractors and agents shall not be liable to the Customer for any direct, special, indirect, consequential or incidental damages or for any damages in tort (including negligence) caused by any activities associated with this program and Customer’s participation therein. By participating in this Pepco program, Customer agrees to waive any and all claims, whether arising in contract or tort and to fully release Pepco, its officers, directors, employees, affiliates, contractors and agents from any and all damages, of any kind. b) The Customer shall protect, indemnify, and hold harmless Pepco, its officers, directors, employees, affiliates, contractors and agents from and against all liabilities, losses, claims, damages, judgments, penalties, causes of action, costs and expenses (including, without limitation, attorney’s fees and expenses) incurred by or assessed against Pepco or its agents arising out of or relating to the performance of this Application, whether arising in contract or tort.</t>
  </si>
  <si>
    <t>15. NO WARRANTIES: a) NEITHER PEPCO, NOR ITS OFFICERS, DIRECTORS, EMPLOYEES, AFFILIATES, CONTRACTORS NOR AGENTS ENDORSE, GUARANTEE, OR WARRANT ANY PARTICULAR MANUFACTURER, PRODUCT, CONTRACTOR, TRADE ALLY OR VENDOR, NOR DO ANY OF THE FOREGOING PROVIDE ANY WARRANTIES, EXPRESSED OR IMPLIED, INCLUDING ANY IMPLIED WARRANTY OF MERCHANTABILITY OR FITNESS FOR ANY PRODUCT OR SERVICE. PEPCO, ITS OFFICERS, DIRECTORS, EMPLOYEES, AFFILIATES, CONTRACTORS AND AGENTS ARE NOT LIABLE OR RESPONSIBLE FOR ANY ACT OR OMMISSION OF ANY CONTRACTOR HIRED BY THE CUSTOMER (IF ANY) WHETHER OR NOT SAID CONTRACTOR IS A PARTICIPATING PEPCO “TRADE ALLY.” THE CUSTOMER’S RELIANCE ON WARRANTIES IS LIMITED TO ANY WARRANTIES THAT MAY BE PROVIDED BY ITS CONTRACTOR, VENDOR, MANUFACTURER, ETC. b) NEITHER PEPCO NOR ITS OFFICERS, DIRECTORS, EMPLOYEES, AFFILIATES, CONTRACTORS OR AGENTS ARE RESPONSIBLE FOR ASSURING THAT THE DESIGN, ENGINEERING AND CONSTRUCTION OF THE FACILITY OR INSTALLATION OF THE EEMS IS PROPER OR COMPLIES WITH ANY PARTICULAR LAWS, REGULATIONS, CODES, OR INDUSTRY STANDARDS. NEITHER PEPCO NOR ITS OFFICERS, DIRECTORS, EMPLOYEES, AFFILIATES, CONTRACTORS, OR AGENTS MAKE, AND ARE NOT AUTHORIZED TO MAKE, ANY REPRESENTATIONS OF ANY KIND REGARDING THE RESULTS TO BE ACHIEVED BY THE EEMS OR THE ADEQUACY OR SAFETY OF SUCH MEASURES.</t>
  </si>
  <si>
    <t>16. CUSTOMER TAX OBLIGATION: The Customer is responsible for declaring and paying any and all applicable federal, state, and local taxes that may be owed on any Program incentive payment.</t>
  </si>
  <si>
    <t>17. VENDOR SELECTION: The Customer may select any vendor or contractor to perform the work contemplated by this Application, whether a Pepco “Trade Ally” or not. However, Pepco reserves the right, in its sole reasonable discretion, to prohibit specific vendors or contractors from program participation.</t>
  </si>
  <si>
    <t>18. REMOVAL OF EQUIPMENT: The Customer agrees, as a condition of participation in the program, to remove and dispose of the equipment being replaced by the EEMs in accordance with all applicable laws, regulations and codes. The Customer agrees not to reinstall any of this equipment anywhere in the State of Maryland, or transfer it to any other party for such installation.</t>
  </si>
  <si>
    <t>19. MISCELLANEOUS: a) The agreement between the Customer and Pepco is composed of all applicable program forms, supporting documentation, and these Terms and Conditions.  b) The Customer acknowledges that the only individuals authorized to bind Pepco under the Pepco program are Pepco staff and authorized agents of Pepco.  c) If any provision of the Terms and Conditions is deemed invalid by any court or administrative body having jurisdiction, such ruling shall not invalidate any other provision, and the remaining Terms and Conditions shall remain in full force and effect in accordance with their terms.  d) Resolution of disputes concerning these Terms and Conditions, or any other requirement of this Application or condition of incentive award, shall be governed in all respects by the laws of the jurisdiction in which the customer is located.  e) In the event of a dispute between the parties which cannot be informally resolved, the following procedure shall apply. (1) NOTICE OF DISPUTE. A party shall deliver a written notice (“Dispute Notice”) to the other describing the nature and substance of any Dispute and proposing a resolution of the Dispute. (2) MANAGEMENT NEGOTIATION. During the first thirty (30) days following the delivery of the Dispute Notice (and during any extension agreed to by the Parties, the “Negotiation Period”) an authorized manager of Customer (the “Customer’s Manager”) and an authorized manager of Pepco (“Pepco’s Manager”) shall attempt in good faith to resolve the Dispute through negotiations. If such negotiations result in an agreement in principle among such negotiators to settle the Dispute, they shall cause a written settlement agreement to be prepared, signed and dated (a “Management Settlement”), whereupon the Dispute shall be deemed settled, and not subject to further dispute resolution. (3) ALTERNATIVE DISPUTE RESOLUTION. (i) Customer and Pepco (1) acknowledge that it is in their best interests to resolve any dispute, claim or controversy arising out of or relating to this engagement letter (any such dispute, claim or controversy, a “Dispute”), in accordance with the dispute resolution procedures set forth herein and (2) agree to use their best efforts so to resolve any such Dispute. Without limitation, such efforts shall include mandatory submission of a Dispute to non-binding mediation. Should such Dispute not be resolved within 90 days after the issuance by one of the parties of a written Request for Mediation (or such longer period as the parties may agree), Pepco and Customer may seek other legal recourse. (ii) Notwithstanding the above, either party may seek injunctive relief to enforce its rights with respect to the use or protection of (1) its confidential or proprietary information or material or (2) its names, trademarks, service marks or logos, in a court of competent jurisdiction in which the customer is located. The parties consent to the personal jurisdiction thereof and to sole venue therein only for such purposes.  f) PEPCO AND CUSTOMER HEREBY IRREVOCABLY AND UNCONDITIONALLY WAIVE ANY RIGHT EITHER SUCH PARTY MAY HAVE TO A TRIAL BY JURY OR TO INITIATE OR BECOME A PARTY TO ANY CLASS ACTION CLAIMS IN RESPECT OF ANY ACTION, SUIT OR PROCEEDING DIRECTLY OR INDIRECTLY ARISING OUT OF OR RELATING TO THIS APPLICATION OR THE TRANSACTIONS CONTEMPLATED BY THIS APPLICATION.</t>
  </si>
  <si>
    <t>Yes/No</t>
  </si>
  <si>
    <t>Payment</t>
  </si>
  <si>
    <t>Payment Name</t>
  </si>
  <si>
    <t>Building Type</t>
  </si>
  <si>
    <t>Project Type</t>
  </si>
  <si>
    <t>Company Type</t>
  </si>
  <si>
    <t>Company Status</t>
  </si>
  <si>
    <t>How Heard</t>
  </si>
  <si>
    <t>Lookup Range for Dropdown</t>
  </si>
  <si>
    <t>BusinessTypeGeneral</t>
  </si>
  <si>
    <t>Yes</t>
  </si>
  <si>
    <t>Customer (Account Holder)</t>
  </si>
  <si>
    <t>CompanyName</t>
  </si>
  <si>
    <t>Grocery</t>
  </si>
  <si>
    <t>Failed/Degraded Equipment Replacement</t>
  </si>
  <si>
    <t>Corporation</t>
  </si>
  <si>
    <t>Large Business</t>
  </si>
  <si>
    <t>Website</t>
  </si>
  <si>
    <t>Choice_Agriculture</t>
  </si>
  <si>
    <t>No</t>
  </si>
  <si>
    <t>Contractor/Vendor</t>
  </si>
  <si>
    <t>VendorName</t>
  </si>
  <si>
    <t>Health</t>
  </si>
  <si>
    <t>LLC</t>
  </si>
  <si>
    <t>Small Business: 8(a) certification</t>
  </si>
  <si>
    <t>Choice_Industrial</t>
  </si>
  <si>
    <t>Higher Education</t>
  </si>
  <si>
    <t>New Equipment Installation</t>
  </si>
  <si>
    <t>Partnership</t>
  </si>
  <si>
    <t>Small Business: Minority owned</t>
  </si>
  <si>
    <t>Service Provider/Contractor</t>
  </si>
  <si>
    <t>Choice_LargeCommercial</t>
  </si>
  <si>
    <t>Industrial</t>
  </si>
  <si>
    <t>Individual Partnership</t>
  </si>
  <si>
    <t>Small Business: Woman owned</t>
  </si>
  <si>
    <t>Program Representative (Identify --&gt;):</t>
  </si>
  <si>
    <t>Choice_Individual</t>
  </si>
  <si>
    <t>Choice_SmallCommercial</t>
  </si>
  <si>
    <t>Lodging</t>
  </si>
  <si>
    <t>Not-for-Profit</t>
  </si>
  <si>
    <t>Small Business: Veteran owned</t>
  </si>
  <si>
    <t>Choice_Government</t>
  </si>
  <si>
    <t>Multi-Family</t>
  </si>
  <si>
    <t>Limited Partnership</t>
  </si>
  <si>
    <t>Small Business: Other</t>
  </si>
  <si>
    <t>Choice_Heathcare</t>
  </si>
  <si>
    <t>Office</t>
  </si>
  <si>
    <t>Trust</t>
  </si>
  <si>
    <t>Choice_Education</t>
  </si>
  <si>
    <t>Religious</t>
  </si>
  <si>
    <t>S Corporation</t>
  </si>
  <si>
    <t>Choice_NonProfit</t>
  </si>
  <si>
    <t>Restaurant</t>
  </si>
  <si>
    <t>Retail</t>
  </si>
  <si>
    <t>School</t>
  </si>
  <si>
    <t>Warehouse</t>
  </si>
  <si>
    <t>Business Type Specific</t>
  </si>
  <si>
    <t>Range Name</t>
  </si>
  <si>
    <t>Agriculture</t>
  </si>
  <si>
    <t>Farms</t>
  </si>
  <si>
    <t>Dairies</t>
  </si>
  <si>
    <t>Livestock farm</t>
  </si>
  <si>
    <t>Greenhouse</t>
  </si>
  <si>
    <t>Refrigerated Warehouse</t>
  </si>
  <si>
    <t>Food Processor</t>
  </si>
  <si>
    <t>Fabrication</t>
  </si>
  <si>
    <t>Process</t>
  </si>
  <si>
    <t>Heavy manufacturing</t>
  </si>
  <si>
    <t>Laboratories</t>
  </si>
  <si>
    <t>Biotech</t>
  </si>
  <si>
    <t>Large Commercial</t>
  </si>
  <si>
    <t>Office building</t>
  </si>
  <si>
    <t>General retail</t>
  </si>
  <si>
    <t>Big box retail</t>
  </si>
  <si>
    <t>Large grocery store chain</t>
  </si>
  <si>
    <t>Convenience store</t>
  </si>
  <si>
    <t>Hospitality/Lodging</t>
  </si>
  <si>
    <t>Assisted Living</t>
  </si>
  <si>
    <t>Data Center</t>
  </si>
  <si>
    <t>Multifamily</t>
  </si>
  <si>
    <t>Small Commercial</t>
  </si>
  <si>
    <t>Grocery Stores</t>
  </si>
  <si>
    <t>Convenience Stores</t>
  </si>
  <si>
    <t>Restaurants</t>
  </si>
  <si>
    <t>Food Services</t>
  </si>
  <si>
    <t>Car dealerships</t>
  </si>
  <si>
    <t>Small retail</t>
  </si>
  <si>
    <t>Small office</t>
  </si>
  <si>
    <t>Government</t>
  </si>
  <si>
    <t>Federal</t>
  </si>
  <si>
    <t>State</t>
  </si>
  <si>
    <t>County</t>
  </si>
  <si>
    <t>Municipality</t>
  </si>
  <si>
    <t>Healthcare</t>
  </si>
  <si>
    <t>Hospitals</t>
  </si>
  <si>
    <t>Choice_HealthCare</t>
  </si>
  <si>
    <t>Ambulatory health care</t>
  </si>
  <si>
    <t>Nursing or residential care</t>
  </si>
  <si>
    <t>Education</t>
  </si>
  <si>
    <t>Schools</t>
  </si>
  <si>
    <t>College or University</t>
  </si>
  <si>
    <t>Non-Profit</t>
  </si>
  <si>
    <t>Large Non-Profit</t>
  </si>
  <si>
    <t>Small Non-Profit</t>
  </si>
  <si>
    <t>Large Faith-Based</t>
  </si>
  <si>
    <t>Small Faith-Based</t>
  </si>
  <si>
    <t>Amos Adekolu</t>
  </si>
  <si>
    <t>Bill Steigelmann</t>
  </si>
  <si>
    <t>Bob Alles</t>
  </si>
  <si>
    <t>Brooke Smallwood</t>
  </si>
  <si>
    <t>Carol Hooper</t>
  </si>
  <si>
    <t>Cheryl Russell</t>
  </si>
  <si>
    <t>Cliff Madsen</t>
  </si>
  <si>
    <t>Dave Tancredi</t>
  </si>
  <si>
    <t>Fritz Land</t>
  </si>
  <si>
    <t>Gene Smar</t>
  </si>
  <si>
    <t>Gillian Scott</t>
  </si>
  <si>
    <t>J. Michael Charles</t>
  </si>
  <si>
    <t>Jack Wright</t>
  </si>
  <si>
    <t>James Pringle</t>
  </si>
  <si>
    <t>Jareb McKenna</t>
  </si>
  <si>
    <t>Jim Smith</t>
  </si>
  <si>
    <t>Joe Gillette</t>
  </si>
  <si>
    <t>Joe Wilson</t>
  </si>
  <si>
    <t>John Petito</t>
  </si>
  <si>
    <t>Kanti Gala</t>
  </si>
  <si>
    <t>Kate Moschella</t>
  </si>
  <si>
    <t>Linda Tipton</t>
  </si>
  <si>
    <t>Lisa Alvino</t>
  </si>
  <si>
    <t>Lorie Armstrong</t>
  </si>
  <si>
    <t>Maria Cowan</t>
  </si>
  <si>
    <t>Mike Bell</t>
  </si>
  <si>
    <t>Monica Lake</t>
  </si>
  <si>
    <t>Nick Keller</t>
  </si>
  <si>
    <t>Patricia Tapia</t>
  </si>
  <si>
    <t>Rich Aiello</t>
  </si>
  <si>
    <t>Stephanie Gupana</t>
  </si>
  <si>
    <t>Terry Stevens</t>
  </si>
  <si>
    <t>Tony Della Vecchia</t>
  </si>
  <si>
    <t>Delmarva Power C&amp;I Energy Savings Program
c/o Lockheed Martin, 2275 Research Blvd MS-8N, Rockville MD 20850
Phone: 1-866-353-5798 | Fax: 301-519-5445 | email: DelmarvaEnergyEfficiency@LMBPS.com | web: www.Delmarva.com/business</t>
  </si>
  <si>
    <t>Return completed application and workbook to the Delmarva Power C&amp;I Energy Savings Program
c/o Lockheed Martin, 2275 Research Blvd MS-8N, Rockville MD 20850
Phone: 1-866-353-5798 | Fax: 301-519-5445 | email: DelmarvaEnergyEfficiency@LMBPS.com | web: www.Delmarva.com/business</t>
  </si>
  <si>
    <t>1. Program Offer: This application covers products purchased and installed after program pre-approval. This application does not cover products purchased or installed prior to the date of the Program’s Pre-approval (or Commitment) letter. Projects must be pre-approved and must be completed within six (6) months of the preapproval date. Delmarva Power may cancel this application without liability if customer has (1) not installed the approved project, and has (2) not applied to Delmarva Power for a project extension within six (6) months from the date of Delmarva Power’s pre-approval. Within thirty (30) days of installation, Customer must notify Delmarva Power and provide required post-installation documentation as described elsewhere in these Terms and Conditions. Customers who fail to provide timely notification and/or fail to provide required documentation may be denied incentive payment.</t>
  </si>
  <si>
    <t>2. ELIGIBILITY: Incentives are available to Delmarva Power commercial, industrial, governmental, and institutional electric customers for the purchase and installation of Qualifying EEMs (as defined in Paragraph 3, below) in the Delmarva Power Maryland service territory, subject to these Terms and Conditions.</t>
  </si>
  <si>
    <t>3. Qualifying EEMs:  Electric Efficiency Measures (EEMs) identified in official program materials approved by Delmarva Power. Technologies that purport to save energy through reduction of voltage or power conditioning are not eligible. EEMs that displace/replace electrical energy use with another fuel (fuel switching) are not eligible. Unless explicitly pre-approved, EEMs must be new and covered by warranties.</t>
  </si>
  <si>
    <t>4. OWNERSHIP OF CAPACITY AND/OR ENERGY/ENVIRONMENTAL SAVINGS CREDITS: a) EEMs purchased and installed in part through incentives provided by this program are the property of the Customer, subject to any limitations contained within these Terms and Conditions. b) Notwithstanding the above, Delmarva Power holds sole rights to any electric system capacity credits and energy or environmental credits that may be associated with EEMs for which incentives were received, and Delmarva Power can dispose of these credits in any manner authorized by applicable law or regulation. c) In no event will activity associated with any energy or environmental credits noted in Section 4(b) result in interference with the Customer’s ability to operate EEMs as approved in the Program incentive award.</t>
  </si>
  <si>
    <t>5. PROJECT APPROVAL: a) Pre-approval from Delmarva Power is required for all projects. b) Delmarva Power reserves the right to pre-inspect any project. c) Delmarva Power reserves the right to approve or disapprove any proposed EEMs in its sole reasonable discretion. d) No Project-related equipment may be ordered or installed prior to the date of Delmarva Power’s Pre-Approval.</t>
  </si>
  <si>
    <t>6. PROJECT VERIFICATION: Delmarva Power is not obligated to pay any pre-approved incentive awards until it has performed a satisfactory post-installation verification. If Delmarva Power determines that EEMs were not installed in a manner consistent with the approved application, or if unapproved EEMs were installed, or if the installation was not consistent with generally accepted engineering practices, changes may be required before payment is issued. Delmarva Power will not make payment until it has verified that the Customer has received, as appropriate, final drawings, operation and maintenance manuals, and operator training, and is substantially satisfied with the installation of eligible equipment.</t>
  </si>
  <si>
    <t>7. INDEPENDENT TESTING: Delmarva Power reserves the right to deny incentives for any EEMs or equipment that have not been favorably assessed or approved by recognized, independent authorities, such as the Underwriter’s Laboratory (UL), Intertek ETL, or Air Conditioning, Heating, and Refrigeration Institute (AHRI).</t>
  </si>
  <si>
    <t>8. INCENTIVE AMOUNTS: All incentive payments will also be subject to the following limitations: a) Each  Delmarva Power electric account is limited to $250,000 in incentives per program year (including all incentive applications received in the program year) b) Delmarva Power reserves the right to deny any incentive application that may result in Delmarva Power exceeding its program budget. Cash incentives under the programs are offered on a first-come, first-served basis and are subject to project and Customer eligibility and availability of funds. In addition, Alternative Equipment incentive payments will be based on an analysis of the proposed measure and savings, as estimated by the customer and verified by Delmarva Power, and Individual EEM incentive payments for Alternative Equipment will not exceed 50% of EEM total installed cost.</t>
  </si>
  <si>
    <t>10. SCHEDULE FOR INCENTIVE PAYMENTS: a) Delmarva Power expects to pay all incentives within 4 weeks after project completion. Project completion requires: (1) submission to Delmarva Power of all documentation; (2) completed installation of the approved EEMs; and (3) Delmarva Power verification and acceptance of (1) and (2) above, all in accordance with the specifications outlined elsewhere in these Terms and Conditions. b) Delmarva Power reserves the right to perform a post-installation inspection of equipment for which an incentive has been applied for, as part of its verification process. c)  Delmarva Power reserves the right to apply cash incentives to any of the Customer’s unpaid or overdue accounts, whether in DC or Maryland.</t>
  </si>
  <si>
    <t>11. MONITORING AND EVALUATION FOLLOW UP VISITS: Delmarva Power reserves the right to make follow up visits to Customer’s facility during the 36 months following the actual completion date of the project at a time convenient to the Customer, and with at least one-week advance notice. The purpose of the visit(s) is to review the operation of the EEMs for program evaluation purposes, including monitoring their energy performance. The scope of review is limited to determining whether program conditions have been met. The Customer must allow access to the EEMs and related project documentation. Delmarva Power has the right to a refund for incentives paid if, at any time, it learns that the EEMs were not actually and properly installed or were subsequently disconnected within 36 months after installation.</t>
  </si>
  <si>
    <t>12. CHANGES-TO / CANCELLATION OF THE PROGRAM: a) Delmarva Power may change the program requirements, incentives, or Terms &amp; Conditions at any time without notice, including suspending acceptance of applications or terminating the program. b) In the event of program change, pre-approved applications will be processed to completion under the Terms &amp; Conditions in effect at the time of pre-approval by Delmarva Power. c) Submission of a completed application does not entitle the Customer to program participation.</t>
  </si>
  <si>
    <t>13. PUBLICITY OF CUSTOMER PARTICIPATION: Delmarva Power reserves the right to publicize a Customer’s participation in the program, including information such as: projected project energy savings, the incentive amount, and other information that does not compromise reasonable Customer expectations of confidentiality of proprietary or competitive information. In such instances, Delmarva Power will obtain Customer permission to make such information public.</t>
  </si>
  <si>
    <t>14. LIMITATION OF LIABILITY AND INDEMNIFICATION: a) Delmarva Power, its officers, directors, employees, affiliates, contractors and agents shall not be liable to the Customer for any direct, special, indirect, consequential or incidental damages or for any damages in tort (including negligence) caused by any activities associated with this program and Customer’s participation therein. By participating in this Delmarva Power program, Customer agrees to waive any and all claims, whether arising in contract or tort and to fully release Delmarva Power, its officers, directors, employees, affiliates, contractors and agents from any and all damages, of any kind. b) The Customer shall protect, indemnify, and hold harmless Delmarva Power, its officers, directors, employees, affiliates, contractors and agents from and against all liabilities, losses, claims, damages, judgments, penalties, causes of action, costs and expenses (including, without limitation, attorney’s fees and expenses) incurred by or assessed against Delmarva Power or its agents arising out of or relating to the performance of this Application, whether arising in contract or tort.</t>
  </si>
  <si>
    <t>15. NO WARRANTIES: a) NEITHER DELMARVA POWER, NOR ITS OFFICERS, DIRECTORS, EMPLOYEES, AFFILIATES, CONTRACTORS NOR AGENTS ENDORSE, GUARANTEE, OR WARRANT ANY PARTICULAR MANUFACTURER, PRODUCT, CONTRACTOR, TRADE ALLY OR VENDOR, NOR DO ANY OF THE FOREGOING PROVIDE ANY WARRANTIES, EXPRESSED OR IMPLIED, INCLUDING ANY IMPLIED WARRANTY OF MERCHANTABILITY OR FITNESS FOR ANY PRODUCT OR SERVICE. DELMARVA POWER, ITS OFFICERS, DIRECTORS, EMPLOYEES, AFFILIATES, CONTRACTORS AND AGENTS ARE NOT LIABLE OR RESPONSIBLE FOR ANY ACT OR OMMISSION OF ANY CONTRACTOR HIRED BY THE CUSTOMER (IF ANY) WHETHER OR NOT SAID CONTRACTOR IS A PARTICIPATING DELMARVA POWER “TRADE ALLY.” THE CUSTOMER’S RELIANCE ON WARRANTIES IS LIMITED TO ANY WARRANTIES THAT MAY BE PROVIDED BY ITS CONTRACTOR, VENDOR, MANUFACTURER, ETC. b) NEITHER DELMARVA POWER NOR ITS OFFICERS, DIRECTORS, EMPLOYEES, AFFILIATES, CONTRACTORS OR AGENTS ARE RESPONSIBLE FOR ASSURING THAT THE DESIGN, ENGINEERING AND CONSTRUCTION OF THE FACILITY OR INSTALLATION OF THE EEMS IS PROPER OR COMPLIES WITH ANY PARTICULAR LAWS, REGULATIONS, CODES, OR INDUSTRY STANDARDS. NEITHER DELMARVA POWER NOR ITS OFFICERS, DIRECTORS, EMPLOYEES, AFFILIATES, CONTRACTORS, OR AGENTS MAKE, AND ARE NOT AUTHORIZED TO MAKE, ANY REPRESENTATIONS OF ANY KIND REGARDING THE RESULTS TO BE ACHIEVED BY THE EEMS OR THE ADEQUACY OR SAFETY OF SUCH MEASURES.</t>
  </si>
  <si>
    <t>17. VENDOR SELECTION: The Customer may select any vendor or contractor to perform the work contemplated by this Application, whether a Delmarva Power “Trade Ally” or not. However, Delmarva Power reserves the right, in its sole reasonable discretion, to prohibit specific vendors or contractors from program participation.</t>
  </si>
  <si>
    <t>19. MISCELLANEOUS: a) The agreement between the Customer and Delmarva Power is composed of all applicable program forms, supporting documentation, and these Terms and Conditions.  b) The Customer acknowledges that the only individuals authorized to bind Delmarva Power under the Delmarva Power program are Delmarva Power staff and authorized agents of Delmarva Power.  c) If any provision of the Terms and Conditions is deemed invalid by any court or administrative body having jurisdiction, such ruling shall not invalidate any other provision, and the remaining Terms and Conditions shall remain in full force and effect in accordance with their terms.  d) Resolution of disputes concerning these Terms and Conditions, or any other requirement of this Application or condition of incentive award, shall be governed in all respects by the laws of the jurisdiction in which the customer is located.  e) In the event of a dispute between the parties which cannot be informally resolved, the following procedure shall apply. (1) NOTICE OF DISPUTE. A party shall deliver a written notice (“Dispute Notice”) to the other describing the nature and substance of any Dispute and proposing a resolution of the Dispute. (2) MANAGEMENT NEGOTIATION. During the first thirty (30) days following the delivery of the Dispute Notice (and during any extension agreed to by the Parties, the “Negotiation Period”) an authorized manager of Customer (the “Customer’s Manager”) and an authorized manager of Delmarva Power (“Delmarva Power’s Manager”) shall attempt in good faith to resolve the Dispute through negotiations. If such negotiations result in an agreement in principle among such negotiators to settle the Dispute, they shall cause a written settlement agreement to be prepared, signed and dated (a “Management Settlement”), whereupon the Dispute shall be deemed settled, and not subject to further dispute resolution. (3) ALTERNATIVE DISPUTE RESOLUTION. (i) Customer and Delmarva Power (1) acknowledge that it is in their best interests to resolve any dispute, claim or controversy arising out of or relating to this engagement letter (any such dispute, claim or controversy, a “Dispute”), in accordance with the dispute resolution procedures set forth herein and (2) agree to use their best efforts so to resolve any such Dispute. Without limitation, such efforts shall include mandatory submission of a Dispute to non-binding mediation. Should such Dispute not be resolved within 90 days after the issuance by one of the parties of a written Request for Mediation (or such longer period as the parties may agree), Delmarva Power and Customer may seek other legal recourse. (ii) Notwithstanding the above, either party may seek injunctive relief to enforce its rights with respect to the use or protection of (1) its confidential or proprietary information or material or (2) its names, trademarks, service marks or logos, in a court of competent jurisdiction in which the customer is located. The parties consent to the personal jurisdiction thereof and to sole venue therein only for such purposes.  f) DELMARVA POWER AND CUSTOMER HEREBY IRREVOCABLY AND UNCONDITIONALLY WAIVE ANY RIGHT EITHER SUCH PARTY MAY HAVE TO A TRIAL BY JURY OR TO INITIATE OR BECOME A PARTY TO ANY CLASS ACTION CLAIMS IN RESPECT OF ANY ACTION, SUIT OR PROCEEDING DIRECTLY OR INDIRECTLY ARISING OUT OF OR RELATING TO THIS APPLICATION OR THE TRANSACTIONS CONTEMPLATED BY THIS APPLICATION.</t>
  </si>
  <si>
    <t>Created sheet</t>
  </si>
  <si>
    <t>added section with "customer understanding"</t>
  </si>
  <si>
    <t>changed title</t>
  </si>
  <si>
    <t>None</t>
  </si>
</sst>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d\-mmm\-yy;@"/>
    <numFmt numFmtId="165" formatCode="00000"/>
    <numFmt numFmtId="166" formatCode="[&lt;=9999999]###\-####;\(###\)\ ###\-####"/>
    <numFmt numFmtId="167" formatCode="mmmm\ d\,\ yyyy;@"/>
    <numFmt numFmtId="168" formatCode="&quot;$&quot;#,##0"/>
    <numFmt numFmtId="169" formatCode="&quot;$&quot;#,##0.00"/>
    <numFmt numFmtId="170" formatCode="0.000"/>
    <numFmt numFmtId="171" formatCode="#,##0.000"/>
    <numFmt numFmtId="172" formatCode="0.000\ ;\(0.000\)"/>
    <numFmt numFmtId="173" formatCode="0.0%"/>
    <numFmt numFmtId="174" formatCode="d\-mmm;@"/>
    <numFmt numFmtId="175" formatCode="m/d/yyyy;@"/>
  </numFmts>
  <fonts count="30" x14ac:knownFonts="1">
    <font>
      <sz val="10"/>
      <name val="Arial"/>
      <family val="2"/>
    </font>
    <font>
      <sz val="10"/>
      <color rgb="FF000000"/>
      <name val="Arial"/>
      <family val="2"/>
    </font>
    <font>
      <b/>
      <sz val="10"/>
      <color rgb="FFFFFFFF"/>
      <name val="Arial"/>
      <family val="2"/>
    </font>
    <font>
      <u/>
      <sz val="10"/>
      <color rgb="FF0000FF"/>
      <name val="Arial"/>
      <family val="2"/>
    </font>
    <font>
      <b/>
      <sz val="10"/>
      <color rgb="FF000000"/>
      <name val="Arial"/>
      <family val="2"/>
    </font>
    <font>
      <sz val="8"/>
      <color rgb="FF000000"/>
      <name val="Arial"/>
      <family val="2"/>
    </font>
    <font>
      <sz val="11"/>
      <color rgb="FF000000"/>
      <name val="Calibri"/>
      <family val="2"/>
    </font>
    <font>
      <b/>
      <sz val="16"/>
      <color rgb="FFFFFFFF"/>
      <name val="Arial"/>
      <family val="2"/>
    </font>
    <font>
      <i/>
      <sz val="10"/>
      <color rgb="FF000000"/>
      <name val="Arial"/>
      <family val="2"/>
    </font>
    <font>
      <b/>
      <sz val="10"/>
      <color rgb="FFFF0000"/>
      <name val="Arial"/>
      <family val="2"/>
    </font>
    <font>
      <sz val="11"/>
      <color rgb="FFFF0000"/>
      <name val="Calibri"/>
      <family val="2"/>
    </font>
    <font>
      <b/>
      <sz val="14"/>
      <color rgb="FFFF0000"/>
      <name val="Arial"/>
      <family val="2"/>
    </font>
    <font>
      <b/>
      <sz val="14"/>
      <color rgb="FF000000"/>
      <name val="Arial"/>
      <family val="2"/>
    </font>
    <font>
      <sz val="14"/>
      <color rgb="FF000000"/>
      <name val="Calibri"/>
      <family val="2"/>
    </font>
    <font>
      <b/>
      <i/>
      <sz val="10"/>
      <color rgb="FF000000"/>
      <name val="Arial"/>
      <family val="2"/>
    </font>
    <font>
      <i/>
      <sz val="11"/>
      <color rgb="FF000000"/>
      <name val="Calibri"/>
      <family val="2"/>
    </font>
    <font>
      <b/>
      <sz val="12"/>
      <color rgb="FF000000"/>
      <name val="Arial"/>
      <family val="2"/>
    </font>
    <font>
      <b/>
      <sz val="11"/>
      <color rgb="FF000000"/>
      <name val="Calibri"/>
      <family val="2"/>
    </font>
    <font>
      <b/>
      <sz val="12"/>
      <color rgb="FFFFFFFF"/>
      <name val="Arial"/>
      <family val="2"/>
    </font>
    <font>
      <b/>
      <sz val="11"/>
      <color rgb="FF000000"/>
      <name val="Arial"/>
      <family val="2"/>
    </font>
    <font>
      <b/>
      <i/>
      <sz val="11"/>
      <color rgb="FF000000"/>
      <name val="Calibri"/>
      <family val="2"/>
    </font>
    <font>
      <sz val="9"/>
      <color rgb="FF000000"/>
      <name val="Calibri"/>
      <family val="2"/>
    </font>
    <font>
      <b/>
      <sz val="9"/>
      <color rgb="FF000000"/>
      <name val="Calibri"/>
      <family val="2"/>
    </font>
    <font>
      <sz val="11"/>
      <color rgb="FF376092"/>
      <name val="Calibri"/>
      <family val="2"/>
    </font>
    <font>
      <sz val="11"/>
      <color rgb="FF000000"/>
      <name val="Arial"/>
      <family val="2"/>
    </font>
    <font>
      <b/>
      <sz val="8"/>
      <color rgb="FF000000"/>
      <name val="Arial"/>
      <family val="2"/>
    </font>
    <font>
      <sz val="10"/>
      <name val="Arial"/>
      <family val="2"/>
    </font>
    <font>
      <b/>
      <sz val="16"/>
      <color indexed="9"/>
      <name val="Arial"/>
      <family val="2"/>
    </font>
    <font>
      <sz val="8"/>
      <color rgb="FF000000"/>
      <name val="Tahoma"/>
      <family val="2"/>
    </font>
    <font>
      <b/>
      <sz val="10"/>
      <name val="Arial"/>
      <family val="2"/>
    </font>
  </fonts>
  <fills count="17">
    <fill>
      <patternFill patternType="none"/>
    </fill>
    <fill>
      <patternFill patternType="gray125"/>
    </fill>
    <fill>
      <patternFill patternType="solid">
        <fgColor rgb="FF0000FF"/>
        <bgColor indexed="64"/>
      </patternFill>
    </fill>
    <fill>
      <patternFill patternType="solid">
        <fgColor rgb="FFCCFFFF"/>
        <bgColor indexed="64"/>
      </patternFill>
    </fill>
    <fill>
      <patternFill patternType="solid">
        <fgColor rgb="FFFAC090"/>
        <bgColor indexed="64"/>
      </patternFill>
    </fill>
    <fill>
      <patternFill patternType="solid">
        <fgColor rgb="FF00FF00"/>
        <bgColor indexed="64"/>
      </patternFill>
    </fill>
    <fill>
      <patternFill patternType="solid">
        <fgColor rgb="FFFFC000"/>
        <bgColor indexed="64"/>
      </patternFill>
    </fill>
    <fill>
      <patternFill patternType="solid">
        <fgColor rgb="FFCCFFCC"/>
        <bgColor indexed="64"/>
      </patternFill>
    </fill>
    <fill>
      <patternFill patternType="solid">
        <fgColor rgb="FF3366FF"/>
        <bgColor indexed="64"/>
      </patternFill>
    </fill>
    <fill>
      <patternFill patternType="solid">
        <fgColor rgb="FFEEECE1"/>
        <bgColor indexed="64"/>
      </patternFill>
    </fill>
    <fill>
      <patternFill patternType="solid">
        <fgColor rgb="FFDCE6F2"/>
        <bgColor indexed="64"/>
      </patternFill>
    </fill>
    <fill>
      <patternFill patternType="solid">
        <fgColor rgb="FFFFFF00"/>
        <bgColor indexed="64"/>
      </patternFill>
    </fill>
    <fill>
      <patternFill patternType="solid">
        <fgColor rgb="FFC0C0C0"/>
        <bgColor indexed="64"/>
      </patternFill>
    </fill>
    <fill>
      <patternFill patternType="solid">
        <fgColor rgb="FFFCD5B5"/>
        <bgColor indexed="64"/>
      </patternFill>
    </fill>
    <fill>
      <patternFill patternType="solid">
        <fgColor rgb="FF92D050"/>
        <bgColor indexed="64"/>
      </patternFill>
    </fill>
    <fill>
      <patternFill patternType="solid">
        <fgColor indexed="12"/>
        <bgColor indexed="64"/>
      </patternFill>
    </fill>
    <fill>
      <patternFill patternType="solid">
        <fgColor indexed="42"/>
        <bgColor indexed="64"/>
      </patternFill>
    </fill>
  </fills>
  <borders count="30">
    <border>
      <left/>
      <right/>
      <top/>
      <bottom/>
      <diagonal/>
    </border>
    <border>
      <left/>
      <right/>
      <top/>
      <bottom style="thin">
        <color auto="1"/>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indexed="64"/>
      </left>
      <right/>
      <top style="thin">
        <color auto="1"/>
      </top>
      <bottom style="thin">
        <color auto="1"/>
      </bottom>
      <diagonal/>
    </border>
    <border>
      <left/>
      <right style="medium">
        <color indexed="64"/>
      </right>
      <top style="thin">
        <color auto="1"/>
      </top>
      <bottom style="thin">
        <color auto="1"/>
      </bottom>
      <diagonal/>
    </border>
    <border>
      <left style="medium">
        <color indexed="64"/>
      </left>
      <right style="thin">
        <color auto="1"/>
      </right>
      <top style="thin">
        <color auto="1"/>
      </top>
      <bottom style="thin">
        <color auto="1"/>
      </bottom>
      <diagonal/>
    </border>
    <border>
      <left style="medium">
        <color indexed="64"/>
      </left>
      <right/>
      <top style="thin">
        <color auto="1"/>
      </top>
      <bottom style="medium">
        <color indexed="64"/>
      </bottom>
      <diagonal/>
    </border>
    <border>
      <left/>
      <right/>
      <top style="thin">
        <color auto="1"/>
      </top>
      <bottom style="medium">
        <color indexed="64"/>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indexed="64"/>
      </left>
      <right/>
      <top style="thin">
        <color auto="1"/>
      </top>
      <bottom/>
      <diagonal/>
    </border>
    <border>
      <left/>
      <right style="medium">
        <color indexed="64"/>
      </right>
      <top style="thin">
        <color auto="1"/>
      </top>
      <bottom/>
      <diagonal/>
    </border>
    <border>
      <left style="medium">
        <color indexed="64"/>
      </left>
      <right/>
      <top/>
      <bottom/>
      <diagonal/>
    </border>
    <border>
      <left/>
      <right style="medium">
        <color indexed="64"/>
      </right>
      <top/>
      <bottom/>
      <diagonal/>
    </border>
    <border>
      <left style="medium">
        <color indexed="64"/>
      </left>
      <right/>
      <top/>
      <bottom style="thin">
        <color auto="1"/>
      </bottom>
      <diagonal/>
    </border>
    <border>
      <left/>
      <right style="medium">
        <color indexed="64"/>
      </right>
      <top/>
      <bottom style="thin">
        <color auto="1"/>
      </bottom>
      <diagonal/>
    </border>
  </borders>
  <cellStyleXfs count="6">
    <xf numFmtId="0" fontId="0" fillId="0" borderId="0"/>
    <xf numFmtId="9" fontId="26" fillId="0" borderId="0" applyFont="0" applyFill="0" applyBorder="0" applyAlignment="0" applyProtection="0"/>
    <xf numFmtId="44" fontId="26" fillId="0" borderId="0" applyFont="0" applyFill="0" applyBorder="0" applyAlignment="0" applyProtection="0"/>
    <xf numFmtId="42" fontId="26" fillId="0" borderId="0" applyFont="0" applyFill="0" applyBorder="0" applyAlignment="0" applyProtection="0"/>
    <xf numFmtId="43" fontId="26" fillId="0" borderId="0" applyFont="0" applyFill="0" applyBorder="0" applyAlignment="0" applyProtection="0"/>
    <xf numFmtId="41" fontId="26" fillId="0" borderId="0" applyFont="0" applyFill="0" applyBorder="0" applyAlignment="0" applyProtection="0"/>
  </cellStyleXfs>
  <cellXfs count="235">
    <xf numFmtId="0" fontId="0" fillId="0" borderId="0" xfId="0"/>
    <xf numFmtId="0" fontId="0" fillId="0" borderId="1" xfId="0" applyNumberFormat="1" applyFont="1" applyBorder="1" applyAlignment="1">
      <alignment wrapText="1"/>
    </xf>
    <xf numFmtId="0" fontId="0" fillId="0" borderId="2" xfId="0" applyNumberFormat="1" applyFont="1" applyBorder="1" applyAlignment="1">
      <alignment wrapText="1"/>
    </xf>
    <xf numFmtId="164" fontId="1" fillId="0" borderId="3" xfId="0" applyNumberFormat="1" applyFont="1" applyBorder="1" applyAlignment="1">
      <alignment horizontal="left"/>
    </xf>
    <xf numFmtId="0" fontId="1" fillId="0" borderId="4" xfId="0" applyNumberFormat="1" applyFont="1" applyBorder="1" applyAlignment="1"/>
    <xf numFmtId="0" fontId="1" fillId="0" borderId="5" xfId="0" applyNumberFormat="1" applyFont="1" applyBorder="1" applyAlignment="1"/>
    <xf numFmtId="0" fontId="1" fillId="0" borderId="6" xfId="0" applyNumberFormat="1" applyFont="1" applyBorder="1" applyAlignment="1"/>
    <xf numFmtId="0" fontId="1" fillId="0" borderId="1" xfId="0" applyNumberFormat="1" applyFont="1" applyBorder="1" applyAlignment="1"/>
    <xf numFmtId="0" fontId="1" fillId="0" borderId="7" xfId="0" applyNumberFormat="1" applyFont="1" applyBorder="1" applyAlignment="1"/>
    <xf numFmtId="0" fontId="0" fillId="0" borderId="9" xfId="0" applyNumberFormat="1" applyFont="1" applyBorder="1" applyAlignment="1">
      <alignment wrapText="1"/>
    </xf>
    <xf numFmtId="0" fontId="1" fillId="0" borderId="3" xfId="0" applyNumberFormat="1" applyFont="1" applyBorder="1" applyAlignment="1"/>
    <xf numFmtId="0" fontId="1" fillId="0" borderId="10" xfId="0" applyNumberFormat="1" applyFont="1" applyBorder="1" applyAlignment="1"/>
    <xf numFmtId="0" fontId="1" fillId="0" borderId="2" xfId="0" applyNumberFormat="1" applyFont="1" applyBorder="1" applyAlignment="1"/>
    <xf numFmtId="0" fontId="1" fillId="0" borderId="2" xfId="0" applyNumberFormat="1" applyFont="1" applyBorder="1" applyAlignment="1"/>
    <xf numFmtId="0" fontId="0" fillId="0" borderId="4" xfId="0" applyNumberFormat="1" applyFont="1" applyBorder="1" applyAlignment="1">
      <alignment wrapText="1"/>
    </xf>
    <xf numFmtId="0" fontId="6" fillId="0" borderId="1" xfId="0" applyNumberFormat="1" applyFont="1" applyBorder="1" applyAlignment="1"/>
    <xf numFmtId="0" fontId="4" fillId="4" borderId="11" xfId="0" applyNumberFormat="1" applyFont="1" applyFill="1" applyBorder="1" applyAlignment="1"/>
    <xf numFmtId="0" fontId="6" fillId="0" borderId="11" xfId="0" applyNumberFormat="1" applyFont="1" applyBorder="1" applyAlignment="1"/>
    <xf numFmtId="0" fontId="4" fillId="4" borderId="11" xfId="0" applyNumberFormat="1" applyFont="1" applyFill="1" applyBorder="1" applyAlignment="1">
      <alignment horizontal="left"/>
    </xf>
    <xf numFmtId="0" fontId="4" fillId="4" borderId="11" xfId="0" applyNumberFormat="1" applyFont="1" applyFill="1" applyBorder="1" applyAlignment="1">
      <alignment horizontal="center"/>
    </xf>
    <xf numFmtId="0" fontId="6" fillId="0" borderId="9" xfId="0" applyNumberFormat="1" applyFont="1" applyBorder="1" applyAlignment="1">
      <alignment horizontal="left"/>
    </xf>
    <xf numFmtId="0" fontId="4" fillId="0" borderId="9" xfId="0" applyNumberFormat="1" applyFont="1" applyBorder="1" applyAlignment="1">
      <alignment horizontal="left"/>
    </xf>
    <xf numFmtId="0" fontId="0" fillId="0" borderId="10" xfId="0" applyNumberFormat="1" applyFont="1" applyBorder="1" applyAlignment="1">
      <alignment wrapText="1"/>
    </xf>
    <xf numFmtId="0" fontId="4" fillId="4" borderId="8" xfId="0" applyNumberFormat="1" applyFont="1" applyFill="1" applyBorder="1" applyAlignment="1"/>
    <xf numFmtId="0" fontId="12" fillId="0" borderId="9" xfId="0" applyNumberFormat="1" applyFont="1" applyBorder="1" applyAlignment="1">
      <alignment horizontal="center"/>
    </xf>
    <xf numFmtId="0" fontId="13" fillId="0" borderId="9" xfId="0" applyNumberFormat="1" applyFont="1" applyBorder="1" applyAlignment="1">
      <alignment horizontal="center"/>
    </xf>
    <xf numFmtId="0" fontId="13" fillId="0" borderId="9" xfId="0" applyNumberFormat="1" applyFont="1" applyBorder="1" applyAlignment="1">
      <alignment horizontal="center" wrapText="1"/>
    </xf>
    <xf numFmtId="0" fontId="6" fillId="0" borderId="8" xfId="0" applyNumberFormat="1" applyFont="1" applyBorder="1" applyAlignment="1"/>
    <xf numFmtId="0" fontId="4" fillId="4" borderId="8" xfId="0" applyNumberFormat="1" applyFont="1" applyFill="1" applyBorder="1" applyAlignment="1"/>
    <xf numFmtId="0" fontId="6" fillId="0" borderId="9" xfId="0" applyNumberFormat="1" applyFont="1" applyBorder="1" applyAlignment="1">
      <alignment vertical="top"/>
    </xf>
    <xf numFmtId="0" fontId="4" fillId="6" borderId="12" xfId="0" applyNumberFormat="1" applyFont="1" applyFill="1" applyBorder="1" applyAlignment="1">
      <alignment horizontal="left"/>
    </xf>
    <xf numFmtId="169" fontId="6" fillId="6" borderId="8" xfId="0" applyNumberFormat="1" applyFont="1" applyFill="1" applyBorder="1" applyAlignment="1"/>
    <xf numFmtId="169" fontId="6" fillId="6" borderId="9" xfId="0" applyNumberFormat="1" applyFont="1" applyFill="1" applyBorder="1" applyAlignment="1"/>
    <xf numFmtId="169" fontId="6" fillId="6" borderId="12" xfId="0" applyNumberFormat="1" applyFont="1" applyFill="1" applyBorder="1" applyAlignment="1"/>
    <xf numFmtId="0" fontId="0" fillId="0" borderId="7" xfId="0" applyNumberFormat="1" applyFont="1" applyBorder="1" applyAlignment="1">
      <alignment wrapText="1"/>
    </xf>
    <xf numFmtId="0" fontId="16" fillId="0" borderId="9" xfId="0" applyNumberFormat="1" applyFont="1" applyBorder="1" applyAlignment="1">
      <alignment horizontal="center"/>
    </xf>
    <xf numFmtId="0" fontId="4" fillId="0" borderId="9" xfId="0" applyNumberFormat="1" applyFont="1" applyBorder="1" applyAlignment="1">
      <alignment horizontal="center"/>
    </xf>
    <xf numFmtId="0" fontId="6" fillId="0" borderId="9" xfId="0" applyNumberFormat="1" applyFont="1" applyBorder="1" applyAlignment="1">
      <alignment horizontal="center"/>
    </xf>
    <xf numFmtId="0" fontId="4" fillId="7" borderId="9" xfId="0" applyNumberFormat="1" applyFont="1" applyFill="1" applyBorder="1" applyAlignment="1"/>
    <xf numFmtId="167" fontId="17" fillId="4" borderId="11" xfId="0" applyNumberFormat="1" applyFont="1" applyFill="1" applyBorder="1" applyAlignment="1">
      <alignment horizontal="left"/>
    </xf>
    <xf numFmtId="0" fontId="17" fillId="4" borderId="11" xfId="0" applyNumberFormat="1" applyFont="1" applyFill="1" applyBorder="1" applyAlignment="1"/>
    <xf numFmtId="0" fontId="16" fillId="0" borderId="3" xfId="0" applyNumberFormat="1" applyFont="1" applyBorder="1" applyAlignment="1">
      <alignment horizontal="left"/>
    </xf>
    <xf numFmtId="0" fontId="6" fillId="0" borderId="9" xfId="0" applyNumberFormat="1" applyFont="1" applyBorder="1" applyAlignment="1"/>
    <xf numFmtId="0" fontId="18" fillId="0" borderId="9" xfId="0" applyNumberFormat="1" applyFont="1" applyBorder="1" applyAlignment="1">
      <alignment horizontal="center"/>
    </xf>
    <xf numFmtId="0" fontId="18" fillId="0" borderId="12" xfId="0" applyNumberFormat="1" applyFont="1" applyBorder="1" applyAlignment="1">
      <alignment horizontal="center"/>
    </xf>
    <xf numFmtId="0" fontId="6" fillId="0" borderId="13" xfId="0" applyNumberFormat="1" applyFont="1" applyBorder="1" applyAlignment="1"/>
    <xf numFmtId="0" fontId="6" fillId="0" borderId="14" xfId="0" applyNumberFormat="1" applyFont="1" applyBorder="1" applyAlignment="1"/>
    <xf numFmtId="0" fontId="4" fillId="4" borderId="11" xfId="0" applyNumberFormat="1" applyFont="1" applyFill="1" applyBorder="1" applyAlignment="1"/>
    <xf numFmtId="0" fontId="4" fillId="4" borderId="9" xfId="0" applyNumberFormat="1" applyFont="1" applyFill="1" applyBorder="1" applyAlignment="1"/>
    <xf numFmtId="0" fontId="4" fillId="4" borderId="12" xfId="0" applyNumberFormat="1" applyFont="1" applyFill="1" applyBorder="1" applyAlignment="1"/>
    <xf numFmtId="0" fontId="4" fillId="4" borderId="9" xfId="0" applyNumberFormat="1" applyFont="1" applyFill="1" applyBorder="1" applyAlignment="1"/>
    <xf numFmtId="0" fontId="4" fillId="4" borderId="12" xfId="0" applyNumberFormat="1" applyFont="1" applyFill="1" applyBorder="1" applyAlignment="1"/>
    <xf numFmtId="0" fontId="6" fillId="9" borderId="11" xfId="0" applyNumberFormat="1" applyFont="1" applyFill="1" applyBorder="1" applyAlignment="1"/>
    <xf numFmtId="0" fontId="6" fillId="0" borderId="11" xfId="0" applyNumberFormat="1" applyFont="1" applyBorder="1" applyAlignment="1">
      <alignment horizontal="center"/>
    </xf>
    <xf numFmtId="0" fontId="16" fillId="0" borderId="13" xfId="0" applyNumberFormat="1" applyFont="1" applyBorder="1" applyAlignment="1">
      <alignment horizontal="left" wrapText="1"/>
    </xf>
    <xf numFmtId="0" fontId="19" fillId="4" borderId="11" xfId="0" applyNumberFormat="1" applyFont="1" applyFill="1" applyBorder="1" applyAlignment="1"/>
    <xf numFmtId="0" fontId="19" fillId="0" borderId="11" xfId="0" applyNumberFormat="1" applyFont="1" applyBorder="1" applyAlignment="1">
      <alignment horizontal="center" wrapText="1"/>
    </xf>
    <xf numFmtId="0" fontId="21" fillId="0" borderId="13" xfId="0" applyNumberFormat="1" applyFont="1" applyBorder="1" applyAlignment="1"/>
    <xf numFmtId="0" fontId="21" fillId="0" borderId="14" xfId="0" applyNumberFormat="1" applyFont="1" applyBorder="1" applyAlignment="1"/>
    <xf numFmtId="0" fontId="22" fillId="0" borderId="12" xfId="0" applyNumberFormat="1" applyFont="1" applyBorder="1" applyAlignment="1">
      <alignment horizontal="right"/>
    </xf>
    <xf numFmtId="0" fontId="6" fillId="0" borderId="0" xfId="0" applyNumberFormat="1" applyFont="1" applyAlignment="1"/>
    <xf numFmtId="0" fontId="17" fillId="0" borderId="0" xfId="0" applyNumberFormat="1" applyFont="1" applyAlignment="1"/>
    <xf numFmtId="171" fontId="6" fillId="0" borderId="0" xfId="0" applyNumberFormat="1" applyFont="1" applyAlignment="1"/>
    <xf numFmtId="0" fontId="6" fillId="0" borderId="10" xfId="0" applyNumberFormat="1" applyFont="1" applyBorder="1" applyAlignment="1"/>
    <xf numFmtId="0" fontId="6" fillId="0" borderId="15" xfId="0" applyNumberFormat="1" applyFont="1" applyBorder="1" applyAlignment="1"/>
    <xf numFmtId="172" fontId="6" fillId="10" borderId="3" xfId="0" applyNumberFormat="1" applyFont="1" applyFill="1" applyBorder="1" applyAlignment="1"/>
    <xf numFmtId="172" fontId="6" fillId="10" borderId="5" xfId="0" applyNumberFormat="1" applyFont="1" applyFill="1" applyBorder="1" applyAlignment="1"/>
    <xf numFmtId="172" fontId="6" fillId="0" borderId="10" xfId="0" applyNumberFormat="1" applyFont="1" applyBorder="1" applyAlignment="1"/>
    <xf numFmtId="172" fontId="6" fillId="0" borderId="2" xfId="0" applyNumberFormat="1" applyFont="1" applyBorder="1" applyAlignment="1"/>
    <xf numFmtId="172" fontId="6" fillId="10" borderId="10" xfId="0" applyNumberFormat="1" applyFont="1" applyFill="1" applyBorder="1" applyAlignment="1"/>
    <xf numFmtId="172" fontId="6" fillId="10" borderId="2" xfId="0" applyNumberFormat="1" applyFont="1" applyFill="1" applyBorder="1" applyAlignment="1"/>
    <xf numFmtId="172" fontId="6" fillId="10" borderId="6" xfId="0" applyNumberFormat="1" applyFont="1" applyFill="1" applyBorder="1" applyAlignment="1"/>
    <xf numFmtId="172" fontId="6" fillId="10" borderId="7" xfId="0" applyNumberFormat="1" applyFont="1" applyFill="1" applyBorder="1" applyAlignment="1"/>
    <xf numFmtId="0" fontId="23" fillId="0" borderId="9" xfId="0" applyNumberFormat="1" applyFont="1" applyBorder="1" applyAlignment="1"/>
    <xf numFmtId="0" fontId="6" fillId="0" borderId="3" xfId="0" applyNumberFormat="1" applyFont="1" applyBorder="1" applyAlignment="1"/>
    <xf numFmtId="172" fontId="6" fillId="10" borderId="4" xfId="0" applyNumberFormat="1" applyFont="1" applyFill="1" applyBorder="1" applyAlignment="1"/>
    <xf numFmtId="0" fontId="6" fillId="10" borderId="6" xfId="0" applyNumberFormat="1" applyFont="1" applyFill="1" applyBorder="1" applyAlignment="1"/>
    <xf numFmtId="172" fontId="6" fillId="0" borderId="1" xfId="0" applyNumberFormat="1" applyFont="1" applyBorder="1" applyAlignment="1"/>
    <xf numFmtId="172" fontId="6" fillId="0" borderId="7" xfId="0" applyNumberFormat="1" applyFont="1" applyBorder="1" applyAlignment="1"/>
    <xf numFmtId="0" fontId="6" fillId="0" borderId="4" xfId="0" applyNumberFormat="1" applyFont="1" applyBorder="1" applyAlignment="1"/>
    <xf numFmtId="0" fontId="17" fillId="0" borderId="6" xfId="0" applyNumberFormat="1" applyFont="1" applyBorder="1" applyAlignment="1">
      <alignment horizontal="center"/>
    </xf>
    <xf numFmtId="0" fontId="6" fillId="0" borderId="1" xfId="0" applyNumberFormat="1" applyFont="1" applyBorder="1" applyAlignment="1">
      <alignment horizontal="center"/>
    </xf>
    <xf numFmtId="0" fontId="1" fillId="11" borderId="0" xfId="0" applyNumberFormat="1" applyFont="1" applyFill="1" applyAlignment="1"/>
    <xf numFmtId="173" fontId="1" fillId="0" borderId="0" xfId="0" applyNumberFormat="1" applyFont="1" applyAlignment="1"/>
    <xf numFmtId="0" fontId="17" fillId="11" borderId="8" xfId="0" applyNumberFormat="1" applyFont="1" applyFill="1" applyBorder="1" applyAlignment="1">
      <alignment horizontal="center"/>
    </xf>
    <xf numFmtId="0" fontId="17" fillId="11" borderId="12" xfId="0" applyNumberFormat="1" applyFont="1" applyFill="1" applyBorder="1" applyAlignment="1">
      <alignment horizontal="center" wrapText="1"/>
    </xf>
    <xf numFmtId="0" fontId="17" fillId="0" borderId="10" xfId="0" applyNumberFormat="1" applyFont="1" applyBorder="1" applyAlignment="1">
      <alignment horizontal="center" wrapText="1"/>
    </xf>
    <xf numFmtId="0" fontId="6" fillId="0" borderId="3" xfId="0" applyNumberFormat="1" applyFont="1" applyBorder="1" applyAlignment="1">
      <alignment horizontal="center"/>
    </xf>
    <xf numFmtId="168" fontId="6" fillId="0" borderId="5" xfId="0" applyNumberFormat="1" applyFont="1" applyBorder="1" applyAlignment="1">
      <alignment horizontal="right"/>
    </xf>
    <xf numFmtId="168" fontId="6" fillId="0" borderId="10" xfId="0" applyNumberFormat="1" applyFont="1" applyBorder="1" applyAlignment="1">
      <alignment horizontal="right"/>
    </xf>
    <xf numFmtId="0" fontId="6" fillId="0" borderId="10" xfId="0" applyNumberFormat="1" applyFont="1" applyBorder="1" applyAlignment="1">
      <alignment horizontal="center"/>
    </xf>
    <xf numFmtId="168" fontId="6" fillId="0" borderId="2" xfId="0" applyNumberFormat="1" applyFont="1" applyBorder="1" applyAlignment="1">
      <alignment horizontal="right"/>
    </xf>
    <xf numFmtId="168" fontId="6" fillId="0" borderId="13" xfId="0" applyNumberFormat="1" applyFont="1" applyBorder="1" applyAlignment="1">
      <alignment horizontal="right"/>
    </xf>
    <xf numFmtId="0" fontId="1" fillId="12" borderId="11" xfId="0" applyNumberFormat="1" applyFont="1" applyFill="1" applyBorder="1" applyAlignment="1">
      <alignment horizontal="left"/>
    </xf>
    <xf numFmtId="10" fontId="1" fillId="11" borderId="11" xfId="0" applyNumberFormat="1" applyFont="1" applyFill="1" applyBorder="1" applyAlignment="1"/>
    <xf numFmtId="0" fontId="6" fillId="0" borderId="6" xfId="0" applyNumberFormat="1" applyFont="1" applyBorder="1" applyAlignment="1">
      <alignment horizontal="center"/>
    </xf>
    <xf numFmtId="0" fontId="6" fillId="0" borderId="7" xfId="0" applyNumberFormat="1" applyFont="1" applyBorder="1" applyAlignment="1">
      <alignment horizontal="right"/>
    </xf>
    <xf numFmtId="0" fontId="6" fillId="0" borderId="4" xfId="0" applyNumberFormat="1" applyFont="1" applyBorder="1" applyAlignment="1">
      <alignment horizontal="center"/>
    </xf>
    <xf numFmtId="168" fontId="6" fillId="0" borderId="0" xfId="0" applyNumberFormat="1" applyFont="1" applyAlignment="1">
      <alignment horizontal="right"/>
    </xf>
    <xf numFmtId="169" fontId="6" fillId="0" borderId="0" xfId="0" applyNumberFormat="1" applyFont="1" applyAlignment="1">
      <alignment horizontal="center"/>
    </xf>
    <xf numFmtId="0" fontId="17" fillId="0" borderId="11" xfId="0" applyNumberFormat="1" applyFont="1" applyBorder="1" applyAlignment="1">
      <alignment horizontal="center"/>
    </xf>
    <xf numFmtId="0" fontId="6" fillId="0" borderId="11" xfId="0" applyNumberFormat="1" applyFont="1" applyBorder="1" applyAlignment="1">
      <alignment horizontal="left"/>
    </xf>
    <xf numFmtId="0" fontId="10" fillId="0" borderId="11" xfId="0" applyNumberFormat="1" applyFont="1" applyBorder="1" applyAlignment="1">
      <alignment horizontal="center"/>
    </xf>
    <xf numFmtId="0" fontId="6" fillId="0" borderId="0" xfId="0" applyNumberFormat="1" applyFont="1" applyAlignment="1">
      <alignment horizontal="left"/>
    </xf>
    <xf numFmtId="9" fontId="6" fillId="0" borderId="0" xfId="0" applyNumberFormat="1" applyFont="1" applyAlignment="1"/>
    <xf numFmtId="169" fontId="6" fillId="0" borderId="0" xfId="0" applyNumberFormat="1" applyFont="1" applyAlignment="1"/>
    <xf numFmtId="173" fontId="6" fillId="0" borderId="0" xfId="0" applyNumberFormat="1" applyFont="1" applyAlignment="1"/>
    <xf numFmtId="0" fontId="19" fillId="4" borderId="11" xfId="0" applyNumberFormat="1" applyFont="1" applyFill="1" applyBorder="1" applyAlignment="1">
      <alignment horizontal="center" wrapText="1"/>
    </xf>
    <xf numFmtId="173" fontId="19" fillId="13" borderId="12" xfId="0" applyNumberFormat="1" applyFont="1" applyFill="1" applyBorder="1" applyAlignment="1">
      <alignment horizontal="right"/>
    </xf>
    <xf numFmtId="173" fontId="19" fillId="13" borderId="11" xfId="0" applyNumberFormat="1" applyFont="1" applyFill="1" applyBorder="1" applyAlignment="1">
      <alignment horizontal="right"/>
    </xf>
    <xf numFmtId="9" fontId="19" fillId="13" borderId="11" xfId="0" applyNumberFormat="1" applyFont="1" applyFill="1" applyBorder="1" applyAlignment="1">
      <alignment horizontal="right"/>
    </xf>
    <xf numFmtId="3" fontId="6" fillId="0" borderId="0" xfId="0" applyNumberFormat="1" applyFont="1" applyAlignment="1"/>
    <xf numFmtId="0" fontId="6" fillId="0" borderId="2" xfId="0" applyNumberFormat="1" applyFont="1" applyBorder="1" applyAlignment="1"/>
    <xf numFmtId="0" fontId="6" fillId="0" borderId="6" xfId="0" applyNumberFormat="1" applyFont="1" applyBorder="1" applyAlignment="1"/>
    <xf numFmtId="0" fontId="6" fillId="0" borderId="7" xfId="0" applyNumberFormat="1" applyFont="1" applyBorder="1" applyAlignment="1"/>
    <xf numFmtId="0" fontId="24" fillId="0" borderId="0" xfId="0" applyNumberFormat="1" applyFont="1" applyAlignment="1"/>
    <xf numFmtId="0" fontId="6" fillId="14" borderId="0" xfId="0" applyNumberFormat="1" applyFont="1" applyFill="1" applyAlignment="1"/>
    <xf numFmtId="0" fontId="4" fillId="0" borderId="0" xfId="0" applyNumberFormat="1" applyFont="1" applyAlignment="1"/>
    <xf numFmtId="0" fontId="6" fillId="11" borderId="0" xfId="0" applyNumberFormat="1" applyFont="1" applyFill="1" applyAlignment="1"/>
    <xf numFmtId="0" fontId="4" fillId="0" borderId="1" xfId="0" applyNumberFormat="1" applyFont="1" applyBorder="1" applyAlignment="1"/>
    <xf numFmtId="0" fontId="6" fillId="14" borderId="11" xfId="0" applyNumberFormat="1" applyFont="1" applyFill="1" applyBorder="1" applyAlignment="1">
      <alignment horizontal="center"/>
    </xf>
    <xf numFmtId="0" fontId="6" fillId="14" borderId="11" xfId="0" applyNumberFormat="1" applyFont="1" applyFill="1" applyBorder="1" applyAlignment="1"/>
    <xf numFmtId="0" fontId="1" fillId="0" borderId="0" xfId="0" applyNumberFormat="1" applyFont="1" applyAlignment="1"/>
    <xf numFmtId="0" fontId="1" fillId="0" borderId="0" xfId="0" applyNumberFormat="1" applyFont="1" applyAlignment="1">
      <alignment wrapText="1"/>
    </xf>
    <xf numFmtId="0" fontId="6" fillId="11" borderId="10" xfId="0" applyNumberFormat="1" applyFont="1" applyFill="1" applyBorder="1" applyAlignment="1"/>
    <xf numFmtId="174" fontId="6" fillId="0" borderId="0" xfId="0" applyNumberFormat="1" applyFont="1" applyAlignment="1"/>
    <xf numFmtId="0" fontId="6" fillId="0" borderId="0" xfId="0" applyNumberFormat="1" applyFont="1" applyAlignment="1">
      <alignment wrapText="1"/>
    </xf>
    <xf numFmtId="175" fontId="6" fillId="0" borderId="0" xfId="0" applyNumberFormat="1" applyFont="1" applyAlignment="1"/>
    <xf numFmtId="0" fontId="0" fillId="0" borderId="1" xfId="0" applyNumberFormat="1" applyFont="1" applyBorder="1" applyAlignment="1">
      <alignment wrapText="1"/>
    </xf>
    <xf numFmtId="0" fontId="6" fillId="0" borderId="8" xfId="0" applyNumberFormat="1" applyFont="1" applyBorder="1" applyAlignment="1">
      <alignment vertical="top"/>
    </xf>
    <xf numFmtId="0" fontId="0" fillId="0" borderId="0" xfId="0" applyNumberFormat="1" applyFont="1" applyBorder="1" applyAlignment="1">
      <alignment wrapText="1"/>
    </xf>
    <xf numFmtId="0" fontId="6" fillId="0" borderId="0" xfId="0" applyNumberFormat="1" applyFont="1" applyBorder="1" applyAlignment="1"/>
    <xf numFmtId="0" fontId="4" fillId="4" borderId="18" xfId="0" applyNumberFormat="1" applyFont="1" applyFill="1" applyBorder="1" applyAlignment="1"/>
    <xf numFmtId="0" fontId="4" fillId="0" borderId="16" xfId="0" applyNumberFormat="1" applyFont="1" applyBorder="1" applyAlignment="1"/>
    <xf numFmtId="0" fontId="6" fillId="0" borderId="17" xfId="0" applyNumberFormat="1" applyFont="1" applyBorder="1" applyAlignment="1">
      <alignment horizontal="left"/>
    </xf>
    <xf numFmtId="0" fontId="11" fillId="0" borderId="16" xfId="0" applyNumberFormat="1" applyFont="1" applyBorder="1" applyAlignment="1">
      <alignment horizontal="center"/>
    </xf>
    <xf numFmtId="0" fontId="13" fillId="0" borderId="17" xfId="0" applyNumberFormat="1" applyFont="1" applyBorder="1" applyAlignment="1">
      <alignment horizontal="center" wrapText="1"/>
    </xf>
    <xf numFmtId="0" fontId="6" fillId="0" borderId="17" xfId="0" applyNumberFormat="1" applyFont="1" applyBorder="1" applyAlignment="1">
      <alignment vertical="top"/>
    </xf>
    <xf numFmtId="0" fontId="4" fillId="6" borderId="16" xfId="0" applyNumberFormat="1" applyFont="1" applyFill="1" applyBorder="1" applyAlignment="1">
      <alignment horizontal="left"/>
    </xf>
    <xf numFmtId="0" fontId="16" fillId="0" borderId="16" xfId="0" applyNumberFormat="1" applyFont="1" applyBorder="1" applyAlignment="1">
      <alignment horizontal="left"/>
    </xf>
    <xf numFmtId="0" fontId="16" fillId="0" borderId="17" xfId="0" applyNumberFormat="1" applyFont="1" applyBorder="1" applyAlignment="1">
      <alignment horizontal="center"/>
    </xf>
    <xf numFmtId="0" fontId="4" fillId="0" borderId="16" xfId="0" applyNumberFormat="1" applyFont="1" applyBorder="1" applyAlignment="1">
      <alignment horizontal="center"/>
    </xf>
    <xf numFmtId="0" fontId="6" fillId="0" borderId="17" xfId="0" applyNumberFormat="1" applyFont="1" applyBorder="1" applyAlignment="1">
      <alignment horizontal="center"/>
    </xf>
    <xf numFmtId="0" fontId="4" fillId="7" borderId="16" xfId="0" applyNumberFormat="1" applyFont="1" applyFill="1" applyBorder="1" applyAlignment="1"/>
    <xf numFmtId="0" fontId="4" fillId="7" borderId="17" xfId="0" applyNumberFormat="1" applyFont="1" applyFill="1" applyBorder="1" applyAlignment="1">
      <alignment horizontal="right"/>
    </xf>
    <xf numFmtId="0" fontId="11" fillId="0" borderId="16" xfId="0" applyNumberFormat="1" applyFont="1" applyBorder="1" applyAlignment="1">
      <alignment horizontal="left"/>
    </xf>
    <xf numFmtId="0" fontId="0" fillId="0" borderId="0" xfId="0"/>
    <xf numFmtId="0" fontId="29" fillId="0" borderId="16" xfId="0" applyFont="1" applyFill="1" applyBorder="1"/>
    <xf numFmtId="0" fontId="29" fillId="0" borderId="9" xfId="0" applyFont="1" applyFill="1" applyBorder="1"/>
    <xf numFmtId="0" fontId="29" fillId="0" borderId="17" xfId="0" applyFont="1" applyFill="1" applyBorder="1"/>
    <xf numFmtId="0" fontId="0" fillId="0" borderId="6" xfId="0" applyNumberFormat="1" applyFont="1" applyBorder="1" applyAlignment="1">
      <alignment wrapText="1"/>
    </xf>
    <xf numFmtId="0" fontId="29" fillId="16" borderId="9" xfId="0" applyFont="1" applyFill="1" applyBorder="1" applyAlignment="1"/>
    <xf numFmtId="0" fontId="2" fillId="2" borderId="8" xfId="0" applyNumberFormat="1" applyFont="1" applyFill="1" applyBorder="1" applyAlignment="1">
      <alignment horizontal="center"/>
    </xf>
    <xf numFmtId="0" fontId="0" fillId="0" borderId="9" xfId="0" applyNumberFormat="1" applyFont="1" applyBorder="1" applyAlignment="1">
      <alignment wrapText="1"/>
    </xf>
    <xf numFmtId="0" fontId="1" fillId="0" borderId="10" xfId="0" applyNumberFormat="1" applyFont="1" applyBorder="1" applyAlignment="1">
      <alignment wrapText="1"/>
    </xf>
    <xf numFmtId="0" fontId="0" fillId="0" borderId="0" xfId="0"/>
    <xf numFmtId="0" fontId="3" fillId="0" borderId="10" xfId="0" applyNumberFormat="1" applyFont="1" applyBorder="1" applyAlignment="1"/>
    <xf numFmtId="0" fontId="1" fillId="0" borderId="0" xfId="0" applyNumberFormat="1" applyFont="1" applyAlignment="1">
      <alignment horizontal="center"/>
    </xf>
    <xf numFmtId="0" fontId="5" fillId="0" borderId="8" xfId="0" applyNumberFormat="1" applyFont="1" applyBorder="1" applyAlignment="1">
      <alignment horizontal="center" wrapText="1"/>
    </xf>
    <xf numFmtId="0" fontId="4" fillId="0" borderId="10" xfId="0" applyNumberFormat="1" applyFont="1" applyBorder="1" applyAlignment="1">
      <alignment horizontal="center"/>
    </xf>
    <xf numFmtId="0" fontId="1" fillId="0" borderId="10" xfId="0" applyNumberFormat="1" applyFont="1" applyBorder="1" applyAlignment="1">
      <alignment horizontal="left" wrapText="1"/>
    </xf>
    <xf numFmtId="0" fontId="0" fillId="0" borderId="1" xfId="0" applyNumberFormat="1" applyFont="1" applyBorder="1" applyAlignment="1">
      <alignment wrapText="1"/>
    </xf>
    <xf numFmtId="0" fontId="2" fillId="2" borderId="3" xfId="0" applyNumberFormat="1" applyFont="1" applyFill="1" applyBorder="1" applyAlignment="1">
      <alignment horizontal="center"/>
    </xf>
    <xf numFmtId="0" fontId="0" fillId="0" borderId="4" xfId="0" applyNumberFormat="1" applyFont="1" applyBorder="1" applyAlignment="1">
      <alignment wrapText="1"/>
    </xf>
    <xf numFmtId="0" fontId="27" fillId="15" borderId="21" xfId="0" applyFont="1" applyFill="1" applyBorder="1" applyAlignment="1">
      <alignment horizontal="left" vertical="center"/>
    </xf>
    <xf numFmtId="0" fontId="27" fillId="15" borderId="22" xfId="0" applyFont="1" applyFill="1" applyBorder="1" applyAlignment="1">
      <alignment horizontal="left" vertical="center"/>
    </xf>
    <xf numFmtId="0" fontId="27" fillId="15" borderId="23" xfId="0" applyFont="1" applyFill="1" applyBorder="1" applyAlignment="1">
      <alignment horizontal="left" vertical="center"/>
    </xf>
    <xf numFmtId="0" fontId="8" fillId="0" borderId="16" xfId="0" applyNumberFormat="1" applyFont="1" applyBorder="1" applyAlignment="1">
      <alignment horizontal="center" wrapText="1"/>
    </xf>
    <xf numFmtId="0" fontId="0" fillId="0" borderId="17" xfId="0" applyNumberFormat="1" applyFont="1" applyBorder="1" applyAlignment="1">
      <alignment wrapText="1"/>
    </xf>
    <xf numFmtId="0" fontId="4" fillId="3" borderId="16" xfId="0" applyNumberFormat="1" applyFont="1" applyFill="1" applyBorder="1" applyAlignment="1"/>
    <xf numFmtId="0" fontId="6" fillId="0" borderId="8" xfId="0" applyNumberFormat="1" applyFont="1" applyBorder="1" applyAlignment="1">
      <alignment horizontal="left"/>
    </xf>
    <xf numFmtId="0" fontId="4" fillId="4" borderId="8" xfId="0" applyNumberFormat="1" applyFont="1" applyFill="1" applyBorder="1" applyAlignment="1">
      <alignment horizontal="left"/>
    </xf>
    <xf numFmtId="0" fontId="0" fillId="0" borderId="12" xfId="0" applyNumberFormat="1" applyFont="1" applyBorder="1" applyAlignment="1">
      <alignment wrapText="1"/>
    </xf>
    <xf numFmtId="0" fontId="9" fillId="0" borderId="8" xfId="0" applyNumberFormat="1" applyFont="1" applyBorder="1" applyAlignment="1">
      <alignment horizontal="left"/>
    </xf>
    <xf numFmtId="165" fontId="6" fillId="0" borderId="8" xfId="0" applyNumberFormat="1" applyFont="1" applyBorder="1" applyAlignment="1">
      <alignment horizontal="left"/>
    </xf>
    <xf numFmtId="166" fontId="6" fillId="0" borderId="8" xfId="0" applyNumberFormat="1" applyFont="1" applyBorder="1" applyAlignment="1">
      <alignment horizontal="left"/>
    </xf>
    <xf numFmtId="0" fontId="6" fillId="4" borderId="8" xfId="0" applyNumberFormat="1" applyFont="1" applyFill="1" applyBorder="1" applyAlignment="1">
      <alignment horizontal="left"/>
    </xf>
    <xf numFmtId="0" fontId="4" fillId="4" borderId="16" xfId="0" applyNumberFormat="1" applyFont="1" applyFill="1" applyBorder="1" applyAlignment="1"/>
    <xf numFmtId="0" fontId="6" fillId="0" borderId="8" xfId="0" applyNumberFormat="1" applyFont="1" applyBorder="1" applyAlignment="1">
      <alignment horizontal="center"/>
    </xf>
    <xf numFmtId="0" fontId="6" fillId="0" borderId="8" xfId="0" applyNumberFormat="1" applyFont="1" applyBorder="1" applyAlignment="1">
      <alignment wrapText="1"/>
    </xf>
    <xf numFmtId="0" fontId="10" fillId="0" borderId="0" xfId="0" applyNumberFormat="1" applyFont="1" applyAlignment="1">
      <alignment wrapText="1"/>
    </xf>
    <xf numFmtId="0" fontId="6" fillId="0" borderId="8" xfId="0" applyNumberFormat="1" applyFont="1" applyBorder="1" applyAlignment="1"/>
    <xf numFmtId="0" fontId="4" fillId="4" borderId="8" xfId="0" applyNumberFormat="1" applyFont="1" applyFill="1" applyBorder="1" applyAlignment="1"/>
    <xf numFmtId="167" fontId="1" fillId="0" borderId="8" xfId="0" applyNumberFormat="1" applyFont="1" applyBorder="1" applyAlignment="1">
      <alignment horizontal="left"/>
    </xf>
    <xf numFmtId="0" fontId="6" fillId="4" borderId="8" xfId="0" applyNumberFormat="1" applyFont="1" applyFill="1" applyBorder="1" applyAlignment="1"/>
    <xf numFmtId="0" fontId="6" fillId="0" borderId="8" xfId="0" applyNumberFormat="1" applyFont="1" applyBorder="1" applyAlignment="1">
      <alignment vertical="top"/>
    </xf>
    <xf numFmtId="0" fontId="14" fillId="3" borderId="16" xfId="0" applyNumberFormat="1" applyFont="1" applyFill="1" applyBorder="1" applyAlignment="1">
      <alignment wrapText="1"/>
    </xf>
    <xf numFmtId="0" fontId="4" fillId="4" borderId="16" xfId="0" applyNumberFormat="1" applyFont="1" applyFill="1" applyBorder="1" applyAlignment="1">
      <alignment horizontal="left"/>
    </xf>
    <xf numFmtId="168" fontId="6" fillId="5" borderId="8" xfId="0" applyNumberFormat="1" applyFont="1" applyFill="1" applyBorder="1" applyAlignment="1"/>
    <xf numFmtId="0" fontId="15" fillId="6" borderId="8" xfId="0" applyNumberFormat="1" applyFont="1" applyFill="1" applyBorder="1" applyAlignment="1">
      <alignment horizontal="center" wrapText="1"/>
    </xf>
    <xf numFmtId="0" fontId="0" fillId="0" borderId="8" xfId="0" applyNumberFormat="1" applyFont="1" applyBorder="1" applyAlignment="1">
      <alignment wrapText="1"/>
    </xf>
    <xf numFmtId="168" fontId="6" fillId="6" borderId="8" xfId="0" applyNumberFormat="1" applyFont="1" applyFill="1" applyBorder="1" applyAlignment="1"/>
    <xf numFmtId="0" fontId="4" fillId="4" borderId="16" xfId="0" applyNumberFormat="1" applyFont="1" applyFill="1" applyBorder="1" applyAlignment="1">
      <alignment horizontal="left" wrapText="1"/>
    </xf>
    <xf numFmtId="0" fontId="0" fillId="0" borderId="16" xfId="0" applyNumberFormat="1" applyFont="1" applyBorder="1" applyAlignment="1">
      <alignment wrapText="1"/>
    </xf>
    <xf numFmtId="168" fontId="6" fillId="5" borderId="3" xfId="0" applyNumberFormat="1" applyFont="1" applyFill="1" applyBorder="1" applyAlignment="1"/>
    <xf numFmtId="0" fontId="0" fillId="0" borderId="5" xfId="0" applyNumberFormat="1" applyFont="1" applyBorder="1" applyAlignment="1">
      <alignment wrapText="1"/>
    </xf>
    <xf numFmtId="0" fontId="1" fillId="4" borderId="8" xfId="0" applyNumberFormat="1" applyFont="1" applyFill="1" applyBorder="1" applyAlignment="1">
      <alignment horizontal="left"/>
    </xf>
    <xf numFmtId="170" fontId="15" fillId="0" borderId="8" xfId="0" applyNumberFormat="1" applyFont="1" applyBorder="1" applyAlignment="1">
      <alignment horizontal="right"/>
    </xf>
    <xf numFmtId="168" fontId="6" fillId="5" borderId="6" xfId="0" applyNumberFormat="1" applyFont="1" applyFill="1" applyBorder="1" applyAlignment="1"/>
    <xf numFmtId="0" fontId="0" fillId="0" borderId="7" xfId="0" applyNumberFormat="1" applyFont="1" applyBorder="1" applyAlignment="1">
      <alignment wrapText="1"/>
    </xf>
    <xf numFmtId="3" fontId="15" fillId="0" borderId="8" xfId="0" applyNumberFormat="1" applyFont="1" applyBorder="1" applyAlignment="1">
      <alignment horizontal="right"/>
    </xf>
    <xf numFmtId="0" fontId="4" fillId="0" borderId="24" xfId="0" applyNumberFormat="1" applyFont="1" applyBorder="1" applyAlignment="1">
      <alignment horizontal="left" wrapText="1"/>
    </xf>
    <xf numFmtId="0" fontId="0" fillId="0" borderId="25" xfId="0" applyNumberFormat="1" applyFont="1" applyBorder="1" applyAlignment="1">
      <alignment wrapText="1"/>
    </xf>
    <xf numFmtId="0" fontId="0" fillId="0" borderId="26" xfId="0" applyNumberFormat="1" applyFont="1" applyBorder="1" applyAlignment="1">
      <alignment wrapText="1"/>
    </xf>
    <xf numFmtId="0" fontId="0" fillId="0" borderId="0" xfId="0" applyNumberFormat="1" applyFont="1" applyBorder="1" applyAlignment="1">
      <alignment wrapText="1"/>
    </xf>
    <xf numFmtId="0" fontId="0" fillId="0" borderId="27" xfId="0" applyNumberFormat="1" applyFont="1" applyBorder="1" applyAlignment="1">
      <alignment wrapText="1"/>
    </xf>
    <xf numFmtId="0" fontId="0" fillId="0" borderId="28" xfId="0" applyNumberFormat="1" applyFont="1" applyBorder="1" applyAlignment="1">
      <alignment wrapText="1"/>
    </xf>
    <xf numFmtId="0" fontId="0" fillId="0" borderId="29" xfId="0" applyNumberFormat="1" applyFont="1" applyBorder="1" applyAlignment="1">
      <alignment wrapText="1"/>
    </xf>
    <xf numFmtId="167" fontId="6" fillId="0" borderId="8" xfId="0" applyNumberFormat="1" applyFont="1" applyBorder="1" applyAlignment="1">
      <alignment horizontal="left"/>
    </xf>
    <xf numFmtId="0" fontId="4" fillId="0" borderId="8" xfId="0" applyNumberFormat="1" applyFont="1" applyBorder="1" applyAlignment="1">
      <alignment horizontal="left"/>
    </xf>
    <xf numFmtId="49" fontId="6" fillId="0" borderId="8" xfId="0" applyNumberFormat="1" applyFont="1" applyBorder="1" applyAlignment="1">
      <alignment horizontal="left"/>
    </xf>
    <xf numFmtId="0" fontId="5" fillId="0" borderId="19" xfId="0" applyNumberFormat="1" applyFont="1" applyBorder="1" applyAlignment="1">
      <alignment horizontal="center" wrapText="1"/>
    </xf>
    <xf numFmtId="0" fontId="0" fillId="0" borderId="20" xfId="0" applyNumberFormat="1" applyFont="1" applyBorder="1" applyAlignment="1">
      <alignment wrapText="1"/>
    </xf>
    <xf numFmtId="0" fontId="2" fillId="8" borderId="8" xfId="0" applyNumberFormat="1" applyFont="1" applyFill="1" applyBorder="1" applyAlignment="1">
      <alignment horizontal="center"/>
    </xf>
    <xf numFmtId="0" fontId="5" fillId="0" borderId="8" xfId="0" applyNumberFormat="1" applyFont="1" applyBorder="1" applyAlignment="1">
      <alignment wrapText="1"/>
    </xf>
    <xf numFmtId="0" fontId="5" fillId="0" borderId="3" xfId="0" applyNumberFormat="1" applyFont="1" applyBorder="1" applyAlignment="1">
      <alignment wrapText="1"/>
    </xf>
    <xf numFmtId="0" fontId="6" fillId="0" borderId="4" xfId="0" applyNumberFormat="1" applyFont="1" applyBorder="1" applyAlignment="1">
      <alignment wrapText="1"/>
    </xf>
    <xf numFmtId="0" fontId="7" fillId="2" borderId="8" xfId="0" applyNumberFormat="1" applyFont="1" applyFill="1" applyBorder="1" applyAlignment="1">
      <alignment horizontal="left"/>
    </xf>
    <xf numFmtId="0" fontId="4" fillId="3" borderId="8" xfId="0" applyNumberFormat="1" applyFont="1" applyFill="1" applyBorder="1" applyAlignment="1"/>
    <xf numFmtId="0" fontId="16" fillId="0" borderId="3" xfId="0" applyNumberFormat="1" applyFont="1" applyBorder="1" applyAlignment="1">
      <alignment horizontal="left" wrapText="1"/>
    </xf>
    <xf numFmtId="167" fontId="6" fillId="0" borderId="8" xfId="0" applyNumberFormat="1" applyFont="1" applyBorder="1" applyAlignment="1">
      <alignment horizontal="left" wrapText="1"/>
    </xf>
    <xf numFmtId="0" fontId="19" fillId="4" borderId="8" xfId="0" applyNumberFormat="1" applyFont="1" applyFill="1" applyBorder="1" applyAlignment="1">
      <alignment horizontal="center" wrapText="1"/>
    </xf>
    <xf numFmtId="0" fontId="17" fillId="4" borderId="8" xfId="0" applyNumberFormat="1" applyFont="1" applyFill="1" applyBorder="1" applyAlignment="1">
      <alignment horizontal="center"/>
    </xf>
    <xf numFmtId="0" fontId="6" fillId="9" borderId="8" xfId="0" applyNumberFormat="1" applyFont="1" applyFill="1" applyBorder="1" applyAlignment="1">
      <alignment wrapText="1"/>
    </xf>
    <xf numFmtId="0" fontId="6" fillId="0" borderId="8" xfId="0" applyNumberFormat="1" applyFont="1" applyBorder="1" applyAlignment="1">
      <alignment horizontal="left" wrapText="1"/>
    </xf>
    <xf numFmtId="0" fontId="16" fillId="4" borderId="8" xfId="0" applyNumberFormat="1" applyFont="1" applyFill="1" applyBorder="1" applyAlignment="1">
      <alignment horizontal="left" wrapText="1"/>
    </xf>
    <xf numFmtId="0" fontId="20" fillId="3" borderId="8" xfId="0" applyNumberFormat="1" applyFont="1" applyFill="1" applyBorder="1" applyAlignment="1">
      <alignment wrapText="1"/>
    </xf>
    <xf numFmtId="0" fontId="4" fillId="4" borderId="3" xfId="0" applyNumberFormat="1" applyFont="1" applyFill="1" applyBorder="1" applyAlignment="1">
      <alignment horizontal="left"/>
    </xf>
    <xf numFmtId="0" fontId="6" fillId="0" borderId="3" xfId="0" applyNumberFormat="1" applyFont="1" applyBorder="1" applyAlignment="1">
      <alignment horizontal="left"/>
    </xf>
    <xf numFmtId="0" fontId="17" fillId="0" borderId="8" xfId="0" applyNumberFormat="1" applyFont="1" applyBorder="1" applyAlignment="1">
      <alignment horizontal="center"/>
    </xf>
    <xf numFmtId="0" fontId="25" fillId="0" borderId="3" xfId="0" applyNumberFormat="1" applyFont="1" applyBorder="1" applyAlignment="1">
      <alignment wrapText="1"/>
    </xf>
    <xf numFmtId="0" fontId="25" fillId="0" borderId="10" xfId="0" applyNumberFormat="1" applyFont="1" applyBorder="1" applyAlignment="1">
      <alignment wrapText="1"/>
    </xf>
    <xf numFmtId="0" fontId="25" fillId="0" borderId="6" xfId="0" applyNumberFormat="1" applyFont="1" applyBorder="1" applyAlignment="1">
      <alignment wrapText="1"/>
    </xf>
    <xf numFmtId="0" fontId="5" fillId="0" borderId="6" xfId="0" applyNumberFormat="1" applyFont="1" applyBorder="1" applyAlignment="1">
      <alignment horizontal="center" wrapText="1"/>
    </xf>
    <xf numFmtId="0" fontId="0" fillId="0" borderId="2" xfId="0" applyNumberFormat="1" applyFont="1" applyBorder="1" applyAlignment="1">
      <alignment wrapText="1"/>
    </xf>
  </cellXfs>
  <cellStyles count="6">
    <cellStyle name="Comma" xfId="4"/>
    <cellStyle name="Comma [0]" xfId="5"/>
    <cellStyle name="Currency" xfId="2"/>
    <cellStyle name="Currency [0]" xfId="3"/>
    <cellStyle name="Normal" xfId="0" builtinId="0"/>
    <cellStyle name="Percent"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9</xdr:col>
      <xdr:colOff>247650</xdr:colOff>
      <xdr:row>1</xdr:row>
      <xdr:rowOff>31749</xdr:rowOff>
    </xdr:from>
    <xdr:to>
      <xdr:col>10</xdr:col>
      <xdr:colOff>655109</xdr:colOff>
      <xdr:row>1</xdr:row>
      <xdr:rowOff>593724</xdr:rowOff>
    </xdr:to>
    <xdr:pic>
      <xdr:nvPicPr>
        <xdr:cNvPr id="2" name="Picture 2" descr="Pepco CI Energy Savings Program Logo copy.jpg"/>
        <xdr:cNvPicPr>
          <a:picLocks noChangeAspect="1"/>
        </xdr:cNvPicPr>
      </xdr:nvPicPr>
      <xdr:blipFill>
        <a:blip xmlns:r="http://schemas.openxmlformats.org/officeDocument/2006/relationships" r:embed="rId1" cstate="print"/>
        <a:srcRect/>
        <a:stretch>
          <a:fillRect/>
        </a:stretch>
      </xdr:blipFill>
      <xdr:spPr bwMode="auto">
        <a:xfrm>
          <a:off x="8256270" y="237489"/>
          <a:ext cx="1199939" cy="561975"/>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2</xdr:col>
          <xdr:colOff>83820</xdr:colOff>
          <xdr:row>25</xdr:row>
          <xdr:rowOff>0</xdr:rowOff>
        </xdr:from>
        <xdr:to>
          <xdr:col>2</xdr:col>
          <xdr:colOff>1684020</xdr:colOff>
          <xdr:row>25</xdr:row>
          <xdr:rowOff>236220</xdr:rowOff>
        </xdr:to>
        <xdr:sp macro="" textlink="">
          <xdr:nvSpPr>
            <xdr:cNvPr id="2049" name="Check Box 1" hidden="1">
              <a:extLst>
                <a:ext uri="{63B3BB69-23CF-44E3-9099-C40C66FF867C}">
                  <a14:compatExt spid="_x0000_s20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Lighting and Lighting  Controls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464820</xdr:colOff>
          <xdr:row>25</xdr:row>
          <xdr:rowOff>0</xdr:rowOff>
        </xdr:from>
        <xdr:to>
          <xdr:col>4</xdr:col>
          <xdr:colOff>693420</xdr:colOff>
          <xdr:row>25</xdr:row>
          <xdr:rowOff>236220</xdr:rowOff>
        </xdr:to>
        <xdr:sp macro="" textlink="">
          <xdr:nvSpPr>
            <xdr:cNvPr id="2050" name="Check Box 2" hidden="1">
              <a:extLst>
                <a:ext uri="{63B3BB69-23CF-44E3-9099-C40C66FF867C}">
                  <a14:compatExt spid="_x0000_s20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Variable Frequency Drives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251460</xdr:colOff>
          <xdr:row>25</xdr:row>
          <xdr:rowOff>0</xdr:rowOff>
        </xdr:from>
        <xdr:to>
          <xdr:col>6</xdr:col>
          <xdr:colOff>441960</xdr:colOff>
          <xdr:row>25</xdr:row>
          <xdr:rowOff>236220</xdr:rowOff>
        </xdr:to>
        <xdr:sp macro="" textlink="">
          <xdr:nvSpPr>
            <xdr:cNvPr id="2051" name="Check Box 3" hidden="1">
              <a:extLst>
                <a:ext uri="{63B3BB69-23CF-44E3-9099-C40C66FF867C}">
                  <a14:compatExt spid="_x0000_s20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HVAC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754380</xdr:colOff>
          <xdr:row>25</xdr:row>
          <xdr:rowOff>0</xdr:rowOff>
        </xdr:from>
        <xdr:to>
          <xdr:col>8</xdr:col>
          <xdr:colOff>518160</xdr:colOff>
          <xdr:row>25</xdr:row>
          <xdr:rowOff>236220</xdr:rowOff>
        </xdr:to>
        <xdr:sp macro="" textlink="">
          <xdr:nvSpPr>
            <xdr:cNvPr id="2052" name="Check Box 4" hidden="1">
              <a:extLst>
                <a:ext uri="{63B3BB69-23CF-44E3-9099-C40C66FF867C}">
                  <a14:compatExt spid="_x0000_s20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Specialized Controls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83820</xdr:colOff>
          <xdr:row>53</xdr:row>
          <xdr:rowOff>0</xdr:rowOff>
        </xdr:from>
        <xdr:to>
          <xdr:col>5</xdr:col>
          <xdr:colOff>137160</xdr:colOff>
          <xdr:row>63</xdr:row>
          <xdr:rowOff>7620</xdr:rowOff>
        </xdr:to>
        <xdr:sp macro="" textlink="">
          <xdr:nvSpPr>
            <xdr:cNvPr id="2065" name="Check Box 17" hidden="1">
              <a:extLst>
                <a:ext uri="{63B3BB69-23CF-44E3-9099-C40C66FF867C}">
                  <a14:compatExt spid="_x0000_s20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Minority-owned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541020</xdr:colOff>
          <xdr:row>53</xdr:row>
          <xdr:rowOff>0</xdr:rowOff>
        </xdr:from>
        <xdr:to>
          <xdr:col>7</xdr:col>
          <xdr:colOff>754380</xdr:colOff>
          <xdr:row>63</xdr:row>
          <xdr:rowOff>7620</xdr:rowOff>
        </xdr:to>
        <xdr:sp macro="" textlink="">
          <xdr:nvSpPr>
            <xdr:cNvPr id="2066" name="Check Box 18" hidden="1">
              <a:extLst>
                <a:ext uri="{63B3BB69-23CF-44E3-9099-C40C66FF867C}">
                  <a14:compatExt spid="_x0000_s20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Veteran-owned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213360</xdr:colOff>
          <xdr:row>53</xdr:row>
          <xdr:rowOff>0</xdr:rowOff>
        </xdr:from>
        <xdr:to>
          <xdr:col>6</xdr:col>
          <xdr:colOff>403860</xdr:colOff>
          <xdr:row>63</xdr:row>
          <xdr:rowOff>7620</xdr:rowOff>
        </xdr:to>
        <xdr:sp macro="" textlink="">
          <xdr:nvSpPr>
            <xdr:cNvPr id="2067" name="Check Box 19" hidden="1">
              <a:extLst>
                <a:ext uri="{63B3BB69-23CF-44E3-9099-C40C66FF867C}">
                  <a14:compatExt spid="_x0000_s20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Women-owned</a:t>
              </a:r>
            </a:p>
          </xdr:txBody>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atrix%20WTEA%20Data%20Collection%20Form%20for%20Data%20Entry.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cility Info"/>
      <sheetName val="Business Type"/>
      <sheetName val="Outdoor Lighting"/>
      <sheetName val="Indoor Lighting"/>
      <sheetName val="LightTrans"/>
      <sheetName val="HVAC"/>
      <sheetName val="Water Heating"/>
      <sheetName val="Refrigerators"/>
      <sheetName val="Walk Ins and Ice Makers"/>
      <sheetName val="Food Service"/>
      <sheetName val="Motors"/>
      <sheetName val="Control Equipment"/>
      <sheetName val="Vending Machines"/>
      <sheetName val="Custom"/>
      <sheetName val="Recommended Measures"/>
      <sheetName val="No Cost Low Cost Measures"/>
      <sheetName val="Macro Sheet"/>
    </sheetNames>
    <sheetDataSet>
      <sheetData sheetId="0">
        <row r="1">
          <cell r="B1"/>
        </row>
        <row r="2">
          <cell r="A2" t="str">
            <v>Business Name:</v>
          </cell>
        </row>
        <row r="3">
          <cell r="B3"/>
          <cell r="E3"/>
        </row>
        <row r="4">
          <cell r="B4"/>
        </row>
        <row r="5">
          <cell r="B5"/>
        </row>
        <row r="7">
          <cell r="B7"/>
        </row>
        <row r="8">
          <cell r="B8"/>
        </row>
      </sheetData>
      <sheetData sheetId="1">
        <row r="2">
          <cell r="A2"/>
          <cell r="D2"/>
          <cell r="F2"/>
        </row>
        <row r="3">
          <cell r="F3"/>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showGridLines="0" workbookViewId="0"/>
  </sheetViews>
  <sheetFormatPr defaultColWidth="9.109375" defaultRowHeight="12.75" customHeight="1" x14ac:dyDescent="0.25"/>
  <cols>
    <col min="1" max="1" width="9.109375" customWidth="1"/>
    <col min="2" max="2" width="29" customWidth="1"/>
    <col min="3" max="3" width="0.6640625" customWidth="1"/>
    <col min="4" max="4" width="0.5546875" customWidth="1"/>
    <col min="5" max="5" width="26.6640625" customWidth="1"/>
    <col min="6" max="6" width="1.6640625" customWidth="1"/>
    <col min="7" max="7" width="0.88671875" customWidth="1"/>
    <col min="8" max="10" width="9.109375" customWidth="1"/>
  </cols>
  <sheetData>
    <row r="1" spans="1:10" ht="13.5" customHeight="1" x14ac:dyDescent="0.25">
      <c r="B1" s="1"/>
      <c r="C1" s="1"/>
      <c r="D1" s="1"/>
      <c r="E1" s="1"/>
      <c r="F1" s="1"/>
      <c r="G1" s="1"/>
      <c r="H1" s="1"/>
      <c r="I1" s="1"/>
      <c r="J1" s="1"/>
    </row>
    <row r="2" spans="1:10" ht="20.25" customHeight="1" x14ac:dyDescent="0.25">
      <c r="A2" s="2"/>
      <c r="B2" s="3"/>
      <c r="C2" s="4"/>
      <c r="D2" s="4"/>
      <c r="E2" s="4"/>
      <c r="F2" s="4"/>
      <c r="G2" s="4"/>
      <c r="H2" s="4"/>
      <c r="I2" s="4"/>
      <c r="J2" s="5"/>
    </row>
    <row r="3" spans="1:10" ht="13.5" customHeight="1" x14ac:dyDescent="0.25">
      <c r="A3" s="2"/>
      <c r="B3" s="6"/>
      <c r="C3" s="7"/>
      <c r="D3" s="7"/>
      <c r="E3" s="7"/>
      <c r="F3" s="7"/>
      <c r="G3" s="7"/>
      <c r="H3" s="7"/>
      <c r="I3" s="7"/>
      <c r="J3" s="8"/>
    </row>
    <row r="4" spans="1:10" ht="25.5" customHeight="1" x14ac:dyDescent="0.25">
      <c r="A4" s="2"/>
      <c r="B4" s="152" t="s">
        <v>0</v>
      </c>
      <c r="C4" s="153"/>
      <c r="D4" s="153"/>
      <c r="E4" s="153"/>
      <c r="F4" s="153"/>
      <c r="G4" s="153"/>
      <c r="H4" s="153"/>
      <c r="I4" s="153"/>
      <c r="J4" s="153"/>
    </row>
    <row r="5" spans="1:10" ht="13.2" x14ac:dyDescent="0.25">
      <c r="A5" s="2"/>
      <c r="B5" s="10"/>
      <c r="C5" s="4"/>
      <c r="D5" s="4"/>
      <c r="E5" s="4"/>
      <c r="F5" s="4"/>
      <c r="G5" s="4"/>
      <c r="H5" s="4"/>
      <c r="I5" s="4"/>
      <c r="J5" s="5"/>
    </row>
    <row r="6" spans="1:10" ht="13.2" x14ac:dyDescent="0.25">
      <c r="A6" s="2"/>
      <c r="B6" s="154" t="s">
        <v>1</v>
      </c>
      <c r="C6" s="155"/>
      <c r="D6" s="155"/>
      <c r="E6" s="155"/>
      <c r="F6" s="155"/>
      <c r="G6" s="155"/>
      <c r="H6" s="155"/>
      <c r="I6" s="155"/>
      <c r="J6" s="155"/>
    </row>
    <row r="7" spans="1:10" ht="12.75" customHeight="1" x14ac:dyDescent="0.25">
      <c r="B7" s="155"/>
      <c r="C7" s="155"/>
      <c r="D7" s="155"/>
      <c r="E7" s="155"/>
      <c r="F7" s="155"/>
      <c r="G7" s="155"/>
      <c r="H7" s="155"/>
      <c r="I7" s="155"/>
      <c r="J7" s="155"/>
    </row>
    <row r="8" spans="1:10" ht="12.75" customHeight="1" x14ac:dyDescent="0.25">
      <c r="B8" s="155"/>
      <c r="C8" s="155"/>
      <c r="D8" s="155"/>
      <c r="E8" s="155"/>
      <c r="F8" s="155"/>
      <c r="G8" s="155"/>
      <c r="H8" s="155"/>
      <c r="I8" s="155"/>
      <c r="J8" s="155"/>
    </row>
    <row r="9" spans="1:10" ht="52.5" customHeight="1" x14ac:dyDescent="0.25">
      <c r="B9" s="155"/>
      <c r="C9" s="155"/>
      <c r="D9" s="155"/>
      <c r="E9" s="155"/>
      <c r="F9" s="155"/>
      <c r="G9" s="155"/>
      <c r="H9" s="155"/>
      <c r="I9" s="155"/>
      <c r="J9" s="155"/>
    </row>
    <row r="10" spans="1:10" ht="13.2" x14ac:dyDescent="0.25">
      <c r="A10" s="2"/>
      <c r="B10" s="11"/>
      <c r="J10" s="12"/>
    </row>
    <row r="11" spans="1:10" ht="21.75" customHeight="1" x14ac:dyDescent="0.25">
      <c r="A11" s="2"/>
      <c r="B11" s="156" t="str">
        <f>HYPERLINK("https://cienergyefficiency.pepco.com/Variable.aspx","Program Process and Eligibility Requirements")</f>
        <v>Program Process and Eligibility Requirements</v>
      </c>
      <c r="C11" s="155"/>
      <c r="D11" s="155"/>
      <c r="E11" s="155"/>
      <c r="J11" s="13"/>
    </row>
    <row r="12" spans="1:10" ht="24" customHeight="1" x14ac:dyDescent="0.25">
      <c r="A12" s="2"/>
      <c r="B12" s="156" t="str">
        <f>HYPERLINK("https://cienergyefficiency.pepco.com/ContactUs.aspx","Contact the Program Office")</f>
        <v>Contact the Program Office</v>
      </c>
      <c r="C12" s="155"/>
      <c r="D12" s="155"/>
      <c r="E12" s="155"/>
      <c r="H12" s="157" t="s">
        <v>2</v>
      </c>
      <c r="I12" s="155"/>
      <c r="J12" s="13"/>
    </row>
    <row r="13" spans="1:10" ht="13.2" x14ac:dyDescent="0.25">
      <c r="A13" s="2"/>
      <c r="B13" s="11"/>
      <c r="J13" s="12"/>
    </row>
    <row r="14" spans="1:10" ht="21.75" customHeight="1" x14ac:dyDescent="0.25">
      <c r="A14" s="2"/>
      <c r="B14" s="159" t="s">
        <v>3</v>
      </c>
      <c r="C14" s="155"/>
      <c r="D14" s="155"/>
      <c r="E14" s="155"/>
      <c r="F14" s="155"/>
      <c r="G14" s="155"/>
      <c r="H14" s="155"/>
      <c r="I14" s="155"/>
      <c r="J14" s="155"/>
    </row>
    <row r="15" spans="1:10" ht="13.2" x14ac:dyDescent="0.25">
      <c r="A15" s="2"/>
      <c r="B15" s="160" t="s">
        <v>4</v>
      </c>
      <c r="C15" s="155"/>
      <c r="D15" s="155"/>
      <c r="E15" s="155"/>
      <c r="F15" s="155"/>
      <c r="G15" s="155"/>
      <c r="H15" s="155"/>
      <c r="I15" s="155"/>
      <c r="J15" s="155"/>
    </row>
    <row r="16" spans="1:10" ht="13.2" x14ac:dyDescent="0.25">
      <c r="A16" s="2"/>
      <c r="B16" s="160" t="s">
        <v>5</v>
      </c>
      <c r="C16" s="155"/>
      <c r="D16" s="155"/>
      <c r="E16" s="155"/>
      <c r="F16" s="155"/>
      <c r="G16" s="155"/>
      <c r="H16" s="155"/>
      <c r="I16" s="155"/>
      <c r="J16" s="155"/>
    </row>
    <row r="17" spans="1:10" ht="13.2" x14ac:dyDescent="0.25">
      <c r="A17" s="2"/>
      <c r="B17" s="160" t="s">
        <v>6</v>
      </c>
      <c r="C17" s="155"/>
      <c r="D17" s="155"/>
      <c r="E17" s="155"/>
      <c r="F17" s="155"/>
      <c r="G17" s="155"/>
      <c r="H17" s="155"/>
      <c r="I17" s="155"/>
      <c r="J17" s="155"/>
    </row>
    <row r="18" spans="1:10" ht="13.2" x14ac:dyDescent="0.25">
      <c r="A18" s="2"/>
      <c r="B18" s="154" t="s">
        <v>7</v>
      </c>
      <c r="C18" s="155"/>
      <c r="D18" s="155"/>
      <c r="E18" s="155"/>
      <c r="F18" s="155"/>
      <c r="G18" s="155"/>
      <c r="H18" s="155"/>
      <c r="I18" s="155"/>
      <c r="J18" s="155"/>
    </row>
    <row r="19" spans="1:10" ht="12.75" customHeight="1" x14ac:dyDescent="0.25">
      <c r="B19" s="155"/>
      <c r="C19" s="155"/>
      <c r="D19" s="155"/>
      <c r="E19" s="155"/>
      <c r="F19" s="155"/>
      <c r="G19" s="155"/>
      <c r="H19" s="155"/>
      <c r="I19" s="155"/>
      <c r="J19" s="155"/>
    </row>
    <row r="20" spans="1:10" ht="12.75" customHeight="1" x14ac:dyDescent="0.25">
      <c r="B20" s="155"/>
      <c r="C20" s="155"/>
      <c r="D20" s="155"/>
      <c r="E20" s="155"/>
      <c r="F20" s="155"/>
      <c r="G20" s="155"/>
      <c r="H20" s="155"/>
      <c r="I20" s="155"/>
      <c r="J20" s="155"/>
    </row>
    <row r="21" spans="1:10" ht="20.25" customHeight="1" x14ac:dyDescent="0.25">
      <c r="B21" s="155"/>
      <c r="C21" s="161"/>
      <c r="D21" s="161"/>
      <c r="E21" s="161"/>
      <c r="F21" s="161"/>
      <c r="G21" s="161"/>
      <c r="H21" s="161"/>
      <c r="I21" s="161"/>
      <c r="J21" s="161"/>
    </row>
    <row r="22" spans="1:10" ht="13.2" x14ac:dyDescent="0.25">
      <c r="A22" s="2"/>
      <c r="B22" s="158" t="s">
        <v>8</v>
      </c>
      <c r="C22" s="153"/>
      <c r="D22" s="153"/>
      <c r="E22" s="153"/>
      <c r="F22" s="153"/>
      <c r="G22" s="153"/>
      <c r="H22" s="153"/>
      <c r="I22" s="153"/>
      <c r="J22" s="153"/>
    </row>
  </sheetData>
  <mergeCells count="11">
    <mergeCell ref="B22:J22"/>
    <mergeCell ref="B14:J14"/>
    <mergeCell ref="B15:J15"/>
    <mergeCell ref="B16:J16"/>
    <mergeCell ref="B17:J17"/>
    <mergeCell ref="B18:J21"/>
    <mergeCell ref="B4:J4"/>
    <mergeCell ref="B6:J9"/>
    <mergeCell ref="B11:E11"/>
    <mergeCell ref="B12:E12"/>
    <mergeCell ref="H12:I12"/>
  </mergeCells>
  <pageMargins left="0.75" right="0.75" top="1" bottom="1" header="0.5" footer="0.5"/>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workbookViewId="0"/>
  </sheetViews>
  <sheetFormatPr defaultColWidth="9.109375" defaultRowHeight="15" customHeight="1" x14ac:dyDescent="0.25"/>
  <cols>
    <col min="1" max="1" width="10.6640625" customWidth="1"/>
    <col min="2" max="2" width="60.88671875" customWidth="1"/>
    <col min="3" max="7" width="9.109375" customWidth="1"/>
  </cols>
  <sheetData>
    <row r="1" spans="1:2" ht="14.4" x14ac:dyDescent="0.3">
      <c r="A1" s="125">
        <v>40961</v>
      </c>
      <c r="B1" s="126" t="s">
        <v>411</v>
      </c>
    </row>
    <row r="2" spans="1:2" ht="14.4" x14ac:dyDescent="0.3">
      <c r="A2" s="127">
        <v>40963</v>
      </c>
      <c r="B2" s="126" t="s">
        <v>412</v>
      </c>
    </row>
    <row r="3" spans="1:2" ht="14.4" x14ac:dyDescent="0.3">
      <c r="B3" s="126" t="s">
        <v>413</v>
      </c>
    </row>
    <row r="39" spans="3:7" ht="15" customHeight="1" x14ac:dyDescent="0.25">
      <c r="D39" s="82" t="s">
        <v>134</v>
      </c>
      <c r="G39" s="83">
        <v>0</v>
      </c>
    </row>
    <row r="40" spans="3:7" ht="15" customHeight="1" x14ac:dyDescent="0.25">
      <c r="D40" s="82" t="s">
        <v>150</v>
      </c>
      <c r="G40" s="83">
        <v>0</v>
      </c>
    </row>
    <row r="42" spans="3:7" ht="15" customHeight="1" x14ac:dyDescent="0.25">
      <c r="D42" s="1"/>
      <c r="E42" s="1"/>
    </row>
    <row r="43" spans="3:7" ht="15" customHeight="1" x14ac:dyDescent="0.25">
      <c r="C43" s="2"/>
      <c r="D43" s="93" t="s">
        <v>158</v>
      </c>
      <c r="E43" s="94">
        <v>8.1799999999999998E-2</v>
      </c>
      <c r="F43" s="22"/>
    </row>
  </sheetData>
  <pageMargins left="0.75" right="0.75" top="1" bottom="1" header="0.5" footer="0.5"/>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showGridLines="0" workbookViewId="0"/>
  </sheetViews>
  <sheetFormatPr defaultColWidth="9.109375" defaultRowHeight="12.75" customHeight="1" x14ac:dyDescent="0.25"/>
  <cols>
    <col min="1" max="1" width="9.109375" customWidth="1"/>
    <col min="2" max="2" width="29" customWidth="1"/>
    <col min="3" max="3" width="0.6640625" customWidth="1"/>
    <col min="4" max="4" width="0.5546875" customWidth="1"/>
    <col min="5" max="5" width="26.6640625" customWidth="1"/>
    <col min="6" max="6" width="1.6640625" customWidth="1"/>
    <col min="7" max="7" width="0.88671875" customWidth="1"/>
    <col min="8" max="10" width="9.109375" customWidth="1"/>
  </cols>
  <sheetData>
    <row r="1" spans="1:10" ht="13.2" x14ac:dyDescent="0.25">
      <c r="A1" s="2"/>
      <c r="B1" s="3">
        <f>'Instructions  '!B2</f>
        <v>0</v>
      </c>
      <c r="C1" s="4"/>
      <c r="D1" s="4"/>
      <c r="E1" s="4"/>
      <c r="F1" s="4"/>
      <c r="G1" s="4"/>
      <c r="H1" s="4"/>
      <c r="I1" s="4"/>
      <c r="J1" s="5"/>
    </row>
    <row r="2" spans="1:10" ht="13.5" customHeight="1" x14ac:dyDescent="0.25">
      <c r="A2" s="2"/>
      <c r="B2" s="6"/>
      <c r="C2" s="7"/>
      <c r="D2" s="7"/>
      <c r="E2" s="7"/>
      <c r="F2" s="7"/>
      <c r="G2" s="7"/>
      <c r="H2" s="7"/>
      <c r="I2" s="7"/>
      <c r="J2" s="8"/>
    </row>
    <row r="3" spans="1:10" ht="25.5" customHeight="1" x14ac:dyDescent="0.25">
      <c r="A3" s="2"/>
      <c r="B3" s="162" t="s">
        <v>9</v>
      </c>
      <c r="C3" s="163"/>
      <c r="D3" s="163"/>
      <c r="E3" s="163"/>
      <c r="F3" s="163"/>
      <c r="G3" s="163"/>
      <c r="H3" s="163"/>
      <c r="I3" s="163"/>
      <c r="J3" s="163"/>
    </row>
    <row r="4" spans="1:10" ht="13.2" x14ac:dyDescent="0.25">
      <c r="A4" s="2"/>
      <c r="B4" s="11"/>
      <c r="J4" s="12"/>
    </row>
    <row r="5" spans="1:10" ht="13.2" x14ac:dyDescent="0.25">
      <c r="A5" s="2"/>
      <c r="B5" s="154" t="s">
        <v>1</v>
      </c>
      <c r="C5" s="155"/>
      <c r="D5" s="155"/>
      <c r="E5" s="155"/>
      <c r="F5" s="155"/>
      <c r="G5" s="155"/>
      <c r="H5" s="155"/>
      <c r="I5" s="155"/>
      <c r="J5" s="155"/>
    </row>
    <row r="6" spans="1:10" ht="12.75" customHeight="1" x14ac:dyDescent="0.25">
      <c r="B6" s="155"/>
      <c r="C6" s="155"/>
      <c r="D6" s="155"/>
      <c r="E6" s="155"/>
      <c r="F6" s="155"/>
      <c r="G6" s="155"/>
      <c r="H6" s="155"/>
      <c r="I6" s="155"/>
      <c r="J6" s="155"/>
    </row>
    <row r="7" spans="1:10" ht="12.75" customHeight="1" x14ac:dyDescent="0.25">
      <c r="B7" s="155"/>
      <c r="C7" s="155"/>
      <c r="D7" s="155"/>
      <c r="E7" s="155"/>
      <c r="F7" s="155"/>
      <c r="G7" s="155"/>
      <c r="H7" s="155"/>
      <c r="I7" s="155"/>
      <c r="J7" s="155"/>
    </row>
    <row r="8" spans="1:10" ht="52.5" customHeight="1" x14ac:dyDescent="0.25">
      <c r="B8" s="155"/>
      <c r="C8" s="155"/>
      <c r="D8" s="155"/>
      <c r="E8" s="155"/>
      <c r="F8" s="155"/>
      <c r="G8" s="155"/>
      <c r="H8" s="155"/>
      <c r="I8" s="155"/>
      <c r="J8" s="155"/>
    </row>
    <row r="9" spans="1:10" ht="13.2" x14ac:dyDescent="0.25">
      <c r="A9" s="2"/>
      <c r="B9" s="11"/>
      <c r="J9" s="12"/>
    </row>
    <row r="10" spans="1:10" ht="21.75" customHeight="1" x14ac:dyDescent="0.25">
      <c r="A10" s="2"/>
      <c r="B10" s="156" t="str">
        <f>HYPERLINK("https://cienergyefficiency.delmarva.com/variable.aspx","Program Process and Eligibility Requirements")</f>
        <v>Program Process and Eligibility Requirements</v>
      </c>
      <c r="C10" s="155"/>
      <c r="D10" s="155"/>
      <c r="E10" s="155"/>
      <c r="J10" s="13"/>
    </row>
    <row r="11" spans="1:10" ht="24" customHeight="1" x14ac:dyDescent="0.25">
      <c r="A11" s="2"/>
      <c r="B11" s="156" t="str">
        <f>HYPERLINK("https://cienergyefficiency.delmarva.com/ContactUs.aspx","Contact the Program Office")</f>
        <v>Contact the Program Office</v>
      </c>
      <c r="C11" s="155"/>
      <c r="D11" s="155"/>
      <c r="E11" s="155"/>
      <c r="H11" s="157" t="s">
        <v>10</v>
      </c>
      <c r="I11" s="155"/>
      <c r="J11" s="13"/>
    </row>
    <row r="12" spans="1:10" ht="13.2" x14ac:dyDescent="0.25">
      <c r="A12" s="2"/>
      <c r="B12" s="11"/>
      <c r="J12" s="12"/>
    </row>
    <row r="13" spans="1:10" ht="21.75" customHeight="1" x14ac:dyDescent="0.25">
      <c r="A13" s="2"/>
      <c r="B13" s="159" t="s">
        <v>3</v>
      </c>
      <c r="C13" s="155"/>
      <c r="D13" s="155"/>
      <c r="E13" s="155"/>
      <c r="F13" s="155"/>
      <c r="G13" s="155"/>
      <c r="H13" s="155"/>
      <c r="I13" s="155"/>
      <c r="J13" s="155"/>
    </row>
    <row r="14" spans="1:10" ht="13.2" x14ac:dyDescent="0.25">
      <c r="A14" s="2"/>
      <c r="B14" s="160" t="s">
        <v>11</v>
      </c>
      <c r="C14" s="155"/>
      <c r="D14" s="155"/>
      <c r="E14" s="155"/>
      <c r="F14" s="155"/>
      <c r="G14" s="155"/>
      <c r="H14" s="155"/>
      <c r="I14" s="155"/>
      <c r="J14" s="155"/>
    </row>
    <row r="15" spans="1:10" ht="13.2" x14ac:dyDescent="0.25">
      <c r="A15" s="2"/>
      <c r="B15" s="160" t="s">
        <v>5</v>
      </c>
      <c r="C15" s="155"/>
      <c r="D15" s="155"/>
      <c r="E15" s="155"/>
      <c r="F15" s="155"/>
      <c r="G15" s="155"/>
      <c r="H15" s="155"/>
      <c r="I15" s="155"/>
      <c r="J15" s="155"/>
    </row>
    <row r="16" spans="1:10" ht="13.2" x14ac:dyDescent="0.25">
      <c r="A16" s="2"/>
      <c r="B16" s="160" t="s">
        <v>6</v>
      </c>
      <c r="C16" s="155"/>
      <c r="D16" s="155"/>
      <c r="E16" s="155"/>
      <c r="F16" s="155"/>
      <c r="G16" s="155"/>
      <c r="H16" s="155"/>
      <c r="I16" s="155"/>
      <c r="J16" s="155"/>
    </row>
    <row r="17" spans="1:10" ht="13.2" x14ac:dyDescent="0.25">
      <c r="A17" s="2"/>
      <c r="B17" s="154" t="s">
        <v>12</v>
      </c>
      <c r="C17" s="155"/>
      <c r="D17" s="155"/>
      <c r="E17" s="155"/>
      <c r="F17" s="155"/>
      <c r="G17" s="155"/>
      <c r="H17" s="155"/>
      <c r="I17" s="155"/>
      <c r="J17" s="155"/>
    </row>
    <row r="18" spans="1:10" ht="12.75" customHeight="1" x14ac:dyDescent="0.25">
      <c r="B18" s="155"/>
      <c r="C18" s="155"/>
      <c r="D18" s="155"/>
      <c r="E18" s="155"/>
      <c r="F18" s="155"/>
      <c r="G18" s="155"/>
      <c r="H18" s="155"/>
      <c r="I18" s="155"/>
      <c r="J18" s="155"/>
    </row>
    <row r="19" spans="1:10" ht="12.75" customHeight="1" x14ac:dyDescent="0.25">
      <c r="B19" s="155"/>
      <c r="C19" s="155"/>
      <c r="D19" s="155"/>
      <c r="E19" s="155"/>
      <c r="F19" s="155"/>
      <c r="G19" s="155"/>
      <c r="H19" s="155"/>
      <c r="I19" s="155"/>
      <c r="J19" s="155"/>
    </row>
    <row r="20" spans="1:10" ht="20.25" customHeight="1" x14ac:dyDescent="0.25">
      <c r="B20" s="155"/>
      <c r="C20" s="161"/>
      <c r="D20" s="161"/>
      <c r="E20" s="161"/>
      <c r="F20" s="161"/>
      <c r="G20" s="161"/>
      <c r="H20" s="161"/>
      <c r="I20" s="161"/>
      <c r="J20" s="161"/>
    </row>
    <row r="21" spans="1:10" ht="13.2" x14ac:dyDescent="0.25">
      <c r="A21" s="2"/>
      <c r="B21" s="158" t="s">
        <v>13</v>
      </c>
      <c r="C21" s="153"/>
      <c r="D21" s="153"/>
      <c r="E21" s="153"/>
      <c r="F21" s="153"/>
      <c r="G21" s="153"/>
      <c r="H21" s="153"/>
      <c r="I21" s="153"/>
      <c r="J21" s="153"/>
    </row>
  </sheetData>
  <mergeCells count="11">
    <mergeCell ref="B21:J21"/>
    <mergeCell ref="B13:J13"/>
    <mergeCell ref="B14:J14"/>
    <mergeCell ref="B15:J15"/>
    <mergeCell ref="B16:J16"/>
    <mergeCell ref="B17:J20"/>
    <mergeCell ref="B3:J3"/>
    <mergeCell ref="B5:J8"/>
    <mergeCell ref="B10:E10"/>
    <mergeCell ref="B11:E11"/>
    <mergeCell ref="H11:I11"/>
  </mergeCells>
  <pageMargins left="0.75" right="0.75" top="1" bottom="1" header="0.5" footer="0.5"/>
  <pageSetup paperSize="9"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90"/>
  <sheetViews>
    <sheetView showGridLines="0" tabSelected="1" workbookViewId="0">
      <selection activeCell="B2" sqref="B2"/>
    </sheetView>
  </sheetViews>
  <sheetFormatPr defaultColWidth="9.109375" defaultRowHeight="15" customHeight="1" x14ac:dyDescent="0.25"/>
  <cols>
    <col min="1" max="1" width="1.88671875" customWidth="1"/>
    <col min="2" max="2" width="6.6640625" customWidth="1"/>
    <col min="3" max="3" width="25.44140625" customWidth="1"/>
    <col min="4" max="4" width="18.33203125" customWidth="1"/>
    <col min="5" max="5" width="15" customWidth="1"/>
    <col min="6" max="6" width="12.88671875" customWidth="1"/>
    <col min="7" max="7" width="11.88671875" customWidth="1"/>
    <col min="8" max="8" width="13.6640625" customWidth="1"/>
    <col min="9" max="9" width="11" customWidth="1"/>
    <col min="10" max="10" width="11.5546875" customWidth="1"/>
    <col min="11" max="11" width="10.33203125" customWidth="1"/>
    <col min="12" max="12" width="6.6640625" customWidth="1"/>
    <col min="13" max="13" width="25.5546875" customWidth="1"/>
    <col min="14" max="14" width="20.33203125" customWidth="1"/>
  </cols>
  <sheetData>
    <row r="1" spans="2:14" ht="16.5" customHeight="1" thickBot="1" x14ac:dyDescent="0.35">
      <c r="C1" s="131"/>
      <c r="D1" s="131"/>
      <c r="E1" s="131"/>
      <c r="F1" s="131"/>
      <c r="G1" s="131"/>
      <c r="H1" s="131"/>
      <c r="I1" s="131"/>
      <c r="J1" s="131"/>
      <c r="K1" s="131"/>
    </row>
    <row r="2" spans="2:14" ht="48" customHeight="1" thickBot="1" x14ac:dyDescent="0.3">
      <c r="B2" s="130"/>
      <c r="C2" s="164" t="s">
        <v>14</v>
      </c>
      <c r="D2" s="165"/>
      <c r="E2" s="165"/>
      <c r="F2" s="165"/>
      <c r="G2" s="165"/>
      <c r="H2" s="165"/>
      <c r="I2" s="165"/>
      <c r="J2" s="165"/>
      <c r="K2" s="166"/>
      <c r="M2" s="146"/>
    </row>
    <row r="3" spans="2:14" ht="28.2" customHeight="1" x14ac:dyDescent="0.25">
      <c r="B3" s="130"/>
      <c r="C3" s="167" t="s">
        <v>15</v>
      </c>
      <c r="D3" s="153"/>
      <c r="E3" s="153"/>
      <c r="F3" s="153"/>
      <c r="G3" s="153"/>
      <c r="H3" s="153"/>
      <c r="I3" s="153"/>
      <c r="J3" s="153"/>
      <c r="K3" s="168"/>
    </row>
    <row r="4" spans="2:14" ht="15" customHeight="1" x14ac:dyDescent="0.25">
      <c r="B4" s="130"/>
      <c r="C4" s="169" t="str">
        <f>("CUSTOMER INFORMATION ("&amp;UTILITY_NAME_CAP)&amp;" ACCOUNT HOLDER)"</f>
        <v>CUSTOMER INFORMATION (PEPCO ACCOUNT HOLDER)</v>
      </c>
      <c r="D4" s="153"/>
      <c r="E4" s="153"/>
      <c r="F4" s="153"/>
      <c r="G4" s="153"/>
      <c r="H4" s="153"/>
      <c r="I4" s="153"/>
      <c r="J4" s="153"/>
      <c r="K4" s="168"/>
    </row>
    <row r="5" spans="2:14" ht="16.5" customHeight="1" x14ac:dyDescent="0.3">
      <c r="B5" s="130"/>
      <c r="C5" s="132" t="s">
        <v>16</v>
      </c>
      <c r="D5" s="170" t="str">
        <f>IF('[1]Facility Info'!$E$3="", "", '[1]Facility Info'!$E$3)</f>
        <v/>
      </c>
      <c r="E5" s="153"/>
      <c r="F5" s="153"/>
      <c r="G5" s="153"/>
      <c r="H5" s="153"/>
      <c r="I5" s="153"/>
      <c r="J5" s="153"/>
      <c r="K5" s="168"/>
    </row>
    <row r="6" spans="2:14" ht="16.5" customHeight="1" x14ac:dyDescent="0.3">
      <c r="B6" s="130"/>
      <c r="C6" s="132" t="s">
        <v>17</v>
      </c>
      <c r="D6" s="17">
        <f>IF('[1]Facility Info'!$A$2="", "", '[1]Business Type'!$A$2)</f>
        <v>0</v>
      </c>
      <c r="E6" s="171" t="s">
        <v>18</v>
      </c>
      <c r="F6" s="172"/>
      <c r="G6" s="170" t="str">
        <f>IF('[1]Business Type'!$D$2="", "", '[1]Business Type'!$D$2)</f>
        <v/>
      </c>
      <c r="H6" s="172"/>
      <c r="I6" s="173" t="str">
        <f>IF(AND((D6=""),(G6="")),"",IF(AND(ISTEXT(D6),(G6="")),"&lt;-Use drop down menu to complete.",""))</f>
        <v/>
      </c>
      <c r="J6" s="153"/>
      <c r="K6" s="168"/>
    </row>
    <row r="7" spans="2:14" ht="16.5" customHeight="1" x14ac:dyDescent="0.3">
      <c r="B7" s="130"/>
      <c r="C7" s="132" t="s">
        <v>19</v>
      </c>
      <c r="D7" s="170" t="str">
        <f>IF('[1]Facility Info'!$B$4="", "", '[1]Facility Info'!$B$4)</f>
        <v/>
      </c>
      <c r="E7" s="153"/>
      <c r="F7" s="153"/>
      <c r="G7" s="153"/>
      <c r="H7" s="153"/>
      <c r="I7" s="153"/>
      <c r="J7" s="153"/>
      <c r="K7" s="168"/>
    </row>
    <row r="8" spans="2:14" ht="16.5" customHeight="1" x14ac:dyDescent="0.3">
      <c r="B8" s="130"/>
      <c r="C8" s="132" t="s">
        <v>20</v>
      </c>
      <c r="D8" s="170" t="str">
        <f>IF('[1]Facility Info'!$B$5="", "", LEFT('[1]Facility Info'!$B$5,FIND(",",'[1]Facility Info'!$B$5)-1))</f>
        <v/>
      </c>
      <c r="E8" s="172"/>
      <c r="F8" s="18" t="s">
        <v>21</v>
      </c>
      <c r="G8" s="170" t="s">
        <v>39</v>
      </c>
      <c r="H8" s="172"/>
      <c r="I8" s="19" t="s">
        <v>22</v>
      </c>
      <c r="J8" s="174" t="str">
        <f>IF('[1]Facility Info'!$B$5="","",MID('[1]Facility Info'!$B$5,FIND(",",'[1]Facility Info'!$B$5)+1,LEN('[1]Facility Info'!$B$5)))</f>
        <v/>
      </c>
      <c r="K8" s="168"/>
    </row>
    <row r="9" spans="2:14" ht="16.5" customHeight="1" x14ac:dyDescent="0.3">
      <c r="B9" s="130"/>
      <c r="C9" s="132" t="s">
        <v>23</v>
      </c>
      <c r="D9" s="170" t="str">
        <f>IF('[1]Facility Info'!$B$7="", "", LEFT('[1]Facility Info'!$B$7,FIND(",",'[1]Facility Info'!$B$7)-1))</f>
        <v/>
      </c>
      <c r="E9" s="153"/>
      <c r="F9" s="153"/>
      <c r="G9" s="172"/>
      <c r="H9" s="18" t="s">
        <v>24</v>
      </c>
      <c r="I9" s="170" t="str">
        <f>IF('[1]Facility Info'!$B$7="","",MID('[1]Facility Info'!$B$7,FIND(",",'[1]Facility Info'!$B$7)+1,LEN('[1]Facility Info'!$B$7)))</f>
        <v/>
      </c>
      <c r="J9" s="153"/>
      <c r="K9" s="168"/>
    </row>
    <row r="10" spans="2:14" ht="16.5" customHeight="1" x14ac:dyDescent="0.3">
      <c r="B10" s="130"/>
      <c r="C10" s="132" t="s">
        <v>25</v>
      </c>
      <c r="D10" s="175" t="str">
        <f>IF('[1]Facility Info'!$B$8="", "", '[1]Facility Info'!$B$8)</f>
        <v/>
      </c>
      <c r="E10" s="153"/>
      <c r="F10" s="172"/>
      <c r="G10" s="18" t="s">
        <v>26</v>
      </c>
      <c r="H10" s="175" t="s">
        <v>414</v>
      </c>
      <c r="I10" s="153"/>
      <c r="J10" s="153"/>
      <c r="K10" s="168"/>
    </row>
    <row r="11" spans="2:14" ht="16.5" customHeight="1" x14ac:dyDescent="0.3">
      <c r="B11" s="130"/>
      <c r="C11" s="132" t="s">
        <v>27</v>
      </c>
      <c r="D11" s="170" t="s">
        <v>414</v>
      </c>
      <c r="E11" s="153"/>
      <c r="F11" s="153"/>
      <c r="G11" s="172"/>
      <c r="H11" s="176"/>
      <c r="I11" s="153"/>
      <c r="J11" s="153"/>
      <c r="K11" s="168"/>
    </row>
    <row r="12" spans="2:14" ht="16.5" customHeight="1" x14ac:dyDescent="0.3">
      <c r="B12" s="130"/>
      <c r="C12" s="132" t="s">
        <v>28</v>
      </c>
      <c r="D12" s="170" t="s">
        <v>414</v>
      </c>
      <c r="E12" s="153"/>
      <c r="F12" s="153"/>
      <c r="G12" s="172"/>
      <c r="H12" s="18" t="s">
        <v>24</v>
      </c>
      <c r="I12" s="170" t="s">
        <v>414</v>
      </c>
      <c r="J12" s="153"/>
      <c r="K12" s="168"/>
    </row>
    <row r="13" spans="2:14" ht="16.5" customHeight="1" x14ac:dyDescent="0.3">
      <c r="B13" s="130"/>
      <c r="C13" s="132" t="s">
        <v>25</v>
      </c>
      <c r="D13" s="175" t="s">
        <v>414</v>
      </c>
      <c r="E13" s="153"/>
      <c r="F13" s="172"/>
      <c r="G13" s="18" t="s">
        <v>27</v>
      </c>
      <c r="H13" s="170" t="s">
        <v>414</v>
      </c>
      <c r="I13" s="153"/>
      <c r="J13" s="153"/>
      <c r="K13" s="168"/>
    </row>
    <row r="14" spans="2:14" ht="14.4" x14ac:dyDescent="0.3">
      <c r="B14" s="130"/>
      <c r="C14" s="133"/>
      <c r="D14" s="20"/>
      <c r="E14" s="20"/>
      <c r="F14" s="20"/>
      <c r="G14" s="21"/>
      <c r="H14" s="20"/>
      <c r="I14" s="20"/>
      <c r="J14" s="20"/>
      <c r="K14" s="134"/>
      <c r="L14" s="130"/>
    </row>
    <row r="15" spans="2:14" ht="16.5" customHeight="1" x14ac:dyDescent="0.3">
      <c r="B15" s="130"/>
      <c r="C15" s="177" t="s">
        <v>29</v>
      </c>
      <c r="D15" s="153"/>
      <c r="E15" s="172"/>
      <c r="F15" s="178" t="s">
        <v>30</v>
      </c>
      <c r="G15" s="153"/>
      <c r="H15" s="172"/>
      <c r="I15" s="179"/>
      <c r="J15" s="153"/>
      <c r="K15" s="168"/>
      <c r="M15" s="180"/>
      <c r="N15" s="155"/>
    </row>
    <row r="16" spans="2:14" ht="18" x14ac:dyDescent="0.35">
      <c r="B16" s="130"/>
      <c r="C16" s="145" t="str">
        <f>IF(AND((D5=""),(D9=""),(I9=""),(D7=""),(D8=""),(G8=""),(J8=""),(D10=""),(D11=""),(D12=""),(D13=""),(I12=""),(D13=""),(H13=""),(D6=""),(G6=""),(F15="")),"",IF(OR((D5=""),(D9=""),(I9=""),(D7=""),(D8=""),(G8=""),(J8=""),(D10=""),(D11=""),(D12=""),(D13=""),(I12=""),(D13=""),(H13=""),(D6=""),(G6=""),(F15="")),"Information is missing in the above section. Please complete fully.",""))</f>
        <v>Information is missing in the above section. Please complete fully.</v>
      </c>
      <c r="D16" s="24"/>
      <c r="E16" s="24"/>
      <c r="F16" s="25"/>
      <c r="G16" s="25"/>
      <c r="H16" s="25"/>
      <c r="I16" s="26"/>
      <c r="J16" s="26"/>
      <c r="K16" s="136"/>
      <c r="L16" s="130"/>
    </row>
    <row r="17" spans="2:12" ht="16.5" customHeight="1" x14ac:dyDescent="0.25">
      <c r="B17" s="130"/>
      <c r="C17" s="169" t="s">
        <v>31</v>
      </c>
      <c r="D17" s="153"/>
      <c r="E17" s="153"/>
      <c r="F17" s="153"/>
      <c r="G17" s="153"/>
      <c r="H17" s="153"/>
      <c r="I17" s="153"/>
      <c r="J17" s="153"/>
      <c r="K17" s="168"/>
    </row>
    <row r="18" spans="2:12" ht="16.5" customHeight="1" x14ac:dyDescent="0.3">
      <c r="B18" s="130"/>
      <c r="C18" s="132" t="s">
        <v>32</v>
      </c>
      <c r="D18" s="181" t="s">
        <v>33</v>
      </c>
      <c r="E18" s="153"/>
      <c r="F18" s="172"/>
      <c r="G18" s="182" t="s">
        <v>34</v>
      </c>
      <c r="H18" s="172"/>
      <c r="I18" s="183" t="str">
        <f>IF('[1]Facility Info'!$B$1="", "", '[1]Facility Info'!$B$1+28)</f>
        <v/>
      </c>
      <c r="J18" s="153"/>
      <c r="K18" s="168"/>
    </row>
    <row r="19" spans="2:12" ht="16.5" customHeight="1" x14ac:dyDescent="0.3">
      <c r="B19" s="130"/>
      <c r="C19" s="132" t="s">
        <v>35</v>
      </c>
      <c r="D19" s="181" t="str">
        <f>IF('[1]Business Type'!$F$2="", "", '[1]Business Type'!$F$2)</f>
        <v/>
      </c>
      <c r="E19" s="172"/>
      <c r="F19" s="182" t="s">
        <v>36</v>
      </c>
      <c r="G19" s="172"/>
      <c r="H19" s="181" t="str">
        <f>IF(D19="Other", '[1]Business Type'!$F$3, "")</f>
        <v/>
      </c>
      <c r="I19" s="153"/>
      <c r="J19" s="153"/>
      <c r="K19" s="168"/>
    </row>
    <row r="20" spans="2:12" ht="16.5" customHeight="1" x14ac:dyDescent="0.3">
      <c r="B20" s="130"/>
      <c r="C20" s="132" t="s">
        <v>37</v>
      </c>
      <c r="D20" s="181" t="str">
        <f>D5</f>
        <v/>
      </c>
      <c r="E20" s="153"/>
      <c r="F20" s="153"/>
      <c r="G20" s="153"/>
      <c r="H20" s="172"/>
      <c r="I20" s="184"/>
      <c r="J20" s="153"/>
      <c r="K20" s="168"/>
    </row>
    <row r="21" spans="2:12" ht="16.5" customHeight="1" x14ac:dyDescent="0.3">
      <c r="B21" s="130"/>
      <c r="C21" s="132" t="s">
        <v>38</v>
      </c>
      <c r="D21" s="170" t="str">
        <f>D7</f>
        <v/>
      </c>
      <c r="E21" s="153"/>
      <c r="F21" s="153"/>
      <c r="G21" s="153"/>
      <c r="H21" s="153"/>
      <c r="I21" s="153"/>
      <c r="J21" s="153"/>
      <c r="K21" s="168"/>
    </row>
    <row r="22" spans="2:12" ht="14.4" x14ac:dyDescent="0.3">
      <c r="B22" s="130"/>
      <c r="C22" s="132" t="s">
        <v>20</v>
      </c>
      <c r="D22" s="170" t="str">
        <f>D8</f>
        <v/>
      </c>
      <c r="E22" s="172"/>
      <c r="F22" s="47" t="s">
        <v>21</v>
      </c>
      <c r="G22" s="181" t="s">
        <v>39</v>
      </c>
      <c r="H22" s="172"/>
      <c r="I22" s="19" t="s">
        <v>22</v>
      </c>
      <c r="J22" s="174" t="str">
        <f>J8</f>
        <v/>
      </c>
      <c r="K22" s="168"/>
    </row>
    <row r="23" spans="2:12" ht="14.4" x14ac:dyDescent="0.3">
      <c r="B23" s="130"/>
      <c r="C23" s="177" t="str">
        <f>UTILITY_NAME&amp;" Electric Account Number at Project Site:"</f>
        <v>Pepco Electric Account Number at Project Site:</v>
      </c>
      <c r="D23" s="153"/>
      <c r="E23" s="172"/>
      <c r="F23" s="170" t="str">
        <f>IF('[1]Facility Info'!$B$3="", "", '[1]Facility Info'!$B$3)</f>
        <v/>
      </c>
      <c r="G23" s="153"/>
      <c r="H23" s="153"/>
      <c r="I23" s="153"/>
      <c r="J23" s="153"/>
      <c r="K23" s="168"/>
    </row>
    <row r="24" spans="2:12" ht="14.4" x14ac:dyDescent="0.3">
      <c r="B24" s="130"/>
      <c r="C24" s="133"/>
      <c r="D24" s="20"/>
      <c r="E24" s="20"/>
      <c r="F24" s="20"/>
      <c r="G24" s="21"/>
      <c r="H24" s="20"/>
      <c r="I24" s="20"/>
      <c r="J24" s="20"/>
      <c r="K24" s="134"/>
      <c r="L24" s="130"/>
    </row>
    <row r="25" spans="2:12" ht="23.25" customHeight="1" x14ac:dyDescent="0.25">
      <c r="B25" s="130"/>
      <c r="C25" s="177" t="s">
        <v>40</v>
      </c>
      <c r="D25" s="153"/>
      <c r="E25" s="153"/>
      <c r="F25" s="153"/>
      <c r="G25" s="172"/>
      <c r="H25" s="185"/>
      <c r="I25" s="153"/>
      <c r="J25" s="153"/>
      <c r="K25" s="168"/>
    </row>
    <row r="26" spans="2:12" ht="23.25" customHeight="1" x14ac:dyDescent="0.25">
      <c r="B26" s="130"/>
      <c r="C26" s="147"/>
      <c r="D26" s="148"/>
      <c r="E26" s="148"/>
      <c r="F26" s="148"/>
      <c r="G26" s="148"/>
      <c r="H26" s="148"/>
      <c r="I26" s="148"/>
      <c r="J26" s="148"/>
      <c r="K26" s="149"/>
      <c r="L26" s="130"/>
    </row>
    <row r="27" spans="2:12" ht="14.4" hidden="1" x14ac:dyDescent="0.25">
      <c r="B27" s="130"/>
      <c r="C27" s="186" t="s">
        <v>41</v>
      </c>
      <c r="D27" s="153"/>
      <c r="E27" s="153"/>
      <c r="F27" s="172"/>
      <c r="G27" s="47"/>
      <c r="H27" s="129"/>
      <c r="I27" s="29"/>
      <c r="J27" s="29"/>
      <c r="K27" s="137"/>
      <c r="L27" s="130"/>
    </row>
    <row r="28" spans="2:12" ht="18" x14ac:dyDescent="0.35">
      <c r="B28" s="130"/>
      <c r="C28" s="135"/>
      <c r="D28" s="24"/>
      <c r="E28" s="24"/>
      <c r="F28" s="25"/>
      <c r="G28" s="25"/>
      <c r="H28" s="25"/>
      <c r="I28" s="26"/>
      <c r="J28" s="26"/>
      <c r="K28" s="136"/>
      <c r="L28" s="130"/>
    </row>
    <row r="29" spans="2:12" ht="15" customHeight="1" x14ac:dyDescent="0.25">
      <c r="B29" s="130"/>
      <c r="C29" s="169" t="s">
        <v>42</v>
      </c>
      <c r="D29" s="153"/>
      <c r="E29" s="153"/>
      <c r="F29" s="153"/>
      <c r="G29" s="153"/>
      <c r="H29" s="153"/>
      <c r="I29" s="153"/>
      <c r="J29" s="153"/>
      <c r="K29" s="168"/>
    </row>
    <row r="30" spans="2:12" ht="14.4" x14ac:dyDescent="0.3">
      <c r="B30" s="130"/>
      <c r="C30" s="132" t="s">
        <v>16</v>
      </c>
      <c r="D30" s="170" t="s">
        <v>43</v>
      </c>
      <c r="E30" s="153"/>
      <c r="F30" s="172"/>
      <c r="G30" s="171" t="s">
        <v>23</v>
      </c>
      <c r="H30" s="172"/>
      <c r="I30" s="170" t="s">
        <v>44</v>
      </c>
      <c r="J30" s="153"/>
      <c r="K30" s="168"/>
    </row>
    <row r="31" spans="2:12" ht="14.4" x14ac:dyDescent="0.3">
      <c r="B31" s="130"/>
      <c r="C31" s="132" t="s">
        <v>45</v>
      </c>
      <c r="D31" s="175" t="s">
        <v>46</v>
      </c>
      <c r="E31" s="153"/>
      <c r="F31" s="172"/>
      <c r="G31" s="18" t="s">
        <v>26</v>
      </c>
      <c r="H31" s="175" t="s">
        <v>47</v>
      </c>
      <c r="I31" s="153"/>
      <c r="J31" s="153"/>
      <c r="K31" s="168"/>
    </row>
    <row r="32" spans="2:12" ht="14.4" x14ac:dyDescent="0.3">
      <c r="B32" s="130"/>
      <c r="C32" s="132" t="s">
        <v>27</v>
      </c>
      <c r="D32" s="170" t="s">
        <v>48</v>
      </c>
      <c r="E32" s="153"/>
      <c r="F32" s="153"/>
      <c r="G32" s="153"/>
      <c r="H32" s="153"/>
      <c r="I32" s="153"/>
      <c r="J32" s="153"/>
      <c r="K32" s="168"/>
    </row>
    <row r="33" spans="2:12" ht="14.4" x14ac:dyDescent="0.3">
      <c r="B33" s="130"/>
      <c r="C33" s="132" t="s">
        <v>49</v>
      </c>
      <c r="D33" s="170" t="s">
        <v>50</v>
      </c>
      <c r="E33" s="153"/>
      <c r="F33" s="153"/>
      <c r="G33" s="153"/>
      <c r="H33" s="153"/>
      <c r="I33" s="153"/>
      <c r="J33" s="153"/>
      <c r="K33" s="168"/>
    </row>
    <row r="34" spans="2:12" ht="14.4" x14ac:dyDescent="0.3">
      <c r="B34" s="130"/>
      <c r="C34" s="132" t="s">
        <v>20</v>
      </c>
      <c r="D34" s="170" t="s">
        <v>51</v>
      </c>
      <c r="E34" s="172"/>
      <c r="F34" s="47" t="s">
        <v>21</v>
      </c>
      <c r="G34" s="181" t="s">
        <v>52</v>
      </c>
      <c r="H34" s="172"/>
      <c r="I34" s="19" t="s">
        <v>22</v>
      </c>
      <c r="J34" s="174">
        <v>95827</v>
      </c>
      <c r="K34" s="168"/>
    </row>
    <row r="35" spans="2:12" ht="18" x14ac:dyDescent="0.35">
      <c r="B35" s="130"/>
      <c r="C35" s="145" t="str">
        <f>IF(AND((D30=""),(I30=""),(D31=""),(H31=""),(D32=""),(D33=""),(D34=""),(G34=""),(J34="")),"",IF(OR((D30=""),(I30=""),(D31=""),(H31=""),(D32=""),(D33=""),(D34=""),(G34=""),(J34="")),"Information is missing in the above section. Please complete fully.",""))</f>
        <v/>
      </c>
      <c r="D35" s="24"/>
      <c r="E35" s="24"/>
      <c r="F35" s="25"/>
      <c r="G35" s="25"/>
      <c r="H35" s="25"/>
      <c r="I35" s="26"/>
      <c r="J35" s="26"/>
      <c r="K35" s="136"/>
      <c r="L35" s="130"/>
    </row>
    <row r="36" spans="2:12" ht="13.2" hidden="1" x14ac:dyDescent="0.25">
      <c r="B36" s="130"/>
      <c r="C36" s="169" t="s">
        <v>53</v>
      </c>
      <c r="D36" s="153"/>
      <c r="E36" s="153"/>
      <c r="F36" s="153"/>
      <c r="G36" s="153"/>
      <c r="H36" s="153"/>
      <c r="I36" s="153"/>
      <c r="J36" s="153"/>
      <c r="K36" s="168"/>
    </row>
    <row r="37" spans="2:12" ht="14.4" hidden="1" x14ac:dyDescent="0.3">
      <c r="B37" s="130"/>
      <c r="C37" s="187" t="s">
        <v>54</v>
      </c>
      <c r="D37" s="172"/>
      <c r="E37" s="188"/>
      <c r="F37" s="153"/>
      <c r="G37" s="172"/>
      <c r="H37" s="189"/>
      <c r="I37" s="153"/>
      <c r="J37" s="153"/>
      <c r="K37" s="168"/>
    </row>
    <row r="38" spans="2:12" ht="14.4" hidden="1" x14ac:dyDescent="0.3">
      <c r="B38" s="130"/>
      <c r="C38" s="187" t="s">
        <v>55</v>
      </c>
      <c r="D38" s="172"/>
      <c r="E38" s="188"/>
      <c r="F38" s="153"/>
      <c r="G38" s="153"/>
      <c r="H38" s="153"/>
      <c r="I38" s="153"/>
      <c r="J38" s="153"/>
      <c r="K38" s="168"/>
    </row>
    <row r="39" spans="2:12" ht="14.4" hidden="1" x14ac:dyDescent="0.3">
      <c r="B39" s="130"/>
      <c r="C39" s="187" t="s">
        <v>56</v>
      </c>
      <c r="D39" s="172"/>
      <c r="E39" s="191"/>
      <c r="F39" s="153"/>
      <c r="G39" s="153"/>
      <c r="H39" s="153"/>
      <c r="I39" s="153"/>
      <c r="J39" s="153"/>
      <c r="K39" s="168"/>
    </row>
    <row r="40" spans="2:12" ht="14.4" hidden="1" x14ac:dyDescent="0.3">
      <c r="B40" s="130"/>
      <c r="C40" s="138"/>
      <c r="D40" s="30"/>
      <c r="E40" s="31"/>
      <c r="F40" s="32"/>
      <c r="G40" s="33"/>
      <c r="H40" s="190"/>
      <c r="I40" s="153"/>
      <c r="J40" s="153"/>
      <c r="K40" s="168"/>
    </row>
    <row r="41" spans="2:12" ht="14.4" hidden="1" x14ac:dyDescent="0.3">
      <c r="B41" s="130"/>
      <c r="C41" s="192" t="s">
        <v>57</v>
      </c>
      <c r="D41" s="172"/>
      <c r="E41" s="194"/>
      <c r="F41" s="163"/>
      <c r="G41" s="195"/>
      <c r="H41" s="196" t="s">
        <v>58</v>
      </c>
      <c r="I41" s="172"/>
      <c r="J41" s="197" t="e">
        <f>#REF!</f>
        <v>#REF!</v>
      </c>
      <c r="K41" s="168"/>
    </row>
    <row r="42" spans="2:12" ht="14.4" hidden="1" x14ac:dyDescent="0.3">
      <c r="C42" s="193"/>
      <c r="D42" s="172"/>
      <c r="E42" s="198" t="e">
        <f>#REF!</f>
        <v>#REF!</v>
      </c>
      <c r="F42" s="161"/>
      <c r="G42" s="199"/>
      <c r="H42" s="196" t="s">
        <v>59</v>
      </c>
      <c r="I42" s="172"/>
      <c r="J42" s="200" t="e">
        <f>#REF!</f>
        <v>#REF!</v>
      </c>
      <c r="K42" s="168"/>
    </row>
    <row r="43" spans="2:12" ht="18.75" customHeight="1" x14ac:dyDescent="0.25">
      <c r="B43" s="130"/>
      <c r="C43" s="169" t="s">
        <v>60</v>
      </c>
      <c r="D43" s="153"/>
      <c r="E43" s="153"/>
      <c r="F43" s="153"/>
      <c r="G43" s="153"/>
      <c r="H43" s="153"/>
      <c r="I43" s="153"/>
      <c r="J43" s="153"/>
      <c r="K43" s="168"/>
    </row>
    <row r="44" spans="2:12" ht="24" customHeight="1" x14ac:dyDescent="0.3">
      <c r="B44" s="130"/>
      <c r="C44" s="139" t="str">
        <f>("Submit a copy of a recent "&amp;UTILITY_NAME)&amp;" electric utility bill with this request form."</f>
        <v>Submit a copy of a recent Pepco electric utility bill with this request form.</v>
      </c>
      <c r="D44" s="35"/>
      <c r="E44" s="35"/>
      <c r="F44" s="35"/>
      <c r="G44" s="35"/>
      <c r="H44" s="35"/>
      <c r="I44" s="35"/>
      <c r="J44" s="35"/>
      <c r="K44" s="140"/>
      <c r="L44" s="130"/>
    </row>
    <row r="45" spans="2:12" ht="13.2" customHeight="1" x14ac:dyDescent="0.25">
      <c r="B45" s="130"/>
      <c r="C45" s="201" t="s">
        <v>61</v>
      </c>
      <c r="D45" s="163"/>
      <c r="E45" s="163"/>
      <c r="F45" s="163"/>
      <c r="G45" s="163"/>
      <c r="H45" s="163"/>
      <c r="I45" s="163"/>
      <c r="J45" s="163"/>
      <c r="K45" s="202"/>
    </row>
    <row r="46" spans="2:12" ht="17.25" customHeight="1" x14ac:dyDescent="0.25">
      <c r="C46" s="203"/>
      <c r="D46" s="204"/>
      <c r="E46" s="204"/>
      <c r="F46" s="204"/>
      <c r="G46" s="204"/>
      <c r="H46" s="204"/>
      <c r="I46" s="204"/>
      <c r="J46" s="204"/>
      <c r="K46" s="205"/>
    </row>
    <row r="47" spans="2:12" ht="46.5" customHeight="1" x14ac:dyDescent="0.25">
      <c r="C47" s="203"/>
      <c r="D47" s="204"/>
      <c r="E47" s="204"/>
      <c r="F47" s="204"/>
      <c r="G47" s="204"/>
      <c r="H47" s="204"/>
      <c r="I47" s="204"/>
      <c r="J47" s="204"/>
      <c r="K47" s="205"/>
    </row>
    <row r="48" spans="2:12" ht="13.2" x14ac:dyDescent="0.25">
      <c r="C48" s="203"/>
      <c r="D48" s="204"/>
      <c r="E48" s="204"/>
      <c r="F48" s="204"/>
      <c r="G48" s="204"/>
      <c r="H48" s="204"/>
      <c r="I48" s="204"/>
      <c r="J48" s="204"/>
      <c r="K48" s="205"/>
    </row>
    <row r="49" spans="2:12" ht="17.25" customHeight="1" x14ac:dyDescent="0.25">
      <c r="C49" s="203"/>
      <c r="D49" s="204"/>
      <c r="E49" s="204"/>
      <c r="F49" s="204"/>
      <c r="G49" s="204"/>
      <c r="H49" s="204"/>
      <c r="I49" s="204"/>
      <c r="J49" s="204"/>
      <c r="K49" s="205"/>
    </row>
    <row r="50" spans="2:12" ht="13.2" x14ac:dyDescent="0.25">
      <c r="C50" s="203"/>
      <c r="D50" s="204"/>
      <c r="E50" s="204"/>
      <c r="F50" s="204"/>
      <c r="G50" s="204"/>
      <c r="H50" s="204"/>
      <c r="I50" s="204"/>
      <c r="J50" s="204"/>
      <c r="K50" s="205"/>
    </row>
    <row r="51" spans="2:12" ht="13.2" x14ac:dyDescent="0.25">
      <c r="C51" s="206"/>
      <c r="D51" s="161"/>
      <c r="E51" s="161"/>
      <c r="F51" s="161"/>
      <c r="G51" s="161"/>
      <c r="H51" s="161"/>
      <c r="I51" s="161"/>
      <c r="J51" s="161"/>
      <c r="K51" s="207"/>
    </row>
    <row r="52" spans="2:12" ht="16.5" customHeight="1" x14ac:dyDescent="0.3">
      <c r="B52" s="130"/>
      <c r="C52" s="177" t="s">
        <v>62</v>
      </c>
      <c r="D52" s="153"/>
      <c r="E52" s="172"/>
      <c r="F52" s="181"/>
      <c r="G52" s="153"/>
      <c r="H52" s="153"/>
      <c r="I52" s="153"/>
      <c r="J52" s="153"/>
      <c r="K52" s="168"/>
    </row>
    <row r="53" spans="2:12" ht="34.799999999999997" customHeight="1" x14ac:dyDescent="0.3">
      <c r="B53" s="130"/>
      <c r="C53" s="177" t="s">
        <v>63</v>
      </c>
      <c r="D53" s="153"/>
      <c r="E53" s="172"/>
      <c r="F53" s="181"/>
      <c r="G53" s="153"/>
      <c r="H53" s="153"/>
      <c r="I53" s="153"/>
      <c r="J53" s="153"/>
      <c r="K53" s="168"/>
    </row>
    <row r="54" spans="2:12" ht="14.4" hidden="1" x14ac:dyDescent="0.3">
      <c r="B54" s="130"/>
      <c r="C54" s="132" t="s">
        <v>24</v>
      </c>
      <c r="D54" s="181"/>
      <c r="E54" s="153"/>
      <c r="F54" s="172"/>
      <c r="G54" s="18" t="s">
        <v>64</v>
      </c>
      <c r="H54" s="208"/>
      <c r="I54" s="153"/>
      <c r="J54" s="153"/>
      <c r="K54" s="168"/>
    </row>
    <row r="55" spans="2:12" ht="14.4" hidden="1" x14ac:dyDescent="0.3">
      <c r="B55" s="130"/>
      <c r="C55" s="132" t="s">
        <v>65</v>
      </c>
      <c r="D55" s="181"/>
      <c r="E55" s="153"/>
      <c r="F55" s="172"/>
      <c r="G55" s="181"/>
      <c r="H55" s="153"/>
      <c r="I55" s="153"/>
      <c r="J55" s="153"/>
      <c r="K55" s="168"/>
    </row>
    <row r="56" spans="2:12" ht="14.4" hidden="1" x14ac:dyDescent="0.3">
      <c r="B56" s="130"/>
      <c r="C56" s="132" t="s">
        <v>66</v>
      </c>
      <c r="D56" s="181"/>
      <c r="E56" s="153"/>
      <c r="F56" s="153"/>
      <c r="G56" s="153"/>
      <c r="H56" s="153"/>
      <c r="I56" s="153"/>
      <c r="J56" s="153"/>
      <c r="K56" s="168"/>
    </row>
    <row r="57" spans="2:12" ht="14.4" hidden="1" x14ac:dyDescent="0.3">
      <c r="B57" s="130"/>
      <c r="C57" s="132" t="s">
        <v>49</v>
      </c>
      <c r="D57" s="170"/>
      <c r="E57" s="153"/>
      <c r="F57" s="153"/>
      <c r="G57" s="153"/>
      <c r="H57" s="153"/>
      <c r="I57" s="153"/>
      <c r="J57" s="153"/>
      <c r="K57" s="168"/>
    </row>
    <row r="58" spans="2:12" ht="14.4" hidden="1" x14ac:dyDescent="0.3">
      <c r="B58" s="130"/>
      <c r="C58" s="132" t="s">
        <v>20</v>
      </c>
      <c r="D58" s="170"/>
      <c r="E58" s="172"/>
      <c r="F58" s="47" t="s">
        <v>21</v>
      </c>
      <c r="G58" s="181"/>
      <c r="H58" s="172"/>
      <c r="I58" s="19" t="s">
        <v>22</v>
      </c>
      <c r="J58" s="174"/>
      <c r="K58" s="168"/>
    </row>
    <row r="59" spans="2:12" ht="14.4" hidden="1" x14ac:dyDescent="0.3">
      <c r="B59" s="130"/>
      <c r="C59" s="132" t="s">
        <v>67</v>
      </c>
      <c r="D59" s="181"/>
      <c r="E59" s="172"/>
      <c r="F59" s="184"/>
      <c r="G59" s="153"/>
      <c r="H59" s="153"/>
      <c r="I59" s="153"/>
      <c r="J59" s="153"/>
      <c r="K59" s="168"/>
    </row>
    <row r="60" spans="2:12" ht="14.4" hidden="1" x14ac:dyDescent="0.3">
      <c r="B60" s="130"/>
      <c r="C60" s="187" t="s">
        <v>68</v>
      </c>
      <c r="D60" s="153"/>
      <c r="E60" s="172"/>
      <c r="F60" s="170"/>
      <c r="G60" s="153"/>
      <c r="H60" s="153"/>
      <c r="I60" s="153"/>
      <c r="J60" s="153"/>
      <c r="K60" s="168"/>
    </row>
    <row r="61" spans="2:12" ht="18" hidden="1" x14ac:dyDescent="0.35">
      <c r="B61" s="130"/>
      <c r="C61" s="135" t="str">
        <f>IF(AND((D54=""),(H54=""),(D55=""),(D56=""),(D57=""),(D58=""),(G58=""),(J58=""),(D59=""),(F60="")),"",IF(OR((D54=""),(H54=""),(D55=""),(D56=""),(D57=""),(D58=""),(G58=""),(J58=""),(D59=""),(F60="")),"Information is missing in the above section. Please complete fully.",""))</f>
        <v/>
      </c>
      <c r="D61" s="24"/>
      <c r="E61" s="24"/>
      <c r="F61" s="25"/>
      <c r="G61" s="25"/>
      <c r="H61" s="25"/>
      <c r="I61" s="26"/>
      <c r="J61" s="26"/>
      <c r="K61" s="136"/>
      <c r="L61" s="130"/>
    </row>
    <row r="62" spans="2:12" ht="3" customHeight="1" x14ac:dyDescent="0.3">
      <c r="B62" s="130"/>
      <c r="C62" s="141"/>
      <c r="D62" s="36"/>
      <c r="E62" s="36"/>
      <c r="F62" s="37"/>
      <c r="G62" s="37"/>
      <c r="H62" s="37"/>
      <c r="I62" s="37"/>
      <c r="J62" s="37"/>
      <c r="K62" s="142"/>
      <c r="L62" s="130"/>
    </row>
    <row r="63" spans="2:12" ht="27.6" customHeight="1" x14ac:dyDescent="0.25">
      <c r="B63" s="130"/>
      <c r="C63" s="143" t="s">
        <v>69</v>
      </c>
      <c r="D63" s="38"/>
      <c r="E63" s="151"/>
      <c r="F63" s="151"/>
      <c r="G63" s="151"/>
      <c r="H63" s="151"/>
      <c r="I63" s="38"/>
      <c r="J63" s="38"/>
      <c r="K63" s="144" t="s">
        <v>70</v>
      </c>
      <c r="L63" s="130"/>
    </row>
    <row r="64" spans="2:12" ht="14.4" x14ac:dyDescent="0.3">
      <c r="B64" s="130"/>
      <c r="C64" s="132" t="s">
        <v>71</v>
      </c>
      <c r="D64" s="209"/>
      <c r="E64" s="153"/>
      <c r="F64" s="172"/>
      <c r="G64" s="171" t="s">
        <v>72</v>
      </c>
      <c r="H64" s="172"/>
      <c r="I64" s="208"/>
      <c r="J64" s="153"/>
      <c r="K64" s="168"/>
    </row>
    <row r="65" spans="1:12" ht="14.4" hidden="1" x14ac:dyDescent="0.3">
      <c r="B65" s="130"/>
      <c r="C65" s="132" t="s">
        <v>73</v>
      </c>
      <c r="D65" s="17"/>
      <c r="E65" s="171" t="s">
        <v>74</v>
      </c>
      <c r="F65" s="172"/>
      <c r="G65" s="208"/>
      <c r="H65" s="172"/>
      <c r="I65" s="18" t="s">
        <v>75</v>
      </c>
      <c r="J65" s="181"/>
      <c r="K65" s="168"/>
    </row>
    <row r="66" spans="1:12" ht="14.4" hidden="1" x14ac:dyDescent="0.3">
      <c r="B66" s="130"/>
      <c r="C66" s="132" t="s">
        <v>76</v>
      </c>
      <c r="D66" s="208"/>
      <c r="E66" s="172"/>
      <c r="F66" s="39" t="s">
        <v>77</v>
      </c>
      <c r="G66" s="40"/>
      <c r="H66" s="210"/>
      <c r="I66" s="153"/>
      <c r="J66" s="153"/>
      <c r="K66" s="168"/>
    </row>
    <row r="67" spans="1:12" ht="14.4" hidden="1" x14ac:dyDescent="0.3">
      <c r="B67" s="130"/>
      <c r="C67" s="132" t="s">
        <v>78</v>
      </c>
      <c r="D67" s="17"/>
      <c r="E67" s="171" t="s">
        <v>79</v>
      </c>
      <c r="F67" s="172"/>
      <c r="G67" s="208"/>
      <c r="H67" s="172"/>
      <c r="I67" s="18" t="s">
        <v>75</v>
      </c>
      <c r="J67" s="181"/>
      <c r="K67" s="168"/>
    </row>
    <row r="68" spans="1:12" ht="14.4" hidden="1" x14ac:dyDescent="0.3">
      <c r="B68" s="130"/>
      <c r="C68" s="132" t="s">
        <v>80</v>
      </c>
      <c r="D68" s="208"/>
      <c r="E68" s="172"/>
      <c r="F68" s="39" t="s">
        <v>81</v>
      </c>
      <c r="G68" s="40"/>
      <c r="H68" s="210"/>
      <c r="I68" s="153"/>
      <c r="J68" s="153"/>
      <c r="K68" s="168"/>
    </row>
    <row r="69" spans="1:12" ht="54.75" customHeight="1" thickBot="1" x14ac:dyDescent="0.3">
      <c r="B69" s="128"/>
      <c r="C69" s="211" t="str">
        <f>IF((UTILITY_NAME="Delmarva Power"),'DelmarvaT&amp;C'!C2:K2,IF((UTILITY_NAME="Pepco"),'PepcoT&amp;C'!C2:K2,""))</f>
        <v>Return completed application and workbook to the Pepco C&amp;I Energy Savings Program
c/o Lockheed Martin, 2275 Research Blvd MS-8N, Rockville MD 20850
Phone: 1-866-353-5798 | Fax: 301-519-5445 | email: PepcoEnergyEfficiency@LMBPS.com | web: www.pepco.com/business</v>
      </c>
      <c r="D69" s="212"/>
      <c r="E69" s="212"/>
      <c r="F69" s="212"/>
      <c r="G69" s="212"/>
      <c r="H69" s="212"/>
      <c r="I69" s="212"/>
      <c r="J69" s="212"/>
      <c r="K69" s="212"/>
      <c r="L69" s="150"/>
    </row>
    <row r="70" spans="1:12" ht="13.2" hidden="1" x14ac:dyDescent="0.25">
      <c r="A70" s="2"/>
      <c r="B70" s="213" t="s">
        <v>82</v>
      </c>
      <c r="C70" s="161"/>
      <c r="D70" s="161"/>
      <c r="E70" s="161"/>
      <c r="F70" s="161"/>
      <c r="G70" s="161"/>
      <c r="H70" s="161"/>
      <c r="I70" s="161"/>
      <c r="J70" s="161"/>
      <c r="K70" s="161"/>
      <c r="L70" s="153"/>
    </row>
    <row r="71" spans="1:12" ht="13.2" hidden="1" x14ac:dyDescent="0.25">
      <c r="A71" s="2"/>
      <c r="B71" s="214" t="str">
        <f>IF((UTILITY_NAME="Delmarva Power"),'DelmarvaT&amp;C'!B4:L4,IF((UTILITY_NAME="Pepco"),'PepcoT&amp;C'!B4:L4,0))</f>
        <v>1. Program Offer: This application covers products purchased and installed after program pre-approval. This application does not cover products purchased or installed prior to the date of the Program’s Pre-approval (or Commitment) letter. Projects must be pre-approved and must be completed within six (6) months of the preapproval date. Pepco may cancel this application without liability if customer has (1) not installed the approved project, and has (2) not applied to Pepco for a project extension within six (6) months from the date of Pepco’s pre-approval. Within thirty (30) days of installation, Customer must notify Pepco and provide required post-installation documentation as described elsewhere in these Terms and Conditions. Customers who fail to provide timely notification and/or fail to provide required documentation may be denied incentive payment.</v>
      </c>
      <c r="C71" s="153"/>
      <c r="D71" s="153"/>
      <c r="E71" s="153"/>
      <c r="F71" s="153"/>
      <c r="G71" s="153"/>
      <c r="H71" s="153"/>
      <c r="I71" s="153"/>
      <c r="J71" s="153"/>
      <c r="K71" s="153"/>
      <c r="L71" s="153"/>
    </row>
    <row r="72" spans="1:12" ht="13.2" hidden="1" x14ac:dyDescent="0.25">
      <c r="A72" s="2"/>
      <c r="B72" s="214" t="str">
        <f>IF((UTILITY_NAME="Delmarva Power"),'DelmarvaT&amp;C'!B5:L5,IF((UTILITY_NAME="Pepco"),'PepcoT&amp;C'!B5:L5,0))</f>
        <v>2. ELIGIBILITY: Incentives are available to Pepco commercial, industrial, governmental, and institutional electric customers for the purchase and installation of Qualifying EEMs (as defined in Paragraph 3, below) in the Pepco Maryland service territory, subject to these Terms and Conditions.</v>
      </c>
      <c r="C72" s="153"/>
      <c r="D72" s="153"/>
      <c r="E72" s="153"/>
      <c r="F72" s="153"/>
      <c r="G72" s="153"/>
      <c r="H72" s="153"/>
      <c r="I72" s="153"/>
      <c r="J72" s="153"/>
      <c r="K72" s="153"/>
      <c r="L72" s="153"/>
    </row>
    <row r="73" spans="1:12" ht="13.2" hidden="1" x14ac:dyDescent="0.25">
      <c r="A73" s="2"/>
      <c r="B73" s="214" t="str">
        <f>IF((UTILITY_NAME="Delmarva Power"),'DelmarvaT&amp;C'!B6:L6,IF((UTILITY_NAME="Pepco"),'PepcoT&amp;C'!B6:L6,0))</f>
        <v>3. Qualifying EEMs:  Electric Efficiency Measures (EEMs) identified in official program materials approved by Pepco. Technologies that purport to save energy through reduction of voltage or power conditioning are not eligible. EEMs that displace/replace electrical energy use with another fuel (fuel switching) are not eligible. Unless explicitly pre-approved, EEMs must be new and covered by warranties.</v>
      </c>
      <c r="C73" s="153"/>
      <c r="D73" s="153"/>
      <c r="E73" s="153"/>
      <c r="F73" s="153"/>
      <c r="G73" s="153"/>
      <c r="H73" s="153"/>
      <c r="I73" s="153"/>
      <c r="J73" s="153"/>
      <c r="K73" s="153"/>
      <c r="L73" s="153"/>
    </row>
    <row r="74" spans="1:12" ht="13.2" hidden="1" x14ac:dyDescent="0.25">
      <c r="A74" s="2"/>
      <c r="B74" s="214" t="str">
        <f>IF((UTILITY_NAME="Delmarva Power"),'DelmarvaT&amp;C'!B7:L7,IF((UTILITY_NAME="Pepco"),'PepcoT&amp;C'!B7:L7,0))</f>
        <v>4. OWNERSHIP OF CAPACITY AND/OR ENERGY/ENVIRONMENTAL SAVINGS CREDITS: a) EEMs purchased and installed in part through incentives provided by this program are the property of the Customer, subject to any limitations contained within these Terms and Conditions. b) Notwithstanding the above, Pepco holds sole rights to any electric system capacity credits and energy or environmental credits that may be associated with EEMs for which incentives were received, and Pepco can dispose of these credits in any manner authorized by applicable law or regulation. c) In no event will activity associated with any energy or environmental credits noted in Section 4(b) result in interference with the Customer’s ability to operate EEMs as approved in the Program incentive award.</v>
      </c>
      <c r="C74" s="153"/>
      <c r="D74" s="153"/>
      <c r="E74" s="153"/>
      <c r="F74" s="153"/>
      <c r="G74" s="153"/>
      <c r="H74" s="153"/>
      <c r="I74" s="153"/>
      <c r="J74" s="153"/>
      <c r="K74" s="153"/>
      <c r="L74" s="153"/>
    </row>
    <row r="75" spans="1:12" ht="13.2" hidden="1" x14ac:dyDescent="0.25">
      <c r="A75" s="2"/>
      <c r="B75" s="214" t="str">
        <f>IF((UTILITY_NAME="Delmarva Power"),'DelmarvaT&amp;C'!B8:L8,IF((UTILITY_NAME="Pepco"),'PepcoT&amp;C'!B8:L8,0))</f>
        <v>5. PROJECT APPROVAL: a) Pre-approval from Pepco is required for all projects. b) Pepco reserves the right to pre-inspect any project. c) Pepco reserves the right to approve or disapprove any proposed EEMs in its sole reasonable discretion. d) No Project-related equipment may be ordered or installed prior to the date of Pepco’s Pre-Approval.</v>
      </c>
      <c r="C75" s="153"/>
      <c r="D75" s="153"/>
      <c r="E75" s="153"/>
      <c r="F75" s="153"/>
      <c r="G75" s="153"/>
      <c r="H75" s="153"/>
      <c r="I75" s="153"/>
      <c r="J75" s="153"/>
      <c r="K75" s="153"/>
      <c r="L75" s="153"/>
    </row>
    <row r="76" spans="1:12" ht="13.2" hidden="1" x14ac:dyDescent="0.25">
      <c r="A76" s="2"/>
      <c r="B76" s="214" t="str">
        <f>IF((UTILITY_NAME="Delmarva Power"),'DelmarvaT&amp;C'!B9:L9,IF((UTILITY_NAME="Pepco"),'PepcoT&amp;C'!B9:L9,0))</f>
        <v>6. PROJECT VERIFICATION: Pepco is not obligated to pay any pre-approved incentive awards until it has performed a satisfactory post-installation verification. If Pepco determines that EEMs were not installed in a manner consistent with the approved application, or if unapproved EEMs were installed, or if the installation was not consistent with generally accepted engineering practices, changes may be required before payment is issued. Pepco will not make payment until it has verified that the Customer has received, as appropriate, final drawings, operation and maintenance manuals, and operator training, and is substantially satisfied with the installation of eligible equipment.</v>
      </c>
      <c r="C76" s="153"/>
      <c r="D76" s="153"/>
      <c r="E76" s="153"/>
      <c r="F76" s="153"/>
      <c r="G76" s="153"/>
      <c r="H76" s="153"/>
      <c r="I76" s="153"/>
      <c r="J76" s="153"/>
      <c r="K76" s="153"/>
      <c r="L76" s="153"/>
    </row>
    <row r="77" spans="1:12" ht="13.2" hidden="1" x14ac:dyDescent="0.25">
      <c r="A77" s="2"/>
      <c r="B77" s="214" t="str">
        <f>IF((UTILITY_NAME="Delmarva Power"),'DelmarvaT&amp;C'!B10:L10,IF((UTILITY_NAME="Pepco"),'PepcoT&amp;C'!B10:L10,0))</f>
        <v>7. INDEPENDENT TESTING: Pepco reserves the right to deny incentives for any EEMs or equipment that have not been favorably assessed or approved by recognized, independent authorities, such as the Underwriter’s Laboratory (UL), Intertek ETL, or Air Conditioning, Heating, and Refrigeration Institute (AHRI).</v>
      </c>
      <c r="C77" s="153"/>
      <c r="D77" s="153"/>
      <c r="E77" s="153"/>
      <c r="F77" s="153"/>
      <c r="G77" s="153"/>
      <c r="H77" s="153"/>
      <c r="I77" s="153"/>
      <c r="J77" s="153"/>
      <c r="K77" s="153"/>
      <c r="L77" s="153"/>
    </row>
    <row r="78" spans="1:12" ht="13.2" hidden="1" x14ac:dyDescent="0.25">
      <c r="A78" s="2"/>
      <c r="B78" s="214" t="str">
        <f>IF((UTILITY_NAME="Delmarva Power"),'DelmarvaT&amp;C'!B11:L11,IF((UTILITY_NAME="Pepco"),'PepcoT&amp;C'!B11:L11,0))</f>
        <v>8. INCENTIVE AMOUNTS: All incentive payments will also be subject to the following limitations: a) Each  Pepco electric account is limited to $250,000 in incentives per program year (including all incentive applications received in the program year) b) Pepco reserves the right to deny any incentive application that may result in Pepco exceeding its program budget. Cash incentives under the programs are offered on a first-come, first-served basis and are subject to project and Customer eligibility and availability of funds. In addition, Alternative Equipment incentive payments will be based on an analysis of the proposed measure and savings, as estimated by the customer and verified by Pepco, and Individual EEM incentive payments for Alternative Equipment will not exceed 50% of EEM total installed cost.</v>
      </c>
      <c r="C78" s="153"/>
      <c r="D78" s="153"/>
      <c r="E78" s="153"/>
      <c r="F78" s="153"/>
      <c r="G78" s="153"/>
      <c r="H78" s="153"/>
      <c r="I78" s="153"/>
      <c r="J78" s="153"/>
      <c r="K78" s="153"/>
      <c r="L78" s="153"/>
    </row>
    <row r="79" spans="1:12" ht="13.2" hidden="1" x14ac:dyDescent="0.25">
      <c r="A79" s="2"/>
      <c r="B79" s="214" t="str">
        <f>IF((UTILITY_NAME="Delmarva Power"),'DelmarvaT&amp;C'!B12:L12,IF((UTILITY_NAME="Pepco"),'PepcoT&amp;C'!B12:L12,0))</f>
        <v>9. EEM COSTS: The Customer must provide copies of all invoices or other reasonable documentation that verify the costs of purchasing and installing the EEMs, including all materials, labor, and equipment discounts. Invoices must indicate a verifiable breakout of all EEMs purchased for installation under this Application.</v>
      </c>
      <c r="C79" s="153"/>
      <c r="D79" s="153"/>
      <c r="E79" s="153"/>
      <c r="F79" s="153"/>
      <c r="G79" s="153"/>
      <c r="H79" s="153"/>
      <c r="I79" s="153"/>
      <c r="J79" s="153"/>
      <c r="K79" s="153"/>
      <c r="L79" s="153"/>
    </row>
    <row r="80" spans="1:12" ht="13.2" hidden="1" x14ac:dyDescent="0.25">
      <c r="A80" s="2"/>
      <c r="B80" s="214" t="str">
        <f>IF((UTILITY_NAME="Delmarva Power"),'DelmarvaT&amp;C'!B13:L13,IF((UTILITY_NAME="Pepco"),'PepcoT&amp;C'!B13:L13,0))</f>
        <v>10. SCHEDULE FOR INCENTIVE PAYMENTS: a) Pepco expects to pay all incentives within 4 weeks after project completion. Project completion requires: (1) submission to Pepco of all documentation; (2) completed installation of the approved EEMs; and (3) Pepco verification and acceptance of (1) and (2) above, all in accordance with the specifications outlined elsewhere in these Terms and Conditions. b) Pepco reserves the right to perform a post-installation inspection of equipment for which an incentive has been applied for, as part of its verification process. c)  Pepco reserves the right to apply cash incentives to any of the Customer’s unpaid or overdue accounts, whether in DC or Maryland.</v>
      </c>
      <c r="C80" s="153"/>
      <c r="D80" s="153"/>
      <c r="E80" s="153"/>
      <c r="F80" s="153"/>
      <c r="G80" s="153"/>
      <c r="H80" s="153"/>
      <c r="I80" s="153"/>
      <c r="J80" s="153"/>
      <c r="K80" s="153"/>
      <c r="L80" s="153"/>
    </row>
    <row r="81" spans="1:12" ht="13.2" hidden="1" x14ac:dyDescent="0.25">
      <c r="A81" s="2"/>
      <c r="B81" s="214" t="str">
        <f>IF((UTILITY_NAME="Delmarva Power"),'DelmarvaT&amp;C'!B14:L14,IF((UTILITY_NAME="Pepco"),'PepcoT&amp;C'!B14:L14,0))</f>
        <v>11. MONITORING AND EVALUATION FOLLOW UP VISITS: Pepco reserves the right to make follow up visits to Customer’s facility during the 36 months following the actual completion date of the project at a time convenient to the Customer, and with at least one-week advance notice. The purpose of the visit(s) is to review the operation of the EEMs for program evaluation purposes, including monitoring their energy performance. The scope of review is limited to determining whether program conditions have been met. The Customer must allow access to the EEMs and related project documentation. Pepco has the right to a refund for incentives paid if, at any time, it learns that the EEMs were not actually and properly installed or were subsequently disconnected within 36 months after installation.</v>
      </c>
      <c r="C81" s="153"/>
      <c r="D81" s="153"/>
      <c r="E81" s="153"/>
      <c r="F81" s="153"/>
      <c r="G81" s="153"/>
      <c r="H81" s="153"/>
      <c r="I81" s="153"/>
      <c r="J81" s="153"/>
      <c r="K81" s="153"/>
      <c r="L81" s="153"/>
    </row>
    <row r="82" spans="1:12" ht="13.2" hidden="1" x14ac:dyDescent="0.25">
      <c r="A82" s="2"/>
      <c r="B82" s="214" t="str">
        <f>IF((UTILITY_NAME="Delmarva Power"),'DelmarvaT&amp;C'!B15:L15,IF((UTILITY_NAME="Pepco"),'PepcoT&amp;C'!B15:L15,0))</f>
        <v>12. CHANGES-TO / CANCELLATION OF THE PROGRAM: a) Pepco may change the program requirements, incentives, or Terms &amp; Conditions at any time without notice, including suspending acceptance of applications or terminating the program. b) In the event of program change, pre-approved applications will be processed to completion under the Terms &amp; Conditions in effect at the time of pre-approval by Pepco. c) Submission of a completed application does not entitle the Customer to program participation.</v>
      </c>
      <c r="C82" s="153"/>
      <c r="D82" s="153"/>
      <c r="E82" s="153"/>
      <c r="F82" s="153"/>
      <c r="G82" s="153"/>
      <c r="H82" s="153"/>
      <c r="I82" s="153"/>
      <c r="J82" s="153"/>
      <c r="K82" s="153"/>
      <c r="L82" s="153"/>
    </row>
    <row r="83" spans="1:12" ht="13.2" hidden="1" x14ac:dyDescent="0.25">
      <c r="A83" s="2"/>
      <c r="B83" s="214" t="str">
        <f>IF((UTILITY_NAME="Delmarva Power"),'DelmarvaT&amp;C'!B16:L16,IF((UTILITY_NAME="Pepco"),'PepcoT&amp;C'!B16:L16,0))</f>
        <v>13. PUBLICITY OF CUSTOMER PARTICIPATION: Pepco reserves the right to publicize a Customer’s participation in the program, including information such as: projected project energy savings, the incentive amount, and other information that does not compromise reasonable Customer expectations of confidentiality of proprietary or competitive information. In such instances, Pepco will obtain Customer permission to make such information public.</v>
      </c>
      <c r="C83" s="153"/>
      <c r="D83" s="153"/>
      <c r="E83" s="153"/>
      <c r="F83" s="153"/>
      <c r="G83" s="153"/>
      <c r="H83" s="153"/>
      <c r="I83" s="153"/>
      <c r="J83" s="153"/>
      <c r="K83" s="153"/>
      <c r="L83" s="153"/>
    </row>
    <row r="84" spans="1:12" ht="13.2" hidden="1" x14ac:dyDescent="0.25">
      <c r="A84" s="2"/>
      <c r="B84" s="214" t="str">
        <f>IF((UTILITY_NAME="Delmarva Power"),'DelmarvaT&amp;C'!B17:L17,IF((UTILITY_NAME="Pepco"),'PepcoT&amp;C'!B17:L17,0))</f>
        <v>14. LIMITATION OF LIABILITY AND INDEMNIFICATION: a) Pepco, its officers, directors, employees, affiliates, contractors and agents shall not be liable to the Customer for any direct, special, indirect, consequential or incidental damages or for any damages in tort (including negligence) caused by any activities associated with this program and Customer’s participation therein. By participating in this Pepco program, Customer agrees to waive any and all claims, whether arising in contract or tort and to fully release Pepco, its officers, directors, employees, affiliates, contractors and agents from any and all damages, of any kind. b) The Customer shall protect, indemnify, and hold harmless Pepco, its officers, directors, employees, affiliates, contractors and agents from and against all liabilities, losses, claims, damages, judgments, penalties, causes of action, costs and expenses (including, without limitation, attorney’s fees and expenses) incurred by or assessed against Pepco or its agents arising out of or relating to the performance of this Application, whether arising in contract or tort.</v>
      </c>
      <c r="C84" s="153"/>
      <c r="D84" s="153"/>
      <c r="E84" s="153"/>
      <c r="F84" s="153"/>
      <c r="G84" s="153"/>
      <c r="H84" s="153"/>
      <c r="I84" s="153"/>
      <c r="J84" s="153"/>
      <c r="K84" s="153"/>
      <c r="L84" s="153"/>
    </row>
    <row r="85" spans="1:12" ht="13.2" hidden="1" x14ac:dyDescent="0.25">
      <c r="A85" s="2"/>
      <c r="B85" s="214" t="str">
        <f>IF((UTILITY_NAME="Delmarva Power"),'DelmarvaT&amp;C'!B18:L18,IF((UTILITY_NAME="Pepco"),'PepcoT&amp;C'!B18:L18,0))</f>
        <v>15. NO WARRANTIES: a) NEITHER PEPCO, NOR ITS OFFICERS, DIRECTORS, EMPLOYEES, AFFILIATES, CONTRACTORS NOR AGENTS ENDORSE, GUARANTEE, OR WARRANT ANY PARTICULAR MANUFACTURER, PRODUCT, CONTRACTOR, TRADE ALLY OR VENDOR, NOR DO ANY OF THE FOREGOING PROVIDE ANY WARRANTIES, EXPRESSED OR IMPLIED, INCLUDING ANY IMPLIED WARRANTY OF MERCHANTABILITY OR FITNESS FOR ANY PRODUCT OR SERVICE. PEPCO, ITS OFFICERS, DIRECTORS, EMPLOYEES, AFFILIATES, CONTRACTORS AND AGENTS ARE NOT LIABLE OR RESPONSIBLE FOR ANY ACT OR OMMISSION OF ANY CONTRACTOR HIRED BY THE CUSTOMER (IF ANY) WHETHER OR NOT SAID CONTRACTOR IS A PARTICIPATING PEPCO “TRADE ALLY.” THE CUSTOMER’S RELIANCE ON WARRANTIES IS LIMITED TO ANY WARRANTIES THAT MAY BE PROVIDED BY ITS CONTRACTOR, VENDOR, MANUFACTURER, ETC. b) NEITHER PEPCO NOR ITS OFFICERS, DIRECTORS, EMPLOYEES, AFFILIATES, CONTRACTORS OR AGENTS ARE RESPONSIBLE FOR ASSURING THAT THE DESIGN, ENGINEERING AND CONSTRUCTION OF THE FACILITY OR INSTALLATION OF THE EEMS IS PROPER OR COMPLIES WITH ANY PARTICULAR LAWS, REGULATIONS, CODES, OR INDUSTRY STANDARDS. NEITHER PEPCO NOR ITS OFFICERS, DIRECTORS, EMPLOYEES, AFFILIATES, CONTRACTORS, OR AGENTS MAKE, AND ARE NOT AUTHORIZED TO MAKE, ANY REPRESENTATIONS OF ANY KIND REGARDING THE RESULTS TO BE ACHIEVED BY THE EEMS OR THE ADEQUACY OR SAFETY OF SUCH MEASURES.</v>
      </c>
      <c r="C85" s="153"/>
      <c r="D85" s="153"/>
      <c r="E85" s="153"/>
      <c r="F85" s="153"/>
      <c r="G85" s="153"/>
      <c r="H85" s="153"/>
      <c r="I85" s="153"/>
      <c r="J85" s="153"/>
      <c r="K85" s="153"/>
      <c r="L85" s="153"/>
    </row>
    <row r="86" spans="1:12" ht="13.2" hidden="1" x14ac:dyDescent="0.25">
      <c r="A86" s="2"/>
      <c r="B86" s="214" t="str">
        <f>IF((UTILITY_NAME="Delmarva Power"),'DelmarvaT&amp;C'!B19:L19,IF((UTILITY_NAME="Pepco"),'PepcoT&amp;C'!B19:L19,0))</f>
        <v>16. CUSTOMER TAX OBLIGATION: The Customer is responsible for declaring and paying any and all applicable federal, state, and local taxes that may be owed on any Program incentive payment.</v>
      </c>
      <c r="C86" s="153"/>
      <c r="D86" s="153"/>
      <c r="E86" s="153"/>
      <c r="F86" s="153"/>
      <c r="G86" s="153"/>
      <c r="H86" s="153"/>
      <c r="I86" s="153"/>
      <c r="J86" s="153"/>
      <c r="K86" s="153"/>
      <c r="L86" s="153"/>
    </row>
    <row r="87" spans="1:12" ht="13.2" hidden="1" x14ac:dyDescent="0.25">
      <c r="A87" s="2"/>
      <c r="B87" s="214" t="str">
        <f>IF((UTILITY_NAME="Delmarva Power"),'DelmarvaT&amp;C'!B20:L20,IF((UTILITY_NAME="Pepco"),'PepcoT&amp;C'!B20:L20,0))</f>
        <v>17. VENDOR SELECTION: The Customer may select any vendor or contractor to perform the work contemplated by this Application, whether a Pepco “Trade Ally” or not. However, Pepco reserves the right, in its sole reasonable discretion, to prohibit specific vendors or contractors from program participation.</v>
      </c>
      <c r="C87" s="153"/>
      <c r="D87" s="153"/>
      <c r="E87" s="153"/>
      <c r="F87" s="153"/>
      <c r="G87" s="153"/>
      <c r="H87" s="153"/>
      <c r="I87" s="153"/>
      <c r="J87" s="153"/>
      <c r="K87" s="153"/>
      <c r="L87" s="153"/>
    </row>
    <row r="88" spans="1:12" ht="13.2" hidden="1" x14ac:dyDescent="0.25">
      <c r="A88" s="2"/>
      <c r="B88" s="214" t="str">
        <f>IF((UTILITY_NAME="Delmarva Power"),'DelmarvaT&amp;C'!B21:L21,IF((UTILITY_NAME="Pepco"),'PepcoT&amp;C'!B21:L21,0))</f>
        <v>18. REMOVAL OF EQUIPMENT: The Customer agrees, as a condition of participation in the program, to remove and dispose of the equipment being replaced by the EEMs in accordance with all applicable laws, regulations and codes. The Customer agrees not to reinstall any of this equipment anywhere in the State of Maryland, or transfer it to any other party for such installation.</v>
      </c>
      <c r="C88" s="153"/>
      <c r="D88" s="153"/>
      <c r="E88" s="153"/>
      <c r="F88" s="153"/>
      <c r="G88" s="153"/>
      <c r="H88" s="153"/>
      <c r="I88" s="153"/>
      <c r="J88" s="153"/>
      <c r="K88" s="153"/>
      <c r="L88" s="153"/>
    </row>
    <row r="89" spans="1:12" ht="13.2" hidden="1" x14ac:dyDescent="0.25">
      <c r="A89" s="2"/>
      <c r="B89" s="215" t="str">
        <f>IF((UTILITY_NAME="Delmarva Power"),'DelmarvaT&amp;C'!B22:L22,IF((UTILITY_NAME="Pepco"),'PepcoT&amp;C'!B22:L22,0))</f>
        <v>19. MISCELLANEOUS: a) The agreement between the Customer and Pepco is composed of all applicable program forms, supporting documentation, and these Terms and Conditions.  b) The Customer acknowledges that the only individuals authorized to bind Pepco under the Pepco program are Pepco staff and authorized agents of Pepco.  c) If any provision of the Terms and Conditions is deemed invalid by any court or administrative body having jurisdiction, such ruling shall not invalidate any other provision, and the remaining Terms and Conditions shall remain in full force and effect in accordance with their terms.  d) Resolution of disputes concerning these Terms and Conditions, or any other requirement of this Application or condition of incentive award, shall be governed in all respects by the laws of the jurisdiction in which the customer is located.  e) In the event of a dispute between the parties which cannot be informally resolved, the following procedure shall apply. (1) NOTICE OF DISPUTE. A party shall deliver a written notice (“Dispute Notice”) to the other describing the nature and substance of any Dispute and proposing a resolution of the Dispute. (2) MANAGEMENT NEGOTIATION. During the first thirty (30) days following the delivery of the Dispute Notice (and during any extension agreed to by the Parties, the “Negotiation Period”) an authorized manager of Customer (the “Customer’s Manager”) and an authorized manager of Pepco (“Pepco’s Manager”) shall attempt in good faith to resolve the Dispute through negotiations. If such negotiations result in an agreement in principle among such negotiators to settle the Dispute, they shall cause a written settlement agreement to be prepared, signed and dated (a “Management Settlement”), whereupon the Dispute shall be deemed settled, and not subject to further dispute resolution. (3) ALTERNATIVE DISPUTE RESOLUTION. (i) Customer and Pepco (1) acknowledge that it is in their best interests to resolve any dispute, claim or controversy arising out of or relating to this engagement letter (any such dispute, claim or controversy, a “Dispute”), in accordance with the dispute resolution procedures set forth herein and (2) agree to use their best efforts so to resolve any such Dispute. Without limitation, such efforts shall include mandatory submission of a Dispute to non-binding mediation. Should such Dispute not be resolved within 90 days after the issuance by one of the parties of a written Request for Mediation (or such longer period as the parties may agree), Pepco and Customer may seek other legal recourse. (ii) Notwithstanding the above, either party may seek injunctive relief to enforce its rights with respect to the use or protection of (1) its confidential or proprietary information or material or (2) its names, trademarks, service marks or logos, in a court of competent jurisdiction in which the customer is located. The parties consent to the personal jurisdiction thereof and to sole venue therein only for such purposes.  f) PEPCO AND CUSTOMER HEREBY IRREVOCABLY AND UNCONDITIONALLY WAIVE ANY RIGHT EITHER SUCH PARTY MAY HAVE TO A TRIAL BY JURY OR TO INITIATE OR BECOME A PARTY TO ANY CLASS ACTION CLAIMS IN RESPECT OF ANY ACTION, SUIT OR PROCEEDING DIRECTLY OR INDIRECTLY ARISING OUT OF OR RELATING TO THIS APPLICATION OR THE TRANSACTIONS CONTEMPLATED BY THIS APPLICATION.</v>
      </c>
      <c r="C89" s="153"/>
      <c r="D89" s="153"/>
      <c r="E89" s="153"/>
      <c r="F89" s="153"/>
      <c r="G89" s="153"/>
      <c r="H89" s="153"/>
      <c r="I89" s="153"/>
      <c r="J89" s="153"/>
      <c r="K89" s="153"/>
      <c r="L89" s="163"/>
    </row>
    <row r="90" spans="1:12" ht="14.4" x14ac:dyDescent="0.3">
      <c r="B90" s="130"/>
      <c r="C90" s="216"/>
      <c r="D90" s="163"/>
      <c r="E90" s="163"/>
      <c r="F90" s="163"/>
      <c r="G90" s="163"/>
      <c r="H90" s="163"/>
      <c r="I90" s="163"/>
      <c r="J90" s="163"/>
      <c r="K90" s="163"/>
      <c r="L90" s="130"/>
    </row>
  </sheetData>
  <mergeCells count="123">
    <mergeCell ref="B87:L87"/>
    <mergeCell ref="B88:L88"/>
    <mergeCell ref="B89:L89"/>
    <mergeCell ref="C90:K90"/>
    <mergeCell ref="B78:L78"/>
    <mergeCell ref="B79:L79"/>
    <mergeCell ref="B80:L80"/>
    <mergeCell ref="B81:L81"/>
    <mergeCell ref="B82:L82"/>
    <mergeCell ref="B83:L83"/>
    <mergeCell ref="B84:L84"/>
    <mergeCell ref="B85:L85"/>
    <mergeCell ref="B86:L86"/>
    <mergeCell ref="C69:K69"/>
    <mergeCell ref="B70:L70"/>
    <mergeCell ref="B71:L71"/>
    <mergeCell ref="B72:L72"/>
    <mergeCell ref="B73:L73"/>
    <mergeCell ref="B74:L74"/>
    <mergeCell ref="B75:L75"/>
    <mergeCell ref="B76:L76"/>
    <mergeCell ref="B77:L77"/>
    <mergeCell ref="E65:F65"/>
    <mergeCell ref="G65:H65"/>
    <mergeCell ref="J65:K65"/>
    <mergeCell ref="D66:E66"/>
    <mergeCell ref="H66:K66"/>
    <mergeCell ref="E67:F67"/>
    <mergeCell ref="G67:H67"/>
    <mergeCell ref="J67:K67"/>
    <mergeCell ref="D68:E68"/>
    <mergeCell ref="H68:K68"/>
    <mergeCell ref="D57:K57"/>
    <mergeCell ref="D58:E58"/>
    <mergeCell ref="G58:H58"/>
    <mergeCell ref="J58:K58"/>
    <mergeCell ref="D59:E59"/>
    <mergeCell ref="F59:K59"/>
    <mergeCell ref="C60:E60"/>
    <mergeCell ref="F60:K60"/>
    <mergeCell ref="D64:F64"/>
    <mergeCell ref="G64:H64"/>
    <mergeCell ref="I64:K64"/>
    <mergeCell ref="C52:E52"/>
    <mergeCell ref="F52:K52"/>
    <mergeCell ref="C53:E53"/>
    <mergeCell ref="F53:K53"/>
    <mergeCell ref="D54:F54"/>
    <mergeCell ref="H54:K54"/>
    <mergeCell ref="D55:F55"/>
    <mergeCell ref="G55:K55"/>
    <mergeCell ref="D56:K56"/>
    <mergeCell ref="C41:D42"/>
    <mergeCell ref="E41:G41"/>
    <mergeCell ref="H41:I41"/>
    <mergeCell ref="J41:K41"/>
    <mergeCell ref="E42:G42"/>
    <mergeCell ref="H42:I42"/>
    <mergeCell ref="J42:K42"/>
    <mergeCell ref="C43:K43"/>
    <mergeCell ref="C45:K51"/>
    <mergeCell ref="D34:E34"/>
    <mergeCell ref="G34:H34"/>
    <mergeCell ref="J34:K34"/>
    <mergeCell ref="C36:K36"/>
    <mergeCell ref="C37:D37"/>
    <mergeCell ref="E37:G37"/>
    <mergeCell ref="H37:K40"/>
    <mergeCell ref="C38:D38"/>
    <mergeCell ref="E38:G38"/>
    <mergeCell ref="C39:D39"/>
    <mergeCell ref="E39:G39"/>
    <mergeCell ref="C27:F27"/>
    <mergeCell ref="C29:K29"/>
    <mergeCell ref="D30:F30"/>
    <mergeCell ref="G30:H30"/>
    <mergeCell ref="I30:K30"/>
    <mergeCell ref="D31:F31"/>
    <mergeCell ref="H31:K31"/>
    <mergeCell ref="D32:K32"/>
    <mergeCell ref="D33:K33"/>
    <mergeCell ref="D20:H20"/>
    <mergeCell ref="I20:K20"/>
    <mergeCell ref="D21:K21"/>
    <mergeCell ref="D22:E22"/>
    <mergeCell ref="G22:H22"/>
    <mergeCell ref="J22:K22"/>
    <mergeCell ref="C23:E23"/>
    <mergeCell ref="F23:K23"/>
    <mergeCell ref="C25:G25"/>
    <mergeCell ref="H25:K25"/>
    <mergeCell ref="C15:E15"/>
    <mergeCell ref="F15:H15"/>
    <mergeCell ref="I15:K15"/>
    <mergeCell ref="M15:N15"/>
    <mergeCell ref="C17:K17"/>
    <mergeCell ref="D18:F18"/>
    <mergeCell ref="G18:H18"/>
    <mergeCell ref="I18:K18"/>
    <mergeCell ref="D19:E19"/>
    <mergeCell ref="F19:G19"/>
    <mergeCell ref="H19:K19"/>
    <mergeCell ref="D9:G9"/>
    <mergeCell ref="I9:K9"/>
    <mergeCell ref="D10:F10"/>
    <mergeCell ref="H10:K10"/>
    <mergeCell ref="D11:G11"/>
    <mergeCell ref="H11:K11"/>
    <mergeCell ref="D12:G12"/>
    <mergeCell ref="I12:K12"/>
    <mergeCell ref="D13:F13"/>
    <mergeCell ref="H13:K13"/>
    <mergeCell ref="C2:K2"/>
    <mergeCell ref="C3:K3"/>
    <mergeCell ref="C4:K4"/>
    <mergeCell ref="D5:K5"/>
    <mergeCell ref="E6:F6"/>
    <mergeCell ref="G6:H6"/>
    <mergeCell ref="I6:K6"/>
    <mergeCell ref="D7:K7"/>
    <mergeCell ref="D8:E8"/>
    <mergeCell ref="G8:H8"/>
    <mergeCell ref="J8:K8"/>
  </mergeCells>
  <pageMargins left="0.75" right="0.75" top="1" bottom="1" header="0.5" footer="0.5"/>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49" r:id="rId4" name="Check Box 1">
              <controlPr defaultSize="0" autoFill="0" autoLine="0" autoPict="0">
                <anchor moveWithCells="1">
                  <from>
                    <xdr:col>2</xdr:col>
                    <xdr:colOff>83820</xdr:colOff>
                    <xdr:row>25</xdr:row>
                    <xdr:rowOff>0</xdr:rowOff>
                  </from>
                  <to>
                    <xdr:col>2</xdr:col>
                    <xdr:colOff>1684020</xdr:colOff>
                    <xdr:row>25</xdr:row>
                    <xdr:rowOff>236220</xdr:rowOff>
                  </to>
                </anchor>
              </controlPr>
            </control>
          </mc:Choice>
        </mc:AlternateContent>
        <mc:AlternateContent xmlns:mc="http://schemas.openxmlformats.org/markup-compatibility/2006">
          <mc:Choice Requires="x14">
            <control shapeId="2050" r:id="rId5" name="Check Box 2">
              <controlPr defaultSize="0" autoFill="0" autoLine="0" autoPict="0">
                <anchor moveWithCells="1">
                  <from>
                    <xdr:col>3</xdr:col>
                    <xdr:colOff>464820</xdr:colOff>
                    <xdr:row>25</xdr:row>
                    <xdr:rowOff>0</xdr:rowOff>
                  </from>
                  <to>
                    <xdr:col>4</xdr:col>
                    <xdr:colOff>693420</xdr:colOff>
                    <xdr:row>25</xdr:row>
                    <xdr:rowOff>236220</xdr:rowOff>
                  </to>
                </anchor>
              </controlPr>
            </control>
          </mc:Choice>
        </mc:AlternateContent>
        <mc:AlternateContent xmlns:mc="http://schemas.openxmlformats.org/markup-compatibility/2006">
          <mc:Choice Requires="x14">
            <control shapeId="2051" r:id="rId6" name="Check Box 3">
              <controlPr defaultSize="0" autoFill="0" autoLine="0" autoPict="0">
                <anchor moveWithCells="1">
                  <from>
                    <xdr:col>5</xdr:col>
                    <xdr:colOff>251460</xdr:colOff>
                    <xdr:row>25</xdr:row>
                    <xdr:rowOff>0</xdr:rowOff>
                  </from>
                  <to>
                    <xdr:col>6</xdr:col>
                    <xdr:colOff>441960</xdr:colOff>
                    <xdr:row>25</xdr:row>
                    <xdr:rowOff>236220</xdr:rowOff>
                  </to>
                </anchor>
              </controlPr>
            </control>
          </mc:Choice>
        </mc:AlternateContent>
        <mc:AlternateContent xmlns:mc="http://schemas.openxmlformats.org/markup-compatibility/2006">
          <mc:Choice Requires="x14">
            <control shapeId="2052" r:id="rId7" name="Check Box 4">
              <controlPr defaultSize="0" autoFill="0" autoLine="0" autoPict="0">
                <anchor moveWithCells="1">
                  <from>
                    <xdr:col>6</xdr:col>
                    <xdr:colOff>754380</xdr:colOff>
                    <xdr:row>25</xdr:row>
                    <xdr:rowOff>0</xdr:rowOff>
                  </from>
                  <to>
                    <xdr:col>8</xdr:col>
                    <xdr:colOff>518160</xdr:colOff>
                    <xdr:row>25</xdr:row>
                    <xdr:rowOff>236220</xdr:rowOff>
                  </to>
                </anchor>
              </controlPr>
            </control>
          </mc:Choice>
        </mc:AlternateContent>
        <mc:AlternateContent xmlns:mc="http://schemas.openxmlformats.org/markup-compatibility/2006">
          <mc:Choice Requires="x14">
            <control shapeId="2065" r:id="rId8" name="Check Box 17">
              <controlPr defaultSize="0" autoFill="0" autoLine="0" autoPict="0">
                <anchor moveWithCells="1">
                  <from>
                    <xdr:col>4</xdr:col>
                    <xdr:colOff>83820</xdr:colOff>
                    <xdr:row>53</xdr:row>
                    <xdr:rowOff>0</xdr:rowOff>
                  </from>
                  <to>
                    <xdr:col>5</xdr:col>
                    <xdr:colOff>137160</xdr:colOff>
                    <xdr:row>63</xdr:row>
                    <xdr:rowOff>7620</xdr:rowOff>
                  </to>
                </anchor>
              </controlPr>
            </control>
          </mc:Choice>
        </mc:AlternateContent>
        <mc:AlternateContent xmlns:mc="http://schemas.openxmlformats.org/markup-compatibility/2006">
          <mc:Choice Requires="x14">
            <control shapeId="2066" r:id="rId9" name="Check Box 18">
              <controlPr defaultSize="0" autoFill="0" autoLine="0" autoPict="0">
                <anchor moveWithCells="1">
                  <from>
                    <xdr:col>6</xdr:col>
                    <xdr:colOff>541020</xdr:colOff>
                    <xdr:row>53</xdr:row>
                    <xdr:rowOff>0</xdr:rowOff>
                  </from>
                  <to>
                    <xdr:col>7</xdr:col>
                    <xdr:colOff>754380</xdr:colOff>
                    <xdr:row>63</xdr:row>
                    <xdr:rowOff>7620</xdr:rowOff>
                  </to>
                </anchor>
              </controlPr>
            </control>
          </mc:Choice>
        </mc:AlternateContent>
        <mc:AlternateContent xmlns:mc="http://schemas.openxmlformats.org/markup-compatibility/2006">
          <mc:Choice Requires="x14">
            <control shapeId="2067" r:id="rId10" name="Check Box 19">
              <controlPr defaultSize="0" autoFill="0" autoLine="0" autoPict="0">
                <anchor moveWithCells="1">
                  <from>
                    <xdr:col>5</xdr:col>
                    <xdr:colOff>213360</xdr:colOff>
                    <xdr:row>53</xdr:row>
                    <xdr:rowOff>0</xdr:rowOff>
                  </from>
                  <to>
                    <xdr:col>6</xdr:col>
                    <xdr:colOff>403860</xdr:colOff>
                    <xdr:row>63</xdr:row>
                    <xdr:rowOff>7620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4"/>
  <sheetViews>
    <sheetView showGridLines="0" workbookViewId="0"/>
  </sheetViews>
  <sheetFormatPr defaultColWidth="9.109375" defaultRowHeight="15" customHeight="1" x14ac:dyDescent="0.25"/>
  <cols>
    <col min="1" max="1" width="9.109375" customWidth="1"/>
    <col min="2" max="2" width="5" customWidth="1"/>
    <col min="3" max="3" width="21.33203125" customWidth="1"/>
    <col min="4" max="7" width="9.109375" customWidth="1"/>
    <col min="8" max="8" width="10.44140625" customWidth="1"/>
    <col min="9" max="11" width="9.109375" customWidth="1"/>
  </cols>
  <sheetData>
    <row r="1" spans="1:11" ht="13.2" x14ac:dyDescent="0.25">
      <c r="B1" s="1"/>
      <c r="C1" s="1"/>
      <c r="D1" s="1"/>
      <c r="E1" s="1"/>
      <c r="F1" s="1"/>
      <c r="G1" s="1"/>
      <c r="H1" s="1"/>
      <c r="I1" s="1"/>
      <c r="J1" s="1"/>
      <c r="K1" s="1"/>
    </row>
    <row r="2" spans="1:11" ht="45" customHeight="1" x14ac:dyDescent="0.4">
      <c r="A2" s="2"/>
      <c r="B2" s="217" t="s">
        <v>83</v>
      </c>
      <c r="C2" s="153"/>
      <c r="D2" s="153"/>
      <c r="E2" s="153"/>
      <c r="F2" s="153"/>
      <c r="G2" s="153"/>
      <c r="H2" s="153"/>
      <c r="I2" s="153"/>
      <c r="J2" s="153"/>
      <c r="K2" s="153"/>
    </row>
    <row r="3" spans="1:11" ht="36.75" customHeight="1" x14ac:dyDescent="0.3">
      <c r="A3" s="2"/>
      <c r="B3" s="41" t="s">
        <v>84</v>
      </c>
      <c r="C3" s="42"/>
      <c r="D3" s="43"/>
      <c r="E3" s="43"/>
      <c r="F3" s="43"/>
      <c r="G3" s="43"/>
      <c r="H3" s="43"/>
      <c r="I3" s="43"/>
      <c r="J3" s="43"/>
      <c r="K3" s="44"/>
    </row>
    <row r="4" spans="1:11" ht="14.4" x14ac:dyDescent="0.3">
      <c r="A4" s="2"/>
      <c r="B4" s="45"/>
      <c r="C4" s="218" t="str">
        <f>("CUSTOMER INFORMATION ("&amp;UTILITY_NAME_CAP)&amp;" ACCOUNT HOLDER)"</f>
        <v>CUSTOMER INFORMATION (PEPCO ACCOUNT HOLDER)</v>
      </c>
      <c r="D4" s="153"/>
      <c r="E4" s="153"/>
      <c r="F4" s="153"/>
      <c r="G4" s="153"/>
      <c r="H4" s="153"/>
      <c r="I4" s="153"/>
      <c r="J4" s="153"/>
      <c r="K4" s="153"/>
    </row>
    <row r="5" spans="1:11" ht="14.4" x14ac:dyDescent="0.3">
      <c r="A5" s="2"/>
      <c r="B5" s="45"/>
      <c r="C5" s="16" t="s">
        <v>16</v>
      </c>
      <c r="D5" s="170" t="str">
        <f>IF(('Walkthrough Assessment'!D5=""),"",'Walkthrough Assessment'!D5)</f>
        <v/>
      </c>
      <c r="E5" s="153"/>
      <c r="F5" s="153"/>
      <c r="G5" s="153"/>
      <c r="H5" s="153"/>
      <c r="I5" s="153"/>
      <c r="J5" s="153"/>
      <c r="K5" s="153"/>
    </row>
    <row r="6" spans="1:11" ht="14.4" x14ac:dyDescent="0.3">
      <c r="A6" s="2"/>
      <c r="B6" s="45"/>
      <c r="C6" s="16" t="s">
        <v>23</v>
      </c>
      <c r="D6" s="170" t="str">
        <f>IF(('Walkthrough Assessment'!$D$9=""),"",'Walkthrough Assessment'!$D$9)</f>
        <v/>
      </c>
      <c r="E6" s="153"/>
      <c r="F6" s="153"/>
      <c r="G6" s="172"/>
      <c r="H6" s="18" t="s">
        <v>24</v>
      </c>
      <c r="I6" s="170" t="str">
        <f>IF(('Walkthrough Assessment'!$I$9=""),"",'Walkthrough Assessment'!$I$9)</f>
        <v/>
      </c>
      <c r="J6" s="153"/>
      <c r="K6" s="153"/>
    </row>
    <row r="7" spans="1:11" ht="14.4" x14ac:dyDescent="0.3">
      <c r="A7" s="2"/>
      <c r="B7" s="45"/>
      <c r="C7" s="16" t="s">
        <v>19</v>
      </c>
      <c r="D7" s="170" t="str">
        <f>IF(('Walkthrough Assessment'!$D$7=""),"",'Walkthrough Assessment'!$D$7)</f>
        <v/>
      </c>
      <c r="E7" s="153"/>
      <c r="F7" s="153"/>
      <c r="G7" s="153"/>
      <c r="H7" s="153"/>
      <c r="I7" s="153"/>
      <c r="J7" s="153"/>
      <c r="K7" s="153"/>
    </row>
    <row r="8" spans="1:11" ht="14.4" x14ac:dyDescent="0.3">
      <c r="A8" s="2"/>
      <c r="B8" s="45"/>
      <c r="C8" s="16" t="s">
        <v>20</v>
      </c>
      <c r="D8" s="170" t="str">
        <f>IF(('Walkthrough Assessment'!$D$8=""),"",'Walkthrough Assessment'!$D$8)</f>
        <v/>
      </c>
      <c r="E8" s="172"/>
      <c r="F8" s="18" t="s">
        <v>21</v>
      </c>
      <c r="G8" s="170" t="str">
        <f>IF(('Walkthrough Assessment'!$G$8=""),"",'Walkthrough Assessment'!$G$8)</f>
        <v>MD</v>
      </c>
      <c r="H8" s="172"/>
      <c r="I8" s="19" t="s">
        <v>22</v>
      </c>
      <c r="J8" s="174" t="str">
        <f>IF(('Walkthrough Assessment'!$J$8=""),"",'Walkthrough Assessment'!$J$8)</f>
        <v/>
      </c>
      <c r="K8" s="153"/>
    </row>
    <row r="9" spans="1:11" ht="15.75" customHeight="1" x14ac:dyDescent="0.3">
      <c r="A9" s="2"/>
      <c r="B9" s="46"/>
      <c r="C9" s="16" t="s">
        <v>25</v>
      </c>
      <c r="D9" s="175" t="str">
        <f>IF(('Walkthrough Assessment'!D10=""),"",'Walkthrough Assessment'!D10)</f>
        <v/>
      </c>
      <c r="E9" s="153"/>
      <c r="F9" s="172"/>
      <c r="G9" s="18" t="s">
        <v>26</v>
      </c>
      <c r="H9" s="175" t="str">
        <f>IF(('Walkthrough Assessment'!$H$10=""),"",'Walkthrough Assessment'!$H$10)</f>
        <v>None</v>
      </c>
      <c r="I9" s="153"/>
      <c r="J9" s="153"/>
      <c r="K9" s="153"/>
    </row>
    <row r="10" spans="1:11" ht="13.8" x14ac:dyDescent="0.3">
      <c r="A10" s="2"/>
      <c r="B10" s="219" t="s">
        <v>85</v>
      </c>
      <c r="C10" s="153"/>
      <c r="D10" s="153"/>
      <c r="E10" s="153"/>
      <c r="F10" s="153"/>
      <c r="G10" s="153"/>
      <c r="H10" s="153"/>
      <c r="I10" s="153"/>
      <c r="J10" s="153"/>
      <c r="K10" s="153"/>
    </row>
    <row r="11" spans="1:11" ht="23.25" customHeight="1" x14ac:dyDescent="0.3">
      <c r="A11" s="2"/>
      <c r="B11" s="46"/>
      <c r="C11" s="47" t="s">
        <v>86</v>
      </c>
      <c r="D11" s="220"/>
      <c r="E11" s="153"/>
      <c r="F11" s="172"/>
      <c r="G11" s="28"/>
      <c r="H11" s="48"/>
      <c r="I11" s="48"/>
      <c r="J11" s="48"/>
      <c r="K11" s="49"/>
    </row>
    <row r="12" spans="1:11" ht="13.8" x14ac:dyDescent="0.3">
      <c r="A12" s="2"/>
      <c r="B12" s="219" t="s">
        <v>87</v>
      </c>
      <c r="C12" s="153"/>
      <c r="D12" s="153"/>
      <c r="E12" s="153"/>
      <c r="F12" s="153"/>
      <c r="G12" s="153"/>
      <c r="H12" s="153"/>
      <c r="I12" s="153"/>
      <c r="J12" s="153"/>
      <c r="K12" s="153"/>
    </row>
    <row r="13" spans="1:11" ht="14.4" x14ac:dyDescent="0.3">
      <c r="A13" s="2"/>
      <c r="B13" s="45"/>
      <c r="C13" s="23" t="s">
        <v>88</v>
      </c>
      <c r="D13" s="50"/>
      <c r="E13" s="50"/>
      <c r="F13" s="50"/>
      <c r="G13" s="51"/>
      <c r="H13" s="178"/>
      <c r="I13" s="172"/>
      <c r="J13" s="23"/>
      <c r="K13" s="51"/>
    </row>
    <row r="14" spans="1:11" ht="36" customHeight="1" x14ac:dyDescent="0.3">
      <c r="A14" s="2"/>
      <c r="B14" s="45"/>
      <c r="C14" s="221" t="str">
        <f>IF((H13="Yes"),"Identify measure item (from Input sheet) below and provide a brief explanation of any change.",IF((H13="no"),"CONTINUE TO STEP 4",""))</f>
        <v/>
      </c>
      <c r="D14" s="153"/>
      <c r="E14" s="153"/>
      <c r="F14" s="153"/>
      <c r="G14" s="153"/>
      <c r="H14" s="153"/>
      <c r="I14" s="153"/>
      <c r="J14" s="153"/>
      <c r="K14" s="153"/>
    </row>
    <row r="15" spans="1:11" ht="14.4" x14ac:dyDescent="0.3">
      <c r="A15" s="2"/>
      <c r="B15" s="45"/>
      <c r="C15" s="19" t="s">
        <v>89</v>
      </c>
      <c r="D15" s="222" t="s">
        <v>90</v>
      </c>
      <c r="E15" s="153"/>
      <c r="F15" s="153"/>
      <c r="G15" s="153"/>
      <c r="H15" s="153"/>
      <c r="I15" s="153"/>
      <c r="J15" s="153"/>
      <c r="K15" s="153"/>
    </row>
    <row r="16" spans="1:11" ht="14.4" x14ac:dyDescent="0.3">
      <c r="A16" s="2"/>
      <c r="B16" s="45"/>
      <c r="C16" s="52" t="s">
        <v>91</v>
      </c>
      <c r="D16" s="223" t="s">
        <v>92</v>
      </c>
      <c r="E16" s="153"/>
      <c r="F16" s="153"/>
      <c r="G16" s="153"/>
      <c r="H16" s="153"/>
      <c r="I16" s="153"/>
      <c r="J16" s="153"/>
      <c r="K16" s="153"/>
    </row>
    <row r="17" spans="1:11" ht="14.4" x14ac:dyDescent="0.3">
      <c r="A17" s="2"/>
      <c r="B17" s="45"/>
      <c r="C17" s="53"/>
      <c r="D17" s="224"/>
      <c r="E17" s="153"/>
      <c r="F17" s="153"/>
      <c r="G17" s="153"/>
      <c r="H17" s="153"/>
      <c r="I17" s="153"/>
      <c r="J17" s="153"/>
      <c r="K17" s="153"/>
    </row>
    <row r="18" spans="1:11" ht="14.4" x14ac:dyDescent="0.3">
      <c r="A18" s="2"/>
      <c r="B18" s="45"/>
      <c r="C18" s="53"/>
      <c r="D18" s="224"/>
      <c r="E18" s="153"/>
      <c r="F18" s="153"/>
      <c r="G18" s="153"/>
      <c r="H18" s="153"/>
      <c r="I18" s="153"/>
      <c r="J18" s="153"/>
      <c r="K18" s="153"/>
    </row>
    <row r="19" spans="1:11" ht="14.4" x14ac:dyDescent="0.3">
      <c r="A19" s="2"/>
      <c r="B19" s="45"/>
      <c r="C19" s="53"/>
      <c r="D19" s="224"/>
      <c r="E19" s="153"/>
      <c r="F19" s="153"/>
      <c r="G19" s="153"/>
      <c r="H19" s="153"/>
      <c r="I19" s="153"/>
      <c r="J19" s="153"/>
      <c r="K19" s="153"/>
    </row>
    <row r="20" spans="1:11" ht="14.4" x14ac:dyDescent="0.3">
      <c r="A20" s="2"/>
      <c r="B20" s="45"/>
      <c r="C20" s="53"/>
      <c r="D20" s="224"/>
      <c r="E20" s="153"/>
      <c r="F20" s="153"/>
      <c r="G20" s="153"/>
      <c r="H20" s="153"/>
      <c r="I20" s="153"/>
      <c r="J20" s="153"/>
      <c r="K20" s="153"/>
    </row>
    <row r="21" spans="1:11" ht="15.75" customHeight="1" x14ac:dyDescent="0.3">
      <c r="A21" s="2"/>
      <c r="B21" s="46"/>
      <c r="C21" s="53"/>
      <c r="D21" s="224"/>
      <c r="E21" s="153"/>
      <c r="F21" s="153"/>
      <c r="G21" s="153"/>
      <c r="H21" s="153"/>
      <c r="I21" s="153"/>
      <c r="J21" s="153"/>
      <c r="K21" s="153"/>
    </row>
    <row r="22" spans="1:11" ht="13.8" x14ac:dyDescent="0.3">
      <c r="A22" s="2"/>
      <c r="B22" s="219" t="s">
        <v>93</v>
      </c>
      <c r="C22" s="153"/>
      <c r="D22" s="153"/>
      <c r="E22" s="153"/>
      <c r="F22" s="153"/>
      <c r="G22" s="153"/>
      <c r="H22" s="153"/>
      <c r="I22" s="153"/>
      <c r="J22" s="153"/>
      <c r="K22" s="153"/>
    </row>
    <row r="23" spans="1:11" ht="18.75" customHeight="1" x14ac:dyDescent="0.3">
      <c r="A23" s="2"/>
      <c r="B23" s="54"/>
      <c r="C23" s="55" t="s">
        <v>94</v>
      </c>
      <c r="D23" s="55"/>
      <c r="E23" s="56"/>
      <c r="F23" s="225" t="str">
        <f>IF((E23="No"),"Skip to Step 6",IF((E23="Yes"),"Update below as necessary",""))</f>
        <v/>
      </c>
      <c r="G23" s="153"/>
      <c r="H23" s="153"/>
      <c r="I23" s="153"/>
      <c r="J23" s="153"/>
      <c r="K23" s="153"/>
    </row>
    <row r="24" spans="1:11" ht="14.4" x14ac:dyDescent="0.3">
      <c r="A24" s="2"/>
      <c r="B24" s="45"/>
      <c r="C24" s="16" t="s">
        <v>65</v>
      </c>
      <c r="D24" s="181" t="str">
        <f>IF(('Walkthrough Assessment'!$D$55=""),"",'Walkthrough Assessment'!$D$55)</f>
        <v/>
      </c>
      <c r="E24" s="153"/>
      <c r="F24" s="172"/>
      <c r="G24" s="181" t="str">
        <f>IF(('Walkthrough Assessment'!$G$55=""),"",'Walkthrough Assessment'!$G$55)</f>
        <v/>
      </c>
      <c r="H24" s="153"/>
      <c r="I24" s="153"/>
      <c r="J24" s="153"/>
      <c r="K24" s="153"/>
    </row>
    <row r="25" spans="1:11" ht="14.4" x14ac:dyDescent="0.3">
      <c r="A25" s="2"/>
      <c r="B25" s="45"/>
      <c r="C25" s="16" t="s">
        <v>66</v>
      </c>
      <c r="D25" s="181" t="str">
        <f>IF(('Walkthrough Assessment'!$D$56=""),"",'Walkthrough Assessment'!$D$56)</f>
        <v/>
      </c>
      <c r="E25" s="153"/>
      <c r="F25" s="153"/>
      <c r="G25" s="153"/>
      <c r="H25" s="153"/>
      <c r="I25" s="153"/>
      <c r="J25" s="153"/>
      <c r="K25" s="153"/>
    </row>
    <row r="26" spans="1:11" ht="14.4" x14ac:dyDescent="0.3">
      <c r="A26" s="2"/>
      <c r="B26" s="45"/>
      <c r="C26" s="16" t="s">
        <v>49</v>
      </c>
      <c r="D26" s="181" t="str">
        <f>IF(('Walkthrough Assessment'!$D$57=""),"",'Walkthrough Assessment'!$D$57)</f>
        <v/>
      </c>
      <c r="E26" s="153"/>
      <c r="F26" s="153"/>
      <c r="G26" s="153"/>
      <c r="H26" s="153"/>
      <c r="I26" s="153"/>
      <c r="J26" s="153"/>
      <c r="K26" s="153"/>
    </row>
    <row r="27" spans="1:11" ht="14.4" x14ac:dyDescent="0.3">
      <c r="A27" s="2"/>
      <c r="B27" s="45"/>
      <c r="C27" s="16" t="s">
        <v>20</v>
      </c>
      <c r="D27" s="170" t="str">
        <f>IF(('Walkthrough Assessment'!$D$58=""),"",'Walkthrough Assessment'!$D$58)</f>
        <v/>
      </c>
      <c r="E27" s="172"/>
      <c r="F27" s="16" t="s">
        <v>21</v>
      </c>
      <c r="G27" s="181" t="str">
        <f>IF(('Walkthrough Assessment'!$G$58=""),"",'Walkthrough Assessment'!$G$58)</f>
        <v/>
      </c>
      <c r="H27" s="172"/>
      <c r="I27" s="19" t="s">
        <v>22</v>
      </c>
      <c r="J27" s="174" t="str">
        <f>IF(('Walkthrough Assessment'!$J$58=""),"",'Walkthrough Assessment'!$J$58)</f>
        <v/>
      </c>
      <c r="K27" s="153"/>
    </row>
    <row r="28" spans="1:11" ht="14.4" x14ac:dyDescent="0.3">
      <c r="A28" s="2"/>
      <c r="B28" s="45"/>
      <c r="C28" s="16" t="s">
        <v>67</v>
      </c>
      <c r="D28" s="181" t="str">
        <f>IF(('Walkthrough Assessment'!$D$59=""),"",'Walkthrough Assessment'!$D$59)</f>
        <v/>
      </c>
      <c r="E28" s="172"/>
      <c r="F28" s="184"/>
      <c r="G28" s="153"/>
      <c r="H28" s="153"/>
      <c r="I28" s="153"/>
      <c r="J28" s="153"/>
      <c r="K28" s="153"/>
    </row>
    <row r="29" spans="1:11" ht="15.75" customHeight="1" x14ac:dyDescent="0.3">
      <c r="A29" s="2"/>
      <c r="B29" s="46"/>
      <c r="C29" s="171" t="s">
        <v>68</v>
      </c>
      <c r="D29" s="153"/>
      <c r="E29" s="172"/>
      <c r="F29" s="170" t="str">
        <f>IF(('Walkthrough Assessment'!$F$60=""),"",'Walkthrough Assessment'!$F$60)</f>
        <v/>
      </c>
      <c r="G29" s="153"/>
      <c r="H29" s="153"/>
      <c r="I29" s="153"/>
      <c r="J29" s="153"/>
      <c r="K29" s="153"/>
    </row>
    <row r="30" spans="1:11" ht="13.8" x14ac:dyDescent="0.3">
      <c r="A30" s="2"/>
      <c r="B30" s="219" t="s">
        <v>95</v>
      </c>
      <c r="C30" s="153"/>
      <c r="D30" s="153"/>
      <c r="E30" s="153"/>
      <c r="F30" s="153"/>
      <c r="G30" s="153"/>
      <c r="H30" s="153"/>
      <c r="I30" s="153"/>
      <c r="J30" s="153"/>
      <c r="K30" s="153"/>
    </row>
    <row r="31" spans="1:11" ht="29.25" customHeight="1" x14ac:dyDescent="0.3">
      <c r="A31" s="2"/>
      <c r="B31" s="54"/>
      <c r="C31" s="226" t="str">
        <f>("Note: If the person signing is not an employee of the "&amp;UTILITY_NAME)&amp;" Customer, attach a letter on Customer letterhead stating that the person signing is an authorized representative."</f>
        <v>Note: If the person signing is not an employee of the Pepco Customer, attach a letter on Customer letterhead stating that the person signing is an authorized representative.</v>
      </c>
      <c r="D31" s="153"/>
      <c r="E31" s="153"/>
      <c r="F31" s="153"/>
      <c r="G31" s="153"/>
      <c r="H31" s="153"/>
      <c r="I31" s="153"/>
      <c r="J31" s="153"/>
      <c r="K31" s="153"/>
    </row>
    <row r="32" spans="1:11" ht="16.5" customHeight="1" x14ac:dyDescent="0.3">
      <c r="A32" s="2"/>
      <c r="B32" s="57"/>
      <c r="C32" s="182" t="s">
        <v>96</v>
      </c>
      <c r="D32" s="153"/>
      <c r="E32" s="172"/>
      <c r="F32" s="181"/>
      <c r="G32" s="153"/>
      <c r="H32" s="153"/>
      <c r="I32" s="153"/>
      <c r="J32" s="153"/>
      <c r="K32" s="153"/>
    </row>
    <row r="33" spans="1:11" ht="39" customHeight="1" x14ac:dyDescent="0.3">
      <c r="A33" s="2"/>
      <c r="B33" s="58"/>
      <c r="C33" s="182" t="s">
        <v>63</v>
      </c>
      <c r="D33" s="153"/>
      <c r="E33" s="172"/>
      <c r="F33" s="181"/>
      <c r="G33" s="153"/>
      <c r="H33" s="153"/>
      <c r="I33" s="153"/>
      <c r="J33" s="153"/>
      <c r="K33" s="153"/>
    </row>
    <row r="34" spans="1:11" ht="13.8" x14ac:dyDescent="0.3">
      <c r="A34" s="2"/>
      <c r="B34" s="219" t="s">
        <v>97</v>
      </c>
      <c r="C34" s="153"/>
      <c r="D34" s="153"/>
      <c r="E34" s="153"/>
      <c r="F34" s="153"/>
      <c r="G34" s="153"/>
      <c r="H34" s="153"/>
      <c r="I34" s="153"/>
      <c r="J34" s="153"/>
      <c r="K34" s="153"/>
    </row>
    <row r="35" spans="1:11" ht="43.5" customHeight="1" x14ac:dyDescent="0.3">
      <c r="A35" s="2"/>
      <c r="B35" s="46"/>
      <c r="C35" s="158" t="str">
        <f>IF((UTILITY_NAME="Pepco"),'PepcoT&amp;C'!C1,IF((UTILITY_NAME="Delmarva Power"),'DelmarvaT&amp;C'!C1))</f>
        <v>Pepco C&amp;I Energy Savings Program
c/o Lockheed Martin, 2275 Research Blvd MS-8N, Rockville MD 20850
Phone: 1-866-353-5798 | Fax: 301-519-5445 | email: PepcoEnergyEfficiency@LMBPS.com | web: www.pepco.com/business</v>
      </c>
      <c r="D35" s="153"/>
      <c r="E35" s="153"/>
      <c r="F35" s="153"/>
      <c r="G35" s="153"/>
      <c r="H35" s="153"/>
      <c r="I35" s="153"/>
      <c r="J35" s="153"/>
      <c r="K35" s="153"/>
    </row>
    <row r="36" spans="1:11" ht="15.75" customHeight="1" x14ac:dyDescent="0.3">
      <c r="A36" s="2"/>
      <c r="B36" s="27"/>
      <c r="C36" s="42"/>
      <c r="D36" s="42"/>
      <c r="E36" s="42"/>
      <c r="F36" s="42"/>
      <c r="G36" s="42"/>
      <c r="H36" s="42"/>
      <c r="I36" s="42"/>
      <c r="J36" s="42"/>
      <c r="K36" s="59" t="e">
        <f>#REF!</f>
        <v>#REF!</v>
      </c>
    </row>
    <row r="37" spans="1:11" ht="15" customHeight="1" x14ac:dyDescent="0.25">
      <c r="B37" s="14"/>
      <c r="C37" s="14"/>
      <c r="D37" s="14"/>
      <c r="E37" s="14"/>
      <c r="F37" s="14"/>
      <c r="G37" s="14"/>
      <c r="H37" s="14"/>
      <c r="I37" s="14"/>
      <c r="J37" s="14"/>
      <c r="K37" s="14"/>
    </row>
    <row r="38" spans="1:11" ht="15" customHeight="1" x14ac:dyDescent="0.25">
      <c r="C38" s="1"/>
      <c r="D38" s="1"/>
      <c r="E38" s="1"/>
      <c r="F38" s="1"/>
      <c r="G38" s="1"/>
      <c r="H38" s="1"/>
      <c r="I38" s="1"/>
      <c r="J38" s="1"/>
      <c r="K38" s="1"/>
    </row>
    <row r="39" spans="1:11" ht="14.4" hidden="1" x14ac:dyDescent="0.3">
      <c r="A39" s="60" t="s">
        <v>98</v>
      </c>
      <c r="B39" s="2"/>
      <c r="C39" s="16" t="s">
        <v>65</v>
      </c>
      <c r="D39" s="181" t="str">
        <f>IF(('Walkthrough Assessment'!$D$55=""),"",'Walkthrough Assessment'!$D$55)</f>
        <v/>
      </c>
      <c r="E39" s="153"/>
      <c r="F39" s="172"/>
      <c r="G39" s="181" t="str">
        <f>IF(('Walkthrough Assessment'!$G$55=""),"",'Walkthrough Assessment'!$G$55)</f>
        <v/>
      </c>
      <c r="H39" s="153"/>
      <c r="I39" s="153"/>
      <c r="J39" s="153"/>
      <c r="K39" s="153"/>
    </row>
    <row r="40" spans="1:11" ht="14.4" hidden="1" x14ac:dyDescent="0.3">
      <c r="B40" s="2"/>
      <c r="C40" s="16" t="s">
        <v>66</v>
      </c>
      <c r="D40" s="181" t="str">
        <f>IF(('Walkthrough Assessment'!$D$56=""),"",'Walkthrough Assessment'!$D$56)</f>
        <v/>
      </c>
      <c r="E40" s="153"/>
      <c r="F40" s="153"/>
      <c r="G40" s="153"/>
      <c r="H40" s="153"/>
      <c r="I40" s="153"/>
      <c r="J40" s="153"/>
      <c r="K40" s="153"/>
    </row>
    <row r="41" spans="1:11" ht="14.4" hidden="1" x14ac:dyDescent="0.3">
      <c r="B41" s="2"/>
      <c r="C41" s="16" t="s">
        <v>49</v>
      </c>
      <c r="D41" s="181" t="str">
        <f>IF(('Walkthrough Assessment'!$D$57=""),"",'Walkthrough Assessment'!$D$57)</f>
        <v/>
      </c>
      <c r="E41" s="153"/>
      <c r="F41" s="153"/>
      <c r="G41" s="153"/>
      <c r="H41" s="153"/>
      <c r="I41" s="153"/>
      <c r="J41" s="153"/>
      <c r="K41" s="153"/>
    </row>
    <row r="42" spans="1:11" ht="14.4" hidden="1" x14ac:dyDescent="0.3">
      <c r="B42" s="2"/>
      <c r="C42" s="16" t="s">
        <v>20</v>
      </c>
      <c r="D42" s="170" t="str">
        <f>IF(('Walkthrough Assessment'!$D$58=""),"",'Walkthrough Assessment'!$D$58)</f>
        <v/>
      </c>
      <c r="E42" s="172"/>
      <c r="F42" s="16" t="s">
        <v>21</v>
      </c>
      <c r="G42" s="181" t="str">
        <f>IF(('Walkthrough Assessment'!$G$58=""),"",'Walkthrough Assessment'!$G$58)</f>
        <v/>
      </c>
      <c r="H42" s="172"/>
      <c r="I42" s="19" t="s">
        <v>22</v>
      </c>
      <c r="J42" s="174" t="str">
        <f>IF(('Walkthrough Assessment'!$J$58=""),"",'Walkthrough Assessment'!$J$58)</f>
        <v/>
      </c>
      <c r="K42" s="153"/>
    </row>
    <row r="43" spans="1:11" ht="14.4" hidden="1" x14ac:dyDescent="0.3">
      <c r="B43" s="2"/>
      <c r="C43" s="16" t="s">
        <v>67</v>
      </c>
      <c r="D43" s="181" t="str">
        <f>IF(('Walkthrough Assessment'!$D$59=""),"",'Walkthrough Assessment'!$D$59)</f>
        <v/>
      </c>
      <c r="E43" s="172"/>
      <c r="F43" s="184"/>
      <c r="G43" s="153"/>
      <c r="H43" s="153"/>
      <c r="I43" s="153"/>
      <c r="J43" s="153"/>
      <c r="K43" s="153"/>
    </row>
    <row r="44" spans="1:11" ht="14.4" hidden="1" x14ac:dyDescent="0.3">
      <c r="B44" s="2"/>
      <c r="C44" s="227" t="s">
        <v>68</v>
      </c>
      <c r="D44" s="163"/>
      <c r="E44" s="195"/>
      <c r="F44" s="228" t="str">
        <f>IF(('Walkthrough Assessment'!$F$60=""),"",'Walkthrough Assessment'!$F$60)</f>
        <v/>
      </c>
      <c r="G44" s="163"/>
      <c r="H44" s="163"/>
      <c r="I44" s="163"/>
      <c r="J44" s="163"/>
      <c r="K44" s="163"/>
    </row>
  </sheetData>
  <mergeCells count="55">
    <mergeCell ref="C44:E44"/>
    <mergeCell ref="F44:K44"/>
    <mergeCell ref="D41:K41"/>
    <mergeCell ref="D42:E42"/>
    <mergeCell ref="G42:H42"/>
    <mergeCell ref="J42:K42"/>
    <mergeCell ref="D43:E43"/>
    <mergeCell ref="F43:K43"/>
    <mergeCell ref="B34:K34"/>
    <mergeCell ref="C35:K35"/>
    <mergeCell ref="D39:F39"/>
    <mergeCell ref="G39:K39"/>
    <mergeCell ref="D40:K40"/>
    <mergeCell ref="C31:K31"/>
    <mergeCell ref="C32:E32"/>
    <mergeCell ref="F32:K32"/>
    <mergeCell ref="C33:E33"/>
    <mergeCell ref="F33:K33"/>
    <mergeCell ref="D28:E28"/>
    <mergeCell ref="F28:K28"/>
    <mergeCell ref="C29:E29"/>
    <mergeCell ref="F29:K29"/>
    <mergeCell ref="B30:K30"/>
    <mergeCell ref="D25:K25"/>
    <mergeCell ref="D26:K26"/>
    <mergeCell ref="D27:E27"/>
    <mergeCell ref="G27:H27"/>
    <mergeCell ref="J27:K27"/>
    <mergeCell ref="D20:K20"/>
    <mergeCell ref="D21:K21"/>
    <mergeCell ref="B22:K22"/>
    <mergeCell ref="F23:K23"/>
    <mergeCell ref="D24:F24"/>
    <mergeCell ref="G24:K24"/>
    <mergeCell ref="D15:K15"/>
    <mergeCell ref="D16:K16"/>
    <mergeCell ref="D17:K17"/>
    <mergeCell ref="D18:K18"/>
    <mergeCell ref="D19:K19"/>
    <mergeCell ref="B10:K10"/>
    <mergeCell ref="D11:F11"/>
    <mergeCell ref="B12:K12"/>
    <mergeCell ref="H13:I13"/>
    <mergeCell ref="C14:K14"/>
    <mergeCell ref="D7:K7"/>
    <mergeCell ref="D8:E8"/>
    <mergeCell ref="G8:H8"/>
    <mergeCell ref="J8:K8"/>
    <mergeCell ref="D9:F9"/>
    <mergeCell ref="H9:K9"/>
    <mergeCell ref="B2:K2"/>
    <mergeCell ref="C4:K4"/>
    <mergeCell ref="D5:K5"/>
    <mergeCell ref="D6:G6"/>
    <mergeCell ref="I6:K6"/>
  </mergeCells>
  <pageMargins left="0.75" right="0.75" top="1" bottom="1" header="0.5" footer="0.5"/>
  <pageSetup paperSize="9" orientation="portrai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28"/>
  <sheetViews>
    <sheetView workbookViewId="0"/>
  </sheetViews>
  <sheetFormatPr defaultColWidth="9.109375" defaultRowHeight="15" customHeight="1" x14ac:dyDescent="0.25"/>
  <cols>
    <col min="1" max="1" width="32.44140625" customWidth="1"/>
    <col min="2" max="2" width="11.6640625" customWidth="1"/>
    <col min="3" max="3" width="12.109375" customWidth="1"/>
    <col min="4" max="4" width="17.5546875" customWidth="1"/>
    <col min="5" max="5" width="9.6640625" customWidth="1"/>
    <col min="6" max="6" width="35.109375" customWidth="1"/>
    <col min="7" max="7" width="32.44140625" customWidth="1"/>
    <col min="8" max="8" width="9.109375" customWidth="1"/>
    <col min="9" max="9" width="18.6640625" customWidth="1"/>
    <col min="10" max="10" width="9.44140625" customWidth="1"/>
    <col min="11" max="11" width="12.44140625" customWidth="1"/>
  </cols>
  <sheetData>
    <row r="1" spans="1:7" ht="43.5" customHeight="1" x14ac:dyDescent="0.3">
      <c r="A1" s="61" t="s">
        <v>99</v>
      </c>
      <c r="D1" s="61" t="s">
        <v>100</v>
      </c>
      <c r="E1" s="61" t="s">
        <v>101</v>
      </c>
      <c r="F1" s="61" t="s">
        <v>102</v>
      </c>
    </row>
    <row r="2" spans="1:7" ht="14.4" x14ac:dyDescent="0.3">
      <c r="A2" s="60" t="s">
        <v>103</v>
      </c>
      <c r="B2" s="60" t="s">
        <v>104</v>
      </c>
      <c r="C2" s="60" t="s">
        <v>105</v>
      </c>
      <c r="E2" s="62">
        <f>B$38</f>
        <v>0.57999999999999996</v>
      </c>
      <c r="F2" s="62">
        <f>C$38</f>
        <v>0.40100000000000002</v>
      </c>
      <c r="G2" s="60" t="s">
        <v>106</v>
      </c>
    </row>
    <row r="3" spans="1:7" ht="14.4" x14ac:dyDescent="0.3">
      <c r="A3" s="60" t="s">
        <v>107</v>
      </c>
      <c r="B3" s="60" t="s">
        <v>104</v>
      </c>
      <c r="C3" s="60" t="s">
        <v>105</v>
      </c>
      <c r="E3" s="62">
        <f>B$38</f>
        <v>0.57999999999999996</v>
      </c>
      <c r="F3" s="62">
        <f>C$38</f>
        <v>0.40100000000000002</v>
      </c>
      <c r="G3" s="60" t="s">
        <v>108</v>
      </c>
    </row>
    <row r="4" spans="1:7" ht="14.4" x14ac:dyDescent="0.3">
      <c r="A4" s="60" t="s">
        <v>109</v>
      </c>
      <c r="B4" s="60" t="s">
        <v>104</v>
      </c>
      <c r="C4" s="60" t="s">
        <v>105</v>
      </c>
      <c r="E4" s="62">
        <f>B$39</f>
        <v>0.64600000000000002</v>
      </c>
      <c r="F4" s="62">
        <f>C$39</f>
        <v>0</v>
      </c>
      <c r="G4" s="60" t="s">
        <v>106</v>
      </c>
    </row>
    <row r="5" spans="1:7" ht="14.4" x14ac:dyDescent="0.3">
      <c r="A5" s="60" t="s">
        <v>110</v>
      </c>
      <c r="B5" s="60" t="s">
        <v>104</v>
      </c>
      <c r="C5" s="60" t="s">
        <v>105</v>
      </c>
      <c r="E5" s="62">
        <v>0.2</v>
      </c>
      <c r="F5" s="62">
        <v>1</v>
      </c>
      <c r="G5" s="60" t="s">
        <v>111</v>
      </c>
    </row>
    <row r="6" spans="1:7" ht="14.4" x14ac:dyDescent="0.3">
      <c r="A6" s="60" t="s">
        <v>112</v>
      </c>
      <c r="B6" s="60" t="s">
        <v>104</v>
      </c>
      <c r="C6" s="60" t="s">
        <v>105</v>
      </c>
      <c r="E6" s="62">
        <v>0.64600000000000002</v>
      </c>
      <c r="F6" s="62">
        <v>0</v>
      </c>
      <c r="G6" s="60" t="s">
        <v>111</v>
      </c>
    </row>
    <row r="7" spans="1:7" ht="14.4" x14ac:dyDescent="0.3">
      <c r="A7" s="60" t="s">
        <v>113</v>
      </c>
      <c r="B7" s="60" t="s">
        <v>104</v>
      </c>
      <c r="C7" s="60" t="s">
        <v>105</v>
      </c>
      <c r="E7" s="62">
        <v>0.2</v>
      </c>
      <c r="F7" s="62">
        <v>1</v>
      </c>
      <c r="G7" s="60" t="s">
        <v>111</v>
      </c>
    </row>
    <row r="8" spans="1:7" ht="14.4" x14ac:dyDescent="0.3">
      <c r="A8" s="60" t="s">
        <v>114</v>
      </c>
      <c r="B8" s="60" t="s">
        <v>104</v>
      </c>
      <c r="C8" s="60" t="s">
        <v>115</v>
      </c>
    </row>
    <row r="9" spans="1:7" ht="14.4" x14ac:dyDescent="0.3">
      <c r="A9" s="60" t="s">
        <v>116</v>
      </c>
      <c r="B9" s="60" t="s">
        <v>104</v>
      </c>
      <c r="C9" s="60" t="s">
        <v>115</v>
      </c>
    </row>
    <row r="10" spans="1:7" ht="14.4" x14ac:dyDescent="0.3">
      <c r="A10" s="60" t="s">
        <v>117</v>
      </c>
      <c r="B10" s="60" t="s">
        <v>104</v>
      </c>
      <c r="C10" s="60" t="s">
        <v>115</v>
      </c>
    </row>
    <row r="11" spans="1:7" ht="14.4" x14ac:dyDescent="0.3">
      <c r="A11" s="60" t="s">
        <v>118</v>
      </c>
      <c r="B11" s="60" t="s">
        <v>104</v>
      </c>
      <c r="C11" s="60" t="s">
        <v>115</v>
      </c>
    </row>
    <row r="12" spans="1:7" ht="14.4" x14ac:dyDescent="0.3">
      <c r="A12" s="60" t="s">
        <v>119</v>
      </c>
      <c r="B12" s="60" t="s">
        <v>104</v>
      </c>
      <c r="C12" s="60" t="s">
        <v>115</v>
      </c>
    </row>
    <row r="13" spans="1:7" ht="14.4" x14ac:dyDescent="0.3">
      <c r="A13" s="60" t="s">
        <v>120</v>
      </c>
      <c r="B13" s="60" t="s">
        <v>104</v>
      </c>
      <c r="C13" s="60" t="s">
        <v>115</v>
      </c>
    </row>
    <row r="14" spans="1:7" ht="14.4" x14ac:dyDescent="0.3">
      <c r="A14" s="60" t="s">
        <v>121</v>
      </c>
      <c r="B14" s="60" t="s">
        <v>104</v>
      </c>
      <c r="C14" s="60" t="s">
        <v>115</v>
      </c>
    </row>
    <row r="15" spans="1:7" ht="14.4" x14ac:dyDescent="0.3">
      <c r="A15" s="60" t="s">
        <v>122</v>
      </c>
      <c r="B15" s="60" t="s">
        <v>104</v>
      </c>
      <c r="C15" s="60" t="s">
        <v>115</v>
      </c>
    </row>
    <row r="16" spans="1:7" ht="14.4" x14ac:dyDescent="0.3">
      <c r="A16" s="63" t="s">
        <v>123</v>
      </c>
      <c r="B16" s="60" t="s">
        <v>124</v>
      </c>
      <c r="C16" s="60" t="s">
        <v>115</v>
      </c>
      <c r="D16" s="60" t="s">
        <v>125</v>
      </c>
    </row>
    <row r="17" spans="1:4" ht="14.4" x14ac:dyDescent="0.3">
      <c r="A17" s="63" t="s">
        <v>126</v>
      </c>
      <c r="B17" s="60" t="s">
        <v>124</v>
      </c>
      <c r="C17" s="60" t="s">
        <v>105</v>
      </c>
      <c r="D17" s="60" t="s">
        <v>125</v>
      </c>
    </row>
    <row r="18" spans="1:4" ht="14.4" x14ac:dyDescent="0.3">
      <c r="A18" s="63" t="s">
        <v>127</v>
      </c>
      <c r="B18" s="60" t="s">
        <v>124</v>
      </c>
      <c r="C18" s="60" t="s">
        <v>115</v>
      </c>
      <c r="D18" s="60" t="s">
        <v>125</v>
      </c>
    </row>
    <row r="19" spans="1:4" ht="14.4" x14ac:dyDescent="0.3">
      <c r="A19" s="63" t="s">
        <v>128</v>
      </c>
      <c r="B19" s="60" t="s">
        <v>124</v>
      </c>
      <c r="C19" s="60" t="s">
        <v>105</v>
      </c>
      <c r="D19" s="60" t="s">
        <v>125</v>
      </c>
    </row>
    <row r="20" spans="1:4" ht="14.4" x14ac:dyDescent="0.3">
      <c r="A20" s="63" t="s">
        <v>129</v>
      </c>
      <c r="B20" s="60" t="s">
        <v>124</v>
      </c>
      <c r="C20" s="60" t="s">
        <v>105</v>
      </c>
      <c r="D20" s="60" t="s">
        <v>125</v>
      </c>
    </row>
    <row r="21" spans="1:4" ht="14.4" x14ac:dyDescent="0.3">
      <c r="A21" s="63" t="s">
        <v>130</v>
      </c>
      <c r="B21" s="60" t="s">
        <v>124</v>
      </c>
      <c r="C21" s="60" t="s">
        <v>105</v>
      </c>
      <c r="D21" s="60" t="s">
        <v>125</v>
      </c>
    </row>
    <row r="22" spans="1:4" ht="14.4" x14ac:dyDescent="0.3">
      <c r="A22" s="63" t="s">
        <v>131</v>
      </c>
      <c r="B22" s="60" t="s">
        <v>124</v>
      </c>
      <c r="C22" s="60" t="s">
        <v>105</v>
      </c>
      <c r="D22" s="60" t="s">
        <v>125</v>
      </c>
    </row>
    <row r="23" spans="1:4" ht="14.4" x14ac:dyDescent="0.3">
      <c r="A23" s="63" t="s">
        <v>132</v>
      </c>
      <c r="B23" s="60" t="s">
        <v>124</v>
      </c>
      <c r="C23" s="60" t="s">
        <v>115</v>
      </c>
      <c r="D23" s="60" t="s">
        <v>125</v>
      </c>
    </row>
    <row r="24" spans="1:4" ht="14.4" x14ac:dyDescent="0.3">
      <c r="A24" s="63" t="s">
        <v>133</v>
      </c>
      <c r="B24" s="60" t="s">
        <v>134</v>
      </c>
      <c r="C24" s="60" t="s">
        <v>115</v>
      </c>
    </row>
    <row r="25" spans="1:4" ht="14.4" x14ac:dyDescent="0.3">
      <c r="A25" s="63" t="s">
        <v>135</v>
      </c>
      <c r="B25" s="60" t="s">
        <v>134</v>
      </c>
      <c r="C25" s="60" t="s">
        <v>115</v>
      </c>
    </row>
    <row r="26" spans="1:4" ht="14.4" x14ac:dyDescent="0.3">
      <c r="A26" s="63" t="s">
        <v>134</v>
      </c>
      <c r="B26" s="60" t="s">
        <v>134</v>
      </c>
      <c r="C26" s="60" t="s">
        <v>115</v>
      </c>
    </row>
    <row r="27" spans="1:4" ht="15.75" customHeight="1" x14ac:dyDescent="0.25">
      <c r="A27" s="1"/>
      <c r="B27" s="1"/>
      <c r="C27" s="1"/>
    </row>
    <row r="28" spans="1:4" ht="14.4" x14ac:dyDescent="0.3">
      <c r="A28" s="229" t="s">
        <v>136</v>
      </c>
      <c r="B28" s="153"/>
      <c r="C28" s="153"/>
    </row>
    <row r="29" spans="1:4" ht="14.4" x14ac:dyDescent="0.3">
      <c r="A29" s="53" t="s">
        <v>137</v>
      </c>
      <c r="B29" s="53" t="s">
        <v>101</v>
      </c>
      <c r="C29" s="53" t="s">
        <v>102</v>
      </c>
      <c r="D29" s="22"/>
    </row>
    <row r="30" spans="1:4" ht="14.4" x14ac:dyDescent="0.3">
      <c r="A30" s="64" t="s">
        <v>138</v>
      </c>
      <c r="B30" s="65">
        <v>0.71699999999999997</v>
      </c>
      <c r="C30" s="66">
        <v>0.46600000000000003</v>
      </c>
      <c r="D30" s="22"/>
    </row>
    <row r="31" spans="1:4" ht="14.4" x14ac:dyDescent="0.3">
      <c r="A31" s="45" t="s">
        <v>139</v>
      </c>
      <c r="B31" s="67">
        <v>0.47499999999999998</v>
      </c>
      <c r="C31" s="68">
        <v>0.34899999999999998</v>
      </c>
      <c r="D31" s="22"/>
    </row>
    <row r="32" spans="1:4" ht="14.4" x14ac:dyDescent="0.3">
      <c r="A32" s="45" t="s">
        <v>140</v>
      </c>
      <c r="B32" s="69">
        <v>0.30399999999999999</v>
      </c>
      <c r="C32" s="70">
        <v>0.17399999999999999</v>
      </c>
      <c r="D32" s="22"/>
    </row>
    <row r="33" spans="1:7" ht="14.4" x14ac:dyDescent="0.3">
      <c r="A33" s="45" t="s">
        <v>141</v>
      </c>
      <c r="B33" s="67">
        <v>0.24</v>
      </c>
      <c r="C33" s="68">
        <v>0.182</v>
      </c>
      <c r="D33" s="22"/>
    </row>
    <row r="34" spans="1:7" ht="15.75" customHeight="1" x14ac:dyDescent="0.3">
      <c r="A34" s="46" t="s">
        <v>142</v>
      </c>
      <c r="B34" s="71">
        <v>0.123</v>
      </c>
      <c r="C34" s="72">
        <v>3.9E-2</v>
      </c>
      <c r="D34" s="22"/>
    </row>
    <row r="35" spans="1:7" ht="15.75" customHeight="1" x14ac:dyDescent="0.3">
      <c r="A35" s="73"/>
      <c r="B35" s="73"/>
      <c r="C35" s="73"/>
    </row>
    <row r="36" spans="1:7" ht="14.4" x14ac:dyDescent="0.3">
      <c r="A36" s="229" t="s">
        <v>143</v>
      </c>
      <c r="B36" s="153"/>
      <c r="C36" s="153"/>
    </row>
    <row r="37" spans="1:7" ht="14.4" x14ac:dyDescent="0.3">
      <c r="A37" s="53" t="s">
        <v>144</v>
      </c>
      <c r="B37" s="53" t="s">
        <v>101</v>
      </c>
      <c r="C37" s="53" t="s">
        <v>102</v>
      </c>
      <c r="D37" s="22"/>
    </row>
    <row r="38" spans="1:7" ht="14.4" x14ac:dyDescent="0.3">
      <c r="A38" s="74" t="s">
        <v>145</v>
      </c>
      <c r="B38" s="75">
        <v>0.57999999999999996</v>
      </c>
      <c r="C38" s="66">
        <v>0.40100000000000002</v>
      </c>
      <c r="D38" s="22"/>
    </row>
    <row r="39" spans="1:7" ht="15.75" customHeight="1" x14ac:dyDescent="0.3">
      <c r="A39" s="76" t="s">
        <v>109</v>
      </c>
      <c r="B39" s="77">
        <v>0.64600000000000002</v>
      </c>
      <c r="C39" s="78">
        <v>0</v>
      </c>
      <c r="D39" s="22"/>
    </row>
    <row r="40" spans="1:7" ht="14.4" x14ac:dyDescent="0.3">
      <c r="A40" s="79"/>
      <c r="B40" s="79"/>
      <c r="C40" s="14"/>
    </row>
    <row r="41" spans="1:7" ht="15.75" customHeight="1" x14ac:dyDescent="0.3">
      <c r="A41" s="80" t="s">
        <v>146</v>
      </c>
      <c r="B41" s="81"/>
      <c r="D41" s="82" t="s">
        <v>134</v>
      </c>
      <c r="G41" s="83">
        <v>0</v>
      </c>
    </row>
    <row r="42" spans="1:7" ht="30.75" customHeight="1" x14ac:dyDescent="0.3">
      <c r="A42" s="84" t="s">
        <v>147</v>
      </c>
      <c r="B42" s="85" t="s">
        <v>148</v>
      </c>
      <c r="C42" s="86" t="s">
        <v>149</v>
      </c>
      <c r="D42" s="82" t="s">
        <v>150</v>
      </c>
      <c r="G42" s="83">
        <v>0</v>
      </c>
    </row>
    <row r="43" spans="1:7" ht="14.4" x14ac:dyDescent="0.3">
      <c r="A43" s="87">
        <v>2</v>
      </c>
      <c r="B43" s="88">
        <v>600</v>
      </c>
      <c r="C43" s="89" t="s">
        <v>151</v>
      </c>
      <c r="F43" s="60" t="s">
        <v>152</v>
      </c>
      <c r="G43" s="60">
        <v>20</v>
      </c>
    </row>
    <row r="44" spans="1:7" ht="14.4" x14ac:dyDescent="0.3">
      <c r="A44" s="90">
        <v>3</v>
      </c>
      <c r="B44" s="91">
        <v>750</v>
      </c>
      <c r="C44" s="89" t="s">
        <v>153</v>
      </c>
      <c r="F44" s="60" t="s">
        <v>154</v>
      </c>
      <c r="G44" s="60">
        <v>3</v>
      </c>
    </row>
    <row r="45" spans="1:7" ht="14.4" x14ac:dyDescent="0.3">
      <c r="A45" s="90">
        <v>4</v>
      </c>
      <c r="B45" s="91">
        <v>825</v>
      </c>
      <c r="C45" s="89" t="s">
        <v>155</v>
      </c>
      <c r="D45" s="1"/>
      <c r="E45" s="1"/>
      <c r="F45" s="60" t="s">
        <v>156</v>
      </c>
      <c r="G45" s="60">
        <v>3</v>
      </c>
    </row>
    <row r="46" spans="1:7" ht="14.4" x14ac:dyDescent="0.3">
      <c r="A46" s="90">
        <v>5</v>
      </c>
      <c r="B46" s="91">
        <v>900</v>
      </c>
      <c r="C46" s="92" t="s">
        <v>157</v>
      </c>
      <c r="D46" s="93" t="s">
        <v>158</v>
      </c>
      <c r="E46" s="94">
        <v>8.1799999999999998E-2</v>
      </c>
      <c r="F46" s="22"/>
    </row>
    <row r="47" spans="1:7" ht="14.4" x14ac:dyDescent="0.3">
      <c r="A47" s="90">
        <v>7.5</v>
      </c>
      <c r="B47" s="91">
        <v>1100</v>
      </c>
      <c r="C47" s="89" t="s">
        <v>159</v>
      </c>
      <c r="D47" s="14"/>
      <c r="E47" s="14"/>
    </row>
    <row r="48" spans="1:7" ht="14.4" x14ac:dyDescent="0.3">
      <c r="A48" s="90">
        <v>10</v>
      </c>
      <c r="B48" s="91">
        <v>1300</v>
      </c>
      <c r="C48" s="89" t="s">
        <v>160</v>
      </c>
    </row>
    <row r="49" spans="1:3" ht="14.4" x14ac:dyDescent="0.3">
      <c r="A49" s="90">
        <v>15</v>
      </c>
      <c r="B49" s="91">
        <v>1700</v>
      </c>
      <c r="C49" s="89" t="s">
        <v>161</v>
      </c>
    </row>
    <row r="50" spans="1:3" ht="14.4" x14ac:dyDescent="0.3">
      <c r="A50" s="90">
        <v>20</v>
      </c>
      <c r="B50" s="91">
        <v>1950</v>
      </c>
      <c r="C50" s="89" t="s">
        <v>162</v>
      </c>
    </row>
    <row r="51" spans="1:3" ht="14.4" x14ac:dyDescent="0.3">
      <c r="A51" s="90">
        <v>25</v>
      </c>
      <c r="B51" s="91">
        <v>2100</v>
      </c>
      <c r="C51" s="89" t="s">
        <v>163</v>
      </c>
    </row>
    <row r="52" spans="1:3" ht="14.4" x14ac:dyDescent="0.3">
      <c r="A52" s="90">
        <v>30</v>
      </c>
      <c r="B52" s="91">
        <v>2450</v>
      </c>
      <c r="C52" s="89" t="s">
        <v>164</v>
      </c>
    </row>
    <row r="53" spans="1:3" ht="14.4" x14ac:dyDescent="0.3">
      <c r="A53" s="90">
        <v>40</v>
      </c>
      <c r="B53" s="91">
        <v>2800</v>
      </c>
      <c r="C53" s="89" t="s">
        <v>165</v>
      </c>
    </row>
    <row r="54" spans="1:3" ht="14.4" x14ac:dyDescent="0.3">
      <c r="A54" s="90">
        <v>50</v>
      </c>
      <c r="B54" s="91">
        <v>3500</v>
      </c>
      <c r="C54" s="89" t="s">
        <v>166</v>
      </c>
    </row>
    <row r="55" spans="1:3" ht="14.4" x14ac:dyDescent="0.3">
      <c r="A55" s="90">
        <v>60</v>
      </c>
      <c r="B55" s="91">
        <v>4200</v>
      </c>
      <c r="C55" s="89" t="s">
        <v>167</v>
      </c>
    </row>
    <row r="56" spans="1:3" ht="14.4" x14ac:dyDescent="0.3">
      <c r="A56" s="90">
        <v>75</v>
      </c>
      <c r="B56" s="91">
        <v>5250</v>
      </c>
      <c r="C56" s="89" t="s">
        <v>168</v>
      </c>
    </row>
    <row r="57" spans="1:3" ht="14.4" x14ac:dyDescent="0.3">
      <c r="A57" s="90">
        <v>100</v>
      </c>
      <c r="B57" s="91">
        <v>7000</v>
      </c>
      <c r="C57" s="89" t="s">
        <v>169</v>
      </c>
    </row>
    <row r="58" spans="1:3" ht="15.75" customHeight="1" x14ac:dyDescent="0.3">
      <c r="A58" s="95" t="s">
        <v>170</v>
      </c>
      <c r="B58" s="96" t="s">
        <v>171</v>
      </c>
      <c r="C58" s="89" t="s">
        <v>172</v>
      </c>
    </row>
    <row r="59" spans="1:3" ht="14.4" x14ac:dyDescent="0.3">
      <c r="A59" s="97" t="s">
        <v>173</v>
      </c>
      <c r="B59" s="14"/>
      <c r="C59" s="98" t="s">
        <v>174</v>
      </c>
    </row>
    <row r="61" spans="1:3" ht="14.4" x14ac:dyDescent="0.3">
      <c r="A61" s="99">
        <v>70</v>
      </c>
      <c r="B61" s="60" t="s">
        <v>175</v>
      </c>
    </row>
    <row r="62" spans="1:3" ht="14.4" x14ac:dyDescent="0.3">
      <c r="A62" s="99">
        <v>0.16</v>
      </c>
      <c r="B62" s="60" t="s">
        <v>176</v>
      </c>
    </row>
    <row r="63" spans="1:3" ht="14.4" x14ac:dyDescent="0.3">
      <c r="A63" s="60">
        <v>0.746</v>
      </c>
      <c r="B63" s="60" t="s">
        <v>177</v>
      </c>
    </row>
    <row r="64" spans="1:3" ht="14.4" x14ac:dyDescent="0.3">
      <c r="A64" s="60">
        <v>0.55000000000000004</v>
      </c>
      <c r="B64" s="60" t="s">
        <v>178</v>
      </c>
    </row>
    <row r="65" spans="1:11" ht="14.4" x14ac:dyDescent="0.3">
      <c r="A65" s="60">
        <v>0.28000000000000003</v>
      </c>
      <c r="B65" s="60" t="s">
        <v>179</v>
      </c>
    </row>
    <row r="67" spans="1:11" ht="15" customHeight="1" x14ac:dyDescent="0.25">
      <c r="A67" s="1"/>
      <c r="B67" s="1"/>
      <c r="C67" s="1"/>
      <c r="D67" s="1"/>
      <c r="E67" s="1"/>
      <c r="F67" s="1"/>
      <c r="G67" s="1"/>
      <c r="H67" s="1"/>
      <c r="I67" s="1"/>
      <c r="J67" s="1"/>
      <c r="K67" s="1"/>
    </row>
    <row r="68" spans="1:11" ht="14.4" x14ac:dyDescent="0.3">
      <c r="A68" s="100" t="s">
        <v>180</v>
      </c>
      <c r="B68" s="100" t="s">
        <v>181</v>
      </c>
      <c r="C68" s="100"/>
      <c r="D68" s="100" t="s">
        <v>182</v>
      </c>
      <c r="E68" s="100" t="s">
        <v>183</v>
      </c>
      <c r="F68" s="100" t="s">
        <v>184</v>
      </c>
      <c r="G68" s="100" t="s">
        <v>101</v>
      </c>
      <c r="H68" s="100" t="s">
        <v>102</v>
      </c>
      <c r="I68" s="100" t="s">
        <v>185</v>
      </c>
      <c r="J68" s="100" t="s">
        <v>100</v>
      </c>
      <c r="K68" s="100" t="s">
        <v>105</v>
      </c>
    </row>
    <row r="69" spans="1:11" ht="14.4" x14ac:dyDescent="0.3">
      <c r="A69" s="101" t="s">
        <v>123</v>
      </c>
      <c r="B69" s="53" t="s">
        <v>186</v>
      </c>
      <c r="C69" s="53"/>
      <c r="D69" s="53" t="s">
        <v>186</v>
      </c>
      <c r="E69" s="53"/>
      <c r="F69" s="53"/>
      <c r="G69" s="102">
        <v>1</v>
      </c>
      <c r="H69" s="102">
        <v>1</v>
      </c>
      <c r="I69" s="53" t="s">
        <v>124</v>
      </c>
      <c r="J69" s="53" t="s">
        <v>125</v>
      </c>
      <c r="K69" s="101" t="s">
        <v>115</v>
      </c>
    </row>
    <row r="70" spans="1:11" ht="14.4" x14ac:dyDescent="0.3">
      <c r="A70" s="101" t="s">
        <v>187</v>
      </c>
      <c r="B70" s="53" t="s">
        <v>186</v>
      </c>
      <c r="C70" s="53"/>
      <c r="D70" s="53"/>
      <c r="E70" s="53"/>
      <c r="F70" s="53" t="s">
        <v>186</v>
      </c>
      <c r="G70" s="102">
        <v>1</v>
      </c>
      <c r="H70" s="102">
        <v>1</v>
      </c>
      <c r="I70" s="53" t="s">
        <v>124</v>
      </c>
      <c r="J70" s="53" t="s">
        <v>125</v>
      </c>
      <c r="K70" s="101" t="s">
        <v>115</v>
      </c>
    </row>
    <row r="71" spans="1:11" ht="14.4" x14ac:dyDescent="0.3">
      <c r="A71" s="101" t="s">
        <v>188</v>
      </c>
      <c r="B71" s="53"/>
      <c r="C71" s="53"/>
      <c r="D71" s="53"/>
      <c r="E71" s="53"/>
      <c r="F71" s="53" t="s">
        <v>186</v>
      </c>
      <c r="G71" s="102">
        <v>1</v>
      </c>
      <c r="H71" s="102">
        <v>1</v>
      </c>
      <c r="I71" s="53" t="s">
        <v>124</v>
      </c>
      <c r="J71" s="53" t="s">
        <v>125</v>
      </c>
      <c r="K71" s="101" t="s">
        <v>115</v>
      </c>
    </row>
    <row r="72" spans="1:11" ht="14.4" x14ac:dyDescent="0.3">
      <c r="A72" s="101" t="s">
        <v>128</v>
      </c>
      <c r="B72" s="53" t="s">
        <v>186</v>
      </c>
      <c r="C72" s="53"/>
      <c r="D72" s="53"/>
      <c r="E72" s="53"/>
      <c r="F72" s="53"/>
      <c r="G72" s="102">
        <v>1</v>
      </c>
      <c r="H72" s="102">
        <v>1</v>
      </c>
      <c r="I72" s="53" t="s">
        <v>124</v>
      </c>
      <c r="J72" s="53" t="s">
        <v>125</v>
      </c>
      <c r="K72" s="101" t="s">
        <v>115</v>
      </c>
    </row>
    <row r="73" spans="1:11" ht="14.4" x14ac:dyDescent="0.3">
      <c r="A73" s="101" t="s">
        <v>131</v>
      </c>
      <c r="B73" s="53"/>
      <c r="C73" s="53"/>
      <c r="D73" s="53"/>
      <c r="E73" s="53"/>
      <c r="F73" s="53" t="s">
        <v>186</v>
      </c>
      <c r="G73" s="102">
        <v>1</v>
      </c>
      <c r="H73" s="102">
        <v>1</v>
      </c>
      <c r="I73" s="53" t="s">
        <v>124</v>
      </c>
      <c r="J73" s="53" t="s">
        <v>125</v>
      </c>
      <c r="K73" s="101" t="s">
        <v>115</v>
      </c>
    </row>
    <row r="74" spans="1:11" ht="14.4" x14ac:dyDescent="0.3">
      <c r="A74" s="101" t="s">
        <v>129</v>
      </c>
      <c r="B74" s="53" t="s">
        <v>186</v>
      </c>
      <c r="C74" s="53"/>
      <c r="D74" s="53" t="s">
        <v>186</v>
      </c>
      <c r="E74" s="53"/>
      <c r="F74" s="53" t="s">
        <v>186</v>
      </c>
      <c r="G74" s="102">
        <v>1</v>
      </c>
      <c r="H74" s="102">
        <v>1</v>
      </c>
      <c r="I74" s="53" t="s">
        <v>124</v>
      </c>
      <c r="J74" s="53" t="s">
        <v>125</v>
      </c>
      <c r="K74" s="101" t="s">
        <v>115</v>
      </c>
    </row>
    <row r="75" spans="1:11" ht="14.4" x14ac:dyDescent="0.3">
      <c r="A75" s="101" t="s">
        <v>130</v>
      </c>
      <c r="B75" s="53" t="s">
        <v>186</v>
      </c>
      <c r="C75" s="53"/>
      <c r="D75" s="53"/>
      <c r="E75" s="53"/>
      <c r="F75" s="53"/>
      <c r="G75" s="102">
        <v>1</v>
      </c>
      <c r="H75" s="102">
        <v>1</v>
      </c>
      <c r="I75" s="53" t="s">
        <v>124</v>
      </c>
      <c r="J75" s="53" t="s">
        <v>125</v>
      </c>
      <c r="K75" s="101" t="s">
        <v>115</v>
      </c>
    </row>
    <row r="76" spans="1:11" ht="14.4" x14ac:dyDescent="0.3">
      <c r="A76" s="101" t="s">
        <v>189</v>
      </c>
      <c r="B76" s="53"/>
      <c r="C76" s="53"/>
      <c r="D76" s="53"/>
      <c r="E76" s="53"/>
      <c r="F76" s="53" t="s">
        <v>186</v>
      </c>
      <c r="G76" s="102">
        <v>1</v>
      </c>
      <c r="H76" s="102">
        <v>1</v>
      </c>
      <c r="I76" s="53" t="s">
        <v>124</v>
      </c>
      <c r="J76" s="53" t="s">
        <v>125</v>
      </c>
      <c r="K76" s="101" t="s">
        <v>115</v>
      </c>
    </row>
    <row r="77" spans="1:11" ht="14.4" x14ac:dyDescent="0.3">
      <c r="A77" s="101" t="s">
        <v>190</v>
      </c>
      <c r="B77" s="53" t="s">
        <v>186</v>
      </c>
      <c r="C77" s="53"/>
      <c r="D77" s="53" t="s">
        <v>186</v>
      </c>
      <c r="E77" s="53"/>
      <c r="F77" s="53"/>
      <c r="G77" s="102">
        <v>1</v>
      </c>
      <c r="H77" s="102">
        <v>1</v>
      </c>
      <c r="I77" s="53" t="s">
        <v>124</v>
      </c>
      <c r="J77" s="53" t="s">
        <v>125</v>
      </c>
      <c r="K77" s="101" t="s">
        <v>115</v>
      </c>
    </row>
    <row r="78" spans="1:11" ht="14.4" x14ac:dyDescent="0.3">
      <c r="A78" s="101" t="s">
        <v>132</v>
      </c>
      <c r="B78" s="53"/>
      <c r="C78" s="53"/>
      <c r="D78" s="53" t="s">
        <v>186</v>
      </c>
      <c r="E78" s="53"/>
      <c r="F78" s="53" t="s">
        <v>186</v>
      </c>
      <c r="G78" s="102">
        <v>1</v>
      </c>
      <c r="H78" s="102">
        <v>1</v>
      </c>
      <c r="I78" s="53" t="s">
        <v>124</v>
      </c>
      <c r="J78" s="53" t="s">
        <v>125</v>
      </c>
      <c r="K78" s="101" t="s">
        <v>115</v>
      </c>
    </row>
    <row r="79" spans="1:11" ht="14.4" x14ac:dyDescent="0.3">
      <c r="A79" s="101" t="s">
        <v>191</v>
      </c>
      <c r="B79" s="53"/>
      <c r="C79" s="53"/>
      <c r="D79" s="53" t="s">
        <v>186</v>
      </c>
      <c r="E79" s="53"/>
      <c r="F79" s="53"/>
      <c r="G79" s="102">
        <v>1</v>
      </c>
      <c r="H79" s="102">
        <v>1</v>
      </c>
      <c r="I79" s="53" t="s">
        <v>124</v>
      </c>
      <c r="J79" s="53" t="s">
        <v>125</v>
      </c>
      <c r="K79" s="101" t="s">
        <v>115</v>
      </c>
    </row>
    <row r="80" spans="1:11" ht="14.4" x14ac:dyDescent="0.3">
      <c r="A80" s="101" t="s">
        <v>192</v>
      </c>
      <c r="B80" s="53"/>
      <c r="C80" s="53"/>
      <c r="D80" s="53" t="s">
        <v>186</v>
      </c>
      <c r="E80" s="53"/>
      <c r="F80" s="53"/>
      <c r="G80" s="102">
        <v>1</v>
      </c>
      <c r="H80" s="102">
        <v>1</v>
      </c>
      <c r="I80" s="53" t="s">
        <v>124</v>
      </c>
      <c r="J80" s="53" t="s">
        <v>125</v>
      </c>
      <c r="K80" s="101" t="s">
        <v>115</v>
      </c>
    </row>
    <row r="81" spans="1:11" ht="14.4" x14ac:dyDescent="0.3">
      <c r="A81" s="101" t="s">
        <v>193</v>
      </c>
      <c r="B81" s="53" t="s">
        <v>186</v>
      </c>
      <c r="C81" s="53"/>
      <c r="D81" s="53"/>
      <c r="E81" s="53"/>
      <c r="F81" s="53"/>
      <c r="G81" s="102">
        <v>1</v>
      </c>
      <c r="H81" s="102">
        <v>1</v>
      </c>
      <c r="I81" s="53" t="s">
        <v>104</v>
      </c>
      <c r="J81" s="53"/>
      <c r="K81" s="101" t="s">
        <v>115</v>
      </c>
    </row>
    <row r="82" spans="1:11" ht="14.4" x14ac:dyDescent="0.3">
      <c r="A82" s="101" t="s">
        <v>194</v>
      </c>
      <c r="B82" s="53"/>
      <c r="C82" s="53"/>
      <c r="D82" s="53" t="s">
        <v>186</v>
      </c>
      <c r="E82" s="53"/>
      <c r="F82" s="53"/>
      <c r="G82" s="102">
        <v>1</v>
      </c>
      <c r="H82" s="102">
        <v>1</v>
      </c>
      <c r="I82" s="53" t="s">
        <v>104</v>
      </c>
      <c r="J82" s="53"/>
      <c r="K82" s="101" t="s">
        <v>115</v>
      </c>
    </row>
    <row r="83" spans="1:11" ht="14.4" x14ac:dyDescent="0.3">
      <c r="A83" s="101" t="s">
        <v>145</v>
      </c>
      <c r="B83" s="53"/>
      <c r="C83" s="53"/>
      <c r="D83" s="53"/>
      <c r="E83" s="53" t="s">
        <v>186</v>
      </c>
      <c r="F83" s="53"/>
      <c r="G83" s="53">
        <v>0.57999999999999996</v>
      </c>
      <c r="H83" s="53">
        <v>0.40100000000000002</v>
      </c>
      <c r="I83" s="53" t="s">
        <v>104</v>
      </c>
      <c r="J83" s="53"/>
      <c r="K83" s="101" t="s">
        <v>105</v>
      </c>
    </row>
    <row r="84" spans="1:11" ht="14.4" x14ac:dyDescent="0.3">
      <c r="A84" s="101" t="s">
        <v>195</v>
      </c>
      <c r="B84" s="53"/>
      <c r="C84" s="53"/>
      <c r="D84" s="53"/>
      <c r="E84" s="53"/>
      <c r="F84" s="53" t="s">
        <v>186</v>
      </c>
      <c r="G84" s="102">
        <v>1</v>
      </c>
      <c r="H84" s="102">
        <v>1</v>
      </c>
      <c r="I84" s="53" t="s">
        <v>104</v>
      </c>
      <c r="J84" s="53"/>
      <c r="K84" s="101" t="s">
        <v>115</v>
      </c>
    </row>
    <row r="85" spans="1:11" ht="14.4" x14ac:dyDescent="0.3">
      <c r="A85" s="101" t="s">
        <v>107</v>
      </c>
      <c r="B85" s="53"/>
      <c r="C85" s="53"/>
      <c r="D85" s="53"/>
      <c r="E85" s="53"/>
      <c r="F85" s="53" t="s">
        <v>186</v>
      </c>
      <c r="G85" s="102">
        <v>1</v>
      </c>
      <c r="H85" s="102">
        <v>1</v>
      </c>
      <c r="I85" s="53" t="s">
        <v>104</v>
      </c>
      <c r="J85" s="53"/>
      <c r="K85" s="101" t="s">
        <v>115</v>
      </c>
    </row>
    <row r="86" spans="1:11" ht="14.4" x14ac:dyDescent="0.3">
      <c r="A86" s="101" t="s">
        <v>196</v>
      </c>
      <c r="B86" s="53"/>
      <c r="C86" s="53"/>
      <c r="D86" s="53"/>
      <c r="E86" s="53"/>
      <c r="F86" s="53" t="s">
        <v>186</v>
      </c>
      <c r="G86" s="102">
        <v>1</v>
      </c>
      <c r="H86" s="102">
        <v>1</v>
      </c>
      <c r="I86" s="53" t="s">
        <v>104</v>
      </c>
      <c r="J86" s="53"/>
      <c r="K86" s="101" t="s">
        <v>115</v>
      </c>
    </row>
    <row r="87" spans="1:11" ht="14.4" x14ac:dyDescent="0.3">
      <c r="A87" s="101" t="s">
        <v>109</v>
      </c>
      <c r="B87" s="53"/>
      <c r="C87" s="53"/>
      <c r="D87" s="53"/>
      <c r="E87" s="53" t="s">
        <v>186</v>
      </c>
      <c r="F87" s="53"/>
      <c r="G87" s="53">
        <v>0.64600000000000002</v>
      </c>
      <c r="H87" s="53">
        <v>0</v>
      </c>
      <c r="I87" s="53" t="s">
        <v>104</v>
      </c>
      <c r="J87" s="53"/>
      <c r="K87" s="101" t="s">
        <v>105</v>
      </c>
    </row>
    <row r="88" spans="1:11" ht="14.4" x14ac:dyDescent="0.3">
      <c r="A88" s="101" t="s">
        <v>197</v>
      </c>
      <c r="B88" s="53" t="s">
        <v>186</v>
      </c>
      <c r="C88" s="53"/>
      <c r="D88" s="53"/>
      <c r="E88" s="53"/>
      <c r="F88" s="53"/>
      <c r="G88" s="102">
        <v>1</v>
      </c>
      <c r="H88" s="102">
        <v>1</v>
      </c>
      <c r="I88" s="53" t="s">
        <v>104</v>
      </c>
      <c r="J88" s="53"/>
      <c r="K88" s="101" t="s">
        <v>115</v>
      </c>
    </row>
    <row r="89" spans="1:11" ht="14.4" x14ac:dyDescent="0.3">
      <c r="A89" s="101" t="s">
        <v>198</v>
      </c>
      <c r="B89" s="53"/>
      <c r="C89" s="53"/>
      <c r="D89" s="53" t="s">
        <v>186</v>
      </c>
      <c r="E89" s="53"/>
      <c r="F89" s="53"/>
      <c r="G89" s="102">
        <v>1</v>
      </c>
      <c r="H89" s="102">
        <v>1</v>
      </c>
      <c r="I89" s="53" t="s">
        <v>104</v>
      </c>
      <c r="J89" s="53"/>
      <c r="K89" s="101" t="s">
        <v>115</v>
      </c>
    </row>
    <row r="90" spans="1:11" ht="14.4" x14ac:dyDescent="0.3">
      <c r="A90" s="101" t="s">
        <v>199</v>
      </c>
      <c r="B90" s="53" t="s">
        <v>186</v>
      </c>
      <c r="C90" s="53"/>
      <c r="D90" s="53" t="s">
        <v>186</v>
      </c>
      <c r="E90" s="53"/>
      <c r="F90" s="53"/>
      <c r="G90" s="102">
        <v>1</v>
      </c>
      <c r="H90" s="102">
        <v>1</v>
      </c>
      <c r="I90" s="53" t="s">
        <v>104</v>
      </c>
      <c r="J90" s="53"/>
      <c r="K90" s="101" t="s">
        <v>115</v>
      </c>
    </row>
    <row r="91" spans="1:11" ht="14.4" x14ac:dyDescent="0.3">
      <c r="A91" s="101" t="s">
        <v>122</v>
      </c>
      <c r="B91" s="53"/>
      <c r="C91" s="53"/>
      <c r="D91" s="53"/>
      <c r="E91" s="53"/>
      <c r="F91" s="53" t="s">
        <v>186</v>
      </c>
      <c r="G91" s="102">
        <v>1</v>
      </c>
      <c r="H91" s="102">
        <v>1</v>
      </c>
      <c r="I91" s="53" t="s">
        <v>104</v>
      </c>
      <c r="J91" s="53"/>
      <c r="K91" s="101" t="s">
        <v>115</v>
      </c>
    </row>
    <row r="92" spans="1:11" ht="14.4" x14ac:dyDescent="0.3">
      <c r="A92" s="101" t="s">
        <v>119</v>
      </c>
      <c r="B92" s="53"/>
      <c r="C92" s="53"/>
      <c r="D92" s="53" t="s">
        <v>186</v>
      </c>
      <c r="E92" s="53"/>
      <c r="F92" s="53"/>
      <c r="G92" s="102">
        <v>1</v>
      </c>
      <c r="H92" s="102">
        <v>1</v>
      </c>
      <c r="I92" s="53" t="s">
        <v>104</v>
      </c>
      <c r="J92" s="53"/>
      <c r="K92" s="101" t="s">
        <v>115</v>
      </c>
    </row>
    <row r="93" spans="1:11" ht="14.4" x14ac:dyDescent="0.3">
      <c r="A93" s="101" t="s">
        <v>200</v>
      </c>
      <c r="B93" s="53"/>
      <c r="C93" s="53"/>
      <c r="D93" s="53"/>
      <c r="E93" s="53"/>
      <c r="F93" s="53" t="s">
        <v>186</v>
      </c>
      <c r="G93" s="102">
        <v>1</v>
      </c>
      <c r="H93" s="102">
        <v>1</v>
      </c>
      <c r="I93" s="53" t="s">
        <v>104</v>
      </c>
      <c r="J93" s="53"/>
      <c r="K93" s="101" t="s">
        <v>115</v>
      </c>
    </row>
    <row r="94" spans="1:11" ht="14.4" x14ac:dyDescent="0.3">
      <c r="A94" s="101" t="s">
        <v>116</v>
      </c>
      <c r="B94" s="53"/>
      <c r="C94" s="53"/>
      <c r="D94" s="53"/>
      <c r="E94" s="53"/>
      <c r="F94" s="53" t="s">
        <v>186</v>
      </c>
      <c r="G94" s="102">
        <v>1</v>
      </c>
      <c r="H94" s="102">
        <v>1</v>
      </c>
      <c r="I94" s="53" t="s">
        <v>104</v>
      </c>
      <c r="J94" s="53"/>
      <c r="K94" s="101" t="s">
        <v>115</v>
      </c>
    </row>
    <row r="95" spans="1:11" ht="14.4" x14ac:dyDescent="0.3">
      <c r="A95" s="101" t="s">
        <v>112</v>
      </c>
      <c r="B95" s="53"/>
      <c r="C95" s="53"/>
      <c r="D95" s="53"/>
      <c r="E95" s="53"/>
      <c r="F95" s="53" t="s">
        <v>186</v>
      </c>
      <c r="G95" s="102">
        <v>1</v>
      </c>
      <c r="H95" s="102">
        <v>1</v>
      </c>
      <c r="I95" s="53" t="s">
        <v>104</v>
      </c>
      <c r="J95" s="53"/>
      <c r="K95" s="101" t="s">
        <v>115</v>
      </c>
    </row>
    <row r="96" spans="1:11" ht="14.4" x14ac:dyDescent="0.3">
      <c r="A96" s="101" t="s">
        <v>201</v>
      </c>
      <c r="B96" s="53"/>
      <c r="C96" s="53"/>
      <c r="D96" s="53" t="s">
        <v>186</v>
      </c>
      <c r="E96" s="53"/>
      <c r="F96" s="53"/>
      <c r="G96" s="102">
        <v>1</v>
      </c>
      <c r="H96" s="102">
        <v>1</v>
      </c>
      <c r="I96" s="53" t="s">
        <v>104</v>
      </c>
      <c r="J96" s="53"/>
      <c r="K96" s="101" t="s">
        <v>115</v>
      </c>
    </row>
    <row r="97" spans="1:11" ht="14.4" x14ac:dyDescent="0.3">
      <c r="A97" s="101" t="s">
        <v>202</v>
      </c>
      <c r="B97" s="53" t="s">
        <v>186</v>
      </c>
      <c r="C97" s="53"/>
      <c r="D97" s="53"/>
      <c r="E97" s="53"/>
      <c r="F97" s="53"/>
      <c r="G97" s="102">
        <v>1</v>
      </c>
      <c r="H97" s="102">
        <v>1</v>
      </c>
      <c r="I97" s="53" t="s">
        <v>104</v>
      </c>
      <c r="J97" s="53"/>
      <c r="K97" s="101" t="s">
        <v>115</v>
      </c>
    </row>
    <row r="98" spans="1:11" ht="14.4" x14ac:dyDescent="0.3">
      <c r="A98" s="101" t="s">
        <v>203</v>
      </c>
      <c r="B98" s="53" t="s">
        <v>186</v>
      </c>
      <c r="C98" s="53"/>
      <c r="D98" s="53"/>
      <c r="E98" s="53"/>
      <c r="F98" s="53"/>
      <c r="G98" s="102">
        <v>1</v>
      </c>
      <c r="H98" s="102">
        <v>1</v>
      </c>
      <c r="I98" s="53" t="s">
        <v>104</v>
      </c>
      <c r="J98" s="53"/>
      <c r="K98" s="101" t="s">
        <v>115</v>
      </c>
    </row>
    <row r="99" spans="1:11" ht="15" customHeight="1" x14ac:dyDescent="0.25">
      <c r="A99" s="14"/>
      <c r="B99" s="14"/>
      <c r="C99" s="14"/>
      <c r="D99" s="14"/>
      <c r="E99" s="14"/>
      <c r="F99" s="14"/>
      <c r="G99" s="14"/>
      <c r="H99" s="14"/>
      <c r="I99" s="14"/>
      <c r="J99" s="14"/>
      <c r="K99" s="14"/>
    </row>
    <row r="101" spans="1:11" ht="14.4" x14ac:dyDescent="0.3">
      <c r="A101" s="103" t="s">
        <v>204</v>
      </c>
      <c r="B101" s="104">
        <v>0.3</v>
      </c>
    </row>
    <row r="102" spans="1:11" ht="14.4" x14ac:dyDescent="0.3">
      <c r="A102" s="103" t="s">
        <v>205</v>
      </c>
      <c r="B102" s="104">
        <v>0.1</v>
      </c>
      <c r="C102" s="105" t="e">
        <f>#REF!*MULTIPLEPROJECTBONUS</f>
        <v>#REF!</v>
      </c>
    </row>
    <row r="105" spans="1:11" ht="14.4" x14ac:dyDescent="0.3">
      <c r="A105" s="61" t="s">
        <v>206</v>
      </c>
    </row>
    <row r="106" spans="1:11" ht="14.4" x14ac:dyDescent="0.3">
      <c r="A106" s="60" t="s">
        <v>207</v>
      </c>
    </row>
    <row r="107" spans="1:11" ht="14.4" x14ac:dyDescent="0.3">
      <c r="A107" s="60" t="s">
        <v>208</v>
      </c>
    </row>
    <row r="109" spans="1:11" ht="14.4" x14ac:dyDescent="0.3">
      <c r="A109" s="61" t="s">
        <v>209</v>
      </c>
    </row>
    <row r="110" spans="1:11" ht="14.4" x14ac:dyDescent="0.3">
      <c r="A110" s="60" t="s">
        <v>210</v>
      </c>
      <c r="B110" s="60">
        <v>0.8</v>
      </c>
    </row>
    <row r="111" spans="1:11" ht="14.4" x14ac:dyDescent="0.3">
      <c r="A111" s="60" t="s">
        <v>211</v>
      </c>
      <c r="B111" s="106">
        <v>0.49</v>
      </c>
    </row>
    <row r="112" spans="1:11" ht="14.4" x14ac:dyDescent="0.3">
      <c r="A112" s="60" t="s">
        <v>212</v>
      </c>
      <c r="B112" s="60">
        <v>15</v>
      </c>
    </row>
    <row r="114" spans="1:8" ht="15.75" customHeight="1" x14ac:dyDescent="0.25">
      <c r="A114" s="1"/>
      <c r="B114" s="1"/>
      <c r="C114" s="1"/>
      <c r="D114" s="1"/>
      <c r="E114" s="1"/>
    </row>
    <row r="115" spans="1:8" ht="69" x14ac:dyDescent="0.25">
      <c r="A115" s="107" t="s">
        <v>213</v>
      </c>
      <c r="B115" s="107" t="s">
        <v>214</v>
      </c>
      <c r="C115" s="107" t="s">
        <v>215</v>
      </c>
      <c r="D115" s="107" t="s">
        <v>216</v>
      </c>
      <c r="E115" s="107" t="s">
        <v>217</v>
      </c>
      <c r="F115" s="22"/>
    </row>
    <row r="116" spans="1:8" ht="13.8" x14ac:dyDescent="0.25">
      <c r="A116" s="108">
        <v>0.23</v>
      </c>
      <c r="B116" s="109">
        <v>0.1</v>
      </c>
      <c r="C116" s="109">
        <v>0.46</v>
      </c>
      <c r="D116" s="109">
        <v>0.21</v>
      </c>
      <c r="E116" s="110">
        <f>SUM(A116:D116)</f>
        <v>1</v>
      </c>
      <c r="F116" s="22"/>
    </row>
    <row r="117" spans="1:8" ht="15.75" customHeight="1" x14ac:dyDescent="0.25">
      <c r="A117" s="9"/>
      <c r="B117" s="9"/>
      <c r="C117" s="9"/>
      <c r="D117" s="9"/>
      <c r="E117" s="9"/>
      <c r="F117" s="1"/>
      <c r="G117" s="7"/>
    </row>
    <row r="118" spans="1:8" ht="14.4" x14ac:dyDescent="0.3">
      <c r="A118" s="74" t="s">
        <v>218</v>
      </c>
      <c r="B118" s="79"/>
      <c r="C118" s="79"/>
      <c r="D118" s="79"/>
      <c r="E118" s="79"/>
      <c r="F118" s="79"/>
      <c r="G118" s="5"/>
      <c r="H118" s="22"/>
    </row>
    <row r="119" spans="1:8" ht="14.4" x14ac:dyDescent="0.3">
      <c r="A119" s="63" t="s">
        <v>219</v>
      </c>
      <c r="B119" s="60" t="e">
        <f>SUM(#REF!)</f>
        <v>#REF!</v>
      </c>
      <c r="G119" s="12"/>
      <c r="H119" s="22"/>
    </row>
    <row r="120" spans="1:8" ht="14.4" x14ac:dyDescent="0.3">
      <c r="A120" s="63" t="s">
        <v>220</v>
      </c>
      <c r="B120" s="111" t="e">
        <f>SUM(#REF!)</f>
        <v>#REF!</v>
      </c>
      <c r="G120" s="112"/>
      <c r="H120" s="22"/>
    </row>
    <row r="121" spans="1:8" ht="15.75" customHeight="1" x14ac:dyDescent="0.3">
      <c r="A121" s="113" t="s">
        <v>221</v>
      </c>
      <c r="B121" s="15"/>
      <c r="C121" s="15"/>
      <c r="D121" s="15"/>
      <c r="E121" s="15"/>
      <c r="F121" s="15"/>
      <c r="G121" s="114"/>
      <c r="H121" s="22"/>
    </row>
    <row r="122" spans="1:8" ht="15" customHeight="1" x14ac:dyDescent="0.25">
      <c r="A122" s="14"/>
      <c r="B122" s="14"/>
      <c r="C122" s="14"/>
      <c r="D122" s="14"/>
      <c r="E122" s="14"/>
      <c r="F122" s="14"/>
      <c r="G122" s="14"/>
    </row>
    <row r="123" spans="1:8" ht="14.4" x14ac:dyDescent="0.3">
      <c r="A123" s="60" t="s">
        <v>222</v>
      </c>
      <c r="B123" s="60">
        <v>0.14000000000000001</v>
      </c>
      <c r="C123" s="60" t="s">
        <v>223</v>
      </c>
    </row>
    <row r="124" spans="1:8" ht="14.4" x14ac:dyDescent="0.3">
      <c r="A124" s="60" t="s">
        <v>224</v>
      </c>
      <c r="B124" s="60">
        <v>1.5</v>
      </c>
      <c r="C124" s="60" t="s">
        <v>225</v>
      </c>
    </row>
    <row r="126" spans="1:8" ht="15" customHeight="1" x14ac:dyDescent="0.25">
      <c r="A126" s="115" t="s">
        <v>226</v>
      </c>
    </row>
    <row r="127" spans="1:8" ht="15" customHeight="1" x14ac:dyDescent="0.25">
      <c r="A127" s="115" t="s">
        <v>227</v>
      </c>
    </row>
    <row r="128" spans="1:8" ht="15" customHeight="1" x14ac:dyDescent="0.25">
      <c r="A128" s="115" t="s">
        <v>228</v>
      </c>
    </row>
  </sheetData>
  <mergeCells count="2">
    <mergeCell ref="A28:C28"/>
    <mergeCell ref="A36:C36"/>
  </mergeCells>
  <pageMargins left="0.75" right="0.75" top="1" bottom="1" header="0.5" footer="0.5"/>
  <pageSetup paperSize="9" orientation="portrait"/>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B13"/>
  <sheetViews>
    <sheetView workbookViewId="0"/>
  </sheetViews>
  <sheetFormatPr defaultColWidth="9.109375" defaultRowHeight="15" customHeight="1" x14ac:dyDescent="0.25"/>
  <cols>
    <col min="1" max="1" width="12.88671875" customWidth="1"/>
    <col min="2" max="2" width="22.109375" customWidth="1"/>
    <col min="3" max="3" width="14" customWidth="1"/>
    <col min="4" max="6" width="9.109375" customWidth="1"/>
  </cols>
  <sheetData>
    <row r="7" spans="1:2" x14ac:dyDescent="0.3">
      <c r="A7" s="60" t="s">
        <v>229</v>
      </c>
    </row>
    <row r="8" spans="1:2" x14ac:dyDescent="0.3">
      <c r="A8" s="60" t="s">
        <v>230</v>
      </c>
    </row>
    <row r="9" spans="1:2" x14ac:dyDescent="0.3">
      <c r="B9" s="116" t="s">
        <v>207</v>
      </c>
    </row>
    <row r="10" spans="1:2" x14ac:dyDescent="0.3">
      <c r="B10" s="60" t="str">
        <f>IF((UTILITY_NAME="Pepco"),"PEPCO",IF((UTILITY_NAME="Delmarva Power"),"DELMARVA POWER",""))</f>
        <v>PEPCO</v>
      </c>
    </row>
    <row r="11" spans="1:2" x14ac:dyDescent="0.3">
      <c r="B11" s="60" t="str">
        <f>IF((UTILITY_NAME="Pepco"),"Pepco Commercial &amp; Industrial Energy Savings Program",IF((UTILITY_NAME="Delmarva Power"),"Delmarva Power Commercial &amp; Industrial Energy Savings Program",""))</f>
        <v>Pepco Commercial &amp; Industrial Energy Savings Program</v>
      </c>
    </row>
    <row r="12" spans="1:2" x14ac:dyDescent="0.3">
      <c r="A12" s="60" t="s">
        <v>231</v>
      </c>
    </row>
    <row r="13" spans="1:2" x14ac:dyDescent="0.3">
      <c r="A13" s="60" t="s">
        <v>232</v>
      </c>
    </row>
  </sheetData>
  <pageMargins left="0.75" right="0.75" top="1" bottom="1" header="0.5" footer="0.5"/>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workbookViewId="0"/>
  </sheetViews>
  <sheetFormatPr defaultColWidth="9.109375" defaultRowHeight="15" customHeight="1" x14ac:dyDescent="0.25"/>
  <cols>
    <col min="1" max="1" width="6.88671875" customWidth="1"/>
    <col min="2" max="2" width="9.109375" customWidth="1"/>
    <col min="3" max="3" width="12.88671875" customWidth="1"/>
    <col min="4" max="4" width="12.5546875" customWidth="1"/>
    <col min="5" max="5" width="11.5546875" customWidth="1"/>
    <col min="6" max="6" width="24.44140625" customWidth="1"/>
    <col min="7" max="7" width="11.6640625" customWidth="1"/>
    <col min="8" max="8" width="14.6640625" customWidth="1"/>
    <col min="9" max="9" width="16.33203125" customWidth="1"/>
    <col min="10" max="11" width="9.109375" customWidth="1"/>
    <col min="12" max="12" width="15.6640625" customWidth="1"/>
  </cols>
  <sheetData>
    <row r="1" spans="1:12" ht="13.2" x14ac:dyDescent="0.25">
      <c r="B1" s="2"/>
      <c r="C1" s="158" t="s">
        <v>233</v>
      </c>
      <c r="D1" s="153"/>
      <c r="E1" s="153"/>
      <c r="F1" s="153"/>
      <c r="G1" s="153"/>
      <c r="H1" s="153"/>
      <c r="I1" s="153"/>
      <c r="J1" s="153"/>
      <c r="K1" s="153"/>
    </row>
    <row r="2" spans="1:12" ht="13.2" x14ac:dyDescent="0.25">
      <c r="B2" s="34"/>
      <c r="C2" s="158" t="s">
        <v>234</v>
      </c>
      <c r="D2" s="153"/>
      <c r="E2" s="153"/>
      <c r="F2" s="153"/>
      <c r="G2" s="153"/>
      <c r="H2" s="153"/>
      <c r="I2" s="153"/>
      <c r="J2" s="153"/>
      <c r="K2" s="153"/>
      <c r="L2" s="1"/>
    </row>
    <row r="3" spans="1:12" ht="30.75" customHeight="1" x14ac:dyDescent="0.25">
      <c r="A3" s="2"/>
      <c r="B3" s="213" t="s">
        <v>82</v>
      </c>
      <c r="C3" s="153"/>
      <c r="D3" s="153"/>
      <c r="E3" s="153"/>
      <c r="F3" s="153"/>
      <c r="G3" s="153"/>
      <c r="H3" s="153"/>
      <c r="I3" s="153"/>
      <c r="J3" s="153"/>
      <c r="K3" s="153"/>
      <c r="L3" s="153"/>
    </row>
    <row r="4" spans="1:12" ht="13.2" x14ac:dyDescent="0.25">
      <c r="A4" s="2"/>
      <c r="B4" s="230" t="s">
        <v>235</v>
      </c>
      <c r="C4" s="163"/>
      <c r="D4" s="163"/>
      <c r="E4" s="163"/>
      <c r="F4" s="163"/>
      <c r="G4" s="163"/>
      <c r="H4" s="163"/>
      <c r="I4" s="163"/>
      <c r="J4" s="163"/>
      <c r="K4" s="163"/>
      <c r="L4" s="163"/>
    </row>
    <row r="5" spans="1:12" ht="13.2" x14ac:dyDescent="0.25">
      <c r="A5" s="2"/>
      <c r="B5" s="231" t="s">
        <v>236</v>
      </c>
      <c r="C5" s="155"/>
      <c r="D5" s="155"/>
      <c r="E5" s="155"/>
      <c r="F5" s="155"/>
      <c r="G5" s="155"/>
      <c r="H5" s="155"/>
      <c r="I5" s="155"/>
      <c r="J5" s="155"/>
      <c r="K5" s="155"/>
      <c r="L5" s="155"/>
    </row>
    <row r="6" spans="1:12" ht="13.2" x14ac:dyDescent="0.25">
      <c r="A6" s="2"/>
      <c r="B6" s="231" t="s">
        <v>237</v>
      </c>
      <c r="C6" s="155"/>
      <c r="D6" s="155"/>
      <c r="E6" s="155"/>
      <c r="F6" s="155"/>
      <c r="G6" s="155"/>
      <c r="H6" s="155"/>
      <c r="I6" s="155"/>
      <c r="J6" s="155"/>
      <c r="K6" s="155"/>
      <c r="L6" s="155"/>
    </row>
    <row r="7" spans="1:12" ht="13.2" x14ac:dyDescent="0.25">
      <c r="A7" s="2"/>
      <c r="B7" s="231" t="s">
        <v>238</v>
      </c>
      <c r="C7" s="155"/>
      <c r="D7" s="155"/>
      <c r="E7" s="155"/>
      <c r="F7" s="155"/>
      <c r="G7" s="155"/>
      <c r="H7" s="155"/>
      <c r="I7" s="155"/>
      <c r="J7" s="155"/>
      <c r="K7" s="155"/>
      <c r="L7" s="155"/>
    </row>
    <row r="8" spans="1:12" ht="13.2" x14ac:dyDescent="0.25">
      <c r="A8" s="2"/>
      <c r="B8" s="231" t="s">
        <v>239</v>
      </c>
      <c r="C8" s="155"/>
      <c r="D8" s="155"/>
      <c r="E8" s="155"/>
      <c r="F8" s="155"/>
      <c r="G8" s="155"/>
      <c r="H8" s="155"/>
      <c r="I8" s="155"/>
      <c r="J8" s="155"/>
      <c r="K8" s="155"/>
      <c r="L8" s="155"/>
    </row>
    <row r="9" spans="1:12" ht="13.2" x14ac:dyDescent="0.25">
      <c r="A9" s="2"/>
      <c r="B9" s="231" t="s">
        <v>240</v>
      </c>
      <c r="C9" s="155"/>
      <c r="D9" s="155"/>
      <c r="E9" s="155"/>
      <c r="F9" s="155"/>
      <c r="G9" s="155"/>
      <c r="H9" s="155"/>
      <c r="I9" s="155"/>
      <c r="J9" s="155"/>
      <c r="K9" s="155"/>
      <c r="L9" s="155"/>
    </row>
    <row r="10" spans="1:12" ht="13.2" x14ac:dyDescent="0.25">
      <c r="A10" s="2"/>
      <c r="B10" s="231" t="s">
        <v>241</v>
      </c>
      <c r="C10" s="155"/>
      <c r="D10" s="155"/>
      <c r="E10" s="155"/>
      <c r="F10" s="155"/>
      <c r="G10" s="155"/>
      <c r="H10" s="155"/>
      <c r="I10" s="155"/>
      <c r="J10" s="155"/>
      <c r="K10" s="155"/>
      <c r="L10" s="155"/>
    </row>
    <row r="11" spans="1:12" ht="13.2" x14ac:dyDescent="0.25">
      <c r="A11" s="2"/>
      <c r="B11" s="231" t="s">
        <v>242</v>
      </c>
      <c r="C11" s="155"/>
      <c r="D11" s="155"/>
      <c r="E11" s="155"/>
      <c r="F11" s="155"/>
      <c r="G11" s="155"/>
      <c r="H11" s="155"/>
      <c r="I11" s="155"/>
      <c r="J11" s="155"/>
      <c r="K11" s="155"/>
      <c r="L11" s="155"/>
    </row>
    <row r="12" spans="1:12" ht="13.2" x14ac:dyDescent="0.25">
      <c r="A12" s="2"/>
      <c r="B12" s="231" t="s">
        <v>243</v>
      </c>
      <c r="C12" s="155"/>
      <c r="D12" s="155"/>
      <c r="E12" s="155"/>
      <c r="F12" s="155"/>
      <c r="G12" s="155"/>
      <c r="H12" s="155"/>
      <c r="I12" s="155"/>
      <c r="J12" s="155"/>
      <c r="K12" s="155"/>
      <c r="L12" s="155"/>
    </row>
    <row r="13" spans="1:12" ht="13.2" x14ac:dyDescent="0.25">
      <c r="A13" s="2"/>
      <c r="B13" s="231" t="s">
        <v>244</v>
      </c>
      <c r="C13" s="155"/>
      <c r="D13" s="155"/>
      <c r="E13" s="155"/>
      <c r="F13" s="155"/>
      <c r="G13" s="155"/>
      <c r="H13" s="155"/>
      <c r="I13" s="155"/>
      <c r="J13" s="155"/>
      <c r="K13" s="155"/>
      <c r="L13" s="155"/>
    </row>
    <row r="14" spans="1:12" ht="13.2" x14ac:dyDescent="0.25">
      <c r="A14" s="2"/>
      <c r="B14" s="231" t="s">
        <v>245</v>
      </c>
      <c r="C14" s="155"/>
      <c r="D14" s="155"/>
      <c r="E14" s="155"/>
      <c r="F14" s="155"/>
      <c r="G14" s="155"/>
      <c r="H14" s="155"/>
      <c r="I14" s="155"/>
      <c r="J14" s="155"/>
      <c r="K14" s="155"/>
      <c r="L14" s="155"/>
    </row>
    <row r="15" spans="1:12" ht="13.2" x14ac:dyDescent="0.25">
      <c r="A15" s="2"/>
      <c r="B15" s="231" t="s">
        <v>246</v>
      </c>
      <c r="C15" s="155"/>
      <c r="D15" s="155"/>
      <c r="E15" s="155"/>
      <c r="F15" s="155"/>
      <c r="G15" s="155"/>
      <c r="H15" s="155"/>
      <c r="I15" s="155"/>
      <c r="J15" s="155"/>
      <c r="K15" s="155"/>
      <c r="L15" s="155"/>
    </row>
    <row r="16" spans="1:12" ht="13.2" x14ac:dyDescent="0.25">
      <c r="A16" s="2"/>
      <c r="B16" s="231" t="s">
        <v>247</v>
      </c>
      <c r="C16" s="155"/>
      <c r="D16" s="155"/>
      <c r="E16" s="155"/>
      <c r="F16" s="155"/>
      <c r="G16" s="155"/>
      <c r="H16" s="155"/>
      <c r="I16" s="155"/>
      <c r="J16" s="155"/>
      <c r="K16" s="155"/>
      <c r="L16" s="155"/>
    </row>
    <row r="17" spans="1:12" ht="13.2" x14ac:dyDescent="0.25">
      <c r="A17" s="2"/>
      <c r="B17" s="231" t="s">
        <v>248</v>
      </c>
      <c r="C17" s="155"/>
      <c r="D17" s="155"/>
      <c r="E17" s="155"/>
      <c r="F17" s="155"/>
      <c r="G17" s="155"/>
      <c r="H17" s="155"/>
      <c r="I17" s="155"/>
      <c r="J17" s="155"/>
      <c r="K17" s="155"/>
      <c r="L17" s="155"/>
    </row>
    <row r="18" spans="1:12" ht="13.2" x14ac:dyDescent="0.25">
      <c r="A18" s="2"/>
      <c r="B18" s="231" t="s">
        <v>249</v>
      </c>
      <c r="C18" s="155"/>
      <c r="D18" s="155"/>
      <c r="E18" s="155"/>
      <c r="F18" s="155"/>
      <c r="G18" s="155"/>
      <c r="H18" s="155"/>
      <c r="I18" s="155"/>
      <c r="J18" s="155"/>
      <c r="K18" s="155"/>
      <c r="L18" s="155"/>
    </row>
    <row r="19" spans="1:12" ht="13.2" x14ac:dyDescent="0.25">
      <c r="A19" s="2"/>
      <c r="B19" s="231" t="s">
        <v>250</v>
      </c>
      <c r="C19" s="155"/>
      <c r="D19" s="155"/>
      <c r="E19" s="155"/>
      <c r="F19" s="155"/>
      <c r="G19" s="155"/>
      <c r="H19" s="155"/>
      <c r="I19" s="155"/>
      <c r="J19" s="155"/>
      <c r="K19" s="155"/>
      <c r="L19" s="155"/>
    </row>
    <row r="20" spans="1:12" ht="13.2" x14ac:dyDescent="0.25">
      <c r="A20" s="2"/>
      <c r="B20" s="231" t="s">
        <v>251</v>
      </c>
      <c r="C20" s="155"/>
      <c r="D20" s="155"/>
      <c r="E20" s="155"/>
      <c r="F20" s="155"/>
      <c r="G20" s="155"/>
      <c r="H20" s="155"/>
      <c r="I20" s="155"/>
      <c r="J20" s="155"/>
      <c r="K20" s="155"/>
      <c r="L20" s="155"/>
    </row>
    <row r="21" spans="1:12" ht="13.2" x14ac:dyDescent="0.25">
      <c r="A21" s="2"/>
      <c r="B21" s="231" t="s">
        <v>252</v>
      </c>
      <c r="C21" s="155"/>
      <c r="D21" s="155"/>
      <c r="E21" s="155"/>
      <c r="F21" s="155"/>
      <c r="G21" s="155"/>
      <c r="H21" s="155"/>
      <c r="I21" s="155"/>
      <c r="J21" s="155"/>
      <c r="K21" s="155"/>
      <c r="L21" s="155"/>
    </row>
    <row r="22" spans="1:12" ht="13.2" x14ac:dyDescent="0.25">
      <c r="A22" s="2"/>
      <c r="B22" s="232" t="s">
        <v>253</v>
      </c>
      <c r="C22" s="161"/>
      <c r="D22" s="161"/>
      <c r="E22" s="161"/>
      <c r="F22" s="161"/>
      <c r="G22" s="161"/>
      <c r="H22" s="161"/>
      <c r="I22" s="161"/>
      <c r="J22" s="161"/>
      <c r="K22" s="161"/>
      <c r="L22" s="161"/>
    </row>
  </sheetData>
  <mergeCells count="22">
    <mergeCell ref="B21:L21"/>
    <mergeCell ref="B22:L22"/>
    <mergeCell ref="B16:L16"/>
    <mergeCell ref="B17:L17"/>
    <mergeCell ref="B18:L18"/>
    <mergeCell ref="B19:L19"/>
    <mergeCell ref="B20:L20"/>
    <mergeCell ref="B11:L11"/>
    <mergeCell ref="B12:L12"/>
    <mergeCell ref="B13:L13"/>
    <mergeCell ref="B14:L14"/>
    <mergeCell ref="B15:L15"/>
    <mergeCell ref="B6:L6"/>
    <mergeCell ref="B7:L7"/>
    <mergeCell ref="B8:L8"/>
    <mergeCell ref="B9:L9"/>
    <mergeCell ref="B10:L10"/>
    <mergeCell ref="C1:K1"/>
    <mergeCell ref="C2:K2"/>
    <mergeCell ref="B3:L3"/>
    <mergeCell ref="B4:L4"/>
    <mergeCell ref="B5:L5"/>
  </mergeCells>
  <pageMargins left="0.75" right="0.75" top="1" bottom="1" header="0.5" footer="0.5"/>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6"/>
  <sheetViews>
    <sheetView workbookViewId="0"/>
  </sheetViews>
  <sheetFormatPr defaultColWidth="9.109375" defaultRowHeight="15" customHeight="1" x14ac:dyDescent="0.25"/>
  <cols>
    <col min="1" max="1" width="20.88671875" customWidth="1"/>
    <col min="2" max="3" width="25.5546875" customWidth="1"/>
    <col min="4" max="4" width="24.6640625" customWidth="1"/>
    <col min="5" max="5" width="39.109375" customWidth="1"/>
    <col min="6" max="6" width="20.88671875" customWidth="1"/>
    <col min="7" max="7" width="31.44140625" customWidth="1"/>
    <col min="8" max="8" width="32" customWidth="1"/>
    <col min="9" max="9" width="27.6640625" customWidth="1"/>
    <col min="10" max="10" width="20.88671875" customWidth="1"/>
    <col min="11" max="11" width="22.33203125" customWidth="1"/>
  </cols>
  <sheetData>
    <row r="1" spans="1:11" ht="15" customHeight="1" x14ac:dyDescent="0.25">
      <c r="A1" s="117" t="s">
        <v>254</v>
      </c>
      <c r="B1" s="117" t="s">
        <v>255</v>
      </c>
      <c r="C1" s="117" t="s">
        <v>256</v>
      </c>
      <c r="D1" s="117" t="s">
        <v>257</v>
      </c>
      <c r="E1" s="117" t="s">
        <v>258</v>
      </c>
      <c r="F1" s="117" t="s">
        <v>259</v>
      </c>
      <c r="G1" s="117" t="s">
        <v>260</v>
      </c>
      <c r="H1" s="117" t="s">
        <v>261</v>
      </c>
      <c r="I1" s="117" t="s">
        <v>262</v>
      </c>
      <c r="J1" s="117" t="s">
        <v>263</v>
      </c>
      <c r="K1" s="117" t="s">
        <v>262</v>
      </c>
    </row>
    <row r="2" spans="1:11" ht="14.4" x14ac:dyDescent="0.3">
      <c r="A2" s="60" t="s">
        <v>264</v>
      </c>
      <c r="B2" s="60" t="s">
        <v>265</v>
      </c>
      <c r="C2" s="60" t="s">
        <v>266</v>
      </c>
      <c r="D2" s="60" t="s">
        <v>267</v>
      </c>
      <c r="E2" s="60" t="s">
        <v>268</v>
      </c>
      <c r="F2" s="60" t="s">
        <v>269</v>
      </c>
      <c r="G2" s="60" t="s">
        <v>270</v>
      </c>
      <c r="H2" s="60" t="s">
        <v>271</v>
      </c>
      <c r="I2" s="115"/>
      <c r="J2" s="115" t="str">
        <f>A22</f>
        <v>Agriculture</v>
      </c>
      <c r="K2" s="60" t="s">
        <v>272</v>
      </c>
    </row>
    <row r="3" spans="1:11" ht="14.4" x14ac:dyDescent="0.3">
      <c r="A3" s="60" t="s">
        <v>273</v>
      </c>
      <c r="B3" s="60" t="s">
        <v>274</v>
      </c>
      <c r="C3" s="60" t="s">
        <v>275</v>
      </c>
      <c r="D3" s="60" t="s">
        <v>276</v>
      </c>
      <c r="E3" s="60" t="s">
        <v>33</v>
      </c>
      <c r="F3" s="60" t="s">
        <v>277</v>
      </c>
      <c r="G3" s="60" t="s">
        <v>278</v>
      </c>
      <c r="H3" s="60" t="s">
        <v>30</v>
      </c>
      <c r="I3" s="115"/>
      <c r="J3" s="115" t="str">
        <f>A28</f>
        <v>Industrial</v>
      </c>
      <c r="K3" s="60" t="s">
        <v>279</v>
      </c>
    </row>
    <row r="4" spans="1:11" ht="14.4" x14ac:dyDescent="0.3">
      <c r="B4" s="60" t="s">
        <v>36</v>
      </c>
      <c r="D4" s="60" t="s">
        <v>280</v>
      </c>
      <c r="E4" s="60" t="s">
        <v>281</v>
      </c>
      <c r="F4" s="60" t="s">
        <v>282</v>
      </c>
      <c r="G4" s="60" t="s">
        <v>283</v>
      </c>
      <c r="H4" s="60" t="s">
        <v>284</v>
      </c>
      <c r="I4" s="115"/>
      <c r="J4" s="115" t="str">
        <f>A34</f>
        <v>Large Commercial</v>
      </c>
      <c r="K4" s="60" t="s">
        <v>285</v>
      </c>
    </row>
    <row r="5" spans="1:11" ht="14.4" x14ac:dyDescent="0.3">
      <c r="D5" s="60" t="s">
        <v>286</v>
      </c>
      <c r="E5" s="60"/>
      <c r="F5" s="60" t="s">
        <v>287</v>
      </c>
      <c r="G5" s="60" t="s">
        <v>288</v>
      </c>
      <c r="H5" s="60" t="s">
        <v>289</v>
      </c>
      <c r="I5" s="115" t="s">
        <v>290</v>
      </c>
      <c r="J5" s="115" t="str">
        <f>A44</f>
        <v>Small Commercial</v>
      </c>
      <c r="K5" s="60" t="s">
        <v>291</v>
      </c>
    </row>
    <row r="6" spans="1:11" ht="14.4" x14ac:dyDescent="0.3">
      <c r="D6" s="60" t="s">
        <v>292</v>
      </c>
      <c r="F6" s="60" t="s">
        <v>293</v>
      </c>
      <c r="G6" s="60" t="s">
        <v>294</v>
      </c>
      <c r="J6" s="115" t="str">
        <f>A52</f>
        <v>Government</v>
      </c>
      <c r="K6" s="60" t="s">
        <v>295</v>
      </c>
    </row>
    <row r="7" spans="1:11" ht="14.4" x14ac:dyDescent="0.3">
      <c r="D7" s="118" t="s">
        <v>296</v>
      </c>
      <c r="F7" s="60" t="s">
        <v>297</v>
      </c>
      <c r="G7" s="60" t="s">
        <v>298</v>
      </c>
      <c r="J7" s="115" t="str">
        <f>A56</f>
        <v>Healthcare</v>
      </c>
      <c r="K7" s="60" t="s">
        <v>299</v>
      </c>
    </row>
    <row r="8" spans="1:11" ht="14.4" x14ac:dyDescent="0.3">
      <c r="D8" s="60" t="s">
        <v>300</v>
      </c>
      <c r="F8" s="60" t="s">
        <v>301</v>
      </c>
      <c r="J8" s="115" t="str">
        <f>A59</f>
        <v>Education</v>
      </c>
      <c r="K8" s="60" t="s">
        <v>302</v>
      </c>
    </row>
    <row r="9" spans="1:11" ht="14.4" x14ac:dyDescent="0.3">
      <c r="D9" s="60" t="s">
        <v>303</v>
      </c>
      <c r="F9" s="60" t="s">
        <v>304</v>
      </c>
      <c r="J9" s="115" t="str">
        <f>A61</f>
        <v>Non-Profit</v>
      </c>
      <c r="K9" s="60" t="s">
        <v>305</v>
      </c>
    </row>
    <row r="10" spans="1:11" ht="14.4" x14ac:dyDescent="0.3">
      <c r="D10" s="60" t="s">
        <v>306</v>
      </c>
      <c r="J10" s="115" t="str">
        <f>A65</f>
        <v>Other</v>
      </c>
    </row>
    <row r="11" spans="1:11" ht="14.4" x14ac:dyDescent="0.3">
      <c r="D11" s="60" t="s">
        <v>307</v>
      </c>
    </row>
    <row r="12" spans="1:11" ht="14.4" x14ac:dyDescent="0.3">
      <c r="D12" s="60" t="s">
        <v>308</v>
      </c>
    </row>
    <row r="13" spans="1:11" ht="14.4" x14ac:dyDescent="0.3">
      <c r="D13" s="60" t="s">
        <v>309</v>
      </c>
    </row>
    <row r="14" spans="1:11" ht="14.4" x14ac:dyDescent="0.3">
      <c r="D14" s="60" t="s">
        <v>134</v>
      </c>
    </row>
    <row r="21" spans="1:3" ht="14.4" x14ac:dyDescent="0.3">
      <c r="A21" s="119" t="s">
        <v>263</v>
      </c>
      <c r="B21" s="119" t="s">
        <v>310</v>
      </c>
      <c r="C21" s="60" t="s">
        <v>311</v>
      </c>
    </row>
    <row r="22" spans="1:3" ht="14.4" x14ac:dyDescent="0.3">
      <c r="A22" s="120" t="s">
        <v>312</v>
      </c>
      <c r="B22" s="121" t="s">
        <v>313</v>
      </c>
      <c r="C22" s="63" t="s">
        <v>272</v>
      </c>
    </row>
    <row r="23" spans="1:3" ht="14.4" x14ac:dyDescent="0.3">
      <c r="A23" s="120"/>
      <c r="B23" s="121" t="s">
        <v>314</v>
      </c>
      <c r="C23" s="22"/>
    </row>
    <row r="24" spans="1:3" ht="14.4" x14ac:dyDescent="0.3">
      <c r="A24" s="120"/>
      <c r="B24" s="121" t="s">
        <v>315</v>
      </c>
      <c r="C24" s="22"/>
    </row>
    <row r="25" spans="1:3" ht="14.4" x14ac:dyDescent="0.3">
      <c r="A25" s="120"/>
      <c r="B25" s="121" t="s">
        <v>316</v>
      </c>
      <c r="C25" s="22"/>
    </row>
    <row r="26" spans="1:3" ht="14.4" x14ac:dyDescent="0.3">
      <c r="A26" s="120"/>
      <c r="B26" s="121" t="s">
        <v>317</v>
      </c>
      <c r="C26" s="22"/>
    </row>
    <row r="27" spans="1:3" ht="14.4" x14ac:dyDescent="0.3">
      <c r="A27" s="120"/>
      <c r="B27" s="121" t="s">
        <v>318</v>
      </c>
      <c r="C27" s="22"/>
    </row>
    <row r="28" spans="1:3" ht="14.4" x14ac:dyDescent="0.3">
      <c r="A28" s="120" t="s">
        <v>286</v>
      </c>
      <c r="B28" s="121" t="s">
        <v>319</v>
      </c>
      <c r="C28" s="63" t="s">
        <v>279</v>
      </c>
    </row>
    <row r="29" spans="1:3" ht="14.4" x14ac:dyDescent="0.3">
      <c r="A29" s="120"/>
      <c r="B29" s="121" t="s">
        <v>320</v>
      </c>
      <c r="C29" s="22"/>
    </row>
    <row r="30" spans="1:3" ht="14.4" x14ac:dyDescent="0.3">
      <c r="A30" s="120"/>
      <c r="B30" s="121" t="s">
        <v>321</v>
      </c>
      <c r="C30" s="22"/>
    </row>
    <row r="31" spans="1:3" ht="14.4" x14ac:dyDescent="0.3">
      <c r="A31" s="120"/>
      <c r="B31" s="121" t="s">
        <v>309</v>
      </c>
      <c r="C31" s="22"/>
    </row>
    <row r="32" spans="1:3" ht="14.4" x14ac:dyDescent="0.3">
      <c r="A32" s="120"/>
      <c r="B32" s="121" t="s">
        <v>322</v>
      </c>
      <c r="C32" s="22"/>
    </row>
    <row r="33" spans="1:3" ht="14.4" x14ac:dyDescent="0.3">
      <c r="A33" s="120"/>
      <c r="B33" s="121" t="s">
        <v>323</v>
      </c>
      <c r="C33" s="22"/>
    </row>
    <row r="34" spans="1:3" ht="14.4" x14ac:dyDescent="0.3">
      <c r="A34" s="120" t="s">
        <v>324</v>
      </c>
      <c r="B34" s="121" t="s">
        <v>325</v>
      </c>
      <c r="C34" s="63" t="s">
        <v>285</v>
      </c>
    </row>
    <row r="35" spans="1:3" ht="14.4" x14ac:dyDescent="0.3">
      <c r="A35" s="120"/>
      <c r="B35" s="121" t="s">
        <v>326</v>
      </c>
      <c r="C35" s="22"/>
    </row>
    <row r="36" spans="1:3" ht="14.4" x14ac:dyDescent="0.3">
      <c r="A36" s="120"/>
      <c r="B36" s="121" t="s">
        <v>327</v>
      </c>
      <c r="C36" s="22"/>
    </row>
    <row r="37" spans="1:3" ht="14.4" x14ac:dyDescent="0.3">
      <c r="A37" s="120"/>
      <c r="B37" s="121" t="s">
        <v>328</v>
      </c>
      <c r="C37" s="22"/>
    </row>
    <row r="38" spans="1:3" ht="14.4" x14ac:dyDescent="0.3">
      <c r="A38" s="120"/>
      <c r="B38" s="121" t="s">
        <v>309</v>
      </c>
      <c r="C38" s="22"/>
    </row>
    <row r="39" spans="1:3" ht="14.4" x14ac:dyDescent="0.3">
      <c r="A39" s="120"/>
      <c r="B39" s="121" t="s">
        <v>329</v>
      </c>
      <c r="C39" s="22"/>
    </row>
    <row r="40" spans="1:3" ht="14.4" x14ac:dyDescent="0.3">
      <c r="A40" s="120"/>
      <c r="B40" s="121" t="s">
        <v>330</v>
      </c>
      <c r="C40" s="22"/>
    </row>
    <row r="41" spans="1:3" ht="14.4" x14ac:dyDescent="0.3">
      <c r="A41" s="120"/>
      <c r="B41" s="121" t="s">
        <v>331</v>
      </c>
      <c r="C41" s="22"/>
    </row>
    <row r="42" spans="1:3" ht="14.4" x14ac:dyDescent="0.3">
      <c r="A42" s="120"/>
      <c r="B42" s="121" t="s">
        <v>332</v>
      </c>
      <c r="C42" s="22"/>
    </row>
    <row r="43" spans="1:3" ht="14.4" x14ac:dyDescent="0.3">
      <c r="A43" s="120"/>
      <c r="B43" s="121" t="s">
        <v>333</v>
      </c>
      <c r="C43" s="22"/>
    </row>
    <row r="44" spans="1:3" ht="14.4" x14ac:dyDescent="0.3">
      <c r="A44" s="120" t="s">
        <v>334</v>
      </c>
      <c r="B44" s="121" t="s">
        <v>335</v>
      </c>
      <c r="C44" s="63" t="s">
        <v>291</v>
      </c>
    </row>
    <row r="45" spans="1:3" ht="14.4" x14ac:dyDescent="0.3">
      <c r="A45" s="120"/>
      <c r="B45" s="121" t="s">
        <v>336</v>
      </c>
      <c r="C45" s="22"/>
    </row>
    <row r="46" spans="1:3" ht="14.4" x14ac:dyDescent="0.3">
      <c r="A46" s="120"/>
      <c r="B46" s="121" t="s">
        <v>337</v>
      </c>
      <c r="C46" s="22"/>
    </row>
    <row r="47" spans="1:3" ht="14.4" x14ac:dyDescent="0.3">
      <c r="A47" s="120"/>
      <c r="B47" s="121" t="s">
        <v>338</v>
      </c>
      <c r="C47" s="22"/>
    </row>
    <row r="48" spans="1:3" ht="14.4" x14ac:dyDescent="0.3">
      <c r="A48" s="120"/>
      <c r="B48" s="121" t="s">
        <v>339</v>
      </c>
      <c r="C48" s="22"/>
    </row>
    <row r="49" spans="1:3" ht="14.4" x14ac:dyDescent="0.3">
      <c r="A49" s="120"/>
      <c r="B49" s="121" t="s">
        <v>340</v>
      </c>
      <c r="C49" s="22"/>
    </row>
    <row r="50" spans="1:3" ht="14.4" x14ac:dyDescent="0.3">
      <c r="A50" s="120"/>
      <c r="B50" s="121" t="s">
        <v>341</v>
      </c>
      <c r="C50" s="22"/>
    </row>
    <row r="51" spans="1:3" ht="14.4" x14ac:dyDescent="0.3">
      <c r="A51" s="120"/>
      <c r="B51" s="121" t="s">
        <v>333</v>
      </c>
      <c r="C51" s="22"/>
    </row>
    <row r="52" spans="1:3" ht="14.4" x14ac:dyDescent="0.3">
      <c r="A52" s="120" t="s">
        <v>342</v>
      </c>
      <c r="B52" s="121" t="s">
        <v>343</v>
      </c>
      <c r="C52" s="63" t="s">
        <v>295</v>
      </c>
    </row>
    <row r="53" spans="1:3" ht="14.4" x14ac:dyDescent="0.3">
      <c r="A53" s="120"/>
      <c r="B53" s="121" t="s">
        <v>344</v>
      </c>
      <c r="C53" s="22"/>
    </row>
    <row r="54" spans="1:3" ht="14.4" x14ac:dyDescent="0.3">
      <c r="A54" s="120"/>
      <c r="B54" s="121" t="s">
        <v>345</v>
      </c>
      <c r="C54" s="22"/>
    </row>
    <row r="55" spans="1:3" ht="14.4" x14ac:dyDescent="0.3">
      <c r="A55" s="120"/>
      <c r="B55" s="121" t="s">
        <v>346</v>
      </c>
      <c r="C55" s="22"/>
    </row>
    <row r="56" spans="1:3" ht="14.4" x14ac:dyDescent="0.3">
      <c r="A56" s="120" t="s">
        <v>347</v>
      </c>
      <c r="B56" s="121" t="s">
        <v>348</v>
      </c>
      <c r="C56" s="63" t="s">
        <v>349</v>
      </c>
    </row>
    <row r="57" spans="1:3" ht="14.4" x14ac:dyDescent="0.3">
      <c r="A57" s="120"/>
      <c r="B57" s="121" t="s">
        <v>350</v>
      </c>
      <c r="C57" s="22"/>
    </row>
    <row r="58" spans="1:3" ht="14.4" x14ac:dyDescent="0.3">
      <c r="A58" s="120"/>
      <c r="B58" s="121" t="s">
        <v>351</v>
      </c>
      <c r="C58" s="22"/>
    </row>
    <row r="59" spans="1:3" ht="14.4" x14ac:dyDescent="0.3">
      <c r="A59" s="120" t="s">
        <v>352</v>
      </c>
      <c r="B59" s="121" t="s">
        <v>353</v>
      </c>
      <c r="C59" s="63" t="s">
        <v>302</v>
      </c>
    </row>
    <row r="60" spans="1:3" ht="14.4" x14ac:dyDescent="0.3">
      <c r="A60" s="120"/>
      <c r="B60" s="121" t="s">
        <v>354</v>
      </c>
      <c r="C60" s="22"/>
    </row>
    <row r="61" spans="1:3" ht="14.4" x14ac:dyDescent="0.3">
      <c r="A61" s="120" t="s">
        <v>355</v>
      </c>
      <c r="B61" s="121" t="s">
        <v>356</v>
      </c>
      <c r="C61" s="63" t="s">
        <v>305</v>
      </c>
    </row>
    <row r="62" spans="1:3" ht="14.4" x14ac:dyDescent="0.3">
      <c r="A62" s="120"/>
      <c r="B62" s="121" t="s">
        <v>357</v>
      </c>
      <c r="C62" s="22"/>
    </row>
    <row r="63" spans="1:3" ht="14.4" x14ac:dyDescent="0.3">
      <c r="A63" s="120"/>
      <c r="B63" s="121" t="s">
        <v>358</v>
      </c>
      <c r="C63" s="22"/>
    </row>
    <row r="64" spans="1:3" ht="14.4" x14ac:dyDescent="0.3">
      <c r="A64" s="120"/>
      <c r="B64" s="121" t="s">
        <v>359</v>
      </c>
      <c r="C64" s="22"/>
    </row>
    <row r="65" spans="1:3" ht="14.4" x14ac:dyDescent="0.3">
      <c r="A65" s="120" t="s">
        <v>134</v>
      </c>
      <c r="B65" s="121"/>
      <c r="C65" s="22"/>
    </row>
    <row r="66" spans="1:3" ht="15" customHeight="1" x14ac:dyDescent="0.25">
      <c r="A66" s="14"/>
      <c r="B66" s="14"/>
    </row>
    <row r="72" spans="1:3" ht="14.4" x14ac:dyDescent="0.3">
      <c r="A72" s="61" t="s">
        <v>290</v>
      </c>
    </row>
    <row r="73" spans="1:3" ht="15" customHeight="1" x14ac:dyDescent="0.25">
      <c r="A73" s="122" t="s">
        <v>360</v>
      </c>
    </row>
    <row r="74" spans="1:3" ht="15" customHeight="1" x14ac:dyDescent="0.25">
      <c r="A74" s="122" t="s">
        <v>361</v>
      </c>
    </row>
    <row r="75" spans="1:3" ht="15" customHeight="1" x14ac:dyDescent="0.25">
      <c r="A75" s="123" t="s">
        <v>362</v>
      </c>
    </row>
    <row r="76" spans="1:3" ht="15" customHeight="1" x14ac:dyDescent="0.25">
      <c r="A76" s="122" t="s">
        <v>363</v>
      </c>
    </row>
    <row r="77" spans="1:3" ht="15" customHeight="1" x14ac:dyDescent="0.25">
      <c r="A77" s="122" t="s">
        <v>364</v>
      </c>
    </row>
    <row r="78" spans="1:3" ht="13.2" x14ac:dyDescent="0.25">
      <c r="A78" s="123" t="s">
        <v>365</v>
      </c>
    </row>
    <row r="79" spans="1:3" ht="15" customHeight="1" x14ac:dyDescent="0.25">
      <c r="A79" s="122" t="s">
        <v>366</v>
      </c>
    </row>
    <row r="80" spans="1:3" ht="15" customHeight="1" x14ac:dyDescent="0.25">
      <c r="A80" s="122" t="s">
        <v>367</v>
      </c>
    </row>
    <row r="81" spans="1:1" ht="15" customHeight="1" x14ac:dyDescent="0.25">
      <c r="A81" s="123" t="s">
        <v>368</v>
      </c>
    </row>
    <row r="82" spans="1:1" ht="15" customHeight="1" x14ac:dyDescent="0.25">
      <c r="A82" s="122" t="s">
        <v>369</v>
      </c>
    </row>
    <row r="83" spans="1:1" ht="15" customHeight="1" x14ac:dyDescent="0.25">
      <c r="A83" s="122" t="s">
        <v>370</v>
      </c>
    </row>
    <row r="84" spans="1:1" ht="13.2" x14ac:dyDescent="0.25">
      <c r="A84" s="123" t="s">
        <v>371</v>
      </c>
    </row>
    <row r="85" spans="1:1" ht="15" customHeight="1" x14ac:dyDescent="0.25">
      <c r="A85" s="122" t="s">
        <v>372</v>
      </c>
    </row>
    <row r="86" spans="1:1" ht="15" customHeight="1" x14ac:dyDescent="0.25">
      <c r="A86" s="122" t="s">
        <v>373</v>
      </c>
    </row>
    <row r="87" spans="1:1" ht="15" customHeight="1" x14ac:dyDescent="0.25">
      <c r="A87" s="122" t="s">
        <v>374</v>
      </c>
    </row>
    <row r="88" spans="1:1" ht="15" customHeight="1" x14ac:dyDescent="0.25">
      <c r="A88" s="123" t="s">
        <v>375</v>
      </c>
    </row>
    <row r="89" spans="1:1" ht="15" customHeight="1" x14ac:dyDescent="0.25">
      <c r="A89" s="122" t="s">
        <v>376</v>
      </c>
    </row>
    <row r="90" spans="1:1" ht="15" customHeight="1" x14ac:dyDescent="0.25">
      <c r="A90" s="122" t="s">
        <v>377</v>
      </c>
    </row>
    <row r="91" spans="1:1" ht="13.2" x14ac:dyDescent="0.25">
      <c r="A91" s="123" t="s">
        <v>378</v>
      </c>
    </row>
    <row r="92" spans="1:1" ht="15" customHeight="1" x14ac:dyDescent="0.25">
      <c r="A92" s="122" t="s">
        <v>379</v>
      </c>
    </row>
    <row r="93" spans="1:1" ht="15" customHeight="1" x14ac:dyDescent="0.25">
      <c r="A93" s="122" t="s">
        <v>380</v>
      </c>
    </row>
    <row r="94" spans="1:1" ht="13.2" x14ac:dyDescent="0.25">
      <c r="A94" s="123" t="s">
        <v>381</v>
      </c>
    </row>
    <row r="95" spans="1:1" ht="13.2" x14ac:dyDescent="0.25">
      <c r="A95" s="123" t="s">
        <v>382</v>
      </c>
    </row>
    <row r="96" spans="1:1" ht="15" customHeight="1" x14ac:dyDescent="0.25">
      <c r="A96" s="122" t="s">
        <v>383</v>
      </c>
    </row>
    <row r="97" spans="1:1" ht="15" customHeight="1" x14ac:dyDescent="0.25">
      <c r="A97" s="122" t="s">
        <v>384</v>
      </c>
    </row>
    <row r="98" spans="1:1" ht="15" customHeight="1" x14ac:dyDescent="0.25">
      <c r="A98" s="122" t="s">
        <v>385</v>
      </c>
    </row>
    <row r="99" spans="1:1" ht="13.2" x14ac:dyDescent="0.25">
      <c r="A99" s="123" t="s">
        <v>386</v>
      </c>
    </row>
    <row r="100" spans="1:1" ht="15" customHeight="1" x14ac:dyDescent="0.25">
      <c r="A100" s="122" t="s">
        <v>387</v>
      </c>
    </row>
    <row r="101" spans="1:1" ht="15" customHeight="1" x14ac:dyDescent="0.25">
      <c r="A101" s="122" t="s">
        <v>388</v>
      </c>
    </row>
    <row r="102" spans="1:1" ht="13.2" x14ac:dyDescent="0.25">
      <c r="A102" s="123" t="s">
        <v>389</v>
      </c>
    </row>
    <row r="103" spans="1:1" ht="15" customHeight="1" x14ac:dyDescent="0.25">
      <c r="A103" s="122" t="s">
        <v>390</v>
      </c>
    </row>
    <row r="104" spans="1:1" ht="15" customHeight="1" x14ac:dyDescent="0.25">
      <c r="A104" s="122" t="s">
        <v>391</v>
      </c>
    </row>
    <row r="105" spans="1:1" ht="13.2" x14ac:dyDescent="0.25">
      <c r="A105" s="123" t="s">
        <v>392</v>
      </c>
    </row>
    <row r="106" spans="1:1" ht="15" customHeight="1" x14ac:dyDescent="0.25">
      <c r="A106" s="117" t="s">
        <v>134</v>
      </c>
    </row>
  </sheetData>
  <pageMargins left="0.75" right="0.75" top="1" bottom="1" header="0.5" footer="0.5"/>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workbookViewId="0"/>
  </sheetViews>
  <sheetFormatPr defaultColWidth="9.109375" defaultRowHeight="15" customHeight="1" x14ac:dyDescent="0.25"/>
  <cols>
    <col min="1" max="2" width="9.109375" customWidth="1"/>
    <col min="3" max="3" width="12.88671875" customWidth="1"/>
    <col min="4" max="4" width="12.5546875" customWidth="1"/>
    <col min="5" max="5" width="11.5546875" customWidth="1"/>
    <col min="6" max="6" width="24.44140625" customWidth="1"/>
    <col min="7" max="7" width="11.6640625" customWidth="1"/>
    <col min="8" max="8" width="14.6640625" customWidth="1"/>
    <col min="9" max="9" width="16.33203125" customWidth="1"/>
    <col min="10" max="11" width="9.109375" customWidth="1"/>
    <col min="12" max="12" width="15.6640625" customWidth="1"/>
    <col min="13" max="13" width="9.109375" customWidth="1"/>
  </cols>
  <sheetData>
    <row r="1" spans="1:12" ht="13.2" x14ac:dyDescent="0.25">
      <c r="B1" s="2"/>
      <c r="C1" s="233" t="s">
        <v>393</v>
      </c>
      <c r="D1" s="161"/>
      <c r="E1" s="161"/>
      <c r="F1" s="161"/>
      <c r="G1" s="161"/>
      <c r="H1" s="161"/>
      <c r="I1" s="161"/>
      <c r="J1" s="161"/>
      <c r="K1" s="161"/>
    </row>
    <row r="2" spans="1:12" ht="13.2" x14ac:dyDescent="0.25">
      <c r="B2" s="34"/>
      <c r="C2" s="158" t="s">
        <v>394</v>
      </c>
      <c r="D2" s="153"/>
      <c r="E2" s="153"/>
      <c r="F2" s="153"/>
      <c r="G2" s="153"/>
      <c r="H2" s="153"/>
      <c r="I2" s="153"/>
      <c r="J2" s="153"/>
      <c r="K2" s="153"/>
      <c r="L2" s="1"/>
    </row>
    <row r="3" spans="1:12" ht="30.75" customHeight="1" x14ac:dyDescent="0.25">
      <c r="A3" s="2"/>
      <c r="B3" s="213" t="s">
        <v>82</v>
      </c>
      <c r="C3" s="153"/>
      <c r="D3" s="153"/>
      <c r="E3" s="153"/>
      <c r="F3" s="153"/>
      <c r="G3" s="153"/>
      <c r="H3" s="153"/>
      <c r="I3" s="153"/>
      <c r="J3" s="153"/>
      <c r="K3" s="153"/>
      <c r="L3" s="153"/>
    </row>
    <row r="4" spans="1:12" ht="13.2" x14ac:dyDescent="0.25">
      <c r="A4" s="2"/>
      <c r="B4" s="230" t="s">
        <v>395</v>
      </c>
      <c r="C4" s="163"/>
      <c r="D4" s="163"/>
      <c r="E4" s="163"/>
      <c r="F4" s="163"/>
      <c r="G4" s="163"/>
      <c r="H4" s="163"/>
      <c r="I4" s="163"/>
      <c r="J4" s="163"/>
      <c r="K4" s="163"/>
      <c r="L4" s="163"/>
    </row>
    <row r="5" spans="1:12" ht="13.2" x14ac:dyDescent="0.25">
      <c r="A5" s="2"/>
      <c r="B5" s="231" t="s">
        <v>396</v>
      </c>
      <c r="C5" s="155"/>
      <c r="D5" s="155"/>
      <c r="E5" s="155"/>
      <c r="F5" s="155"/>
      <c r="G5" s="155"/>
      <c r="H5" s="155"/>
      <c r="I5" s="155"/>
      <c r="J5" s="155"/>
      <c r="K5" s="155"/>
      <c r="L5" s="155"/>
    </row>
    <row r="6" spans="1:12" ht="13.2" x14ac:dyDescent="0.25">
      <c r="A6" s="2"/>
      <c r="B6" s="231" t="s">
        <v>397</v>
      </c>
      <c r="C6" s="155"/>
      <c r="D6" s="155"/>
      <c r="E6" s="155"/>
      <c r="F6" s="155"/>
      <c r="G6" s="155"/>
      <c r="H6" s="155"/>
      <c r="I6" s="155"/>
      <c r="J6" s="155"/>
      <c r="K6" s="155"/>
      <c r="L6" s="155"/>
    </row>
    <row r="7" spans="1:12" ht="13.2" x14ac:dyDescent="0.25">
      <c r="A7" s="2"/>
      <c r="B7" s="231" t="s">
        <v>398</v>
      </c>
      <c r="C7" s="155"/>
      <c r="D7" s="155"/>
      <c r="E7" s="155"/>
      <c r="F7" s="155"/>
      <c r="G7" s="155"/>
      <c r="H7" s="155"/>
      <c r="I7" s="155"/>
      <c r="J7" s="155"/>
      <c r="K7" s="155"/>
      <c r="L7" s="155"/>
    </row>
    <row r="8" spans="1:12" ht="13.2" x14ac:dyDescent="0.25">
      <c r="A8" s="2"/>
      <c r="B8" s="231" t="s">
        <v>399</v>
      </c>
      <c r="C8" s="155"/>
      <c r="D8" s="155"/>
      <c r="E8" s="155"/>
      <c r="F8" s="155"/>
      <c r="G8" s="155"/>
      <c r="H8" s="155"/>
      <c r="I8" s="155"/>
      <c r="J8" s="155"/>
      <c r="K8" s="155"/>
      <c r="L8" s="155"/>
    </row>
    <row r="9" spans="1:12" ht="13.2" x14ac:dyDescent="0.25">
      <c r="A9" s="2"/>
      <c r="B9" s="231" t="s">
        <v>400</v>
      </c>
      <c r="C9" s="155"/>
      <c r="D9" s="155"/>
      <c r="E9" s="155"/>
      <c r="F9" s="155"/>
      <c r="G9" s="155"/>
      <c r="H9" s="155"/>
      <c r="I9" s="155"/>
      <c r="J9" s="155"/>
      <c r="K9" s="155"/>
      <c r="L9" s="155"/>
    </row>
    <row r="10" spans="1:12" ht="13.2" x14ac:dyDescent="0.25">
      <c r="A10" s="2"/>
      <c r="B10" s="231" t="s">
        <v>401</v>
      </c>
      <c r="C10" s="155"/>
      <c r="D10" s="155"/>
      <c r="E10" s="155"/>
      <c r="F10" s="155"/>
      <c r="G10" s="155"/>
      <c r="H10" s="155"/>
      <c r="I10" s="155"/>
      <c r="J10" s="155"/>
      <c r="K10" s="155"/>
      <c r="L10" s="155"/>
    </row>
    <row r="11" spans="1:12" ht="13.2" x14ac:dyDescent="0.25">
      <c r="A11" s="2"/>
      <c r="B11" s="231" t="s">
        <v>402</v>
      </c>
      <c r="C11" s="155"/>
      <c r="D11" s="155"/>
      <c r="E11" s="155"/>
      <c r="F11" s="155"/>
      <c r="G11" s="155"/>
      <c r="H11" s="155"/>
      <c r="I11" s="155"/>
      <c r="J11" s="155"/>
      <c r="K11" s="155"/>
      <c r="L11" s="155"/>
    </row>
    <row r="12" spans="1:12" ht="13.2" x14ac:dyDescent="0.25">
      <c r="A12" s="2"/>
      <c r="B12" s="231" t="s">
        <v>243</v>
      </c>
      <c r="C12" s="155"/>
      <c r="D12" s="155"/>
      <c r="E12" s="155"/>
      <c r="F12" s="155"/>
      <c r="G12" s="155"/>
      <c r="H12" s="155"/>
      <c r="I12" s="155"/>
      <c r="J12" s="155"/>
      <c r="K12" s="155"/>
      <c r="L12" s="155"/>
    </row>
    <row r="13" spans="1:12" ht="13.2" x14ac:dyDescent="0.25">
      <c r="A13" s="2"/>
      <c r="B13" s="231" t="s">
        <v>403</v>
      </c>
      <c r="C13" s="155"/>
      <c r="D13" s="155"/>
      <c r="E13" s="155"/>
      <c r="F13" s="155"/>
      <c r="G13" s="155"/>
      <c r="H13" s="155"/>
      <c r="I13" s="155"/>
      <c r="J13" s="155"/>
      <c r="K13" s="155"/>
      <c r="L13" s="155"/>
    </row>
    <row r="14" spans="1:12" ht="13.2" x14ac:dyDescent="0.25">
      <c r="A14" s="2"/>
      <c r="B14" s="231" t="s">
        <v>404</v>
      </c>
      <c r="C14" s="155"/>
      <c r="D14" s="155"/>
      <c r="E14" s="155"/>
      <c r="F14" s="155"/>
      <c r="G14" s="155"/>
      <c r="H14" s="155"/>
      <c r="I14" s="155"/>
      <c r="J14" s="155"/>
      <c r="K14" s="155"/>
      <c r="L14" s="155"/>
    </row>
    <row r="15" spans="1:12" ht="13.2" x14ac:dyDescent="0.25">
      <c r="A15" s="2"/>
      <c r="B15" s="231" t="s">
        <v>405</v>
      </c>
      <c r="C15" s="155"/>
      <c r="D15" s="155"/>
      <c r="E15" s="155"/>
      <c r="F15" s="155"/>
      <c r="G15" s="155"/>
      <c r="H15" s="155"/>
      <c r="I15" s="155"/>
      <c r="J15" s="155"/>
      <c r="K15" s="155"/>
      <c r="L15" s="155"/>
    </row>
    <row r="16" spans="1:12" ht="13.2" x14ac:dyDescent="0.25">
      <c r="A16" s="2"/>
      <c r="B16" s="231" t="s">
        <v>406</v>
      </c>
      <c r="C16" s="155"/>
      <c r="D16" s="155"/>
      <c r="E16" s="155"/>
      <c r="F16" s="155"/>
      <c r="G16" s="155"/>
      <c r="H16" s="155"/>
      <c r="I16" s="155"/>
      <c r="J16" s="155"/>
      <c r="K16" s="155"/>
      <c r="L16" s="155"/>
    </row>
    <row r="17" spans="1:13" ht="13.2" x14ac:dyDescent="0.25">
      <c r="A17" s="2"/>
      <c r="B17" s="231" t="s">
        <v>407</v>
      </c>
      <c r="C17" s="155"/>
      <c r="D17" s="155"/>
      <c r="E17" s="155"/>
      <c r="F17" s="155"/>
      <c r="G17" s="155"/>
      <c r="H17" s="155"/>
      <c r="I17" s="155"/>
      <c r="J17" s="155"/>
      <c r="K17" s="155"/>
      <c r="L17" s="155"/>
    </row>
    <row r="18" spans="1:13" ht="14.4" x14ac:dyDescent="0.3">
      <c r="A18" s="2"/>
      <c r="B18" s="231" t="s">
        <v>408</v>
      </c>
      <c r="C18" s="155"/>
      <c r="D18" s="155"/>
      <c r="E18" s="155"/>
      <c r="F18" s="155"/>
      <c r="G18" s="155"/>
      <c r="H18" s="155"/>
      <c r="I18" s="155"/>
      <c r="J18" s="155"/>
      <c r="K18" s="155"/>
      <c r="L18" s="234"/>
      <c r="M18" s="124"/>
    </row>
    <row r="19" spans="1:13" ht="13.2" x14ac:dyDescent="0.25">
      <c r="A19" s="2"/>
      <c r="B19" s="231" t="s">
        <v>250</v>
      </c>
      <c r="C19" s="155"/>
      <c r="D19" s="155"/>
      <c r="E19" s="155"/>
      <c r="F19" s="155"/>
      <c r="G19" s="155"/>
      <c r="H19" s="155"/>
      <c r="I19" s="155"/>
      <c r="J19" s="155"/>
      <c r="K19" s="155"/>
      <c r="L19" s="155"/>
    </row>
    <row r="20" spans="1:13" ht="13.2" x14ac:dyDescent="0.25">
      <c r="A20" s="2"/>
      <c r="B20" s="231" t="s">
        <v>409</v>
      </c>
      <c r="C20" s="155"/>
      <c r="D20" s="155"/>
      <c r="E20" s="155"/>
      <c r="F20" s="155"/>
      <c r="G20" s="155"/>
      <c r="H20" s="155"/>
      <c r="I20" s="155"/>
      <c r="J20" s="155"/>
      <c r="K20" s="155"/>
      <c r="L20" s="155"/>
    </row>
    <row r="21" spans="1:13" ht="13.2" x14ac:dyDescent="0.25">
      <c r="A21" s="2"/>
      <c r="B21" s="231" t="s">
        <v>252</v>
      </c>
      <c r="C21" s="155"/>
      <c r="D21" s="155"/>
      <c r="E21" s="155"/>
      <c r="F21" s="155"/>
      <c r="G21" s="155"/>
      <c r="H21" s="155"/>
      <c r="I21" s="155"/>
      <c r="J21" s="155"/>
      <c r="K21" s="155"/>
      <c r="L21" s="155"/>
    </row>
    <row r="22" spans="1:13" ht="13.2" x14ac:dyDescent="0.25">
      <c r="A22" s="2"/>
      <c r="B22" s="232" t="s">
        <v>410</v>
      </c>
      <c r="C22" s="161"/>
      <c r="D22" s="161"/>
      <c r="E22" s="161"/>
      <c r="F22" s="161"/>
      <c r="G22" s="161"/>
      <c r="H22" s="161"/>
      <c r="I22" s="161"/>
      <c r="J22" s="161"/>
      <c r="K22" s="161"/>
      <c r="L22" s="161"/>
    </row>
  </sheetData>
  <mergeCells count="22">
    <mergeCell ref="B21:L21"/>
    <mergeCell ref="B22:L22"/>
    <mergeCell ref="B16:L16"/>
    <mergeCell ref="B17:L17"/>
    <mergeCell ref="B18:L18"/>
    <mergeCell ref="B19:L19"/>
    <mergeCell ref="B20:L20"/>
    <mergeCell ref="B11:L11"/>
    <mergeCell ref="B12:L12"/>
    <mergeCell ref="B13:L13"/>
    <mergeCell ref="B14:L14"/>
    <mergeCell ref="B15:L15"/>
    <mergeCell ref="B6:L6"/>
    <mergeCell ref="B7:L7"/>
    <mergeCell ref="B8:L8"/>
    <mergeCell ref="B9:L9"/>
    <mergeCell ref="B10:L10"/>
    <mergeCell ref="C1:K1"/>
    <mergeCell ref="C2:K2"/>
    <mergeCell ref="B3:L3"/>
    <mergeCell ref="B4:L4"/>
    <mergeCell ref="B5:L5"/>
  </mergeCells>
  <pageMargins left="0.75" right="0.75" top="1" bottom="1" header="0.5" footer="0.5"/>
  <pageSetup paperSize="9" orientation="portrait"/>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10</vt:i4>
      </vt:variant>
      <vt:variant>
        <vt:lpstr>Named Ranges</vt:lpstr>
      </vt:variant>
      <vt:variant>
        <vt:i4>52</vt:i4>
      </vt:variant>
    </vt:vector>
  </HeadingPairs>
  <TitlesOfParts>
    <vt:vector size="62" baseType="lpstr">
      <vt:lpstr>Instructions  </vt:lpstr>
      <vt:lpstr>Instructions</vt:lpstr>
      <vt:lpstr>Walkthrough Assessment</vt:lpstr>
      <vt:lpstr>Completion Form</vt:lpstr>
      <vt:lpstr>Ref</vt:lpstr>
      <vt:lpstr>Logos&amp;Administrator Instruction</vt:lpstr>
      <vt:lpstr>PepcoT&amp;C</vt:lpstr>
      <vt:lpstr>RefApplication</vt:lpstr>
      <vt:lpstr>DelmarvaT&amp;C</vt:lpstr>
      <vt:lpstr>change Log</vt:lpstr>
      <vt:lpstr>Average_Cost_Electricity</vt:lpstr>
      <vt:lpstr>BusinessTypeLookup</vt:lpstr>
      <vt:lpstr>CF_Fan</vt:lpstr>
      <vt:lpstr>CF_Pump</vt:lpstr>
      <vt:lpstr>Choice_Agriculture</vt:lpstr>
      <vt:lpstr>Choice_Education</vt:lpstr>
      <vt:lpstr>Choice_Government</vt:lpstr>
      <vt:lpstr>Choice_HeathCare</vt:lpstr>
      <vt:lpstr>Choice_Individual</vt:lpstr>
      <vt:lpstr>Choice_Industrial</vt:lpstr>
      <vt:lpstr>Choice_LargeCommercial</vt:lpstr>
      <vt:lpstr>Choice_NonProfit</vt:lpstr>
      <vt:lpstr>Choice_SmallCommercial</vt:lpstr>
      <vt:lpstr>Choose_BuildingType</vt:lpstr>
      <vt:lpstr>Choose_BusinessTypeGeneral</vt:lpstr>
      <vt:lpstr>Choose_CompanyStatus</vt:lpstr>
      <vt:lpstr>Choose_CompanyType</vt:lpstr>
      <vt:lpstr>Choose_HowHeard</vt:lpstr>
      <vt:lpstr>Choose_Initial_Menu</vt:lpstr>
      <vt:lpstr>Choose_Payee</vt:lpstr>
      <vt:lpstr>Choose_PaymentName</vt:lpstr>
      <vt:lpstr>Choose_ProjectType</vt:lpstr>
      <vt:lpstr>Choose_YesNo</vt:lpstr>
      <vt:lpstr>Fan_Type</vt:lpstr>
      <vt:lpstr>Fan_Type_Lookup</vt:lpstr>
      <vt:lpstr>HowHeardLookup</vt:lpstr>
      <vt:lpstr>HP_choices</vt:lpstr>
      <vt:lpstr>HPConversionFactor</vt:lpstr>
      <vt:lpstr>Incentive_LookUp</vt:lpstr>
      <vt:lpstr>IncentivePerHP</vt:lpstr>
      <vt:lpstr>IncentivePerkWh</vt:lpstr>
      <vt:lpstr>kWhToHPConversionFactor</vt:lpstr>
      <vt:lpstr>Minimum_Payback_Period</vt:lpstr>
      <vt:lpstr>MULTIPLEPROJECTBONUS</vt:lpstr>
      <vt:lpstr>NTG_ratio</vt:lpstr>
      <vt:lpstr>PaymentLookup</vt:lpstr>
      <vt:lpstr>Program_Costs_Percentage</vt:lpstr>
      <vt:lpstr>SmallBusinessBonus</vt:lpstr>
      <vt:lpstr>TotalCustomkW</vt:lpstr>
      <vt:lpstr>TotalCustomkWh</vt:lpstr>
      <vt:lpstr>UTILITY_NAME</vt:lpstr>
      <vt:lpstr>UTILITY_NAME_CAP</vt:lpstr>
      <vt:lpstr>UtilityName</vt:lpstr>
      <vt:lpstr>VendorName</vt:lpstr>
      <vt:lpstr>VFD_Choose</vt:lpstr>
      <vt:lpstr>VFD_EUL</vt:lpstr>
      <vt:lpstr>VFD_Fan_Choices</vt:lpstr>
      <vt:lpstr>VFD_Pump_Choices</vt:lpstr>
      <vt:lpstr>VFD_Table_Complete</vt:lpstr>
      <vt:lpstr>VFD_Type</vt:lpstr>
      <vt:lpstr>VFD_Type_Complete</vt:lpstr>
      <vt:lpstr>VFD_Type_Lookup</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Ala Arab</cp:lastModifiedBy>
  <dcterms:modified xsi:type="dcterms:W3CDTF">2012-10-11T20:28:37Z</dcterms:modified>
  <cp:category/>
  <cp:contentStatus/>
</cp:coreProperties>
</file>