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7.xml" ContentType="application/vnd.ms-excel.control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19440" windowHeight="8700" firstSheet="2" activeTab="2"/>
  </bookViews>
  <sheets>
    <sheet name="Instructions  " sheetId="1" state="hidden" r:id="rId1"/>
    <sheet name="Instructions" sheetId="2" state="hidden" r:id="rId2"/>
    <sheet name="Walkthrough Assessment" sheetId="3" r:id="rId3"/>
    <sheet name="Completion Form" sheetId="4" state="hidden" r:id="rId4"/>
    <sheet name="Ref" sheetId="5" state="hidden" r:id="rId5"/>
    <sheet name="Logos&amp;Administrator Instruction" sheetId="6" state="hidden" r:id="rId6"/>
    <sheet name="PepcoT&amp;C" sheetId="7" state="hidden" r:id="rId7"/>
    <sheet name="RefApplication" sheetId="8" state="hidden" r:id="rId8"/>
    <sheet name="DelmarvaT&amp;C" sheetId="9" state="hidden" r:id="rId9"/>
    <sheet name="change Log" sheetId="10" state="hidden" r:id="rId10"/>
  </sheets>
  <externalReferences>
    <externalReference r:id="rId11"/>
  </externalReferences>
  <definedNames>
    <definedName name="Average_Cost_Electricity">Ref!$B$123</definedName>
    <definedName name="BusinessTypeLookup">RefApplication!$J$2:$K$10</definedName>
    <definedName name="CF_Fan">Ref!$A$65</definedName>
    <definedName name="CF_Pump">Ref!$A$64</definedName>
    <definedName name="Choice_Agriculture">RefApplication!$B$22:$B$27</definedName>
    <definedName name="Choice_Education">RefApplication!$B$59:$B$60</definedName>
    <definedName name="Choice_Government">RefApplication!$B$52:$B$55</definedName>
    <definedName name="Choice_HeathCare">RefApplication!$B$56:$B$58</definedName>
    <definedName name="Choice_Individual">RefApplication!$A$73:$A$106</definedName>
    <definedName name="Choice_Industrial">RefApplication!$B$28:$B$33</definedName>
    <definedName name="Choice_LargeCommercial">RefApplication!$B$34:$B$43</definedName>
    <definedName name="Choice_NonProfit">RefApplication!$B$61:$B$64</definedName>
    <definedName name="Choice_SmallCommercial">RefApplication!$B$44:$B$51</definedName>
    <definedName name="Choose_BuildingType">RefApplication!$D$2:$D$14</definedName>
    <definedName name="Choose_BusinessTypeGeneral">RefApplication!$J$2:$J$10</definedName>
    <definedName name="Choose_CompanyStatus">RefApplication!$G$2:$G$7</definedName>
    <definedName name="Choose_CompanyType">RefApplication!$F$2:$F$9</definedName>
    <definedName name="Choose_HowHeard">RefApplication!$H$2:$H$5</definedName>
    <definedName name="Choose_Initial_Menu">Ref!$F$2:$G$3</definedName>
    <definedName name="Choose_Payee">RefApplication!$B$2:$B$4</definedName>
    <definedName name="Choose_PaymentName">RefApplication!$C$2:$C$3</definedName>
    <definedName name="Choose_ProjectType">RefApplication!$E$2:$E$5</definedName>
    <definedName name="Choose_YesNo">RefApplication!$A$2:$A$3</definedName>
    <definedName name="Fan_Type">Ref!$A$30:$A$34</definedName>
    <definedName name="Fan_Type_Lookup">Ref!$A$30:$C$34</definedName>
    <definedName name="HowHeardLookup">RefApplication!$H$2:$I$5</definedName>
    <definedName name="HP_choices">Ref!$A$43:$A$58</definedName>
    <definedName name="HPConversionFactor">Ref!$A$63</definedName>
    <definedName name="Incentive_LookUp">Ref!$A$43:$B$58</definedName>
    <definedName name="IncentivePerHP">Ref!$A$61</definedName>
    <definedName name="IncentivePerkWh">Ref!$A$62</definedName>
    <definedName name="kWhToHPConversionFactor">Ref!$A$63</definedName>
    <definedName name="Minimum_Payback_Period">Ref!$B$124</definedName>
    <definedName name="MULTIPLEPROJECTBONUS">Ref!$B$102</definedName>
    <definedName name="NTG_ratio">Ref!$B$110</definedName>
    <definedName name="PaymentLookup">RefApplication!$B$2:$C$3</definedName>
    <definedName name="Program_Costs_Percentage">Ref!$B$111</definedName>
    <definedName name="SmallBusinessBonus">Ref!$B$101</definedName>
    <definedName name="TotalCustomkW">Ref!$B$119</definedName>
    <definedName name="TotalCustomkWh">Ref!$B$120</definedName>
    <definedName name="UTILITY_NAME">'Logos&amp;Administrator Instruction'!$B$9</definedName>
    <definedName name="UTILITY_NAME_CAP">'Logos&amp;Administrator Instruction'!$B$10</definedName>
    <definedName name="UtilityName">Ref!$A$106:$A$107</definedName>
    <definedName name="VendorName">'Walkthrough Assessment'!$D$30</definedName>
    <definedName name="VFD_Choose">Ref!$F$2:$F$3</definedName>
    <definedName name="VFD_EUL">Ref!$B$112</definedName>
    <definedName name="VFD_Fan_Choices">Ref!$A$6:$A$23</definedName>
    <definedName name="VFD_Pump_Choices">Ref!$A$2:$A$4</definedName>
    <definedName name="VFD_Table_Complete">Ref!$A$69:$K$98</definedName>
    <definedName name="VFD_Type">Ref!$A$2:$A$26</definedName>
    <definedName name="VFD_Type_Complete">Ref!$A$69:$A$98</definedName>
    <definedName name="VFD_Type_Lookup">Ref!$A$2:$G$26</definedName>
  </definedNames>
  <calcPr calcId="125725"/>
</workbook>
</file>

<file path=xl/calcChain.xml><?xml version="1.0" encoding="utf-8"?>
<calcChain xmlns="http://schemas.openxmlformats.org/spreadsheetml/2006/main">
  <c r="D6" i="3"/>
  <c r="D19" l="1"/>
  <c r="H19" s="1"/>
  <c r="G6"/>
  <c r="F23"/>
  <c r="I18"/>
  <c r="I9"/>
  <c r="J8"/>
  <c r="D10"/>
  <c r="D9"/>
  <c r="D8"/>
  <c r="D7"/>
  <c r="D5"/>
  <c r="C44" l="1"/>
  <c r="D20" l="1"/>
  <c r="J22" l="1"/>
  <c r="D22"/>
  <c r="D21"/>
  <c r="J10" i="8" l="1"/>
  <c r="J9"/>
  <c r="J8"/>
  <c r="J7"/>
  <c r="J6"/>
  <c r="J5"/>
  <c r="J4"/>
  <c r="J3"/>
  <c r="J2"/>
  <c r="B11" i="6"/>
  <c r="B10"/>
  <c r="C4" i="3" s="1"/>
  <c r="B120" i="5"/>
  <c r="B119"/>
  <c r="E116"/>
  <c r="C102"/>
  <c r="F4"/>
  <c r="E4"/>
  <c r="F3"/>
  <c r="E3"/>
  <c r="F2"/>
  <c r="E2"/>
  <c r="F44" i="4"/>
  <c r="D43"/>
  <c r="J42"/>
  <c r="G42"/>
  <c r="D42"/>
  <c r="D41"/>
  <c r="D40"/>
  <c r="G39"/>
  <c r="D39"/>
  <c r="K36"/>
  <c r="C35"/>
  <c r="C31"/>
  <c r="F29"/>
  <c r="D28"/>
  <c r="J27"/>
  <c r="G27"/>
  <c r="D27"/>
  <c r="D26"/>
  <c r="D25"/>
  <c r="G24"/>
  <c r="D24"/>
  <c r="F23"/>
  <c r="C14"/>
  <c r="H9"/>
  <c r="D9"/>
  <c r="J8"/>
  <c r="G8"/>
  <c r="D8"/>
  <c r="D7"/>
  <c r="I6"/>
  <c r="D6"/>
  <c r="D5"/>
  <c r="B89" i="3"/>
  <c r="B88"/>
  <c r="B87"/>
  <c r="B86"/>
  <c r="B85"/>
  <c r="B84"/>
  <c r="B83"/>
  <c r="B82"/>
  <c r="B81"/>
  <c r="B80"/>
  <c r="B79"/>
  <c r="B78"/>
  <c r="B77"/>
  <c r="B76"/>
  <c r="B75"/>
  <c r="B74"/>
  <c r="B73"/>
  <c r="B72"/>
  <c r="B71"/>
  <c r="C69"/>
  <c r="C61"/>
  <c r="J42"/>
  <c r="E42"/>
  <c r="J41"/>
  <c r="C35"/>
  <c r="C23"/>
  <c r="C16"/>
  <c r="I6"/>
  <c r="B11" i="2"/>
  <c r="B10"/>
  <c r="B1"/>
  <c r="B12" i="1"/>
  <c r="B11"/>
  <c r="C4" i="4" l="1"/>
</calcChain>
</file>

<file path=xl/comments1.xml><?xml version="1.0" encoding="utf-8"?>
<comments xmlns="http://schemas.openxmlformats.org/spreadsheetml/2006/main">
  <authors>
    <author>changeling</author>
  </authors>
  <commentList>
    <comment ref="B45" authorId="0">
      <text>
        <r>
          <rPr>
            <sz val="10"/>
            <rFont val="Arial"/>
            <family val="2"/>
          </rPr>
          <t>jarichter:
added 2/7/2012</t>
        </r>
      </text>
    </comment>
    <comment ref="A59" authorId="0">
      <text>
        <r>
          <rPr>
            <sz val="10"/>
            <rFont val="Arial"/>
            <family val="2"/>
          </rPr>
          <t>jarichter:
2/7/2012. not currently in use</t>
        </r>
      </text>
    </comment>
    <comment ref="A115" authorId="0">
      <text>
        <r>
          <rPr>
            <sz val="10"/>
            <rFont val="Arial"/>
            <family val="2"/>
          </rPr>
          <t>7 AM - 11 PM weekdays (except holidays), June through September</t>
        </r>
      </text>
    </comment>
    <comment ref="B115" authorId="0">
      <text>
        <r>
          <rPr>
            <sz val="10"/>
            <rFont val="Arial"/>
            <family val="2"/>
          </rPr>
          <t>All other hours during June through September</t>
        </r>
      </text>
    </comment>
    <comment ref="C115" authorId="0">
      <text>
        <r>
          <rPr>
            <sz val="10"/>
            <rFont val="Arial"/>
            <family val="2"/>
          </rPr>
          <t>7 AM - 11 PM weekdays (except holidays), October through May</t>
        </r>
      </text>
    </comment>
    <comment ref="D115" authorId="0">
      <text>
        <r>
          <rPr>
            <sz val="10"/>
            <rFont val="Arial"/>
            <family val="2"/>
          </rPr>
          <t>All other hours during October through May</t>
        </r>
      </text>
    </comment>
  </commentList>
</comments>
</file>

<file path=xl/sharedStrings.xml><?xml version="1.0" encoding="utf-8"?>
<sst xmlns="http://schemas.openxmlformats.org/spreadsheetml/2006/main" count="686" uniqueCount="415">
  <si>
    <t>VARIABLE FREQUENCY DRIVE (in existing buildings) APPLICATION INSTRUCTIONS</t>
  </si>
  <si>
    <t>Variable Frequency Drives (VFDs) provide opportunities for energy savings in many motor-driven systems. By controlling motor speed and torque (twisting force) to accommodate system load variations, VFDs coupled with NEMA premium-efficiency motors offer greatly enhanced system control and efficiency. 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</si>
  <si>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866-353-5798</t>
  </si>
  <si>
    <t>How to Apply</t>
  </si>
  <si>
    <t xml:space="preserve">1) Complete the Application contained in this workbook. </t>
  </si>
  <si>
    <t>2) Complete the VFDs worksheet contained in this workbook.</t>
  </si>
  <si>
    <t>3) Submit the signed and completed application and worksheet, including spec sheets for the proposed VFDs to the program office, listed below.</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</si>
  <si>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Pepco reserves the right to conduct a post project inspection.</t>
  </si>
  <si>
    <t>Return completed application and workbook to the Pepco C&amp;I Energy Savings Program
c/o Lockheed Martin, 2275 Research Blvd MS-8N, Rockville MD 20850
Phone: 1-866-353-5798 | Fax: 301-519-5445 | email: PepcoEnergyEfficiency@LMBPS.com 
web: www.pepco.com/business</t>
  </si>
  <si>
    <t>VARIABLE FREQUENCY DRIVE (VFD) APPLICATION INSTRUCTIONS</t>
  </si>
  <si>
    <t>866-353-5799</t>
  </si>
  <si>
    <t>1) Complete the Application contained in this workbook. If you are a small business, be sure to indicate as such in the PROJECT SITE INFORMATION area.</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</si>
  <si>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Delmarva Power reserves the right to conduct a post project inspection.</t>
  </si>
  <si>
    <t>Return completed application and workbook to the Delmarva Power C&amp;I Energy Savings Program
c/o Lockheed Martin, 2275 Research Blvd MS-8N, Rockville MD 20850
Phone: 1-866-353-5799 | Fax: 301-519-5445 | email: Delmarva PowerEnergyEfficiency@LMBPS.com | web: www.Delmarva Power.com/business</t>
  </si>
  <si>
    <t>Walk-Through Energy Assessment (for Small Businesses) Request Form</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</si>
  <si>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</si>
  <si>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</si>
  <si>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</si>
  <si>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</si>
  <si>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</si>
  <si>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</si>
  <si>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</si>
  <si>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</si>
  <si>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</si>
  <si>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</si>
  <si>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</si>
  <si>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</si>
  <si>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</si>
  <si>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</si>
  <si>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</si>
  <si>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</si>
  <si>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</si>
  <si>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</si>
  <si>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</si>
  <si>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</si>
  <si>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</si>
  <si>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</si>
  <si>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</si>
  <si>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</si>
  <si>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</si>
  <si>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Which technology types are you considering upgrading to new energy efficient versions?</t>
  </si>
  <si>
    <t xml:space="preserve">If you are implementing multiple energy efficiency measures on the same project site you may be eligible for an additional incentive. </t>
  </si>
  <si>
    <t>APPROVED SMALL BUSINESS TRADE ALLY INFORMATION</t>
  </si>
  <si>
    <t>Matrix Energy Services, Inc.</t>
  </si>
  <si>
    <t>Ben Anderson</t>
  </si>
  <si>
    <t>Telephone No:</t>
  </si>
  <si>
    <t>916-363-9283 x113</t>
  </si>
  <si>
    <t>916-368-9389</t>
  </si>
  <si>
    <t>ben@matrixescorp.com</t>
  </si>
  <si>
    <t>Address:</t>
  </si>
  <si>
    <t>3239 Ramos Circle</t>
  </si>
  <si>
    <t>Sacramento</t>
  </si>
  <si>
    <t>CA</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</si>
  <si>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</si>
  <si>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</si>
  <si>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</si>
  <si>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</si>
  <si>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</si>
  <si>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</si>
  <si>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</si>
  <si>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</si>
  <si>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 xml:space="preserve">1. Customer agrees not to purchase or install any equipment until notified that the proposed project is approved.
2. Customer agrees to allow Trade Ally to review the company's twelve month billing history.
3. Customer understands that an approved Small Business Trade Ally or Program Representative will conduct the Walk-Through Energy Assessment. </t>
  </si>
  <si>
    <t>Authorized Representative:</t>
  </si>
  <si>
    <t>Authorized Representative Signature:</t>
  </si>
  <si>
    <t>Date:</t>
  </si>
  <si>
    <t>Make Payment to:</t>
  </si>
  <si>
    <t>Name on Check:</t>
  </si>
  <si>
    <t>Legal Business Entity:</t>
  </si>
  <si>
    <t>Federal Tax ID Number of check recipient:</t>
  </si>
  <si>
    <t>ADMINISTRATIVE USE ONLY</t>
  </si>
  <si>
    <t>Version 1.1 3-28-2012</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</si>
  <si>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</si>
  <si>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</si>
  <si>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</si>
  <si>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</si>
  <si>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</si>
  <si>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</si>
  <si>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</si>
  <si>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</si>
  <si>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</si>
  <si>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</si>
  <si>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</si>
  <si>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</si>
  <si>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VFD Incentives in Existing Buildings Completion Form</t>
  </si>
  <si>
    <t>Step 1: Review contact information below and update, if necessary</t>
  </si>
  <si>
    <t>Step 2: Identify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</si>
  <si>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</si>
  <si>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</si>
  <si>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</si>
  <si>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</si>
  <si>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</si>
  <si>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</si>
  <si>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</si>
  <si>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</si>
  <si>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</si>
  <si>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Step 5: Sign below, if Payee information has changed</t>
  </si>
  <si>
    <t>Customer or Authorized Representative:</t>
  </si>
  <si>
    <t>Step 6: Send this workbook along with your receipts, additional spec sheets, and other supporting documentation to the address below</t>
  </si>
  <si>
    <t>hidden</t>
  </si>
  <si>
    <t>VFD_Type</t>
  </si>
  <si>
    <t>Submenu</t>
  </si>
  <si>
    <t>ESF</t>
  </si>
  <si>
    <t>DSF</t>
  </si>
  <si>
    <t>Chilled Water (ChW) Pump</t>
  </si>
  <si>
    <t>Pump</t>
  </si>
  <si>
    <t>Prescriptive</t>
  </si>
  <si>
    <t>Per TRM</t>
  </si>
  <si>
    <t>Condenser Water Pump</t>
  </si>
  <si>
    <t>Assumed equal to ChW Pump</t>
  </si>
  <si>
    <t>Hot Water Pump</t>
  </si>
  <si>
    <t>WSHP Circ Loop Pump</t>
  </si>
  <si>
    <t>Assumption</t>
  </si>
  <si>
    <t>Boiler Feedwater Pump</t>
  </si>
  <si>
    <t>Condensate Pump (for AC)</t>
  </si>
  <si>
    <t>Condensate Pump (steam system)</t>
  </si>
  <si>
    <t>Custom</t>
  </si>
  <si>
    <t>Wastewater Pump</t>
  </si>
  <si>
    <t>Well Pump</t>
  </si>
  <si>
    <t>Transfer Pump</t>
  </si>
  <si>
    <t>Pool Pump</t>
  </si>
  <si>
    <t>Domestic Water Circ Pump</t>
  </si>
  <si>
    <t>Domestic Water Booster Pump</t>
  </si>
  <si>
    <t>Process Cooling Pump</t>
  </si>
  <si>
    <t>Building Exhaust Fan</t>
  </si>
  <si>
    <t>Fan</t>
  </si>
  <si>
    <t>Fan_Type</t>
  </si>
  <si>
    <t>Make-Up Air Fan</t>
  </si>
  <si>
    <t>Process Exhaust Fan or Fume Hood</t>
  </si>
  <si>
    <t>HVAC Return Air Fan</t>
  </si>
  <si>
    <t>Cooling Tower Fan</t>
  </si>
  <si>
    <t>HVAC Supply Air Fan</t>
  </si>
  <si>
    <t>HVAC Exhaust Fan</t>
  </si>
  <si>
    <t>Boiler Draft Fan</t>
  </si>
  <si>
    <t>Air Conditioning Chiller Compressor</t>
  </si>
  <si>
    <t>Other</t>
  </si>
  <si>
    <t>Air Compressor</t>
  </si>
  <si>
    <t>HVAC Fan VFD Savings Factors</t>
  </si>
  <si>
    <t>Fan Design</t>
  </si>
  <si>
    <t>Constant Volume</t>
  </si>
  <si>
    <t>Air foil / Backward Incline (AF/BI)</t>
  </si>
  <si>
    <t>AF/BI Inlet guide vanes</t>
  </si>
  <si>
    <t>Forward curved</t>
  </si>
  <si>
    <t>FC Inlet guide vanes</t>
  </si>
  <si>
    <t>HVAC Pump VFD Savings Factors</t>
  </si>
  <si>
    <t>Pump Category</t>
  </si>
  <si>
    <t>Chilled Water Pump</t>
  </si>
  <si>
    <t>Incentives</t>
  </si>
  <si>
    <t>VFD HP Rating</t>
  </si>
  <si>
    <t>Amount</t>
  </si>
  <si>
    <t>Measure Code</t>
  </si>
  <si>
    <t>Water</t>
  </si>
  <si>
    <t>VF01</t>
  </si>
  <si>
    <t>HVAC Equipment Efficiency - New</t>
  </si>
  <si>
    <t>VF02</t>
  </si>
  <si>
    <t>HVAC Quality Installation - Existing</t>
  </si>
  <si>
    <t>VF03</t>
  </si>
  <si>
    <t>HVAC Quality Installation - New</t>
  </si>
  <si>
    <t>VF04</t>
  </si>
  <si>
    <t>Utility discount rate</t>
  </si>
  <si>
    <t>VF05</t>
  </si>
  <si>
    <t>VF06</t>
  </si>
  <si>
    <t>VF07</t>
  </si>
  <si>
    <t>VF08</t>
  </si>
  <si>
    <t>VF09</t>
  </si>
  <si>
    <t>VF10</t>
  </si>
  <si>
    <t>VF11</t>
  </si>
  <si>
    <t>VF12</t>
  </si>
  <si>
    <t>VF13</t>
  </si>
  <si>
    <t>VF14</t>
  </si>
  <si>
    <t>VF15</t>
  </si>
  <si>
    <t>&gt;100</t>
  </si>
  <si>
    <t>$70 per HP</t>
  </si>
  <si>
    <t>VF16</t>
  </si>
  <si>
    <t>&gt;200</t>
  </si>
  <si>
    <t>VF17</t>
  </si>
  <si>
    <t>Incentive per HP</t>
  </si>
  <si>
    <t>Incentive per kWh</t>
  </si>
  <si>
    <t>HP to kW conversion factor</t>
  </si>
  <si>
    <t>CF for Pumps</t>
  </si>
  <si>
    <t>CF for Fans</t>
  </si>
  <si>
    <t>Type</t>
  </si>
  <si>
    <t>Pepco List</t>
  </si>
  <si>
    <t>Potomac List</t>
  </si>
  <si>
    <t>TRM- Mid-Atlantic</t>
  </si>
  <si>
    <t>NY Manual</t>
  </si>
  <si>
    <t>Pump or Fan</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</si>
  <si>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</si>
  <si>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</si>
  <si>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</si>
  <si>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</si>
  <si>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</si>
  <si>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</si>
  <si>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</si>
  <si>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</si>
  <si>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</si>
  <si>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</si>
  <si>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</si>
  <si>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</si>
  <si>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</si>
  <si>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</si>
  <si>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</si>
  <si>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</si>
  <si>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</si>
  <si>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</si>
  <si>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</si>
  <si>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</si>
  <si>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</si>
  <si>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</si>
  <si>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</si>
  <si>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</si>
  <si>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</si>
  <si>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</si>
  <si>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</si>
  <si>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 xml:space="preserve"> Percent SP (Summer Peak)</t>
  </si>
  <si>
    <t>Percent SOP (Summer Off Peak)</t>
  </si>
  <si>
    <t>Percent NSP
(Non Summer Peak)</t>
  </si>
  <si>
    <t>Percent NSOP
(Non Summer Off Peak)</t>
  </si>
  <si>
    <t>Total Percent</t>
  </si>
  <si>
    <t>Includes measures that failed B/C test</t>
  </si>
  <si>
    <t>Total Custom kW</t>
  </si>
  <si>
    <t>Total Custom kWh</t>
  </si>
  <si>
    <t>Note: These calculations are here so as not to create circular references to remove failed measures from totals.</t>
  </si>
  <si>
    <t>Average_Cost_Electricity</t>
  </si>
  <si>
    <t>/kWh</t>
  </si>
  <si>
    <t>Minimum_Payback_Period</t>
  </si>
  <si>
    <t>years</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</si>
  <si>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</si>
  <si>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</si>
  <si>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</si>
  <si>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1. replace logos</t>
  </si>
  <si>
    <t>2. switch utility company name using drop down below in green shaded box</t>
  </si>
  <si>
    <t>3. Unhide or hide the relevant green rows indentifying the incentive on the application.</t>
  </si>
  <si>
    <t>4. hide non-relevant sheets</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</si>
  <si>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</si>
  <si>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</si>
  <si>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</si>
  <si>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</si>
  <si>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</si>
  <si>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</si>
  <si>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</si>
  <si>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</si>
  <si>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</si>
  <si>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</si>
  <si>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</si>
  <si>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</si>
  <si>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</si>
  <si>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</si>
  <si>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</si>
  <si>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</si>
  <si>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</si>
  <si>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</si>
  <si>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</si>
  <si>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</si>
  <si>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</si>
  <si>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Yes/No</t>
  </si>
  <si>
    <t>Payment</t>
  </si>
  <si>
    <t>Payment Name</t>
  </si>
  <si>
    <t>Building Type</t>
  </si>
  <si>
    <t>Project Type</t>
  </si>
  <si>
    <t>Company Type</t>
  </si>
  <si>
    <t>Company Status</t>
  </si>
  <si>
    <t>How Heard</t>
  </si>
  <si>
    <t>Lookup Range for Dropdown</t>
  </si>
  <si>
    <t>BusinessTypeGeneral</t>
  </si>
  <si>
    <t>Yes</t>
  </si>
  <si>
    <t>Customer (Account Holder)</t>
  </si>
  <si>
    <t>CompanyName</t>
  </si>
  <si>
    <t>Grocery</t>
  </si>
  <si>
    <t>Failed/Degraded Equipment Replacement</t>
  </si>
  <si>
    <t>Corporation</t>
  </si>
  <si>
    <t>Large Business</t>
  </si>
  <si>
    <t>Website</t>
  </si>
  <si>
    <t>Choice_Agriculture</t>
  </si>
  <si>
    <t>No</t>
  </si>
  <si>
    <t>Contractor/Vendor</t>
  </si>
  <si>
    <t>VendorName</t>
  </si>
  <si>
    <t>Health</t>
  </si>
  <si>
    <t>LLC</t>
  </si>
  <si>
    <t>Small Business: 8(a) certification</t>
  </si>
  <si>
    <t>Choice_Industrial</t>
  </si>
  <si>
    <t>Higher Education</t>
  </si>
  <si>
    <t>New Equipment Installation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</si>
  <si>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</si>
  <si>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</si>
  <si>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</si>
  <si>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</si>
  <si>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</si>
  <si>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</si>
  <si>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</si>
  <si>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</si>
  <si>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</si>
  <si>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</si>
  <si>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</si>
  <si>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</si>
  <si>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</si>
  <si>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</si>
  <si>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</si>
  <si>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</si>
  <si>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</si>
  <si>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Choice_Heathcare</t>
  </si>
  <si>
    <t>Office</t>
  </si>
  <si>
    <t>Trust</t>
  </si>
  <si>
    <t>Choice_Education</t>
  </si>
  <si>
    <t>Religious</t>
  </si>
  <si>
    <t>S Corporation</t>
  </si>
  <si>
    <t>Choice_NonProfit</t>
  </si>
  <si>
    <t>Restaurant</t>
  </si>
  <si>
    <t>Retail</t>
  </si>
  <si>
    <t>School</t>
  </si>
  <si>
    <t>Warehouse</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</si>
  <si>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</si>
  <si>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</si>
  <si>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</si>
  <si>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</si>
  <si>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</si>
  <si>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</si>
  <si>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</si>
  <si>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</si>
  <si>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</si>
  <si>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</si>
  <si>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</si>
  <si>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</si>
  <si>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</si>
  <si>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</si>
  <si>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</si>
  <si>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</si>
  <si>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</si>
  <si>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</si>
  <si>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</si>
  <si>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</si>
  <si>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</si>
  <si>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</si>
  <si>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</si>
  <si>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</si>
  <si>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</si>
  <si>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</si>
  <si>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</si>
  <si>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</si>
  <si>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</si>
  <si>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</si>
  <si>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</si>
  <si>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</si>
  <si>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</si>
  <si>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</si>
  <si>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</si>
  <si>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</si>
  <si>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</si>
  <si>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</si>
  <si>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</si>
  <si>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Choice_HealthCare</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</si>
  <si>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</si>
  <si>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</si>
  <si>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</si>
  <si>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</si>
  <si>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</si>
  <si>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</si>
  <si>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</si>
  <si>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</si>
  <si>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</si>
  <si>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</si>
  <si>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</si>
  <si>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</si>
  <si>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</si>
  <si>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</si>
  <si>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</si>
  <si>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</si>
  <si>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</si>
  <si>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</si>
  <si>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</si>
  <si>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</si>
  <si>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</si>
  <si>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</si>
  <si>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</si>
  <si>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</si>
  <si>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</si>
  <si>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</si>
  <si>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</si>
  <si>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</si>
  <si>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</si>
  <si>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</si>
  <si>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</si>
  <si>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</si>
  <si>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</si>
  <si>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</si>
  <si>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</si>
  <si>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</si>
  <si>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</si>
  <si>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</si>
  <si>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</si>
  <si>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</si>
  <si>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</si>
  <si>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</si>
  <si>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</si>
  <si>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</si>
  <si>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</si>
  <si>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Delmarva Power may cancel this application without liability if customer has (1) not installed the approved project, and has (2) not applied to Delmarva Power for a project extension within six (6)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</si>
  <si>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</si>
  <si>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</si>
  <si>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</si>
  <si>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</si>
  <si>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</si>
  <si>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</si>
  <si>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</si>
  <si>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</si>
  <si>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</si>
  <si>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</si>
  <si>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</si>
  <si>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</si>
  <si>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</si>
  <si>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vendor or contractor to perform the work contemplated by this Application, whether a Delmarva Power “Trade Ally” or not. However, Delmarva Power reserves the right, in its sole reasonable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</si>
  <si>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</si>
  <si>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Created sheet</t>
  </si>
  <si>
    <t>added section with "customer understanding"</t>
  </si>
  <si>
    <t>changed title</t>
  </si>
  <si>
    <t>None</t>
  </si>
</sst>
</file>

<file path=xl/styles.xml><?xml version="1.0" encoding="utf-8"?>
<styleSheet xmlns="http://schemas.openxmlformats.org/spreadsheetml/2006/main">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00000"/>
    <numFmt numFmtId="166" formatCode="[&lt;=9999999]###\-####;\(###\)\ ###\-####"/>
    <numFmt numFmtId="167" formatCode="mmmm\ d\,\ yyyy;@"/>
    <numFmt numFmtId="168" formatCode="&quot;$&quot;#,##0"/>
    <numFmt numFmtId="169" formatCode="&quot;$&quot;#,##0.00"/>
    <numFmt numFmtId="170" formatCode="0.000"/>
    <numFmt numFmtId="171" formatCode="#,##0.000"/>
    <numFmt numFmtId="172" formatCode="0.000\ ;\(0.000\)"/>
    <numFmt numFmtId="173" formatCode="0.0%"/>
    <numFmt numFmtId="174" formatCode="d\-mmm;@"/>
    <numFmt numFmtId="175" formatCode="m/d/yyyy;@"/>
  </numFmts>
  <fonts count="30">
    <font>
      <sz val="10"/>
      <name val="Arial"/>
      <family val="2"/>
    </font>
    <font>
      <sz val="10"/>
      <color rgb="FF000000"/>
      <name val="Arial"/>
      <family val="2"/>
    </font>
    <font>
      <b/>
      <sz val="10"/>
      <color rgb="FFFFFFFF"/>
      <name val="Arial"/>
      <family val="2"/>
    </font>
    <font>
      <u/>
      <sz val="10"/>
      <color rgb="FF0000FF"/>
      <name val="Arial"/>
      <family val="2"/>
    </font>
    <font>
      <b/>
      <sz val="10"/>
      <color rgb="FF000000"/>
      <name val="Arial"/>
      <family val="2"/>
    </font>
    <font>
      <sz val="8"/>
      <color rgb="FF000000"/>
      <name val="Arial"/>
      <family val="2"/>
    </font>
    <font>
      <sz val="11"/>
      <color rgb="FF000000"/>
      <name val="Calibri"/>
      <family val="2"/>
    </font>
    <font>
      <b/>
      <sz val="16"/>
      <color rgb="FFFFFFFF"/>
      <name val="Arial"/>
      <family val="2"/>
    </font>
    <font>
      <i/>
      <sz val="10"/>
      <color rgb="FF000000"/>
      <name val="Arial"/>
      <family val="2"/>
    </font>
    <font>
      <b/>
      <sz val="10"/>
      <color rgb="FFFF0000"/>
      <name val="Arial"/>
      <family val="2"/>
    </font>
    <font>
      <sz val="11"/>
      <color rgb="FFFF0000"/>
      <name val="Calibri"/>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2"/>
      <color rgb="FF000000"/>
      <name val="Arial"/>
      <family val="2"/>
    </font>
    <font>
      <b/>
      <sz val="11"/>
      <color rgb="FF000000"/>
      <name val="Calibri"/>
      <family val="2"/>
    </font>
    <font>
      <b/>
      <sz val="12"/>
      <color rgb="FFFFFFFF"/>
      <name val="Arial"/>
      <family val="2"/>
    </font>
    <font>
      <b/>
      <sz val="11"/>
      <color rgb="FF000000"/>
      <name val="Arial"/>
      <family val="2"/>
    </font>
    <font>
      <b/>
      <i/>
      <sz val="11"/>
      <color rgb="FF000000"/>
      <name val="Calibri"/>
      <family val="2"/>
    </font>
    <font>
      <sz val="9"/>
      <color rgb="FF000000"/>
      <name val="Calibri"/>
      <family val="2"/>
    </font>
    <font>
      <b/>
      <sz val="9"/>
      <color rgb="FF000000"/>
      <name val="Calibri"/>
      <family val="2"/>
    </font>
    <font>
      <sz val="11"/>
      <color rgb="FF376092"/>
      <name val="Calibri"/>
      <family val="2"/>
    </font>
    <font>
      <sz val="11"/>
      <color rgb="FF000000"/>
      <name val="Arial"/>
      <family val="2"/>
    </font>
    <font>
      <b/>
      <sz val="8"/>
      <color rgb="FF000000"/>
      <name val="Arial"/>
      <family val="2"/>
    </font>
    <font>
      <sz val="10"/>
      <name val="Arial"/>
      <family val="2"/>
    </font>
    <font>
      <b/>
      <sz val="16"/>
      <color indexed="9"/>
      <name val="Arial"/>
      <family val="2"/>
    </font>
    <font>
      <sz val="8"/>
      <color rgb="FF000000"/>
      <name val="Tahoma"/>
      <family val="2"/>
    </font>
    <font>
      <b/>
      <sz val="10"/>
      <name val="Arial"/>
      <family val="2"/>
    </font>
  </fonts>
  <fills count="17">
    <fill>
      <patternFill patternType="none"/>
    </fill>
    <fill>
      <patternFill patternType="gray125"/>
    </fill>
    <fill>
      <patternFill patternType="solid">
        <fgColor rgb="FF0000FF"/>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DCE6F2"/>
        <bgColor indexed="64"/>
      </patternFill>
    </fill>
    <fill>
      <patternFill patternType="solid">
        <fgColor rgb="FFFFFF00"/>
        <bgColor indexed="64"/>
      </patternFill>
    </fill>
    <fill>
      <patternFill patternType="solid">
        <fgColor rgb="FFC0C0C0"/>
        <bgColor indexed="64"/>
      </patternFill>
    </fill>
    <fill>
      <patternFill patternType="solid">
        <fgColor rgb="FFFCD5B5"/>
        <bgColor indexed="64"/>
      </patternFill>
    </fill>
    <fill>
      <patternFill patternType="solid">
        <fgColor rgb="FF92D050"/>
        <bgColor indexed="64"/>
      </patternFill>
    </fill>
    <fill>
      <patternFill patternType="solid">
        <fgColor indexed="12"/>
        <bgColor indexed="64"/>
      </patternFill>
    </fill>
    <fill>
      <patternFill patternType="solid">
        <fgColor indexed="42"/>
        <bgColor indexed="64"/>
      </patternFill>
    </fill>
  </fills>
  <borders count="3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s>
  <cellStyleXfs count="6">
    <xf numFmtId="0" fontId="0" fillId="0" borderId="0"/>
    <xf numFmtId="9" fontId="26" fillId="0" borderId="0" applyFont="0" applyFill="0" applyBorder="0" applyAlignment="0" applyProtection="0"/>
    <xf numFmtId="44" fontId="26" fillId="0" borderId="0" applyFont="0" applyFill="0" applyBorder="0" applyAlignment="0" applyProtection="0"/>
    <xf numFmtId="42" fontId="26" fillId="0" borderId="0" applyFont="0" applyFill="0" applyBorder="0" applyAlignment="0" applyProtection="0"/>
    <xf numFmtId="43" fontId="26" fillId="0" borderId="0" applyFont="0" applyFill="0" applyBorder="0" applyAlignment="0" applyProtection="0"/>
    <xf numFmtId="41" fontId="26" fillId="0" borderId="0" applyFont="0" applyFill="0" applyBorder="0" applyAlignment="0" applyProtection="0"/>
  </cellStyleXfs>
  <cellXfs count="235">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1" fillId="0" borderId="3" xfId="0" applyNumberFormat="1" applyFont="1" applyBorder="1" applyAlignment="1"/>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0" fillId="0" borderId="4" xfId="0" applyNumberFormat="1" applyFont="1" applyBorder="1" applyAlignment="1">
      <alignment wrapText="1"/>
    </xf>
    <xf numFmtId="0" fontId="6" fillId="0" borderId="1" xfId="0" applyNumberFormat="1" applyFont="1" applyBorder="1" applyAlignment="1"/>
    <xf numFmtId="0" fontId="4" fillId="4" borderId="11" xfId="0" applyNumberFormat="1" applyFont="1" applyFill="1" applyBorder="1" applyAlignment="1"/>
    <xf numFmtId="0" fontId="6" fillId="0" borderId="11" xfId="0" applyNumberFormat="1" applyFont="1" applyBorder="1" applyAlignment="1"/>
    <xf numFmtId="0" fontId="4" fillId="4" borderId="11" xfId="0" applyNumberFormat="1" applyFont="1" applyFill="1" applyBorder="1" applyAlignment="1">
      <alignment horizontal="left"/>
    </xf>
    <xf numFmtId="0" fontId="4" fillId="4" borderId="11" xfId="0" applyNumberFormat="1" applyFont="1" applyFill="1" applyBorder="1" applyAlignment="1">
      <alignment horizontal="center"/>
    </xf>
    <xf numFmtId="0" fontId="6" fillId="0" borderId="9" xfId="0" applyNumberFormat="1" applyFont="1" applyBorder="1" applyAlignment="1">
      <alignment horizontal="left"/>
    </xf>
    <xf numFmtId="0" fontId="4" fillId="0" borderId="9" xfId="0" applyNumberFormat="1" applyFont="1" applyBorder="1" applyAlignment="1">
      <alignment horizontal="left"/>
    </xf>
    <xf numFmtId="0" fontId="0" fillId="0" borderId="10" xfId="0" applyNumberFormat="1" applyFont="1" applyBorder="1" applyAlignment="1">
      <alignment wrapText="1"/>
    </xf>
    <xf numFmtId="0" fontId="4" fillId="4" borderId="8" xfId="0" applyNumberFormat="1" applyFont="1" applyFill="1" applyBorder="1" applyAlignment="1"/>
    <xf numFmtId="0" fontId="12" fillId="0" borderId="9" xfId="0" applyNumberFormat="1" applyFont="1" applyBorder="1" applyAlignment="1">
      <alignment horizontal="center"/>
    </xf>
    <xf numFmtId="0" fontId="13" fillId="0" borderId="9" xfId="0" applyNumberFormat="1" applyFont="1" applyBorder="1" applyAlignment="1">
      <alignment horizontal="center"/>
    </xf>
    <xf numFmtId="0" fontId="13" fillId="0" borderId="9" xfId="0" applyNumberFormat="1" applyFont="1" applyBorder="1" applyAlignment="1">
      <alignment horizontal="center" wrapText="1"/>
    </xf>
    <xf numFmtId="0" fontId="6" fillId="0" borderId="8" xfId="0" applyNumberFormat="1" applyFont="1" applyBorder="1" applyAlignment="1"/>
    <xf numFmtId="0" fontId="4" fillId="4" borderId="8" xfId="0" applyNumberFormat="1" applyFont="1" applyFill="1" applyBorder="1" applyAlignment="1"/>
    <xf numFmtId="0" fontId="6" fillId="0" borderId="9" xfId="0" applyNumberFormat="1" applyFont="1" applyBorder="1" applyAlignment="1">
      <alignment vertical="top"/>
    </xf>
    <xf numFmtId="0" fontId="4" fillId="6" borderId="12" xfId="0" applyNumberFormat="1" applyFont="1" applyFill="1" applyBorder="1" applyAlignment="1">
      <alignment horizontal="left"/>
    </xf>
    <xf numFmtId="169" fontId="6" fillId="6" borderId="8" xfId="0" applyNumberFormat="1" applyFont="1" applyFill="1" applyBorder="1" applyAlignment="1"/>
    <xf numFmtId="169" fontId="6" fillId="6" borderId="9" xfId="0" applyNumberFormat="1" applyFont="1" applyFill="1" applyBorder="1" applyAlignment="1"/>
    <xf numFmtId="169" fontId="6" fillId="6" borderId="12" xfId="0" applyNumberFormat="1" applyFont="1" applyFill="1" applyBorder="1" applyAlignment="1"/>
    <xf numFmtId="0" fontId="0" fillId="0" borderId="7" xfId="0" applyNumberFormat="1" applyFont="1" applyBorder="1" applyAlignment="1">
      <alignment wrapText="1"/>
    </xf>
    <xf numFmtId="0" fontId="16" fillId="0" borderId="9" xfId="0" applyNumberFormat="1" applyFont="1" applyBorder="1" applyAlignment="1">
      <alignment horizontal="center"/>
    </xf>
    <xf numFmtId="0" fontId="4" fillId="0" borderId="9" xfId="0" applyNumberFormat="1" applyFont="1" applyBorder="1" applyAlignment="1">
      <alignment horizontal="center"/>
    </xf>
    <xf numFmtId="0" fontId="6" fillId="0" borderId="9" xfId="0" applyNumberFormat="1" applyFont="1" applyBorder="1" applyAlignment="1">
      <alignment horizontal="center"/>
    </xf>
    <xf numFmtId="0" fontId="4" fillId="7" borderId="9" xfId="0" applyNumberFormat="1" applyFont="1" applyFill="1" applyBorder="1" applyAlignment="1"/>
    <xf numFmtId="167" fontId="17" fillId="4" borderId="11" xfId="0" applyNumberFormat="1" applyFont="1" applyFill="1" applyBorder="1" applyAlignment="1">
      <alignment horizontal="left"/>
    </xf>
    <xf numFmtId="0" fontId="17" fillId="4" borderId="11" xfId="0" applyNumberFormat="1" applyFont="1" applyFill="1" applyBorder="1" applyAlignment="1"/>
    <xf numFmtId="0" fontId="16" fillId="0" borderId="3" xfId="0" applyNumberFormat="1" applyFont="1" applyBorder="1" applyAlignment="1">
      <alignment horizontal="left"/>
    </xf>
    <xf numFmtId="0" fontId="6" fillId="0" borderId="9" xfId="0" applyNumberFormat="1" applyFont="1" applyBorder="1" applyAlignment="1"/>
    <xf numFmtId="0" fontId="18" fillId="0" borderId="9" xfId="0" applyNumberFormat="1" applyFont="1" applyBorder="1" applyAlignment="1">
      <alignment horizontal="center"/>
    </xf>
    <xf numFmtId="0" fontId="18" fillId="0" borderId="12" xfId="0" applyNumberFormat="1" applyFont="1" applyBorder="1" applyAlignment="1">
      <alignment horizontal="center"/>
    </xf>
    <xf numFmtId="0" fontId="6" fillId="0" borderId="13" xfId="0" applyNumberFormat="1" applyFont="1" applyBorder="1" applyAlignment="1"/>
    <xf numFmtId="0" fontId="6" fillId="0" borderId="14" xfId="0" applyNumberFormat="1" applyFont="1" applyBorder="1" applyAlignment="1"/>
    <xf numFmtId="0" fontId="4" fillId="4" borderId="11"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6" fillId="9" borderId="11" xfId="0" applyNumberFormat="1" applyFont="1" applyFill="1" applyBorder="1" applyAlignment="1"/>
    <xf numFmtId="0" fontId="6" fillId="0" borderId="11" xfId="0" applyNumberFormat="1" applyFont="1" applyBorder="1" applyAlignment="1">
      <alignment horizontal="center"/>
    </xf>
    <xf numFmtId="0" fontId="16" fillId="0" borderId="13" xfId="0" applyNumberFormat="1" applyFont="1" applyBorder="1" applyAlignment="1">
      <alignment horizontal="left" wrapText="1"/>
    </xf>
    <xf numFmtId="0" fontId="19" fillId="4" borderId="11" xfId="0" applyNumberFormat="1" applyFont="1" applyFill="1" applyBorder="1" applyAlignment="1"/>
    <xf numFmtId="0" fontId="19" fillId="0" borderId="11" xfId="0" applyNumberFormat="1" applyFont="1" applyBorder="1" applyAlignment="1">
      <alignment horizontal="center" wrapText="1"/>
    </xf>
    <xf numFmtId="0" fontId="21" fillId="0" borderId="13" xfId="0" applyNumberFormat="1" applyFont="1" applyBorder="1" applyAlignment="1"/>
    <xf numFmtId="0" fontId="21" fillId="0" borderId="14" xfId="0" applyNumberFormat="1" applyFont="1" applyBorder="1" applyAlignment="1"/>
    <xf numFmtId="0" fontId="22" fillId="0" borderId="12" xfId="0" applyNumberFormat="1" applyFont="1" applyBorder="1" applyAlignment="1">
      <alignment horizontal="right"/>
    </xf>
    <xf numFmtId="0" fontId="6" fillId="0" borderId="0" xfId="0" applyNumberFormat="1" applyFont="1" applyAlignment="1"/>
    <xf numFmtId="0" fontId="17" fillId="0" borderId="0" xfId="0" applyNumberFormat="1" applyFont="1" applyAlignment="1"/>
    <xf numFmtId="171" fontId="6" fillId="0" borderId="0" xfId="0" applyNumberFormat="1" applyFont="1" applyAlignment="1"/>
    <xf numFmtId="0" fontId="6" fillId="0" borderId="10" xfId="0" applyNumberFormat="1" applyFont="1" applyBorder="1" applyAlignment="1"/>
    <xf numFmtId="0" fontId="6" fillId="0" borderId="15" xfId="0" applyNumberFormat="1" applyFont="1" applyBorder="1" applyAlignment="1"/>
    <xf numFmtId="172" fontId="6" fillId="10" borderId="3" xfId="0" applyNumberFormat="1" applyFont="1" applyFill="1" applyBorder="1" applyAlignment="1"/>
    <xf numFmtId="172" fontId="6" fillId="10" borderId="5" xfId="0" applyNumberFormat="1" applyFont="1" applyFill="1" applyBorder="1" applyAlignment="1"/>
    <xf numFmtId="172" fontId="6" fillId="0" borderId="10" xfId="0" applyNumberFormat="1" applyFont="1" applyBorder="1" applyAlignment="1"/>
    <xf numFmtId="172" fontId="6" fillId="0" borderId="2" xfId="0" applyNumberFormat="1" applyFont="1" applyBorder="1" applyAlignment="1"/>
    <xf numFmtId="172" fontId="6" fillId="10" borderId="10" xfId="0" applyNumberFormat="1" applyFont="1" applyFill="1" applyBorder="1" applyAlignment="1"/>
    <xf numFmtId="172" fontId="6" fillId="10" borderId="2" xfId="0" applyNumberFormat="1" applyFont="1" applyFill="1" applyBorder="1" applyAlignment="1"/>
    <xf numFmtId="172" fontId="6" fillId="10" borderId="6" xfId="0" applyNumberFormat="1" applyFont="1" applyFill="1" applyBorder="1" applyAlignment="1"/>
    <xf numFmtId="172" fontId="6" fillId="10" borderId="7" xfId="0" applyNumberFormat="1" applyFont="1" applyFill="1" applyBorder="1" applyAlignment="1"/>
    <xf numFmtId="0" fontId="23" fillId="0" borderId="9" xfId="0" applyNumberFormat="1" applyFont="1" applyBorder="1" applyAlignment="1"/>
    <xf numFmtId="0" fontId="6" fillId="0" borderId="3" xfId="0" applyNumberFormat="1" applyFont="1" applyBorder="1" applyAlignment="1"/>
    <xf numFmtId="172" fontId="6" fillId="10" borderId="4" xfId="0" applyNumberFormat="1" applyFont="1" applyFill="1" applyBorder="1" applyAlignment="1"/>
    <xf numFmtId="0" fontId="6" fillId="10" borderId="6" xfId="0" applyNumberFormat="1" applyFont="1" applyFill="1" applyBorder="1" applyAlignment="1"/>
    <xf numFmtId="172" fontId="6" fillId="0" borderId="1" xfId="0" applyNumberFormat="1" applyFont="1" applyBorder="1" applyAlignment="1"/>
    <xf numFmtId="172" fontId="6" fillId="0" borderId="7" xfId="0" applyNumberFormat="1" applyFont="1" applyBorder="1" applyAlignment="1"/>
    <xf numFmtId="0" fontId="6" fillId="0" borderId="4" xfId="0" applyNumberFormat="1" applyFont="1" applyBorder="1" applyAlignment="1"/>
    <xf numFmtId="0" fontId="17" fillId="0" borderId="6" xfId="0" applyNumberFormat="1" applyFont="1" applyBorder="1" applyAlignment="1">
      <alignment horizontal="center"/>
    </xf>
    <xf numFmtId="0" fontId="6" fillId="0" borderId="1" xfId="0" applyNumberFormat="1" applyFont="1" applyBorder="1" applyAlignment="1">
      <alignment horizontal="center"/>
    </xf>
    <xf numFmtId="0" fontId="1" fillId="11" borderId="0" xfId="0" applyNumberFormat="1" applyFont="1" applyFill="1" applyAlignment="1"/>
    <xf numFmtId="173" fontId="1" fillId="0" borderId="0" xfId="0" applyNumberFormat="1" applyFont="1" applyAlignment="1"/>
    <xf numFmtId="0" fontId="17" fillId="11" borderId="8" xfId="0" applyNumberFormat="1" applyFont="1" applyFill="1" applyBorder="1" applyAlignment="1">
      <alignment horizontal="center"/>
    </xf>
    <xf numFmtId="0" fontId="17" fillId="11" borderId="12" xfId="0" applyNumberFormat="1" applyFont="1" applyFill="1" applyBorder="1" applyAlignment="1">
      <alignment horizontal="center" wrapText="1"/>
    </xf>
    <xf numFmtId="0" fontId="17" fillId="0" borderId="10" xfId="0" applyNumberFormat="1" applyFont="1" applyBorder="1" applyAlignment="1">
      <alignment horizontal="center" wrapText="1"/>
    </xf>
    <xf numFmtId="0" fontId="6" fillId="0" borderId="3" xfId="0" applyNumberFormat="1" applyFont="1" applyBorder="1" applyAlignment="1">
      <alignment horizontal="center"/>
    </xf>
    <xf numFmtId="168" fontId="6" fillId="0" borderId="5" xfId="0" applyNumberFormat="1" applyFont="1" applyBorder="1" applyAlignment="1">
      <alignment horizontal="right"/>
    </xf>
    <xf numFmtId="168" fontId="6" fillId="0" borderId="10" xfId="0" applyNumberFormat="1" applyFont="1" applyBorder="1" applyAlignment="1">
      <alignment horizontal="right"/>
    </xf>
    <xf numFmtId="0" fontId="6" fillId="0" borderId="10" xfId="0" applyNumberFormat="1" applyFont="1" applyBorder="1" applyAlignment="1">
      <alignment horizontal="center"/>
    </xf>
    <xf numFmtId="168" fontId="6" fillId="0" borderId="2" xfId="0" applyNumberFormat="1" applyFont="1" applyBorder="1" applyAlignment="1">
      <alignment horizontal="right"/>
    </xf>
    <xf numFmtId="168" fontId="6" fillId="0" borderId="13" xfId="0" applyNumberFormat="1" applyFont="1" applyBorder="1" applyAlignment="1">
      <alignment horizontal="right"/>
    </xf>
    <xf numFmtId="0" fontId="1" fillId="12" borderId="11" xfId="0" applyNumberFormat="1" applyFont="1" applyFill="1" applyBorder="1" applyAlignment="1">
      <alignment horizontal="left"/>
    </xf>
    <xf numFmtId="10" fontId="1" fillId="11" borderId="11" xfId="0" applyNumberFormat="1" applyFont="1" applyFill="1" applyBorder="1" applyAlignment="1"/>
    <xf numFmtId="0" fontId="6" fillId="0" borderId="6" xfId="0" applyNumberFormat="1" applyFont="1" applyBorder="1" applyAlignment="1">
      <alignment horizontal="center"/>
    </xf>
    <xf numFmtId="0" fontId="6" fillId="0" borderId="7" xfId="0" applyNumberFormat="1" applyFont="1" applyBorder="1" applyAlignment="1">
      <alignment horizontal="right"/>
    </xf>
    <xf numFmtId="0" fontId="6" fillId="0" borderId="4" xfId="0" applyNumberFormat="1" applyFont="1" applyBorder="1" applyAlignment="1">
      <alignment horizontal="center"/>
    </xf>
    <xf numFmtId="168" fontId="6" fillId="0" borderId="0" xfId="0" applyNumberFormat="1" applyFont="1" applyAlignment="1">
      <alignment horizontal="right"/>
    </xf>
    <xf numFmtId="169" fontId="6" fillId="0" borderId="0" xfId="0" applyNumberFormat="1" applyFont="1" applyAlignment="1">
      <alignment horizontal="center"/>
    </xf>
    <xf numFmtId="0" fontId="17" fillId="0" borderId="11" xfId="0" applyNumberFormat="1" applyFont="1" applyBorder="1" applyAlignment="1">
      <alignment horizontal="center"/>
    </xf>
    <xf numFmtId="0" fontId="6" fillId="0" borderId="11" xfId="0" applyNumberFormat="1" applyFont="1" applyBorder="1" applyAlignment="1">
      <alignment horizontal="left"/>
    </xf>
    <xf numFmtId="0" fontId="10" fillId="0" borderId="11" xfId="0" applyNumberFormat="1" applyFont="1" applyBorder="1" applyAlignment="1">
      <alignment horizontal="center"/>
    </xf>
    <xf numFmtId="0" fontId="6" fillId="0" borderId="0" xfId="0" applyNumberFormat="1" applyFont="1" applyAlignment="1">
      <alignment horizontal="left"/>
    </xf>
    <xf numFmtId="9" fontId="6" fillId="0" borderId="0" xfId="0" applyNumberFormat="1" applyFont="1" applyAlignment="1"/>
    <xf numFmtId="169" fontId="6" fillId="0" borderId="0" xfId="0" applyNumberFormat="1" applyFont="1" applyAlignment="1"/>
    <xf numFmtId="173" fontId="6" fillId="0" borderId="0" xfId="0" applyNumberFormat="1" applyFont="1" applyAlignment="1"/>
    <xf numFmtId="0" fontId="19" fillId="4" borderId="11" xfId="0" applyNumberFormat="1" applyFont="1" applyFill="1" applyBorder="1" applyAlignment="1">
      <alignment horizontal="center" wrapText="1"/>
    </xf>
    <xf numFmtId="173" fontId="19" fillId="13" borderId="12" xfId="0" applyNumberFormat="1" applyFont="1" applyFill="1" applyBorder="1" applyAlignment="1">
      <alignment horizontal="right"/>
    </xf>
    <xf numFmtId="173" fontId="19" fillId="13" borderId="11" xfId="0" applyNumberFormat="1" applyFont="1" applyFill="1" applyBorder="1" applyAlignment="1">
      <alignment horizontal="right"/>
    </xf>
    <xf numFmtId="9" fontId="19" fillId="13" borderId="11" xfId="0" applyNumberFormat="1" applyFont="1" applyFill="1" applyBorder="1" applyAlignment="1">
      <alignment horizontal="right"/>
    </xf>
    <xf numFmtId="3" fontId="6" fillId="0" borderId="0" xfId="0" applyNumberFormat="1" applyFont="1" applyAlignment="1"/>
    <xf numFmtId="0" fontId="6" fillId="0" borderId="2" xfId="0" applyNumberFormat="1" applyFont="1" applyBorder="1" applyAlignment="1"/>
    <xf numFmtId="0" fontId="6" fillId="0" borderId="6" xfId="0" applyNumberFormat="1" applyFont="1" applyBorder="1" applyAlignment="1"/>
    <xf numFmtId="0" fontId="6" fillId="0" borderId="7" xfId="0" applyNumberFormat="1" applyFont="1" applyBorder="1" applyAlignment="1"/>
    <xf numFmtId="0" fontId="24" fillId="0" borderId="0" xfId="0" applyNumberFormat="1" applyFont="1" applyAlignment="1"/>
    <xf numFmtId="0" fontId="6" fillId="14" borderId="0" xfId="0" applyNumberFormat="1" applyFont="1" applyFill="1" applyAlignment="1"/>
    <xf numFmtId="0" fontId="4" fillId="0" borderId="0" xfId="0" applyNumberFormat="1" applyFont="1" applyAlignment="1"/>
    <xf numFmtId="0" fontId="6" fillId="11" borderId="0" xfId="0" applyNumberFormat="1" applyFont="1" applyFill="1" applyAlignment="1"/>
    <xf numFmtId="0" fontId="4" fillId="0" borderId="1" xfId="0" applyNumberFormat="1" applyFont="1" applyBorder="1" applyAlignment="1"/>
    <xf numFmtId="0" fontId="6" fillId="14" borderId="11" xfId="0" applyNumberFormat="1" applyFont="1" applyFill="1" applyBorder="1" applyAlignment="1">
      <alignment horizontal="center"/>
    </xf>
    <xf numFmtId="0" fontId="6" fillId="14" borderId="11" xfId="0" applyNumberFormat="1" applyFont="1" applyFill="1" applyBorder="1" applyAlignment="1"/>
    <xf numFmtId="0" fontId="1" fillId="0" borderId="0" xfId="0" applyNumberFormat="1" applyFont="1" applyAlignment="1"/>
    <xf numFmtId="0" fontId="1" fillId="0" borderId="0" xfId="0" applyNumberFormat="1" applyFont="1" applyAlignment="1">
      <alignment wrapText="1"/>
    </xf>
    <xf numFmtId="0" fontId="6" fillId="11" borderId="10" xfId="0" applyNumberFormat="1" applyFont="1" applyFill="1" applyBorder="1" applyAlignment="1"/>
    <xf numFmtId="174" fontId="6" fillId="0" borderId="0" xfId="0" applyNumberFormat="1" applyFont="1" applyAlignment="1"/>
    <xf numFmtId="0" fontId="6" fillId="0" borderId="0" xfId="0" applyNumberFormat="1" applyFont="1" applyAlignment="1">
      <alignment wrapText="1"/>
    </xf>
    <xf numFmtId="175" fontId="6" fillId="0" borderId="0" xfId="0" applyNumberFormat="1" applyFont="1" applyAlignment="1"/>
    <xf numFmtId="0" fontId="0" fillId="0" borderId="1" xfId="0" applyNumberFormat="1" applyFont="1" applyBorder="1" applyAlignment="1">
      <alignment wrapText="1"/>
    </xf>
    <xf numFmtId="0" fontId="6" fillId="0" borderId="8" xfId="0" applyNumberFormat="1" applyFont="1" applyBorder="1" applyAlignment="1">
      <alignment vertical="top"/>
    </xf>
    <xf numFmtId="0" fontId="0" fillId="0" borderId="0" xfId="0" applyNumberFormat="1" applyFont="1" applyBorder="1" applyAlignment="1">
      <alignment wrapText="1"/>
    </xf>
    <xf numFmtId="0" fontId="6" fillId="0" borderId="0" xfId="0" applyNumberFormat="1" applyFont="1" applyBorder="1" applyAlignment="1"/>
    <xf numFmtId="0" fontId="4" fillId="4" borderId="18" xfId="0" applyNumberFormat="1" applyFont="1" applyFill="1" applyBorder="1" applyAlignment="1"/>
    <xf numFmtId="0" fontId="4" fillId="0" borderId="16" xfId="0" applyNumberFormat="1" applyFont="1" applyBorder="1" applyAlignment="1"/>
    <xf numFmtId="0" fontId="6" fillId="0" borderId="17" xfId="0" applyNumberFormat="1" applyFont="1" applyBorder="1" applyAlignment="1">
      <alignment horizontal="left"/>
    </xf>
    <xf numFmtId="0" fontId="11" fillId="0" borderId="16" xfId="0" applyNumberFormat="1" applyFont="1" applyBorder="1" applyAlignment="1">
      <alignment horizontal="center"/>
    </xf>
    <xf numFmtId="0" fontId="13" fillId="0" borderId="17" xfId="0" applyNumberFormat="1" applyFont="1" applyBorder="1" applyAlignment="1">
      <alignment horizontal="center" wrapText="1"/>
    </xf>
    <xf numFmtId="0" fontId="6" fillId="0" borderId="17" xfId="0" applyNumberFormat="1" applyFont="1" applyBorder="1" applyAlignment="1">
      <alignment vertical="top"/>
    </xf>
    <xf numFmtId="0" fontId="4" fillId="6" borderId="16" xfId="0" applyNumberFormat="1" applyFont="1" applyFill="1" applyBorder="1" applyAlignment="1">
      <alignment horizontal="left"/>
    </xf>
    <xf numFmtId="0" fontId="16" fillId="0" borderId="16" xfId="0" applyNumberFormat="1" applyFont="1" applyBorder="1" applyAlignment="1">
      <alignment horizontal="left"/>
    </xf>
    <xf numFmtId="0" fontId="16" fillId="0" borderId="17" xfId="0" applyNumberFormat="1" applyFont="1" applyBorder="1" applyAlignment="1">
      <alignment horizontal="center"/>
    </xf>
    <xf numFmtId="0" fontId="4" fillId="0" borderId="16" xfId="0" applyNumberFormat="1" applyFont="1" applyBorder="1" applyAlignment="1">
      <alignment horizontal="center"/>
    </xf>
    <xf numFmtId="0" fontId="6" fillId="0" borderId="17" xfId="0" applyNumberFormat="1" applyFont="1" applyBorder="1" applyAlignment="1">
      <alignment horizontal="center"/>
    </xf>
    <xf numFmtId="0" fontId="4" fillId="7" borderId="16" xfId="0" applyNumberFormat="1" applyFont="1" applyFill="1" applyBorder="1" applyAlignment="1"/>
    <xf numFmtId="0" fontId="4" fillId="7" borderId="17" xfId="0" applyNumberFormat="1" applyFont="1" applyFill="1" applyBorder="1" applyAlignment="1">
      <alignment horizontal="right"/>
    </xf>
    <xf numFmtId="0" fontId="11" fillId="0" borderId="16" xfId="0" applyNumberFormat="1" applyFont="1" applyBorder="1" applyAlignment="1">
      <alignment horizontal="left"/>
    </xf>
    <xf numFmtId="0" fontId="0" fillId="0" borderId="0" xfId="0"/>
    <xf numFmtId="0" fontId="29" fillId="0" borderId="16" xfId="0" applyFont="1" applyFill="1" applyBorder="1"/>
    <xf numFmtId="0" fontId="29" fillId="0" borderId="9" xfId="0" applyFont="1" applyFill="1" applyBorder="1"/>
    <xf numFmtId="0" fontId="29" fillId="0" borderId="17" xfId="0" applyFont="1" applyFill="1" applyBorder="1"/>
    <xf numFmtId="0" fontId="0" fillId="0" borderId="6" xfId="0" applyNumberFormat="1" applyFont="1" applyBorder="1" applyAlignment="1">
      <alignment wrapText="1"/>
    </xf>
    <xf numFmtId="0" fontId="29" fillId="16" borderId="9" xfId="0" applyFont="1" applyFill="1" applyBorder="1" applyAlignment="1"/>
    <xf numFmtId="0" fontId="5" fillId="0" borderId="8" xfId="0" applyNumberFormat="1" applyFont="1" applyBorder="1" applyAlignment="1">
      <alignment horizontal="center" wrapText="1"/>
    </xf>
    <xf numFmtId="0" fontId="0" fillId="0" borderId="9" xfId="0" applyNumberFormat="1" applyFont="1" applyBorder="1" applyAlignment="1">
      <alignment wrapText="1"/>
    </xf>
    <xf numFmtId="0" fontId="4" fillId="0" borderId="10" xfId="0" applyNumberFormat="1" applyFont="1" applyBorder="1" applyAlignment="1">
      <alignment horizontal="center"/>
    </xf>
    <xf numFmtId="0" fontId="0" fillId="0" borderId="0" xfId="0"/>
    <xf numFmtId="0" fontId="1" fillId="0" borderId="10" xfId="0" applyNumberFormat="1" applyFont="1" applyBorder="1" applyAlignment="1">
      <alignment horizontal="left" wrapText="1"/>
    </xf>
    <xf numFmtId="0" fontId="1" fillId="0" borderId="10" xfId="0" applyNumberFormat="1" applyFont="1" applyBorder="1" applyAlignment="1">
      <alignment wrapText="1"/>
    </xf>
    <xf numFmtId="0" fontId="0" fillId="0" borderId="1" xfId="0" applyNumberFormat="1" applyFont="1" applyBorder="1" applyAlignment="1">
      <alignment wrapText="1"/>
    </xf>
    <xf numFmtId="0" fontId="2" fillId="2" borderId="8" xfId="0" applyNumberFormat="1" applyFont="1" applyFill="1" applyBorder="1" applyAlignment="1">
      <alignment horizontal="center"/>
    </xf>
    <xf numFmtId="0" fontId="3" fillId="0" borderId="10" xfId="0" applyNumberFormat="1" applyFont="1" applyBorder="1" applyAlignment="1"/>
    <xf numFmtId="0" fontId="1" fillId="0" borderId="0" xfId="0" applyNumberFormat="1" applyFont="1" applyAlignment="1">
      <alignment horizontal="center"/>
    </xf>
    <xf numFmtId="0" fontId="2" fillId="2" borderId="3" xfId="0" applyNumberFormat="1" applyFont="1" applyFill="1" applyBorder="1" applyAlignment="1">
      <alignment horizontal="center"/>
    </xf>
    <xf numFmtId="0" fontId="0" fillId="0" borderId="4" xfId="0" applyNumberFormat="1" applyFont="1" applyBorder="1" applyAlignment="1">
      <alignment wrapText="1"/>
    </xf>
    <xf numFmtId="0" fontId="5" fillId="0" borderId="8" xfId="0" applyNumberFormat="1" applyFont="1" applyBorder="1" applyAlignment="1">
      <alignment wrapText="1"/>
    </xf>
    <xf numFmtId="0" fontId="5" fillId="0" borderId="3" xfId="0" applyNumberFormat="1" applyFont="1" applyBorder="1" applyAlignment="1">
      <alignment wrapText="1"/>
    </xf>
    <xf numFmtId="0" fontId="6" fillId="0" borderId="4" xfId="0" applyNumberFormat="1" applyFont="1" applyBorder="1" applyAlignment="1">
      <alignment wrapText="1"/>
    </xf>
    <xf numFmtId="0" fontId="5" fillId="0" borderId="19" xfId="0" applyNumberFormat="1" applyFont="1" applyBorder="1" applyAlignment="1">
      <alignment horizontal="center" wrapText="1"/>
    </xf>
    <xf numFmtId="0" fontId="0" fillId="0" borderId="20" xfId="0" applyNumberFormat="1" applyFont="1" applyBorder="1" applyAlignment="1">
      <alignment wrapText="1"/>
    </xf>
    <xf numFmtId="0" fontId="2" fillId="8" borderId="8" xfId="0" applyNumberFormat="1" applyFont="1" applyFill="1" applyBorder="1" applyAlignment="1">
      <alignment horizontal="center"/>
    </xf>
    <xf numFmtId="0" fontId="4" fillId="4" borderId="8" xfId="0" applyNumberFormat="1" applyFont="1" applyFill="1" applyBorder="1" applyAlignment="1">
      <alignment horizontal="left"/>
    </xf>
    <xf numFmtId="0" fontId="0" fillId="0" borderId="12" xfId="0" applyNumberFormat="1" applyFont="1" applyBorder="1" applyAlignment="1">
      <alignment wrapText="1"/>
    </xf>
    <xf numFmtId="167" fontId="6" fillId="0" borderId="8" xfId="0" applyNumberFormat="1" applyFont="1" applyBorder="1" applyAlignment="1">
      <alignment horizontal="left"/>
    </xf>
    <xf numFmtId="0" fontId="6" fillId="0" borderId="8" xfId="0" applyNumberFormat="1" applyFont="1" applyBorder="1" applyAlignment="1"/>
    <xf numFmtId="0" fontId="0" fillId="0" borderId="17" xfId="0" applyNumberFormat="1" applyFont="1" applyBorder="1" applyAlignment="1">
      <alignment wrapText="1"/>
    </xf>
    <xf numFmtId="49" fontId="6" fillId="0" borderId="8" xfId="0" applyNumberFormat="1" applyFont="1" applyBorder="1" applyAlignment="1">
      <alignment horizontal="left"/>
    </xf>
    <xf numFmtId="0" fontId="6" fillId="0" borderId="8" xfId="0" applyNumberFormat="1" applyFont="1" applyBorder="1" applyAlignment="1">
      <alignment horizontal="left"/>
    </xf>
    <xf numFmtId="165" fontId="6" fillId="0" borderId="8" xfId="0" applyNumberFormat="1" applyFont="1" applyBorder="1" applyAlignment="1">
      <alignment horizontal="left"/>
    </xf>
    <xf numFmtId="0" fontId="6" fillId="4" borderId="8" xfId="0" applyNumberFormat="1" applyFont="1" applyFill="1" applyBorder="1" applyAlignment="1"/>
    <xf numFmtId="0" fontId="4" fillId="4" borderId="16" xfId="0" applyNumberFormat="1" applyFont="1" applyFill="1" applyBorder="1" applyAlignment="1">
      <alignment horizontal="left"/>
    </xf>
    <xf numFmtId="0" fontId="4" fillId="0" borderId="8" xfId="0" applyNumberFormat="1" applyFont="1" applyBorder="1" applyAlignment="1">
      <alignment horizontal="left"/>
    </xf>
    <xf numFmtId="0" fontId="4" fillId="4" borderId="16" xfId="0" applyNumberFormat="1" applyFont="1" applyFill="1" applyBorder="1" applyAlignment="1"/>
    <xf numFmtId="0" fontId="4" fillId="4" borderId="16" xfId="0" applyNumberFormat="1" applyFont="1" applyFill="1" applyBorder="1" applyAlignment="1">
      <alignment horizontal="left" wrapText="1"/>
    </xf>
    <xf numFmtId="0" fontId="0" fillId="0" borderId="16" xfId="0" applyNumberFormat="1" applyFont="1" applyBorder="1" applyAlignment="1">
      <alignment wrapText="1"/>
    </xf>
    <xf numFmtId="168" fontId="6" fillId="5" borderId="3" xfId="0" applyNumberFormat="1" applyFont="1" applyFill="1" applyBorder="1" applyAlignment="1"/>
    <xf numFmtId="0" fontId="0" fillId="0" borderId="5" xfId="0" applyNumberFormat="1" applyFont="1" applyBorder="1" applyAlignment="1">
      <alignment wrapText="1"/>
    </xf>
    <xf numFmtId="0" fontId="1" fillId="4" borderId="8" xfId="0" applyNumberFormat="1" applyFont="1" applyFill="1" applyBorder="1" applyAlignment="1">
      <alignment horizontal="left"/>
    </xf>
    <xf numFmtId="170" fontId="15" fillId="0" borderId="8" xfId="0" applyNumberFormat="1" applyFont="1" applyBorder="1" applyAlignment="1">
      <alignment horizontal="right"/>
    </xf>
    <xf numFmtId="168" fontId="6" fillId="5" borderId="6" xfId="0" applyNumberFormat="1" applyFont="1" applyFill="1" applyBorder="1" applyAlignment="1"/>
    <xf numFmtId="0" fontId="0" fillId="0" borderId="7" xfId="0" applyNumberFormat="1" applyFont="1" applyBorder="1" applyAlignment="1">
      <alignment wrapText="1"/>
    </xf>
    <xf numFmtId="3" fontId="15" fillId="0" borderId="8" xfId="0" applyNumberFormat="1" applyFont="1" applyBorder="1" applyAlignment="1">
      <alignment horizontal="right"/>
    </xf>
    <xf numFmtId="0" fontId="4" fillId="3" borderId="16" xfId="0" applyNumberFormat="1" applyFont="1" applyFill="1" applyBorder="1" applyAlignment="1"/>
    <xf numFmtId="0" fontId="4" fillId="0" borderId="24" xfId="0" applyNumberFormat="1" applyFont="1" applyBorder="1" applyAlignment="1">
      <alignment horizontal="left" wrapText="1"/>
    </xf>
    <xf numFmtId="0" fontId="0" fillId="0" borderId="25" xfId="0" applyNumberFormat="1" applyFont="1" applyBorder="1" applyAlignment="1">
      <alignment wrapText="1"/>
    </xf>
    <xf numFmtId="0" fontId="0" fillId="0" borderId="26" xfId="0" applyNumberFormat="1" applyFont="1" applyBorder="1" applyAlignment="1">
      <alignment wrapText="1"/>
    </xf>
    <xf numFmtId="0" fontId="0" fillId="0" borderId="0" xfId="0" applyNumberFormat="1" applyFont="1" applyBorder="1" applyAlignment="1">
      <alignment wrapText="1"/>
    </xf>
    <xf numFmtId="0" fontId="0" fillId="0" borderId="27" xfId="0" applyNumberFormat="1" applyFont="1" applyBorder="1" applyAlignment="1">
      <alignment wrapText="1"/>
    </xf>
    <xf numFmtId="0" fontId="0" fillId="0" borderId="28" xfId="0" applyNumberFormat="1" applyFont="1" applyBorder="1" applyAlignment="1">
      <alignment wrapText="1"/>
    </xf>
    <xf numFmtId="0" fontId="0" fillId="0" borderId="29" xfId="0" applyNumberFormat="1" applyFont="1" applyBorder="1" applyAlignment="1">
      <alignment wrapText="1"/>
    </xf>
    <xf numFmtId="168" fontId="6" fillId="5" borderId="8" xfId="0" applyNumberFormat="1" applyFont="1" applyFill="1" applyBorder="1" applyAlignment="1"/>
    <xf numFmtId="0" fontId="15" fillId="6" borderId="8" xfId="0" applyNumberFormat="1" applyFont="1" applyFill="1" applyBorder="1" applyAlignment="1">
      <alignment horizontal="center" wrapText="1"/>
    </xf>
    <xf numFmtId="0" fontId="0" fillId="0" borderId="8" xfId="0" applyNumberFormat="1" applyFont="1" applyBorder="1" applyAlignment="1">
      <alignment wrapText="1"/>
    </xf>
    <xf numFmtId="168" fontId="6" fillId="6" borderId="8" xfId="0" applyNumberFormat="1" applyFont="1" applyFill="1" applyBorder="1" applyAlignment="1"/>
    <xf numFmtId="0" fontId="14" fillId="3" borderId="16" xfId="0" applyNumberFormat="1" applyFont="1" applyFill="1" applyBorder="1" applyAlignment="1">
      <alignment wrapText="1"/>
    </xf>
    <xf numFmtId="166" fontId="6" fillId="0" borderId="8" xfId="0" applyNumberFormat="1" applyFont="1" applyBorder="1" applyAlignment="1">
      <alignment horizontal="left"/>
    </xf>
    <xf numFmtId="0" fontId="6" fillId="0" borderId="8" xfId="0" applyNumberFormat="1" applyFont="1" applyBorder="1" applyAlignment="1">
      <alignment vertical="top"/>
    </xf>
    <xf numFmtId="0" fontId="6" fillId="0" borderId="8" xfId="0" applyNumberFormat="1" applyFont="1" applyBorder="1" applyAlignment="1">
      <alignment horizontal="center"/>
    </xf>
    <xf numFmtId="0" fontId="6" fillId="0" borderId="8" xfId="0" applyNumberFormat="1" applyFont="1" applyBorder="1" applyAlignment="1">
      <alignment wrapText="1"/>
    </xf>
    <xf numFmtId="0" fontId="10" fillId="0" borderId="0" xfId="0" applyNumberFormat="1" applyFont="1" applyAlignment="1">
      <alignment wrapText="1"/>
    </xf>
    <xf numFmtId="0" fontId="4" fillId="4" borderId="8" xfId="0" applyNumberFormat="1" applyFont="1" applyFill="1" applyBorder="1" applyAlignment="1"/>
    <xf numFmtId="167" fontId="1" fillId="0" borderId="8" xfId="0" applyNumberFormat="1" applyFont="1" applyBorder="1" applyAlignment="1">
      <alignment horizontal="left"/>
    </xf>
    <xf numFmtId="0" fontId="6" fillId="4" borderId="8" xfId="0" applyNumberFormat="1" applyFont="1" applyFill="1" applyBorder="1" applyAlignment="1">
      <alignment horizontal="left"/>
    </xf>
    <xf numFmtId="0" fontId="27" fillId="15" borderId="21" xfId="0" applyFont="1" applyFill="1" applyBorder="1" applyAlignment="1">
      <alignment horizontal="left" vertical="center"/>
    </xf>
    <xf numFmtId="0" fontId="27" fillId="15" borderId="22" xfId="0" applyFont="1" applyFill="1" applyBorder="1" applyAlignment="1">
      <alignment horizontal="left" vertical="center"/>
    </xf>
    <xf numFmtId="0" fontId="27" fillId="15" borderId="23" xfId="0" applyFont="1" applyFill="1" applyBorder="1" applyAlignment="1">
      <alignment horizontal="left" vertical="center"/>
    </xf>
    <xf numFmtId="0" fontId="8" fillId="0" borderId="16" xfId="0" applyNumberFormat="1" applyFont="1" applyBorder="1" applyAlignment="1">
      <alignment horizontal="center" wrapText="1"/>
    </xf>
    <xf numFmtId="0" fontId="9" fillId="0" borderId="8" xfId="0" applyNumberFormat="1" applyFont="1" applyBorder="1" applyAlignment="1">
      <alignment horizontal="left"/>
    </xf>
    <xf numFmtId="0" fontId="4" fillId="4" borderId="3" xfId="0" applyNumberFormat="1" applyFont="1" applyFill="1" applyBorder="1" applyAlignment="1">
      <alignment horizontal="left"/>
    </xf>
    <xf numFmtId="0" fontId="6" fillId="0" borderId="3" xfId="0" applyNumberFormat="1" applyFont="1" applyBorder="1" applyAlignment="1">
      <alignment horizontal="left"/>
    </xf>
    <xf numFmtId="0" fontId="16" fillId="0" borderId="3" xfId="0" applyNumberFormat="1" applyFont="1" applyBorder="1" applyAlignment="1">
      <alignment horizontal="left" wrapText="1"/>
    </xf>
    <xf numFmtId="0" fontId="20" fillId="3" borderId="8" xfId="0" applyNumberFormat="1" applyFont="1" applyFill="1" applyBorder="1" applyAlignment="1">
      <alignment wrapText="1"/>
    </xf>
    <xf numFmtId="0" fontId="6" fillId="0" borderId="8" xfId="0" applyNumberFormat="1" applyFont="1" applyBorder="1" applyAlignment="1">
      <alignment horizontal="left" wrapText="1"/>
    </xf>
    <xf numFmtId="0" fontId="16" fillId="4" borderId="8" xfId="0" applyNumberFormat="1" applyFont="1" applyFill="1" applyBorder="1" applyAlignment="1">
      <alignment horizontal="left" wrapText="1"/>
    </xf>
    <xf numFmtId="0" fontId="17" fillId="4" borderId="8" xfId="0" applyNumberFormat="1" applyFont="1" applyFill="1" applyBorder="1" applyAlignment="1">
      <alignment horizontal="center"/>
    </xf>
    <xf numFmtId="0" fontId="6" fillId="9" borderId="8" xfId="0" applyNumberFormat="1" applyFont="1" applyFill="1" applyBorder="1" applyAlignment="1">
      <alignment wrapText="1"/>
    </xf>
    <xf numFmtId="167" fontId="6" fillId="0" borderId="8" xfId="0" applyNumberFormat="1" applyFont="1" applyBorder="1" applyAlignment="1">
      <alignment horizontal="left" wrapText="1"/>
    </xf>
    <xf numFmtId="0" fontId="19" fillId="4" borderId="8" xfId="0" applyNumberFormat="1" applyFont="1" applyFill="1" applyBorder="1" applyAlignment="1">
      <alignment horizontal="center" wrapText="1"/>
    </xf>
    <xf numFmtId="0" fontId="7" fillId="2" borderId="8" xfId="0" applyNumberFormat="1" applyFont="1" applyFill="1" applyBorder="1" applyAlignment="1">
      <alignment horizontal="left"/>
    </xf>
    <xf numFmtId="0" fontId="4" fillId="3" borderId="8" xfId="0" applyNumberFormat="1" applyFont="1" applyFill="1" applyBorder="1" applyAlignment="1"/>
    <xf numFmtId="0" fontId="17" fillId="0" borderId="8" xfId="0" applyNumberFormat="1" applyFont="1" applyBorder="1" applyAlignment="1">
      <alignment horizontal="center"/>
    </xf>
    <xf numFmtId="0" fontId="25" fillId="0" borderId="10" xfId="0" applyNumberFormat="1" applyFont="1" applyBorder="1" applyAlignment="1">
      <alignment wrapText="1"/>
    </xf>
    <xf numFmtId="0" fontId="25" fillId="0" borderId="6" xfId="0" applyNumberFormat="1" applyFont="1" applyBorder="1" applyAlignment="1">
      <alignment wrapText="1"/>
    </xf>
    <xf numFmtId="0" fontId="25" fillId="0" borderId="3" xfId="0" applyNumberFormat="1" applyFont="1" applyBorder="1" applyAlignment="1">
      <alignment wrapText="1"/>
    </xf>
    <xf numFmtId="0" fontId="0" fillId="0" borderId="2" xfId="0" applyNumberFormat="1" applyFont="1" applyBorder="1" applyAlignment="1">
      <alignment wrapText="1"/>
    </xf>
    <xf numFmtId="0" fontId="5" fillId="0" borderId="6" xfId="0" applyNumberFormat="1" applyFont="1" applyBorder="1" applyAlignment="1">
      <alignment horizontal="center"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J22"/>
  <sheetViews>
    <sheetView showGridLines="0" workbookViewId="0"/>
  </sheetViews>
  <sheetFormatPr defaultColWidth="9.140625" defaultRowHeight="12.75" customHeight="1"/>
  <cols>
    <col min="1" max="1" width="9.140625" customWidth="1"/>
    <col min="2" max="2" width="29" customWidth="1"/>
    <col min="3" max="3" width="0.7109375" customWidth="1"/>
    <col min="4" max="4" width="0.5703125" customWidth="1"/>
    <col min="5" max="5" width="26.7109375" customWidth="1"/>
    <col min="6" max="6" width="1.7109375" customWidth="1"/>
    <col min="7" max="7" width="0.85546875" customWidth="1"/>
    <col min="8" max="10" width="9.140625" customWidth="1"/>
  </cols>
  <sheetData>
    <row r="1" spans="1:10" ht="13.5" customHeight="1">
      <c r="B1" s="1"/>
      <c r="C1" s="1"/>
      <c r="D1" s="1"/>
      <c r="E1" s="1"/>
      <c r="F1" s="1"/>
      <c r="G1" s="1"/>
      <c r="H1" s="1"/>
      <c r="I1" s="1"/>
      <c r="J1" s="1"/>
    </row>
    <row r="2" spans="1:10" ht="20.25" customHeight="1">
      <c r="A2" s="2"/>
      <c r="B2" s="3"/>
      <c r="C2" s="4"/>
      <c r="D2" s="4"/>
      <c r="E2" s="4"/>
      <c r="F2" s="4"/>
      <c r="G2" s="4"/>
      <c r="H2" s="4"/>
      <c r="I2" s="4"/>
      <c r="J2" s="5"/>
    </row>
    <row r="3" spans="1:10" ht="13.5" customHeight="1">
      <c r="A3" s="2"/>
      <c r="B3" s="6"/>
      <c r="C3" s="7"/>
      <c r="D3" s="7"/>
      <c r="E3" s="7"/>
      <c r="F3" s="7"/>
      <c r="G3" s="7"/>
      <c r="H3" s="7"/>
      <c r="I3" s="7"/>
      <c r="J3" s="8"/>
    </row>
    <row r="4" spans="1:10" ht="25.5" customHeight="1">
      <c r="A4" s="2"/>
      <c r="B4" s="159" t="s">
        <v>0</v>
      </c>
      <c r="C4" s="153"/>
      <c r="D4" s="153"/>
      <c r="E4" s="153"/>
      <c r="F4" s="153"/>
      <c r="G4" s="153"/>
      <c r="H4" s="153"/>
      <c r="I4" s="153"/>
      <c r="J4" s="153"/>
    </row>
    <row r="5" spans="1:10">
      <c r="A5" s="2"/>
      <c r="B5" s="10"/>
      <c r="C5" s="4"/>
      <c r="D5" s="4"/>
      <c r="E5" s="4"/>
      <c r="F5" s="4"/>
      <c r="G5" s="4"/>
      <c r="H5" s="4"/>
      <c r="I5" s="4"/>
      <c r="J5" s="5"/>
    </row>
    <row r="6" spans="1:10">
      <c r="A6" s="2"/>
      <c r="B6" s="157" t="s">
        <v>1</v>
      </c>
      <c r="C6" s="155"/>
      <c r="D6" s="155"/>
      <c r="E6" s="155"/>
      <c r="F6" s="155"/>
      <c r="G6" s="155"/>
      <c r="H6" s="155"/>
      <c r="I6" s="155"/>
      <c r="J6" s="155"/>
    </row>
    <row r="7" spans="1:10" ht="12.75" customHeight="1">
      <c r="B7" s="155"/>
      <c r="C7" s="155"/>
      <c r="D7" s="155"/>
      <c r="E7" s="155"/>
      <c r="F7" s="155"/>
      <c r="G7" s="155"/>
      <c r="H7" s="155"/>
      <c r="I7" s="155"/>
      <c r="J7" s="155"/>
    </row>
    <row r="8" spans="1:10" ht="12.75" customHeight="1">
      <c r="B8" s="155"/>
      <c r="C8" s="155"/>
      <c r="D8" s="155"/>
      <c r="E8" s="155"/>
      <c r="F8" s="155"/>
      <c r="G8" s="155"/>
      <c r="H8" s="155"/>
      <c r="I8" s="155"/>
      <c r="J8" s="155"/>
    </row>
    <row r="9" spans="1:10" ht="52.5" customHeight="1">
      <c r="B9" s="155"/>
      <c r="C9" s="155"/>
      <c r="D9" s="155"/>
      <c r="E9" s="155"/>
      <c r="F9" s="155"/>
      <c r="G9" s="155"/>
      <c r="H9" s="155"/>
      <c r="I9" s="155"/>
      <c r="J9" s="155"/>
    </row>
    <row r="10" spans="1:10">
      <c r="A10" s="2"/>
      <c r="B10" s="11"/>
      <c r="J10" s="12"/>
    </row>
    <row r="11" spans="1:10" ht="21.75" customHeight="1">
      <c r="A11" s="2"/>
      <c r="B11" s="160" t="str">
        <f>HYPERLINK("https://cienergyefficiency.pepco.com/Variable.aspx","Program Process and Eligibility Requirements")</f>
        <v>Program Process and Eligibility Requirements</v>
      </c>
      <c r="C11" s="155"/>
      <c r="D11" s="155"/>
      <c r="E11" s="155"/>
      <c r="J11" s="13"/>
    </row>
    <row r="12" spans="1:10" ht="24" customHeight="1">
      <c r="A12" s="2"/>
      <c r="B12" s="160" t="str">
        <f>HYPERLINK("https://cienergyefficiency.pepco.com/ContactUs.aspx","Contact the Program Office")</f>
        <v>Contact the Program Office</v>
      </c>
      <c r="C12" s="155"/>
      <c r="D12" s="155"/>
      <c r="E12" s="155"/>
      <c r="H12" s="161" t="s">
        <v>2</v>
      </c>
      <c r="I12" s="155"/>
      <c r="J12" s="13"/>
    </row>
    <row r="13" spans="1:10">
      <c r="A13" s="2"/>
      <c r="B13" s="11"/>
      <c r="J13" s="12"/>
    </row>
    <row r="14" spans="1:10" ht="21.75" customHeight="1">
      <c r="A14" s="2"/>
      <c r="B14" s="154" t="s">
        <v>3</v>
      </c>
      <c r="C14" s="155"/>
      <c r="D14" s="155"/>
      <c r="E14" s="155"/>
      <c r="F14" s="155"/>
      <c r="G14" s="155"/>
      <c r="H14" s="155"/>
      <c r="I14" s="155"/>
      <c r="J14" s="155"/>
    </row>
    <row r="15" spans="1:10">
      <c r="A15" s="2"/>
      <c r="B15" s="156" t="s">
        <v>4</v>
      </c>
      <c r="C15" s="155"/>
      <c r="D15" s="155"/>
      <c r="E15" s="155"/>
      <c r="F15" s="155"/>
      <c r="G15" s="155"/>
      <c r="H15" s="155"/>
      <c r="I15" s="155"/>
      <c r="J15" s="155"/>
    </row>
    <row r="16" spans="1:10">
      <c r="A16" s="2"/>
      <c r="B16" s="156" t="s">
        <v>5</v>
      </c>
      <c r="C16" s="155"/>
      <c r="D16" s="155"/>
      <c r="E16" s="155"/>
      <c r="F16" s="155"/>
      <c r="G16" s="155"/>
      <c r="H16" s="155"/>
      <c r="I16" s="155"/>
      <c r="J16" s="155"/>
    </row>
    <row r="17" spans="1:10">
      <c r="A17" s="2"/>
      <c r="B17" s="156" t="s">
        <v>6</v>
      </c>
      <c r="C17" s="155"/>
      <c r="D17" s="155"/>
      <c r="E17" s="155"/>
      <c r="F17" s="155"/>
      <c r="G17" s="155"/>
      <c r="H17" s="155"/>
      <c r="I17" s="155"/>
      <c r="J17" s="155"/>
    </row>
    <row r="18" spans="1:10">
      <c r="A18" s="2"/>
      <c r="B18" s="157" t="s">
        <v>7</v>
      </c>
      <c r="C18" s="155"/>
      <c r="D18" s="155"/>
      <c r="E18" s="155"/>
      <c r="F18" s="155"/>
      <c r="G18" s="155"/>
      <c r="H18" s="155"/>
      <c r="I18" s="155"/>
      <c r="J18" s="155"/>
    </row>
    <row r="19" spans="1:10" ht="12.75" customHeight="1">
      <c r="B19" s="155"/>
      <c r="C19" s="155"/>
      <c r="D19" s="155"/>
      <c r="E19" s="155"/>
      <c r="F19" s="155"/>
      <c r="G19" s="155"/>
      <c r="H19" s="155"/>
      <c r="I19" s="155"/>
      <c r="J19" s="155"/>
    </row>
    <row r="20" spans="1:10" ht="12.75" customHeight="1">
      <c r="B20" s="155"/>
      <c r="C20" s="155"/>
      <c r="D20" s="155"/>
      <c r="E20" s="155"/>
      <c r="F20" s="155"/>
      <c r="G20" s="155"/>
      <c r="H20" s="155"/>
      <c r="I20" s="155"/>
      <c r="J20" s="155"/>
    </row>
    <row r="21" spans="1:10" ht="20.25" customHeight="1">
      <c r="B21" s="155"/>
      <c r="C21" s="158"/>
      <c r="D21" s="158"/>
      <c r="E21" s="158"/>
      <c r="F21" s="158"/>
      <c r="G21" s="158"/>
      <c r="H21" s="158"/>
      <c r="I21" s="158"/>
      <c r="J21" s="158"/>
    </row>
    <row r="22" spans="1:10">
      <c r="A22" s="2"/>
      <c r="B22" s="152" t="s">
        <v>8</v>
      </c>
      <c r="C22" s="153"/>
      <c r="D22" s="153"/>
      <c r="E22" s="153"/>
      <c r="F22" s="153"/>
      <c r="G22" s="153"/>
      <c r="H22" s="153"/>
      <c r="I22" s="153"/>
      <c r="J22" s="153"/>
    </row>
  </sheetData>
  <mergeCells count="11">
    <mergeCell ref="B4:J4"/>
    <mergeCell ref="B6:J9"/>
    <mergeCell ref="B11:E11"/>
    <mergeCell ref="B12:E12"/>
    <mergeCell ref="H12:I12"/>
    <mergeCell ref="B22:J22"/>
    <mergeCell ref="B14:J14"/>
    <mergeCell ref="B15:J15"/>
    <mergeCell ref="B16:J16"/>
    <mergeCell ref="B17:J17"/>
    <mergeCell ref="B18:J21"/>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dimension ref="A1:G43"/>
  <sheetViews>
    <sheetView workbookViewId="0"/>
  </sheetViews>
  <sheetFormatPr defaultColWidth="9.140625" defaultRowHeight="15" customHeight="1"/>
  <cols>
    <col min="1" max="1" width="10.7109375" customWidth="1"/>
    <col min="2" max="2" width="60.85546875" customWidth="1"/>
    <col min="3" max="7" width="9.140625" customWidth="1"/>
  </cols>
  <sheetData>
    <row r="1" spans="1:2">
      <c r="A1" s="125">
        <v>40961</v>
      </c>
      <c r="B1" s="126" t="s">
        <v>411</v>
      </c>
    </row>
    <row r="2" spans="1:2">
      <c r="A2" s="127">
        <v>40963</v>
      </c>
      <c r="B2" s="126" t="s">
        <v>412</v>
      </c>
    </row>
    <row r="3" spans="1:2">
      <c r="B3" s="126" t="s">
        <v>413</v>
      </c>
    </row>
    <row r="39" spans="3:7" ht="15" customHeight="1">
      <c r="D39" s="82" t="s">
        <v>134</v>
      </c>
      <c r="G39" s="83">
        <v>0</v>
      </c>
    </row>
    <row r="40" spans="3:7" ht="15" customHeight="1">
      <c r="D40" s="82" t="s">
        <v>150</v>
      </c>
      <c r="G40" s="83">
        <v>0</v>
      </c>
    </row>
    <row r="42" spans="3:7" ht="15" customHeight="1">
      <c r="D42" s="1"/>
      <c r="E42" s="1"/>
    </row>
    <row r="43" spans="3:7" ht="15" customHeight="1">
      <c r="C43" s="2"/>
      <c r="D43" s="93" t="s">
        <v>158</v>
      </c>
      <c r="E43" s="94">
        <v>8.1799999999999998E-2</v>
      </c>
      <c r="F43" s="22"/>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dimension ref="A1:J21"/>
  <sheetViews>
    <sheetView showGridLines="0" workbookViewId="0"/>
  </sheetViews>
  <sheetFormatPr defaultColWidth="9.140625" defaultRowHeight="12.75" customHeight="1"/>
  <cols>
    <col min="1" max="1" width="9.140625" customWidth="1"/>
    <col min="2" max="2" width="29" customWidth="1"/>
    <col min="3" max="3" width="0.7109375" customWidth="1"/>
    <col min="4" max="4" width="0.5703125" customWidth="1"/>
    <col min="5" max="5" width="26.7109375" customWidth="1"/>
    <col min="6" max="6" width="1.7109375" customWidth="1"/>
    <col min="7" max="7" width="0.85546875" customWidth="1"/>
    <col min="8" max="10" width="9.140625" customWidth="1"/>
  </cols>
  <sheetData>
    <row r="1" spans="1:10">
      <c r="A1" s="2"/>
      <c r="B1" s="3">
        <f>'Instructions  '!B2</f>
        <v>0</v>
      </c>
      <c r="C1" s="4"/>
      <c r="D1" s="4"/>
      <c r="E1" s="4"/>
      <c r="F1" s="4"/>
      <c r="G1" s="4"/>
      <c r="H1" s="4"/>
      <c r="I1" s="4"/>
      <c r="J1" s="5"/>
    </row>
    <row r="2" spans="1:10" ht="13.5" customHeight="1">
      <c r="A2" s="2"/>
      <c r="B2" s="6"/>
      <c r="C2" s="7"/>
      <c r="D2" s="7"/>
      <c r="E2" s="7"/>
      <c r="F2" s="7"/>
      <c r="G2" s="7"/>
      <c r="H2" s="7"/>
      <c r="I2" s="7"/>
      <c r="J2" s="8"/>
    </row>
    <row r="3" spans="1:10" ht="25.5" customHeight="1">
      <c r="A3" s="2"/>
      <c r="B3" s="162" t="s">
        <v>9</v>
      </c>
      <c r="C3" s="163"/>
      <c r="D3" s="163"/>
      <c r="E3" s="163"/>
      <c r="F3" s="163"/>
      <c r="G3" s="163"/>
      <c r="H3" s="163"/>
      <c r="I3" s="163"/>
      <c r="J3" s="163"/>
    </row>
    <row r="4" spans="1:10">
      <c r="A4" s="2"/>
      <c r="B4" s="11"/>
      <c r="J4" s="12"/>
    </row>
    <row r="5" spans="1:10">
      <c r="A5" s="2"/>
      <c r="B5" s="157" t="s">
        <v>1</v>
      </c>
      <c r="C5" s="155"/>
      <c r="D5" s="155"/>
      <c r="E5" s="155"/>
      <c r="F5" s="155"/>
      <c r="G5" s="155"/>
      <c r="H5" s="155"/>
      <c r="I5" s="155"/>
      <c r="J5" s="155"/>
    </row>
    <row r="6" spans="1:10" ht="12.75" customHeight="1">
      <c r="B6" s="155"/>
      <c r="C6" s="155"/>
      <c r="D6" s="155"/>
      <c r="E6" s="155"/>
      <c r="F6" s="155"/>
      <c r="G6" s="155"/>
      <c r="H6" s="155"/>
      <c r="I6" s="155"/>
      <c r="J6" s="155"/>
    </row>
    <row r="7" spans="1:10" ht="12.75" customHeight="1">
      <c r="B7" s="155"/>
      <c r="C7" s="155"/>
      <c r="D7" s="155"/>
      <c r="E7" s="155"/>
      <c r="F7" s="155"/>
      <c r="G7" s="155"/>
      <c r="H7" s="155"/>
      <c r="I7" s="155"/>
      <c r="J7" s="155"/>
    </row>
    <row r="8" spans="1:10" ht="52.5" customHeight="1">
      <c r="B8" s="155"/>
      <c r="C8" s="155"/>
      <c r="D8" s="155"/>
      <c r="E8" s="155"/>
      <c r="F8" s="155"/>
      <c r="G8" s="155"/>
      <c r="H8" s="155"/>
      <c r="I8" s="155"/>
      <c r="J8" s="155"/>
    </row>
    <row r="9" spans="1:10">
      <c r="A9" s="2"/>
      <c r="B9" s="11"/>
      <c r="J9" s="12"/>
    </row>
    <row r="10" spans="1:10" ht="21.75" customHeight="1">
      <c r="A10" s="2"/>
      <c r="B10" s="160" t="str">
        <f>HYPERLINK("https://cienergyefficiency.delmarva.com/variable.aspx","Program Process and Eligibility Requirements")</f>
        <v>Program Process and Eligibility Requirements</v>
      </c>
      <c r="C10" s="155"/>
      <c r="D10" s="155"/>
      <c r="E10" s="155"/>
      <c r="J10" s="13"/>
    </row>
    <row r="11" spans="1:10" ht="24" customHeight="1">
      <c r="A11" s="2"/>
      <c r="B11" s="160" t="str">
        <f>HYPERLINK("https://cienergyefficiency.delmarva.com/ContactUs.aspx","Contact the Program Office")</f>
        <v>Contact the Program Office</v>
      </c>
      <c r="C11" s="155"/>
      <c r="D11" s="155"/>
      <c r="E11" s="155"/>
      <c r="H11" s="161" t="s">
        <v>10</v>
      </c>
      <c r="I11" s="155"/>
      <c r="J11" s="13"/>
    </row>
    <row r="12" spans="1:10">
      <c r="A12" s="2"/>
      <c r="B12" s="11"/>
      <c r="J12" s="12"/>
    </row>
    <row r="13" spans="1:10" ht="21.75" customHeight="1">
      <c r="A13" s="2"/>
      <c r="B13" s="154" t="s">
        <v>3</v>
      </c>
      <c r="C13" s="155"/>
      <c r="D13" s="155"/>
      <c r="E13" s="155"/>
      <c r="F13" s="155"/>
      <c r="G13" s="155"/>
      <c r="H13" s="155"/>
      <c r="I13" s="155"/>
      <c r="J13" s="155"/>
    </row>
    <row r="14" spans="1:10">
      <c r="A14" s="2"/>
      <c r="B14" s="156" t="s">
        <v>11</v>
      </c>
      <c r="C14" s="155"/>
      <c r="D14" s="155"/>
      <c r="E14" s="155"/>
      <c r="F14" s="155"/>
      <c r="G14" s="155"/>
      <c r="H14" s="155"/>
      <c r="I14" s="155"/>
      <c r="J14" s="155"/>
    </row>
    <row r="15" spans="1:10">
      <c r="A15" s="2"/>
      <c r="B15" s="156" t="s">
        <v>5</v>
      </c>
      <c r="C15" s="155"/>
      <c r="D15" s="155"/>
      <c r="E15" s="155"/>
      <c r="F15" s="155"/>
      <c r="G15" s="155"/>
      <c r="H15" s="155"/>
      <c r="I15" s="155"/>
      <c r="J15" s="155"/>
    </row>
    <row r="16" spans="1:10">
      <c r="A16" s="2"/>
      <c r="B16" s="156" t="s">
        <v>6</v>
      </c>
      <c r="C16" s="155"/>
      <c r="D16" s="155"/>
      <c r="E16" s="155"/>
      <c r="F16" s="155"/>
      <c r="G16" s="155"/>
      <c r="H16" s="155"/>
      <c r="I16" s="155"/>
      <c r="J16" s="155"/>
    </row>
    <row r="17" spans="1:10">
      <c r="A17" s="2"/>
      <c r="B17" s="157" t="s">
        <v>12</v>
      </c>
      <c r="C17" s="155"/>
      <c r="D17" s="155"/>
      <c r="E17" s="155"/>
      <c r="F17" s="155"/>
      <c r="G17" s="155"/>
      <c r="H17" s="155"/>
      <c r="I17" s="155"/>
      <c r="J17" s="155"/>
    </row>
    <row r="18" spans="1:10" ht="12.75" customHeight="1">
      <c r="B18" s="155"/>
      <c r="C18" s="155"/>
      <c r="D18" s="155"/>
      <c r="E18" s="155"/>
      <c r="F18" s="155"/>
      <c r="G18" s="155"/>
      <c r="H18" s="155"/>
      <c r="I18" s="155"/>
      <c r="J18" s="155"/>
    </row>
    <row r="19" spans="1:10" ht="12.75" customHeight="1">
      <c r="B19" s="155"/>
      <c r="C19" s="155"/>
      <c r="D19" s="155"/>
      <c r="E19" s="155"/>
      <c r="F19" s="155"/>
      <c r="G19" s="155"/>
      <c r="H19" s="155"/>
      <c r="I19" s="155"/>
      <c r="J19" s="155"/>
    </row>
    <row r="20" spans="1:10" ht="20.25" customHeight="1">
      <c r="B20" s="155"/>
      <c r="C20" s="158"/>
      <c r="D20" s="158"/>
      <c r="E20" s="158"/>
      <c r="F20" s="158"/>
      <c r="G20" s="158"/>
      <c r="H20" s="158"/>
      <c r="I20" s="158"/>
      <c r="J20" s="158"/>
    </row>
    <row r="21" spans="1:10">
      <c r="A21" s="2"/>
      <c r="B21" s="152" t="s">
        <v>13</v>
      </c>
      <c r="C21" s="153"/>
      <c r="D21" s="153"/>
      <c r="E21" s="153"/>
      <c r="F21" s="153"/>
      <c r="G21" s="153"/>
      <c r="H21" s="153"/>
      <c r="I21" s="153"/>
      <c r="J21" s="153"/>
    </row>
  </sheetData>
  <mergeCells count="11">
    <mergeCell ref="B3:J3"/>
    <mergeCell ref="B5:J8"/>
    <mergeCell ref="B10:E10"/>
    <mergeCell ref="B11:E11"/>
    <mergeCell ref="H11:I11"/>
    <mergeCell ref="B21:J21"/>
    <mergeCell ref="B13:J13"/>
    <mergeCell ref="B14:J14"/>
    <mergeCell ref="B15:J15"/>
    <mergeCell ref="B16:J16"/>
    <mergeCell ref="B17:J20"/>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dimension ref="A1:N90"/>
  <sheetViews>
    <sheetView showGridLines="0" tabSelected="1" workbookViewId="0">
      <selection activeCell="D5" sqref="D5:K5"/>
    </sheetView>
  </sheetViews>
  <sheetFormatPr defaultColWidth="9.140625" defaultRowHeight="15" customHeight="1"/>
  <cols>
    <col min="1" max="1" width="1.85546875" customWidth="1"/>
    <col min="2" max="2" width="6.7109375" customWidth="1"/>
    <col min="3" max="3" width="25.42578125" customWidth="1"/>
    <col min="4" max="4" width="18.28515625" customWidth="1"/>
    <col min="5" max="5" width="15" customWidth="1"/>
    <col min="6" max="6" width="12.85546875" customWidth="1"/>
    <col min="7" max="7" width="11.85546875" customWidth="1"/>
    <col min="8" max="8" width="13.7109375" customWidth="1"/>
    <col min="9" max="9" width="11" customWidth="1"/>
    <col min="10" max="10" width="11.5703125" customWidth="1"/>
    <col min="11" max="11" width="10.28515625" customWidth="1"/>
    <col min="12" max="12" width="6.7109375" customWidth="1"/>
    <col min="13" max="13" width="25.5703125" customWidth="1"/>
    <col min="14" max="14" width="20.28515625" customWidth="1"/>
  </cols>
  <sheetData>
    <row r="1" spans="2:14" ht="16.5" customHeight="1" thickBot="1">
      <c r="C1" s="131"/>
      <c r="D1" s="131"/>
      <c r="E1" s="131"/>
      <c r="F1" s="131"/>
      <c r="G1" s="131"/>
      <c r="H1" s="131"/>
      <c r="I1" s="131"/>
      <c r="J1" s="131"/>
      <c r="K1" s="131"/>
    </row>
    <row r="2" spans="2:14" ht="48" customHeight="1" thickBot="1">
      <c r="B2" s="130"/>
      <c r="C2" s="212" t="s">
        <v>14</v>
      </c>
      <c r="D2" s="213"/>
      <c r="E2" s="213"/>
      <c r="F2" s="213"/>
      <c r="G2" s="213"/>
      <c r="H2" s="213"/>
      <c r="I2" s="213"/>
      <c r="J2" s="213"/>
      <c r="K2" s="214"/>
      <c r="M2" s="146"/>
    </row>
    <row r="3" spans="2:14" ht="28.15" customHeight="1">
      <c r="B3" s="130"/>
      <c r="C3" s="215" t="s">
        <v>15</v>
      </c>
      <c r="D3" s="153"/>
      <c r="E3" s="153"/>
      <c r="F3" s="153"/>
      <c r="G3" s="153"/>
      <c r="H3" s="153"/>
      <c r="I3" s="153"/>
      <c r="J3" s="153"/>
      <c r="K3" s="174"/>
    </row>
    <row r="4" spans="2:14" ht="15" customHeight="1">
      <c r="B4" s="130"/>
      <c r="C4" s="191" t="str">
        <f>("CUSTOMER INFORMATION ("&amp;UTILITY_NAME_CAP)&amp;" ACCOUNT HOLDER)"</f>
        <v>CUSTOMER INFORMATION (PEPCO ACCOUNT HOLDER)</v>
      </c>
      <c r="D4" s="153"/>
      <c r="E4" s="153"/>
      <c r="F4" s="153"/>
      <c r="G4" s="153"/>
      <c r="H4" s="153"/>
      <c r="I4" s="153"/>
      <c r="J4" s="153"/>
      <c r="K4" s="174"/>
    </row>
    <row r="5" spans="2:14" ht="16.5" customHeight="1">
      <c r="B5" s="130"/>
      <c r="C5" s="132" t="s">
        <v>16</v>
      </c>
      <c r="D5" s="176" t="str">
        <f>IF('[1]Facility Info'!$E$3="", "", '[1]Facility Info'!$E$3)</f>
        <v/>
      </c>
      <c r="E5" s="153"/>
      <c r="F5" s="153"/>
      <c r="G5" s="153"/>
      <c r="H5" s="153"/>
      <c r="I5" s="153"/>
      <c r="J5" s="153"/>
      <c r="K5" s="174"/>
    </row>
    <row r="6" spans="2:14" ht="16.5" customHeight="1">
      <c r="B6" s="130"/>
      <c r="C6" s="132" t="s">
        <v>17</v>
      </c>
      <c r="D6" s="17" t="str">
        <f>IF('[1]Business Type'!$A$2="", "", '[1]Business Type'!$A$2)</f>
        <v/>
      </c>
      <c r="E6" s="170" t="s">
        <v>18</v>
      </c>
      <c r="F6" s="171"/>
      <c r="G6" s="176" t="str">
        <f>IF('[1]Business Type'!$D$2="", "", '[1]Business Type'!$D$2)</f>
        <v/>
      </c>
      <c r="H6" s="171"/>
      <c r="I6" s="216" t="str">
        <f>IF(AND((D6=""),(G6="")),"",IF(AND(ISTEXT(D6),(G6="")),"&lt;-Use drop down menu to complete.",""))</f>
        <v/>
      </c>
      <c r="J6" s="153"/>
      <c r="K6" s="174"/>
    </row>
    <row r="7" spans="2:14" ht="16.5" customHeight="1">
      <c r="B7" s="130"/>
      <c r="C7" s="132" t="s">
        <v>19</v>
      </c>
      <c r="D7" s="176" t="str">
        <f>IF('[1]Facility Info'!$B$4="", "", '[1]Facility Info'!$B$4)</f>
        <v/>
      </c>
      <c r="E7" s="153"/>
      <c r="F7" s="153"/>
      <c r="G7" s="153"/>
      <c r="H7" s="153"/>
      <c r="I7" s="153"/>
      <c r="J7" s="153"/>
      <c r="K7" s="174"/>
    </row>
    <row r="8" spans="2:14" ht="16.5" customHeight="1">
      <c r="B8" s="130"/>
      <c r="C8" s="132" t="s">
        <v>20</v>
      </c>
      <c r="D8" s="176" t="str">
        <f>IF('[1]Facility Info'!$B$5="", "", LEFT('[1]Facility Info'!$B$5,FIND(",",'[1]Facility Info'!$B$5)-1))</f>
        <v/>
      </c>
      <c r="E8" s="171"/>
      <c r="F8" s="18" t="s">
        <v>21</v>
      </c>
      <c r="G8" s="176" t="s">
        <v>39</v>
      </c>
      <c r="H8" s="171"/>
      <c r="I8" s="19" t="s">
        <v>22</v>
      </c>
      <c r="J8" s="177" t="str">
        <f>IF('[1]Facility Info'!$B$5="","",MID('[1]Facility Info'!$B$5,FIND(",",'[1]Facility Info'!$B$5)+1,LEN('[1]Facility Info'!$B$5)))</f>
        <v/>
      </c>
      <c r="K8" s="174"/>
    </row>
    <row r="9" spans="2:14" ht="16.5" customHeight="1">
      <c r="B9" s="130"/>
      <c r="C9" s="132" t="s">
        <v>23</v>
      </c>
      <c r="D9" s="176" t="str">
        <f>IF('[1]Facility Info'!$B$7="", "", LEFT('[1]Facility Info'!$B$7,FIND(",",'[1]Facility Info'!$B$7)-1))</f>
        <v/>
      </c>
      <c r="E9" s="153"/>
      <c r="F9" s="153"/>
      <c r="G9" s="171"/>
      <c r="H9" s="18" t="s">
        <v>24</v>
      </c>
      <c r="I9" s="176" t="str">
        <f>IF('[1]Facility Info'!$B$7="","",MID('[1]Facility Info'!$B$7,FIND(",",'[1]Facility Info'!$B$7)+1,LEN('[1]Facility Info'!$B$7)))</f>
        <v/>
      </c>
      <c r="J9" s="153"/>
      <c r="K9" s="174"/>
    </row>
    <row r="10" spans="2:14" ht="16.5" customHeight="1">
      <c r="B10" s="130"/>
      <c r="C10" s="132" t="s">
        <v>25</v>
      </c>
      <c r="D10" s="204" t="str">
        <f>IF('[1]Facility Info'!$B$8="", "", '[1]Facility Info'!$B$8)</f>
        <v/>
      </c>
      <c r="E10" s="153"/>
      <c r="F10" s="171"/>
      <c r="G10" s="18" t="s">
        <v>26</v>
      </c>
      <c r="H10" s="204" t="s">
        <v>414</v>
      </c>
      <c r="I10" s="153"/>
      <c r="J10" s="153"/>
      <c r="K10" s="174"/>
    </row>
    <row r="11" spans="2:14" ht="16.5" customHeight="1">
      <c r="B11" s="130"/>
      <c r="C11" s="132" t="s">
        <v>27</v>
      </c>
      <c r="D11" s="176" t="s">
        <v>414</v>
      </c>
      <c r="E11" s="153"/>
      <c r="F11" s="153"/>
      <c r="G11" s="171"/>
      <c r="H11" s="211"/>
      <c r="I11" s="153"/>
      <c r="J11" s="153"/>
      <c r="K11" s="174"/>
    </row>
    <row r="12" spans="2:14" ht="16.5" customHeight="1">
      <c r="B12" s="130"/>
      <c r="C12" s="132" t="s">
        <v>28</v>
      </c>
      <c r="D12" s="176" t="s">
        <v>414</v>
      </c>
      <c r="E12" s="153"/>
      <c r="F12" s="153"/>
      <c r="G12" s="171"/>
      <c r="H12" s="18" t="s">
        <v>24</v>
      </c>
      <c r="I12" s="176" t="s">
        <v>414</v>
      </c>
      <c r="J12" s="153"/>
      <c r="K12" s="174"/>
    </row>
    <row r="13" spans="2:14" ht="16.5" customHeight="1">
      <c r="B13" s="130"/>
      <c r="C13" s="132" t="s">
        <v>25</v>
      </c>
      <c r="D13" s="204" t="s">
        <v>414</v>
      </c>
      <c r="E13" s="153"/>
      <c r="F13" s="171"/>
      <c r="G13" s="18" t="s">
        <v>27</v>
      </c>
      <c r="H13" s="176" t="s">
        <v>414</v>
      </c>
      <c r="I13" s="153"/>
      <c r="J13" s="153"/>
      <c r="K13" s="174"/>
    </row>
    <row r="14" spans="2:14">
      <c r="B14" s="130"/>
      <c r="C14" s="133"/>
      <c r="D14" s="20"/>
      <c r="E14" s="20"/>
      <c r="F14" s="20"/>
      <c r="G14" s="21"/>
      <c r="H14" s="20"/>
      <c r="I14" s="20"/>
      <c r="J14" s="20"/>
      <c r="K14" s="134"/>
      <c r="L14" s="130"/>
    </row>
    <row r="15" spans="2:14" ht="16.5" customHeight="1">
      <c r="B15" s="130"/>
      <c r="C15" s="181" t="s">
        <v>29</v>
      </c>
      <c r="D15" s="153"/>
      <c r="E15" s="171"/>
      <c r="F15" s="206" t="s">
        <v>30</v>
      </c>
      <c r="G15" s="153"/>
      <c r="H15" s="171"/>
      <c r="I15" s="207"/>
      <c r="J15" s="153"/>
      <c r="K15" s="174"/>
      <c r="M15" s="208"/>
      <c r="N15" s="155"/>
    </row>
    <row r="16" spans="2:14" ht="18.75">
      <c r="B16" s="130"/>
      <c r="C16" s="145" t="str">
        <f>IF(AND((D5=""),(D9=""),(I9=""),(D7=""),(D8=""),(G8=""),(J8=""),(D10=""),(D11=""),(D12=""),(D13=""),(I12=""),(D13=""),(H13=""),(D6=""),(G6=""),(F15="")),"",IF(OR((D5=""),(D9=""),(I9=""),(D7=""),(D8=""),(G8=""),(J8=""),(D10=""),(D11=""),(D12=""),(D13=""),(I12=""),(D13=""),(H13=""),(D6=""),(G6=""),(F15="")),"Information is missing in the above section. Please complete fully.",""))</f>
        <v>Information is missing in the above section. Please complete fully.</v>
      </c>
      <c r="D16" s="24"/>
      <c r="E16" s="24"/>
      <c r="F16" s="25"/>
      <c r="G16" s="25"/>
      <c r="H16" s="25"/>
      <c r="I16" s="26"/>
      <c r="J16" s="26"/>
      <c r="K16" s="136"/>
      <c r="L16" s="130"/>
    </row>
    <row r="17" spans="2:12" ht="16.5" customHeight="1">
      <c r="B17" s="130"/>
      <c r="C17" s="191" t="s">
        <v>31</v>
      </c>
      <c r="D17" s="153"/>
      <c r="E17" s="153"/>
      <c r="F17" s="153"/>
      <c r="G17" s="153"/>
      <c r="H17" s="153"/>
      <c r="I17" s="153"/>
      <c r="J17" s="153"/>
      <c r="K17" s="174"/>
    </row>
    <row r="18" spans="2:12" ht="16.5" customHeight="1">
      <c r="B18" s="130"/>
      <c r="C18" s="132" t="s">
        <v>32</v>
      </c>
      <c r="D18" s="173" t="s">
        <v>33</v>
      </c>
      <c r="E18" s="153"/>
      <c r="F18" s="171"/>
      <c r="G18" s="209" t="s">
        <v>34</v>
      </c>
      <c r="H18" s="171"/>
      <c r="I18" s="210" t="str">
        <f>IF('[1]Facility Info'!$B$1="", "", '[1]Facility Info'!$B$1+28)</f>
        <v/>
      </c>
      <c r="J18" s="153"/>
      <c r="K18" s="174"/>
    </row>
    <row r="19" spans="2:12" ht="16.5" customHeight="1">
      <c r="B19" s="130"/>
      <c r="C19" s="132" t="s">
        <v>35</v>
      </c>
      <c r="D19" s="173" t="str">
        <f>IF('[1]Business Type'!$F$2="", "", '[1]Business Type'!$F$2)</f>
        <v/>
      </c>
      <c r="E19" s="171"/>
      <c r="F19" s="209" t="s">
        <v>36</v>
      </c>
      <c r="G19" s="171"/>
      <c r="H19" s="173" t="str">
        <f>IF(D19="Other", '[1]Business Type'!$F$3, "")</f>
        <v/>
      </c>
      <c r="I19" s="153"/>
      <c r="J19" s="153"/>
      <c r="K19" s="174"/>
    </row>
    <row r="20" spans="2:12" ht="16.5" customHeight="1">
      <c r="B20" s="130"/>
      <c r="C20" s="132" t="s">
        <v>37</v>
      </c>
      <c r="D20" s="173" t="str">
        <f>D5</f>
        <v/>
      </c>
      <c r="E20" s="153"/>
      <c r="F20" s="153"/>
      <c r="G20" s="153"/>
      <c r="H20" s="171"/>
      <c r="I20" s="178"/>
      <c r="J20" s="153"/>
      <c r="K20" s="174"/>
    </row>
    <row r="21" spans="2:12" ht="16.5" customHeight="1">
      <c r="B21" s="130"/>
      <c r="C21" s="132" t="s">
        <v>38</v>
      </c>
      <c r="D21" s="176" t="str">
        <f>D7</f>
        <v/>
      </c>
      <c r="E21" s="153"/>
      <c r="F21" s="153"/>
      <c r="G21" s="153"/>
      <c r="H21" s="153"/>
      <c r="I21" s="153"/>
      <c r="J21" s="153"/>
      <c r="K21" s="174"/>
    </row>
    <row r="22" spans="2:12">
      <c r="B22" s="130"/>
      <c r="C22" s="132" t="s">
        <v>20</v>
      </c>
      <c r="D22" s="176" t="str">
        <f>D8</f>
        <v/>
      </c>
      <c r="E22" s="171"/>
      <c r="F22" s="47" t="s">
        <v>21</v>
      </c>
      <c r="G22" s="173" t="s">
        <v>39</v>
      </c>
      <c r="H22" s="171"/>
      <c r="I22" s="19" t="s">
        <v>22</v>
      </c>
      <c r="J22" s="177" t="str">
        <f>J8</f>
        <v/>
      </c>
      <c r="K22" s="174"/>
    </row>
    <row r="23" spans="2:12">
      <c r="B23" s="130"/>
      <c r="C23" s="181" t="str">
        <f>UTILITY_NAME&amp;" Electric Account Number at Project Site:"</f>
        <v>Pepco Electric Account Number at Project Site:</v>
      </c>
      <c r="D23" s="153"/>
      <c r="E23" s="171"/>
      <c r="F23" s="176" t="str">
        <f>IF('[1]Facility Info'!$B$3="", "", '[1]Facility Info'!$B$3)</f>
        <v/>
      </c>
      <c r="G23" s="153"/>
      <c r="H23" s="153"/>
      <c r="I23" s="153"/>
      <c r="J23" s="153"/>
      <c r="K23" s="174"/>
    </row>
    <row r="24" spans="2:12">
      <c r="B24" s="130"/>
      <c r="C24" s="133"/>
      <c r="D24" s="20"/>
      <c r="E24" s="20"/>
      <c r="F24" s="20"/>
      <c r="G24" s="21"/>
      <c r="H24" s="20"/>
      <c r="I24" s="20"/>
      <c r="J24" s="20"/>
      <c r="K24" s="134"/>
      <c r="L24" s="130"/>
    </row>
    <row r="25" spans="2:12" ht="23.25" customHeight="1">
      <c r="B25" s="130"/>
      <c r="C25" s="181" t="s">
        <v>40</v>
      </c>
      <c r="D25" s="153"/>
      <c r="E25" s="153"/>
      <c r="F25" s="153"/>
      <c r="G25" s="171"/>
      <c r="H25" s="205"/>
      <c r="I25" s="153"/>
      <c r="J25" s="153"/>
      <c r="K25" s="174"/>
    </row>
    <row r="26" spans="2:12" ht="23.25" customHeight="1">
      <c r="B26" s="130"/>
      <c r="C26" s="147"/>
      <c r="D26" s="148"/>
      <c r="E26" s="148"/>
      <c r="F26" s="148"/>
      <c r="G26" s="148"/>
      <c r="H26" s="148"/>
      <c r="I26" s="148"/>
      <c r="J26" s="148"/>
      <c r="K26" s="149"/>
      <c r="L26" s="130"/>
    </row>
    <row r="27" spans="2:12" hidden="1">
      <c r="B27" s="130"/>
      <c r="C27" s="203" t="s">
        <v>41</v>
      </c>
      <c r="D27" s="153"/>
      <c r="E27" s="153"/>
      <c r="F27" s="171"/>
      <c r="G27" s="47"/>
      <c r="H27" s="129"/>
      <c r="I27" s="29"/>
      <c r="J27" s="29"/>
      <c r="K27" s="137"/>
      <c r="L27" s="130"/>
    </row>
    <row r="28" spans="2:12" ht="18.75">
      <c r="B28" s="130"/>
      <c r="C28" s="135"/>
      <c r="D28" s="24"/>
      <c r="E28" s="24"/>
      <c r="F28" s="25"/>
      <c r="G28" s="25"/>
      <c r="H28" s="25"/>
      <c r="I28" s="26"/>
      <c r="J28" s="26"/>
      <c r="K28" s="136"/>
      <c r="L28" s="130"/>
    </row>
    <row r="29" spans="2:12" ht="15" customHeight="1">
      <c r="B29" s="130"/>
      <c r="C29" s="191" t="s">
        <v>42</v>
      </c>
      <c r="D29" s="153"/>
      <c r="E29" s="153"/>
      <c r="F29" s="153"/>
      <c r="G29" s="153"/>
      <c r="H29" s="153"/>
      <c r="I29" s="153"/>
      <c r="J29" s="153"/>
      <c r="K29" s="174"/>
    </row>
    <row r="30" spans="2:12">
      <c r="B30" s="130"/>
      <c r="C30" s="132" t="s">
        <v>16</v>
      </c>
      <c r="D30" s="176" t="s">
        <v>43</v>
      </c>
      <c r="E30" s="153"/>
      <c r="F30" s="171"/>
      <c r="G30" s="170" t="s">
        <v>23</v>
      </c>
      <c r="H30" s="171"/>
      <c r="I30" s="176" t="s">
        <v>44</v>
      </c>
      <c r="J30" s="153"/>
      <c r="K30" s="174"/>
    </row>
    <row r="31" spans="2:12">
      <c r="B31" s="130"/>
      <c r="C31" s="132" t="s">
        <v>45</v>
      </c>
      <c r="D31" s="204" t="s">
        <v>46</v>
      </c>
      <c r="E31" s="153"/>
      <c r="F31" s="171"/>
      <c r="G31" s="18" t="s">
        <v>26</v>
      </c>
      <c r="H31" s="204" t="s">
        <v>47</v>
      </c>
      <c r="I31" s="153"/>
      <c r="J31" s="153"/>
      <c r="K31" s="174"/>
    </row>
    <row r="32" spans="2:12">
      <c r="B32" s="130"/>
      <c r="C32" s="132" t="s">
        <v>27</v>
      </c>
      <c r="D32" s="176" t="s">
        <v>48</v>
      </c>
      <c r="E32" s="153"/>
      <c r="F32" s="153"/>
      <c r="G32" s="153"/>
      <c r="H32" s="153"/>
      <c r="I32" s="153"/>
      <c r="J32" s="153"/>
      <c r="K32" s="174"/>
    </row>
    <row r="33" spans="2:12">
      <c r="B33" s="130"/>
      <c r="C33" s="132" t="s">
        <v>49</v>
      </c>
      <c r="D33" s="176" t="s">
        <v>50</v>
      </c>
      <c r="E33" s="153"/>
      <c r="F33" s="153"/>
      <c r="G33" s="153"/>
      <c r="H33" s="153"/>
      <c r="I33" s="153"/>
      <c r="J33" s="153"/>
      <c r="K33" s="174"/>
    </row>
    <row r="34" spans="2:12">
      <c r="B34" s="130"/>
      <c r="C34" s="132" t="s">
        <v>20</v>
      </c>
      <c r="D34" s="176" t="s">
        <v>51</v>
      </c>
      <c r="E34" s="171"/>
      <c r="F34" s="47" t="s">
        <v>21</v>
      </c>
      <c r="G34" s="173" t="s">
        <v>52</v>
      </c>
      <c r="H34" s="171"/>
      <c r="I34" s="19" t="s">
        <v>22</v>
      </c>
      <c r="J34" s="177">
        <v>95827</v>
      </c>
      <c r="K34" s="174"/>
    </row>
    <row r="35" spans="2:12" ht="18.75">
      <c r="B35" s="130"/>
      <c r="C35" s="145" t="str">
        <f>IF(AND((D30=""),(I30=""),(D31=""),(H31=""),(D32=""),(D33=""),(D34=""),(G34=""),(J34="")),"",IF(OR((D30=""),(I30=""),(D31=""),(H31=""),(D32=""),(D33=""),(D34=""),(G34=""),(J34="")),"Information is missing in the above section. Please complete fully.",""))</f>
        <v/>
      </c>
      <c r="D35" s="24"/>
      <c r="E35" s="24"/>
      <c r="F35" s="25"/>
      <c r="G35" s="25"/>
      <c r="H35" s="25"/>
      <c r="I35" s="26"/>
      <c r="J35" s="26"/>
      <c r="K35" s="136"/>
      <c r="L35" s="130"/>
    </row>
    <row r="36" spans="2:12" ht="12.75" hidden="1">
      <c r="B36" s="130"/>
      <c r="C36" s="191" t="s">
        <v>53</v>
      </c>
      <c r="D36" s="153"/>
      <c r="E36" s="153"/>
      <c r="F36" s="153"/>
      <c r="G36" s="153"/>
      <c r="H36" s="153"/>
      <c r="I36" s="153"/>
      <c r="J36" s="153"/>
      <c r="K36" s="174"/>
    </row>
    <row r="37" spans="2:12" hidden="1">
      <c r="B37" s="130"/>
      <c r="C37" s="179" t="s">
        <v>54</v>
      </c>
      <c r="D37" s="171"/>
      <c r="E37" s="199"/>
      <c r="F37" s="153"/>
      <c r="G37" s="171"/>
      <c r="H37" s="200"/>
      <c r="I37" s="153"/>
      <c r="J37" s="153"/>
      <c r="K37" s="174"/>
    </row>
    <row r="38" spans="2:12" hidden="1">
      <c r="B38" s="130"/>
      <c r="C38" s="179" t="s">
        <v>55</v>
      </c>
      <c r="D38" s="171"/>
      <c r="E38" s="199"/>
      <c r="F38" s="153"/>
      <c r="G38" s="153"/>
      <c r="H38" s="153"/>
      <c r="I38" s="153"/>
      <c r="J38" s="153"/>
      <c r="K38" s="174"/>
    </row>
    <row r="39" spans="2:12" hidden="1">
      <c r="B39" s="130"/>
      <c r="C39" s="179" t="s">
        <v>56</v>
      </c>
      <c r="D39" s="171"/>
      <c r="E39" s="202"/>
      <c r="F39" s="153"/>
      <c r="G39" s="153"/>
      <c r="H39" s="153"/>
      <c r="I39" s="153"/>
      <c r="J39" s="153"/>
      <c r="K39" s="174"/>
    </row>
    <row r="40" spans="2:12" hidden="1">
      <c r="B40" s="130"/>
      <c r="C40" s="138"/>
      <c r="D40" s="30"/>
      <c r="E40" s="31"/>
      <c r="F40" s="32"/>
      <c r="G40" s="33"/>
      <c r="H40" s="201"/>
      <c r="I40" s="153"/>
      <c r="J40" s="153"/>
      <c r="K40" s="174"/>
    </row>
    <row r="41" spans="2:12" hidden="1">
      <c r="B41" s="130"/>
      <c r="C41" s="182" t="s">
        <v>57</v>
      </c>
      <c r="D41" s="171"/>
      <c r="E41" s="184"/>
      <c r="F41" s="163"/>
      <c r="G41" s="185"/>
      <c r="H41" s="186" t="s">
        <v>58</v>
      </c>
      <c r="I41" s="171"/>
      <c r="J41" s="187" t="e">
        <f>#REF!</f>
        <v>#REF!</v>
      </c>
      <c r="K41" s="174"/>
    </row>
    <row r="42" spans="2:12" hidden="1">
      <c r="C42" s="183"/>
      <c r="D42" s="171"/>
      <c r="E42" s="188" t="e">
        <f>#REF!</f>
        <v>#REF!</v>
      </c>
      <c r="F42" s="158"/>
      <c r="G42" s="189"/>
      <c r="H42" s="186" t="s">
        <v>59</v>
      </c>
      <c r="I42" s="171"/>
      <c r="J42" s="190" t="e">
        <f>#REF!</f>
        <v>#REF!</v>
      </c>
      <c r="K42" s="174"/>
    </row>
    <row r="43" spans="2:12" ht="18.75" customHeight="1">
      <c r="B43" s="130"/>
      <c r="C43" s="191" t="s">
        <v>60</v>
      </c>
      <c r="D43" s="153"/>
      <c r="E43" s="153"/>
      <c r="F43" s="153"/>
      <c r="G43" s="153"/>
      <c r="H43" s="153"/>
      <c r="I43" s="153"/>
      <c r="J43" s="153"/>
      <c r="K43" s="174"/>
    </row>
    <row r="44" spans="2:12" ht="24" customHeight="1">
      <c r="B44" s="130"/>
      <c r="C44" s="139" t="str">
        <f>("Submit a copy of a recent "&amp;UTILITY_NAME)&amp;" electric utility bill with this request form."</f>
        <v>Submit a copy of a recent Pepco electric utility bill with this request form.</v>
      </c>
      <c r="D44" s="35"/>
      <c r="E44" s="35"/>
      <c r="F44" s="35"/>
      <c r="G44" s="35"/>
      <c r="H44" s="35"/>
      <c r="I44" s="35"/>
      <c r="J44" s="35"/>
      <c r="K44" s="140"/>
      <c r="L44" s="130"/>
    </row>
    <row r="45" spans="2:12" ht="13.15" customHeight="1">
      <c r="B45" s="130"/>
      <c r="C45" s="192" t="s">
        <v>61</v>
      </c>
      <c r="D45" s="163"/>
      <c r="E45" s="163"/>
      <c r="F45" s="163"/>
      <c r="G45" s="163"/>
      <c r="H45" s="163"/>
      <c r="I45" s="163"/>
      <c r="J45" s="163"/>
      <c r="K45" s="193"/>
    </row>
    <row r="46" spans="2:12" ht="17.25" customHeight="1">
      <c r="C46" s="194"/>
      <c r="D46" s="195"/>
      <c r="E46" s="195"/>
      <c r="F46" s="195"/>
      <c r="G46" s="195"/>
      <c r="H46" s="195"/>
      <c r="I46" s="195"/>
      <c r="J46" s="195"/>
      <c r="K46" s="196"/>
    </row>
    <row r="47" spans="2:12" ht="46.5" customHeight="1">
      <c r="C47" s="194"/>
      <c r="D47" s="195"/>
      <c r="E47" s="195"/>
      <c r="F47" s="195"/>
      <c r="G47" s="195"/>
      <c r="H47" s="195"/>
      <c r="I47" s="195"/>
      <c r="J47" s="195"/>
      <c r="K47" s="196"/>
    </row>
    <row r="48" spans="2:12" ht="12.75">
      <c r="C48" s="194"/>
      <c r="D48" s="195"/>
      <c r="E48" s="195"/>
      <c r="F48" s="195"/>
      <c r="G48" s="195"/>
      <c r="H48" s="195"/>
      <c r="I48" s="195"/>
      <c r="J48" s="195"/>
      <c r="K48" s="196"/>
    </row>
    <row r="49" spans="2:12" ht="17.25" customHeight="1">
      <c r="C49" s="194"/>
      <c r="D49" s="195"/>
      <c r="E49" s="195"/>
      <c r="F49" s="195"/>
      <c r="G49" s="195"/>
      <c r="H49" s="195"/>
      <c r="I49" s="195"/>
      <c r="J49" s="195"/>
      <c r="K49" s="196"/>
    </row>
    <row r="50" spans="2:12" ht="12.75">
      <c r="C50" s="194"/>
      <c r="D50" s="195"/>
      <c r="E50" s="195"/>
      <c r="F50" s="195"/>
      <c r="G50" s="195"/>
      <c r="H50" s="195"/>
      <c r="I50" s="195"/>
      <c r="J50" s="195"/>
      <c r="K50" s="196"/>
    </row>
    <row r="51" spans="2:12" ht="12.75">
      <c r="C51" s="197"/>
      <c r="D51" s="158"/>
      <c r="E51" s="158"/>
      <c r="F51" s="158"/>
      <c r="G51" s="158"/>
      <c r="H51" s="158"/>
      <c r="I51" s="158"/>
      <c r="J51" s="158"/>
      <c r="K51" s="198"/>
    </row>
    <row r="52" spans="2:12" ht="16.5" customHeight="1">
      <c r="B52" s="130"/>
      <c r="C52" s="181" t="s">
        <v>62</v>
      </c>
      <c r="D52" s="153"/>
      <c r="E52" s="171"/>
      <c r="F52" s="173"/>
      <c r="G52" s="153"/>
      <c r="H52" s="153"/>
      <c r="I52" s="153"/>
      <c r="J52" s="153"/>
      <c r="K52" s="174"/>
    </row>
    <row r="53" spans="2:12" ht="34.9" customHeight="1">
      <c r="B53" s="130"/>
      <c r="C53" s="181" t="s">
        <v>63</v>
      </c>
      <c r="D53" s="153"/>
      <c r="E53" s="171"/>
      <c r="F53" s="173"/>
      <c r="G53" s="153"/>
      <c r="H53" s="153"/>
      <c r="I53" s="153"/>
      <c r="J53" s="153"/>
      <c r="K53" s="174"/>
    </row>
    <row r="54" spans="2:12" hidden="1">
      <c r="B54" s="130"/>
      <c r="C54" s="132" t="s">
        <v>24</v>
      </c>
      <c r="D54" s="173"/>
      <c r="E54" s="153"/>
      <c r="F54" s="171"/>
      <c r="G54" s="18" t="s">
        <v>64</v>
      </c>
      <c r="H54" s="172"/>
      <c r="I54" s="153"/>
      <c r="J54" s="153"/>
      <c r="K54" s="174"/>
    </row>
    <row r="55" spans="2:12" hidden="1">
      <c r="B55" s="130"/>
      <c r="C55" s="132" t="s">
        <v>65</v>
      </c>
      <c r="D55" s="173"/>
      <c r="E55" s="153"/>
      <c r="F55" s="171"/>
      <c r="G55" s="173"/>
      <c r="H55" s="153"/>
      <c r="I55" s="153"/>
      <c r="J55" s="153"/>
      <c r="K55" s="174"/>
    </row>
    <row r="56" spans="2:12" hidden="1">
      <c r="B56" s="130"/>
      <c r="C56" s="132" t="s">
        <v>66</v>
      </c>
      <c r="D56" s="173"/>
      <c r="E56" s="153"/>
      <c r="F56" s="153"/>
      <c r="G56" s="153"/>
      <c r="H56" s="153"/>
      <c r="I56" s="153"/>
      <c r="J56" s="153"/>
      <c r="K56" s="174"/>
    </row>
    <row r="57" spans="2:12" hidden="1">
      <c r="B57" s="130"/>
      <c r="C57" s="132" t="s">
        <v>49</v>
      </c>
      <c r="D57" s="176"/>
      <c r="E57" s="153"/>
      <c r="F57" s="153"/>
      <c r="G57" s="153"/>
      <c r="H57" s="153"/>
      <c r="I57" s="153"/>
      <c r="J57" s="153"/>
      <c r="K57" s="174"/>
    </row>
    <row r="58" spans="2:12" hidden="1">
      <c r="B58" s="130"/>
      <c r="C58" s="132" t="s">
        <v>20</v>
      </c>
      <c r="D58" s="176"/>
      <c r="E58" s="171"/>
      <c r="F58" s="47" t="s">
        <v>21</v>
      </c>
      <c r="G58" s="173"/>
      <c r="H58" s="171"/>
      <c r="I58" s="19" t="s">
        <v>22</v>
      </c>
      <c r="J58" s="177"/>
      <c r="K58" s="174"/>
    </row>
    <row r="59" spans="2:12" hidden="1">
      <c r="B59" s="130"/>
      <c r="C59" s="132" t="s">
        <v>67</v>
      </c>
      <c r="D59" s="173"/>
      <c r="E59" s="171"/>
      <c r="F59" s="178"/>
      <c r="G59" s="153"/>
      <c r="H59" s="153"/>
      <c r="I59" s="153"/>
      <c r="J59" s="153"/>
      <c r="K59" s="174"/>
    </row>
    <row r="60" spans="2:12" hidden="1">
      <c r="B60" s="130"/>
      <c r="C60" s="179" t="s">
        <v>68</v>
      </c>
      <c r="D60" s="153"/>
      <c r="E60" s="171"/>
      <c r="F60" s="176"/>
      <c r="G60" s="153"/>
      <c r="H60" s="153"/>
      <c r="I60" s="153"/>
      <c r="J60" s="153"/>
      <c r="K60" s="174"/>
    </row>
    <row r="61" spans="2:12" ht="18.75" hidden="1">
      <c r="B61" s="130"/>
      <c r="C61" s="135" t="str">
        <f>IF(AND((D54=""),(H54=""),(D55=""),(D56=""),(D57=""),(D58=""),(G58=""),(J58=""),(D59=""),(F60="")),"",IF(OR((D54=""),(H54=""),(D55=""),(D56=""),(D57=""),(D58=""),(G58=""),(J58=""),(D59=""),(F60="")),"Information is missing in the above section. Please complete fully.",""))</f>
        <v/>
      </c>
      <c r="D61" s="24"/>
      <c r="E61" s="24"/>
      <c r="F61" s="25"/>
      <c r="G61" s="25"/>
      <c r="H61" s="25"/>
      <c r="I61" s="26"/>
      <c r="J61" s="26"/>
      <c r="K61" s="136"/>
      <c r="L61" s="130"/>
    </row>
    <row r="62" spans="2:12" ht="3" customHeight="1">
      <c r="B62" s="130"/>
      <c r="C62" s="141"/>
      <c r="D62" s="36"/>
      <c r="E62" s="36"/>
      <c r="F62" s="37"/>
      <c r="G62" s="37"/>
      <c r="H62" s="37"/>
      <c r="I62" s="37"/>
      <c r="J62" s="37"/>
      <c r="K62" s="142"/>
      <c r="L62" s="130"/>
    </row>
    <row r="63" spans="2:12" ht="27.6" customHeight="1">
      <c r="B63" s="130"/>
      <c r="C63" s="143" t="s">
        <v>69</v>
      </c>
      <c r="D63" s="38"/>
      <c r="E63" s="151"/>
      <c r="F63" s="151"/>
      <c r="G63" s="151"/>
      <c r="H63" s="151"/>
      <c r="I63" s="38"/>
      <c r="J63" s="38"/>
      <c r="K63" s="144" t="s">
        <v>70</v>
      </c>
      <c r="L63" s="130"/>
    </row>
    <row r="64" spans="2:12">
      <c r="B64" s="130"/>
      <c r="C64" s="132" t="s">
        <v>71</v>
      </c>
      <c r="D64" s="180"/>
      <c r="E64" s="153"/>
      <c r="F64" s="171"/>
      <c r="G64" s="170" t="s">
        <v>72</v>
      </c>
      <c r="H64" s="171"/>
      <c r="I64" s="172"/>
      <c r="J64" s="153"/>
      <c r="K64" s="174"/>
    </row>
    <row r="65" spans="1:12" hidden="1">
      <c r="B65" s="130"/>
      <c r="C65" s="132" t="s">
        <v>73</v>
      </c>
      <c r="D65" s="17"/>
      <c r="E65" s="170" t="s">
        <v>74</v>
      </c>
      <c r="F65" s="171"/>
      <c r="G65" s="172"/>
      <c r="H65" s="171"/>
      <c r="I65" s="18" t="s">
        <v>75</v>
      </c>
      <c r="J65" s="173"/>
      <c r="K65" s="174"/>
    </row>
    <row r="66" spans="1:12" hidden="1">
      <c r="B66" s="130"/>
      <c r="C66" s="132" t="s">
        <v>76</v>
      </c>
      <c r="D66" s="172"/>
      <c r="E66" s="171"/>
      <c r="F66" s="39" t="s">
        <v>77</v>
      </c>
      <c r="G66" s="40"/>
      <c r="H66" s="175"/>
      <c r="I66" s="153"/>
      <c r="J66" s="153"/>
      <c r="K66" s="174"/>
    </row>
    <row r="67" spans="1:12" hidden="1">
      <c r="B67" s="130"/>
      <c r="C67" s="132" t="s">
        <v>78</v>
      </c>
      <c r="D67" s="17"/>
      <c r="E67" s="170" t="s">
        <v>79</v>
      </c>
      <c r="F67" s="171"/>
      <c r="G67" s="172"/>
      <c r="H67" s="171"/>
      <c r="I67" s="18" t="s">
        <v>75</v>
      </c>
      <c r="J67" s="173"/>
      <c r="K67" s="174"/>
    </row>
    <row r="68" spans="1:12" hidden="1">
      <c r="B68" s="130"/>
      <c r="C68" s="132" t="s">
        <v>80</v>
      </c>
      <c r="D68" s="172"/>
      <c r="E68" s="171"/>
      <c r="F68" s="39" t="s">
        <v>81</v>
      </c>
      <c r="G68" s="40"/>
      <c r="H68" s="175"/>
      <c r="I68" s="153"/>
      <c r="J68" s="153"/>
      <c r="K68" s="174"/>
    </row>
    <row r="69" spans="1:12" ht="54.75" customHeight="1" thickBot="1">
      <c r="B69" s="128"/>
      <c r="C69" s="167"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9" s="168"/>
      <c r="E69" s="168"/>
      <c r="F69" s="168"/>
      <c r="G69" s="168"/>
      <c r="H69" s="168"/>
      <c r="I69" s="168"/>
      <c r="J69" s="168"/>
      <c r="K69" s="168"/>
      <c r="L69" s="150"/>
    </row>
    <row r="70" spans="1:12" ht="12.75" hidden="1">
      <c r="A70" s="2"/>
      <c r="B70" s="169" t="s">
        <v>82</v>
      </c>
      <c r="C70" s="158"/>
      <c r="D70" s="158"/>
      <c r="E70" s="158"/>
      <c r="F70" s="158"/>
      <c r="G70" s="158"/>
      <c r="H70" s="158"/>
      <c r="I70" s="158"/>
      <c r="J70" s="158"/>
      <c r="K70" s="158"/>
      <c r="L70" s="153"/>
    </row>
    <row r="71" spans="1:12" ht="12.75" hidden="1">
      <c r="A71" s="2"/>
      <c r="B71" s="164"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71" s="153"/>
      <c r="D71" s="153"/>
      <c r="E71" s="153"/>
      <c r="F71" s="153"/>
      <c r="G71" s="153"/>
      <c r="H71" s="153"/>
      <c r="I71" s="153"/>
      <c r="J71" s="153"/>
      <c r="K71" s="153"/>
      <c r="L71" s="153"/>
    </row>
    <row r="72" spans="1:12" ht="12.75" hidden="1">
      <c r="A72" s="2"/>
      <c r="B72" s="164"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72" s="153"/>
      <c r="D72" s="153"/>
      <c r="E72" s="153"/>
      <c r="F72" s="153"/>
      <c r="G72" s="153"/>
      <c r="H72" s="153"/>
      <c r="I72" s="153"/>
      <c r="J72" s="153"/>
      <c r="K72" s="153"/>
      <c r="L72" s="153"/>
    </row>
    <row r="73" spans="1:12" ht="12.75" hidden="1">
      <c r="A73" s="2"/>
      <c r="B73" s="164"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73" s="153"/>
      <c r="D73" s="153"/>
      <c r="E73" s="153"/>
      <c r="F73" s="153"/>
      <c r="G73" s="153"/>
      <c r="H73" s="153"/>
      <c r="I73" s="153"/>
      <c r="J73" s="153"/>
      <c r="K73" s="153"/>
      <c r="L73" s="153"/>
    </row>
    <row r="74" spans="1:12" ht="12.75" hidden="1">
      <c r="A74" s="2"/>
      <c r="B74" s="164"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74" s="153"/>
      <c r="D74" s="153"/>
      <c r="E74" s="153"/>
      <c r="F74" s="153"/>
      <c r="G74" s="153"/>
      <c r="H74" s="153"/>
      <c r="I74" s="153"/>
      <c r="J74" s="153"/>
      <c r="K74" s="153"/>
      <c r="L74" s="153"/>
    </row>
    <row r="75" spans="1:12" ht="12.75" hidden="1">
      <c r="A75" s="2"/>
      <c r="B75" s="164"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75" s="153"/>
      <c r="D75" s="153"/>
      <c r="E75" s="153"/>
      <c r="F75" s="153"/>
      <c r="G75" s="153"/>
      <c r="H75" s="153"/>
      <c r="I75" s="153"/>
      <c r="J75" s="153"/>
      <c r="K75" s="153"/>
      <c r="L75" s="153"/>
    </row>
    <row r="76" spans="1:12" ht="12.75" hidden="1">
      <c r="A76" s="2"/>
      <c r="B76" s="164"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6" s="153"/>
      <c r="D76" s="153"/>
      <c r="E76" s="153"/>
      <c r="F76" s="153"/>
      <c r="G76" s="153"/>
      <c r="H76" s="153"/>
      <c r="I76" s="153"/>
      <c r="J76" s="153"/>
      <c r="K76" s="153"/>
      <c r="L76" s="153"/>
    </row>
    <row r="77" spans="1:12" ht="12.75" hidden="1">
      <c r="A77" s="2"/>
      <c r="B77" s="164"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7" s="153"/>
      <c r="D77" s="153"/>
      <c r="E77" s="153"/>
      <c r="F77" s="153"/>
      <c r="G77" s="153"/>
      <c r="H77" s="153"/>
      <c r="I77" s="153"/>
      <c r="J77" s="153"/>
      <c r="K77" s="153"/>
      <c r="L77" s="153"/>
    </row>
    <row r="78" spans="1:12" ht="12.75" hidden="1">
      <c r="A78" s="2"/>
      <c r="B78" s="164"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8" s="153"/>
      <c r="D78" s="153"/>
      <c r="E78" s="153"/>
      <c r="F78" s="153"/>
      <c r="G78" s="153"/>
      <c r="H78" s="153"/>
      <c r="I78" s="153"/>
      <c r="J78" s="153"/>
      <c r="K78" s="153"/>
      <c r="L78" s="153"/>
    </row>
    <row r="79" spans="1:12" ht="12.75" hidden="1">
      <c r="A79" s="2"/>
      <c r="B79" s="164"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9" s="153"/>
      <c r="D79" s="153"/>
      <c r="E79" s="153"/>
      <c r="F79" s="153"/>
      <c r="G79" s="153"/>
      <c r="H79" s="153"/>
      <c r="I79" s="153"/>
      <c r="J79" s="153"/>
      <c r="K79" s="153"/>
      <c r="L79" s="153"/>
    </row>
    <row r="80" spans="1:12" ht="12.75" hidden="1">
      <c r="A80" s="2"/>
      <c r="B80" s="164"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80" s="153"/>
      <c r="D80" s="153"/>
      <c r="E80" s="153"/>
      <c r="F80" s="153"/>
      <c r="G80" s="153"/>
      <c r="H80" s="153"/>
      <c r="I80" s="153"/>
      <c r="J80" s="153"/>
      <c r="K80" s="153"/>
      <c r="L80" s="153"/>
    </row>
    <row r="81" spans="1:12" ht="12.75" hidden="1">
      <c r="A81" s="2"/>
      <c r="B81" s="164"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81" s="153"/>
      <c r="D81" s="153"/>
      <c r="E81" s="153"/>
      <c r="F81" s="153"/>
      <c r="G81" s="153"/>
      <c r="H81" s="153"/>
      <c r="I81" s="153"/>
      <c r="J81" s="153"/>
      <c r="K81" s="153"/>
      <c r="L81" s="153"/>
    </row>
    <row r="82" spans="1:12" ht="12.75" hidden="1">
      <c r="A82" s="2"/>
      <c r="B82" s="164"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82" s="153"/>
      <c r="D82" s="153"/>
      <c r="E82" s="153"/>
      <c r="F82" s="153"/>
      <c r="G82" s="153"/>
      <c r="H82" s="153"/>
      <c r="I82" s="153"/>
      <c r="J82" s="153"/>
      <c r="K82" s="153"/>
      <c r="L82" s="153"/>
    </row>
    <row r="83" spans="1:12" ht="12.75" hidden="1">
      <c r="A83" s="2"/>
      <c r="B83" s="164"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83" s="153"/>
      <c r="D83" s="153"/>
      <c r="E83" s="153"/>
      <c r="F83" s="153"/>
      <c r="G83" s="153"/>
      <c r="H83" s="153"/>
      <c r="I83" s="153"/>
      <c r="J83" s="153"/>
      <c r="K83" s="153"/>
      <c r="L83" s="153"/>
    </row>
    <row r="84" spans="1:12" ht="12.75" hidden="1">
      <c r="A84" s="2"/>
      <c r="B84" s="164"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84" s="153"/>
      <c r="D84" s="153"/>
      <c r="E84" s="153"/>
      <c r="F84" s="153"/>
      <c r="G84" s="153"/>
      <c r="H84" s="153"/>
      <c r="I84" s="153"/>
      <c r="J84" s="153"/>
      <c r="K84" s="153"/>
      <c r="L84" s="153"/>
    </row>
    <row r="85" spans="1:12" ht="12.75" hidden="1">
      <c r="A85" s="2"/>
      <c r="B85" s="164"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85" s="153"/>
      <c r="D85" s="153"/>
      <c r="E85" s="153"/>
      <c r="F85" s="153"/>
      <c r="G85" s="153"/>
      <c r="H85" s="153"/>
      <c r="I85" s="153"/>
      <c r="J85" s="153"/>
      <c r="K85" s="153"/>
      <c r="L85" s="153"/>
    </row>
    <row r="86" spans="1:12" ht="12.75" hidden="1">
      <c r="A86" s="2"/>
      <c r="B86" s="164"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6" s="153"/>
      <c r="D86" s="153"/>
      <c r="E86" s="153"/>
      <c r="F86" s="153"/>
      <c r="G86" s="153"/>
      <c r="H86" s="153"/>
      <c r="I86" s="153"/>
      <c r="J86" s="153"/>
      <c r="K86" s="153"/>
      <c r="L86" s="153"/>
    </row>
    <row r="87" spans="1:12" ht="12.75" hidden="1">
      <c r="A87" s="2"/>
      <c r="B87" s="164" t="str">
        <f>IF((UTILITY_NAME="Delmarva Power"),'DelmarvaT&amp;C'!B20:L20,IF((UTILITY_NAME="Pepco"),'PepcoT&amp;C'!B20:L20,0))</f>
        <v>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v>
      </c>
      <c r="C87" s="153"/>
      <c r="D87" s="153"/>
      <c r="E87" s="153"/>
      <c r="F87" s="153"/>
      <c r="G87" s="153"/>
      <c r="H87" s="153"/>
      <c r="I87" s="153"/>
      <c r="J87" s="153"/>
      <c r="K87" s="153"/>
      <c r="L87" s="153"/>
    </row>
    <row r="88" spans="1:12" ht="12.75" hidden="1">
      <c r="A88" s="2"/>
      <c r="B88" s="164"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8" s="153"/>
      <c r="D88" s="153"/>
      <c r="E88" s="153"/>
      <c r="F88" s="153"/>
      <c r="G88" s="153"/>
      <c r="H88" s="153"/>
      <c r="I88" s="153"/>
      <c r="J88" s="153"/>
      <c r="K88" s="153"/>
      <c r="L88" s="153"/>
    </row>
    <row r="89" spans="1:12" ht="12.75" hidden="1">
      <c r="A89" s="2"/>
      <c r="B89" s="165"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9" s="153"/>
      <c r="D89" s="153"/>
      <c r="E89" s="153"/>
      <c r="F89" s="153"/>
      <c r="G89" s="153"/>
      <c r="H89" s="153"/>
      <c r="I89" s="153"/>
      <c r="J89" s="153"/>
      <c r="K89" s="153"/>
      <c r="L89" s="163"/>
    </row>
    <row r="90" spans="1:12">
      <c r="B90" s="130"/>
      <c r="C90" s="166"/>
      <c r="D90" s="163"/>
      <c r="E90" s="163"/>
      <c r="F90" s="163"/>
      <c r="G90" s="163"/>
      <c r="H90" s="163"/>
      <c r="I90" s="163"/>
      <c r="J90" s="163"/>
      <c r="K90" s="163"/>
      <c r="L90" s="130"/>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M15:N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G25"/>
    <mergeCell ref="H25:K25"/>
    <mergeCell ref="C27:F27"/>
    <mergeCell ref="C29:K29"/>
    <mergeCell ref="D30:F30"/>
    <mergeCell ref="G30:H30"/>
    <mergeCell ref="I30:K30"/>
    <mergeCell ref="D31:F31"/>
    <mergeCell ref="H31:K31"/>
    <mergeCell ref="D32:K32"/>
    <mergeCell ref="D33:K33"/>
    <mergeCell ref="D34:E34"/>
    <mergeCell ref="G34:H34"/>
    <mergeCell ref="J34:K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5:K51"/>
    <mergeCell ref="C52:E52"/>
    <mergeCell ref="F52:K52"/>
    <mergeCell ref="C53:E53"/>
    <mergeCell ref="F53:K53"/>
    <mergeCell ref="D54:F54"/>
    <mergeCell ref="H54:K54"/>
    <mergeCell ref="D55:F55"/>
    <mergeCell ref="G55:K55"/>
    <mergeCell ref="D56:K56"/>
    <mergeCell ref="D57:K57"/>
    <mergeCell ref="D58:E58"/>
    <mergeCell ref="G58:H58"/>
    <mergeCell ref="J58:K58"/>
    <mergeCell ref="D59:E59"/>
    <mergeCell ref="F59:K59"/>
    <mergeCell ref="C60:E60"/>
    <mergeCell ref="F60:K60"/>
    <mergeCell ref="D64:F64"/>
    <mergeCell ref="G64:H64"/>
    <mergeCell ref="I64:K64"/>
    <mergeCell ref="E65:F65"/>
    <mergeCell ref="G65:H65"/>
    <mergeCell ref="J65:K65"/>
    <mergeCell ref="D66:E66"/>
    <mergeCell ref="H66:K66"/>
    <mergeCell ref="E67:F67"/>
    <mergeCell ref="G67:H67"/>
    <mergeCell ref="J67:K67"/>
    <mergeCell ref="D68:E68"/>
    <mergeCell ref="H68:K68"/>
    <mergeCell ref="C69:K69"/>
    <mergeCell ref="B70:L70"/>
    <mergeCell ref="B71:L71"/>
    <mergeCell ref="B72:L72"/>
    <mergeCell ref="B73:L73"/>
    <mergeCell ref="B74:L74"/>
    <mergeCell ref="B75:L75"/>
    <mergeCell ref="B76:L76"/>
    <mergeCell ref="B77:L77"/>
    <mergeCell ref="B87:L87"/>
    <mergeCell ref="B88:L88"/>
    <mergeCell ref="B89:L89"/>
    <mergeCell ref="C90:K90"/>
    <mergeCell ref="B78:L78"/>
    <mergeCell ref="B79:L79"/>
    <mergeCell ref="B80:L80"/>
    <mergeCell ref="B81:L81"/>
    <mergeCell ref="B82:L82"/>
    <mergeCell ref="B83:L83"/>
    <mergeCell ref="B84:L84"/>
    <mergeCell ref="B85:L85"/>
    <mergeCell ref="B86:L86"/>
  </mergeCells>
  <pageMargins left="0.75" right="0.75" top="1" bottom="1" header="0.5" footer="0.5"/>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K44"/>
  <sheetViews>
    <sheetView showGridLines="0" workbookViewId="0"/>
  </sheetViews>
  <sheetFormatPr defaultColWidth="9.140625" defaultRowHeight="15" customHeight="1"/>
  <cols>
    <col min="1" max="1" width="9.140625" customWidth="1"/>
    <col min="2" max="2" width="5" customWidth="1"/>
    <col min="3" max="3" width="21.28515625" customWidth="1"/>
    <col min="4" max="7" width="9.140625" customWidth="1"/>
    <col min="8" max="8" width="10.42578125" customWidth="1"/>
    <col min="9" max="11" width="9.140625" customWidth="1"/>
  </cols>
  <sheetData>
    <row r="1" spans="1:11" ht="12.75">
      <c r="B1" s="1"/>
      <c r="C1" s="1"/>
      <c r="D1" s="1"/>
      <c r="E1" s="1"/>
      <c r="F1" s="1"/>
      <c r="G1" s="1"/>
      <c r="H1" s="1"/>
      <c r="I1" s="1"/>
      <c r="J1" s="1"/>
      <c r="K1" s="1"/>
    </row>
    <row r="2" spans="1:11" ht="45" customHeight="1">
      <c r="A2" s="2"/>
      <c r="B2" s="227" t="s">
        <v>83</v>
      </c>
      <c r="C2" s="153"/>
      <c r="D2" s="153"/>
      <c r="E2" s="153"/>
      <c r="F2" s="153"/>
      <c r="G2" s="153"/>
      <c r="H2" s="153"/>
      <c r="I2" s="153"/>
      <c r="J2" s="153"/>
      <c r="K2" s="153"/>
    </row>
    <row r="3" spans="1:11" ht="36.75" customHeight="1">
      <c r="A3" s="2"/>
      <c r="B3" s="41" t="s">
        <v>84</v>
      </c>
      <c r="C3" s="42"/>
      <c r="D3" s="43"/>
      <c r="E3" s="43"/>
      <c r="F3" s="43"/>
      <c r="G3" s="43"/>
      <c r="H3" s="43"/>
      <c r="I3" s="43"/>
      <c r="J3" s="43"/>
      <c r="K3" s="44"/>
    </row>
    <row r="4" spans="1:11">
      <c r="A4" s="2"/>
      <c r="B4" s="45"/>
      <c r="C4" s="228" t="str">
        <f>("CUSTOMER INFORMATION ("&amp;UTILITY_NAME_CAP)&amp;" ACCOUNT HOLDER)"</f>
        <v>CUSTOMER INFORMATION (PEPCO ACCOUNT HOLDER)</v>
      </c>
      <c r="D4" s="153"/>
      <c r="E4" s="153"/>
      <c r="F4" s="153"/>
      <c r="G4" s="153"/>
      <c r="H4" s="153"/>
      <c r="I4" s="153"/>
      <c r="J4" s="153"/>
      <c r="K4" s="153"/>
    </row>
    <row r="5" spans="1:11">
      <c r="A5" s="2"/>
      <c r="B5" s="45"/>
      <c r="C5" s="16" t="s">
        <v>16</v>
      </c>
      <c r="D5" s="176" t="str">
        <f>IF(('Walkthrough Assessment'!D5=""),"",'Walkthrough Assessment'!D5)</f>
        <v/>
      </c>
      <c r="E5" s="153"/>
      <c r="F5" s="153"/>
      <c r="G5" s="153"/>
      <c r="H5" s="153"/>
      <c r="I5" s="153"/>
      <c r="J5" s="153"/>
      <c r="K5" s="153"/>
    </row>
    <row r="6" spans="1:11">
      <c r="A6" s="2"/>
      <c r="B6" s="45"/>
      <c r="C6" s="16" t="s">
        <v>23</v>
      </c>
      <c r="D6" s="176" t="str">
        <f>IF(('Walkthrough Assessment'!$D$9=""),"",'Walkthrough Assessment'!$D$9)</f>
        <v/>
      </c>
      <c r="E6" s="153"/>
      <c r="F6" s="153"/>
      <c r="G6" s="171"/>
      <c r="H6" s="18" t="s">
        <v>24</v>
      </c>
      <c r="I6" s="176" t="str">
        <f>IF(('Walkthrough Assessment'!$I$9=""),"",'Walkthrough Assessment'!$I$9)</f>
        <v/>
      </c>
      <c r="J6" s="153"/>
      <c r="K6" s="153"/>
    </row>
    <row r="7" spans="1:11">
      <c r="A7" s="2"/>
      <c r="B7" s="45"/>
      <c r="C7" s="16" t="s">
        <v>19</v>
      </c>
      <c r="D7" s="176" t="str">
        <f>IF(('Walkthrough Assessment'!$D$7=""),"",'Walkthrough Assessment'!$D$7)</f>
        <v/>
      </c>
      <c r="E7" s="153"/>
      <c r="F7" s="153"/>
      <c r="G7" s="153"/>
      <c r="H7" s="153"/>
      <c r="I7" s="153"/>
      <c r="J7" s="153"/>
      <c r="K7" s="153"/>
    </row>
    <row r="8" spans="1:11">
      <c r="A8" s="2"/>
      <c r="B8" s="45"/>
      <c r="C8" s="16" t="s">
        <v>20</v>
      </c>
      <c r="D8" s="176" t="str">
        <f>IF(('Walkthrough Assessment'!$D$8=""),"",'Walkthrough Assessment'!$D$8)</f>
        <v/>
      </c>
      <c r="E8" s="171"/>
      <c r="F8" s="18" t="s">
        <v>21</v>
      </c>
      <c r="G8" s="176" t="str">
        <f>IF(('Walkthrough Assessment'!$G$8=""),"",'Walkthrough Assessment'!$G$8)</f>
        <v>MD</v>
      </c>
      <c r="H8" s="171"/>
      <c r="I8" s="19" t="s">
        <v>22</v>
      </c>
      <c r="J8" s="177" t="str">
        <f>IF(('Walkthrough Assessment'!$J$8=""),"",'Walkthrough Assessment'!$J$8)</f>
        <v/>
      </c>
      <c r="K8" s="153"/>
    </row>
    <row r="9" spans="1:11" ht="15.75" customHeight="1">
      <c r="A9" s="2"/>
      <c r="B9" s="46"/>
      <c r="C9" s="16" t="s">
        <v>25</v>
      </c>
      <c r="D9" s="204" t="str">
        <f>IF(('Walkthrough Assessment'!D10=""),"",'Walkthrough Assessment'!D10)</f>
        <v/>
      </c>
      <c r="E9" s="153"/>
      <c r="F9" s="171"/>
      <c r="G9" s="18" t="s">
        <v>26</v>
      </c>
      <c r="H9" s="204" t="str">
        <f>IF(('Walkthrough Assessment'!$H$10=""),"",'Walkthrough Assessment'!$H$10)</f>
        <v>None</v>
      </c>
      <c r="I9" s="153"/>
      <c r="J9" s="153"/>
      <c r="K9" s="153"/>
    </row>
    <row r="10" spans="1:11" ht="13.5">
      <c r="A10" s="2"/>
      <c r="B10" s="219" t="s">
        <v>85</v>
      </c>
      <c r="C10" s="153"/>
      <c r="D10" s="153"/>
      <c r="E10" s="153"/>
      <c r="F10" s="153"/>
      <c r="G10" s="153"/>
      <c r="H10" s="153"/>
      <c r="I10" s="153"/>
      <c r="J10" s="153"/>
      <c r="K10" s="153"/>
    </row>
    <row r="11" spans="1:11" ht="23.25" customHeight="1">
      <c r="A11" s="2"/>
      <c r="B11" s="46"/>
      <c r="C11" s="47" t="s">
        <v>86</v>
      </c>
      <c r="D11" s="225"/>
      <c r="E11" s="153"/>
      <c r="F11" s="171"/>
      <c r="G11" s="28"/>
      <c r="H11" s="48"/>
      <c r="I11" s="48"/>
      <c r="J11" s="48"/>
      <c r="K11" s="49"/>
    </row>
    <row r="12" spans="1:11" ht="13.5">
      <c r="A12" s="2"/>
      <c r="B12" s="219" t="s">
        <v>87</v>
      </c>
      <c r="C12" s="153"/>
      <c r="D12" s="153"/>
      <c r="E12" s="153"/>
      <c r="F12" s="153"/>
      <c r="G12" s="153"/>
      <c r="H12" s="153"/>
      <c r="I12" s="153"/>
      <c r="J12" s="153"/>
      <c r="K12" s="153"/>
    </row>
    <row r="13" spans="1:11">
      <c r="A13" s="2"/>
      <c r="B13" s="45"/>
      <c r="C13" s="23" t="s">
        <v>88</v>
      </c>
      <c r="D13" s="50"/>
      <c r="E13" s="50"/>
      <c r="F13" s="50"/>
      <c r="G13" s="51"/>
      <c r="H13" s="206"/>
      <c r="I13" s="171"/>
      <c r="J13" s="23"/>
      <c r="K13" s="51"/>
    </row>
    <row r="14" spans="1:11" ht="36" customHeight="1">
      <c r="A14" s="2"/>
      <c r="B14" s="45"/>
      <c r="C14" s="226" t="str">
        <f>IF((H13="Yes"),"Identify measure item (from Input sheet) below and provide a brief explanation of any change.",IF((H13="no"),"CONTINUE TO STEP 4",""))</f>
        <v/>
      </c>
      <c r="D14" s="153"/>
      <c r="E14" s="153"/>
      <c r="F14" s="153"/>
      <c r="G14" s="153"/>
      <c r="H14" s="153"/>
      <c r="I14" s="153"/>
      <c r="J14" s="153"/>
      <c r="K14" s="153"/>
    </row>
    <row r="15" spans="1:11">
      <c r="A15" s="2"/>
      <c r="B15" s="45"/>
      <c r="C15" s="19" t="s">
        <v>89</v>
      </c>
      <c r="D15" s="223" t="s">
        <v>90</v>
      </c>
      <c r="E15" s="153"/>
      <c r="F15" s="153"/>
      <c r="G15" s="153"/>
      <c r="H15" s="153"/>
      <c r="I15" s="153"/>
      <c r="J15" s="153"/>
      <c r="K15" s="153"/>
    </row>
    <row r="16" spans="1:11">
      <c r="A16" s="2"/>
      <c r="B16" s="45"/>
      <c r="C16" s="52" t="s">
        <v>91</v>
      </c>
      <c r="D16" s="224" t="s">
        <v>92</v>
      </c>
      <c r="E16" s="153"/>
      <c r="F16" s="153"/>
      <c r="G16" s="153"/>
      <c r="H16" s="153"/>
      <c r="I16" s="153"/>
      <c r="J16" s="153"/>
      <c r="K16" s="153"/>
    </row>
    <row r="17" spans="1:11">
      <c r="A17" s="2"/>
      <c r="B17" s="45"/>
      <c r="C17" s="53"/>
      <c r="D17" s="221"/>
      <c r="E17" s="153"/>
      <c r="F17" s="153"/>
      <c r="G17" s="153"/>
      <c r="H17" s="153"/>
      <c r="I17" s="153"/>
      <c r="J17" s="153"/>
      <c r="K17" s="153"/>
    </row>
    <row r="18" spans="1:11">
      <c r="A18" s="2"/>
      <c r="B18" s="45"/>
      <c r="C18" s="53"/>
      <c r="D18" s="221"/>
      <c r="E18" s="153"/>
      <c r="F18" s="153"/>
      <c r="G18" s="153"/>
      <c r="H18" s="153"/>
      <c r="I18" s="153"/>
      <c r="J18" s="153"/>
      <c r="K18" s="153"/>
    </row>
    <row r="19" spans="1:11">
      <c r="A19" s="2"/>
      <c r="B19" s="45"/>
      <c r="C19" s="53"/>
      <c r="D19" s="221"/>
      <c r="E19" s="153"/>
      <c r="F19" s="153"/>
      <c r="G19" s="153"/>
      <c r="H19" s="153"/>
      <c r="I19" s="153"/>
      <c r="J19" s="153"/>
      <c r="K19" s="153"/>
    </row>
    <row r="20" spans="1:11">
      <c r="A20" s="2"/>
      <c r="B20" s="45"/>
      <c r="C20" s="53"/>
      <c r="D20" s="221"/>
      <c r="E20" s="153"/>
      <c r="F20" s="153"/>
      <c r="G20" s="153"/>
      <c r="H20" s="153"/>
      <c r="I20" s="153"/>
      <c r="J20" s="153"/>
      <c r="K20" s="153"/>
    </row>
    <row r="21" spans="1:11" ht="15.75" customHeight="1">
      <c r="A21" s="2"/>
      <c r="B21" s="46"/>
      <c r="C21" s="53"/>
      <c r="D21" s="221"/>
      <c r="E21" s="153"/>
      <c r="F21" s="153"/>
      <c r="G21" s="153"/>
      <c r="H21" s="153"/>
      <c r="I21" s="153"/>
      <c r="J21" s="153"/>
      <c r="K21" s="153"/>
    </row>
    <row r="22" spans="1:11" ht="13.5">
      <c r="A22" s="2"/>
      <c r="B22" s="219" t="s">
        <v>93</v>
      </c>
      <c r="C22" s="153"/>
      <c r="D22" s="153"/>
      <c r="E22" s="153"/>
      <c r="F22" s="153"/>
      <c r="G22" s="153"/>
      <c r="H22" s="153"/>
      <c r="I22" s="153"/>
      <c r="J22" s="153"/>
      <c r="K22" s="153"/>
    </row>
    <row r="23" spans="1:11" ht="18.75" customHeight="1">
      <c r="A23" s="2"/>
      <c r="B23" s="54"/>
      <c r="C23" s="55" t="s">
        <v>94</v>
      </c>
      <c r="D23" s="55"/>
      <c r="E23" s="56"/>
      <c r="F23" s="222" t="str">
        <f>IF((E23="No"),"Skip to Step 6",IF((E23="Yes"),"Update below as necessary",""))</f>
        <v/>
      </c>
      <c r="G23" s="153"/>
      <c r="H23" s="153"/>
      <c r="I23" s="153"/>
      <c r="J23" s="153"/>
      <c r="K23" s="153"/>
    </row>
    <row r="24" spans="1:11">
      <c r="A24" s="2"/>
      <c r="B24" s="45"/>
      <c r="C24" s="16" t="s">
        <v>65</v>
      </c>
      <c r="D24" s="173" t="str">
        <f>IF(('Walkthrough Assessment'!$D$55=""),"",'Walkthrough Assessment'!$D$55)</f>
        <v/>
      </c>
      <c r="E24" s="153"/>
      <c r="F24" s="171"/>
      <c r="G24" s="173" t="str">
        <f>IF(('Walkthrough Assessment'!$G$55=""),"",'Walkthrough Assessment'!$G$55)</f>
        <v/>
      </c>
      <c r="H24" s="153"/>
      <c r="I24" s="153"/>
      <c r="J24" s="153"/>
      <c r="K24" s="153"/>
    </row>
    <row r="25" spans="1:11">
      <c r="A25" s="2"/>
      <c r="B25" s="45"/>
      <c r="C25" s="16" t="s">
        <v>66</v>
      </c>
      <c r="D25" s="173" t="str">
        <f>IF(('Walkthrough Assessment'!$D$56=""),"",'Walkthrough Assessment'!$D$56)</f>
        <v/>
      </c>
      <c r="E25" s="153"/>
      <c r="F25" s="153"/>
      <c r="G25" s="153"/>
      <c r="H25" s="153"/>
      <c r="I25" s="153"/>
      <c r="J25" s="153"/>
      <c r="K25" s="153"/>
    </row>
    <row r="26" spans="1:11">
      <c r="A26" s="2"/>
      <c r="B26" s="45"/>
      <c r="C26" s="16" t="s">
        <v>49</v>
      </c>
      <c r="D26" s="173" t="str">
        <f>IF(('Walkthrough Assessment'!$D$57=""),"",'Walkthrough Assessment'!$D$57)</f>
        <v/>
      </c>
      <c r="E26" s="153"/>
      <c r="F26" s="153"/>
      <c r="G26" s="153"/>
      <c r="H26" s="153"/>
      <c r="I26" s="153"/>
      <c r="J26" s="153"/>
      <c r="K26" s="153"/>
    </row>
    <row r="27" spans="1:11">
      <c r="A27" s="2"/>
      <c r="B27" s="45"/>
      <c r="C27" s="16" t="s">
        <v>20</v>
      </c>
      <c r="D27" s="176" t="str">
        <f>IF(('Walkthrough Assessment'!$D$58=""),"",'Walkthrough Assessment'!$D$58)</f>
        <v/>
      </c>
      <c r="E27" s="171"/>
      <c r="F27" s="16" t="s">
        <v>21</v>
      </c>
      <c r="G27" s="173" t="str">
        <f>IF(('Walkthrough Assessment'!$G$58=""),"",'Walkthrough Assessment'!$G$58)</f>
        <v/>
      </c>
      <c r="H27" s="171"/>
      <c r="I27" s="19" t="s">
        <v>22</v>
      </c>
      <c r="J27" s="177" t="str">
        <f>IF(('Walkthrough Assessment'!$J$58=""),"",'Walkthrough Assessment'!$J$58)</f>
        <v/>
      </c>
      <c r="K27" s="153"/>
    </row>
    <row r="28" spans="1:11">
      <c r="A28" s="2"/>
      <c r="B28" s="45"/>
      <c r="C28" s="16" t="s">
        <v>67</v>
      </c>
      <c r="D28" s="173" t="str">
        <f>IF(('Walkthrough Assessment'!$D$59=""),"",'Walkthrough Assessment'!$D$59)</f>
        <v/>
      </c>
      <c r="E28" s="171"/>
      <c r="F28" s="178"/>
      <c r="G28" s="153"/>
      <c r="H28" s="153"/>
      <c r="I28" s="153"/>
      <c r="J28" s="153"/>
      <c r="K28" s="153"/>
    </row>
    <row r="29" spans="1:11" ht="15.75" customHeight="1">
      <c r="A29" s="2"/>
      <c r="B29" s="46"/>
      <c r="C29" s="170" t="s">
        <v>68</v>
      </c>
      <c r="D29" s="153"/>
      <c r="E29" s="171"/>
      <c r="F29" s="176" t="str">
        <f>IF(('Walkthrough Assessment'!$F$60=""),"",'Walkthrough Assessment'!$F$60)</f>
        <v/>
      </c>
      <c r="G29" s="153"/>
      <c r="H29" s="153"/>
      <c r="I29" s="153"/>
      <c r="J29" s="153"/>
      <c r="K29" s="153"/>
    </row>
    <row r="30" spans="1:11" ht="13.5">
      <c r="A30" s="2"/>
      <c r="B30" s="219" t="s">
        <v>95</v>
      </c>
      <c r="C30" s="153"/>
      <c r="D30" s="153"/>
      <c r="E30" s="153"/>
      <c r="F30" s="153"/>
      <c r="G30" s="153"/>
      <c r="H30" s="153"/>
      <c r="I30" s="153"/>
      <c r="J30" s="153"/>
      <c r="K30" s="153"/>
    </row>
    <row r="31" spans="1:11" ht="29.25" customHeight="1">
      <c r="A31" s="2"/>
      <c r="B31" s="54"/>
      <c r="C31" s="220"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53"/>
      <c r="E31" s="153"/>
      <c r="F31" s="153"/>
      <c r="G31" s="153"/>
      <c r="H31" s="153"/>
      <c r="I31" s="153"/>
      <c r="J31" s="153"/>
      <c r="K31" s="153"/>
    </row>
    <row r="32" spans="1:11" ht="16.5" customHeight="1">
      <c r="A32" s="2"/>
      <c r="B32" s="57"/>
      <c r="C32" s="209" t="s">
        <v>96</v>
      </c>
      <c r="D32" s="153"/>
      <c r="E32" s="171"/>
      <c r="F32" s="173"/>
      <c r="G32" s="153"/>
      <c r="H32" s="153"/>
      <c r="I32" s="153"/>
      <c r="J32" s="153"/>
      <c r="K32" s="153"/>
    </row>
    <row r="33" spans="1:11" ht="39" customHeight="1">
      <c r="A33" s="2"/>
      <c r="B33" s="58"/>
      <c r="C33" s="209" t="s">
        <v>63</v>
      </c>
      <c r="D33" s="153"/>
      <c r="E33" s="171"/>
      <c r="F33" s="173"/>
      <c r="G33" s="153"/>
      <c r="H33" s="153"/>
      <c r="I33" s="153"/>
      <c r="J33" s="153"/>
      <c r="K33" s="153"/>
    </row>
    <row r="34" spans="1:11" ht="13.5">
      <c r="A34" s="2"/>
      <c r="B34" s="219" t="s">
        <v>97</v>
      </c>
      <c r="C34" s="153"/>
      <c r="D34" s="153"/>
      <c r="E34" s="153"/>
      <c r="F34" s="153"/>
      <c r="G34" s="153"/>
      <c r="H34" s="153"/>
      <c r="I34" s="153"/>
      <c r="J34" s="153"/>
      <c r="K34" s="153"/>
    </row>
    <row r="35" spans="1:11" ht="43.5" customHeight="1">
      <c r="A35" s="2"/>
      <c r="B35" s="46"/>
      <c r="C35" s="152"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53"/>
      <c r="E35" s="153"/>
      <c r="F35" s="153"/>
      <c r="G35" s="153"/>
      <c r="H35" s="153"/>
      <c r="I35" s="153"/>
      <c r="J35" s="153"/>
      <c r="K35" s="153"/>
    </row>
    <row r="36" spans="1:11" ht="15.75" customHeight="1">
      <c r="A36" s="2"/>
      <c r="B36" s="27"/>
      <c r="C36" s="42"/>
      <c r="D36" s="42"/>
      <c r="E36" s="42"/>
      <c r="F36" s="42"/>
      <c r="G36" s="42"/>
      <c r="H36" s="42"/>
      <c r="I36" s="42"/>
      <c r="J36" s="42"/>
      <c r="K36" s="59" t="e">
        <f>#REF!</f>
        <v>#REF!</v>
      </c>
    </row>
    <row r="37" spans="1:11" ht="15" customHeight="1">
      <c r="B37" s="14"/>
      <c r="C37" s="14"/>
      <c r="D37" s="14"/>
      <c r="E37" s="14"/>
      <c r="F37" s="14"/>
      <c r="G37" s="14"/>
      <c r="H37" s="14"/>
      <c r="I37" s="14"/>
      <c r="J37" s="14"/>
      <c r="K37" s="14"/>
    </row>
    <row r="38" spans="1:11" ht="15" customHeight="1">
      <c r="C38" s="1"/>
      <c r="D38" s="1"/>
      <c r="E38" s="1"/>
      <c r="F38" s="1"/>
      <c r="G38" s="1"/>
      <c r="H38" s="1"/>
      <c r="I38" s="1"/>
      <c r="J38" s="1"/>
      <c r="K38" s="1"/>
    </row>
    <row r="39" spans="1:11" hidden="1">
      <c r="A39" s="60" t="s">
        <v>98</v>
      </c>
      <c r="B39" s="2"/>
      <c r="C39" s="16" t="s">
        <v>65</v>
      </c>
      <c r="D39" s="173" t="str">
        <f>IF(('Walkthrough Assessment'!$D$55=""),"",'Walkthrough Assessment'!$D$55)</f>
        <v/>
      </c>
      <c r="E39" s="153"/>
      <c r="F39" s="171"/>
      <c r="G39" s="173" t="str">
        <f>IF(('Walkthrough Assessment'!$G$55=""),"",'Walkthrough Assessment'!$G$55)</f>
        <v/>
      </c>
      <c r="H39" s="153"/>
      <c r="I39" s="153"/>
      <c r="J39" s="153"/>
      <c r="K39" s="153"/>
    </row>
    <row r="40" spans="1:11" hidden="1">
      <c r="B40" s="2"/>
      <c r="C40" s="16" t="s">
        <v>66</v>
      </c>
      <c r="D40" s="173" t="str">
        <f>IF(('Walkthrough Assessment'!$D$56=""),"",'Walkthrough Assessment'!$D$56)</f>
        <v/>
      </c>
      <c r="E40" s="153"/>
      <c r="F40" s="153"/>
      <c r="G40" s="153"/>
      <c r="H40" s="153"/>
      <c r="I40" s="153"/>
      <c r="J40" s="153"/>
      <c r="K40" s="153"/>
    </row>
    <row r="41" spans="1:11" hidden="1">
      <c r="B41" s="2"/>
      <c r="C41" s="16" t="s">
        <v>49</v>
      </c>
      <c r="D41" s="173" t="str">
        <f>IF(('Walkthrough Assessment'!$D$57=""),"",'Walkthrough Assessment'!$D$57)</f>
        <v/>
      </c>
      <c r="E41" s="153"/>
      <c r="F41" s="153"/>
      <c r="G41" s="153"/>
      <c r="H41" s="153"/>
      <c r="I41" s="153"/>
      <c r="J41" s="153"/>
      <c r="K41" s="153"/>
    </row>
    <row r="42" spans="1:11" hidden="1">
      <c r="B42" s="2"/>
      <c r="C42" s="16" t="s">
        <v>20</v>
      </c>
      <c r="D42" s="176" t="str">
        <f>IF(('Walkthrough Assessment'!$D$58=""),"",'Walkthrough Assessment'!$D$58)</f>
        <v/>
      </c>
      <c r="E42" s="171"/>
      <c r="F42" s="16" t="s">
        <v>21</v>
      </c>
      <c r="G42" s="173" t="str">
        <f>IF(('Walkthrough Assessment'!$G$58=""),"",'Walkthrough Assessment'!$G$58)</f>
        <v/>
      </c>
      <c r="H42" s="171"/>
      <c r="I42" s="19" t="s">
        <v>22</v>
      </c>
      <c r="J42" s="177" t="str">
        <f>IF(('Walkthrough Assessment'!$J$58=""),"",'Walkthrough Assessment'!$J$58)</f>
        <v/>
      </c>
      <c r="K42" s="153"/>
    </row>
    <row r="43" spans="1:11" hidden="1">
      <c r="B43" s="2"/>
      <c r="C43" s="16" t="s">
        <v>67</v>
      </c>
      <c r="D43" s="173" t="str">
        <f>IF(('Walkthrough Assessment'!$D$59=""),"",'Walkthrough Assessment'!$D$59)</f>
        <v/>
      </c>
      <c r="E43" s="171"/>
      <c r="F43" s="178"/>
      <c r="G43" s="153"/>
      <c r="H43" s="153"/>
      <c r="I43" s="153"/>
      <c r="J43" s="153"/>
      <c r="K43" s="153"/>
    </row>
    <row r="44" spans="1:11" hidden="1">
      <c r="B44" s="2"/>
      <c r="C44" s="217" t="s">
        <v>68</v>
      </c>
      <c r="D44" s="163"/>
      <c r="E44" s="185"/>
      <c r="F44" s="218" t="str">
        <f>IF(('Walkthrough Assessment'!$F$60=""),"",'Walkthrough Assessment'!$F$60)</f>
        <v/>
      </c>
      <c r="G44" s="163"/>
      <c r="H44" s="163"/>
      <c r="I44" s="163"/>
      <c r="J44" s="163"/>
      <c r="K44" s="163"/>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dimension ref="A1:K128"/>
  <sheetViews>
    <sheetView workbookViewId="0"/>
  </sheetViews>
  <sheetFormatPr defaultColWidth="9.140625" defaultRowHeight="15" customHeight="1"/>
  <cols>
    <col min="1" max="1" width="32.42578125" customWidth="1"/>
    <col min="2" max="2" width="11.7109375" customWidth="1"/>
    <col min="3" max="3" width="12.140625" customWidth="1"/>
    <col min="4" max="4" width="17.5703125" customWidth="1"/>
    <col min="5" max="5" width="9.7109375" customWidth="1"/>
    <col min="6" max="6" width="35.140625" customWidth="1"/>
    <col min="7" max="7" width="32.42578125" customWidth="1"/>
    <col min="8" max="8" width="9.140625" customWidth="1"/>
    <col min="9" max="9" width="18.7109375" customWidth="1"/>
    <col min="10" max="10" width="9.42578125" customWidth="1"/>
    <col min="11" max="11" width="12.42578125" customWidth="1"/>
  </cols>
  <sheetData>
    <row r="1" spans="1:7" ht="43.5" customHeight="1">
      <c r="A1" s="61" t="s">
        <v>99</v>
      </c>
      <c r="D1" s="61" t="s">
        <v>100</v>
      </c>
      <c r="E1" s="61" t="s">
        <v>101</v>
      </c>
      <c r="F1" s="61" t="s">
        <v>102</v>
      </c>
    </row>
    <row r="2" spans="1:7">
      <c r="A2" s="60" t="s">
        <v>103</v>
      </c>
      <c r="B2" s="60" t="s">
        <v>104</v>
      </c>
      <c r="C2" s="60" t="s">
        <v>105</v>
      </c>
      <c r="E2" s="62">
        <f>B$38</f>
        <v>0.57999999999999996</v>
      </c>
      <c r="F2" s="62">
        <f>C$38</f>
        <v>0.40100000000000002</v>
      </c>
      <c r="G2" s="60" t="s">
        <v>106</v>
      </c>
    </row>
    <row r="3" spans="1:7">
      <c r="A3" s="60" t="s">
        <v>107</v>
      </c>
      <c r="B3" s="60" t="s">
        <v>104</v>
      </c>
      <c r="C3" s="60" t="s">
        <v>105</v>
      </c>
      <c r="E3" s="62">
        <f>B$38</f>
        <v>0.57999999999999996</v>
      </c>
      <c r="F3" s="62">
        <f>C$38</f>
        <v>0.40100000000000002</v>
      </c>
      <c r="G3" s="60" t="s">
        <v>108</v>
      </c>
    </row>
    <row r="4" spans="1:7">
      <c r="A4" s="60" t="s">
        <v>109</v>
      </c>
      <c r="B4" s="60" t="s">
        <v>104</v>
      </c>
      <c r="C4" s="60" t="s">
        <v>105</v>
      </c>
      <c r="E4" s="62">
        <f>B$39</f>
        <v>0.64600000000000002</v>
      </c>
      <c r="F4" s="62">
        <f>C$39</f>
        <v>0</v>
      </c>
      <c r="G4" s="60" t="s">
        <v>106</v>
      </c>
    </row>
    <row r="5" spans="1:7">
      <c r="A5" s="60" t="s">
        <v>110</v>
      </c>
      <c r="B5" s="60" t="s">
        <v>104</v>
      </c>
      <c r="C5" s="60" t="s">
        <v>105</v>
      </c>
      <c r="E5" s="62">
        <v>0.2</v>
      </c>
      <c r="F5" s="62">
        <v>1</v>
      </c>
      <c r="G5" s="60" t="s">
        <v>111</v>
      </c>
    </row>
    <row r="6" spans="1:7">
      <c r="A6" s="60" t="s">
        <v>112</v>
      </c>
      <c r="B6" s="60" t="s">
        <v>104</v>
      </c>
      <c r="C6" s="60" t="s">
        <v>105</v>
      </c>
      <c r="E6" s="62">
        <v>0.64600000000000002</v>
      </c>
      <c r="F6" s="62">
        <v>0</v>
      </c>
      <c r="G6" s="60" t="s">
        <v>111</v>
      </c>
    </row>
    <row r="7" spans="1:7">
      <c r="A7" s="60" t="s">
        <v>113</v>
      </c>
      <c r="B7" s="60" t="s">
        <v>104</v>
      </c>
      <c r="C7" s="60" t="s">
        <v>105</v>
      </c>
      <c r="E7" s="62">
        <v>0.2</v>
      </c>
      <c r="F7" s="62">
        <v>1</v>
      </c>
      <c r="G7" s="60" t="s">
        <v>111</v>
      </c>
    </row>
    <row r="8" spans="1:7">
      <c r="A8" s="60" t="s">
        <v>114</v>
      </c>
      <c r="B8" s="60" t="s">
        <v>104</v>
      </c>
      <c r="C8" s="60" t="s">
        <v>115</v>
      </c>
    </row>
    <row r="9" spans="1:7">
      <c r="A9" s="60" t="s">
        <v>116</v>
      </c>
      <c r="B9" s="60" t="s">
        <v>104</v>
      </c>
      <c r="C9" s="60" t="s">
        <v>115</v>
      </c>
    </row>
    <row r="10" spans="1:7">
      <c r="A10" s="60" t="s">
        <v>117</v>
      </c>
      <c r="B10" s="60" t="s">
        <v>104</v>
      </c>
      <c r="C10" s="60" t="s">
        <v>115</v>
      </c>
    </row>
    <row r="11" spans="1:7">
      <c r="A11" s="60" t="s">
        <v>118</v>
      </c>
      <c r="B11" s="60" t="s">
        <v>104</v>
      </c>
      <c r="C11" s="60" t="s">
        <v>115</v>
      </c>
    </row>
    <row r="12" spans="1:7">
      <c r="A12" s="60" t="s">
        <v>119</v>
      </c>
      <c r="B12" s="60" t="s">
        <v>104</v>
      </c>
      <c r="C12" s="60" t="s">
        <v>115</v>
      </c>
    </row>
    <row r="13" spans="1:7">
      <c r="A13" s="60" t="s">
        <v>120</v>
      </c>
      <c r="B13" s="60" t="s">
        <v>104</v>
      </c>
      <c r="C13" s="60" t="s">
        <v>115</v>
      </c>
    </row>
    <row r="14" spans="1:7">
      <c r="A14" s="60" t="s">
        <v>121</v>
      </c>
      <c r="B14" s="60" t="s">
        <v>104</v>
      </c>
      <c r="C14" s="60" t="s">
        <v>115</v>
      </c>
    </row>
    <row r="15" spans="1:7">
      <c r="A15" s="60" t="s">
        <v>122</v>
      </c>
      <c r="B15" s="60" t="s">
        <v>104</v>
      </c>
      <c r="C15" s="60" t="s">
        <v>115</v>
      </c>
    </row>
    <row r="16" spans="1:7">
      <c r="A16" s="63" t="s">
        <v>123</v>
      </c>
      <c r="B16" s="60" t="s">
        <v>124</v>
      </c>
      <c r="C16" s="60" t="s">
        <v>115</v>
      </c>
      <c r="D16" s="60" t="s">
        <v>125</v>
      </c>
    </row>
    <row r="17" spans="1:4">
      <c r="A17" s="63" t="s">
        <v>126</v>
      </c>
      <c r="B17" s="60" t="s">
        <v>124</v>
      </c>
      <c r="C17" s="60" t="s">
        <v>105</v>
      </c>
      <c r="D17" s="60" t="s">
        <v>125</v>
      </c>
    </row>
    <row r="18" spans="1:4">
      <c r="A18" s="63" t="s">
        <v>127</v>
      </c>
      <c r="B18" s="60" t="s">
        <v>124</v>
      </c>
      <c r="C18" s="60" t="s">
        <v>115</v>
      </c>
      <c r="D18" s="60" t="s">
        <v>125</v>
      </c>
    </row>
    <row r="19" spans="1:4">
      <c r="A19" s="63" t="s">
        <v>128</v>
      </c>
      <c r="B19" s="60" t="s">
        <v>124</v>
      </c>
      <c r="C19" s="60" t="s">
        <v>105</v>
      </c>
      <c r="D19" s="60" t="s">
        <v>125</v>
      </c>
    </row>
    <row r="20" spans="1:4">
      <c r="A20" s="63" t="s">
        <v>129</v>
      </c>
      <c r="B20" s="60" t="s">
        <v>124</v>
      </c>
      <c r="C20" s="60" t="s">
        <v>105</v>
      </c>
      <c r="D20" s="60" t="s">
        <v>125</v>
      </c>
    </row>
    <row r="21" spans="1:4">
      <c r="A21" s="63" t="s">
        <v>130</v>
      </c>
      <c r="B21" s="60" t="s">
        <v>124</v>
      </c>
      <c r="C21" s="60" t="s">
        <v>105</v>
      </c>
      <c r="D21" s="60" t="s">
        <v>125</v>
      </c>
    </row>
    <row r="22" spans="1:4">
      <c r="A22" s="63" t="s">
        <v>131</v>
      </c>
      <c r="B22" s="60" t="s">
        <v>124</v>
      </c>
      <c r="C22" s="60" t="s">
        <v>105</v>
      </c>
      <c r="D22" s="60" t="s">
        <v>125</v>
      </c>
    </row>
    <row r="23" spans="1:4">
      <c r="A23" s="63" t="s">
        <v>132</v>
      </c>
      <c r="B23" s="60" t="s">
        <v>124</v>
      </c>
      <c r="C23" s="60" t="s">
        <v>115</v>
      </c>
      <c r="D23" s="60" t="s">
        <v>125</v>
      </c>
    </row>
    <row r="24" spans="1:4">
      <c r="A24" s="63" t="s">
        <v>133</v>
      </c>
      <c r="B24" s="60" t="s">
        <v>134</v>
      </c>
      <c r="C24" s="60" t="s">
        <v>115</v>
      </c>
    </row>
    <row r="25" spans="1:4">
      <c r="A25" s="63" t="s">
        <v>135</v>
      </c>
      <c r="B25" s="60" t="s">
        <v>134</v>
      </c>
      <c r="C25" s="60" t="s">
        <v>115</v>
      </c>
    </row>
    <row r="26" spans="1:4">
      <c r="A26" s="63" t="s">
        <v>134</v>
      </c>
      <c r="B26" s="60" t="s">
        <v>134</v>
      </c>
      <c r="C26" s="60" t="s">
        <v>115</v>
      </c>
    </row>
    <row r="27" spans="1:4" ht="15.75" customHeight="1">
      <c r="A27" s="1"/>
      <c r="B27" s="1"/>
      <c r="C27" s="1"/>
    </row>
    <row r="28" spans="1:4">
      <c r="A28" s="229" t="s">
        <v>136</v>
      </c>
      <c r="B28" s="153"/>
      <c r="C28" s="153"/>
    </row>
    <row r="29" spans="1:4">
      <c r="A29" s="53" t="s">
        <v>137</v>
      </c>
      <c r="B29" s="53" t="s">
        <v>101</v>
      </c>
      <c r="C29" s="53" t="s">
        <v>102</v>
      </c>
      <c r="D29" s="22"/>
    </row>
    <row r="30" spans="1:4">
      <c r="A30" s="64" t="s">
        <v>138</v>
      </c>
      <c r="B30" s="65">
        <v>0.71699999999999997</v>
      </c>
      <c r="C30" s="66">
        <v>0.46600000000000003</v>
      </c>
      <c r="D30" s="22"/>
    </row>
    <row r="31" spans="1:4">
      <c r="A31" s="45" t="s">
        <v>139</v>
      </c>
      <c r="B31" s="67">
        <v>0.47499999999999998</v>
      </c>
      <c r="C31" s="68">
        <v>0.34899999999999998</v>
      </c>
      <c r="D31" s="22"/>
    </row>
    <row r="32" spans="1:4">
      <c r="A32" s="45" t="s">
        <v>140</v>
      </c>
      <c r="B32" s="69">
        <v>0.30399999999999999</v>
      </c>
      <c r="C32" s="70">
        <v>0.17399999999999999</v>
      </c>
      <c r="D32" s="22"/>
    </row>
    <row r="33" spans="1:7">
      <c r="A33" s="45" t="s">
        <v>141</v>
      </c>
      <c r="B33" s="67">
        <v>0.24</v>
      </c>
      <c r="C33" s="68">
        <v>0.182</v>
      </c>
      <c r="D33" s="22"/>
    </row>
    <row r="34" spans="1:7" ht="15.75" customHeight="1">
      <c r="A34" s="46" t="s">
        <v>142</v>
      </c>
      <c r="B34" s="71">
        <v>0.123</v>
      </c>
      <c r="C34" s="72">
        <v>3.9E-2</v>
      </c>
      <c r="D34" s="22"/>
    </row>
    <row r="35" spans="1:7" ht="15.75" customHeight="1">
      <c r="A35" s="73"/>
      <c r="B35" s="73"/>
      <c r="C35" s="73"/>
    </row>
    <row r="36" spans="1:7">
      <c r="A36" s="229" t="s">
        <v>143</v>
      </c>
      <c r="B36" s="153"/>
      <c r="C36" s="153"/>
    </row>
    <row r="37" spans="1:7">
      <c r="A37" s="53" t="s">
        <v>144</v>
      </c>
      <c r="B37" s="53" t="s">
        <v>101</v>
      </c>
      <c r="C37" s="53" t="s">
        <v>102</v>
      </c>
      <c r="D37" s="22"/>
    </row>
    <row r="38" spans="1:7">
      <c r="A38" s="74" t="s">
        <v>145</v>
      </c>
      <c r="B38" s="75">
        <v>0.57999999999999996</v>
      </c>
      <c r="C38" s="66">
        <v>0.40100000000000002</v>
      </c>
      <c r="D38" s="22"/>
    </row>
    <row r="39" spans="1:7" ht="15.75" customHeight="1">
      <c r="A39" s="76" t="s">
        <v>109</v>
      </c>
      <c r="B39" s="77">
        <v>0.64600000000000002</v>
      </c>
      <c r="C39" s="78">
        <v>0</v>
      </c>
      <c r="D39" s="22"/>
    </row>
    <row r="40" spans="1:7">
      <c r="A40" s="79"/>
      <c r="B40" s="79"/>
      <c r="C40" s="14"/>
    </row>
    <row r="41" spans="1:7" ht="15.75" customHeight="1">
      <c r="A41" s="80" t="s">
        <v>146</v>
      </c>
      <c r="B41" s="81"/>
      <c r="D41" s="82" t="s">
        <v>134</v>
      </c>
      <c r="G41" s="83">
        <v>0</v>
      </c>
    </row>
    <row r="42" spans="1:7" ht="30.75" customHeight="1">
      <c r="A42" s="84" t="s">
        <v>147</v>
      </c>
      <c r="B42" s="85" t="s">
        <v>148</v>
      </c>
      <c r="C42" s="86" t="s">
        <v>149</v>
      </c>
      <c r="D42" s="82" t="s">
        <v>150</v>
      </c>
      <c r="G42" s="83">
        <v>0</v>
      </c>
    </row>
    <row r="43" spans="1:7">
      <c r="A43" s="87">
        <v>2</v>
      </c>
      <c r="B43" s="88">
        <v>600</v>
      </c>
      <c r="C43" s="89" t="s">
        <v>151</v>
      </c>
      <c r="F43" s="60" t="s">
        <v>152</v>
      </c>
      <c r="G43" s="60">
        <v>20</v>
      </c>
    </row>
    <row r="44" spans="1:7">
      <c r="A44" s="90">
        <v>3</v>
      </c>
      <c r="B44" s="91">
        <v>750</v>
      </c>
      <c r="C44" s="89" t="s">
        <v>153</v>
      </c>
      <c r="F44" s="60" t="s">
        <v>154</v>
      </c>
      <c r="G44" s="60">
        <v>3</v>
      </c>
    </row>
    <row r="45" spans="1:7">
      <c r="A45" s="90">
        <v>4</v>
      </c>
      <c r="B45" s="91">
        <v>825</v>
      </c>
      <c r="C45" s="89" t="s">
        <v>155</v>
      </c>
      <c r="D45" s="1"/>
      <c r="E45" s="1"/>
      <c r="F45" s="60" t="s">
        <v>156</v>
      </c>
      <c r="G45" s="60">
        <v>3</v>
      </c>
    </row>
    <row r="46" spans="1:7">
      <c r="A46" s="90">
        <v>5</v>
      </c>
      <c r="B46" s="91">
        <v>900</v>
      </c>
      <c r="C46" s="92" t="s">
        <v>157</v>
      </c>
      <c r="D46" s="93" t="s">
        <v>158</v>
      </c>
      <c r="E46" s="94">
        <v>8.1799999999999998E-2</v>
      </c>
      <c r="F46" s="22"/>
    </row>
    <row r="47" spans="1:7">
      <c r="A47" s="90">
        <v>7.5</v>
      </c>
      <c r="B47" s="91">
        <v>1100</v>
      </c>
      <c r="C47" s="89" t="s">
        <v>159</v>
      </c>
      <c r="D47" s="14"/>
      <c r="E47" s="14"/>
    </row>
    <row r="48" spans="1:7">
      <c r="A48" s="90">
        <v>10</v>
      </c>
      <c r="B48" s="91">
        <v>1300</v>
      </c>
      <c r="C48" s="89" t="s">
        <v>160</v>
      </c>
    </row>
    <row r="49" spans="1:3">
      <c r="A49" s="90">
        <v>15</v>
      </c>
      <c r="B49" s="91">
        <v>1700</v>
      </c>
      <c r="C49" s="89" t="s">
        <v>161</v>
      </c>
    </row>
    <row r="50" spans="1:3">
      <c r="A50" s="90">
        <v>20</v>
      </c>
      <c r="B50" s="91">
        <v>1950</v>
      </c>
      <c r="C50" s="89" t="s">
        <v>162</v>
      </c>
    </row>
    <row r="51" spans="1:3">
      <c r="A51" s="90">
        <v>25</v>
      </c>
      <c r="B51" s="91">
        <v>2100</v>
      </c>
      <c r="C51" s="89" t="s">
        <v>163</v>
      </c>
    </row>
    <row r="52" spans="1:3">
      <c r="A52" s="90">
        <v>30</v>
      </c>
      <c r="B52" s="91">
        <v>2450</v>
      </c>
      <c r="C52" s="89" t="s">
        <v>164</v>
      </c>
    </row>
    <row r="53" spans="1:3">
      <c r="A53" s="90">
        <v>40</v>
      </c>
      <c r="B53" s="91">
        <v>2800</v>
      </c>
      <c r="C53" s="89" t="s">
        <v>165</v>
      </c>
    </row>
    <row r="54" spans="1:3">
      <c r="A54" s="90">
        <v>50</v>
      </c>
      <c r="B54" s="91">
        <v>3500</v>
      </c>
      <c r="C54" s="89" t="s">
        <v>166</v>
      </c>
    </row>
    <row r="55" spans="1:3">
      <c r="A55" s="90">
        <v>60</v>
      </c>
      <c r="B55" s="91">
        <v>4200</v>
      </c>
      <c r="C55" s="89" t="s">
        <v>167</v>
      </c>
    </row>
    <row r="56" spans="1:3">
      <c r="A56" s="90">
        <v>75</v>
      </c>
      <c r="B56" s="91">
        <v>5250</v>
      </c>
      <c r="C56" s="89" t="s">
        <v>168</v>
      </c>
    </row>
    <row r="57" spans="1:3">
      <c r="A57" s="90">
        <v>100</v>
      </c>
      <c r="B57" s="91">
        <v>7000</v>
      </c>
      <c r="C57" s="89" t="s">
        <v>169</v>
      </c>
    </row>
    <row r="58" spans="1:3" ht="15.75" customHeight="1">
      <c r="A58" s="95" t="s">
        <v>170</v>
      </c>
      <c r="B58" s="96" t="s">
        <v>171</v>
      </c>
      <c r="C58" s="89" t="s">
        <v>172</v>
      </c>
    </row>
    <row r="59" spans="1:3">
      <c r="A59" s="97" t="s">
        <v>173</v>
      </c>
      <c r="B59" s="14"/>
      <c r="C59" s="98" t="s">
        <v>174</v>
      </c>
    </row>
    <row r="61" spans="1:3">
      <c r="A61" s="99">
        <v>70</v>
      </c>
      <c r="B61" s="60" t="s">
        <v>175</v>
      </c>
    </row>
    <row r="62" spans="1:3">
      <c r="A62" s="99">
        <v>0.16</v>
      </c>
      <c r="B62" s="60" t="s">
        <v>176</v>
      </c>
    </row>
    <row r="63" spans="1:3">
      <c r="A63" s="60">
        <v>0.746</v>
      </c>
      <c r="B63" s="60" t="s">
        <v>177</v>
      </c>
    </row>
    <row r="64" spans="1:3">
      <c r="A64" s="60">
        <v>0.55000000000000004</v>
      </c>
      <c r="B64" s="60" t="s">
        <v>178</v>
      </c>
    </row>
    <row r="65" spans="1:11">
      <c r="A65" s="60">
        <v>0.28000000000000003</v>
      </c>
      <c r="B65" s="60" t="s">
        <v>179</v>
      </c>
    </row>
    <row r="67" spans="1:11" ht="15" customHeight="1">
      <c r="A67" s="1"/>
      <c r="B67" s="1"/>
      <c r="C67" s="1"/>
      <c r="D67" s="1"/>
      <c r="E67" s="1"/>
      <c r="F67" s="1"/>
      <c r="G67" s="1"/>
      <c r="H67" s="1"/>
      <c r="I67" s="1"/>
      <c r="J67" s="1"/>
      <c r="K67" s="1"/>
    </row>
    <row r="68" spans="1:11">
      <c r="A68" s="100" t="s">
        <v>180</v>
      </c>
      <c r="B68" s="100" t="s">
        <v>181</v>
      </c>
      <c r="C68" s="100"/>
      <c r="D68" s="100" t="s">
        <v>182</v>
      </c>
      <c r="E68" s="100" t="s">
        <v>183</v>
      </c>
      <c r="F68" s="100" t="s">
        <v>184</v>
      </c>
      <c r="G68" s="100" t="s">
        <v>101</v>
      </c>
      <c r="H68" s="100" t="s">
        <v>102</v>
      </c>
      <c r="I68" s="100" t="s">
        <v>185</v>
      </c>
      <c r="J68" s="100" t="s">
        <v>100</v>
      </c>
      <c r="K68" s="100" t="s">
        <v>105</v>
      </c>
    </row>
    <row r="69" spans="1:11">
      <c r="A69" s="101" t="s">
        <v>123</v>
      </c>
      <c r="B69" s="53" t="s">
        <v>186</v>
      </c>
      <c r="C69" s="53"/>
      <c r="D69" s="53" t="s">
        <v>186</v>
      </c>
      <c r="E69" s="53"/>
      <c r="F69" s="53"/>
      <c r="G69" s="102">
        <v>1</v>
      </c>
      <c r="H69" s="102">
        <v>1</v>
      </c>
      <c r="I69" s="53" t="s">
        <v>124</v>
      </c>
      <c r="J69" s="53" t="s">
        <v>125</v>
      </c>
      <c r="K69" s="101" t="s">
        <v>115</v>
      </c>
    </row>
    <row r="70" spans="1:11">
      <c r="A70" s="101" t="s">
        <v>187</v>
      </c>
      <c r="B70" s="53" t="s">
        <v>186</v>
      </c>
      <c r="C70" s="53"/>
      <c r="D70" s="53"/>
      <c r="E70" s="53"/>
      <c r="F70" s="53" t="s">
        <v>186</v>
      </c>
      <c r="G70" s="102">
        <v>1</v>
      </c>
      <c r="H70" s="102">
        <v>1</v>
      </c>
      <c r="I70" s="53" t="s">
        <v>124</v>
      </c>
      <c r="J70" s="53" t="s">
        <v>125</v>
      </c>
      <c r="K70" s="101" t="s">
        <v>115</v>
      </c>
    </row>
    <row r="71" spans="1:11">
      <c r="A71" s="101" t="s">
        <v>188</v>
      </c>
      <c r="B71" s="53"/>
      <c r="C71" s="53"/>
      <c r="D71" s="53"/>
      <c r="E71" s="53"/>
      <c r="F71" s="53" t="s">
        <v>186</v>
      </c>
      <c r="G71" s="102">
        <v>1</v>
      </c>
      <c r="H71" s="102">
        <v>1</v>
      </c>
      <c r="I71" s="53" t="s">
        <v>124</v>
      </c>
      <c r="J71" s="53" t="s">
        <v>125</v>
      </c>
      <c r="K71" s="101" t="s">
        <v>115</v>
      </c>
    </row>
    <row r="72" spans="1:11">
      <c r="A72" s="101" t="s">
        <v>128</v>
      </c>
      <c r="B72" s="53" t="s">
        <v>186</v>
      </c>
      <c r="C72" s="53"/>
      <c r="D72" s="53"/>
      <c r="E72" s="53"/>
      <c r="F72" s="53"/>
      <c r="G72" s="102">
        <v>1</v>
      </c>
      <c r="H72" s="102">
        <v>1</v>
      </c>
      <c r="I72" s="53" t="s">
        <v>124</v>
      </c>
      <c r="J72" s="53" t="s">
        <v>125</v>
      </c>
      <c r="K72" s="101" t="s">
        <v>115</v>
      </c>
    </row>
    <row r="73" spans="1:11">
      <c r="A73" s="101" t="s">
        <v>131</v>
      </c>
      <c r="B73" s="53"/>
      <c r="C73" s="53"/>
      <c r="D73" s="53"/>
      <c r="E73" s="53"/>
      <c r="F73" s="53" t="s">
        <v>186</v>
      </c>
      <c r="G73" s="102">
        <v>1</v>
      </c>
      <c r="H73" s="102">
        <v>1</v>
      </c>
      <c r="I73" s="53" t="s">
        <v>124</v>
      </c>
      <c r="J73" s="53" t="s">
        <v>125</v>
      </c>
      <c r="K73" s="101" t="s">
        <v>115</v>
      </c>
    </row>
    <row r="74" spans="1:11">
      <c r="A74" s="101" t="s">
        <v>129</v>
      </c>
      <c r="B74" s="53" t="s">
        <v>186</v>
      </c>
      <c r="C74" s="53"/>
      <c r="D74" s="53" t="s">
        <v>186</v>
      </c>
      <c r="E74" s="53"/>
      <c r="F74" s="53" t="s">
        <v>186</v>
      </c>
      <c r="G74" s="102">
        <v>1</v>
      </c>
      <c r="H74" s="102">
        <v>1</v>
      </c>
      <c r="I74" s="53" t="s">
        <v>124</v>
      </c>
      <c r="J74" s="53" t="s">
        <v>125</v>
      </c>
      <c r="K74" s="101" t="s">
        <v>115</v>
      </c>
    </row>
    <row r="75" spans="1:11">
      <c r="A75" s="101" t="s">
        <v>130</v>
      </c>
      <c r="B75" s="53" t="s">
        <v>186</v>
      </c>
      <c r="C75" s="53"/>
      <c r="D75" s="53"/>
      <c r="E75" s="53"/>
      <c r="F75" s="53"/>
      <c r="G75" s="102">
        <v>1</v>
      </c>
      <c r="H75" s="102">
        <v>1</v>
      </c>
      <c r="I75" s="53" t="s">
        <v>124</v>
      </c>
      <c r="J75" s="53" t="s">
        <v>125</v>
      </c>
      <c r="K75" s="101" t="s">
        <v>115</v>
      </c>
    </row>
    <row r="76" spans="1:11">
      <c r="A76" s="101" t="s">
        <v>189</v>
      </c>
      <c r="B76" s="53"/>
      <c r="C76" s="53"/>
      <c r="D76" s="53"/>
      <c r="E76" s="53"/>
      <c r="F76" s="53" t="s">
        <v>186</v>
      </c>
      <c r="G76" s="102">
        <v>1</v>
      </c>
      <c r="H76" s="102">
        <v>1</v>
      </c>
      <c r="I76" s="53" t="s">
        <v>124</v>
      </c>
      <c r="J76" s="53" t="s">
        <v>125</v>
      </c>
      <c r="K76" s="101" t="s">
        <v>115</v>
      </c>
    </row>
    <row r="77" spans="1:11">
      <c r="A77" s="101" t="s">
        <v>190</v>
      </c>
      <c r="B77" s="53" t="s">
        <v>186</v>
      </c>
      <c r="C77" s="53"/>
      <c r="D77" s="53" t="s">
        <v>186</v>
      </c>
      <c r="E77" s="53"/>
      <c r="F77" s="53"/>
      <c r="G77" s="102">
        <v>1</v>
      </c>
      <c r="H77" s="102">
        <v>1</v>
      </c>
      <c r="I77" s="53" t="s">
        <v>124</v>
      </c>
      <c r="J77" s="53" t="s">
        <v>125</v>
      </c>
      <c r="K77" s="101" t="s">
        <v>115</v>
      </c>
    </row>
    <row r="78" spans="1:11">
      <c r="A78" s="101" t="s">
        <v>132</v>
      </c>
      <c r="B78" s="53"/>
      <c r="C78" s="53"/>
      <c r="D78" s="53" t="s">
        <v>186</v>
      </c>
      <c r="E78" s="53"/>
      <c r="F78" s="53" t="s">
        <v>186</v>
      </c>
      <c r="G78" s="102">
        <v>1</v>
      </c>
      <c r="H78" s="102">
        <v>1</v>
      </c>
      <c r="I78" s="53" t="s">
        <v>124</v>
      </c>
      <c r="J78" s="53" t="s">
        <v>125</v>
      </c>
      <c r="K78" s="101" t="s">
        <v>115</v>
      </c>
    </row>
    <row r="79" spans="1:11">
      <c r="A79" s="101" t="s">
        <v>191</v>
      </c>
      <c r="B79" s="53"/>
      <c r="C79" s="53"/>
      <c r="D79" s="53" t="s">
        <v>186</v>
      </c>
      <c r="E79" s="53"/>
      <c r="F79" s="53"/>
      <c r="G79" s="102">
        <v>1</v>
      </c>
      <c r="H79" s="102">
        <v>1</v>
      </c>
      <c r="I79" s="53" t="s">
        <v>124</v>
      </c>
      <c r="J79" s="53" t="s">
        <v>125</v>
      </c>
      <c r="K79" s="101" t="s">
        <v>115</v>
      </c>
    </row>
    <row r="80" spans="1:11">
      <c r="A80" s="101" t="s">
        <v>192</v>
      </c>
      <c r="B80" s="53"/>
      <c r="C80" s="53"/>
      <c r="D80" s="53" t="s">
        <v>186</v>
      </c>
      <c r="E80" s="53"/>
      <c r="F80" s="53"/>
      <c r="G80" s="102">
        <v>1</v>
      </c>
      <c r="H80" s="102">
        <v>1</v>
      </c>
      <c r="I80" s="53" t="s">
        <v>124</v>
      </c>
      <c r="J80" s="53" t="s">
        <v>125</v>
      </c>
      <c r="K80" s="101" t="s">
        <v>115</v>
      </c>
    </row>
    <row r="81" spans="1:11">
      <c r="A81" s="101" t="s">
        <v>193</v>
      </c>
      <c r="B81" s="53" t="s">
        <v>186</v>
      </c>
      <c r="C81" s="53"/>
      <c r="D81" s="53"/>
      <c r="E81" s="53"/>
      <c r="F81" s="53"/>
      <c r="G81" s="102">
        <v>1</v>
      </c>
      <c r="H81" s="102">
        <v>1</v>
      </c>
      <c r="I81" s="53" t="s">
        <v>104</v>
      </c>
      <c r="J81" s="53"/>
      <c r="K81" s="101" t="s">
        <v>115</v>
      </c>
    </row>
    <row r="82" spans="1:11">
      <c r="A82" s="101" t="s">
        <v>194</v>
      </c>
      <c r="B82" s="53"/>
      <c r="C82" s="53"/>
      <c r="D82" s="53" t="s">
        <v>186</v>
      </c>
      <c r="E82" s="53"/>
      <c r="F82" s="53"/>
      <c r="G82" s="102">
        <v>1</v>
      </c>
      <c r="H82" s="102">
        <v>1</v>
      </c>
      <c r="I82" s="53" t="s">
        <v>104</v>
      </c>
      <c r="J82" s="53"/>
      <c r="K82" s="101" t="s">
        <v>115</v>
      </c>
    </row>
    <row r="83" spans="1:11">
      <c r="A83" s="101" t="s">
        <v>145</v>
      </c>
      <c r="B83" s="53"/>
      <c r="C83" s="53"/>
      <c r="D83" s="53"/>
      <c r="E83" s="53" t="s">
        <v>186</v>
      </c>
      <c r="F83" s="53"/>
      <c r="G83" s="53">
        <v>0.57999999999999996</v>
      </c>
      <c r="H83" s="53">
        <v>0.40100000000000002</v>
      </c>
      <c r="I83" s="53" t="s">
        <v>104</v>
      </c>
      <c r="J83" s="53"/>
      <c r="K83" s="101" t="s">
        <v>105</v>
      </c>
    </row>
    <row r="84" spans="1:11">
      <c r="A84" s="101" t="s">
        <v>195</v>
      </c>
      <c r="B84" s="53"/>
      <c r="C84" s="53"/>
      <c r="D84" s="53"/>
      <c r="E84" s="53"/>
      <c r="F84" s="53" t="s">
        <v>186</v>
      </c>
      <c r="G84" s="102">
        <v>1</v>
      </c>
      <c r="H84" s="102">
        <v>1</v>
      </c>
      <c r="I84" s="53" t="s">
        <v>104</v>
      </c>
      <c r="J84" s="53"/>
      <c r="K84" s="101" t="s">
        <v>115</v>
      </c>
    </row>
    <row r="85" spans="1:11">
      <c r="A85" s="101" t="s">
        <v>107</v>
      </c>
      <c r="B85" s="53"/>
      <c r="C85" s="53"/>
      <c r="D85" s="53"/>
      <c r="E85" s="53"/>
      <c r="F85" s="53" t="s">
        <v>186</v>
      </c>
      <c r="G85" s="102">
        <v>1</v>
      </c>
      <c r="H85" s="102">
        <v>1</v>
      </c>
      <c r="I85" s="53" t="s">
        <v>104</v>
      </c>
      <c r="J85" s="53"/>
      <c r="K85" s="101" t="s">
        <v>115</v>
      </c>
    </row>
    <row r="86" spans="1:11">
      <c r="A86" s="101" t="s">
        <v>196</v>
      </c>
      <c r="B86" s="53"/>
      <c r="C86" s="53"/>
      <c r="D86" s="53"/>
      <c r="E86" s="53"/>
      <c r="F86" s="53" t="s">
        <v>186</v>
      </c>
      <c r="G86" s="102">
        <v>1</v>
      </c>
      <c r="H86" s="102">
        <v>1</v>
      </c>
      <c r="I86" s="53" t="s">
        <v>104</v>
      </c>
      <c r="J86" s="53"/>
      <c r="K86" s="101" t="s">
        <v>115</v>
      </c>
    </row>
    <row r="87" spans="1:11">
      <c r="A87" s="101" t="s">
        <v>109</v>
      </c>
      <c r="B87" s="53"/>
      <c r="C87" s="53"/>
      <c r="D87" s="53"/>
      <c r="E87" s="53" t="s">
        <v>186</v>
      </c>
      <c r="F87" s="53"/>
      <c r="G87" s="53">
        <v>0.64600000000000002</v>
      </c>
      <c r="H87" s="53">
        <v>0</v>
      </c>
      <c r="I87" s="53" t="s">
        <v>104</v>
      </c>
      <c r="J87" s="53"/>
      <c r="K87" s="101" t="s">
        <v>105</v>
      </c>
    </row>
    <row r="88" spans="1:11">
      <c r="A88" s="101" t="s">
        <v>197</v>
      </c>
      <c r="B88" s="53" t="s">
        <v>186</v>
      </c>
      <c r="C88" s="53"/>
      <c r="D88" s="53"/>
      <c r="E88" s="53"/>
      <c r="F88" s="53"/>
      <c r="G88" s="102">
        <v>1</v>
      </c>
      <c r="H88" s="102">
        <v>1</v>
      </c>
      <c r="I88" s="53" t="s">
        <v>104</v>
      </c>
      <c r="J88" s="53"/>
      <c r="K88" s="101" t="s">
        <v>115</v>
      </c>
    </row>
    <row r="89" spans="1:11">
      <c r="A89" s="101" t="s">
        <v>198</v>
      </c>
      <c r="B89" s="53"/>
      <c r="C89" s="53"/>
      <c r="D89" s="53" t="s">
        <v>186</v>
      </c>
      <c r="E89" s="53"/>
      <c r="F89" s="53"/>
      <c r="G89" s="102">
        <v>1</v>
      </c>
      <c r="H89" s="102">
        <v>1</v>
      </c>
      <c r="I89" s="53" t="s">
        <v>104</v>
      </c>
      <c r="J89" s="53"/>
      <c r="K89" s="101" t="s">
        <v>115</v>
      </c>
    </row>
    <row r="90" spans="1:11">
      <c r="A90" s="101" t="s">
        <v>199</v>
      </c>
      <c r="B90" s="53" t="s">
        <v>186</v>
      </c>
      <c r="C90" s="53"/>
      <c r="D90" s="53" t="s">
        <v>186</v>
      </c>
      <c r="E90" s="53"/>
      <c r="F90" s="53"/>
      <c r="G90" s="102">
        <v>1</v>
      </c>
      <c r="H90" s="102">
        <v>1</v>
      </c>
      <c r="I90" s="53" t="s">
        <v>104</v>
      </c>
      <c r="J90" s="53"/>
      <c r="K90" s="101" t="s">
        <v>115</v>
      </c>
    </row>
    <row r="91" spans="1:11">
      <c r="A91" s="101" t="s">
        <v>122</v>
      </c>
      <c r="B91" s="53"/>
      <c r="C91" s="53"/>
      <c r="D91" s="53"/>
      <c r="E91" s="53"/>
      <c r="F91" s="53" t="s">
        <v>186</v>
      </c>
      <c r="G91" s="102">
        <v>1</v>
      </c>
      <c r="H91" s="102">
        <v>1</v>
      </c>
      <c r="I91" s="53" t="s">
        <v>104</v>
      </c>
      <c r="J91" s="53"/>
      <c r="K91" s="101" t="s">
        <v>115</v>
      </c>
    </row>
    <row r="92" spans="1:11">
      <c r="A92" s="101" t="s">
        <v>119</v>
      </c>
      <c r="B92" s="53"/>
      <c r="C92" s="53"/>
      <c r="D92" s="53" t="s">
        <v>186</v>
      </c>
      <c r="E92" s="53"/>
      <c r="F92" s="53"/>
      <c r="G92" s="102">
        <v>1</v>
      </c>
      <c r="H92" s="102">
        <v>1</v>
      </c>
      <c r="I92" s="53" t="s">
        <v>104</v>
      </c>
      <c r="J92" s="53"/>
      <c r="K92" s="101" t="s">
        <v>115</v>
      </c>
    </row>
    <row r="93" spans="1:11">
      <c r="A93" s="101" t="s">
        <v>200</v>
      </c>
      <c r="B93" s="53"/>
      <c r="C93" s="53"/>
      <c r="D93" s="53"/>
      <c r="E93" s="53"/>
      <c r="F93" s="53" t="s">
        <v>186</v>
      </c>
      <c r="G93" s="102">
        <v>1</v>
      </c>
      <c r="H93" s="102">
        <v>1</v>
      </c>
      <c r="I93" s="53" t="s">
        <v>104</v>
      </c>
      <c r="J93" s="53"/>
      <c r="K93" s="101" t="s">
        <v>115</v>
      </c>
    </row>
    <row r="94" spans="1:11">
      <c r="A94" s="101" t="s">
        <v>116</v>
      </c>
      <c r="B94" s="53"/>
      <c r="C94" s="53"/>
      <c r="D94" s="53"/>
      <c r="E94" s="53"/>
      <c r="F94" s="53" t="s">
        <v>186</v>
      </c>
      <c r="G94" s="102">
        <v>1</v>
      </c>
      <c r="H94" s="102">
        <v>1</v>
      </c>
      <c r="I94" s="53" t="s">
        <v>104</v>
      </c>
      <c r="J94" s="53"/>
      <c r="K94" s="101" t="s">
        <v>115</v>
      </c>
    </row>
    <row r="95" spans="1:11">
      <c r="A95" s="101" t="s">
        <v>112</v>
      </c>
      <c r="B95" s="53"/>
      <c r="C95" s="53"/>
      <c r="D95" s="53"/>
      <c r="E95" s="53"/>
      <c r="F95" s="53" t="s">
        <v>186</v>
      </c>
      <c r="G95" s="102">
        <v>1</v>
      </c>
      <c r="H95" s="102">
        <v>1</v>
      </c>
      <c r="I95" s="53" t="s">
        <v>104</v>
      </c>
      <c r="J95" s="53"/>
      <c r="K95" s="101" t="s">
        <v>115</v>
      </c>
    </row>
    <row r="96" spans="1:11">
      <c r="A96" s="101" t="s">
        <v>201</v>
      </c>
      <c r="B96" s="53"/>
      <c r="C96" s="53"/>
      <c r="D96" s="53" t="s">
        <v>186</v>
      </c>
      <c r="E96" s="53"/>
      <c r="F96" s="53"/>
      <c r="G96" s="102">
        <v>1</v>
      </c>
      <c r="H96" s="102">
        <v>1</v>
      </c>
      <c r="I96" s="53" t="s">
        <v>104</v>
      </c>
      <c r="J96" s="53"/>
      <c r="K96" s="101" t="s">
        <v>115</v>
      </c>
    </row>
    <row r="97" spans="1:11">
      <c r="A97" s="101" t="s">
        <v>202</v>
      </c>
      <c r="B97" s="53" t="s">
        <v>186</v>
      </c>
      <c r="C97" s="53"/>
      <c r="D97" s="53"/>
      <c r="E97" s="53"/>
      <c r="F97" s="53"/>
      <c r="G97" s="102">
        <v>1</v>
      </c>
      <c r="H97" s="102">
        <v>1</v>
      </c>
      <c r="I97" s="53" t="s">
        <v>104</v>
      </c>
      <c r="J97" s="53"/>
      <c r="K97" s="101" t="s">
        <v>115</v>
      </c>
    </row>
    <row r="98" spans="1:11">
      <c r="A98" s="101" t="s">
        <v>203</v>
      </c>
      <c r="B98" s="53" t="s">
        <v>186</v>
      </c>
      <c r="C98" s="53"/>
      <c r="D98" s="53"/>
      <c r="E98" s="53"/>
      <c r="F98" s="53"/>
      <c r="G98" s="102">
        <v>1</v>
      </c>
      <c r="H98" s="102">
        <v>1</v>
      </c>
      <c r="I98" s="53" t="s">
        <v>104</v>
      </c>
      <c r="J98" s="53"/>
      <c r="K98" s="101" t="s">
        <v>115</v>
      </c>
    </row>
    <row r="99" spans="1:11" ht="15" customHeight="1">
      <c r="A99" s="14"/>
      <c r="B99" s="14"/>
      <c r="C99" s="14"/>
      <c r="D99" s="14"/>
      <c r="E99" s="14"/>
      <c r="F99" s="14"/>
      <c r="G99" s="14"/>
      <c r="H99" s="14"/>
      <c r="I99" s="14"/>
      <c r="J99" s="14"/>
      <c r="K99" s="14"/>
    </row>
    <row r="101" spans="1:11">
      <c r="A101" s="103" t="s">
        <v>204</v>
      </c>
      <c r="B101" s="104">
        <v>0.3</v>
      </c>
    </row>
    <row r="102" spans="1:11">
      <c r="A102" s="103" t="s">
        <v>205</v>
      </c>
      <c r="B102" s="104">
        <v>0.1</v>
      </c>
      <c r="C102" s="105" t="e">
        <f>#REF!*MULTIPLEPROJECTBONUS</f>
        <v>#REF!</v>
      </c>
    </row>
    <row r="105" spans="1:11">
      <c r="A105" s="61" t="s">
        <v>206</v>
      </c>
    </row>
    <row r="106" spans="1:11">
      <c r="A106" s="60" t="s">
        <v>207</v>
      </c>
    </row>
    <row r="107" spans="1:11">
      <c r="A107" s="60" t="s">
        <v>208</v>
      </c>
    </row>
    <row r="109" spans="1:11">
      <c r="A109" s="61" t="s">
        <v>209</v>
      </c>
    </row>
    <row r="110" spans="1:11">
      <c r="A110" s="60" t="s">
        <v>210</v>
      </c>
      <c r="B110" s="60">
        <v>0.8</v>
      </c>
    </row>
    <row r="111" spans="1:11">
      <c r="A111" s="60" t="s">
        <v>211</v>
      </c>
      <c r="B111" s="106">
        <v>0.49</v>
      </c>
    </row>
    <row r="112" spans="1:11">
      <c r="A112" s="60" t="s">
        <v>212</v>
      </c>
      <c r="B112" s="60">
        <v>15</v>
      </c>
    </row>
    <row r="114" spans="1:8" ht="15.75" customHeight="1">
      <c r="A114" s="1"/>
      <c r="B114" s="1"/>
      <c r="C114" s="1"/>
      <c r="D114" s="1"/>
      <c r="E114" s="1"/>
    </row>
    <row r="115" spans="1:8" ht="75">
      <c r="A115" s="107" t="s">
        <v>213</v>
      </c>
      <c r="B115" s="107" t="s">
        <v>214</v>
      </c>
      <c r="C115" s="107" t="s">
        <v>215</v>
      </c>
      <c r="D115" s="107" t="s">
        <v>216</v>
      </c>
      <c r="E115" s="107" t="s">
        <v>217</v>
      </c>
      <c r="F115" s="22"/>
    </row>
    <row r="116" spans="1:8">
      <c r="A116" s="108">
        <v>0.23</v>
      </c>
      <c r="B116" s="109">
        <v>0.1</v>
      </c>
      <c r="C116" s="109">
        <v>0.46</v>
      </c>
      <c r="D116" s="109">
        <v>0.21</v>
      </c>
      <c r="E116" s="110">
        <f>SUM(A116:D116)</f>
        <v>1</v>
      </c>
      <c r="F116" s="22"/>
    </row>
    <row r="117" spans="1:8" ht="15.75" customHeight="1">
      <c r="A117" s="9"/>
      <c r="B117" s="9"/>
      <c r="C117" s="9"/>
      <c r="D117" s="9"/>
      <c r="E117" s="9"/>
      <c r="F117" s="1"/>
      <c r="G117" s="7"/>
    </row>
    <row r="118" spans="1:8">
      <c r="A118" s="74" t="s">
        <v>218</v>
      </c>
      <c r="B118" s="79"/>
      <c r="C118" s="79"/>
      <c r="D118" s="79"/>
      <c r="E118" s="79"/>
      <c r="F118" s="79"/>
      <c r="G118" s="5"/>
      <c r="H118" s="22"/>
    </row>
    <row r="119" spans="1:8">
      <c r="A119" s="63" t="s">
        <v>219</v>
      </c>
      <c r="B119" s="60" t="e">
        <f>SUM(#REF!)</f>
        <v>#REF!</v>
      </c>
      <c r="G119" s="12"/>
      <c r="H119" s="22"/>
    </row>
    <row r="120" spans="1:8">
      <c r="A120" s="63" t="s">
        <v>220</v>
      </c>
      <c r="B120" s="111" t="e">
        <f>SUM(#REF!)</f>
        <v>#REF!</v>
      </c>
      <c r="G120" s="112"/>
      <c r="H120" s="22"/>
    </row>
    <row r="121" spans="1:8" ht="15.75" customHeight="1">
      <c r="A121" s="113" t="s">
        <v>221</v>
      </c>
      <c r="B121" s="15"/>
      <c r="C121" s="15"/>
      <c r="D121" s="15"/>
      <c r="E121" s="15"/>
      <c r="F121" s="15"/>
      <c r="G121" s="114"/>
      <c r="H121" s="22"/>
    </row>
    <row r="122" spans="1:8" ht="15" customHeight="1">
      <c r="A122" s="14"/>
      <c r="B122" s="14"/>
      <c r="C122" s="14"/>
      <c r="D122" s="14"/>
      <c r="E122" s="14"/>
      <c r="F122" s="14"/>
      <c r="G122" s="14"/>
    </row>
    <row r="123" spans="1:8">
      <c r="A123" s="60" t="s">
        <v>222</v>
      </c>
      <c r="B123" s="60">
        <v>0.14000000000000001</v>
      </c>
      <c r="C123" s="60" t="s">
        <v>223</v>
      </c>
    </row>
    <row r="124" spans="1:8">
      <c r="A124" s="60" t="s">
        <v>224</v>
      </c>
      <c r="B124" s="60">
        <v>1.5</v>
      </c>
      <c r="C124" s="60" t="s">
        <v>225</v>
      </c>
    </row>
    <row r="126" spans="1:8" ht="15" customHeight="1">
      <c r="A126" s="115" t="s">
        <v>226</v>
      </c>
    </row>
    <row r="127" spans="1:8" ht="15" customHeight="1">
      <c r="A127" s="115" t="s">
        <v>227</v>
      </c>
    </row>
    <row r="128" spans="1:8" ht="15" customHeight="1">
      <c r="A128" s="115" t="s">
        <v>228</v>
      </c>
    </row>
  </sheetData>
  <mergeCells count="2">
    <mergeCell ref="A28:C28"/>
    <mergeCell ref="A36:C36"/>
  </mergeCells>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7:B13"/>
  <sheetViews>
    <sheetView workbookViewId="0"/>
  </sheetViews>
  <sheetFormatPr defaultColWidth="9.140625" defaultRowHeight="15" customHeight="1"/>
  <cols>
    <col min="1" max="1" width="12.85546875" customWidth="1"/>
    <col min="2" max="2" width="22.140625" customWidth="1"/>
    <col min="3" max="3" width="14" customWidth="1"/>
    <col min="4" max="6" width="9.140625" customWidth="1"/>
  </cols>
  <sheetData>
    <row r="7" spans="1:2">
      <c r="A7" s="60" t="s">
        <v>229</v>
      </c>
    </row>
    <row r="8" spans="1:2">
      <c r="A8" s="60" t="s">
        <v>230</v>
      </c>
    </row>
    <row r="9" spans="1:2">
      <c r="B9" s="116" t="s">
        <v>207</v>
      </c>
    </row>
    <row r="10" spans="1:2">
      <c r="B10" s="60" t="str">
        <f>IF((UTILITY_NAME="Pepco"),"PEPCO",IF((UTILITY_NAME="Delmarva Power"),"DELMARVA POWER",""))</f>
        <v>PEPCO</v>
      </c>
    </row>
    <row r="11" spans="1:2">
      <c r="B11" s="60" t="str">
        <f>IF((UTILITY_NAME="Pepco"),"Pepco Commercial &amp; Industrial Energy Savings Program",IF((UTILITY_NAME="Delmarva Power"),"Delmarva Power Commercial &amp; Industrial Energy Savings Program",""))</f>
        <v>Pepco Commercial &amp; Industrial Energy Savings Program</v>
      </c>
    </row>
    <row r="12" spans="1:2">
      <c r="A12" s="60" t="s">
        <v>231</v>
      </c>
    </row>
    <row r="13" spans="1:2">
      <c r="A13" s="60" t="s">
        <v>232</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dimension ref="A1:L22"/>
  <sheetViews>
    <sheetView workbookViewId="0"/>
  </sheetViews>
  <sheetFormatPr defaultColWidth="9.140625" defaultRowHeight="15" customHeight="1"/>
  <cols>
    <col min="1" max="1" width="6.85546875" customWidth="1"/>
    <col min="2" max="2" width="9.140625" customWidth="1"/>
    <col min="3" max="3" width="12.85546875" customWidth="1"/>
    <col min="4" max="4" width="12.5703125" customWidth="1"/>
    <col min="5" max="5" width="11.5703125" customWidth="1"/>
    <col min="6" max="6" width="24.42578125" customWidth="1"/>
    <col min="7" max="7" width="11.7109375" customWidth="1"/>
    <col min="8" max="8" width="14.7109375" customWidth="1"/>
    <col min="9" max="9" width="16.28515625" customWidth="1"/>
    <col min="10" max="11" width="9.140625" customWidth="1"/>
    <col min="12" max="12" width="15.7109375" customWidth="1"/>
  </cols>
  <sheetData>
    <row r="1" spans="1:12" ht="12.75">
      <c r="B1" s="2"/>
      <c r="C1" s="152" t="s">
        <v>233</v>
      </c>
      <c r="D1" s="153"/>
      <c r="E1" s="153"/>
      <c r="F1" s="153"/>
      <c r="G1" s="153"/>
      <c r="H1" s="153"/>
      <c r="I1" s="153"/>
      <c r="J1" s="153"/>
      <c r="K1" s="153"/>
    </row>
    <row r="2" spans="1:12" ht="12.75">
      <c r="B2" s="34"/>
      <c r="C2" s="152" t="s">
        <v>234</v>
      </c>
      <c r="D2" s="153"/>
      <c r="E2" s="153"/>
      <c r="F2" s="153"/>
      <c r="G2" s="153"/>
      <c r="H2" s="153"/>
      <c r="I2" s="153"/>
      <c r="J2" s="153"/>
      <c r="K2" s="153"/>
      <c r="L2" s="1"/>
    </row>
    <row r="3" spans="1:12" ht="30.75" customHeight="1">
      <c r="A3" s="2"/>
      <c r="B3" s="169" t="s">
        <v>82</v>
      </c>
      <c r="C3" s="153"/>
      <c r="D3" s="153"/>
      <c r="E3" s="153"/>
      <c r="F3" s="153"/>
      <c r="G3" s="153"/>
      <c r="H3" s="153"/>
      <c r="I3" s="153"/>
      <c r="J3" s="153"/>
      <c r="K3" s="153"/>
      <c r="L3" s="153"/>
    </row>
    <row r="4" spans="1:12" ht="12.75">
      <c r="A4" s="2"/>
      <c r="B4" s="232" t="s">
        <v>235</v>
      </c>
      <c r="C4" s="163"/>
      <c r="D4" s="163"/>
      <c r="E4" s="163"/>
      <c r="F4" s="163"/>
      <c r="G4" s="163"/>
      <c r="H4" s="163"/>
      <c r="I4" s="163"/>
      <c r="J4" s="163"/>
      <c r="K4" s="163"/>
      <c r="L4" s="163"/>
    </row>
    <row r="5" spans="1:12" ht="12.75">
      <c r="A5" s="2"/>
      <c r="B5" s="230" t="s">
        <v>236</v>
      </c>
      <c r="C5" s="155"/>
      <c r="D5" s="155"/>
      <c r="E5" s="155"/>
      <c r="F5" s="155"/>
      <c r="G5" s="155"/>
      <c r="H5" s="155"/>
      <c r="I5" s="155"/>
      <c r="J5" s="155"/>
      <c r="K5" s="155"/>
      <c r="L5" s="155"/>
    </row>
    <row r="6" spans="1:12" ht="12.75">
      <c r="A6" s="2"/>
      <c r="B6" s="230" t="s">
        <v>237</v>
      </c>
      <c r="C6" s="155"/>
      <c r="D6" s="155"/>
      <c r="E6" s="155"/>
      <c r="F6" s="155"/>
      <c r="G6" s="155"/>
      <c r="H6" s="155"/>
      <c r="I6" s="155"/>
      <c r="J6" s="155"/>
      <c r="K6" s="155"/>
      <c r="L6" s="155"/>
    </row>
    <row r="7" spans="1:12" ht="12.75">
      <c r="A7" s="2"/>
      <c r="B7" s="230" t="s">
        <v>238</v>
      </c>
      <c r="C7" s="155"/>
      <c r="D7" s="155"/>
      <c r="E7" s="155"/>
      <c r="F7" s="155"/>
      <c r="G7" s="155"/>
      <c r="H7" s="155"/>
      <c r="I7" s="155"/>
      <c r="J7" s="155"/>
      <c r="K7" s="155"/>
      <c r="L7" s="155"/>
    </row>
    <row r="8" spans="1:12" ht="12.75">
      <c r="A8" s="2"/>
      <c r="B8" s="230" t="s">
        <v>239</v>
      </c>
      <c r="C8" s="155"/>
      <c r="D8" s="155"/>
      <c r="E8" s="155"/>
      <c r="F8" s="155"/>
      <c r="G8" s="155"/>
      <c r="H8" s="155"/>
      <c r="I8" s="155"/>
      <c r="J8" s="155"/>
      <c r="K8" s="155"/>
      <c r="L8" s="155"/>
    </row>
    <row r="9" spans="1:12" ht="12.75">
      <c r="A9" s="2"/>
      <c r="B9" s="230" t="s">
        <v>240</v>
      </c>
      <c r="C9" s="155"/>
      <c r="D9" s="155"/>
      <c r="E9" s="155"/>
      <c r="F9" s="155"/>
      <c r="G9" s="155"/>
      <c r="H9" s="155"/>
      <c r="I9" s="155"/>
      <c r="J9" s="155"/>
      <c r="K9" s="155"/>
      <c r="L9" s="155"/>
    </row>
    <row r="10" spans="1:12" ht="12.75">
      <c r="A10" s="2"/>
      <c r="B10" s="230" t="s">
        <v>241</v>
      </c>
      <c r="C10" s="155"/>
      <c r="D10" s="155"/>
      <c r="E10" s="155"/>
      <c r="F10" s="155"/>
      <c r="G10" s="155"/>
      <c r="H10" s="155"/>
      <c r="I10" s="155"/>
      <c r="J10" s="155"/>
      <c r="K10" s="155"/>
      <c r="L10" s="155"/>
    </row>
    <row r="11" spans="1:12" ht="12.75">
      <c r="A11" s="2"/>
      <c r="B11" s="230" t="s">
        <v>242</v>
      </c>
      <c r="C11" s="155"/>
      <c r="D11" s="155"/>
      <c r="E11" s="155"/>
      <c r="F11" s="155"/>
      <c r="G11" s="155"/>
      <c r="H11" s="155"/>
      <c r="I11" s="155"/>
      <c r="J11" s="155"/>
      <c r="K11" s="155"/>
      <c r="L11" s="155"/>
    </row>
    <row r="12" spans="1:12" ht="12.75">
      <c r="A12" s="2"/>
      <c r="B12" s="230" t="s">
        <v>243</v>
      </c>
      <c r="C12" s="155"/>
      <c r="D12" s="155"/>
      <c r="E12" s="155"/>
      <c r="F12" s="155"/>
      <c r="G12" s="155"/>
      <c r="H12" s="155"/>
      <c r="I12" s="155"/>
      <c r="J12" s="155"/>
      <c r="K12" s="155"/>
      <c r="L12" s="155"/>
    </row>
    <row r="13" spans="1:12" ht="12.75">
      <c r="A13" s="2"/>
      <c r="B13" s="230" t="s">
        <v>244</v>
      </c>
      <c r="C13" s="155"/>
      <c r="D13" s="155"/>
      <c r="E13" s="155"/>
      <c r="F13" s="155"/>
      <c r="G13" s="155"/>
      <c r="H13" s="155"/>
      <c r="I13" s="155"/>
      <c r="J13" s="155"/>
      <c r="K13" s="155"/>
      <c r="L13" s="155"/>
    </row>
    <row r="14" spans="1:12" ht="12.75">
      <c r="A14" s="2"/>
      <c r="B14" s="230" t="s">
        <v>245</v>
      </c>
      <c r="C14" s="155"/>
      <c r="D14" s="155"/>
      <c r="E14" s="155"/>
      <c r="F14" s="155"/>
      <c r="G14" s="155"/>
      <c r="H14" s="155"/>
      <c r="I14" s="155"/>
      <c r="J14" s="155"/>
      <c r="K14" s="155"/>
      <c r="L14" s="155"/>
    </row>
    <row r="15" spans="1:12" ht="12.75">
      <c r="A15" s="2"/>
      <c r="B15" s="230" t="s">
        <v>246</v>
      </c>
      <c r="C15" s="155"/>
      <c r="D15" s="155"/>
      <c r="E15" s="155"/>
      <c r="F15" s="155"/>
      <c r="G15" s="155"/>
      <c r="H15" s="155"/>
      <c r="I15" s="155"/>
      <c r="J15" s="155"/>
      <c r="K15" s="155"/>
      <c r="L15" s="155"/>
    </row>
    <row r="16" spans="1:12" ht="12.75">
      <c r="A16" s="2"/>
      <c r="B16" s="230" t="s">
        <v>247</v>
      </c>
      <c r="C16" s="155"/>
      <c r="D16" s="155"/>
      <c r="E16" s="155"/>
      <c r="F16" s="155"/>
      <c r="G16" s="155"/>
      <c r="H16" s="155"/>
      <c r="I16" s="155"/>
      <c r="J16" s="155"/>
      <c r="K16" s="155"/>
      <c r="L16" s="155"/>
    </row>
    <row r="17" spans="1:12" ht="12.75">
      <c r="A17" s="2"/>
      <c r="B17" s="230" t="s">
        <v>248</v>
      </c>
      <c r="C17" s="155"/>
      <c r="D17" s="155"/>
      <c r="E17" s="155"/>
      <c r="F17" s="155"/>
      <c r="G17" s="155"/>
      <c r="H17" s="155"/>
      <c r="I17" s="155"/>
      <c r="J17" s="155"/>
      <c r="K17" s="155"/>
      <c r="L17" s="155"/>
    </row>
    <row r="18" spans="1:12" ht="12.75">
      <c r="A18" s="2"/>
      <c r="B18" s="230" t="s">
        <v>249</v>
      </c>
      <c r="C18" s="155"/>
      <c r="D18" s="155"/>
      <c r="E18" s="155"/>
      <c r="F18" s="155"/>
      <c r="G18" s="155"/>
      <c r="H18" s="155"/>
      <c r="I18" s="155"/>
      <c r="J18" s="155"/>
      <c r="K18" s="155"/>
      <c r="L18" s="155"/>
    </row>
    <row r="19" spans="1:12" ht="12.75">
      <c r="A19" s="2"/>
      <c r="B19" s="230" t="s">
        <v>250</v>
      </c>
      <c r="C19" s="155"/>
      <c r="D19" s="155"/>
      <c r="E19" s="155"/>
      <c r="F19" s="155"/>
      <c r="G19" s="155"/>
      <c r="H19" s="155"/>
      <c r="I19" s="155"/>
      <c r="J19" s="155"/>
      <c r="K19" s="155"/>
      <c r="L19" s="155"/>
    </row>
    <row r="20" spans="1:12" ht="12.75">
      <c r="A20" s="2"/>
      <c r="B20" s="230" t="s">
        <v>251</v>
      </c>
      <c r="C20" s="155"/>
      <c r="D20" s="155"/>
      <c r="E20" s="155"/>
      <c r="F20" s="155"/>
      <c r="G20" s="155"/>
      <c r="H20" s="155"/>
      <c r="I20" s="155"/>
      <c r="J20" s="155"/>
      <c r="K20" s="155"/>
      <c r="L20" s="155"/>
    </row>
    <row r="21" spans="1:12" ht="12.75">
      <c r="A21" s="2"/>
      <c r="B21" s="230" t="s">
        <v>252</v>
      </c>
      <c r="C21" s="155"/>
      <c r="D21" s="155"/>
      <c r="E21" s="155"/>
      <c r="F21" s="155"/>
      <c r="G21" s="155"/>
      <c r="H21" s="155"/>
      <c r="I21" s="155"/>
      <c r="J21" s="155"/>
      <c r="K21" s="155"/>
      <c r="L21" s="155"/>
    </row>
    <row r="22" spans="1:12" ht="12.75">
      <c r="A22" s="2"/>
      <c r="B22" s="231" t="s">
        <v>253</v>
      </c>
      <c r="C22" s="158"/>
      <c r="D22" s="158"/>
      <c r="E22" s="158"/>
      <c r="F22" s="158"/>
      <c r="G22" s="158"/>
      <c r="H22" s="158"/>
      <c r="I22" s="158"/>
      <c r="J22" s="158"/>
      <c r="K22" s="158"/>
      <c r="L22" s="158"/>
    </row>
  </sheetData>
  <mergeCells count="22">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16:L16"/>
    <mergeCell ref="B17:L17"/>
    <mergeCell ref="B18:L18"/>
    <mergeCell ref="B19:L19"/>
    <mergeCell ref="B20:L20"/>
  </mergeCells>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dimension ref="A1:K106"/>
  <sheetViews>
    <sheetView workbookViewId="0"/>
  </sheetViews>
  <sheetFormatPr defaultColWidth="9.140625" defaultRowHeight="15" customHeight="1"/>
  <cols>
    <col min="1" max="1" width="20.85546875" customWidth="1"/>
    <col min="2" max="3" width="25.5703125" customWidth="1"/>
    <col min="4" max="4" width="24.7109375" customWidth="1"/>
    <col min="5" max="5" width="39.140625" customWidth="1"/>
    <col min="6" max="6" width="20.85546875" customWidth="1"/>
    <col min="7" max="7" width="31.42578125" customWidth="1"/>
    <col min="8" max="8" width="32" customWidth="1"/>
    <col min="9" max="9" width="27.7109375" customWidth="1"/>
    <col min="10" max="10" width="20.85546875" customWidth="1"/>
    <col min="11" max="11" width="22.28515625" customWidth="1"/>
  </cols>
  <sheetData>
    <row r="1" spans="1:11" ht="15" customHeight="1">
      <c r="A1" s="117" t="s">
        <v>254</v>
      </c>
      <c r="B1" s="117" t="s">
        <v>255</v>
      </c>
      <c r="C1" s="117" t="s">
        <v>256</v>
      </c>
      <c r="D1" s="117" t="s">
        <v>257</v>
      </c>
      <c r="E1" s="117" t="s">
        <v>258</v>
      </c>
      <c r="F1" s="117" t="s">
        <v>259</v>
      </c>
      <c r="G1" s="117" t="s">
        <v>260</v>
      </c>
      <c r="H1" s="117" t="s">
        <v>261</v>
      </c>
      <c r="I1" s="117" t="s">
        <v>262</v>
      </c>
      <c r="J1" s="117" t="s">
        <v>263</v>
      </c>
      <c r="K1" s="117" t="s">
        <v>262</v>
      </c>
    </row>
    <row r="2" spans="1:11">
      <c r="A2" s="60" t="s">
        <v>264</v>
      </c>
      <c r="B2" s="60" t="s">
        <v>265</v>
      </c>
      <c r="C2" s="60" t="s">
        <v>266</v>
      </c>
      <c r="D2" s="60" t="s">
        <v>267</v>
      </c>
      <c r="E2" s="60" t="s">
        <v>268</v>
      </c>
      <c r="F2" s="60" t="s">
        <v>269</v>
      </c>
      <c r="G2" s="60" t="s">
        <v>270</v>
      </c>
      <c r="H2" s="60" t="s">
        <v>271</v>
      </c>
      <c r="I2" s="115"/>
      <c r="J2" s="115" t="str">
        <f>A22</f>
        <v>Agriculture</v>
      </c>
      <c r="K2" s="60" t="s">
        <v>272</v>
      </c>
    </row>
    <row r="3" spans="1:11">
      <c r="A3" s="60" t="s">
        <v>273</v>
      </c>
      <c r="B3" s="60" t="s">
        <v>274</v>
      </c>
      <c r="C3" s="60" t="s">
        <v>275</v>
      </c>
      <c r="D3" s="60" t="s">
        <v>276</v>
      </c>
      <c r="E3" s="60" t="s">
        <v>33</v>
      </c>
      <c r="F3" s="60" t="s">
        <v>277</v>
      </c>
      <c r="G3" s="60" t="s">
        <v>278</v>
      </c>
      <c r="H3" s="60" t="s">
        <v>30</v>
      </c>
      <c r="I3" s="115"/>
      <c r="J3" s="115" t="str">
        <f>A28</f>
        <v>Industrial</v>
      </c>
      <c r="K3" s="60" t="s">
        <v>279</v>
      </c>
    </row>
    <row r="4" spans="1:11">
      <c r="B4" s="60" t="s">
        <v>36</v>
      </c>
      <c r="D4" s="60" t="s">
        <v>280</v>
      </c>
      <c r="E4" s="60" t="s">
        <v>281</v>
      </c>
      <c r="F4" s="60" t="s">
        <v>282</v>
      </c>
      <c r="G4" s="60" t="s">
        <v>283</v>
      </c>
      <c r="H4" s="60" t="s">
        <v>284</v>
      </c>
      <c r="I4" s="115"/>
      <c r="J4" s="115" t="str">
        <f>A34</f>
        <v>Large Commercial</v>
      </c>
      <c r="K4" s="60" t="s">
        <v>285</v>
      </c>
    </row>
    <row r="5" spans="1:11">
      <c r="D5" s="60" t="s">
        <v>286</v>
      </c>
      <c r="E5" s="60"/>
      <c r="F5" s="60" t="s">
        <v>287</v>
      </c>
      <c r="G5" s="60" t="s">
        <v>288</v>
      </c>
      <c r="H5" s="60" t="s">
        <v>289</v>
      </c>
      <c r="I5" s="115" t="s">
        <v>290</v>
      </c>
      <c r="J5" s="115" t="str">
        <f>A44</f>
        <v>Small Commercial</v>
      </c>
      <c r="K5" s="60" t="s">
        <v>291</v>
      </c>
    </row>
    <row r="6" spans="1:11">
      <c r="D6" s="60" t="s">
        <v>292</v>
      </c>
      <c r="F6" s="60" t="s">
        <v>293</v>
      </c>
      <c r="G6" s="60" t="s">
        <v>294</v>
      </c>
      <c r="J6" s="115" t="str">
        <f>A52</f>
        <v>Government</v>
      </c>
      <c r="K6" s="60" t="s">
        <v>295</v>
      </c>
    </row>
    <row r="7" spans="1:11">
      <c r="D7" s="118" t="s">
        <v>296</v>
      </c>
      <c r="F7" s="60" t="s">
        <v>297</v>
      </c>
      <c r="G7" s="60" t="s">
        <v>298</v>
      </c>
      <c r="J7" s="115" t="str">
        <f>A56</f>
        <v>Healthcare</v>
      </c>
      <c r="K7" s="60" t="s">
        <v>299</v>
      </c>
    </row>
    <row r="8" spans="1:11">
      <c r="D8" s="60" t="s">
        <v>300</v>
      </c>
      <c r="F8" s="60" t="s">
        <v>301</v>
      </c>
      <c r="J8" s="115" t="str">
        <f>A59</f>
        <v>Education</v>
      </c>
      <c r="K8" s="60" t="s">
        <v>302</v>
      </c>
    </row>
    <row r="9" spans="1:11">
      <c r="D9" s="60" t="s">
        <v>303</v>
      </c>
      <c r="F9" s="60" t="s">
        <v>304</v>
      </c>
      <c r="J9" s="115" t="str">
        <f>A61</f>
        <v>Non-Profit</v>
      </c>
      <c r="K9" s="60" t="s">
        <v>305</v>
      </c>
    </row>
    <row r="10" spans="1:11">
      <c r="D10" s="60" t="s">
        <v>306</v>
      </c>
      <c r="J10" s="115" t="str">
        <f>A65</f>
        <v>Other</v>
      </c>
    </row>
    <row r="11" spans="1:11">
      <c r="D11" s="60" t="s">
        <v>307</v>
      </c>
    </row>
    <row r="12" spans="1:11">
      <c r="D12" s="60" t="s">
        <v>308</v>
      </c>
    </row>
    <row r="13" spans="1:11">
      <c r="D13" s="60" t="s">
        <v>309</v>
      </c>
    </row>
    <row r="14" spans="1:11">
      <c r="D14" s="60" t="s">
        <v>134</v>
      </c>
    </row>
    <row r="21" spans="1:3">
      <c r="A21" s="119" t="s">
        <v>263</v>
      </c>
      <c r="B21" s="119" t="s">
        <v>310</v>
      </c>
      <c r="C21" s="60" t="s">
        <v>311</v>
      </c>
    </row>
    <row r="22" spans="1:3">
      <c r="A22" s="120" t="s">
        <v>312</v>
      </c>
      <c r="B22" s="121" t="s">
        <v>313</v>
      </c>
      <c r="C22" s="63" t="s">
        <v>272</v>
      </c>
    </row>
    <row r="23" spans="1:3">
      <c r="A23" s="120"/>
      <c r="B23" s="121" t="s">
        <v>314</v>
      </c>
      <c r="C23" s="22"/>
    </row>
    <row r="24" spans="1:3">
      <c r="A24" s="120"/>
      <c r="B24" s="121" t="s">
        <v>315</v>
      </c>
      <c r="C24" s="22"/>
    </row>
    <row r="25" spans="1:3">
      <c r="A25" s="120"/>
      <c r="B25" s="121" t="s">
        <v>316</v>
      </c>
      <c r="C25" s="22"/>
    </row>
    <row r="26" spans="1:3">
      <c r="A26" s="120"/>
      <c r="B26" s="121" t="s">
        <v>317</v>
      </c>
      <c r="C26" s="22"/>
    </row>
    <row r="27" spans="1:3">
      <c r="A27" s="120"/>
      <c r="B27" s="121" t="s">
        <v>318</v>
      </c>
      <c r="C27" s="22"/>
    </row>
    <row r="28" spans="1:3">
      <c r="A28" s="120" t="s">
        <v>286</v>
      </c>
      <c r="B28" s="121" t="s">
        <v>319</v>
      </c>
      <c r="C28" s="63" t="s">
        <v>279</v>
      </c>
    </row>
    <row r="29" spans="1:3">
      <c r="A29" s="120"/>
      <c r="B29" s="121" t="s">
        <v>320</v>
      </c>
      <c r="C29" s="22"/>
    </row>
    <row r="30" spans="1:3">
      <c r="A30" s="120"/>
      <c r="B30" s="121" t="s">
        <v>321</v>
      </c>
      <c r="C30" s="22"/>
    </row>
    <row r="31" spans="1:3">
      <c r="A31" s="120"/>
      <c r="B31" s="121" t="s">
        <v>309</v>
      </c>
      <c r="C31" s="22"/>
    </row>
    <row r="32" spans="1:3">
      <c r="A32" s="120"/>
      <c r="B32" s="121" t="s">
        <v>322</v>
      </c>
      <c r="C32" s="22"/>
    </row>
    <row r="33" spans="1:3">
      <c r="A33" s="120"/>
      <c r="B33" s="121" t="s">
        <v>323</v>
      </c>
      <c r="C33" s="22"/>
    </row>
    <row r="34" spans="1:3">
      <c r="A34" s="120" t="s">
        <v>324</v>
      </c>
      <c r="B34" s="121" t="s">
        <v>325</v>
      </c>
      <c r="C34" s="63" t="s">
        <v>285</v>
      </c>
    </row>
    <row r="35" spans="1:3">
      <c r="A35" s="120"/>
      <c r="B35" s="121" t="s">
        <v>326</v>
      </c>
      <c r="C35" s="22"/>
    </row>
    <row r="36" spans="1:3">
      <c r="A36" s="120"/>
      <c r="B36" s="121" t="s">
        <v>327</v>
      </c>
      <c r="C36" s="22"/>
    </row>
    <row r="37" spans="1:3">
      <c r="A37" s="120"/>
      <c r="B37" s="121" t="s">
        <v>328</v>
      </c>
      <c r="C37" s="22"/>
    </row>
    <row r="38" spans="1:3">
      <c r="A38" s="120"/>
      <c r="B38" s="121" t="s">
        <v>309</v>
      </c>
      <c r="C38" s="22"/>
    </row>
    <row r="39" spans="1:3">
      <c r="A39" s="120"/>
      <c r="B39" s="121" t="s">
        <v>329</v>
      </c>
      <c r="C39" s="22"/>
    </row>
    <row r="40" spans="1:3">
      <c r="A40" s="120"/>
      <c r="B40" s="121" t="s">
        <v>330</v>
      </c>
      <c r="C40" s="22"/>
    </row>
    <row r="41" spans="1:3">
      <c r="A41" s="120"/>
      <c r="B41" s="121" t="s">
        <v>331</v>
      </c>
      <c r="C41" s="22"/>
    </row>
    <row r="42" spans="1:3">
      <c r="A42" s="120"/>
      <c r="B42" s="121" t="s">
        <v>332</v>
      </c>
      <c r="C42" s="22"/>
    </row>
    <row r="43" spans="1:3">
      <c r="A43" s="120"/>
      <c r="B43" s="121" t="s">
        <v>333</v>
      </c>
      <c r="C43" s="22"/>
    </row>
    <row r="44" spans="1:3">
      <c r="A44" s="120" t="s">
        <v>334</v>
      </c>
      <c r="B44" s="121" t="s">
        <v>335</v>
      </c>
      <c r="C44" s="63" t="s">
        <v>291</v>
      </c>
    </row>
    <row r="45" spans="1:3">
      <c r="A45" s="120"/>
      <c r="B45" s="121" t="s">
        <v>336</v>
      </c>
      <c r="C45" s="22"/>
    </row>
    <row r="46" spans="1:3">
      <c r="A46" s="120"/>
      <c r="B46" s="121" t="s">
        <v>337</v>
      </c>
      <c r="C46" s="22"/>
    </row>
    <row r="47" spans="1:3">
      <c r="A47" s="120"/>
      <c r="B47" s="121" t="s">
        <v>338</v>
      </c>
      <c r="C47" s="22"/>
    </row>
    <row r="48" spans="1:3">
      <c r="A48" s="120"/>
      <c r="B48" s="121" t="s">
        <v>339</v>
      </c>
      <c r="C48" s="22"/>
    </row>
    <row r="49" spans="1:3">
      <c r="A49" s="120"/>
      <c r="B49" s="121" t="s">
        <v>340</v>
      </c>
      <c r="C49" s="22"/>
    </row>
    <row r="50" spans="1:3">
      <c r="A50" s="120"/>
      <c r="B50" s="121" t="s">
        <v>341</v>
      </c>
      <c r="C50" s="22"/>
    </row>
    <row r="51" spans="1:3">
      <c r="A51" s="120"/>
      <c r="B51" s="121" t="s">
        <v>333</v>
      </c>
      <c r="C51" s="22"/>
    </row>
    <row r="52" spans="1:3">
      <c r="A52" s="120" t="s">
        <v>342</v>
      </c>
      <c r="B52" s="121" t="s">
        <v>343</v>
      </c>
      <c r="C52" s="63" t="s">
        <v>295</v>
      </c>
    </row>
    <row r="53" spans="1:3">
      <c r="A53" s="120"/>
      <c r="B53" s="121" t="s">
        <v>344</v>
      </c>
      <c r="C53" s="22"/>
    </row>
    <row r="54" spans="1:3">
      <c r="A54" s="120"/>
      <c r="B54" s="121" t="s">
        <v>345</v>
      </c>
      <c r="C54" s="22"/>
    </row>
    <row r="55" spans="1:3">
      <c r="A55" s="120"/>
      <c r="B55" s="121" t="s">
        <v>346</v>
      </c>
      <c r="C55" s="22"/>
    </row>
    <row r="56" spans="1:3">
      <c r="A56" s="120" t="s">
        <v>347</v>
      </c>
      <c r="B56" s="121" t="s">
        <v>348</v>
      </c>
      <c r="C56" s="63" t="s">
        <v>349</v>
      </c>
    </row>
    <row r="57" spans="1:3">
      <c r="A57" s="120"/>
      <c r="B57" s="121" t="s">
        <v>350</v>
      </c>
      <c r="C57" s="22"/>
    </row>
    <row r="58" spans="1:3">
      <c r="A58" s="120"/>
      <c r="B58" s="121" t="s">
        <v>351</v>
      </c>
      <c r="C58" s="22"/>
    </row>
    <row r="59" spans="1:3">
      <c r="A59" s="120" t="s">
        <v>352</v>
      </c>
      <c r="B59" s="121" t="s">
        <v>353</v>
      </c>
      <c r="C59" s="63" t="s">
        <v>302</v>
      </c>
    </row>
    <row r="60" spans="1:3">
      <c r="A60" s="120"/>
      <c r="B60" s="121" t="s">
        <v>354</v>
      </c>
      <c r="C60" s="22"/>
    </row>
    <row r="61" spans="1:3">
      <c r="A61" s="120" t="s">
        <v>355</v>
      </c>
      <c r="B61" s="121" t="s">
        <v>356</v>
      </c>
      <c r="C61" s="63" t="s">
        <v>305</v>
      </c>
    </row>
    <row r="62" spans="1:3">
      <c r="A62" s="120"/>
      <c r="B62" s="121" t="s">
        <v>357</v>
      </c>
      <c r="C62" s="22"/>
    </row>
    <row r="63" spans="1:3">
      <c r="A63" s="120"/>
      <c r="B63" s="121" t="s">
        <v>358</v>
      </c>
      <c r="C63" s="22"/>
    </row>
    <row r="64" spans="1:3">
      <c r="A64" s="120"/>
      <c r="B64" s="121" t="s">
        <v>359</v>
      </c>
      <c r="C64" s="22"/>
    </row>
    <row r="65" spans="1:3">
      <c r="A65" s="120" t="s">
        <v>134</v>
      </c>
      <c r="B65" s="121"/>
      <c r="C65" s="22"/>
    </row>
    <row r="66" spans="1:3" ht="15" customHeight="1">
      <c r="A66" s="14"/>
      <c r="B66" s="14"/>
    </row>
    <row r="72" spans="1:3">
      <c r="A72" s="61" t="s">
        <v>290</v>
      </c>
    </row>
    <row r="73" spans="1:3" ht="15" customHeight="1">
      <c r="A73" s="122" t="s">
        <v>360</v>
      </c>
    </row>
    <row r="74" spans="1:3" ht="15" customHeight="1">
      <c r="A74" s="122" t="s">
        <v>361</v>
      </c>
    </row>
    <row r="75" spans="1:3" ht="15" customHeight="1">
      <c r="A75" s="123" t="s">
        <v>362</v>
      </c>
    </row>
    <row r="76" spans="1:3" ht="15" customHeight="1">
      <c r="A76" s="122" t="s">
        <v>363</v>
      </c>
    </row>
    <row r="77" spans="1:3" ht="15" customHeight="1">
      <c r="A77" s="122" t="s">
        <v>364</v>
      </c>
    </row>
    <row r="78" spans="1:3" ht="12.75">
      <c r="A78" s="123" t="s">
        <v>365</v>
      </c>
    </row>
    <row r="79" spans="1:3" ht="15" customHeight="1">
      <c r="A79" s="122" t="s">
        <v>366</v>
      </c>
    </row>
    <row r="80" spans="1:3" ht="15" customHeight="1">
      <c r="A80" s="122" t="s">
        <v>367</v>
      </c>
    </row>
    <row r="81" spans="1:1" ht="15" customHeight="1">
      <c r="A81" s="123" t="s">
        <v>368</v>
      </c>
    </row>
    <row r="82" spans="1:1" ht="15" customHeight="1">
      <c r="A82" s="122" t="s">
        <v>369</v>
      </c>
    </row>
    <row r="83" spans="1:1" ht="15" customHeight="1">
      <c r="A83" s="122" t="s">
        <v>370</v>
      </c>
    </row>
    <row r="84" spans="1:1" ht="12.75">
      <c r="A84" s="123" t="s">
        <v>371</v>
      </c>
    </row>
    <row r="85" spans="1:1" ht="15" customHeight="1">
      <c r="A85" s="122" t="s">
        <v>372</v>
      </c>
    </row>
    <row r="86" spans="1:1" ht="15" customHeight="1">
      <c r="A86" s="122" t="s">
        <v>373</v>
      </c>
    </row>
    <row r="87" spans="1:1" ht="15" customHeight="1">
      <c r="A87" s="122" t="s">
        <v>374</v>
      </c>
    </row>
    <row r="88" spans="1:1" ht="15" customHeight="1">
      <c r="A88" s="123" t="s">
        <v>375</v>
      </c>
    </row>
    <row r="89" spans="1:1" ht="15" customHeight="1">
      <c r="A89" s="122" t="s">
        <v>376</v>
      </c>
    </row>
    <row r="90" spans="1:1" ht="15" customHeight="1">
      <c r="A90" s="122" t="s">
        <v>377</v>
      </c>
    </row>
    <row r="91" spans="1:1" ht="12.75">
      <c r="A91" s="123" t="s">
        <v>378</v>
      </c>
    </row>
    <row r="92" spans="1:1" ht="15" customHeight="1">
      <c r="A92" s="122" t="s">
        <v>379</v>
      </c>
    </row>
    <row r="93" spans="1:1" ht="15" customHeight="1">
      <c r="A93" s="122" t="s">
        <v>380</v>
      </c>
    </row>
    <row r="94" spans="1:1" ht="12.75">
      <c r="A94" s="123" t="s">
        <v>381</v>
      </c>
    </row>
    <row r="95" spans="1:1" ht="12.75">
      <c r="A95" s="123" t="s">
        <v>382</v>
      </c>
    </row>
    <row r="96" spans="1:1" ht="15" customHeight="1">
      <c r="A96" s="122" t="s">
        <v>383</v>
      </c>
    </row>
    <row r="97" spans="1:1" ht="15" customHeight="1">
      <c r="A97" s="122" t="s">
        <v>384</v>
      </c>
    </row>
    <row r="98" spans="1:1" ht="15" customHeight="1">
      <c r="A98" s="122" t="s">
        <v>385</v>
      </c>
    </row>
    <row r="99" spans="1:1" ht="12.75">
      <c r="A99" s="123" t="s">
        <v>386</v>
      </c>
    </row>
    <row r="100" spans="1:1" ht="15" customHeight="1">
      <c r="A100" s="122" t="s">
        <v>387</v>
      </c>
    </row>
    <row r="101" spans="1:1" ht="15" customHeight="1">
      <c r="A101" s="122" t="s">
        <v>388</v>
      </c>
    </row>
    <row r="102" spans="1:1" ht="12.75">
      <c r="A102" s="123" t="s">
        <v>389</v>
      </c>
    </row>
    <row r="103" spans="1:1" ht="15" customHeight="1">
      <c r="A103" s="122" t="s">
        <v>390</v>
      </c>
    </row>
    <row r="104" spans="1:1" ht="15" customHeight="1">
      <c r="A104" s="122" t="s">
        <v>391</v>
      </c>
    </row>
    <row r="105" spans="1:1" ht="12.75">
      <c r="A105" s="123" t="s">
        <v>392</v>
      </c>
    </row>
    <row r="106" spans="1:1" ht="15" customHeight="1">
      <c r="A106" s="117" t="s">
        <v>134</v>
      </c>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dimension ref="A1:M22"/>
  <sheetViews>
    <sheetView workbookViewId="0"/>
  </sheetViews>
  <sheetFormatPr defaultColWidth="9.140625" defaultRowHeight="15" customHeight="1"/>
  <cols>
    <col min="1" max="2" width="9.140625" customWidth="1"/>
    <col min="3" max="3" width="12.85546875" customWidth="1"/>
    <col min="4" max="4" width="12.5703125" customWidth="1"/>
    <col min="5" max="5" width="11.5703125" customWidth="1"/>
    <col min="6" max="6" width="24.42578125" customWidth="1"/>
    <col min="7" max="7" width="11.7109375" customWidth="1"/>
    <col min="8" max="8" width="14.7109375" customWidth="1"/>
    <col min="9" max="9" width="16.28515625" customWidth="1"/>
    <col min="10" max="11" width="9.140625" customWidth="1"/>
    <col min="12" max="12" width="15.7109375" customWidth="1"/>
    <col min="13" max="13" width="9.140625" customWidth="1"/>
  </cols>
  <sheetData>
    <row r="1" spans="1:12" ht="12.75">
      <c r="B1" s="2"/>
      <c r="C1" s="234" t="s">
        <v>393</v>
      </c>
      <c r="D1" s="158"/>
      <c r="E1" s="158"/>
      <c r="F1" s="158"/>
      <c r="G1" s="158"/>
      <c r="H1" s="158"/>
      <c r="I1" s="158"/>
      <c r="J1" s="158"/>
      <c r="K1" s="158"/>
    </row>
    <row r="2" spans="1:12" ht="12.75">
      <c r="B2" s="34"/>
      <c r="C2" s="152" t="s">
        <v>394</v>
      </c>
      <c r="D2" s="153"/>
      <c r="E2" s="153"/>
      <c r="F2" s="153"/>
      <c r="G2" s="153"/>
      <c r="H2" s="153"/>
      <c r="I2" s="153"/>
      <c r="J2" s="153"/>
      <c r="K2" s="153"/>
      <c r="L2" s="1"/>
    </row>
    <row r="3" spans="1:12" ht="30.75" customHeight="1">
      <c r="A3" s="2"/>
      <c r="B3" s="169" t="s">
        <v>82</v>
      </c>
      <c r="C3" s="153"/>
      <c r="D3" s="153"/>
      <c r="E3" s="153"/>
      <c r="F3" s="153"/>
      <c r="G3" s="153"/>
      <c r="H3" s="153"/>
      <c r="I3" s="153"/>
      <c r="J3" s="153"/>
      <c r="K3" s="153"/>
      <c r="L3" s="153"/>
    </row>
    <row r="4" spans="1:12" ht="12.75">
      <c r="A4" s="2"/>
      <c r="B4" s="232" t="s">
        <v>395</v>
      </c>
      <c r="C4" s="163"/>
      <c r="D4" s="163"/>
      <c r="E4" s="163"/>
      <c r="F4" s="163"/>
      <c r="G4" s="163"/>
      <c r="H4" s="163"/>
      <c r="I4" s="163"/>
      <c r="J4" s="163"/>
      <c r="K4" s="163"/>
      <c r="L4" s="163"/>
    </row>
    <row r="5" spans="1:12" ht="12.75">
      <c r="A5" s="2"/>
      <c r="B5" s="230" t="s">
        <v>396</v>
      </c>
      <c r="C5" s="155"/>
      <c r="D5" s="155"/>
      <c r="E5" s="155"/>
      <c r="F5" s="155"/>
      <c r="G5" s="155"/>
      <c r="H5" s="155"/>
      <c r="I5" s="155"/>
      <c r="J5" s="155"/>
      <c r="K5" s="155"/>
      <c r="L5" s="155"/>
    </row>
    <row r="6" spans="1:12" ht="12.75">
      <c r="A6" s="2"/>
      <c r="B6" s="230" t="s">
        <v>397</v>
      </c>
      <c r="C6" s="155"/>
      <c r="D6" s="155"/>
      <c r="E6" s="155"/>
      <c r="F6" s="155"/>
      <c r="G6" s="155"/>
      <c r="H6" s="155"/>
      <c r="I6" s="155"/>
      <c r="J6" s="155"/>
      <c r="K6" s="155"/>
      <c r="L6" s="155"/>
    </row>
    <row r="7" spans="1:12" ht="12.75">
      <c r="A7" s="2"/>
      <c r="B7" s="230" t="s">
        <v>398</v>
      </c>
      <c r="C7" s="155"/>
      <c r="D7" s="155"/>
      <c r="E7" s="155"/>
      <c r="F7" s="155"/>
      <c r="G7" s="155"/>
      <c r="H7" s="155"/>
      <c r="I7" s="155"/>
      <c r="J7" s="155"/>
      <c r="K7" s="155"/>
      <c r="L7" s="155"/>
    </row>
    <row r="8" spans="1:12" ht="12.75">
      <c r="A8" s="2"/>
      <c r="B8" s="230" t="s">
        <v>399</v>
      </c>
      <c r="C8" s="155"/>
      <c r="D8" s="155"/>
      <c r="E8" s="155"/>
      <c r="F8" s="155"/>
      <c r="G8" s="155"/>
      <c r="H8" s="155"/>
      <c r="I8" s="155"/>
      <c r="J8" s="155"/>
      <c r="K8" s="155"/>
      <c r="L8" s="155"/>
    </row>
    <row r="9" spans="1:12" ht="12.75">
      <c r="A9" s="2"/>
      <c r="B9" s="230" t="s">
        <v>400</v>
      </c>
      <c r="C9" s="155"/>
      <c r="D9" s="155"/>
      <c r="E9" s="155"/>
      <c r="F9" s="155"/>
      <c r="G9" s="155"/>
      <c r="H9" s="155"/>
      <c r="I9" s="155"/>
      <c r="J9" s="155"/>
      <c r="K9" s="155"/>
      <c r="L9" s="155"/>
    </row>
    <row r="10" spans="1:12" ht="12.75">
      <c r="A10" s="2"/>
      <c r="B10" s="230" t="s">
        <v>401</v>
      </c>
      <c r="C10" s="155"/>
      <c r="D10" s="155"/>
      <c r="E10" s="155"/>
      <c r="F10" s="155"/>
      <c r="G10" s="155"/>
      <c r="H10" s="155"/>
      <c r="I10" s="155"/>
      <c r="J10" s="155"/>
      <c r="K10" s="155"/>
      <c r="L10" s="155"/>
    </row>
    <row r="11" spans="1:12" ht="12.75">
      <c r="A11" s="2"/>
      <c r="B11" s="230" t="s">
        <v>402</v>
      </c>
      <c r="C11" s="155"/>
      <c r="D11" s="155"/>
      <c r="E11" s="155"/>
      <c r="F11" s="155"/>
      <c r="G11" s="155"/>
      <c r="H11" s="155"/>
      <c r="I11" s="155"/>
      <c r="J11" s="155"/>
      <c r="K11" s="155"/>
      <c r="L11" s="155"/>
    </row>
    <row r="12" spans="1:12" ht="12.75">
      <c r="A12" s="2"/>
      <c r="B12" s="230" t="s">
        <v>243</v>
      </c>
      <c r="C12" s="155"/>
      <c r="D12" s="155"/>
      <c r="E12" s="155"/>
      <c r="F12" s="155"/>
      <c r="G12" s="155"/>
      <c r="H12" s="155"/>
      <c r="I12" s="155"/>
      <c r="J12" s="155"/>
      <c r="K12" s="155"/>
      <c r="L12" s="155"/>
    </row>
    <row r="13" spans="1:12" ht="12.75">
      <c r="A13" s="2"/>
      <c r="B13" s="230" t="s">
        <v>403</v>
      </c>
      <c r="C13" s="155"/>
      <c r="D13" s="155"/>
      <c r="E13" s="155"/>
      <c r="F13" s="155"/>
      <c r="G13" s="155"/>
      <c r="H13" s="155"/>
      <c r="I13" s="155"/>
      <c r="J13" s="155"/>
      <c r="K13" s="155"/>
      <c r="L13" s="155"/>
    </row>
    <row r="14" spans="1:12" ht="12.75">
      <c r="A14" s="2"/>
      <c r="B14" s="230" t="s">
        <v>404</v>
      </c>
      <c r="C14" s="155"/>
      <c r="D14" s="155"/>
      <c r="E14" s="155"/>
      <c r="F14" s="155"/>
      <c r="G14" s="155"/>
      <c r="H14" s="155"/>
      <c r="I14" s="155"/>
      <c r="J14" s="155"/>
      <c r="K14" s="155"/>
      <c r="L14" s="155"/>
    </row>
    <row r="15" spans="1:12" ht="12.75">
      <c r="A15" s="2"/>
      <c r="B15" s="230" t="s">
        <v>405</v>
      </c>
      <c r="C15" s="155"/>
      <c r="D15" s="155"/>
      <c r="E15" s="155"/>
      <c r="F15" s="155"/>
      <c r="G15" s="155"/>
      <c r="H15" s="155"/>
      <c r="I15" s="155"/>
      <c r="J15" s="155"/>
      <c r="K15" s="155"/>
      <c r="L15" s="155"/>
    </row>
    <row r="16" spans="1:12" ht="12.75">
      <c r="A16" s="2"/>
      <c r="B16" s="230" t="s">
        <v>406</v>
      </c>
      <c r="C16" s="155"/>
      <c r="D16" s="155"/>
      <c r="E16" s="155"/>
      <c r="F16" s="155"/>
      <c r="G16" s="155"/>
      <c r="H16" s="155"/>
      <c r="I16" s="155"/>
      <c r="J16" s="155"/>
      <c r="K16" s="155"/>
      <c r="L16" s="155"/>
    </row>
    <row r="17" spans="1:13" ht="12.75">
      <c r="A17" s="2"/>
      <c r="B17" s="230" t="s">
        <v>407</v>
      </c>
      <c r="C17" s="155"/>
      <c r="D17" s="155"/>
      <c r="E17" s="155"/>
      <c r="F17" s="155"/>
      <c r="G17" s="155"/>
      <c r="H17" s="155"/>
      <c r="I17" s="155"/>
      <c r="J17" s="155"/>
      <c r="K17" s="155"/>
      <c r="L17" s="155"/>
    </row>
    <row r="18" spans="1:13">
      <c r="A18" s="2"/>
      <c r="B18" s="230" t="s">
        <v>408</v>
      </c>
      <c r="C18" s="155"/>
      <c r="D18" s="155"/>
      <c r="E18" s="155"/>
      <c r="F18" s="155"/>
      <c r="G18" s="155"/>
      <c r="H18" s="155"/>
      <c r="I18" s="155"/>
      <c r="J18" s="155"/>
      <c r="K18" s="155"/>
      <c r="L18" s="233"/>
      <c r="M18" s="124"/>
    </row>
    <row r="19" spans="1:13" ht="12.75">
      <c r="A19" s="2"/>
      <c r="B19" s="230" t="s">
        <v>250</v>
      </c>
      <c r="C19" s="155"/>
      <c r="D19" s="155"/>
      <c r="E19" s="155"/>
      <c r="F19" s="155"/>
      <c r="G19" s="155"/>
      <c r="H19" s="155"/>
      <c r="I19" s="155"/>
      <c r="J19" s="155"/>
      <c r="K19" s="155"/>
      <c r="L19" s="155"/>
    </row>
    <row r="20" spans="1:13" ht="12.75">
      <c r="A20" s="2"/>
      <c r="B20" s="230" t="s">
        <v>409</v>
      </c>
      <c r="C20" s="155"/>
      <c r="D20" s="155"/>
      <c r="E20" s="155"/>
      <c r="F20" s="155"/>
      <c r="G20" s="155"/>
      <c r="H20" s="155"/>
      <c r="I20" s="155"/>
      <c r="J20" s="155"/>
      <c r="K20" s="155"/>
      <c r="L20" s="155"/>
    </row>
    <row r="21" spans="1:13" ht="12.75">
      <c r="A21" s="2"/>
      <c r="B21" s="230" t="s">
        <v>252</v>
      </c>
      <c r="C21" s="155"/>
      <c r="D21" s="155"/>
      <c r="E21" s="155"/>
      <c r="F21" s="155"/>
      <c r="G21" s="155"/>
      <c r="H21" s="155"/>
      <c r="I21" s="155"/>
      <c r="J21" s="155"/>
      <c r="K21" s="155"/>
      <c r="L21" s="155"/>
    </row>
    <row r="22" spans="1:13" ht="12.75">
      <c r="A22" s="2"/>
      <c r="B22" s="231" t="s">
        <v>410</v>
      </c>
      <c r="C22" s="158"/>
      <c r="D22" s="158"/>
      <c r="E22" s="158"/>
      <c r="F22" s="158"/>
      <c r="G22" s="158"/>
      <c r="H22" s="158"/>
      <c r="I22" s="158"/>
      <c r="J22" s="158"/>
      <c r="K22" s="158"/>
      <c r="L22" s="158"/>
    </row>
  </sheetData>
  <mergeCells count="22">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16:L16"/>
    <mergeCell ref="B17:L17"/>
    <mergeCell ref="B18:L18"/>
    <mergeCell ref="B19:L19"/>
    <mergeCell ref="B20:L20"/>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10</vt:i4>
      </vt:variant>
      <vt:variant>
        <vt:lpstr>Named Ranges</vt:lpstr>
      </vt:variant>
      <vt:variant>
        <vt:i4>52</vt:i4>
      </vt:variant>
    </vt:vector>
  </HeadingPairs>
  <TitlesOfParts>
    <vt:vector size="62" baseType="lpstr">
      <vt:lpstr>Instructions  </vt:lpstr>
      <vt:lpstr>Instructions</vt:lpstr>
      <vt:lpstr>Walkthrough Assessment</vt:lpstr>
      <vt:lpstr>Completion Form</vt:lpstr>
      <vt:lpstr>Ref</vt:lpstr>
      <vt:lpstr>Logos&amp;Administrator Instruction</vt:lpstr>
      <vt:lpstr>PepcoT&amp;C</vt:lpstr>
      <vt:lpstr>RefApplication</vt:lpstr>
      <vt:lpstr>DelmarvaT&amp;C</vt:lpstr>
      <vt:lpstr>change Log</vt:lpstr>
      <vt:lpstr>Average_Cost_Electricity</vt:lpstr>
      <vt:lpstr>BusinessTypeLookup</vt:lpstr>
      <vt:lpstr>CF_Fan</vt:lpstr>
      <vt:lpstr>CF_Pump</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Choose_Initial_Menu</vt:lpstr>
      <vt:lpstr>Choose_Payee</vt:lpstr>
      <vt:lpstr>Choose_PaymentName</vt:lpstr>
      <vt:lpstr>Choose_ProjectType</vt:lpstr>
      <vt:lpstr>Choose_YesNo</vt:lpstr>
      <vt:lpstr>Fan_Type</vt:lpstr>
      <vt:lpstr>Fan_Type_Lookup</vt:lpstr>
      <vt:lpstr>HowHeardLookup</vt:lpstr>
      <vt:lpstr>HP_choices</vt:lpstr>
      <vt:lpstr>HPConversionFactor</vt:lpstr>
      <vt:lpstr>Incentive_LookUp</vt:lpstr>
      <vt:lpstr>IncentivePerHP</vt:lpstr>
      <vt:lpstr>IncentivePerkWh</vt:lpstr>
      <vt:lpstr>kWhToHPConversionFactor</vt:lpstr>
      <vt:lpstr>Minimum_Payback_Period</vt:lpstr>
      <vt:lpstr>MULTIPLEPROJECTBONUS</vt:lpstr>
      <vt:lpstr>NTG_ratio</vt:lpstr>
      <vt:lpstr>PaymentLookup</vt:lpstr>
      <vt:lpstr>Program_Costs_Percentage</vt:lpstr>
      <vt:lpstr>SmallBusinessBonus</vt:lpstr>
      <vt:lpstr>TotalCustomkW</vt:lpstr>
      <vt:lpstr>TotalCustomkWh</vt:lpstr>
      <vt:lpstr>UTILITY_NAME</vt:lpstr>
      <vt:lpstr>UTILITY_NAME_CAP</vt:lpstr>
      <vt:lpstr>UtilityName</vt:lpstr>
      <vt:lpstr>VendorName</vt:lpstr>
      <vt:lpstr>VFD_Choose</vt:lpstr>
      <vt:lpstr>VFD_EUL</vt:lpstr>
      <vt:lpstr>VFD_Fan_Choices</vt:lpstr>
      <vt:lpstr>VFD_Pump_Choices</vt:lpstr>
      <vt:lpstr>VFD_Table_Complete</vt:lpstr>
      <vt:lpstr>VFD_Type</vt:lpstr>
      <vt:lpstr>VFD_Type_Complete</vt:lpstr>
      <vt:lpstr>VFD_Type_Lookup</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ala.arab</cp:lastModifiedBy>
  <dcterms:modified xsi:type="dcterms:W3CDTF">2012-10-18T18:28:36Z</dcterms:modified>
  <cp:category/>
  <cp:contentStatus/>
</cp:coreProperties>
</file>