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"/>
    </mc:Choice>
  </mc:AlternateContent>
  <xr:revisionPtr revIDLastSave="0" documentId="8_{42DA23E0-A33B-47AB-8F96-C8E3374B77C4}" xr6:coauthVersionLast="47" xr6:coauthVersionMax="47" xr10:uidLastSave="{00000000-0000-0000-0000-000000000000}"/>
  <bookViews>
    <workbookView xWindow="-108" yWindow="-108" windowWidth="23256" windowHeight="12456" xr2:uid="{355A9676-4958-4F24-88F9-1480245042B3}"/>
  </bookViews>
  <sheets>
    <sheet name="Sheet1" sheetId="1" r:id="rId1"/>
  </sheets>
  <definedNames>
    <definedName name="solver_adj" localSheetId="0" hidden="1">Sheet1!$I$3:$I$14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Sheet1!$I$3:$I$14</definedName>
    <definedName name="solver_lhs2" localSheetId="0" hidden="1">Sheet1!$I$3:$I$14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Sheet1!$P$31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6</definedName>
    <definedName name="solver_rhs2" localSheetId="0" hidden="1">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1" l="1"/>
  <c r="P30" i="1"/>
  <c r="P60" i="1"/>
  <c r="J65" i="1"/>
  <c r="H67" i="1"/>
  <c r="H68" i="1" s="1"/>
  <c r="H69" i="1" s="1"/>
  <c r="H70" i="1" s="1"/>
  <c r="H71" i="1" s="1"/>
  <c r="H72" i="1" s="1"/>
  <c r="H73" i="1" s="1"/>
  <c r="H74" i="1" s="1"/>
  <c r="H75" i="1" s="1"/>
  <c r="I66" i="1"/>
  <c r="H66" i="1"/>
  <c r="G66" i="1"/>
  <c r="G67" i="1" s="1"/>
  <c r="G68" i="1" s="1"/>
  <c r="G69" i="1" s="1"/>
  <c r="G70" i="1" s="1"/>
  <c r="G71" i="1" s="1"/>
  <c r="G72" i="1" s="1"/>
  <c r="G73" i="1" s="1"/>
  <c r="G74" i="1" s="1"/>
  <c r="G75" i="1" s="1"/>
  <c r="H65" i="1"/>
  <c r="G65" i="1"/>
  <c r="F65" i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E65" i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D65" i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C65" i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K64" i="1"/>
  <c r="E64" i="1"/>
  <c r="L64" i="1" s="1"/>
  <c r="O29" i="1"/>
  <c r="I50" i="1"/>
  <c r="G50" i="1"/>
  <c r="G51" i="1" s="1"/>
  <c r="G52" i="1" s="1"/>
  <c r="G53" i="1" s="1"/>
  <c r="G54" i="1" s="1"/>
  <c r="G55" i="1" s="1"/>
  <c r="G56" i="1" s="1"/>
  <c r="G57" i="1" s="1"/>
  <c r="G58" i="1" s="1"/>
  <c r="G59" i="1" s="1"/>
  <c r="H49" i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G49" i="1"/>
  <c r="F49" i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E49" i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D49" i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C49" i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L48" i="1"/>
  <c r="K48" i="1"/>
  <c r="E48" i="1"/>
  <c r="J34" i="1"/>
  <c r="D38" i="1"/>
  <c r="D39" i="1" s="1"/>
  <c r="D40" i="1" s="1"/>
  <c r="D41" i="1" s="1"/>
  <c r="D42" i="1" s="1"/>
  <c r="D43" i="1" s="1"/>
  <c r="D44" i="1" s="1"/>
  <c r="D37" i="1"/>
  <c r="H36" i="1"/>
  <c r="H37" i="1" s="1"/>
  <c r="H38" i="1" s="1"/>
  <c r="H39" i="1" s="1"/>
  <c r="H40" i="1" s="1"/>
  <c r="H41" i="1" s="1"/>
  <c r="H42" i="1" s="1"/>
  <c r="H43" i="1" s="1"/>
  <c r="H44" i="1" s="1"/>
  <c r="D36" i="1"/>
  <c r="B36" i="1"/>
  <c r="B37" i="1" s="1"/>
  <c r="B38" i="1" s="1"/>
  <c r="B39" i="1" s="1"/>
  <c r="B40" i="1" s="1"/>
  <c r="B41" i="1" s="1"/>
  <c r="B42" i="1" s="1"/>
  <c r="B43" i="1" s="1"/>
  <c r="B44" i="1" s="1"/>
  <c r="H35" i="1"/>
  <c r="G35" i="1"/>
  <c r="G36" i="1" s="1"/>
  <c r="G37" i="1" s="1"/>
  <c r="G38" i="1" s="1"/>
  <c r="G39" i="1" s="1"/>
  <c r="G40" i="1" s="1"/>
  <c r="G41" i="1" s="1"/>
  <c r="G42" i="1" s="1"/>
  <c r="G43" i="1" s="1"/>
  <c r="G44" i="1" s="1"/>
  <c r="D35" i="1"/>
  <c r="B35" i="1"/>
  <c r="H34" i="1"/>
  <c r="G34" i="1"/>
  <c r="F34" i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D34" i="1"/>
  <c r="C34" i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B34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L33" i="1"/>
  <c r="K33" i="1"/>
  <c r="E33" i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L3" i="1"/>
  <c r="K3" i="1"/>
  <c r="N3" i="1" s="1"/>
  <c r="L2" i="1"/>
  <c r="K2" i="1"/>
  <c r="J19" i="1"/>
  <c r="K19" i="1" s="1"/>
  <c r="H21" i="1"/>
  <c r="H22" i="1" s="1"/>
  <c r="H23" i="1" s="1"/>
  <c r="H24" i="1" s="1"/>
  <c r="H25" i="1" s="1"/>
  <c r="H26" i="1" s="1"/>
  <c r="H27" i="1" s="1"/>
  <c r="H28" i="1" s="1"/>
  <c r="H29" i="1" s="1"/>
  <c r="H20" i="1"/>
  <c r="G20" i="1"/>
  <c r="G21" i="1" s="1"/>
  <c r="G22" i="1" s="1"/>
  <c r="G23" i="1" s="1"/>
  <c r="G24" i="1" s="1"/>
  <c r="G25" i="1" s="1"/>
  <c r="G26" i="1" s="1"/>
  <c r="G27" i="1" s="1"/>
  <c r="G28" i="1" s="1"/>
  <c r="G29" i="1" s="1"/>
  <c r="B20" i="1"/>
  <c r="B21" i="1" s="1"/>
  <c r="B22" i="1" s="1"/>
  <c r="B23" i="1" s="1"/>
  <c r="B24" i="1" s="1"/>
  <c r="B25" i="1" s="1"/>
  <c r="B26" i="1" s="1"/>
  <c r="B27" i="1" s="1"/>
  <c r="B28" i="1" s="1"/>
  <c r="B29" i="1" s="1"/>
  <c r="H19" i="1"/>
  <c r="G19" i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B19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K18" i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J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H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J66" i="1" l="1"/>
  <c r="L65" i="1"/>
  <c r="K65" i="1"/>
  <c r="I67" i="1"/>
  <c r="L49" i="1"/>
  <c r="M49" i="1" s="1"/>
  <c r="K49" i="1"/>
  <c r="N49" i="1" s="1"/>
  <c r="J50" i="1"/>
  <c r="I51" i="1"/>
  <c r="I35" i="1"/>
  <c r="I36" i="1" s="1"/>
  <c r="I37" i="1" s="1"/>
  <c r="I38" i="1" s="1"/>
  <c r="I39" i="1" s="1"/>
  <c r="L34" i="1"/>
  <c r="K34" i="1"/>
  <c r="N19" i="1"/>
  <c r="I20" i="1"/>
  <c r="L18" i="1"/>
  <c r="L19" i="1" s="1"/>
  <c r="M3" i="1"/>
  <c r="N65" i="1" l="1"/>
  <c r="K66" i="1"/>
  <c r="J67" i="1"/>
  <c r="I68" i="1"/>
  <c r="L66" i="1"/>
  <c r="M65" i="1"/>
  <c r="K50" i="1"/>
  <c r="N50" i="1" s="1"/>
  <c r="L50" i="1"/>
  <c r="M50" i="1" s="1"/>
  <c r="J51" i="1"/>
  <c r="I52" i="1"/>
  <c r="O49" i="1"/>
  <c r="J36" i="1"/>
  <c r="J37" i="1" s="1"/>
  <c r="J38" i="1" s="1"/>
  <c r="J39" i="1" s="1"/>
  <c r="J35" i="1"/>
  <c r="N34" i="1"/>
  <c r="K35" i="1"/>
  <c r="I40" i="1"/>
  <c r="M34" i="1"/>
  <c r="L35" i="1"/>
  <c r="O3" i="1"/>
  <c r="M19" i="1"/>
  <c r="O19" i="1" s="1"/>
  <c r="J20" i="1"/>
  <c r="K20" i="1" s="1"/>
  <c r="I21" i="1"/>
  <c r="J4" i="1"/>
  <c r="K4" i="1" s="1"/>
  <c r="N4" i="1" s="1"/>
  <c r="O65" i="1" l="1"/>
  <c r="M66" i="1"/>
  <c r="L67" i="1"/>
  <c r="I69" i="1"/>
  <c r="J68" i="1"/>
  <c r="K67" i="1"/>
  <c r="N66" i="1"/>
  <c r="L51" i="1"/>
  <c r="M51" i="1" s="1"/>
  <c r="K51" i="1"/>
  <c r="N51" i="1" s="1"/>
  <c r="I53" i="1"/>
  <c r="I54" i="1" s="1"/>
  <c r="J52" i="1"/>
  <c r="J53" i="1" s="1"/>
  <c r="O50" i="1"/>
  <c r="O34" i="1"/>
  <c r="N35" i="1"/>
  <c r="K36" i="1"/>
  <c r="L36" i="1"/>
  <c r="M35" i="1"/>
  <c r="J40" i="1"/>
  <c r="I41" i="1"/>
  <c r="J21" i="1"/>
  <c r="K21" i="1" s="1"/>
  <c r="I22" i="1"/>
  <c r="N20" i="1"/>
  <c r="L20" i="1"/>
  <c r="L4" i="1"/>
  <c r="J5" i="1"/>
  <c r="L52" i="1" l="1"/>
  <c r="M52" i="1" s="1"/>
  <c r="I70" i="1"/>
  <c r="J69" i="1"/>
  <c r="L68" i="1"/>
  <c r="M67" i="1"/>
  <c r="N67" i="1"/>
  <c r="K68" i="1"/>
  <c r="O66" i="1"/>
  <c r="O51" i="1"/>
  <c r="K52" i="1"/>
  <c r="N52" i="1" s="1"/>
  <c r="I55" i="1"/>
  <c r="J54" i="1"/>
  <c r="L53" i="1"/>
  <c r="O35" i="1"/>
  <c r="M36" i="1"/>
  <c r="L37" i="1"/>
  <c r="N36" i="1"/>
  <c r="K37" i="1"/>
  <c r="J41" i="1"/>
  <c r="I42" i="1"/>
  <c r="L21" i="1"/>
  <c r="M20" i="1"/>
  <c r="O20" i="1" s="1"/>
  <c r="N21" i="1"/>
  <c r="I23" i="1"/>
  <c r="J22" i="1"/>
  <c r="J6" i="1"/>
  <c r="J7" i="1" s="1"/>
  <c r="M4" i="1"/>
  <c r="O4" i="1" s="1"/>
  <c r="L5" i="1"/>
  <c r="K5" i="1"/>
  <c r="O67" i="1" l="1"/>
  <c r="N68" i="1"/>
  <c r="K69" i="1"/>
  <c r="L69" i="1"/>
  <c r="M68" i="1"/>
  <c r="O68" i="1" s="1"/>
  <c r="J70" i="1"/>
  <c r="I71" i="1"/>
  <c r="K53" i="1"/>
  <c r="K54" i="1" s="1"/>
  <c r="J55" i="1"/>
  <c r="I56" i="1"/>
  <c r="M53" i="1"/>
  <c r="L54" i="1"/>
  <c r="O52" i="1"/>
  <c r="O36" i="1"/>
  <c r="J42" i="1"/>
  <c r="I43" i="1"/>
  <c r="K38" i="1"/>
  <c r="N37" i="1"/>
  <c r="M37" i="1"/>
  <c r="L38" i="1"/>
  <c r="K22" i="1"/>
  <c r="N22" i="1" s="1"/>
  <c r="I24" i="1"/>
  <c r="J23" i="1"/>
  <c r="L22" i="1"/>
  <c r="M21" i="1"/>
  <c r="O21" i="1" s="1"/>
  <c r="L6" i="1"/>
  <c r="M5" i="1"/>
  <c r="J8" i="1"/>
  <c r="N5" i="1"/>
  <c r="K6" i="1"/>
  <c r="J71" i="1" l="1"/>
  <c r="I72" i="1"/>
  <c r="M69" i="1"/>
  <c r="L70" i="1"/>
  <c r="K70" i="1"/>
  <c r="N69" i="1"/>
  <c r="N53" i="1"/>
  <c r="O53" i="1" s="1"/>
  <c r="J56" i="1"/>
  <c r="I57" i="1"/>
  <c r="K55" i="1"/>
  <c r="N54" i="1"/>
  <c r="M54" i="1"/>
  <c r="L55" i="1"/>
  <c r="O37" i="1"/>
  <c r="K39" i="1"/>
  <c r="N38" i="1"/>
  <c r="J43" i="1"/>
  <c r="I44" i="1"/>
  <c r="J44" i="1" s="1"/>
  <c r="L39" i="1"/>
  <c r="M38" i="1"/>
  <c r="O38" i="1" s="1"/>
  <c r="K23" i="1"/>
  <c r="N23" i="1" s="1"/>
  <c r="M22" i="1"/>
  <c r="O22" i="1" s="1"/>
  <c r="L23" i="1"/>
  <c r="J24" i="1"/>
  <c r="I25" i="1"/>
  <c r="O5" i="1"/>
  <c r="L7" i="1"/>
  <c r="M6" i="1"/>
  <c r="N6" i="1"/>
  <c r="K7" i="1"/>
  <c r="J9" i="1"/>
  <c r="O54" i="1" l="1"/>
  <c r="K71" i="1"/>
  <c r="N70" i="1"/>
  <c r="O69" i="1"/>
  <c r="J72" i="1"/>
  <c r="I73" i="1"/>
  <c r="M70" i="1"/>
  <c r="L71" i="1"/>
  <c r="J57" i="1"/>
  <c r="I58" i="1"/>
  <c r="K56" i="1"/>
  <c r="N55" i="1"/>
  <c r="L56" i="1"/>
  <c r="M55" i="1"/>
  <c r="O55" i="1" s="1"/>
  <c r="M39" i="1"/>
  <c r="L40" i="1"/>
  <c r="K40" i="1"/>
  <c r="N39" i="1"/>
  <c r="O6" i="1"/>
  <c r="K24" i="1"/>
  <c r="N24" i="1" s="1"/>
  <c r="J25" i="1"/>
  <c r="I26" i="1"/>
  <c r="M23" i="1"/>
  <c r="O23" i="1" s="1"/>
  <c r="L24" i="1"/>
  <c r="L8" i="1"/>
  <c r="M7" i="1"/>
  <c r="N7" i="1"/>
  <c r="K8" i="1"/>
  <c r="J10" i="1"/>
  <c r="O70" i="1" l="1"/>
  <c r="L72" i="1"/>
  <c r="M71" i="1"/>
  <c r="J73" i="1"/>
  <c r="I74" i="1"/>
  <c r="K72" i="1"/>
  <c r="N71" i="1"/>
  <c r="I59" i="1"/>
  <c r="J58" i="1"/>
  <c r="L57" i="1"/>
  <c r="M56" i="1"/>
  <c r="K57" i="1"/>
  <c r="N56" i="1"/>
  <c r="K41" i="1"/>
  <c r="N40" i="1"/>
  <c r="L41" i="1"/>
  <c r="M40" i="1"/>
  <c r="O39" i="1"/>
  <c r="K25" i="1"/>
  <c r="N25" i="1" s="1"/>
  <c r="J26" i="1"/>
  <c r="I27" i="1"/>
  <c r="M24" i="1"/>
  <c r="O24" i="1" s="1"/>
  <c r="L25" i="1"/>
  <c r="O7" i="1"/>
  <c r="J11" i="1"/>
  <c r="M8" i="1"/>
  <c r="L9" i="1"/>
  <c r="K9" i="1"/>
  <c r="N8" i="1"/>
  <c r="J74" i="1" l="1"/>
  <c r="I75" i="1"/>
  <c r="O71" i="1"/>
  <c r="K73" i="1"/>
  <c r="N72" i="1"/>
  <c r="L73" i="1"/>
  <c r="M72" i="1"/>
  <c r="O72" i="1" s="1"/>
  <c r="J59" i="1"/>
  <c r="K58" i="1"/>
  <c r="N57" i="1"/>
  <c r="O56" i="1"/>
  <c r="M57" i="1"/>
  <c r="O57" i="1" s="1"/>
  <c r="L58" i="1"/>
  <c r="O40" i="1"/>
  <c r="L42" i="1"/>
  <c r="M41" i="1"/>
  <c r="K42" i="1"/>
  <c r="N41" i="1"/>
  <c r="O8" i="1"/>
  <c r="K26" i="1"/>
  <c r="N26" i="1" s="1"/>
  <c r="J27" i="1"/>
  <c r="I28" i="1"/>
  <c r="L26" i="1"/>
  <c r="M25" i="1"/>
  <c r="O25" i="1" s="1"/>
  <c r="J12" i="1"/>
  <c r="K10" i="1"/>
  <c r="N9" i="1"/>
  <c r="L10" i="1"/>
  <c r="M9" i="1"/>
  <c r="M73" i="1" l="1"/>
  <c r="L74" i="1"/>
  <c r="K74" i="1"/>
  <c r="N73" i="1"/>
  <c r="J75" i="1"/>
  <c r="M58" i="1"/>
  <c r="L59" i="1"/>
  <c r="M59" i="1" s="1"/>
  <c r="N58" i="1"/>
  <c r="K59" i="1"/>
  <c r="N59" i="1" s="1"/>
  <c r="K43" i="1"/>
  <c r="N42" i="1"/>
  <c r="O41" i="1"/>
  <c r="M42" i="1"/>
  <c r="L43" i="1"/>
  <c r="K27" i="1"/>
  <c r="N27" i="1" s="1"/>
  <c r="L27" i="1"/>
  <c r="M26" i="1"/>
  <c r="O26" i="1" s="1"/>
  <c r="J28" i="1"/>
  <c r="I29" i="1"/>
  <c r="J29" i="1" s="1"/>
  <c r="J13" i="1"/>
  <c r="O9" i="1"/>
  <c r="N10" i="1"/>
  <c r="K11" i="1"/>
  <c r="M10" i="1"/>
  <c r="L11" i="1"/>
  <c r="O59" i="1" l="1"/>
  <c r="O58" i="1"/>
  <c r="N74" i="1"/>
  <c r="K75" i="1"/>
  <c r="N75" i="1" s="1"/>
  <c r="M74" i="1"/>
  <c r="O74" i="1" s="1"/>
  <c r="L75" i="1"/>
  <c r="M75" i="1" s="1"/>
  <c r="O75" i="1" s="1"/>
  <c r="O73" i="1"/>
  <c r="O42" i="1"/>
  <c r="M43" i="1"/>
  <c r="L44" i="1"/>
  <c r="M44" i="1" s="1"/>
  <c r="N43" i="1"/>
  <c r="K44" i="1"/>
  <c r="N44" i="1" s="1"/>
  <c r="K28" i="1"/>
  <c r="N28" i="1" s="1"/>
  <c r="M27" i="1"/>
  <c r="O27" i="1" s="1"/>
  <c r="L28" i="1"/>
  <c r="M11" i="1"/>
  <c r="L12" i="1"/>
  <c r="K12" i="1"/>
  <c r="N11" i="1"/>
  <c r="O10" i="1"/>
  <c r="O44" i="1" l="1"/>
  <c r="O43" i="1"/>
  <c r="K29" i="1"/>
  <c r="N29" i="1" s="1"/>
  <c r="M28" i="1"/>
  <c r="O28" i="1" s="1"/>
  <c r="L29" i="1"/>
  <c r="M29" i="1" s="1"/>
  <c r="O11" i="1"/>
  <c r="M12" i="1"/>
  <c r="L13" i="1"/>
  <c r="M13" i="1" s="1"/>
  <c r="N12" i="1"/>
  <c r="K13" i="1"/>
  <c r="N13" i="1" s="1"/>
  <c r="O13" i="1" l="1"/>
  <c r="O12" i="1"/>
</calcChain>
</file>

<file path=xl/sharedStrings.xml><?xml version="1.0" encoding="utf-8"?>
<sst xmlns="http://schemas.openxmlformats.org/spreadsheetml/2006/main" count="75" uniqueCount="16">
  <si>
    <t>Month</t>
  </si>
  <si>
    <t>Driver CAC</t>
  </si>
  <si>
    <t>Driver Churn Rate</t>
  </si>
  <si>
    <t>Rider Churn Rate (No Failed Match</t>
  </si>
  <si>
    <t>Rider Churn Rate</t>
  </si>
  <si>
    <t>Avg Rides per Rider per Month</t>
  </si>
  <si>
    <t>Lyft's Take per Ride</t>
  </si>
  <si>
    <t>Match Rate</t>
  </si>
  <si>
    <t>Number of Drivers</t>
  </si>
  <si>
    <t>Number of Riders</t>
  </si>
  <si>
    <t>Gross Revenue</t>
  </si>
  <si>
    <t>Driver Earnings</t>
  </si>
  <si>
    <t>Net Revenue</t>
  </si>
  <si>
    <t>Rider CAC</t>
  </si>
  <si>
    <t>Rider per Driver per Month</t>
  </si>
  <si>
    <t>Driver 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</si>
</sst>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98B-E8EB-478F-8D18-15177162A1C0}">
  <dimension ref="A1:P75"/>
  <sheetViews>
    <sheetView tabSelected="1" zoomScale="70" zoomScaleNormal="70" workbookViewId="0">
      <selection activeCell="P60" sqref="P60"/>
    </sheetView>
  </sheetViews>
  <sheetFormatPr defaultRowHeight="14.4" x14ac:dyDescent="0.3"/>
  <cols>
    <col min="1" max="1" width="6.77734375" bestFit="1" customWidth="1"/>
    <col min="2" max="2" width="10.21875" bestFit="1" customWidth="1"/>
    <col min="3" max="3" width="16.6640625" bestFit="1" customWidth="1"/>
    <col min="4" max="4" width="24.88671875" bestFit="1" customWidth="1"/>
    <col min="5" max="5" width="11.6640625" customWidth="1"/>
    <col min="6" max="6" width="31.6640625" bestFit="1" customWidth="1"/>
    <col min="7" max="7" width="15.77734375" bestFit="1" customWidth="1"/>
    <col min="8" max="8" width="27.77734375" bestFit="1" customWidth="1"/>
    <col min="9" max="9" width="17.77734375" bestFit="1" customWidth="1"/>
    <col min="10" max="10" width="10.88671875" bestFit="1" customWidth="1"/>
    <col min="11" max="11" width="17.109375" bestFit="1" customWidth="1"/>
    <col min="12" max="12" width="16.33203125" bestFit="1" customWidth="1"/>
    <col min="13" max="13" width="13.88671875" bestFit="1" customWidth="1"/>
    <col min="14" max="14" width="14.6640625" bestFit="1" customWidth="1"/>
    <col min="15" max="15" width="17.77734375" style="1" customWidth="1"/>
    <col min="16" max="16" width="23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14</v>
      </c>
      <c r="E1" t="s">
        <v>13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15</v>
      </c>
      <c r="O1" s="1" t="s">
        <v>12</v>
      </c>
    </row>
    <row r="2" spans="1:15" x14ac:dyDescent="0.3">
      <c r="A2">
        <v>1</v>
      </c>
      <c r="B2">
        <v>500</v>
      </c>
      <c r="C2">
        <v>0.05</v>
      </c>
      <c r="D2">
        <v>100</v>
      </c>
      <c r="E2">
        <f>(10+20)/2</f>
        <v>15</v>
      </c>
      <c r="F2">
        <v>0.1</v>
      </c>
      <c r="G2">
        <v>0.33</v>
      </c>
      <c r="H2">
        <v>1</v>
      </c>
      <c r="I2">
        <v>6</v>
      </c>
      <c r="J2">
        <v>0.6</v>
      </c>
      <c r="K2">
        <f>-B2/C2/D2</f>
        <v>-100</v>
      </c>
      <c r="L2">
        <f>-E2/F2/H2</f>
        <v>-150</v>
      </c>
    </row>
    <row r="3" spans="1:15" x14ac:dyDescent="0.3">
      <c r="A3">
        <f>A2+1</f>
        <v>2</v>
      </c>
      <c r="B3">
        <f>B2</f>
        <v>500</v>
      </c>
      <c r="C3">
        <f>C2</f>
        <v>0.05</v>
      </c>
      <c r="D3">
        <f t="shared" ref="D3:H3" si="0">D2</f>
        <v>100</v>
      </c>
      <c r="E3">
        <f t="shared" si="0"/>
        <v>15</v>
      </c>
      <c r="F3">
        <f t="shared" si="0"/>
        <v>0.1</v>
      </c>
      <c r="G3">
        <f t="shared" si="0"/>
        <v>0.33</v>
      </c>
      <c r="H3">
        <f t="shared" si="0"/>
        <v>1</v>
      </c>
      <c r="I3">
        <v>6</v>
      </c>
      <c r="J3">
        <f>IF(I3=3,0.93,J2)</f>
        <v>0.6</v>
      </c>
      <c r="K3">
        <f>K2*(1-C3)+IF(J3&gt;0.6,K2*(J3-0.6)/J2,0)</f>
        <v>-95</v>
      </c>
      <c r="L3">
        <f>L2*(1-(F3*(IF(J3&gt;=1,1,0)+G3*(IF(J3&lt;1,J3,0)))))</f>
        <v>-147.03</v>
      </c>
      <c r="M3">
        <f>L3*H3*25</f>
        <v>-3675.75</v>
      </c>
      <c r="N3">
        <f>K3*D3*(25-I3)</f>
        <v>-180500</v>
      </c>
      <c r="O3" s="1">
        <f>M3-N3</f>
        <v>176824.25</v>
      </c>
    </row>
    <row r="4" spans="1:15" x14ac:dyDescent="0.3">
      <c r="A4">
        <f>A3+1</f>
        <v>3</v>
      </c>
      <c r="B4">
        <f t="shared" ref="B4:B13" si="1">B3</f>
        <v>500</v>
      </c>
      <c r="C4">
        <f t="shared" ref="C4:C13" si="2">C3</f>
        <v>0.05</v>
      </c>
      <c r="D4">
        <f t="shared" ref="D4:D13" si="3">D3</f>
        <v>100</v>
      </c>
      <c r="E4">
        <f t="shared" ref="E4:E13" si="4">E3</f>
        <v>15</v>
      </c>
      <c r="F4">
        <f t="shared" ref="F4:F13" si="5">F3</f>
        <v>0.1</v>
      </c>
      <c r="G4">
        <f t="shared" ref="G4:G13" si="6">G3</f>
        <v>0.33</v>
      </c>
      <c r="H4">
        <f t="shared" ref="H4:H13" si="7">H3</f>
        <v>1</v>
      </c>
      <c r="I4">
        <v>6</v>
      </c>
      <c r="J4">
        <f t="shared" ref="J4:J13" si="8">IF(I4=3,0.93,J3)</f>
        <v>0.6</v>
      </c>
      <c r="K4">
        <f t="shared" ref="K4:K13" si="9">K3*(1-C4)+IF(J4&gt;0.6,(J4-0.6)*L3,0)</f>
        <v>-90.25</v>
      </c>
      <c r="L4">
        <f t="shared" ref="L4:L13" si="10">L3*(1-(F4*(IF(J4&gt;=1,1,0)+G4*(IF(J4&lt;1,J4,0)))))</f>
        <v>-144.11880600000001</v>
      </c>
      <c r="M4">
        <f t="shared" ref="M4:M13" si="11">L4*H4*25</f>
        <v>-3602.9701500000001</v>
      </c>
      <c r="N4">
        <f t="shared" ref="N4:N13" si="12">K4*D4*(25-I4)</f>
        <v>-171475</v>
      </c>
      <c r="O4" s="1">
        <f t="shared" ref="O4:O13" si="13">M4-N4</f>
        <v>167872.02984999999</v>
      </c>
    </row>
    <row r="5" spans="1:15" x14ac:dyDescent="0.3">
      <c r="A5">
        <f>A4+1</f>
        <v>4</v>
      </c>
      <c r="B5">
        <f t="shared" si="1"/>
        <v>500</v>
      </c>
      <c r="C5">
        <f t="shared" si="2"/>
        <v>0.05</v>
      </c>
      <c r="D5">
        <f t="shared" si="3"/>
        <v>100</v>
      </c>
      <c r="E5">
        <f t="shared" si="4"/>
        <v>15</v>
      </c>
      <c r="F5">
        <f t="shared" si="5"/>
        <v>0.1</v>
      </c>
      <c r="G5">
        <f t="shared" si="6"/>
        <v>0.33</v>
      </c>
      <c r="H5">
        <f t="shared" si="7"/>
        <v>1</v>
      </c>
      <c r="I5">
        <v>6</v>
      </c>
      <c r="J5">
        <f t="shared" si="8"/>
        <v>0.6</v>
      </c>
      <c r="K5">
        <f t="shared" si="9"/>
        <v>-85.737499999999997</v>
      </c>
      <c r="L5">
        <f t="shared" si="10"/>
        <v>-141.26525364119999</v>
      </c>
      <c r="M5">
        <f t="shared" si="11"/>
        <v>-3531.6313410299999</v>
      </c>
      <c r="N5">
        <f t="shared" si="12"/>
        <v>-162901.25</v>
      </c>
      <c r="O5" s="1">
        <f t="shared" si="13"/>
        <v>159369.61865896999</v>
      </c>
    </row>
    <row r="6" spans="1:15" x14ac:dyDescent="0.3">
      <c r="A6">
        <f>A5+1</f>
        <v>5</v>
      </c>
      <c r="B6">
        <f t="shared" si="1"/>
        <v>500</v>
      </c>
      <c r="C6">
        <f t="shared" si="2"/>
        <v>0.05</v>
      </c>
      <c r="D6">
        <f t="shared" si="3"/>
        <v>100</v>
      </c>
      <c r="E6">
        <f t="shared" si="4"/>
        <v>15</v>
      </c>
      <c r="F6">
        <f t="shared" si="5"/>
        <v>0.1</v>
      </c>
      <c r="G6">
        <f t="shared" si="6"/>
        <v>0.33</v>
      </c>
      <c r="H6">
        <f t="shared" si="7"/>
        <v>1</v>
      </c>
      <c r="I6">
        <v>6</v>
      </c>
      <c r="J6">
        <f t="shared" si="8"/>
        <v>0.6</v>
      </c>
      <c r="K6">
        <f t="shared" si="9"/>
        <v>-81.450624999999988</v>
      </c>
      <c r="L6">
        <f t="shared" si="10"/>
        <v>-138.46820161910424</v>
      </c>
      <c r="M6">
        <f t="shared" si="11"/>
        <v>-3461.705040477606</v>
      </c>
      <c r="N6">
        <f t="shared" si="12"/>
        <v>-154756.18749999997</v>
      </c>
      <c r="O6" s="1">
        <f t="shared" si="13"/>
        <v>151294.48245952238</v>
      </c>
    </row>
    <row r="7" spans="1:15" x14ac:dyDescent="0.3">
      <c r="A7">
        <f>A6+1</f>
        <v>6</v>
      </c>
      <c r="B7">
        <f t="shared" si="1"/>
        <v>500</v>
      </c>
      <c r="C7">
        <f t="shared" si="2"/>
        <v>0.05</v>
      </c>
      <c r="D7">
        <f t="shared" si="3"/>
        <v>100</v>
      </c>
      <c r="E7">
        <f t="shared" si="4"/>
        <v>15</v>
      </c>
      <c r="F7">
        <f t="shared" si="5"/>
        <v>0.1</v>
      </c>
      <c r="G7">
        <f t="shared" si="6"/>
        <v>0.33</v>
      </c>
      <c r="H7">
        <f t="shared" si="7"/>
        <v>1</v>
      </c>
      <c r="I7">
        <v>6</v>
      </c>
      <c r="J7">
        <f t="shared" si="8"/>
        <v>0.6</v>
      </c>
      <c r="K7">
        <f t="shared" si="9"/>
        <v>-77.378093749999991</v>
      </c>
      <c r="L7">
        <f t="shared" si="10"/>
        <v>-135.72653122704597</v>
      </c>
      <c r="M7">
        <f t="shared" si="11"/>
        <v>-3393.163280676149</v>
      </c>
      <c r="N7">
        <f t="shared" si="12"/>
        <v>-147018.37812499999</v>
      </c>
      <c r="O7" s="1">
        <f t="shared" si="13"/>
        <v>143625.21484432384</v>
      </c>
    </row>
    <row r="8" spans="1:15" x14ac:dyDescent="0.3">
      <c r="A8">
        <f>A7+1</f>
        <v>7</v>
      </c>
      <c r="B8">
        <f t="shared" si="1"/>
        <v>500</v>
      </c>
      <c r="C8">
        <f t="shared" si="2"/>
        <v>0.05</v>
      </c>
      <c r="D8">
        <f t="shared" si="3"/>
        <v>100</v>
      </c>
      <c r="E8">
        <f t="shared" si="4"/>
        <v>15</v>
      </c>
      <c r="F8">
        <f t="shared" si="5"/>
        <v>0.1</v>
      </c>
      <c r="G8">
        <f t="shared" si="6"/>
        <v>0.33</v>
      </c>
      <c r="H8">
        <f t="shared" si="7"/>
        <v>1</v>
      </c>
      <c r="I8">
        <v>6</v>
      </c>
      <c r="J8">
        <f t="shared" si="8"/>
        <v>0.6</v>
      </c>
      <c r="K8">
        <f t="shared" si="9"/>
        <v>-73.509189062499985</v>
      </c>
      <c r="L8">
        <f t="shared" si="10"/>
        <v>-133.03914590875044</v>
      </c>
      <c r="M8">
        <f t="shared" si="11"/>
        <v>-3325.9786477187608</v>
      </c>
      <c r="N8">
        <f t="shared" si="12"/>
        <v>-139667.45921874995</v>
      </c>
      <c r="O8" s="1">
        <f t="shared" si="13"/>
        <v>136341.48057103119</v>
      </c>
    </row>
    <row r="9" spans="1:15" x14ac:dyDescent="0.3">
      <c r="A9">
        <f>A8+1</f>
        <v>8</v>
      </c>
      <c r="B9">
        <f t="shared" si="1"/>
        <v>500</v>
      </c>
      <c r="C9">
        <f t="shared" si="2"/>
        <v>0.05</v>
      </c>
      <c r="D9">
        <f t="shared" si="3"/>
        <v>100</v>
      </c>
      <c r="E9">
        <f t="shared" si="4"/>
        <v>15</v>
      </c>
      <c r="F9">
        <f t="shared" si="5"/>
        <v>0.1</v>
      </c>
      <c r="G9">
        <f t="shared" si="6"/>
        <v>0.33</v>
      </c>
      <c r="H9">
        <f t="shared" si="7"/>
        <v>1</v>
      </c>
      <c r="I9">
        <v>6</v>
      </c>
      <c r="J9">
        <f t="shared" si="8"/>
        <v>0.6</v>
      </c>
      <c r="K9">
        <f t="shared" si="9"/>
        <v>-69.833729609374984</v>
      </c>
      <c r="L9">
        <f t="shared" si="10"/>
        <v>-130.40497081975718</v>
      </c>
      <c r="M9">
        <f t="shared" si="11"/>
        <v>-3260.1242704939295</v>
      </c>
      <c r="N9">
        <f t="shared" si="12"/>
        <v>-132684.08625781248</v>
      </c>
      <c r="O9" s="1">
        <f t="shared" si="13"/>
        <v>129423.96198731854</v>
      </c>
    </row>
    <row r="10" spans="1:15" x14ac:dyDescent="0.3">
      <c r="A10">
        <f>A9+1</f>
        <v>9</v>
      </c>
      <c r="B10">
        <f t="shared" si="1"/>
        <v>500</v>
      </c>
      <c r="C10">
        <f t="shared" si="2"/>
        <v>0.05</v>
      </c>
      <c r="D10">
        <f t="shared" si="3"/>
        <v>100</v>
      </c>
      <c r="E10">
        <f t="shared" si="4"/>
        <v>15</v>
      </c>
      <c r="F10">
        <f t="shared" si="5"/>
        <v>0.1</v>
      </c>
      <c r="G10">
        <f t="shared" si="6"/>
        <v>0.33</v>
      </c>
      <c r="H10">
        <f t="shared" si="7"/>
        <v>1</v>
      </c>
      <c r="I10">
        <v>6</v>
      </c>
      <c r="J10">
        <f t="shared" si="8"/>
        <v>0.6</v>
      </c>
      <c r="K10">
        <f t="shared" si="9"/>
        <v>-66.342043128906226</v>
      </c>
      <c r="L10">
        <f t="shared" si="10"/>
        <v>-127.82295239752598</v>
      </c>
      <c r="M10">
        <f t="shared" si="11"/>
        <v>-3195.5738099381497</v>
      </c>
      <c r="N10">
        <f t="shared" si="12"/>
        <v>-126049.88194492183</v>
      </c>
      <c r="O10" s="1">
        <f t="shared" si="13"/>
        <v>122854.30813498367</v>
      </c>
    </row>
    <row r="11" spans="1:15" x14ac:dyDescent="0.3">
      <c r="A11">
        <f>A10+1</f>
        <v>10</v>
      </c>
      <c r="B11">
        <f t="shared" si="1"/>
        <v>500</v>
      </c>
      <c r="C11">
        <f t="shared" si="2"/>
        <v>0.05</v>
      </c>
      <c r="D11">
        <f t="shared" si="3"/>
        <v>100</v>
      </c>
      <c r="E11">
        <f t="shared" si="4"/>
        <v>15</v>
      </c>
      <c r="F11">
        <f t="shared" si="5"/>
        <v>0.1</v>
      </c>
      <c r="G11">
        <f t="shared" si="6"/>
        <v>0.33</v>
      </c>
      <c r="H11">
        <f t="shared" si="7"/>
        <v>1</v>
      </c>
      <c r="I11">
        <v>6</v>
      </c>
      <c r="J11">
        <f t="shared" si="8"/>
        <v>0.6</v>
      </c>
      <c r="K11">
        <f t="shared" si="9"/>
        <v>-63.024940972460911</v>
      </c>
      <c r="L11">
        <f t="shared" si="10"/>
        <v>-125.29205794005496</v>
      </c>
      <c r="M11">
        <f t="shared" si="11"/>
        <v>-3132.3014485013741</v>
      </c>
      <c r="N11">
        <f t="shared" si="12"/>
        <v>-119747.38784767572</v>
      </c>
      <c r="O11" s="1">
        <f t="shared" si="13"/>
        <v>116615.08639917435</v>
      </c>
    </row>
    <row r="12" spans="1:15" x14ac:dyDescent="0.3">
      <c r="A12">
        <f>A11+1</f>
        <v>11</v>
      </c>
      <c r="B12">
        <f t="shared" si="1"/>
        <v>500</v>
      </c>
      <c r="C12">
        <f t="shared" si="2"/>
        <v>0.05</v>
      </c>
      <c r="D12">
        <f t="shared" si="3"/>
        <v>100</v>
      </c>
      <c r="E12">
        <f t="shared" si="4"/>
        <v>15</v>
      </c>
      <c r="F12">
        <f t="shared" si="5"/>
        <v>0.1</v>
      </c>
      <c r="G12">
        <f t="shared" si="6"/>
        <v>0.33</v>
      </c>
      <c r="H12">
        <f t="shared" si="7"/>
        <v>1</v>
      </c>
      <c r="I12">
        <v>6</v>
      </c>
      <c r="J12">
        <f t="shared" si="8"/>
        <v>0.6</v>
      </c>
      <c r="K12">
        <f t="shared" si="9"/>
        <v>-59.873693923837862</v>
      </c>
      <c r="L12">
        <f t="shared" si="10"/>
        <v>-122.81127519284186</v>
      </c>
      <c r="M12">
        <f t="shared" si="11"/>
        <v>-3070.2818798210465</v>
      </c>
      <c r="N12">
        <f t="shared" si="12"/>
        <v>-113760.01845529194</v>
      </c>
      <c r="O12" s="1">
        <f t="shared" si="13"/>
        <v>110689.73657547089</v>
      </c>
    </row>
    <row r="13" spans="1:15" x14ac:dyDescent="0.3">
      <c r="A13">
        <f>A12+1</f>
        <v>12</v>
      </c>
      <c r="B13">
        <f t="shared" si="1"/>
        <v>500</v>
      </c>
      <c r="C13">
        <f t="shared" si="2"/>
        <v>0.05</v>
      </c>
      <c r="D13">
        <f t="shared" si="3"/>
        <v>100</v>
      </c>
      <c r="E13">
        <f t="shared" si="4"/>
        <v>15</v>
      </c>
      <c r="F13">
        <f t="shared" si="5"/>
        <v>0.1</v>
      </c>
      <c r="G13">
        <f t="shared" si="6"/>
        <v>0.33</v>
      </c>
      <c r="H13">
        <f t="shared" si="7"/>
        <v>1</v>
      </c>
      <c r="I13">
        <v>6</v>
      </c>
      <c r="J13">
        <f t="shared" si="8"/>
        <v>0.6</v>
      </c>
      <c r="K13">
        <f t="shared" si="9"/>
        <v>-56.880009227645964</v>
      </c>
      <c r="L13">
        <f t="shared" si="10"/>
        <v>-120.37961194402359</v>
      </c>
      <c r="M13">
        <f t="shared" si="11"/>
        <v>-3009.49029860059</v>
      </c>
      <c r="N13">
        <f t="shared" si="12"/>
        <v>-108072.01753252733</v>
      </c>
      <c r="O13" s="1">
        <f t="shared" si="13"/>
        <v>105062.52723392674</v>
      </c>
    </row>
    <row r="17" spans="1:16" x14ac:dyDescent="0.3">
      <c r="A17" t="s">
        <v>0</v>
      </c>
      <c r="B17" t="s">
        <v>1</v>
      </c>
      <c r="C17" t="s">
        <v>2</v>
      </c>
      <c r="D17" t="s">
        <v>14</v>
      </c>
      <c r="E17" t="s">
        <v>13</v>
      </c>
      <c r="F17" t="s">
        <v>3</v>
      </c>
      <c r="G17" t="s">
        <v>4</v>
      </c>
      <c r="H17" t="s">
        <v>5</v>
      </c>
      <c r="I17" t="s">
        <v>6</v>
      </c>
      <c r="J17" t="s">
        <v>7</v>
      </c>
      <c r="K17" t="s">
        <v>8</v>
      </c>
      <c r="L17" t="s">
        <v>9</v>
      </c>
      <c r="M17" t="s">
        <v>10</v>
      </c>
      <c r="N17" t="s">
        <v>11</v>
      </c>
      <c r="O17" s="1" t="s">
        <v>12</v>
      </c>
    </row>
    <row r="18" spans="1:16" x14ac:dyDescent="0.3">
      <c r="A18">
        <v>1</v>
      </c>
      <c r="B18">
        <v>500</v>
      </c>
      <c r="C18">
        <v>0.05</v>
      </c>
      <c r="D18">
        <v>100</v>
      </c>
      <c r="E18">
        <f>(10+20)/2</f>
        <v>15</v>
      </c>
      <c r="F18">
        <v>0.1</v>
      </c>
      <c r="G18">
        <v>0.33</v>
      </c>
      <c r="H18">
        <v>1</v>
      </c>
      <c r="I18">
        <v>6</v>
      </c>
      <c r="J18">
        <v>0.6</v>
      </c>
      <c r="K18">
        <f>-B18/C18/D18</f>
        <v>-100</v>
      </c>
      <c r="L18">
        <f>-E18/F18/H18</f>
        <v>-150</v>
      </c>
    </row>
    <row r="19" spans="1:16" x14ac:dyDescent="0.3">
      <c r="A19">
        <f>A18+1</f>
        <v>2</v>
      </c>
      <c r="B19">
        <f>B18</f>
        <v>500</v>
      </c>
      <c r="C19">
        <f>C18</f>
        <v>0.05</v>
      </c>
      <c r="D19">
        <f t="shared" ref="D19:D29" si="14">D18</f>
        <v>100</v>
      </c>
      <c r="E19">
        <f t="shared" ref="E19:E29" si="15">E18</f>
        <v>15</v>
      </c>
      <c r="F19">
        <f t="shared" ref="F19:F29" si="16">F18</f>
        <v>0.1</v>
      </c>
      <c r="G19">
        <f t="shared" ref="G19:G29" si="17">G18</f>
        <v>0.33</v>
      </c>
      <c r="H19">
        <f t="shared" ref="H19:H29" si="18">H18</f>
        <v>1</v>
      </c>
      <c r="I19">
        <v>3</v>
      </c>
      <c r="J19">
        <f>IF(I19=3,0.93,J18)</f>
        <v>0.93</v>
      </c>
      <c r="K19">
        <f>K18*(1-C19)+IF(J19&gt;0.6,(J19-0.6)*L18,0)</f>
        <v>-144.5</v>
      </c>
      <c r="L19">
        <f>L18*(1-(F19*(IF(J19&gt;=1,1,0)+G19*(IF(J19&lt;1,J19,0)))))</f>
        <v>-145.3965</v>
      </c>
      <c r="M19">
        <f>L19*H19*25</f>
        <v>-3634.9124999999999</v>
      </c>
      <c r="N19">
        <f>K19*D19*(25-I19)</f>
        <v>-317900</v>
      </c>
      <c r="O19" s="1">
        <f>M19-N19</f>
        <v>314265.08750000002</v>
      </c>
    </row>
    <row r="20" spans="1:16" x14ac:dyDescent="0.3">
      <c r="A20">
        <f>A19+1</f>
        <v>3</v>
      </c>
      <c r="B20">
        <f t="shared" ref="B20:B29" si="19">B19</f>
        <v>500</v>
      </c>
      <c r="C20">
        <f t="shared" ref="C20:C29" si="20">C19</f>
        <v>0.05</v>
      </c>
      <c r="D20">
        <f t="shared" si="14"/>
        <v>100</v>
      </c>
      <c r="E20">
        <f t="shared" si="15"/>
        <v>15</v>
      </c>
      <c r="F20">
        <f t="shared" si="16"/>
        <v>0.1</v>
      </c>
      <c r="G20">
        <f t="shared" si="17"/>
        <v>0.33</v>
      </c>
      <c r="H20">
        <f t="shared" si="18"/>
        <v>1</v>
      </c>
      <c r="I20">
        <f t="shared" ref="I20:I29" si="21">I19</f>
        <v>3</v>
      </c>
      <c r="J20">
        <f t="shared" ref="J20:J29" si="22">IF(I20=3,0.93,J19)</f>
        <v>0.93</v>
      </c>
      <c r="K20">
        <f t="shared" ref="K20:K29" si="23">K19*(1-C20)+IF(J20&gt;0.6,(J20-0.6)*L19,0)</f>
        <v>-185.25584500000002</v>
      </c>
      <c r="L20">
        <f t="shared" ref="L20:L29" si="24">L19*(1-(F20*(IF(J20&gt;=1,1,0)+G20*(IF(J20&lt;1,J20,0)))))</f>
        <v>-140.93428141500002</v>
      </c>
      <c r="M20">
        <f t="shared" ref="M20:M29" si="25">L20*H20*25</f>
        <v>-3523.3570353750006</v>
      </c>
      <c r="N20">
        <f t="shared" ref="N20:N29" si="26">K20*D20*(25-I20)</f>
        <v>-407562.859</v>
      </c>
      <c r="O20" s="1">
        <f t="shared" ref="O20:O29" si="27">M20-N20</f>
        <v>404039.50196462497</v>
      </c>
    </row>
    <row r="21" spans="1:16" x14ac:dyDescent="0.3">
      <c r="A21">
        <f>A20+1</f>
        <v>4</v>
      </c>
      <c r="B21">
        <f t="shared" si="19"/>
        <v>500</v>
      </c>
      <c r="C21">
        <f t="shared" si="20"/>
        <v>0.05</v>
      </c>
      <c r="D21">
        <f t="shared" si="14"/>
        <v>100</v>
      </c>
      <c r="E21">
        <f t="shared" si="15"/>
        <v>15</v>
      </c>
      <c r="F21">
        <f t="shared" si="16"/>
        <v>0.1</v>
      </c>
      <c r="G21">
        <f t="shared" si="17"/>
        <v>0.33</v>
      </c>
      <c r="H21">
        <f t="shared" si="18"/>
        <v>1</v>
      </c>
      <c r="I21">
        <f t="shared" si="21"/>
        <v>3</v>
      </c>
      <c r="J21">
        <f t="shared" si="22"/>
        <v>0.93</v>
      </c>
      <c r="K21">
        <f t="shared" si="23"/>
        <v>-222.50136561695001</v>
      </c>
      <c r="L21">
        <f t="shared" si="24"/>
        <v>-136.60900831837367</v>
      </c>
      <c r="M21">
        <f t="shared" si="25"/>
        <v>-3415.2252079593418</v>
      </c>
      <c r="N21">
        <f t="shared" si="26"/>
        <v>-489503.00435729005</v>
      </c>
      <c r="O21" s="1">
        <f t="shared" si="27"/>
        <v>486087.77914933069</v>
      </c>
    </row>
    <row r="22" spans="1:16" x14ac:dyDescent="0.3">
      <c r="A22">
        <f>A21+1</f>
        <v>5</v>
      </c>
      <c r="B22">
        <f t="shared" si="19"/>
        <v>500</v>
      </c>
      <c r="C22">
        <f t="shared" si="20"/>
        <v>0.05</v>
      </c>
      <c r="D22">
        <f t="shared" si="14"/>
        <v>100</v>
      </c>
      <c r="E22">
        <f t="shared" si="15"/>
        <v>15</v>
      </c>
      <c r="F22">
        <f t="shared" si="16"/>
        <v>0.1</v>
      </c>
      <c r="G22">
        <f t="shared" si="17"/>
        <v>0.33</v>
      </c>
      <c r="H22">
        <f t="shared" si="18"/>
        <v>1</v>
      </c>
      <c r="I22">
        <f t="shared" si="21"/>
        <v>3</v>
      </c>
      <c r="J22">
        <f t="shared" si="22"/>
        <v>0.93</v>
      </c>
      <c r="K22">
        <f t="shared" si="23"/>
        <v>-256.4572700811658</v>
      </c>
      <c r="L22">
        <f t="shared" si="24"/>
        <v>-132.41647785308277</v>
      </c>
      <c r="M22">
        <f t="shared" si="25"/>
        <v>-3310.411946327069</v>
      </c>
      <c r="N22">
        <f t="shared" si="26"/>
        <v>-564205.99417856475</v>
      </c>
      <c r="O22" s="1">
        <f t="shared" si="27"/>
        <v>560895.58223223768</v>
      </c>
    </row>
    <row r="23" spans="1:16" x14ac:dyDescent="0.3">
      <c r="A23">
        <f>A22+1</f>
        <v>6</v>
      </c>
      <c r="B23">
        <f t="shared" si="19"/>
        <v>500</v>
      </c>
      <c r="C23">
        <f t="shared" si="20"/>
        <v>0.05</v>
      </c>
      <c r="D23">
        <f t="shared" si="14"/>
        <v>100</v>
      </c>
      <c r="E23">
        <f t="shared" si="15"/>
        <v>15</v>
      </c>
      <c r="F23">
        <f t="shared" si="16"/>
        <v>0.1</v>
      </c>
      <c r="G23">
        <f t="shared" si="17"/>
        <v>0.33</v>
      </c>
      <c r="H23">
        <f t="shared" si="18"/>
        <v>1</v>
      </c>
      <c r="I23">
        <f t="shared" si="21"/>
        <v>3</v>
      </c>
      <c r="J23">
        <f t="shared" si="22"/>
        <v>0.93</v>
      </c>
      <c r="K23">
        <f t="shared" si="23"/>
        <v>-287.33184426862482</v>
      </c>
      <c r="L23">
        <f t="shared" si="24"/>
        <v>-128.35261614777167</v>
      </c>
      <c r="M23">
        <f t="shared" si="25"/>
        <v>-3208.8154036942919</v>
      </c>
      <c r="N23">
        <f t="shared" si="26"/>
        <v>-632130.0573909746</v>
      </c>
      <c r="O23" s="1">
        <f t="shared" si="27"/>
        <v>628921.24198728031</v>
      </c>
    </row>
    <row r="24" spans="1:16" x14ac:dyDescent="0.3">
      <c r="A24">
        <f>A23+1</f>
        <v>7</v>
      </c>
      <c r="B24">
        <f t="shared" si="19"/>
        <v>500</v>
      </c>
      <c r="C24">
        <f t="shared" si="20"/>
        <v>0.05</v>
      </c>
      <c r="D24">
        <f t="shared" si="14"/>
        <v>100</v>
      </c>
      <c r="E24">
        <f t="shared" si="15"/>
        <v>15</v>
      </c>
      <c r="F24">
        <f t="shared" si="16"/>
        <v>0.1</v>
      </c>
      <c r="G24">
        <f t="shared" si="17"/>
        <v>0.33</v>
      </c>
      <c r="H24">
        <f t="shared" si="18"/>
        <v>1</v>
      </c>
      <c r="I24">
        <f t="shared" si="21"/>
        <v>3</v>
      </c>
      <c r="J24">
        <f t="shared" si="22"/>
        <v>0.93</v>
      </c>
      <c r="K24">
        <f t="shared" si="23"/>
        <v>-315.3216153839582</v>
      </c>
      <c r="L24">
        <f t="shared" si="24"/>
        <v>-124.41347435819655</v>
      </c>
      <c r="M24">
        <f t="shared" si="25"/>
        <v>-3110.3368589549136</v>
      </c>
      <c r="N24">
        <f t="shared" si="26"/>
        <v>-693707.55384470802</v>
      </c>
      <c r="O24" s="1">
        <f t="shared" si="27"/>
        <v>690597.21698575316</v>
      </c>
    </row>
    <row r="25" spans="1:16" x14ac:dyDescent="0.3">
      <c r="A25">
        <f>A24+1</f>
        <v>8</v>
      </c>
      <c r="B25">
        <f t="shared" si="19"/>
        <v>500</v>
      </c>
      <c r="C25">
        <f t="shared" si="20"/>
        <v>0.05</v>
      </c>
      <c r="D25">
        <f t="shared" si="14"/>
        <v>100</v>
      </c>
      <c r="E25">
        <f t="shared" si="15"/>
        <v>15</v>
      </c>
      <c r="F25">
        <f t="shared" si="16"/>
        <v>0.1</v>
      </c>
      <c r="G25">
        <f t="shared" si="17"/>
        <v>0.33</v>
      </c>
      <c r="H25">
        <f t="shared" si="18"/>
        <v>1</v>
      </c>
      <c r="I25">
        <f t="shared" si="21"/>
        <v>3</v>
      </c>
      <c r="J25">
        <f t="shared" si="22"/>
        <v>0.93</v>
      </c>
      <c r="K25">
        <f t="shared" si="23"/>
        <v>-340.61198115296514</v>
      </c>
      <c r="L25">
        <f t="shared" si="24"/>
        <v>-120.59522483014351</v>
      </c>
      <c r="M25">
        <f t="shared" si="25"/>
        <v>-3014.8806207535877</v>
      </c>
      <c r="N25">
        <f t="shared" si="26"/>
        <v>-749346.3585365233</v>
      </c>
      <c r="O25" s="1">
        <f t="shared" si="27"/>
        <v>746331.47791576968</v>
      </c>
    </row>
    <row r="26" spans="1:16" x14ac:dyDescent="0.3">
      <c r="A26">
        <f>A25+1</f>
        <v>9</v>
      </c>
      <c r="B26">
        <f t="shared" si="19"/>
        <v>500</v>
      </c>
      <c r="C26">
        <f t="shared" si="20"/>
        <v>0.05</v>
      </c>
      <c r="D26">
        <f t="shared" si="14"/>
        <v>100</v>
      </c>
      <c r="E26">
        <f t="shared" si="15"/>
        <v>15</v>
      </c>
      <c r="F26">
        <f t="shared" si="16"/>
        <v>0.1</v>
      </c>
      <c r="G26">
        <f t="shared" si="17"/>
        <v>0.33</v>
      </c>
      <c r="H26">
        <f t="shared" si="18"/>
        <v>1</v>
      </c>
      <c r="I26">
        <f t="shared" si="21"/>
        <v>3</v>
      </c>
      <c r="J26">
        <f t="shared" si="22"/>
        <v>0.93</v>
      </c>
      <c r="K26">
        <f t="shared" si="23"/>
        <v>-363.37780628926424</v>
      </c>
      <c r="L26">
        <f t="shared" si="24"/>
        <v>-116.89415738010641</v>
      </c>
      <c r="M26">
        <f t="shared" si="25"/>
        <v>-2922.3539345026602</v>
      </c>
      <c r="N26">
        <f t="shared" si="26"/>
        <v>-799431.17383638141</v>
      </c>
      <c r="O26" s="1">
        <f t="shared" si="27"/>
        <v>796508.81990187871</v>
      </c>
    </row>
    <row r="27" spans="1:16" x14ac:dyDescent="0.3">
      <c r="A27">
        <f>A26+1</f>
        <v>10</v>
      </c>
      <c r="B27">
        <f t="shared" si="19"/>
        <v>500</v>
      </c>
      <c r="C27">
        <f t="shared" si="20"/>
        <v>0.05</v>
      </c>
      <c r="D27">
        <f t="shared" si="14"/>
        <v>100</v>
      </c>
      <c r="E27">
        <f t="shared" si="15"/>
        <v>15</v>
      </c>
      <c r="F27">
        <f t="shared" si="16"/>
        <v>0.1</v>
      </c>
      <c r="G27">
        <f t="shared" si="17"/>
        <v>0.33</v>
      </c>
      <c r="H27">
        <f t="shared" si="18"/>
        <v>1</v>
      </c>
      <c r="I27">
        <f t="shared" si="21"/>
        <v>3</v>
      </c>
      <c r="J27">
        <f t="shared" si="22"/>
        <v>0.93</v>
      </c>
      <c r="K27">
        <f t="shared" si="23"/>
        <v>-383.78398791023614</v>
      </c>
      <c r="L27">
        <f t="shared" si="24"/>
        <v>-113.30667569011094</v>
      </c>
      <c r="M27">
        <f t="shared" si="25"/>
        <v>-2832.6668922527733</v>
      </c>
      <c r="N27">
        <f t="shared" si="26"/>
        <v>-844324.77340251941</v>
      </c>
      <c r="O27" s="1">
        <f t="shared" si="27"/>
        <v>841492.10651026666</v>
      </c>
    </row>
    <row r="28" spans="1:16" x14ac:dyDescent="0.3">
      <c r="A28">
        <f>A27+1</f>
        <v>11</v>
      </c>
      <c r="B28">
        <f t="shared" si="19"/>
        <v>500</v>
      </c>
      <c r="C28">
        <f t="shared" si="20"/>
        <v>0.05</v>
      </c>
      <c r="D28">
        <f t="shared" si="14"/>
        <v>100</v>
      </c>
      <c r="E28">
        <f t="shared" si="15"/>
        <v>15</v>
      </c>
      <c r="F28">
        <f t="shared" si="16"/>
        <v>0.1</v>
      </c>
      <c r="G28">
        <f t="shared" si="17"/>
        <v>0.33</v>
      </c>
      <c r="H28">
        <f t="shared" si="18"/>
        <v>1</v>
      </c>
      <c r="I28">
        <f t="shared" si="21"/>
        <v>3</v>
      </c>
      <c r="J28">
        <f t="shared" si="22"/>
        <v>0.93</v>
      </c>
      <c r="K28">
        <f t="shared" si="23"/>
        <v>-401.98599149246093</v>
      </c>
      <c r="L28">
        <f t="shared" si="24"/>
        <v>-109.82929381318144</v>
      </c>
      <c r="M28">
        <f t="shared" si="25"/>
        <v>-2745.7323453295357</v>
      </c>
      <c r="N28">
        <f t="shared" si="26"/>
        <v>-884369.1812834139</v>
      </c>
      <c r="O28" s="1">
        <f t="shared" si="27"/>
        <v>881623.44893808442</v>
      </c>
    </row>
    <row r="29" spans="1:16" x14ac:dyDescent="0.3">
      <c r="A29">
        <f>A28+1</f>
        <v>12</v>
      </c>
      <c r="B29">
        <f t="shared" si="19"/>
        <v>500</v>
      </c>
      <c r="C29">
        <f t="shared" si="20"/>
        <v>0.05</v>
      </c>
      <c r="D29">
        <f t="shared" si="14"/>
        <v>100</v>
      </c>
      <c r="E29">
        <f t="shared" si="15"/>
        <v>15</v>
      </c>
      <c r="F29">
        <f t="shared" si="16"/>
        <v>0.1</v>
      </c>
      <c r="G29">
        <f t="shared" si="17"/>
        <v>0.33</v>
      </c>
      <c r="H29">
        <f t="shared" si="18"/>
        <v>1</v>
      </c>
      <c r="I29">
        <f t="shared" si="21"/>
        <v>3</v>
      </c>
      <c r="J29">
        <f t="shared" si="22"/>
        <v>0.93</v>
      </c>
      <c r="K29">
        <f t="shared" si="23"/>
        <v>-418.13035887618776</v>
      </c>
      <c r="L29">
        <f t="shared" si="24"/>
        <v>-106.45863278605489</v>
      </c>
      <c r="M29">
        <f t="shared" si="25"/>
        <v>-2661.4658196513724</v>
      </c>
      <c r="N29">
        <f t="shared" si="26"/>
        <v>-919886.78952761309</v>
      </c>
      <c r="O29" s="1">
        <f>M29-N29</f>
        <v>917225.32370796171</v>
      </c>
    </row>
    <row r="30" spans="1:16" x14ac:dyDescent="0.3">
      <c r="P30" s="1">
        <f>SUM(O19:O29)</f>
        <v>7267987.5867931889</v>
      </c>
    </row>
    <row r="32" spans="1:16" x14ac:dyDescent="0.3">
      <c r="A32" t="s">
        <v>0</v>
      </c>
      <c r="B32" t="s">
        <v>1</v>
      </c>
      <c r="C32" t="s">
        <v>2</v>
      </c>
      <c r="D32" t="s">
        <v>14</v>
      </c>
      <c r="E32" t="s">
        <v>13</v>
      </c>
      <c r="F32" t="s">
        <v>3</v>
      </c>
      <c r="G32" t="s">
        <v>4</v>
      </c>
      <c r="H32" t="s">
        <v>5</v>
      </c>
      <c r="I32" t="s">
        <v>6</v>
      </c>
      <c r="J32" t="s">
        <v>7</v>
      </c>
      <c r="K32" t="s">
        <v>8</v>
      </c>
      <c r="L32" t="s">
        <v>9</v>
      </c>
      <c r="M32" t="s">
        <v>10</v>
      </c>
      <c r="N32" t="s">
        <v>11</v>
      </c>
      <c r="O32" s="1" t="s">
        <v>12</v>
      </c>
    </row>
    <row r="33" spans="1:15" x14ac:dyDescent="0.3">
      <c r="A33">
        <v>1</v>
      </c>
      <c r="B33">
        <v>500</v>
      </c>
      <c r="C33">
        <v>0.05</v>
      </c>
      <c r="D33">
        <v>100</v>
      </c>
      <c r="E33">
        <f>(10+20)/2</f>
        <v>15</v>
      </c>
      <c r="F33">
        <v>0.1</v>
      </c>
      <c r="G33">
        <v>0.33</v>
      </c>
      <c r="H33">
        <v>1</v>
      </c>
      <c r="I33">
        <v>6</v>
      </c>
      <c r="J33">
        <v>0.6</v>
      </c>
      <c r="K33">
        <f>-B33/C33/D33</f>
        <v>-100</v>
      </c>
      <c r="L33">
        <f>-E33/F33/H33</f>
        <v>-150</v>
      </c>
    </row>
    <row r="34" spans="1:15" x14ac:dyDescent="0.3">
      <c r="A34">
        <f>A33+1</f>
        <v>2</v>
      </c>
      <c r="B34">
        <f>B33</f>
        <v>500</v>
      </c>
      <c r="C34">
        <f>C33</f>
        <v>0.05</v>
      </c>
      <c r="D34">
        <f t="shared" ref="D34:D44" si="28">D33</f>
        <v>100</v>
      </c>
      <c r="E34">
        <f t="shared" ref="E34:E44" si="29">E33</f>
        <v>15</v>
      </c>
      <c r="F34">
        <f t="shared" ref="F34:F44" si="30">F33</f>
        <v>0.1</v>
      </c>
      <c r="G34">
        <f t="shared" ref="G34:G44" si="31">G33</f>
        <v>0.33</v>
      </c>
      <c r="H34">
        <f t="shared" ref="H34:H44" si="32">H33</f>
        <v>1</v>
      </c>
      <c r="I34">
        <v>4.5</v>
      </c>
      <c r="J34">
        <f>0.93+((4.5-3)*(-0.33/3))</f>
        <v>0.76500000000000001</v>
      </c>
      <c r="K34">
        <f>K33*(1-C34)+IF(J34&gt;0.6,(J34-0.6)*L33,0)</f>
        <v>-119.75</v>
      </c>
      <c r="L34">
        <f>L33*(1-(F34*(IF(J34&gt;=1,1,0)+G34*(IF(J34&lt;1,J34,0)))))</f>
        <v>-146.21325000000002</v>
      </c>
      <c r="M34">
        <f>L34*H34*25</f>
        <v>-3655.3312500000002</v>
      </c>
      <c r="N34">
        <f>K34*D34*(25-I34)</f>
        <v>-245487.5</v>
      </c>
      <c r="O34" s="1">
        <f>M34-N34</f>
        <v>241832.16875000001</v>
      </c>
    </row>
    <row r="35" spans="1:15" x14ac:dyDescent="0.3">
      <c r="A35">
        <f>A34+1</f>
        <v>3</v>
      </c>
      <c r="B35">
        <f t="shared" ref="B35:B44" si="33">B34</f>
        <v>500</v>
      </c>
      <c r="C35">
        <f t="shared" ref="C35:C44" si="34">C34</f>
        <v>0.05</v>
      </c>
      <c r="D35">
        <f t="shared" si="28"/>
        <v>100</v>
      </c>
      <c r="E35">
        <f t="shared" si="29"/>
        <v>15</v>
      </c>
      <c r="F35">
        <f t="shared" si="30"/>
        <v>0.1</v>
      </c>
      <c r="G35">
        <f t="shared" si="31"/>
        <v>0.33</v>
      </c>
      <c r="H35">
        <f t="shared" si="32"/>
        <v>1</v>
      </c>
      <c r="I35">
        <f t="shared" ref="I35:I44" si="35">I34</f>
        <v>4.5</v>
      </c>
      <c r="J35">
        <f t="shared" ref="J35:J44" si="36">IF(I35=3,0.93,J34)</f>
        <v>0.76500000000000001</v>
      </c>
      <c r="K35">
        <f t="shared" ref="K35:K44" si="37">K34*(1-C35)+IF(J35&gt;0.6,(J35-0.6)*L34,0)</f>
        <v>-137.88768625</v>
      </c>
      <c r="L35">
        <f t="shared" ref="L35:L44" si="38">L34*(1-(F35*(IF(J35&gt;=1,1,0)+G35*(IF(J35&lt;1,J35,0)))))</f>
        <v>-142.52209650375002</v>
      </c>
      <c r="M35">
        <f t="shared" ref="M35:M44" si="39">L35*H35*25</f>
        <v>-3563.0524125937504</v>
      </c>
      <c r="N35">
        <f t="shared" ref="N35:N44" si="40">K35*D35*(25-I35)</f>
        <v>-282669.75681250001</v>
      </c>
      <c r="O35" s="1">
        <f t="shared" ref="O35:O44" si="41">M35-N35</f>
        <v>279106.70439990627</v>
      </c>
    </row>
    <row r="36" spans="1:15" x14ac:dyDescent="0.3">
      <c r="A36">
        <f>A35+1</f>
        <v>4</v>
      </c>
      <c r="B36">
        <f t="shared" si="33"/>
        <v>500</v>
      </c>
      <c r="C36">
        <f t="shared" si="34"/>
        <v>0.05</v>
      </c>
      <c r="D36">
        <f t="shared" si="28"/>
        <v>100</v>
      </c>
      <c r="E36">
        <f t="shared" si="29"/>
        <v>15</v>
      </c>
      <c r="F36">
        <f t="shared" si="30"/>
        <v>0.1</v>
      </c>
      <c r="G36">
        <f t="shared" si="31"/>
        <v>0.33</v>
      </c>
      <c r="H36">
        <f t="shared" si="32"/>
        <v>1</v>
      </c>
      <c r="I36">
        <f t="shared" si="35"/>
        <v>4.5</v>
      </c>
      <c r="J36">
        <f t="shared" si="36"/>
        <v>0.76500000000000001</v>
      </c>
      <c r="K36">
        <f t="shared" si="37"/>
        <v>-154.50944786061876</v>
      </c>
      <c r="L36">
        <f t="shared" si="38"/>
        <v>-138.92412617751285</v>
      </c>
      <c r="M36">
        <f t="shared" si="39"/>
        <v>-3473.1031544378211</v>
      </c>
      <c r="N36">
        <f t="shared" si="40"/>
        <v>-316744.36811426847</v>
      </c>
      <c r="O36" s="1">
        <f t="shared" si="41"/>
        <v>313271.26495983062</v>
      </c>
    </row>
    <row r="37" spans="1:15" x14ac:dyDescent="0.3">
      <c r="A37">
        <f>A36+1</f>
        <v>5</v>
      </c>
      <c r="B37">
        <f t="shared" si="33"/>
        <v>500</v>
      </c>
      <c r="C37">
        <f t="shared" si="34"/>
        <v>0.05</v>
      </c>
      <c r="D37">
        <f t="shared" si="28"/>
        <v>100</v>
      </c>
      <c r="E37">
        <f t="shared" si="29"/>
        <v>15</v>
      </c>
      <c r="F37">
        <f t="shared" si="30"/>
        <v>0.1</v>
      </c>
      <c r="G37">
        <f t="shared" si="31"/>
        <v>0.33</v>
      </c>
      <c r="H37">
        <f t="shared" si="32"/>
        <v>1</v>
      </c>
      <c r="I37">
        <f t="shared" si="35"/>
        <v>4.5</v>
      </c>
      <c r="J37">
        <f t="shared" si="36"/>
        <v>0.76500000000000001</v>
      </c>
      <c r="K37">
        <f t="shared" si="37"/>
        <v>-169.70645628687745</v>
      </c>
      <c r="L37">
        <f t="shared" si="38"/>
        <v>-135.41698661216154</v>
      </c>
      <c r="M37">
        <f t="shared" si="39"/>
        <v>-3385.4246653040386</v>
      </c>
      <c r="N37">
        <f t="shared" si="40"/>
        <v>-347898.23538809875</v>
      </c>
      <c r="O37" s="1">
        <f t="shared" si="41"/>
        <v>344512.81072279473</v>
      </c>
    </row>
    <row r="38" spans="1:15" x14ac:dyDescent="0.3">
      <c r="A38">
        <f>A37+1</f>
        <v>6</v>
      </c>
      <c r="B38">
        <f t="shared" si="33"/>
        <v>500</v>
      </c>
      <c r="C38">
        <f t="shared" si="34"/>
        <v>0.05</v>
      </c>
      <c r="D38">
        <f t="shared" si="28"/>
        <v>100</v>
      </c>
      <c r="E38">
        <f t="shared" si="29"/>
        <v>15</v>
      </c>
      <c r="F38">
        <f t="shared" si="30"/>
        <v>0.1</v>
      </c>
      <c r="G38">
        <f t="shared" si="31"/>
        <v>0.33</v>
      </c>
      <c r="H38">
        <f t="shared" si="32"/>
        <v>1</v>
      </c>
      <c r="I38">
        <f t="shared" si="35"/>
        <v>4.5</v>
      </c>
      <c r="J38">
        <f t="shared" si="36"/>
        <v>0.76500000000000001</v>
      </c>
      <c r="K38">
        <f t="shared" si="37"/>
        <v>-183.56493626354023</v>
      </c>
      <c r="L38">
        <f t="shared" si="38"/>
        <v>-131.99838478513752</v>
      </c>
      <c r="M38">
        <f t="shared" si="39"/>
        <v>-3299.9596196284378</v>
      </c>
      <c r="N38">
        <f t="shared" si="40"/>
        <v>-376308.11934025743</v>
      </c>
      <c r="O38" s="1">
        <f t="shared" si="41"/>
        <v>373008.15972062899</v>
      </c>
    </row>
    <row r="39" spans="1:15" x14ac:dyDescent="0.3">
      <c r="A39">
        <f>A38+1</f>
        <v>7</v>
      </c>
      <c r="B39">
        <f t="shared" si="33"/>
        <v>500</v>
      </c>
      <c r="C39">
        <f t="shared" si="34"/>
        <v>0.05</v>
      </c>
      <c r="D39">
        <f t="shared" si="28"/>
        <v>100</v>
      </c>
      <c r="E39">
        <f t="shared" si="29"/>
        <v>15</v>
      </c>
      <c r="F39">
        <f t="shared" si="30"/>
        <v>0.1</v>
      </c>
      <c r="G39">
        <f t="shared" si="31"/>
        <v>0.33</v>
      </c>
      <c r="H39">
        <f t="shared" si="32"/>
        <v>1</v>
      </c>
      <c r="I39">
        <f t="shared" si="35"/>
        <v>4.5</v>
      </c>
      <c r="J39">
        <f t="shared" si="36"/>
        <v>0.76500000000000001</v>
      </c>
      <c r="K39">
        <f t="shared" si="37"/>
        <v>-196.16642293991089</v>
      </c>
      <c r="L39">
        <f t="shared" si="38"/>
        <v>-128.66608556123671</v>
      </c>
      <c r="M39">
        <f t="shared" si="39"/>
        <v>-3216.6521390309176</v>
      </c>
      <c r="N39">
        <f t="shared" si="40"/>
        <v>-402141.16702681733</v>
      </c>
      <c r="O39" s="1">
        <f t="shared" si="41"/>
        <v>398924.51488778641</v>
      </c>
    </row>
    <row r="40" spans="1:15" x14ac:dyDescent="0.3">
      <c r="A40">
        <f>A39+1</f>
        <v>8</v>
      </c>
      <c r="B40">
        <f t="shared" si="33"/>
        <v>500</v>
      </c>
      <c r="C40">
        <f t="shared" si="34"/>
        <v>0.05</v>
      </c>
      <c r="D40">
        <f t="shared" si="28"/>
        <v>100</v>
      </c>
      <c r="E40">
        <f t="shared" si="29"/>
        <v>15</v>
      </c>
      <c r="F40">
        <f t="shared" si="30"/>
        <v>0.1</v>
      </c>
      <c r="G40">
        <f t="shared" si="31"/>
        <v>0.33</v>
      </c>
      <c r="H40">
        <f t="shared" si="32"/>
        <v>1</v>
      </c>
      <c r="I40">
        <f t="shared" si="35"/>
        <v>4.5</v>
      </c>
      <c r="J40">
        <f t="shared" si="36"/>
        <v>0.76500000000000001</v>
      </c>
      <c r="K40">
        <f t="shared" si="37"/>
        <v>-207.5880059105194</v>
      </c>
      <c r="L40">
        <f t="shared" si="38"/>
        <v>-125.4179102312433</v>
      </c>
      <c r="M40">
        <f t="shared" si="39"/>
        <v>-3135.4477557810824</v>
      </c>
      <c r="N40">
        <f t="shared" si="40"/>
        <v>-425555.41211656475</v>
      </c>
      <c r="O40" s="1">
        <f t="shared" si="41"/>
        <v>422419.96436078369</v>
      </c>
    </row>
    <row r="41" spans="1:15" x14ac:dyDescent="0.3">
      <c r="A41">
        <f>A40+1</f>
        <v>9</v>
      </c>
      <c r="B41">
        <f t="shared" si="33"/>
        <v>500</v>
      </c>
      <c r="C41">
        <f t="shared" si="34"/>
        <v>0.05</v>
      </c>
      <c r="D41">
        <f t="shared" si="28"/>
        <v>100</v>
      </c>
      <c r="E41">
        <f t="shared" si="29"/>
        <v>15</v>
      </c>
      <c r="F41">
        <f t="shared" si="30"/>
        <v>0.1</v>
      </c>
      <c r="G41">
        <f t="shared" si="31"/>
        <v>0.33</v>
      </c>
      <c r="H41">
        <f t="shared" si="32"/>
        <v>1</v>
      </c>
      <c r="I41">
        <f t="shared" si="35"/>
        <v>4.5</v>
      </c>
      <c r="J41">
        <f t="shared" si="36"/>
        <v>0.76500000000000001</v>
      </c>
      <c r="K41">
        <f t="shared" si="37"/>
        <v>-217.90256080314856</v>
      </c>
      <c r="L41">
        <f t="shared" si="38"/>
        <v>-122.25173508745557</v>
      </c>
      <c r="M41">
        <f t="shared" si="39"/>
        <v>-3056.2933771863891</v>
      </c>
      <c r="N41">
        <f t="shared" si="40"/>
        <v>-446700.24964645453</v>
      </c>
      <c r="O41" s="1">
        <f t="shared" si="41"/>
        <v>443643.95626926812</v>
      </c>
    </row>
    <row r="42" spans="1:15" x14ac:dyDescent="0.3">
      <c r="A42">
        <f>A41+1</f>
        <v>10</v>
      </c>
      <c r="B42">
        <f t="shared" si="33"/>
        <v>500</v>
      </c>
      <c r="C42">
        <f t="shared" si="34"/>
        <v>0.05</v>
      </c>
      <c r="D42">
        <f t="shared" si="28"/>
        <v>100</v>
      </c>
      <c r="E42">
        <f t="shared" si="29"/>
        <v>15</v>
      </c>
      <c r="F42">
        <f t="shared" si="30"/>
        <v>0.1</v>
      </c>
      <c r="G42">
        <f t="shared" si="31"/>
        <v>0.33</v>
      </c>
      <c r="H42">
        <f t="shared" si="32"/>
        <v>1</v>
      </c>
      <c r="I42">
        <f t="shared" si="35"/>
        <v>4.5</v>
      </c>
      <c r="J42">
        <f t="shared" si="36"/>
        <v>0.76500000000000001</v>
      </c>
      <c r="K42">
        <f t="shared" si="37"/>
        <v>-227.17896905242131</v>
      </c>
      <c r="L42">
        <f t="shared" si="38"/>
        <v>-119.16549003517277</v>
      </c>
      <c r="M42">
        <f t="shared" si="39"/>
        <v>-2979.1372508793193</v>
      </c>
      <c r="N42">
        <f t="shared" si="40"/>
        <v>-465716.88655746367</v>
      </c>
      <c r="O42" s="1">
        <f t="shared" si="41"/>
        <v>462737.74930658436</v>
      </c>
    </row>
    <row r="43" spans="1:15" x14ac:dyDescent="0.3">
      <c r="A43">
        <f>A42+1</f>
        <v>11</v>
      </c>
      <c r="B43">
        <f t="shared" si="33"/>
        <v>500</v>
      </c>
      <c r="C43">
        <f t="shared" si="34"/>
        <v>0.05</v>
      </c>
      <c r="D43">
        <f t="shared" si="28"/>
        <v>100</v>
      </c>
      <c r="E43">
        <f t="shared" si="29"/>
        <v>15</v>
      </c>
      <c r="F43">
        <f t="shared" si="30"/>
        <v>0.1</v>
      </c>
      <c r="G43">
        <f t="shared" si="31"/>
        <v>0.33</v>
      </c>
      <c r="H43">
        <f t="shared" si="32"/>
        <v>1</v>
      </c>
      <c r="I43">
        <f t="shared" si="35"/>
        <v>4.5</v>
      </c>
      <c r="J43">
        <f t="shared" si="36"/>
        <v>0.76500000000000001</v>
      </c>
      <c r="K43">
        <f t="shared" si="37"/>
        <v>-235.48232645560375</v>
      </c>
      <c r="L43">
        <f t="shared" si="38"/>
        <v>-116.15715723923483</v>
      </c>
      <c r="M43">
        <f t="shared" si="39"/>
        <v>-2903.928930980871</v>
      </c>
      <c r="N43">
        <f t="shared" si="40"/>
        <v>-482738.76923398772</v>
      </c>
      <c r="O43" s="1">
        <f t="shared" si="41"/>
        <v>479834.84030300687</v>
      </c>
    </row>
    <row r="44" spans="1:15" x14ac:dyDescent="0.3">
      <c r="A44">
        <f>A43+1</f>
        <v>12</v>
      </c>
      <c r="B44">
        <f t="shared" si="33"/>
        <v>500</v>
      </c>
      <c r="C44">
        <f t="shared" si="34"/>
        <v>0.05</v>
      </c>
      <c r="D44">
        <f t="shared" si="28"/>
        <v>100</v>
      </c>
      <c r="E44">
        <f t="shared" si="29"/>
        <v>15</v>
      </c>
      <c r="F44">
        <f t="shared" si="30"/>
        <v>0.1</v>
      </c>
      <c r="G44">
        <f t="shared" si="31"/>
        <v>0.33</v>
      </c>
      <c r="H44">
        <f t="shared" si="32"/>
        <v>1</v>
      </c>
      <c r="I44">
        <f t="shared" si="35"/>
        <v>4.5</v>
      </c>
      <c r="J44">
        <f t="shared" si="36"/>
        <v>0.76500000000000001</v>
      </c>
      <c r="K44">
        <f t="shared" si="37"/>
        <v>-242.87414107729731</v>
      </c>
      <c r="L44">
        <f t="shared" si="38"/>
        <v>-113.22476980473036</v>
      </c>
      <c r="M44">
        <f t="shared" si="39"/>
        <v>-2830.6192451182587</v>
      </c>
      <c r="N44">
        <f t="shared" si="40"/>
        <v>-497891.9892084595</v>
      </c>
      <c r="O44" s="1">
        <f t="shared" si="41"/>
        <v>495061.36996334122</v>
      </c>
    </row>
    <row r="47" spans="1:15" x14ac:dyDescent="0.3">
      <c r="A47" t="s">
        <v>0</v>
      </c>
      <c r="B47" t="s">
        <v>1</v>
      </c>
      <c r="C47" t="s">
        <v>2</v>
      </c>
      <c r="D47" t="s">
        <v>14</v>
      </c>
      <c r="E47" t="s">
        <v>13</v>
      </c>
      <c r="F47" t="s">
        <v>3</v>
      </c>
      <c r="G47" t="s">
        <v>4</v>
      </c>
      <c r="H47" t="s">
        <v>5</v>
      </c>
      <c r="I47" t="s">
        <v>6</v>
      </c>
      <c r="J47" t="s">
        <v>7</v>
      </c>
      <c r="K47" t="s">
        <v>8</v>
      </c>
      <c r="L47" t="s">
        <v>9</v>
      </c>
      <c r="M47" t="s">
        <v>10</v>
      </c>
      <c r="N47" t="s">
        <v>11</v>
      </c>
      <c r="O47" s="1" t="s">
        <v>12</v>
      </c>
    </row>
    <row r="48" spans="1:15" x14ac:dyDescent="0.3">
      <c r="A48">
        <v>1</v>
      </c>
      <c r="B48">
        <v>500</v>
      </c>
      <c r="C48">
        <v>0.05</v>
      </c>
      <c r="D48">
        <v>100</v>
      </c>
      <c r="E48">
        <f>(10+20)/2</f>
        <v>15</v>
      </c>
      <c r="F48">
        <v>0.1</v>
      </c>
      <c r="G48">
        <v>0.33</v>
      </c>
      <c r="H48">
        <v>1</v>
      </c>
      <c r="I48">
        <v>6</v>
      </c>
      <c r="J48">
        <v>0.6</v>
      </c>
      <c r="K48">
        <f>-B48/C48/D48</f>
        <v>-100</v>
      </c>
      <c r="L48">
        <f>-E48/F48/H48</f>
        <v>-150</v>
      </c>
    </row>
    <row r="49" spans="1:16" x14ac:dyDescent="0.3">
      <c r="A49">
        <f>A48+1</f>
        <v>2</v>
      </c>
      <c r="B49">
        <f>B48</f>
        <v>500</v>
      </c>
      <c r="C49">
        <f>C48</f>
        <v>0.05</v>
      </c>
      <c r="D49">
        <f t="shared" ref="D49:D59" si="42">D48</f>
        <v>100</v>
      </c>
      <c r="E49">
        <f t="shared" ref="E49:E59" si="43">E48</f>
        <v>15</v>
      </c>
      <c r="F49">
        <f t="shared" ref="F49:F59" si="44">F48</f>
        <v>0.1</v>
      </c>
      <c r="G49">
        <f t="shared" ref="G49:G59" si="45">G48</f>
        <v>0.33</v>
      </c>
      <c r="H49">
        <f t="shared" ref="H49:H59" si="46">H48</f>
        <v>1</v>
      </c>
      <c r="I49">
        <v>2.5</v>
      </c>
      <c r="J49">
        <f>0.93+((2.5-3)*(-0.33/3))</f>
        <v>0.9850000000000001</v>
      </c>
      <c r="K49">
        <f>K48*(1-C49)+IF(J49&gt;0.6,(J49-0.6)*L48,0)</f>
        <v>-152.75000000000003</v>
      </c>
      <c r="L49">
        <f>L48*(1-(F49*(IF(J49&gt;=1,1,0)+G49*(IF(J49&lt;1,J49,0)))))</f>
        <v>-145.12424999999999</v>
      </c>
      <c r="M49">
        <f>L49*H49*25</f>
        <v>-3628.1062499999998</v>
      </c>
      <c r="N49">
        <f>K49*D49*(25-I49)</f>
        <v>-343687.50000000006</v>
      </c>
      <c r="O49" s="1">
        <f>M49-N49</f>
        <v>340059.39375000005</v>
      </c>
    </row>
    <row r="50" spans="1:16" x14ac:dyDescent="0.3">
      <c r="A50">
        <f>A49+1</f>
        <v>3</v>
      </c>
      <c r="B50">
        <f t="shared" ref="B50:B59" si="47">B49</f>
        <v>500</v>
      </c>
      <c r="C50">
        <f t="shared" ref="C50:C59" si="48">C49</f>
        <v>0.05</v>
      </c>
      <c r="D50">
        <f t="shared" si="42"/>
        <v>100</v>
      </c>
      <c r="E50">
        <f t="shared" si="43"/>
        <v>15</v>
      </c>
      <c r="F50">
        <f t="shared" si="44"/>
        <v>0.1</v>
      </c>
      <c r="G50">
        <f t="shared" si="45"/>
        <v>0.33</v>
      </c>
      <c r="H50">
        <f t="shared" si="46"/>
        <v>1</v>
      </c>
      <c r="I50">
        <f t="shared" ref="I50:I59" si="49">I49</f>
        <v>2.5</v>
      </c>
      <c r="J50">
        <f t="shared" ref="J50:J59" si="50">IF(I50=3,0.93,J49)</f>
        <v>0.9850000000000001</v>
      </c>
      <c r="K50">
        <f t="shared" ref="K50:K59" si="51">K49*(1-C50)+IF(J50&gt;0.6,(J50-0.6)*L49,0)</f>
        <v>-200.98533625000002</v>
      </c>
      <c r="L50">
        <f t="shared" ref="L50:L59" si="52">L49*(1-(F50*(IF(J50&gt;=1,1,0)+G50*(IF(J50&lt;1,J50,0)))))</f>
        <v>-140.40698625374998</v>
      </c>
      <c r="M50">
        <f t="shared" ref="M50:M59" si="53">L50*H50*25</f>
        <v>-3510.1746563437496</v>
      </c>
      <c r="N50">
        <f t="shared" ref="N50:N59" si="54">K50*D50*(25-I50)</f>
        <v>-452217.00656250003</v>
      </c>
      <c r="O50" s="1">
        <f t="shared" ref="O50:O59" si="55">M50-N50</f>
        <v>448706.83190615627</v>
      </c>
    </row>
    <row r="51" spans="1:16" x14ac:dyDescent="0.3">
      <c r="A51">
        <f>A50+1</f>
        <v>4</v>
      </c>
      <c r="B51">
        <f t="shared" si="47"/>
        <v>500</v>
      </c>
      <c r="C51">
        <f t="shared" si="48"/>
        <v>0.05</v>
      </c>
      <c r="D51">
        <f t="shared" si="42"/>
        <v>100</v>
      </c>
      <c r="E51">
        <f t="shared" si="43"/>
        <v>15</v>
      </c>
      <c r="F51">
        <f t="shared" si="44"/>
        <v>0.1</v>
      </c>
      <c r="G51">
        <f t="shared" si="45"/>
        <v>0.33</v>
      </c>
      <c r="H51">
        <f t="shared" si="46"/>
        <v>1</v>
      </c>
      <c r="I51">
        <f t="shared" si="49"/>
        <v>2.5</v>
      </c>
      <c r="J51">
        <f t="shared" si="50"/>
        <v>0.9850000000000001</v>
      </c>
      <c r="K51">
        <f t="shared" si="51"/>
        <v>-244.99275914519376</v>
      </c>
      <c r="L51">
        <f t="shared" si="52"/>
        <v>-135.84305716557182</v>
      </c>
      <c r="M51">
        <f t="shared" si="53"/>
        <v>-3396.0764291392957</v>
      </c>
      <c r="N51">
        <f t="shared" si="54"/>
        <v>-551233.70807668602</v>
      </c>
      <c r="O51" s="1">
        <f t="shared" si="55"/>
        <v>547837.63164754678</v>
      </c>
    </row>
    <row r="52" spans="1:16" x14ac:dyDescent="0.3">
      <c r="A52">
        <f>A51+1</f>
        <v>5</v>
      </c>
      <c r="B52">
        <f t="shared" si="47"/>
        <v>500</v>
      </c>
      <c r="C52">
        <f t="shared" si="48"/>
        <v>0.05</v>
      </c>
      <c r="D52">
        <f t="shared" si="42"/>
        <v>100</v>
      </c>
      <c r="E52">
        <f t="shared" si="43"/>
        <v>15</v>
      </c>
      <c r="F52">
        <f t="shared" si="44"/>
        <v>0.1</v>
      </c>
      <c r="G52">
        <f t="shared" si="45"/>
        <v>0.33</v>
      </c>
      <c r="H52">
        <f t="shared" si="46"/>
        <v>1</v>
      </c>
      <c r="I52">
        <f t="shared" si="49"/>
        <v>2.5</v>
      </c>
      <c r="J52">
        <f t="shared" si="50"/>
        <v>0.9850000000000001</v>
      </c>
      <c r="K52">
        <f t="shared" si="51"/>
        <v>-285.04269819667923</v>
      </c>
      <c r="L52">
        <f t="shared" si="52"/>
        <v>-131.4274785924049</v>
      </c>
      <c r="M52">
        <f t="shared" si="53"/>
        <v>-3285.6869648101224</v>
      </c>
      <c r="N52">
        <f t="shared" si="54"/>
        <v>-641346.07094252831</v>
      </c>
      <c r="O52" s="1">
        <f t="shared" si="55"/>
        <v>638060.38397771819</v>
      </c>
    </row>
    <row r="53" spans="1:16" x14ac:dyDescent="0.3">
      <c r="A53">
        <f>A52+1</f>
        <v>6</v>
      </c>
      <c r="B53">
        <f t="shared" si="47"/>
        <v>500</v>
      </c>
      <c r="C53">
        <f t="shared" si="48"/>
        <v>0.05</v>
      </c>
      <c r="D53">
        <f t="shared" si="42"/>
        <v>100</v>
      </c>
      <c r="E53">
        <f t="shared" si="43"/>
        <v>15</v>
      </c>
      <c r="F53">
        <f t="shared" si="44"/>
        <v>0.1</v>
      </c>
      <c r="G53">
        <f t="shared" si="45"/>
        <v>0.33</v>
      </c>
      <c r="H53">
        <f t="shared" si="46"/>
        <v>1</v>
      </c>
      <c r="I53">
        <f t="shared" si="49"/>
        <v>2.5</v>
      </c>
      <c r="J53">
        <f t="shared" si="50"/>
        <v>0.9850000000000001</v>
      </c>
      <c r="K53">
        <f t="shared" si="51"/>
        <v>-321.39014254492116</v>
      </c>
      <c r="L53">
        <f t="shared" si="52"/>
        <v>-127.15542840075878</v>
      </c>
      <c r="M53">
        <f t="shared" si="53"/>
        <v>-3178.8857100189693</v>
      </c>
      <c r="N53">
        <f t="shared" si="54"/>
        <v>-723127.82072607253</v>
      </c>
      <c r="O53" s="1">
        <f t="shared" si="55"/>
        <v>719948.93501605361</v>
      </c>
    </row>
    <row r="54" spans="1:16" x14ac:dyDescent="0.3">
      <c r="A54">
        <f>A53+1</f>
        <v>7</v>
      </c>
      <c r="B54">
        <f t="shared" si="47"/>
        <v>500</v>
      </c>
      <c r="C54">
        <f t="shared" si="48"/>
        <v>0.05</v>
      </c>
      <c r="D54">
        <f t="shared" si="42"/>
        <v>100</v>
      </c>
      <c r="E54">
        <f t="shared" si="43"/>
        <v>15</v>
      </c>
      <c r="F54">
        <f t="shared" si="44"/>
        <v>0.1</v>
      </c>
      <c r="G54">
        <f t="shared" si="45"/>
        <v>0.33</v>
      </c>
      <c r="H54">
        <f t="shared" si="46"/>
        <v>1</v>
      </c>
      <c r="I54">
        <f t="shared" si="49"/>
        <v>2.5</v>
      </c>
      <c r="J54">
        <f t="shared" si="50"/>
        <v>0.9850000000000001</v>
      </c>
      <c r="K54">
        <f t="shared" si="51"/>
        <v>-354.2754753519672</v>
      </c>
      <c r="L54">
        <f t="shared" si="52"/>
        <v>-123.02224120059212</v>
      </c>
      <c r="M54">
        <f t="shared" si="53"/>
        <v>-3075.5560300148031</v>
      </c>
      <c r="N54">
        <f t="shared" si="54"/>
        <v>-797119.81954192615</v>
      </c>
      <c r="O54" s="1">
        <f t="shared" si="55"/>
        <v>794044.26351191138</v>
      </c>
    </row>
    <row r="55" spans="1:16" x14ac:dyDescent="0.3">
      <c r="A55">
        <f>A54+1</f>
        <v>8</v>
      </c>
      <c r="B55">
        <f t="shared" si="47"/>
        <v>500</v>
      </c>
      <c r="C55">
        <f t="shared" si="48"/>
        <v>0.05</v>
      </c>
      <c r="D55">
        <f t="shared" si="42"/>
        <v>100</v>
      </c>
      <c r="E55">
        <f t="shared" si="43"/>
        <v>15</v>
      </c>
      <c r="F55">
        <f t="shared" si="44"/>
        <v>0.1</v>
      </c>
      <c r="G55">
        <f t="shared" si="45"/>
        <v>0.33</v>
      </c>
      <c r="H55">
        <f t="shared" si="46"/>
        <v>1</v>
      </c>
      <c r="I55">
        <f t="shared" si="49"/>
        <v>2.5</v>
      </c>
      <c r="J55">
        <f t="shared" si="50"/>
        <v>0.9850000000000001</v>
      </c>
      <c r="K55">
        <f t="shared" si="51"/>
        <v>-383.92526444659683</v>
      </c>
      <c r="L55">
        <f t="shared" si="52"/>
        <v>-119.02340325036687</v>
      </c>
      <c r="M55">
        <f t="shared" si="53"/>
        <v>-2975.5850812591716</v>
      </c>
      <c r="N55">
        <f t="shared" si="54"/>
        <v>-863831.84500484285</v>
      </c>
      <c r="O55" s="1">
        <f t="shared" si="55"/>
        <v>860856.25992358371</v>
      </c>
    </row>
    <row r="56" spans="1:16" x14ac:dyDescent="0.3">
      <c r="A56">
        <f>A55+1</f>
        <v>9</v>
      </c>
      <c r="B56">
        <f t="shared" si="47"/>
        <v>500</v>
      </c>
      <c r="C56">
        <f t="shared" si="48"/>
        <v>0.05</v>
      </c>
      <c r="D56">
        <f t="shared" si="42"/>
        <v>100</v>
      </c>
      <c r="E56">
        <f t="shared" si="43"/>
        <v>15</v>
      </c>
      <c r="F56">
        <f t="shared" si="44"/>
        <v>0.1</v>
      </c>
      <c r="G56">
        <f t="shared" si="45"/>
        <v>0.33</v>
      </c>
      <c r="H56">
        <f t="shared" si="46"/>
        <v>1</v>
      </c>
      <c r="I56">
        <f t="shared" si="49"/>
        <v>2.5</v>
      </c>
      <c r="J56">
        <f t="shared" si="50"/>
        <v>0.9850000000000001</v>
      </c>
      <c r="K56">
        <f t="shared" si="51"/>
        <v>-410.55301147565825</v>
      </c>
      <c r="L56">
        <f t="shared" si="52"/>
        <v>-115.15454752771369</v>
      </c>
      <c r="M56">
        <f t="shared" si="53"/>
        <v>-2878.8636881928423</v>
      </c>
      <c r="N56">
        <f t="shared" si="54"/>
        <v>-923744.27582023107</v>
      </c>
      <c r="O56" s="1">
        <f t="shared" si="55"/>
        <v>920865.41213203827</v>
      </c>
    </row>
    <row r="57" spans="1:16" x14ac:dyDescent="0.3">
      <c r="A57">
        <f>A56+1</f>
        <v>10</v>
      </c>
      <c r="B57">
        <f t="shared" si="47"/>
        <v>500</v>
      </c>
      <c r="C57">
        <f t="shared" si="48"/>
        <v>0.05</v>
      </c>
      <c r="D57">
        <f t="shared" si="42"/>
        <v>100</v>
      </c>
      <c r="E57">
        <f t="shared" si="43"/>
        <v>15</v>
      </c>
      <c r="F57">
        <f t="shared" si="44"/>
        <v>0.1</v>
      </c>
      <c r="G57">
        <f t="shared" si="45"/>
        <v>0.33</v>
      </c>
      <c r="H57">
        <f t="shared" si="46"/>
        <v>1</v>
      </c>
      <c r="I57">
        <f t="shared" si="49"/>
        <v>2.5</v>
      </c>
      <c r="J57">
        <f t="shared" si="50"/>
        <v>0.9850000000000001</v>
      </c>
      <c r="K57">
        <f t="shared" si="51"/>
        <v>-434.35986170004514</v>
      </c>
      <c r="L57">
        <f t="shared" si="52"/>
        <v>-111.41144896032536</v>
      </c>
      <c r="M57">
        <f t="shared" si="53"/>
        <v>-2785.286224008134</v>
      </c>
      <c r="N57">
        <f t="shared" si="54"/>
        <v>-977309.68882510159</v>
      </c>
      <c r="O57" s="1">
        <f>M57-N57</f>
        <v>974524.4026010934</v>
      </c>
    </row>
    <row r="58" spans="1:16" x14ac:dyDescent="0.3">
      <c r="A58">
        <f>A57+1</f>
        <v>11</v>
      </c>
      <c r="B58">
        <f t="shared" si="47"/>
        <v>500</v>
      </c>
      <c r="C58">
        <f t="shared" si="48"/>
        <v>0.05</v>
      </c>
      <c r="D58">
        <f t="shared" si="42"/>
        <v>100</v>
      </c>
      <c r="E58">
        <f t="shared" si="43"/>
        <v>15</v>
      </c>
      <c r="F58">
        <f t="shared" si="44"/>
        <v>0.1</v>
      </c>
      <c r="G58">
        <f t="shared" si="45"/>
        <v>0.33</v>
      </c>
      <c r="H58">
        <f t="shared" si="46"/>
        <v>1</v>
      </c>
      <c r="I58">
        <f t="shared" si="49"/>
        <v>2.5</v>
      </c>
      <c r="J58">
        <f t="shared" si="50"/>
        <v>0.9850000000000001</v>
      </c>
      <c r="K58">
        <f t="shared" si="51"/>
        <v>-455.53527646476817</v>
      </c>
      <c r="L58">
        <f t="shared" si="52"/>
        <v>-107.79001981186998</v>
      </c>
      <c r="M58">
        <f t="shared" si="53"/>
        <v>-2694.7504952967497</v>
      </c>
      <c r="N58">
        <f t="shared" si="54"/>
        <v>-1024954.3720457284</v>
      </c>
      <c r="O58" s="1">
        <f>M58-N58</f>
        <v>1022259.6215504316</v>
      </c>
    </row>
    <row r="59" spans="1:16" x14ac:dyDescent="0.3">
      <c r="A59">
        <f>A58+1</f>
        <v>12</v>
      </c>
      <c r="B59">
        <f t="shared" si="47"/>
        <v>500</v>
      </c>
      <c r="C59">
        <f t="shared" si="48"/>
        <v>0.05</v>
      </c>
      <c r="D59">
        <f t="shared" si="42"/>
        <v>100</v>
      </c>
      <c r="E59">
        <f t="shared" si="43"/>
        <v>15</v>
      </c>
      <c r="F59">
        <f t="shared" si="44"/>
        <v>0.1</v>
      </c>
      <c r="G59">
        <f t="shared" si="45"/>
        <v>0.33</v>
      </c>
      <c r="H59">
        <f t="shared" si="46"/>
        <v>1</v>
      </c>
      <c r="I59">
        <f t="shared" si="49"/>
        <v>2.5</v>
      </c>
      <c r="J59">
        <f t="shared" si="50"/>
        <v>0.9850000000000001</v>
      </c>
      <c r="K59">
        <f t="shared" si="51"/>
        <v>-474.25767026909972</v>
      </c>
      <c r="L59">
        <f t="shared" si="52"/>
        <v>-104.28630521788514</v>
      </c>
      <c r="M59">
        <f t="shared" si="53"/>
        <v>-2607.1576304471287</v>
      </c>
      <c r="N59">
        <f t="shared" si="54"/>
        <v>-1067079.7581054743</v>
      </c>
      <c r="O59" s="1">
        <f>M59-N59</f>
        <v>1064472.6004750272</v>
      </c>
    </row>
    <row r="60" spans="1:16" x14ac:dyDescent="0.3">
      <c r="P60" s="1">
        <f>SUM(O49:O59)</f>
        <v>8331635.73649156</v>
      </c>
    </row>
    <row r="63" spans="1:16" x14ac:dyDescent="0.3">
      <c r="A63" t="s">
        <v>0</v>
      </c>
      <c r="B63" t="s">
        <v>1</v>
      </c>
      <c r="C63" t="s">
        <v>2</v>
      </c>
      <c r="D63" t="s">
        <v>14</v>
      </c>
      <c r="E63" t="s">
        <v>13</v>
      </c>
      <c r="F63" t="s">
        <v>3</v>
      </c>
      <c r="G63" t="s">
        <v>4</v>
      </c>
      <c r="H63" t="s">
        <v>5</v>
      </c>
      <c r="I63" t="s">
        <v>6</v>
      </c>
      <c r="J63" t="s">
        <v>7</v>
      </c>
      <c r="K63" t="s">
        <v>8</v>
      </c>
      <c r="L63" t="s">
        <v>9</v>
      </c>
      <c r="M63" t="s">
        <v>10</v>
      </c>
      <c r="N63" t="s">
        <v>11</v>
      </c>
      <c r="O63" s="1" t="s">
        <v>12</v>
      </c>
    </row>
    <row r="64" spans="1:16" x14ac:dyDescent="0.3">
      <c r="A64">
        <v>1</v>
      </c>
      <c r="B64">
        <v>500</v>
      </c>
      <c r="C64">
        <v>0.05</v>
      </c>
      <c r="D64">
        <v>100</v>
      </c>
      <c r="E64">
        <f>(10+20)/2</f>
        <v>15</v>
      </c>
      <c r="F64">
        <v>0.1</v>
      </c>
      <c r="G64">
        <v>0.33</v>
      </c>
      <c r="H64">
        <v>1</v>
      </c>
      <c r="I64">
        <v>6</v>
      </c>
      <c r="J64">
        <v>0.6</v>
      </c>
      <c r="K64">
        <f>-B64/C64/D64</f>
        <v>-100</v>
      </c>
      <c r="L64">
        <f>-E64/F64/H64</f>
        <v>-150</v>
      </c>
    </row>
    <row r="65" spans="1:15" x14ac:dyDescent="0.3">
      <c r="A65">
        <f>A64+1</f>
        <v>2</v>
      </c>
      <c r="B65">
        <f>B64</f>
        <v>500</v>
      </c>
      <c r="C65">
        <f>C64</f>
        <v>0.05</v>
      </c>
      <c r="D65">
        <f t="shared" ref="D65:D75" si="56">D64</f>
        <v>100</v>
      </c>
      <c r="E65">
        <f t="shared" ref="E65:E75" si="57">E64</f>
        <v>15</v>
      </c>
      <c r="F65">
        <f t="shared" ref="F65:F75" si="58">F64</f>
        <v>0.1</v>
      </c>
      <c r="G65">
        <f t="shared" ref="G65:G75" si="59">G64</f>
        <v>0.33</v>
      </c>
      <c r="H65">
        <f t="shared" ref="H65:H75" si="60">H64</f>
        <v>1</v>
      </c>
      <c r="I65">
        <v>3.5</v>
      </c>
      <c r="J65">
        <f>0.93+((3.5-3)*(-0.33/3))</f>
        <v>0.875</v>
      </c>
      <c r="K65">
        <f>K64*(1-C65)+IF(J65&gt;0.6,(J65-0.6)*L64,0)</f>
        <v>-136.25</v>
      </c>
      <c r="L65">
        <f>L64*(1-(F65*(IF(J65&gt;=1,1,0)+G65*(IF(J65&lt;1,J65,0)))))</f>
        <v>-145.66874999999999</v>
      </c>
      <c r="M65">
        <f>L65*H65*25</f>
        <v>-3641.7187499999995</v>
      </c>
      <c r="N65">
        <f>K65*D65*(25-I65)</f>
        <v>-292937.5</v>
      </c>
      <c r="O65" s="1">
        <f>M65-N65</f>
        <v>289295.78125</v>
      </c>
    </row>
    <row r="66" spans="1:15" x14ac:dyDescent="0.3">
      <c r="A66">
        <f>A65+1</f>
        <v>3</v>
      </c>
      <c r="B66">
        <f t="shared" ref="B66:B75" si="61">B65</f>
        <v>500</v>
      </c>
      <c r="C66">
        <f t="shared" ref="C66:C75" si="62">C65</f>
        <v>0.05</v>
      </c>
      <c r="D66">
        <f t="shared" si="56"/>
        <v>100</v>
      </c>
      <c r="E66">
        <f t="shared" si="57"/>
        <v>15</v>
      </c>
      <c r="F66">
        <f t="shared" si="58"/>
        <v>0.1</v>
      </c>
      <c r="G66">
        <f t="shared" si="59"/>
        <v>0.33</v>
      </c>
      <c r="H66">
        <f t="shared" si="60"/>
        <v>1</v>
      </c>
      <c r="I66">
        <f t="shared" ref="I66:I75" si="63">I65</f>
        <v>3.5</v>
      </c>
      <c r="J66">
        <f t="shared" ref="J66:J75" si="64">IF(I66=3,0.93,J65)</f>
        <v>0.875</v>
      </c>
      <c r="K66">
        <f t="shared" ref="K66:K75" si="65">K65*(1-C66)+IF(J66&gt;0.6,(J66-0.6)*L65,0)</f>
        <v>-169.49640625000001</v>
      </c>
      <c r="L66">
        <f t="shared" ref="L66:L75" si="66">L65*(1-(F66*(IF(J66&gt;=1,1,0)+G66*(IF(J66&lt;1,J66,0)))))</f>
        <v>-141.46256484374999</v>
      </c>
      <c r="M66">
        <f t="shared" ref="M66:M75" si="67">L66*H66*25</f>
        <v>-3536.5641210937497</v>
      </c>
      <c r="N66">
        <f t="shared" ref="N66:N75" si="68">K66*D66*(25-I66)</f>
        <v>-364417.2734375</v>
      </c>
      <c r="O66" s="1">
        <f t="shared" ref="O66:O72" si="69">M66-N66</f>
        <v>360880.70931640622</v>
      </c>
    </row>
    <row r="67" spans="1:15" x14ac:dyDescent="0.3">
      <c r="A67">
        <f>A66+1</f>
        <v>4</v>
      </c>
      <c r="B67">
        <f t="shared" si="61"/>
        <v>500</v>
      </c>
      <c r="C67">
        <f t="shared" si="62"/>
        <v>0.05</v>
      </c>
      <c r="D67">
        <f t="shared" si="56"/>
        <v>100</v>
      </c>
      <c r="E67">
        <f t="shared" si="57"/>
        <v>15</v>
      </c>
      <c r="F67">
        <f t="shared" si="58"/>
        <v>0.1</v>
      </c>
      <c r="G67">
        <f t="shared" si="59"/>
        <v>0.33</v>
      </c>
      <c r="H67">
        <f t="shared" si="60"/>
        <v>1</v>
      </c>
      <c r="I67">
        <f t="shared" si="63"/>
        <v>3.5</v>
      </c>
      <c r="J67">
        <f t="shared" si="64"/>
        <v>0.875</v>
      </c>
      <c r="K67">
        <f t="shared" si="65"/>
        <v>-199.92379126953125</v>
      </c>
      <c r="L67">
        <f t="shared" si="66"/>
        <v>-137.3778332838867</v>
      </c>
      <c r="M67">
        <f t="shared" si="67"/>
        <v>-3434.4458320971676</v>
      </c>
      <c r="N67">
        <f t="shared" si="68"/>
        <v>-429836.15122949216</v>
      </c>
      <c r="O67" s="1">
        <f t="shared" si="69"/>
        <v>426401.70539739501</v>
      </c>
    </row>
    <row r="68" spans="1:15" x14ac:dyDescent="0.3">
      <c r="A68">
        <f>A67+1</f>
        <v>5</v>
      </c>
      <c r="B68">
        <f t="shared" si="61"/>
        <v>500</v>
      </c>
      <c r="C68">
        <f t="shared" si="62"/>
        <v>0.05</v>
      </c>
      <c r="D68">
        <f t="shared" si="56"/>
        <v>100</v>
      </c>
      <c r="E68">
        <f t="shared" si="57"/>
        <v>15</v>
      </c>
      <c r="F68">
        <f t="shared" si="58"/>
        <v>0.1</v>
      </c>
      <c r="G68">
        <f t="shared" si="59"/>
        <v>0.33</v>
      </c>
      <c r="H68">
        <f t="shared" si="60"/>
        <v>1</v>
      </c>
      <c r="I68">
        <f t="shared" si="63"/>
        <v>3.5</v>
      </c>
      <c r="J68">
        <f t="shared" si="64"/>
        <v>0.875</v>
      </c>
      <c r="K68">
        <f t="shared" si="65"/>
        <v>-227.70650585912352</v>
      </c>
      <c r="L68">
        <f t="shared" si="66"/>
        <v>-133.41104834781447</v>
      </c>
      <c r="M68">
        <f t="shared" si="67"/>
        <v>-3335.2762086953617</v>
      </c>
      <c r="N68">
        <f t="shared" si="68"/>
        <v>-489568.98759711563</v>
      </c>
      <c r="O68" s="1">
        <f t="shared" si="69"/>
        <v>486233.71138842026</v>
      </c>
    </row>
    <row r="69" spans="1:15" x14ac:dyDescent="0.3">
      <c r="A69">
        <f>A68+1</f>
        <v>6</v>
      </c>
      <c r="B69">
        <f t="shared" si="61"/>
        <v>500</v>
      </c>
      <c r="C69">
        <f t="shared" si="62"/>
        <v>0.05</v>
      </c>
      <c r="D69">
        <f t="shared" si="56"/>
        <v>100</v>
      </c>
      <c r="E69">
        <f t="shared" si="57"/>
        <v>15</v>
      </c>
      <c r="F69">
        <f t="shared" si="58"/>
        <v>0.1</v>
      </c>
      <c r="G69">
        <f t="shared" si="59"/>
        <v>0.33</v>
      </c>
      <c r="H69">
        <f t="shared" si="60"/>
        <v>1</v>
      </c>
      <c r="I69">
        <f t="shared" si="63"/>
        <v>3.5</v>
      </c>
      <c r="J69">
        <f t="shared" si="64"/>
        <v>0.875</v>
      </c>
      <c r="K69">
        <f t="shared" si="65"/>
        <v>-253.00921886181629</v>
      </c>
      <c r="L69">
        <f t="shared" si="66"/>
        <v>-129.55880432677134</v>
      </c>
      <c r="M69">
        <f t="shared" si="67"/>
        <v>-3238.9701081692833</v>
      </c>
      <c r="N69">
        <f t="shared" si="68"/>
        <v>-543969.82055290509</v>
      </c>
      <c r="O69" s="1">
        <f t="shared" si="69"/>
        <v>540730.85044473584</v>
      </c>
    </row>
    <row r="70" spans="1:15" x14ac:dyDescent="0.3">
      <c r="A70">
        <f>A69+1</f>
        <v>7</v>
      </c>
      <c r="B70">
        <f t="shared" si="61"/>
        <v>500</v>
      </c>
      <c r="C70">
        <f t="shared" si="62"/>
        <v>0.05</v>
      </c>
      <c r="D70">
        <f t="shared" si="56"/>
        <v>100</v>
      </c>
      <c r="E70">
        <f t="shared" si="57"/>
        <v>15</v>
      </c>
      <c r="F70">
        <f t="shared" si="58"/>
        <v>0.1</v>
      </c>
      <c r="G70">
        <f t="shared" si="59"/>
        <v>0.33</v>
      </c>
      <c r="H70">
        <f t="shared" si="60"/>
        <v>1</v>
      </c>
      <c r="I70">
        <f t="shared" si="63"/>
        <v>3.5</v>
      </c>
      <c r="J70">
        <f t="shared" si="64"/>
        <v>0.875</v>
      </c>
      <c r="K70">
        <f t="shared" si="65"/>
        <v>-275.98742910858761</v>
      </c>
      <c r="L70">
        <f t="shared" si="66"/>
        <v>-125.81779385183582</v>
      </c>
      <c r="M70">
        <f t="shared" si="67"/>
        <v>-3145.4448462958953</v>
      </c>
      <c r="N70">
        <f t="shared" si="68"/>
        <v>-593372.9725834633</v>
      </c>
      <c r="O70" s="1">
        <f t="shared" si="69"/>
        <v>590227.52773716743</v>
      </c>
    </row>
    <row r="71" spans="1:15" x14ac:dyDescent="0.3">
      <c r="A71">
        <f>A70+1</f>
        <v>8</v>
      </c>
      <c r="B71">
        <f t="shared" si="61"/>
        <v>500</v>
      </c>
      <c r="C71">
        <f t="shared" si="62"/>
        <v>0.05</v>
      </c>
      <c r="D71">
        <f t="shared" si="56"/>
        <v>100</v>
      </c>
      <c r="E71">
        <f t="shared" si="57"/>
        <v>15</v>
      </c>
      <c r="F71">
        <f t="shared" si="58"/>
        <v>0.1</v>
      </c>
      <c r="G71">
        <f t="shared" si="59"/>
        <v>0.33</v>
      </c>
      <c r="H71">
        <f t="shared" si="60"/>
        <v>1</v>
      </c>
      <c r="I71">
        <f t="shared" si="63"/>
        <v>3.5</v>
      </c>
      <c r="J71">
        <f t="shared" si="64"/>
        <v>0.875</v>
      </c>
      <c r="K71">
        <f t="shared" si="65"/>
        <v>-296.78795096241311</v>
      </c>
      <c r="L71">
        <f t="shared" si="66"/>
        <v>-122.18480505436406</v>
      </c>
      <c r="M71">
        <f t="shared" si="67"/>
        <v>-3054.6201263591015</v>
      </c>
      <c r="N71">
        <f t="shared" si="68"/>
        <v>-638094.09456918819</v>
      </c>
      <c r="O71" s="1">
        <f t="shared" si="69"/>
        <v>635039.47444282915</v>
      </c>
    </row>
    <row r="72" spans="1:15" x14ac:dyDescent="0.3">
      <c r="A72">
        <f>A71+1</f>
        <v>9</v>
      </c>
      <c r="B72">
        <f t="shared" si="61"/>
        <v>500</v>
      </c>
      <c r="C72">
        <f t="shared" si="62"/>
        <v>0.05</v>
      </c>
      <c r="D72">
        <f t="shared" si="56"/>
        <v>100</v>
      </c>
      <c r="E72">
        <f t="shared" si="57"/>
        <v>15</v>
      </c>
      <c r="F72">
        <f t="shared" si="58"/>
        <v>0.1</v>
      </c>
      <c r="G72">
        <f t="shared" si="59"/>
        <v>0.33</v>
      </c>
      <c r="H72">
        <f t="shared" si="60"/>
        <v>1</v>
      </c>
      <c r="I72">
        <f t="shared" si="63"/>
        <v>3.5</v>
      </c>
      <c r="J72">
        <f t="shared" si="64"/>
        <v>0.875</v>
      </c>
      <c r="K72">
        <f t="shared" si="65"/>
        <v>-315.54937480424258</v>
      </c>
      <c r="L72">
        <f t="shared" si="66"/>
        <v>-118.6567188084193</v>
      </c>
      <c r="M72">
        <f t="shared" si="67"/>
        <v>-2966.4179702104825</v>
      </c>
      <c r="N72">
        <f t="shared" si="68"/>
        <v>-678431.15582912159</v>
      </c>
      <c r="O72" s="1">
        <f t="shared" si="69"/>
        <v>675464.73785891116</v>
      </c>
    </row>
    <row r="73" spans="1:15" x14ac:dyDescent="0.3">
      <c r="A73">
        <f>A72+1</f>
        <v>10</v>
      </c>
      <c r="B73">
        <f t="shared" si="61"/>
        <v>500</v>
      </c>
      <c r="C73">
        <f t="shared" si="62"/>
        <v>0.05</v>
      </c>
      <c r="D73">
        <f t="shared" si="56"/>
        <v>100</v>
      </c>
      <c r="E73">
        <f t="shared" si="57"/>
        <v>15</v>
      </c>
      <c r="F73">
        <f t="shared" si="58"/>
        <v>0.1</v>
      </c>
      <c r="G73">
        <f t="shared" si="59"/>
        <v>0.33</v>
      </c>
      <c r="H73">
        <f t="shared" si="60"/>
        <v>1</v>
      </c>
      <c r="I73">
        <f t="shared" si="63"/>
        <v>3.5</v>
      </c>
      <c r="J73">
        <f t="shared" si="64"/>
        <v>0.875</v>
      </c>
      <c r="K73">
        <f t="shared" si="65"/>
        <v>-332.40250373634575</v>
      </c>
      <c r="L73">
        <f t="shared" si="66"/>
        <v>-115.2305060528262</v>
      </c>
      <c r="M73">
        <f t="shared" si="67"/>
        <v>-2880.7626513206551</v>
      </c>
      <c r="N73">
        <f t="shared" si="68"/>
        <v>-714665.38303314336</v>
      </c>
      <c r="O73" s="1">
        <f>M73-N73</f>
        <v>711784.62038182269</v>
      </c>
    </row>
    <row r="74" spans="1:15" x14ac:dyDescent="0.3">
      <c r="A74">
        <f>A73+1</f>
        <v>11</v>
      </c>
      <c r="B74">
        <f t="shared" si="61"/>
        <v>500</v>
      </c>
      <c r="C74">
        <f t="shared" si="62"/>
        <v>0.05</v>
      </c>
      <c r="D74">
        <f t="shared" si="56"/>
        <v>100</v>
      </c>
      <c r="E74">
        <f t="shared" si="57"/>
        <v>15</v>
      </c>
      <c r="F74">
        <f t="shared" si="58"/>
        <v>0.1</v>
      </c>
      <c r="G74">
        <f t="shared" si="59"/>
        <v>0.33</v>
      </c>
      <c r="H74">
        <f t="shared" si="60"/>
        <v>1</v>
      </c>
      <c r="I74">
        <f t="shared" si="63"/>
        <v>3.5</v>
      </c>
      <c r="J74">
        <f t="shared" si="64"/>
        <v>0.875</v>
      </c>
      <c r="K74">
        <f t="shared" si="65"/>
        <v>-347.47076771405568</v>
      </c>
      <c r="L74">
        <f t="shared" si="66"/>
        <v>-111.90322519055084</v>
      </c>
      <c r="M74">
        <f t="shared" si="67"/>
        <v>-2797.580629763771</v>
      </c>
      <c r="N74">
        <f t="shared" si="68"/>
        <v>-747062.15058521973</v>
      </c>
      <c r="O74" s="1">
        <f>M74-N74</f>
        <v>744264.56995545595</v>
      </c>
    </row>
    <row r="75" spans="1:15" x14ac:dyDescent="0.3">
      <c r="A75">
        <f>A74+1</f>
        <v>12</v>
      </c>
      <c r="B75">
        <f t="shared" si="61"/>
        <v>500</v>
      </c>
      <c r="C75">
        <f t="shared" si="62"/>
        <v>0.05</v>
      </c>
      <c r="D75">
        <f t="shared" si="56"/>
        <v>100</v>
      </c>
      <c r="E75">
        <f t="shared" si="57"/>
        <v>15</v>
      </c>
      <c r="F75">
        <f t="shared" si="58"/>
        <v>0.1</v>
      </c>
      <c r="G75">
        <f t="shared" si="59"/>
        <v>0.33</v>
      </c>
      <c r="H75">
        <f t="shared" si="60"/>
        <v>1</v>
      </c>
      <c r="I75">
        <f t="shared" si="63"/>
        <v>3.5</v>
      </c>
      <c r="J75">
        <f t="shared" si="64"/>
        <v>0.875</v>
      </c>
      <c r="K75">
        <f t="shared" si="65"/>
        <v>-360.87061625575438</v>
      </c>
      <c r="L75">
        <f t="shared" si="66"/>
        <v>-108.67201956317369</v>
      </c>
      <c r="M75">
        <f t="shared" si="67"/>
        <v>-2716.8004890793422</v>
      </c>
      <c r="N75">
        <f t="shared" si="68"/>
        <v>-775871.82494987187</v>
      </c>
      <c r="O75" s="1">
        <f>M75-N75</f>
        <v>773155.02446079254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 Melton</cp:lastModifiedBy>
  <cp:lastPrinted>2023-03-29T23:54:37Z</cp:lastPrinted>
  <dcterms:created xsi:type="dcterms:W3CDTF">2023-03-29T21:05:57Z</dcterms:created>
  <dcterms:modified xsi:type="dcterms:W3CDTF">2023-03-30T01:45:52Z</dcterms:modified>
</cp:coreProperties>
</file>