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410" yWindow="-270" windowWidth="14325" windowHeight="12510" tabRatio="568"/>
  </bookViews>
  <sheets>
    <sheet name="SANDAKAN DEP " sheetId="41" r:id="rId1"/>
    <sheet name="PASIR GUDANG DEP  " sheetId="62" r:id="rId2"/>
    <sheet name="SINGAPORE DEP" sheetId="65" r:id="rId3"/>
    <sheet name="KUALA TANJUNG DEP (2)" sheetId="66" r:id="rId4"/>
    <sheet name="NOLA ARR" sheetId="64" r:id="rId5"/>
    <sheet name="SAVANNAH ARR" sheetId="67" r:id="rId6"/>
    <sheet name="Transfer from Lodicator" sheetId="30" state="hidden" r:id="rId7"/>
    <sheet name="Sheet1" sheetId="32" state="hidden" r:id="rId8"/>
  </sheets>
  <externalReferences>
    <externalReference r:id="rId9"/>
    <externalReference r:id="rId10"/>
  </externalReferences>
  <definedNames>
    <definedName name="_xlnm._FilterDatabase" localSheetId="3" hidden="1">'KUALA TANJUNG DEP (2)'!$A$29:$K$36</definedName>
    <definedName name="_xlnm._FilterDatabase" localSheetId="4" hidden="1">'NOLA ARR'!$A$29:$K$36</definedName>
    <definedName name="_xlnm._FilterDatabase" localSheetId="1" hidden="1">'PASIR GUDANG DEP  '!$A$29:$K$36</definedName>
    <definedName name="_xlnm._FilterDatabase" localSheetId="0" hidden="1">'SANDAKAN DEP '!$A$29:$K$36</definedName>
    <definedName name="_xlnm._FilterDatabase" localSheetId="5" hidden="1">'SAVANNAH ARR'!$A$29:$K$30</definedName>
    <definedName name="_xlnm._FilterDatabase" localSheetId="2" hidden="1">'SINGAPORE DEP'!$A$29:$K$36</definedName>
    <definedName name="AllText">OFFSET([1]Data!$B$9,0,0,COUNTA([1]Data!$B$1:$B$65536),1)</definedName>
    <definedName name="API" localSheetId="3">#REF!</definedName>
    <definedName name="API" localSheetId="4">#REF!</definedName>
    <definedName name="API" localSheetId="1">#REF!</definedName>
    <definedName name="API" localSheetId="0">#REF!</definedName>
    <definedName name="API" localSheetId="5">#REF!</definedName>
    <definedName name="API" localSheetId="2">#REF!</definedName>
    <definedName name="API">#REF!</definedName>
    <definedName name="Cargo_operation_for_each_cargo_should_always_contain" localSheetId="3">#REF!</definedName>
    <definedName name="Cargo_operation_for_each_cargo_should_always_contain" localSheetId="4">#REF!</definedName>
    <definedName name="Cargo_operation_for_each_cargo_should_always_contain" localSheetId="1">#REF!</definedName>
    <definedName name="Cargo_operation_for_each_cargo_should_always_contain" localSheetId="0">#REF!</definedName>
    <definedName name="Cargo_operation_for_each_cargo_should_always_contain" localSheetId="5">#REF!</definedName>
    <definedName name="Cargo_operation_for_each_cargo_should_always_contain" localSheetId="2">#REF!</definedName>
    <definedName name="Cargo_operation_for_each_cargo_should_always_contain">#REF!</definedName>
    <definedName name="Cargo_Tank" localSheetId="3">#REF!</definedName>
    <definedName name="Cargo_Tank" localSheetId="4">#REF!</definedName>
    <definedName name="Cargo_Tank" localSheetId="1">#REF!</definedName>
    <definedName name="Cargo_Tank" localSheetId="0">#REF!</definedName>
    <definedName name="Cargo_Tank" localSheetId="5">#REF!</definedName>
    <definedName name="Cargo_Tank" localSheetId="2">#REF!</definedName>
    <definedName name="Cargo_Tank">#REF!</definedName>
    <definedName name="CargoNo">OFFSET([1]Data!$F$9,0,0,COUNTA([1]Data!$F$1:$F$65536),1)</definedName>
    <definedName name="CELCIUM" localSheetId="3">#REF!</definedName>
    <definedName name="CELCIUM" localSheetId="4">#REF!</definedName>
    <definedName name="CELCIUM" localSheetId="1">#REF!</definedName>
    <definedName name="CELCIUM" localSheetId="0">#REF!</definedName>
    <definedName name="CELCIUM" localSheetId="5">#REF!</definedName>
    <definedName name="CELCIUM" localSheetId="2">#REF!</definedName>
    <definedName name="CELCIUM">#REF!</definedName>
    <definedName name="CgoNo">[2]Cargoes!$A$5:$A$20</definedName>
    <definedName name="DEPL" localSheetId="3">#REF!</definedName>
    <definedName name="DEPL" localSheetId="4">#REF!</definedName>
    <definedName name="DEPL" localSheetId="1">#REF!</definedName>
    <definedName name="DEPL" localSheetId="0">#REF!</definedName>
    <definedName name="DEPL" localSheetId="5">#REF!</definedName>
    <definedName name="DEPL" localSheetId="2">#REF!</definedName>
    <definedName name="DEPL">#REF!</definedName>
    <definedName name="DischText">OFFSET([1]Data!$D$9,0,0,COUNTA([1]Data!$D$1:$D$65536),1)</definedName>
    <definedName name="Fact1" localSheetId="3">#REF!</definedName>
    <definedName name="Fact1" localSheetId="4">#REF!</definedName>
    <definedName name="Fact1" localSheetId="1">#REF!</definedName>
    <definedName name="Fact1" localSheetId="0">#REF!</definedName>
    <definedName name="Fact1" localSheetId="5">#REF!</definedName>
    <definedName name="Fact1" localSheetId="2">#REF!</definedName>
    <definedName name="Fact1">#REF!</definedName>
    <definedName name="Fact2" localSheetId="3">#REF!</definedName>
    <definedName name="Fact2" localSheetId="4">#REF!</definedName>
    <definedName name="Fact2" localSheetId="1">#REF!</definedName>
    <definedName name="Fact2" localSheetId="0">#REF!</definedName>
    <definedName name="Fact2" localSheetId="5">#REF!</definedName>
    <definedName name="Fact2" localSheetId="2">#REF!</definedName>
    <definedName name="Fact2">#REF!</definedName>
    <definedName name="Fact3" localSheetId="3">#REF!</definedName>
    <definedName name="Fact3" localSheetId="4">#REF!</definedName>
    <definedName name="Fact3" localSheetId="1">#REF!</definedName>
    <definedName name="Fact3" localSheetId="0">#REF!</definedName>
    <definedName name="Fact3" localSheetId="5">#REF!</definedName>
    <definedName name="Fact3" localSheetId="2">#REF!</definedName>
    <definedName name="Fact3">#REF!</definedName>
    <definedName name="Fact4" localSheetId="3">#REF!</definedName>
    <definedName name="Fact4" localSheetId="4">#REF!</definedName>
    <definedName name="Fact4" localSheetId="1">#REF!</definedName>
    <definedName name="Fact4" localSheetId="0">#REF!</definedName>
    <definedName name="Fact4" localSheetId="5">#REF!</definedName>
    <definedName name="Fact4" localSheetId="2">#REF!</definedName>
    <definedName name="Fact4">#REF!</definedName>
    <definedName name="FAHRENHEIT" localSheetId="3">#REF!</definedName>
    <definedName name="FAHRENHEIT" localSheetId="4">#REF!</definedName>
    <definedName name="FAHRENHEIT" localSheetId="1">#REF!</definedName>
    <definedName name="FAHRENHEIT" localSheetId="0">#REF!</definedName>
    <definedName name="FAHRENHEIT" localSheetId="5">#REF!</definedName>
    <definedName name="FAHRENHEIT" localSheetId="2">#REF!</definedName>
    <definedName name="FAHRENHEIT">#REF!</definedName>
    <definedName name="Fwd." localSheetId="3">#REF!</definedName>
    <definedName name="Fwd." localSheetId="4">#REF!</definedName>
    <definedName name="Fwd." localSheetId="1">#REF!</definedName>
    <definedName name="Fwd." localSheetId="0">#REF!</definedName>
    <definedName name="Fwd." localSheetId="5">#REF!</definedName>
    <definedName name="Fwd." localSheetId="2">#REF!</definedName>
    <definedName name="Fwd.">#REF!</definedName>
    <definedName name="g" localSheetId="3">#REF!</definedName>
    <definedName name="g" localSheetId="4">#REF!</definedName>
    <definedName name="g" localSheetId="1">#REF!</definedName>
    <definedName name="g" localSheetId="0">#REF!</definedName>
    <definedName name="g" localSheetId="5">#REF!</definedName>
    <definedName name="g" localSheetId="2">#REF!</definedName>
    <definedName name="g">#REF!</definedName>
    <definedName name="Houberths">OFFSET([1]Data!$A$9,0,0,COUNTA([1]Data!$A$1:$A$65536),1)</definedName>
    <definedName name="hydro" localSheetId="3">#REF!</definedName>
    <definedName name="hydro" localSheetId="4">#REF!</definedName>
    <definedName name="hydro" localSheetId="1">#REF!</definedName>
    <definedName name="hydro" localSheetId="0">#REF!</definedName>
    <definedName name="hydro" localSheetId="5">#REF!</definedName>
    <definedName name="hydro" localSheetId="2">#REF!</definedName>
    <definedName name="hydro">#REF!</definedName>
    <definedName name="hyro2" localSheetId="3">#REF!</definedName>
    <definedName name="hyro2" localSheetId="4">#REF!</definedName>
    <definedName name="hyro2" localSheetId="1">#REF!</definedName>
    <definedName name="hyro2" localSheetId="0">#REF!</definedName>
    <definedName name="hyro2" localSheetId="5">#REF!</definedName>
    <definedName name="hyro2" localSheetId="2">#REF!</definedName>
    <definedName name="hyro2">#REF!</definedName>
    <definedName name="jhkjhkjk" localSheetId="3">#REF!</definedName>
    <definedName name="jhkjhkjk" localSheetId="4">#REF!</definedName>
    <definedName name="jhkjhkjk" localSheetId="1">#REF!</definedName>
    <definedName name="jhkjhkjk" localSheetId="0">#REF!</definedName>
    <definedName name="jhkjhkjk" localSheetId="5">#REF!</definedName>
    <definedName name="jhkjhkjk" localSheetId="2">#REF!</definedName>
    <definedName name="jhkjhkjk">#REF!</definedName>
    <definedName name="LoadText">OFFSET([1]Data!$C$9,0,0,COUNTA([1]Data!$C$1:$C$65536),1)</definedName>
    <definedName name="maxKG" localSheetId="3">#REF!</definedName>
    <definedName name="maxKG" localSheetId="4">#REF!</definedName>
    <definedName name="maxKG" localSheetId="1">#REF!</definedName>
    <definedName name="maxKG" localSheetId="0">#REF!</definedName>
    <definedName name="maxKG" localSheetId="5">#REF!</definedName>
    <definedName name="maxKG" localSheetId="2">#REF!</definedName>
    <definedName name="maxKG">#REF!</definedName>
    <definedName name="OBQ_REPORT" localSheetId="3">#REF!</definedName>
    <definedName name="OBQ_REPORT" localSheetId="4">#REF!</definedName>
    <definedName name="OBQ_REPORT" localSheetId="1">#REF!</definedName>
    <definedName name="OBQ_REPORT" localSheetId="0">#REF!</definedName>
    <definedName name="OBQ_REPORT" localSheetId="5">#REF!</definedName>
    <definedName name="OBQ_REPORT" localSheetId="2">#REF!</definedName>
    <definedName name="OBQ_REPORT">#REF!</definedName>
    <definedName name="_xlnm.Print_Area" localSheetId="3">'KUALA TANJUNG DEP (2)'!$B$1:$BK$57</definedName>
    <definedName name="_xlnm.Print_Area" localSheetId="4">'NOLA ARR'!$B$1:$BK$57</definedName>
    <definedName name="_xlnm.Print_Area" localSheetId="1">'PASIR GUDANG DEP  '!$B$1:$BK$54</definedName>
    <definedName name="_xlnm.Print_Area" localSheetId="0">'SANDAKAN DEP '!$B$1:$BK$48</definedName>
    <definedName name="_xlnm.Print_Area" localSheetId="5">'SAVANNAH ARR'!$B$1:$BK$48</definedName>
    <definedName name="_xlnm.Print_Area" localSheetId="2">'SINGAPORE DEP'!$B$1:$BK$54</definedName>
    <definedName name="productinfo" localSheetId="3">#REF!</definedName>
    <definedName name="productinfo" localSheetId="4">#REF!</definedName>
    <definedName name="productinfo" localSheetId="1">#REF!</definedName>
    <definedName name="productinfo" localSheetId="0">#REF!</definedName>
    <definedName name="productinfo" localSheetId="5">#REF!</definedName>
    <definedName name="productinfo" localSheetId="2">#REF!</definedName>
    <definedName name="productinfo">#REF!</definedName>
    <definedName name="SENDCLEAN">#N/A</definedName>
    <definedName name="ShiftText">OFFSET([1]Data!$E$9,0,0,COUNTA([1]Data!$E$1:$E$65536),1)</definedName>
    <definedName name="SofType">OFFSET([1]Data!$H$9,0,0,COUNTA([1]Data!$H$1:$H$65536),1)</definedName>
    <definedName name="ULLAGE" localSheetId="3">#REF!</definedName>
    <definedName name="ULLAGE" localSheetId="4">#REF!</definedName>
    <definedName name="ULLAGE" localSheetId="1">#REF!</definedName>
    <definedName name="ULLAGE" localSheetId="0">#REF!</definedName>
    <definedName name="ULLAGE" localSheetId="5">#REF!</definedName>
    <definedName name="ULLAGE" localSheetId="2">#REF!</definedName>
    <definedName name="ULLAGE">#REF!</definedName>
    <definedName name="VEF" localSheetId="3">#REF!</definedName>
    <definedName name="VEF" localSheetId="4">#REF!</definedName>
    <definedName name="VEF" localSheetId="1">#REF!</definedName>
    <definedName name="VEF" localSheetId="0">#REF!</definedName>
    <definedName name="VEF" localSheetId="5">#REF!</definedName>
    <definedName name="VEF" localSheetId="2">#REF!</definedName>
    <definedName name="VEF">#REF!</definedName>
  </definedNames>
  <calcPr calcId="145621"/>
</workbook>
</file>

<file path=xl/calcChain.xml><?xml version="1.0" encoding="utf-8"?>
<calcChain xmlns="http://schemas.openxmlformats.org/spreadsheetml/2006/main">
  <c r="AU22" i="65" l="1"/>
  <c r="AX22" i="65" s="1"/>
  <c r="AP22" i="65"/>
  <c r="AS22" i="65" s="1"/>
  <c r="AN22" i="65"/>
  <c r="AK22" i="65"/>
  <c r="AF22" i="65"/>
  <c r="AI22" i="65" s="1"/>
  <c r="AA22" i="65"/>
  <c r="AD22" i="65" s="1"/>
  <c r="Y22" i="65"/>
  <c r="V22" i="65"/>
  <c r="Q22" i="65"/>
  <c r="T22" i="65" s="1"/>
  <c r="AU21" i="65"/>
  <c r="AP21" i="65"/>
  <c r="AK21" i="65"/>
  <c r="AF21" i="65"/>
  <c r="AA21" i="65"/>
  <c r="V21" i="65"/>
  <c r="Q21" i="65"/>
  <c r="AU16" i="65"/>
  <c r="AP16" i="65"/>
  <c r="AK16" i="65"/>
  <c r="AF16" i="65"/>
  <c r="V16" i="65"/>
  <c r="Q16" i="65"/>
  <c r="AU10" i="65"/>
  <c r="AX10" i="65" s="1"/>
  <c r="AP10" i="65"/>
  <c r="AS10" i="65" s="1"/>
  <c r="AK10" i="65"/>
  <c r="AN10" i="65" s="1"/>
  <c r="AF10" i="65"/>
  <c r="AI10" i="65" s="1"/>
  <c r="AA10" i="65"/>
  <c r="AD10" i="65" s="1"/>
  <c r="V10" i="65"/>
  <c r="Y10" i="65" s="1"/>
  <c r="Q10" i="65"/>
  <c r="T10" i="65" s="1"/>
  <c r="AU9" i="65"/>
  <c r="AP9" i="65"/>
  <c r="AK9" i="65"/>
  <c r="AF9" i="65"/>
  <c r="AA9" i="65"/>
  <c r="V9" i="65"/>
  <c r="Q9" i="65"/>
  <c r="AP4" i="65"/>
  <c r="AK4" i="65"/>
  <c r="AF4" i="65"/>
  <c r="AA4" i="65"/>
  <c r="V4" i="65"/>
  <c r="Q4" i="65"/>
  <c r="AF21" i="67"/>
  <c r="AF16" i="67"/>
  <c r="AF9" i="67"/>
  <c r="AF22" i="67"/>
  <c r="AI22" i="67"/>
  <c r="AF4" i="67"/>
  <c r="AF10" i="67"/>
  <c r="AI10" i="67" s="1"/>
  <c r="AU22" i="67"/>
  <c r="AX22" i="67" s="1"/>
  <c r="AU21" i="67"/>
  <c r="AA22" i="67"/>
  <c r="AD22" i="67" s="1"/>
  <c r="AA21" i="67"/>
  <c r="AA16" i="67"/>
  <c r="AA10" i="67"/>
  <c r="AD10" i="67" s="1"/>
  <c r="Y10" i="67"/>
  <c r="V10" i="67"/>
  <c r="Q10" i="67"/>
  <c r="T10" i="67" s="1"/>
  <c r="AA9" i="67"/>
  <c r="V9" i="67"/>
  <c r="Q9" i="67"/>
  <c r="AU22" i="64"/>
  <c r="AX22" i="64" s="1"/>
  <c r="AP22" i="64"/>
  <c r="AS22" i="64" s="1"/>
  <c r="AN22" i="64"/>
  <c r="AK22" i="64"/>
  <c r="AF22" i="64"/>
  <c r="AI22" i="64" s="1"/>
  <c r="AA22" i="64"/>
  <c r="AD22" i="64" s="1"/>
  <c r="Y22" i="64"/>
  <c r="V22" i="64"/>
  <c r="Q22" i="64"/>
  <c r="T22" i="64" s="1"/>
  <c r="AU21" i="64"/>
  <c r="AP21" i="64"/>
  <c r="AK21" i="64"/>
  <c r="AF21" i="64"/>
  <c r="AA21" i="64"/>
  <c r="V21" i="64"/>
  <c r="Q21" i="64"/>
  <c r="AA16" i="64"/>
  <c r="AX10" i="64"/>
  <c r="AU10" i="64"/>
  <c r="AP10" i="64"/>
  <c r="AS10" i="64" s="1"/>
  <c r="AK10" i="64"/>
  <c r="AN10" i="64" s="1"/>
  <c r="AI10" i="64"/>
  <c r="AF10" i="64"/>
  <c r="AA10" i="64"/>
  <c r="AD10" i="64" s="1"/>
  <c r="V10" i="64"/>
  <c r="Y10" i="64" s="1"/>
  <c r="T10" i="64"/>
  <c r="Q10" i="64"/>
  <c r="AU9" i="64"/>
  <c r="AP9" i="64"/>
  <c r="AK9" i="64"/>
  <c r="AF9" i="64"/>
  <c r="AA9" i="64"/>
  <c r="V9" i="64"/>
  <c r="Q9" i="64"/>
  <c r="AU21" i="66"/>
  <c r="AA16" i="66"/>
  <c r="BH47" i="67" l="1"/>
  <c r="BB47" i="67"/>
  <c r="BJ46" i="67"/>
  <c r="BB46" i="67"/>
  <c r="BJ45" i="67"/>
  <c r="BB45" i="67"/>
  <c r="BJ44" i="67"/>
  <c r="BB44" i="67"/>
  <c r="O37" i="67"/>
  <c r="L37" i="67"/>
  <c r="AR38" i="67" s="1"/>
  <c r="AR46" i="67" s="1"/>
  <c r="AR47" i="67" s="1"/>
  <c r="AP22" i="67"/>
  <c r="AS22" i="67" s="1"/>
  <c r="AK22" i="67"/>
  <c r="AN22" i="67" s="1"/>
  <c r="V22" i="67"/>
  <c r="Y22" i="67" s="1"/>
  <c r="Q22" i="67"/>
  <c r="T22" i="67" s="1"/>
  <c r="V21" i="67"/>
  <c r="Q21" i="67"/>
  <c r="BP17" i="67"/>
  <c r="BO17" i="67"/>
  <c r="AU10" i="67"/>
  <c r="AX10" i="67" s="1"/>
  <c r="AP10" i="67"/>
  <c r="AS10" i="67" s="1"/>
  <c r="AK10" i="67"/>
  <c r="AN10" i="67" s="1"/>
  <c r="AU9" i="67"/>
  <c r="BH56" i="66"/>
  <c r="BB56" i="66"/>
  <c r="BJ55" i="66"/>
  <c r="BB55" i="66"/>
  <c r="BJ54" i="66"/>
  <c r="BB54" i="66"/>
  <c r="BJ53" i="66"/>
  <c r="BB53" i="66"/>
  <c r="O46" i="66"/>
  <c r="L46" i="66"/>
  <c r="AR47" i="66" s="1"/>
  <c r="AR55" i="66" s="1"/>
  <c r="AR56" i="66" s="1"/>
  <c r="AU22" i="66"/>
  <c r="AX22" i="66" s="1"/>
  <c r="AS22" i="66"/>
  <c r="AP22" i="66"/>
  <c r="AK22" i="66"/>
  <c r="AN22" i="66" s="1"/>
  <c r="AI22" i="66"/>
  <c r="AF22" i="66"/>
  <c r="AD22" i="66"/>
  <c r="AA22" i="66"/>
  <c r="V22" i="66"/>
  <c r="Y22" i="66" s="1"/>
  <c r="T22" i="66"/>
  <c r="Q22" i="66"/>
  <c r="AP21" i="66"/>
  <c r="AK21" i="66"/>
  <c r="AF21" i="66"/>
  <c r="AA21" i="66"/>
  <c r="V21" i="66"/>
  <c r="Q21" i="66"/>
  <c r="BP17" i="66"/>
  <c r="BO17" i="66"/>
  <c r="AX10" i="66"/>
  <c r="AU10" i="66"/>
  <c r="AP10" i="66"/>
  <c r="AS10" i="66" s="1"/>
  <c r="AN10" i="66"/>
  <c r="AK10" i="66"/>
  <c r="AI10" i="66"/>
  <c r="AF10" i="66"/>
  <c r="AA10" i="66"/>
  <c r="AD10" i="66" s="1"/>
  <c r="Y10" i="66"/>
  <c r="V10" i="66"/>
  <c r="T10" i="66"/>
  <c r="Q10" i="66"/>
  <c r="AU9" i="66"/>
  <c r="AP9" i="66"/>
  <c r="AK9" i="66"/>
  <c r="AF9" i="66"/>
  <c r="AA9" i="66"/>
  <c r="V9" i="66"/>
  <c r="Q9" i="66"/>
  <c r="AU16" i="62" l="1"/>
  <c r="BH53" i="65" l="1"/>
  <c r="BB53" i="65"/>
  <c r="BJ52" i="65"/>
  <c r="BB52" i="65"/>
  <c r="BJ51" i="65"/>
  <c r="BB51" i="65"/>
  <c r="BJ50" i="65"/>
  <c r="BB50" i="65"/>
  <c r="O43" i="65"/>
  <c r="L43" i="65"/>
  <c r="AR44" i="65" s="1"/>
  <c r="AR52" i="65" s="1"/>
  <c r="AR53" i="65" s="1"/>
  <c r="BP17" i="65"/>
  <c r="BO17" i="65"/>
  <c r="L46" i="64"/>
  <c r="AR47" i="64" s="1"/>
  <c r="AR55" i="64" s="1"/>
  <c r="AR56" i="64" s="1"/>
  <c r="BH56" i="64"/>
  <c r="BB56" i="64"/>
  <c r="BJ55" i="64"/>
  <c r="BB55" i="64"/>
  <c r="BJ54" i="64"/>
  <c r="BB54" i="64"/>
  <c r="BJ53" i="64"/>
  <c r="BB53" i="64"/>
  <c r="O46" i="64"/>
  <c r="BP17" i="64"/>
  <c r="BO17" i="64"/>
  <c r="AA4" i="62"/>
  <c r="V16" i="62"/>
  <c r="V4" i="62"/>
  <c r="L43" i="62"/>
  <c r="AR44" i="62" s="1"/>
  <c r="AR52" i="62" s="1"/>
  <c r="AR53" i="62" s="1"/>
  <c r="BH53" i="62"/>
  <c r="BB53" i="62"/>
  <c r="BJ52" i="62"/>
  <c r="BB52" i="62"/>
  <c r="BJ51" i="62"/>
  <c r="BB51" i="62"/>
  <c r="BJ50" i="62"/>
  <c r="BB50" i="62"/>
  <c r="O43" i="62"/>
  <c r="AU22" i="62"/>
  <c r="AX22" i="62" s="1"/>
  <c r="AP22" i="62"/>
  <c r="AS22" i="62" s="1"/>
  <c r="AN22" i="62"/>
  <c r="AK22" i="62"/>
  <c r="AF22" i="62"/>
  <c r="AI22" i="62" s="1"/>
  <c r="AA22" i="62"/>
  <c r="AD22" i="62" s="1"/>
  <c r="V22" i="62"/>
  <c r="Y22" i="62" s="1"/>
  <c r="Q22" i="62"/>
  <c r="T22" i="62" s="1"/>
  <c r="AU21" i="62"/>
  <c r="AP21" i="62"/>
  <c r="AK21" i="62"/>
  <c r="AF21" i="62"/>
  <c r="AA21" i="62"/>
  <c r="V21" i="62"/>
  <c r="Q21" i="62"/>
  <c r="BP17" i="62"/>
  <c r="BO17" i="62"/>
  <c r="AP16" i="62"/>
  <c r="AK16" i="62"/>
  <c r="AF16" i="62"/>
  <c r="Q16" i="62"/>
  <c r="AU10" i="62"/>
  <c r="AX10" i="62" s="1"/>
  <c r="AP10" i="62"/>
  <c r="AS10" i="62" s="1"/>
  <c r="AK10" i="62"/>
  <c r="AN10" i="62" s="1"/>
  <c r="AF10" i="62"/>
  <c r="AI10" i="62" s="1"/>
  <c r="AA10" i="62"/>
  <c r="AD10" i="62" s="1"/>
  <c r="V10" i="62"/>
  <c r="Y10" i="62" s="1"/>
  <c r="Q10" i="62"/>
  <c r="T10" i="62" s="1"/>
  <c r="AU9" i="62"/>
  <c r="AP9" i="62"/>
  <c r="AK9" i="62"/>
  <c r="AF9" i="62"/>
  <c r="AA9" i="62"/>
  <c r="V9" i="62"/>
  <c r="Q9" i="62"/>
  <c r="AP4" i="62"/>
  <c r="AK4" i="62"/>
  <c r="AF4" i="62"/>
  <c r="Q4" i="62"/>
  <c r="Q16" i="41"/>
  <c r="Q4" i="41"/>
  <c r="AF4" i="41"/>
  <c r="AK4" i="41"/>
  <c r="AP4" i="41"/>
  <c r="AF16" i="41"/>
  <c r="AK16" i="41"/>
  <c r="AP16" i="41"/>
  <c r="BO23" i="62" l="1"/>
  <c r="BH47" i="41"/>
  <c r="Q9" i="41"/>
  <c r="V9" i="41"/>
  <c r="AA9" i="41"/>
  <c r="AF9" i="41"/>
  <c r="AK9" i="41"/>
  <c r="AP9" i="41"/>
  <c r="AU9" i="41"/>
  <c r="Q10" i="41"/>
  <c r="T10" i="41"/>
  <c r="V10" i="41"/>
  <c r="Y10" i="41" s="1"/>
  <c r="AA10" i="41"/>
  <c r="AD10" i="41" s="1"/>
  <c r="AF10" i="41"/>
  <c r="AI10" i="41" s="1"/>
  <c r="AK10" i="41"/>
  <c r="AN10" i="41" s="1"/>
  <c r="AP10" i="41"/>
  <c r="AS10" i="41" s="1"/>
  <c r="AU10" i="41"/>
  <c r="AX10" i="41"/>
  <c r="BO17" i="41"/>
  <c r="BP17" i="41"/>
  <c r="Q21" i="41"/>
  <c r="V21" i="41"/>
  <c r="AA21" i="41"/>
  <c r="AF21" i="41"/>
  <c r="AK21" i="41"/>
  <c r="AP21" i="41"/>
  <c r="AU21" i="41"/>
  <c r="Q22" i="41"/>
  <c r="T22" i="41" s="1"/>
  <c r="V22" i="41"/>
  <c r="Y22" i="41"/>
  <c r="AA22" i="41"/>
  <c r="AD22" i="41" s="1"/>
  <c r="AF22" i="41"/>
  <c r="AI22" i="41" s="1"/>
  <c r="AK22" i="41"/>
  <c r="AN22" i="41"/>
  <c r="AP22" i="41"/>
  <c r="AS22" i="41" s="1"/>
  <c r="AU22" i="41"/>
  <c r="AX22" i="41" s="1"/>
  <c r="L37" i="41"/>
  <c r="AR38" i="41" s="1"/>
  <c r="AR46" i="41" s="1"/>
  <c r="AR47" i="41" s="1"/>
  <c r="O37" i="41"/>
  <c r="BB44" i="41"/>
  <c r="BJ44" i="41"/>
  <c r="BB45" i="41"/>
  <c r="BJ45" i="41"/>
  <c r="BB46" i="41"/>
  <c r="BJ46" i="41"/>
  <c r="BB47" i="41"/>
  <c r="R5" i="30"/>
  <c r="S5" i="30" s="1"/>
  <c r="T5" i="30" s="1"/>
  <c r="U5" i="30" s="1"/>
  <c r="V5" i="30" s="1"/>
  <c r="W5" i="30" s="1"/>
  <c r="R6" i="30"/>
  <c r="S6" i="30" s="1"/>
  <c r="T6" i="30" s="1"/>
  <c r="U6" i="30" s="1"/>
  <c r="V6" i="30" s="1"/>
  <c r="W6" i="30" s="1"/>
  <c r="R7" i="30"/>
  <c r="S7" i="30" s="1"/>
  <c r="T7" i="30" s="1"/>
  <c r="U7" i="30" s="1"/>
  <c r="V7" i="30" s="1"/>
  <c r="W7" i="30" s="1"/>
  <c r="R8" i="30"/>
  <c r="S8" i="30" s="1"/>
  <c r="T8" i="30" s="1"/>
  <c r="U8" i="30" s="1"/>
  <c r="V8" i="30" s="1"/>
  <c r="W8" i="30" s="1"/>
  <c r="R9" i="30"/>
  <c r="S9" i="30" s="1"/>
  <c r="T9" i="30" s="1"/>
  <c r="U9" i="30" s="1"/>
  <c r="V9" i="30" s="1"/>
  <c r="W9" i="30" s="1"/>
  <c r="R10" i="30"/>
  <c r="S10" i="30" s="1"/>
  <c r="T10" i="30" s="1"/>
  <c r="U10" i="30" s="1"/>
  <c r="V10" i="30" s="1"/>
  <c r="W10" i="30" s="1"/>
  <c r="R11" i="30"/>
  <c r="S11" i="30" s="1"/>
  <c r="T11" i="30" s="1"/>
  <c r="U11" i="30" s="1"/>
  <c r="V11" i="30" s="1"/>
  <c r="W11" i="30" s="1"/>
  <c r="R12" i="30"/>
  <c r="S12" i="30" s="1"/>
  <c r="T12" i="30" s="1"/>
  <c r="U12" i="30" s="1"/>
  <c r="V12" i="30" s="1"/>
  <c r="W12" i="30" s="1"/>
  <c r="R13" i="30"/>
  <c r="S13" i="30" s="1"/>
  <c r="T13" i="30" s="1"/>
  <c r="U13" i="30" s="1"/>
  <c r="V13" i="30" s="1"/>
  <c r="W13" i="30" s="1"/>
  <c r="R14" i="30"/>
  <c r="S14" i="30" s="1"/>
  <c r="T14" i="30" s="1"/>
  <c r="U14" i="30" s="1"/>
  <c r="V14" i="30" s="1"/>
  <c r="W14" i="30" s="1"/>
  <c r="R15" i="30"/>
  <c r="S15" i="30" s="1"/>
  <c r="T15" i="30" s="1"/>
  <c r="U15" i="30" s="1"/>
  <c r="V15" i="30" s="1"/>
  <c r="W15" i="30" s="1"/>
  <c r="R16" i="30"/>
  <c r="S16" i="30" s="1"/>
  <c r="T16" i="30" s="1"/>
  <c r="U16" i="30" s="1"/>
  <c r="V16" i="30" s="1"/>
  <c r="W16" i="30" s="1"/>
  <c r="R17" i="30"/>
  <c r="S17" i="30" s="1"/>
  <c r="T17" i="30" s="1"/>
  <c r="U17" i="30" s="1"/>
  <c r="V17" i="30" s="1"/>
  <c r="W17" i="30" s="1"/>
  <c r="R18" i="30"/>
  <c r="S18" i="30" s="1"/>
  <c r="T18" i="30" s="1"/>
  <c r="U18" i="30" s="1"/>
  <c r="V18" i="30" s="1"/>
  <c r="W18" i="30" s="1"/>
  <c r="R3" i="30"/>
  <c r="S3" i="30" s="1"/>
  <c r="T3" i="30" s="1"/>
  <c r="U3" i="30" s="1"/>
  <c r="V3" i="30" s="1"/>
  <c r="W3" i="30" s="1"/>
  <c r="R4" i="30"/>
  <c r="S4" i="30" s="1"/>
  <c r="T4" i="30" s="1"/>
  <c r="U4" i="30" s="1"/>
  <c r="V4" i="30" s="1"/>
  <c r="W4" i="30" s="1"/>
  <c r="I16" i="32"/>
  <c r="I15" i="32"/>
  <c r="I14" i="32"/>
  <c r="I13" i="32"/>
  <c r="I12" i="32"/>
  <c r="I11" i="32"/>
  <c r="I10" i="32"/>
  <c r="I9" i="32"/>
  <c r="I8" i="32"/>
  <c r="I5" i="32"/>
  <c r="I6" i="32"/>
  <c r="I7" i="32"/>
  <c r="I4" i="32"/>
  <c r="K2" i="30"/>
  <c r="L2" i="30"/>
  <c r="M2" i="30" s="1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C11" i="30" l="1"/>
  <c r="X11" i="30"/>
  <c r="Y11" i="30" s="1"/>
  <c r="Z11" i="30" s="1"/>
  <c r="AA11" i="30" s="1"/>
  <c r="X14" i="30"/>
  <c r="Y14" i="30" s="1"/>
  <c r="Z14" i="30" s="1"/>
  <c r="AA14" i="30" s="1"/>
  <c r="C14" i="30"/>
  <c r="C3" i="30"/>
  <c r="X3" i="30"/>
  <c r="Y3" i="30" s="1"/>
  <c r="Z3" i="30" s="1"/>
  <c r="AA3" i="30" s="1"/>
  <c r="C13" i="30"/>
  <c r="X13" i="30"/>
  <c r="Y13" i="30" s="1"/>
  <c r="Z13" i="30" s="1"/>
  <c r="AA13" i="30" s="1"/>
  <c r="X7" i="30"/>
  <c r="Y7" i="30" s="1"/>
  <c r="Z7" i="30" s="1"/>
  <c r="AA7" i="30" s="1"/>
  <c r="C7" i="30"/>
  <c r="C17" i="30"/>
  <c r="X17" i="30"/>
  <c r="Y17" i="30" s="1"/>
  <c r="Z17" i="30" s="1"/>
  <c r="AA17" i="30" s="1"/>
  <c r="C4" i="30"/>
  <c r="X4" i="30"/>
  <c r="Y4" i="30" s="1"/>
  <c r="Z4" i="30" s="1"/>
  <c r="AA4" i="30" s="1"/>
  <c r="C8" i="30"/>
  <c r="X8" i="30"/>
  <c r="Y8" i="30" s="1"/>
  <c r="Z8" i="30" s="1"/>
  <c r="AA8" i="30" s="1"/>
  <c r="X18" i="30"/>
  <c r="Y18" i="30" s="1"/>
  <c r="Z18" i="30" s="1"/>
  <c r="AA18" i="30" s="1"/>
  <c r="C18" i="30"/>
  <c r="C12" i="30"/>
  <c r="X12" i="30"/>
  <c r="Y12" i="30" s="1"/>
  <c r="Z12" i="30" s="1"/>
  <c r="AA12" i="30" s="1"/>
  <c r="X6" i="30"/>
  <c r="Y6" i="30" s="1"/>
  <c r="Z6" i="30" s="1"/>
  <c r="AA6" i="30" s="1"/>
  <c r="C6" i="30"/>
  <c r="C5" i="30"/>
  <c r="X5" i="30"/>
  <c r="Y5" i="30" s="1"/>
  <c r="Z5" i="30" s="1"/>
  <c r="AA5" i="30" s="1"/>
  <c r="C10" i="30"/>
  <c r="X10" i="30"/>
  <c r="Y10" i="30" s="1"/>
  <c r="Z10" i="30" s="1"/>
  <c r="AA10" i="30" s="1"/>
  <c r="X16" i="30"/>
  <c r="Y16" i="30" s="1"/>
  <c r="Z16" i="30" s="1"/>
  <c r="AA16" i="30" s="1"/>
  <c r="C16" i="30"/>
  <c r="C15" i="30"/>
  <c r="X15" i="30"/>
  <c r="Y15" i="30" s="1"/>
  <c r="Z15" i="30" s="1"/>
  <c r="AA15" i="30" s="1"/>
  <c r="X9" i="30"/>
  <c r="Y9" i="30" s="1"/>
  <c r="Z9" i="30" s="1"/>
  <c r="AA9" i="30" s="1"/>
  <c r="C9" i="30"/>
  <c r="D5" i="30" l="1"/>
  <c r="AB5" i="30"/>
  <c r="AC5" i="30" s="1"/>
  <c r="AD5" i="30" s="1"/>
  <c r="AE5" i="30" s="1"/>
  <c r="D17" i="30"/>
  <c r="AB17" i="30"/>
  <c r="AC17" i="30" s="1"/>
  <c r="AD17" i="30" s="1"/>
  <c r="AE17" i="30" s="1"/>
  <c r="D3" i="30"/>
  <c r="AB3" i="30"/>
  <c r="AC3" i="30" s="1"/>
  <c r="AD3" i="30" s="1"/>
  <c r="AE3" i="30" s="1"/>
  <c r="D18" i="30"/>
  <c r="AB18" i="30"/>
  <c r="AC18" i="30" s="1"/>
  <c r="AD18" i="30" s="1"/>
  <c r="AE18" i="30" s="1"/>
  <c r="D15" i="30"/>
  <c r="AB15" i="30"/>
  <c r="AC15" i="30" s="1"/>
  <c r="AD15" i="30" s="1"/>
  <c r="AE15" i="30" s="1"/>
  <c r="D8" i="30"/>
  <c r="AB8" i="30"/>
  <c r="AC8" i="30" s="1"/>
  <c r="AD8" i="30" s="1"/>
  <c r="AE8" i="30" s="1"/>
  <c r="AB16" i="30"/>
  <c r="AC16" i="30" s="1"/>
  <c r="AD16" i="30" s="1"/>
  <c r="AE16" i="30" s="1"/>
  <c r="D16" i="30"/>
  <c r="D6" i="30"/>
  <c r="AB6" i="30"/>
  <c r="AC6" i="30" s="1"/>
  <c r="AD6" i="30" s="1"/>
  <c r="AE6" i="30" s="1"/>
  <c r="AB7" i="30"/>
  <c r="AC7" i="30" s="1"/>
  <c r="AD7" i="30" s="1"/>
  <c r="AE7" i="30" s="1"/>
  <c r="D7" i="30"/>
  <c r="D14" i="30"/>
  <c r="AB14" i="30"/>
  <c r="AC14" i="30" s="1"/>
  <c r="AD14" i="30" s="1"/>
  <c r="AE14" i="30" s="1"/>
  <c r="D10" i="30"/>
  <c r="AB10" i="30"/>
  <c r="AC10" i="30" s="1"/>
  <c r="AD10" i="30" s="1"/>
  <c r="AE10" i="30" s="1"/>
  <c r="D4" i="30"/>
  <c r="AB4" i="30"/>
  <c r="AC4" i="30" s="1"/>
  <c r="AD4" i="30" s="1"/>
  <c r="AE4" i="30" s="1"/>
  <c r="D13" i="30"/>
  <c r="AB13" i="30"/>
  <c r="AC13" i="30" s="1"/>
  <c r="AD13" i="30" s="1"/>
  <c r="AE13" i="30" s="1"/>
  <c r="AB11" i="30"/>
  <c r="AC11" i="30" s="1"/>
  <c r="AD11" i="30" s="1"/>
  <c r="AE11" i="30" s="1"/>
  <c r="D11" i="30"/>
  <c r="AB12" i="30"/>
  <c r="AC12" i="30" s="1"/>
  <c r="AD12" i="30" s="1"/>
  <c r="AE12" i="30" s="1"/>
  <c r="D12" i="30"/>
  <c r="D9" i="30"/>
  <c r="AB9" i="30"/>
  <c r="AC9" i="30" s="1"/>
  <c r="AD9" i="30" s="1"/>
  <c r="AE9" i="30" s="1"/>
</calcChain>
</file>

<file path=xl/sharedStrings.xml><?xml version="1.0" encoding="utf-8"?>
<sst xmlns="http://schemas.openxmlformats.org/spreadsheetml/2006/main" count="1844" uniqueCount="238">
  <si>
    <t>M/T</t>
  </si>
  <si>
    <t>STOWAGE PLAN</t>
  </si>
  <si>
    <t>Tank</t>
  </si>
  <si>
    <t>Capacity</t>
  </si>
  <si>
    <t>Volume</t>
  </si>
  <si>
    <t xml:space="preserve">Voyage No </t>
  </si>
  <si>
    <t>Stw version</t>
  </si>
  <si>
    <t>Date</t>
  </si>
  <si>
    <t xml:space="preserve">USCG Comp. </t>
  </si>
  <si>
    <t>Loading Port</t>
  </si>
  <si>
    <t>Disch.Port</t>
  </si>
  <si>
    <t>vol used. Vol %</t>
  </si>
  <si>
    <t>Port Rotation</t>
  </si>
  <si>
    <t>Load Port</t>
  </si>
  <si>
    <t>Disch. Port</t>
  </si>
  <si>
    <t>FP</t>
  </si>
  <si>
    <t>Melting PT.</t>
  </si>
  <si>
    <t>TLV PPM</t>
  </si>
  <si>
    <t>PC: Pollution category ,           F.P: Flash Point ,          Tank Vents: Open=open venting,           Cont=controlled venting,        Gauging:  O=open gauing,              R=restricted gauging,            C=closed gauging</t>
  </si>
  <si>
    <t>DSG</t>
  </si>
  <si>
    <t>Max BM</t>
  </si>
  <si>
    <t>Max SF</t>
  </si>
  <si>
    <t>Cargo hoses</t>
  </si>
  <si>
    <t>Total Cargo</t>
  </si>
  <si>
    <t>DW MT &amp; Draft</t>
  </si>
  <si>
    <t>Cargo Tanks Material</t>
  </si>
  <si>
    <t>HFO</t>
  </si>
  <si>
    <t xml:space="preserve">Tropical </t>
  </si>
  <si>
    <t>Hydraulic motor driven pumps (Maker-Framo)</t>
  </si>
  <si>
    <t>Summer</t>
  </si>
  <si>
    <t>Cargo Pumps</t>
  </si>
  <si>
    <t>Lenght (m)</t>
  </si>
  <si>
    <t>MGO</t>
  </si>
  <si>
    <t xml:space="preserve">Winter </t>
  </si>
  <si>
    <t>Light Ship</t>
  </si>
  <si>
    <t>FW</t>
  </si>
  <si>
    <t>TPC</t>
  </si>
  <si>
    <t>LUB.OIL</t>
  </si>
  <si>
    <t>Arr Draft Fwd</t>
  </si>
  <si>
    <t>Dep. Draft Fwd</t>
  </si>
  <si>
    <t>Constant</t>
  </si>
  <si>
    <t>Arr Draft Aft</t>
  </si>
  <si>
    <t>Dep. Draft Aft</t>
  </si>
  <si>
    <t>Ballast</t>
  </si>
  <si>
    <t>Arr Draft Mean</t>
  </si>
  <si>
    <t>Dep. Draft Mean</t>
  </si>
  <si>
    <t>DWT</t>
  </si>
  <si>
    <t>Trim</t>
  </si>
  <si>
    <t>No</t>
  </si>
  <si>
    <t>Stowage</t>
  </si>
  <si>
    <t>UN No.</t>
  </si>
  <si>
    <t>Gauging (J)</t>
  </si>
  <si>
    <t>Tank vent (G)</t>
  </si>
  <si>
    <t>Fire Ext. Agent (L)</t>
  </si>
  <si>
    <t>IBC Code Requirements (O)</t>
  </si>
  <si>
    <t>Vapor Det (K)</t>
  </si>
  <si>
    <t>EmG. Portable Pump</t>
  </si>
  <si>
    <t>Flange/Size</t>
  </si>
  <si>
    <t>Chief Offıcer     /     Master</t>
  </si>
  <si>
    <t>Tanks</t>
  </si>
  <si>
    <t>ton/m3</t>
  </si>
  <si>
    <t>Tank capacity cubm</t>
  </si>
  <si>
    <t>98% incl slop</t>
  </si>
  <si>
    <t>98% Excl slop</t>
  </si>
  <si>
    <t>SW</t>
  </si>
  <si>
    <t>Cargo name</t>
  </si>
  <si>
    <t xml:space="preserve">Parcel no </t>
  </si>
  <si>
    <t>Misc-ibility g/l</t>
  </si>
  <si>
    <t>Displacement</t>
  </si>
  <si>
    <t>Last/prevıous cargo</t>
  </si>
  <si>
    <t>INSERT HERE INFORMATION FROM LOADICATOR  -  (VIA PDF CREATOR).</t>
  </si>
  <si>
    <t>Cargo Loaded</t>
  </si>
  <si>
    <t>FRAME</t>
  </si>
  <si>
    <t>LOAD</t>
  </si>
  <si>
    <t xml:space="preserve"> DENS</t>
  </si>
  <si>
    <t xml:space="preserve"> WEIGHT </t>
  </si>
  <si>
    <t xml:space="preserve"> VCG</t>
  </si>
  <si>
    <t xml:space="preserve"> TCG</t>
  </si>
  <si>
    <t xml:space="preserve"> FSM</t>
  </si>
  <si>
    <t>C.T.</t>
  </si>
  <si>
    <t>Max Cap</t>
  </si>
  <si>
    <t>No1 C.O.T. (P)</t>
  </si>
  <si>
    <t>No1 C.O.T. (S)</t>
  </si>
  <si>
    <t>No2 C.O.T. (P)</t>
  </si>
  <si>
    <t>No2 C.O.T. (S)</t>
  </si>
  <si>
    <t>No3 C.O.T. (P)</t>
  </si>
  <si>
    <t>No3 C.O.T. (S)</t>
  </si>
  <si>
    <t>No4 C.O.T. (P)</t>
  </si>
  <si>
    <t>No4 C.O.T. (S)</t>
  </si>
  <si>
    <t>No5 C.O.T. (P)</t>
  </si>
  <si>
    <t>No5 C.O.T. (S)</t>
  </si>
  <si>
    <t>No6 C.O.T. (P)</t>
  </si>
  <si>
    <t>No6 C.O.T. (S)</t>
  </si>
  <si>
    <t>No7 C.O.T. (P)</t>
  </si>
  <si>
    <t>No7 C.O.T. (S)</t>
  </si>
  <si>
    <t>No8 C.O.T. (P)</t>
  </si>
  <si>
    <t>No8 C.O.T. (S)</t>
  </si>
  <si>
    <t xml:space="preserve">Vapor Press. hPa@20C
</t>
  </si>
  <si>
    <t>FB</t>
  </si>
  <si>
    <t>DENS</t>
  </si>
  <si>
    <t>ALL</t>
  </si>
  <si>
    <t>TOT.FB</t>
  </si>
  <si>
    <t>DR</t>
  </si>
  <si>
    <t>ACT.DR</t>
  </si>
  <si>
    <t>SALT.W</t>
  </si>
  <si>
    <t xml:space="preserve"> Name of Cargo</t>
  </si>
  <si>
    <t>Mis water/Grey w.</t>
  </si>
  <si>
    <t>Filling limits</t>
  </si>
  <si>
    <t xml:space="preserve"> Tk no/Coat/cap100%</t>
  </si>
  <si>
    <t>Pol. Cat.</t>
  </si>
  <si>
    <t>Vap Dens kg/m3@20C</t>
  </si>
  <si>
    <t>VOT13A-06/16</t>
  </si>
  <si>
    <t>Parcel No</t>
  </si>
  <si>
    <t>Pre-Wash</t>
  </si>
  <si>
    <t>Cooling or Heating req. / limitation. 
(Min/ Max /Adj)</t>
  </si>
  <si>
    <t>Max. draft allowed for present Loadline Zone</t>
  </si>
  <si>
    <t>Compliant wilt L/L zone?</t>
  </si>
  <si>
    <t>Yes</t>
  </si>
  <si>
    <t>Hazard class</t>
  </si>
  <si>
    <t>USCG Group</t>
  </si>
  <si>
    <t>N2 / IG Req.</t>
  </si>
  <si>
    <t xml:space="preserve">  Tk no/Coat/cap100%</t>
  </si>
  <si>
    <t xml:space="preserve"> Type Of Cargo Pump </t>
  </si>
  <si>
    <t>Packing gr.</t>
  </si>
  <si>
    <t>NO.1 C.T.(P)         3       60.0    60.0  12.298    701.3       0.0       0.0       0.0       0       0</t>
  </si>
  <si>
    <t>NO.1 C.T.(S)         4       60.0    60.0   0.885    683.8     656.3    4128.0    4128.0     561     570</t>
  </si>
  <si>
    <t>NO.2 C.T.(P)         5       60.0    60.0  12.250    630.4       0.0       0.0       0.0       0       0</t>
  </si>
  <si>
    <t>NO.2 C.T.(S)         3       60.0    60.0  12.256    648.3       0.0       0.0       0.0       0       0</t>
  </si>
  <si>
    <t>NO.3 C.T.(P)         3       60.0    60.0  12.255   1211.7       0.0       0.0       0.0       0       0</t>
  </si>
  <si>
    <t>NO.3 C.T.(S)         1       60.0    60.0   0.724   1212.1    1191.1    7491.9    7491.9    1002    1018</t>
  </si>
  <si>
    <t>NO.4 C.T.(P)         1       60.0    60.0   0.757   2345.8    2302.8   14484.1   14484.1    1937    1968</t>
  </si>
  <si>
    <t>NO.4 C.T.(S)         2       60.0    60.0   0.773   2330.1    2283.6   14363.5   14363.5    1921    1952</t>
  </si>
  <si>
    <t>NO.5 C.T.(P)         2       60.0    60.0   0.745   1203.7    1183.0    7440.8    7440.8     995    1011</t>
  </si>
  <si>
    <t>NO.5 C.T.(S)         5       60.0    60.0  12.255   1219.9       0.0       0.0       0.0       0       0</t>
  </si>
  <si>
    <t>NO.6 C.T.(P)         1       60.0    60.0   0.759   2426.4    2380.4   14972.4   14972.4    2003    2035</t>
  </si>
  <si>
    <t>NO.6 C.T.(S)         4       60.0    60.0   0.951   2427.9    2341.3   14726.2   14726.2    2001    2033</t>
  </si>
  <si>
    <t>NO.7 C.T.(P)         2       60.0    60.0   0.754   1928.3    1891.2   11895.3   11895.3    1591    1617</t>
  </si>
  <si>
    <t>NO.7 C.T.(S)         3       60.0    60.0  12.250   1928.8       0.0       0.0       0.0       0       0</t>
  </si>
  <si>
    <t>NO.8 C.T.(P)         2       60.0    60.0   0.731    631.7     618.9    3892.9    3892.9     521     529</t>
  </si>
  <si>
    <t>NO.8 C.T.(S)         4       60.0    60.0   1.144    616.4     578.7    3639.9    3639.9     494     502</t>
  </si>
  <si>
    <t>BBLS</t>
  </si>
  <si>
    <t>M3</t>
  </si>
  <si>
    <r>
      <t>Visc (mPa.s) @20°C &amp;
(T°)</t>
    </r>
    <r>
      <rPr>
        <b/>
        <sz val="12"/>
        <rFont val="Calibri"/>
        <family val="2"/>
      </rPr>
      <t>@</t>
    </r>
    <r>
      <rPr>
        <sz val="12"/>
        <rFont val="Calibri"/>
        <family val="2"/>
      </rPr>
      <t>50mpa</t>
    </r>
  </si>
  <si>
    <t>SLP EPOXY</t>
  </si>
  <si>
    <t>6P EPOXY</t>
  </si>
  <si>
    <t>5P EPOXY</t>
  </si>
  <si>
    <t>4P EPOXY</t>
  </si>
  <si>
    <t>3P EPOXY</t>
  </si>
  <si>
    <t>2P EPOXY</t>
  </si>
  <si>
    <t>1P EPOXY</t>
  </si>
  <si>
    <t>SLS EPOXY</t>
  </si>
  <si>
    <t>6S EPOXY</t>
  </si>
  <si>
    <t>5S EPOXY</t>
  </si>
  <si>
    <t>4S EPOXY</t>
  </si>
  <si>
    <t>3S EPOXY</t>
  </si>
  <si>
    <t>2S EPOXY</t>
  </si>
  <si>
    <t>1S EPOXY</t>
  </si>
  <si>
    <t>COT - 1,2,3,4,5,6 P/S S/S</t>
  </si>
  <si>
    <t>All Tanks Epoxy</t>
  </si>
  <si>
    <t>150 m³/h x 70 mlc</t>
  </si>
  <si>
    <t>98% Slop Tank</t>
  </si>
  <si>
    <t>600 m³/h x 125 mlc</t>
  </si>
  <si>
    <t>300 m³/h x 125 mlc</t>
  </si>
  <si>
    <t xml:space="preserve">COT - 1,2,3,4,5,6 P/S </t>
  </si>
  <si>
    <t>SLOP P/S</t>
  </si>
  <si>
    <t>Quantıty (barrels)</t>
  </si>
  <si>
    <t>DEPARTURE</t>
  </si>
  <si>
    <t>NO</t>
  </si>
  <si>
    <t>Ship's Fig.
(bbls)</t>
  </si>
  <si>
    <t>B/L Fig.
(bbls)</t>
  </si>
  <si>
    <t>Quantıty(bbls)</t>
  </si>
  <si>
    <t>O</t>
  </si>
  <si>
    <t>MT</t>
  </si>
  <si>
    <t>1P</t>
  </si>
  <si>
    <t>1S</t>
  </si>
  <si>
    <t>2P</t>
  </si>
  <si>
    <t>2S</t>
  </si>
  <si>
    <t>3P</t>
  </si>
  <si>
    <t>3S</t>
  </si>
  <si>
    <t>4P</t>
  </si>
  <si>
    <t>4S</t>
  </si>
  <si>
    <t>5P</t>
  </si>
  <si>
    <t>5S</t>
  </si>
  <si>
    <t>6P</t>
  </si>
  <si>
    <t>6S</t>
  </si>
  <si>
    <t>SP</t>
  </si>
  <si>
    <t>SS</t>
  </si>
  <si>
    <t>1B</t>
  </si>
  <si>
    <t>5A</t>
  </si>
  <si>
    <t>5B</t>
  </si>
  <si>
    <t>CCNO</t>
  </si>
  <si>
    <t xml:space="preserve">SG </t>
  </si>
  <si>
    <t>45C</t>
  </si>
  <si>
    <t>55C</t>
  </si>
  <si>
    <t>65C</t>
  </si>
  <si>
    <t>SW Density</t>
  </si>
  <si>
    <t>M/T  “PACIFIC GOLD”</t>
  </si>
  <si>
    <t>1000</t>
  </si>
  <si>
    <t>5A/5B</t>
  </si>
  <si>
    <t>SANDAKAN</t>
  </si>
  <si>
    <t>RBD PKO (MB)</t>
  </si>
  <si>
    <t>RBD CNO</t>
  </si>
  <si>
    <t>RBD PO (MB)</t>
  </si>
  <si>
    <t>RBD STR</t>
  </si>
  <si>
    <t>RBD STR (MB)</t>
  </si>
  <si>
    <t>6B</t>
  </si>
  <si>
    <t>6C</t>
  </si>
  <si>
    <t>RBD PKS (MB)</t>
  </si>
  <si>
    <t>RBD PKS (RELET)</t>
  </si>
  <si>
    <t>RBD PO (RELET)</t>
  </si>
  <si>
    <t>RBD PO (SG) (RELET)</t>
  </si>
  <si>
    <t>RBD STR (RELET)</t>
  </si>
  <si>
    <t>RBD OLN (RELET)</t>
  </si>
  <si>
    <t>PASIR GUDANG</t>
  </si>
  <si>
    <t>SAVANNAH</t>
  </si>
  <si>
    <t>KUALA TANJUNG</t>
  </si>
  <si>
    <t>NOLA</t>
  </si>
  <si>
    <t>35C</t>
  </si>
  <si>
    <t>NOLA/SAV</t>
  </si>
  <si>
    <t>2P &amp; 3P</t>
  </si>
  <si>
    <t>Slop P &amp; S</t>
  </si>
  <si>
    <t>4P &amp; 4S</t>
  </si>
  <si>
    <t xml:space="preserve">4P </t>
  </si>
  <si>
    <t xml:space="preserve">Slop P </t>
  </si>
  <si>
    <t>Slop P</t>
  </si>
  <si>
    <t xml:space="preserve">RBD PKO </t>
  </si>
  <si>
    <t>6P &amp; 1S</t>
  </si>
  <si>
    <t>PASIRGUDANG</t>
  </si>
  <si>
    <t>6A</t>
  </si>
  <si>
    <t>6A/6B/6C</t>
  </si>
  <si>
    <t>1A</t>
  </si>
  <si>
    <t>SAVANNAH / NOLA</t>
  </si>
  <si>
    <t>1A/1B</t>
  </si>
  <si>
    <t>NOLA/SAVANNAH</t>
  </si>
  <si>
    <t>5B/5A</t>
  </si>
  <si>
    <t>SANDAKAN/KT</t>
  </si>
  <si>
    <t>ARRIVAL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</si>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</sst>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3" formatCode="_-* #,##0.00_-;\-* #,##0.00_-;_-* &quot;-&quot;??_-;_-@_-"/>
    <numFmt numFmtId="164" formatCode="0.000\ &quot;MT&quot;"/>
    <numFmt numFmtId="165" formatCode="0.000"/>
    <numFmt numFmtId="166" formatCode="0.0%"/>
    <numFmt numFmtId="167" formatCode="0.000&quot; mt&quot;"/>
    <numFmt numFmtId="168" formatCode="0.000&quot; m³&quot;"/>
    <numFmt numFmtId="169" formatCode="0.0000"/>
    <numFmt numFmtId="170" formatCode="#,##0.000"/>
    <numFmt numFmtId="171" formatCode="\$#,##0\ ;&quot;($&quot;#,##0\)"/>
    <numFmt numFmtId="172" formatCode="_-* #,##0.00\ _m_k_-;\-* #,##0.00\ _m_k_-;_-* \-??\ _m_k_-;_-@_-"/>
    <numFmt numFmtId="173" formatCode="_-* #,##0\ _m_k_-;\-* #,##0\ _m_k_-;_-* &quot;- &quot;_m_k_-;_-@_-"/>
    <numFmt numFmtId="174" formatCode="_-* #,##0&quot; mk&quot;_-;\-* #,##0&quot; mk&quot;_-;_-* &quot;- mk&quot;_-;_-@_-"/>
    <numFmt numFmtId="175" formatCode="_-* #,##0.00&quot; mk&quot;_-;\-* #,##0.00&quot; mk&quot;_-;_-* \-??&quot; mk&quot;_-;_-@_-"/>
    <numFmt numFmtId="176" formatCode="\x"/>
    <numFmt numFmtId="177" formatCode="_(* #,##0.00_);_(* \(#,##0.00\);_(* \-??_);_(@_)"/>
    <numFmt numFmtId="178" formatCode="0.00&quot; m3&quot;"/>
    <numFmt numFmtId="179" formatCode="0.00&quot; ft&quot;"/>
    <numFmt numFmtId="180" formatCode="[$-809]dd\ mmm\ yyyy"/>
    <numFmt numFmtId="181" formatCode="\$#,##0\ ;\(\$#,##0\)"/>
    <numFmt numFmtId="182" formatCode="_-&quot;\&quot;* #,##0_-;&quot;\&quot;\-&quot;\&quot;* #,##0_-;_-&quot;\&quot;* &quot;-&quot;_-;_-@_-"/>
    <numFmt numFmtId="183" formatCode="0_ \ \ \ &quot;BLLS/H&quot;"/>
    <numFmt numFmtId="184" formatCode="&quot;kr&quot;\ #,##0;[Red]&quot;kr&quot;\ \-#,##0"/>
    <numFmt numFmtId="185" formatCode="_(&quot;kr&quot;\ * #,##0.00_);_(&quot;kr&quot;\ * \(#,##0.00\);_(&quot;kr&quot;\ * &quot;-&quot;??_);_(@_)"/>
    <numFmt numFmtId="186" formatCode="_ * #,##0_ ;_ * \-#,##0_ ;_ * &quot;-&quot;_ ;_ @_ "/>
    <numFmt numFmtId="187" formatCode="_ * #,##0.00_ ;_ * \-#,##0.00_ ;_ * &quot;-&quot;??_ ;_ @_ "/>
    <numFmt numFmtId="188" formatCode="_-&quot;\&quot;* #,##0_-;&quot;\&quot;&quot;\&quot;&quot;\&quot;&quot;\&quot;&quot;\&quot;&quot;\&quot;&quot;\&quot;&quot;\&quot;&quot;\&quot;&quot;\&quot;&quot;\&quot;&quot;\&quot;\-&quot;\&quot;* #,##0_-;_-&quot;\&quot;* &quot;-&quot;_-;_-@_-"/>
    <numFmt numFmtId="189" formatCode="_-&quot;\&quot;* #,##0.00_-;&quot;\&quot;&quot;\&quot;&quot;\&quot;&quot;\&quot;&quot;\&quot;&quot;\&quot;&quot;\&quot;&quot;\&quot;&quot;\&quot;&quot;\&quot;&quot;\&quot;&quot;\&quot;\-&quot;\&quot;* #,##0.00_-;_-&quot;\&quot;* &quot;-&quot;??_-;_-@_-"/>
    <numFmt numFmtId="190" formatCode="0.000;[Red]0.000"/>
    <numFmt numFmtId="191" formatCode="0.0"/>
    <numFmt numFmtId="192" formatCode="0.00&quot;m&quot;"/>
    <numFmt numFmtId="193" formatCode="_-* #,##0.000_-;\-* #,##0.000_-;_-* &quot;-&quot;??_-;_-@_-"/>
    <numFmt numFmtId="194" formatCode="General&quot; ppm&quot;"/>
    <numFmt numFmtId="195" formatCode="0.000&quot;m&quot;"/>
  </numFmts>
  <fonts count="13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204"/>
    </font>
    <font>
      <sz val="10"/>
      <color indexed="24"/>
      <name val="Arial"/>
      <family val="2"/>
      <charset val="204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sz val="11"/>
      <color indexed="9"/>
      <name val="Calibri"/>
      <family val="2"/>
    </font>
    <font>
      <u/>
      <sz val="10.6"/>
      <color indexed="12"/>
      <name val="Arial"/>
      <family val="2"/>
    </font>
    <font>
      <u/>
      <sz val="10.6"/>
      <color indexed="36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0"/>
      <name val="Arial CE"/>
      <charset val="238"/>
    </font>
    <font>
      <sz val="11"/>
      <color indexed="9"/>
      <name val="Calibri"/>
      <family val="2"/>
      <charset val="204"/>
    </font>
    <font>
      <sz val="10"/>
      <name val="Symbol"/>
      <family val="1"/>
      <charset val="2"/>
    </font>
    <font>
      <sz val="1"/>
      <color indexed="8"/>
      <name val="Courier"/>
      <family val="3"/>
    </font>
    <font>
      <sz val="10"/>
      <name val="Arial"/>
      <family val="2"/>
      <charset val="162"/>
    </font>
    <font>
      <i/>
      <sz val="8"/>
      <name val="Arial"/>
      <family val="2"/>
    </font>
    <font>
      <sz val="10"/>
      <name val="MS Sans Serif"/>
      <family val="2"/>
      <charset val="204"/>
    </font>
    <font>
      <b/>
      <sz val="18"/>
      <color indexed="62"/>
      <name val="Cambria"/>
      <family val="2"/>
      <charset val="162"/>
    </font>
    <font>
      <sz val="12"/>
      <name val="Arial"/>
      <family val="2"/>
      <charset val="16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sz val="10"/>
      <name val="Arial Cyr"/>
      <charset val="204"/>
    </font>
    <font>
      <sz val="11"/>
      <color indexed="20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바탕체"/>
      <family val="1"/>
      <charset val="129"/>
    </font>
    <font>
      <sz val="10"/>
      <name val="Courier New"/>
      <family val="3"/>
    </font>
    <font>
      <b/>
      <sz val="18"/>
      <color indexed="56"/>
      <name val="Cambria"/>
      <family val="1"/>
    </font>
    <font>
      <sz val="8"/>
      <color indexed="8"/>
      <name val="Calibri"/>
      <family val="2"/>
    </font>
    <font>
      <b/>
      <sz val="12"/>
      <name val="Calibri"/>
      <family val="2"/>
    </font>
    <font>
      <sz val="10"/>
      <name val="Arial Cyr"/>
      <family val="2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162"/>
    </font>
    <font>
      <b/>
      <sz val="11"/>
      <color indexed="53"/>
      <name val="Calibri"/>
      <family val="2"/>
      <charset val="162"/>
    </font>
    <font>
      <i/>
      <sz val="11"/>
      <color indexed="23"/>
      <name val="Calibri"/>
      <family val="2"/>
      <charset val="204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sz val="11"/>
      <color indexed="53"/>
      <name val="Calibri"/>
      <family val="2"/>
      <charset val="162"/>
    </font>
    <font>
      <b/>
      <sz val="18"/>
      <color indexed="56"/>
      <name val="Cambria"/>
      <family val="2"/>
      <charset val="204"/>
    </font>
    <font>
      <sz val="12"/>
      <name val="???"/>
      <family val="1"/>
      <charset val="129"/>
    </font>
    <font>
      <sz val="11"/>
      <color indexed="8"/>
      <name val="Calibri"/>
      <family val="2"/>
    </font>
    <font>
      <sz val="20"/>
      <color indexed="8"/>
      <name val="Calibri"/>
      <family val="2"/>
    </font>
    <font>
      <sz val="24"/>
      <color indexed="12"/>
      <name val="Calibri"/>
      <family val="2"/>
    </font>
    <font>
      <sz val="24"/>
      <color indexed="8"/>
      <name val="Calibri"/>
      <family val="2"/>
    </font>
    <font>
      <sz val="10"/>
      <name val="Calibri"/>
      <family val="2"/>
    </font>
    <font>
      <sz val="13"/>
      <name val="Calibri"/>
      <family val="2"/>
    </font>
    <font>
      <sz val="9"/>
      <name val="Calibri"/>
      <family val="2"/>
    </font>
    <font>
      <u/>
      <sz val="12"/>
      <name val="Calibri"/>
      <family val="2"/>
    </font>
    <font>
      <b/>
      <sz val="16"/>
      <name val="Calibri"/>
      <family val="2"/>
    </font>
    <font>
      <b/>
      <sz val="9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12"/>
      <name val="Calibri"/>
      <family val="2"/>
    </font>
    <font>
      <sz val="14"/>
      <name val="Calibri"/>
      <family val="2"/>
    </font>
    <font>
      <sz val="13"/>
      <color indexed="12"/>
      <name val="Calibri"/>
      <family val="2"/>
    </font>
    <font>
      <sz val="12"/>
      <color indexed="12"/>
      <name val="Calibri"/>
      <family val="2"/>
    </font>
    <font>
      <sz val="11"/>
      <color indexed="12"/>
      <name val="Calibri"/>
      <family val="2"/>
    </font>
    <font>
      <b/>
      <sz val="12"/>
      <color indexed="12"/>
      <name val="Calibri"/>
      <family val="2"/>
    </font>
    <font>
      <b/>
      <sz val="12"/>
      <color indexed="8"/>
      <name val="Calibri"/>
      <family val="2"/>
    </font>
    <font>
      <sz val="11"/>
      <color indexed="12"/>
      <name val="Calibri"/>
      <family val="2"/>
    </font>
    <font>
      <sz val="16"/>
      <name val="Calibri"/>
      <family val="2"/>
    </font>
    <font>
      <sz val="13"/>
      <color indexed="8"/>
      <name val="Calibri"/>
      <family val="2"/>
    </font>
    <font>
      <sz val="12"/>
      <color indexed="8"/>
      <name val="Calibri"/>
      <family val="2"/>
    </font>
    <font>
      <b/>
      <sz val="15"/>
      <name val="Calibri"/>
      <family val="2"/>
    </font>
    <font>
      <b/>
      <sz val="16"/>
      <color indexed="12"/>
      <name val="Calibri"/>
      <family val="2"/>
    </font>
    <font>
      <sz val="20"/>
      <color indexed="12"/>
      <name val="Calibri"/>
      <family val="2"/>
    </font>
    <font>
      <b/>
      <sz val="13"/>
      <name val="Calibri"/>
      <family val="2"/>
    </font>
    <font>
      <sz val="10"/>
      <name val="Arial"/>
      <family val="2"/>
    </font>
    <font>
      <b/>
      <sz val="11"/>
      <color indexed="12"/>
      <name val="Calibri"/>
      <family val="2"/>
    </font>
    <font>
      <sz val="18"/>
      <color indexed="8"/>
      <name val="Calibri"/>
      <family val="2"/>
    </font>
    <font>
      <sz val="16"/>
      <color indexed="8"/>
      <name val="Calibri"/>
      <family val="2"/>
    </font>
    <font>
      <sz val="12"/>
      <color indexed="8"/>
      <name val="Arial"/>
      <family val="2"/>
      <charset val="238"/>
    </font>
    <font>
      <sz val="14"/>
      <color indexed="8"/>
      <name val="Arial"/>
      <family val="2"/>
      <charset val="238"/>
    </font>
    <font>
      <sz val="16"/>
      <color indexed="8"/>
      <name val="Arial"/>
      <family val="2"/>
      <charset val="238"/>
    </font>
    <font>
      <strike/>
      <sz val="16"/>
      <color indexed="8"/>
      <name val="Arial"/>
      <family val="2"/>
      <charset val="238"/>
    </font>
    <font>
      <u/>
      <sz val="10"/>
      <name val="Calibri"/>
      <family val="2"/>
    </font>
    <font>
      <b/>
      <sz val="18"/>
      <name val="Calibri"/>
      <family val="2"/>
    </font>
    <font>
      <sz val="16"/>
      <color indexed="10"/>
      <name val="Calibri"/>
      <family val="2"/>
    </font>
    <font>
      <u/>
      <sz val="10"/>
      <color indexed="12"/>
      <name val="Arial"/>
      <family val="2"/>
      <charset val="204"/>
    </font>
    <font>
      <sz val="18"/>
      <name val="Calibri"/>
      <family val="2"/>
    </font>
    <font>
      <sz val="15"/>
      <name val="Calibri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9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26"/>
      </patternFill>
    </fill>
    <fill>
      <patternFill patternType="solid">
        <fgColor indexed="9"/>
        <bgColor indexed="49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1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0.59999389629810485"/>
        <bgColor indexed="49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4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4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FF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 diagonalUp="1">
      <left style="medium">
        <color indexed="64"/>
      </left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/>
      <right/>
      <top/>
      <bottom/>
      <diagonal style="medium">
        <color indexed="64"/>
      </diagonal>
    </border>
  </borders>
  <cellStyleXfs count="80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64" fillId="0" borderId="1" applyNumberFormat="0" applyFill="0" applyAlignment="0" applyProtection="0"/>
    <xf numFmtId="0" fontId="58" fillId="16" borderId="2" applyNumberFormat="0" applyAlignment="0" applyProtection="0"/>
    <xf numFmtId="0" fontId="59" fillId="17" borderId="3" applyNumberFormat="0" applyAlignment="0" applyProtection="0"/>
    <xf numFmtId="0" fontId="72" fillId="0" borderId="0" applyNumberFormat="0" applyFill="0" applyBorder="0" applyAlignment="0" applyProtection="0"/>
    <xf numFmtId="0" fontId="70" fillId="18" borderId="0" applyNumberFormat="0" applyBorder="0" applyAlignment="0" applyProtection="0"/>
    <xf numFmtId="0" fontId="69" fillId="0" borderId="0" applyFont="0" applyFill="0" applyBorder="0" applyAlignment="0" applyProtection="0"/>
    <xf numFmtId="0" fontId="73" fillId="1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/>
    <xf numFmtId="0" fontId="67" fillId="0" borderId="0"/>
    <xf numFmtId="0" fontId="25" fillId="0" borderId="0"/>
    <xf numFmtId="0" fontId="6" fillId="0" borderId="0"/>
    <xf numFmtId="0" fontId="68" fillId="0" borderId="0"/>
    <xf numFmtId="0" fontId="71" fillId="0" borderId="4" applyNumberFormat="0" applyFill="0" applyAlignment="0" applyProtection="0"/>
    <xf numFmtId="0" fontId="61" fillId="0" borderId="5" applyNumberFormat="0" applyFill="0" applyAlignment="0" applyProtection="0"/>
    <xf numFmtId="0" fontId="62" fillId="0" borderId="6" applyNumberFormat="0" applyFill="0" applyAlignment="0" applyProtection="0"/>
    <xf numFmtId="0" fontId="63" fillId="0" borderId="7" applyNumberFormat="0" applyFill="0" applyAlignment="0" applyProtection="0"/>
    <xf numFmtId="0" fontId="63" fillId="0" borderId="0" applyNumberFormat="0" applyFill="0" applyBorder="0" applyAlignment="0" applyProtection="0"/>
    <xf numFmtId="0" fontId="25" fillId="20" borderId="8" applyNumberFormat="0" applyFont="0" applyAlignment="0" applyProtection="0"/>
    <xf numFmtId="9" fontId="25" fillId="0" borderId="0" applyFont="0" applyFill="0" applyBorder="0" applyAlignment="0" applyProtection="0"/>
    <xf numFmtId="0" fontId="66" fillId="21" borderId="0" applyNumberFormat="0" applyBorder="0" applyAlignment="0" applyProtection="0"/>
    <xf numFmtId="0" fontId="65" fillId="22" borderId="9" applyNumberFormat="0" applyAlignment="0" applyProtection="0"/>
    <xf numFmtId="0" fontId="69" fillId="0" borderId="0"/>
    <xf numFmtId="0" fontId="69" fillId="0" borderId="0" applyFont="0" applyFill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187" fontId="89" fillId="0" borderId="0" applyFont="0" applyFill="0" applyBorder="0" applyAlignment="0" applyProtection="0"/>
    <xf numFmtId="0" fontId="5" fillId="2" borderId="0" applyNumberFormat="0" applyBorder="0" applyAlignment="0" applyProtection="0"/>
    <xf numFmtId="0" fontId="80" fillId="29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80" fillId="18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0" fillId="19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0" fillId="30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80" fillId="31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80" fillId="16" borderId="0" applyNumberFormat="0" applyBorder="0" applyAlignment="0" applyProtection="0"/>
    <xf numFmtId="0" fontId="4" fillId="7" borderId="0" applyNumberFormat="0" applyBorder="0" applyAlignment="0" applyProtection="0"/>
    <xf numFmtId="0" fontId="5" fillId="29" borderId="0" applyNumberFormat="0" applyBorder="0" applyAlignment="0" applyProtection="0"/>
    <xf numFmtId="0" fontId="80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18" borderId="0" applyNumberFormat="0" applyBorder="0" applyAlignment="0" applyProtection="0"/>
    <xf numFmtId="0" fontId="80" fillId="18" borderId="0" applyNumberFormat="0" applyBorder="0" applyAlignment="0" applyProtection="0"/>
    <xf numFmtId="0" fontId="2" fillId="18" borderId="0" applyNumberFormat="0" applyBorder="0" applyAlignment="0" applyProtection="0"/>
    <xf numFmtId="0" fontId="5" fillId="19" borderId="0" applyNumberFormat="0" applyBorder="0" applyAlignment="0" applyProtection="0"/>
    <xf numFmtId="0" fontId="80" fillId="19" borderId="0" applyNumberFormat="0" applyBorder="0" applyAlignment="0" applyProtection="0"/>
    <xf numFmtId="0" fontId="2" fillId="19" borderId="0" applyNumberFormat="0" applyBorder="0" applyAlignment="0" applyProtection="0"/>
    <xf numFmtId="0" fontId="5" fillId="30" borderId="0" applyNumberFormat="0" applyBorder="0" applyAlignment="0" applyProtection="0"/>
    <xf numFmtId="0" fontId="80" fillId="30" borderId="0" applyNumberFormat="0" applyBorder="0" applyAlignment="0" applyProtection="0"/>
    <xf numFmtId="0" fontId="2" fillId="30" borderId="0" applyNumberFormat="0" applyBorder="0" applyAlignment="0" applyProtection="0"/>
    <xf numFmtId="0" fontId="5" fillId="31" borderId="0" applyNumberFormat="0" applyBorder="0" applyAlignment="0" applyProtection="0"/>
    <xf numFmtId="0" fontId="80" fillId="31" borderId="0" applyNumberFormat="0" applyBorder="0" applyAlignment="0" applyProtection="0"/>
    <xf numFmtId="0" fontId="2" fillId="31" borderId="0" applyNumberFormat="0" applyBorder="0" applyAlignment="0" applyProtection="0"/>
    <xf numFmtId="0" fontId="5" fillId="16" borderId="0" applyNumberFormat="0" applyBorder="0" applyAlignment="0" applyProtection="0"/>
    <xf numFmtId="0" fontId="80" fillId="16" borderId="0" applyNumberFormat="0" applyBorder="0" applyAlignment="0" applyProtection="0"/>
    <xf numFmtId="0" fontId="2" fillId="16" borderId="0" applyNumberFormat="0" applyBorder="0" applyAlignment="0" applyProtection="0"/>
    <xf numFmtId="0" fontId="5" fillId="8" borderId="0" applyNumberFormat="0" applyBorder="0" applyAlignment="0" applyProtection="0"/>
    <xf numFmtId="0" fontId="80" fillId="32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80" fillId="33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80" fillId="34" borderId="0" applyNumberFormat="0" applyBorder="0" applyAlignment="0" applyProtection="0"/>
    <xf numFmtId="0" fontId="4" fillId="10" borderId="0" applyNumberFormat="0" applyBorder="0" applyAlignment="0" applyProtection="0"/>
    <xf numFmtId="0" fontId="5" fillId="5" borderId="0" applyNumberFormat="0" applyBorder="0" applyAlignment="0" applyProtection="0"/>
    <xf numFmtId="0" fontId="80" fillId="30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80" fillId="32" borderId="0" applyNumberFormat="0" applyBorder="0" applyAlignment="0" applyProtection="0"/>
    <xf numFmtId="0" fontId="4" fillId="8" borderId="0" applyNumberFormat="0" applyBorder="0" applyAlignment="0" applyProtection="0"/>
    <xf numFmtId="0" fontId="5" fillId="11" borderId="0" applyNumberFormat="0" applyBorder="0" applyAlignment="0" applyProtection="0"/>
    <xf numFmtId="0" fontId="80" fillId="35" borderId="0" applyNumberFormat="0" applyBorder="0" applyAlignment="0" applyProtection="0"/>
    <xf numFmtId="0" fontId="4" fillId="11" borderId="0" applyNumberFormat="0" applyBorder="0" applyAlignment="0" applyProtection="0"/>
    <xf numFmtId="0" fontId="5" fillId="32" borderId="0" applyNumberFormat="0" applyBorder="0" applyAlignment="0" applyProtection="0"/>
    <xf numFmtId="0" fontId="80" fillId="32" borderId="0" applyNumberFormat="0" applyBorder="0" applyAlignment="0" applyProtection="0"/>
    <xf numFmtId="0" fontId="2" fillId="32" borderId="0" applyNumberFormat="0" applyBorder="0" applyAlignment="0" applyProtection="0"/>
    <xf numFmtId="0" fontId="5" fillId="33" borderId="0" applyNumberFormat="0" applyBorder="0" applyAlignment="0" applyProtection="0"/>
    <xf numFmtId="0" fontId="80" fillId="33" borderId="0" applyNumberFormat="0" applyBorder="0" applyAlignment="0" applyProtection="0"/>
    <xf numFmtId="0" fontId="2" fillId="33" borderId="0" applyNumberFormat="0" applyBorder="0" applyAlignment="0" applyProtection="0"/>
    <xf numFmtId="0" fontId="5" fillId="34" borderId="0" applyNumberFormat="0" applyBorder="0" applyAlignment="0" applyProtection="0"/>
    <xf numFmtId="0" fontId="80" fillId="34" borderId="0" applyNumberFormat="0" applyBorder="0" applyAlignment="0" applyProtection="0"/>
    <xf numFmtId="0" fontId="2" fillId="34" borderId="0" applyNumberFormat="0" applyBorder="0" applyAlignment="0" applyProtection="0"/>
    <xf numFmtId="0" fontId="5" fillId="30" borderId="0" applyNumberFormat="0" applyBorder="0" applyAlignment="0" applyProtection="0"/>
    <xf numFmtId="0" fontId="80" fillId="30" borderId="0" applyNumberFormat="0" applyBorder="0" applyAlignment="0" applyProtection="0"/>
    <xf numFmtId="0" fontId="2" fillId="30" borderId="0" applyNumberFormat="0" applyBorder="0" applyAlignment="0" applyProtection="0"/>
    <xf numFmtId="0" fontId="5" fillId="32" borderId="0" applyNumberFormat="0" applyBorder="0" applyAlignment="0" applyProtection="0"/>
    <xf numFmtId="0" fontId="80" fillId="32" borderId="0" applyNumberFormat="0" applyBorder="0" applyAlignment="0" applyProtection="0"/>
    <xf numFmtId="0" fontId="2" fillId="32" borderId="0" applyNumberFormat="0" applyBorder="0" applyAlignment="0" applyProtection="0"/>
    <xf numFmtId="0" fontId="5" fillId="35" borderId="0" applyNumberFormat="0" applyBorder="0" applyAlignment="0" applyProtection="0"/>
    <xf numFmtId="0" fontId="80" fillId="35" borderId="0" applyNumberFormat="0" applyBorder="0" applyAlignment="0" applyProtection="0"/>
    <xf numFmtId="0" fontId="2" fillId="35" borderId="0" applyNumberFormat="0" applyBorder="0" applyAlignment="0" applyProtection="0"/>
    <xf numFmtId="0" fontId="31" fillId="12" borderId="0" applyNumberFormat="0" applyBorder="0" applyAlignment="0" applyProtection="0"/>
    <xf numFmtId="0" fontId="50" fillId="36" borderId="0" applyNumberFormat="0" applyBorder="0" applyAlignment="0" applyProtection="0"/>
    <xf numFmtId="0" fontId="31" fillId="9" borderId="0" applyNumberFormat="0" applyBorder="0" applyAlignment="0" applyProtection="0"/>
    <xf numFmtId="0" fontId="50" fillId="33" borderId="0" applyNumberFormat="0" applyBorder="0" applyAlignment="0" applyProtection="0"/>
    <xf numFmtId="0" fontId="31" fillId="10" borderId="0" applyNumberFormat="0" applyBorder="0" applyAlignment="0" applyProtection="0"/>
    <xf numFmtId="0" fontId="50" fillId="34" borderId="0" applyNumberFormat="0" applyBorder="0" applyAlignment="0" applyProtection="0"/>
    <xf numFmtId="0" fontId="31" fillId="13" borderId="0" applyNumberFormat="0" applyBorder="0" applyAlignment="0" applyProtection="0"/>
    <xf numFmtId="0" fontId="50" fillId="26" borderId="0" applyNumberFormat="0" applyBorder="0" applyAlignment="0" applyProtection="0"/>
    <xf numFmtId="0" fontId="31" fillId="14" borderId="0" applyNumberFormat="0" applyBorder="0" applyAlignment="0" applyProtection="0"/>
    <xf numFmtId="0" fontId="50" fillId="27" borderId="0" applyNumberFormat="0" applyBorder="0" applyAlignment="0" applyProtection="0"/>
    <xf numFmtId="0" fontId="31" fillId="15" borderId="0" applyNumberFormat="0" applyBorder="0" applyAlignment="0" applyProtection="0"/>
    <xf numFmtId="0" fontId="50" fillId="37" borderId="0" applyNumberFormat="0" applyBorder="0" applyAlignment="0" applyProtection="0"/>
    <xf numFmtId="0" fontId="31" fillId="36" borderId="0" applyNumberFormat="0" applyBorder="0" applyAlignment="0" applyProtection="0"/>
    <xf numFmtId="0" fontId="50" fillId="36" borderId="0" applyNumberFormat="0" applyBorder="0" applyAlignment="0" applyProtection="0"/>
    <xf numFmtId="0" fontId="31" fillId="33" borderId="0" applyNumberFormat="0" applyBorder="0" applyAlignment="0" applyProtection="0"/>
    <xf numFmtId="0" fontId="50" fillId="33" borderId="0" applyNumberFormat="0" applyBorder="0" applyAlignment="0" applyProtection="0"/>
    <xf numFmtId="0" fontId="31" fillId="34" borderId="0" applyNumberFormat="0" applyBorder="0" applyAlignment="0" applyProtection="0"/>
    <xf numFmtId="0" fontId="50" fillId="34" borderId="0" applyNumberFormat="0" applyBorder="0" applyAlignment="0" applyProtection="0"/>
    <xf numFmtId="0" fontId="31" fillId="26" borderId="0" applyNumberFormat="0" applyBorder="0" applyAlignment="0" applyProtection="0"/>
    <xf numFmtId="0" fontId="50" fillId="26" borderId="0" applyNumberFormat="0" applyBorder="0" applyAlignment="0" applyProtection="0"/>
    <xf numFmtId="0" fontId="31" fillId="27" borderId="0" applyNumberFormat="0" applyBorder="0" applyAlignment="0" applyProtection="0"/>
    <xf numFmtId="0" fontId="50" fillId="27" borderId="0" applyNumberFormat="0" applyBorder="0" applyAlignment="0" applyProtection="0"/>
    <xf numFmtId="0" fontId="31" fillId="37" borderId="0" applyNumberFormat="0" applyBorder="0" applyAlignment="0" applyProtection="0"/>
    <xf numFmtId="0" fontId="50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2" fillId="39" borderId="0" applyNumberFormat="0" applyBorder="0" applyAlignment="0" applyProtection="0"/>
    <xf numFmtId="0" fontId="31" fillId="40" borderId="0" applyNumberFormat="0" applyBorder="0" applyAlignment="0" applyProtection="0"/>
    <xf numFmtId="0" fontId="12" fillId="41" borderId="0" applyNumberFormat="0" applyBorder="0" applyAlignment="0" applyProtection="0"/>
    <xf numFmtId="0" fontId="31" fillId="40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2" fillId="44" borderId="0" applyNumberFormat="0" applyBorder="0" applyAlignment="0" applyProtection="0"/>
    <xf numFmtId="0" fontId="31" fillId="45" borderId="0" applyNumberFormat="0" applyBorder="0" applyAlignment="0" applyProtection="0"/>
    <xf numFmtId="0" fontId="12" fillId="46" borderId="0" applyNumberFormat="0" applyBorder="0" applyAlignment="0" applyProtection="0"/>
    <xf numFmtId="0" fontId="31" fillId="45" borderId="0" applyNumberFormat="0" applyBorder="0" applyAlignment="0" applyProtection="0"/>
    <xf numFmtId="0" fontId="11" fillId="42" borderId="0" applyNumberFormat="0" applyBorder="0" applyAlignment="0" applyProtection="0"/>
    <xf numFmtId="0" fontId="11" fillId="47" borderId="0" applyNumberFormat="0" applyBorder="0" applyAlignment="0" applyProtection="0"/>
    <xf numFmtId="0" fontId="12" fillId="43" borderId="0" applyNumberFormat="0" applyBorder="0" applyAlignment="0" applyProtection="0"/>
    <xf numFmtId="0" fontId="31" fillId="48" borderId="0" applyNumberFormat="0" applyBorder="0" applyAlignment="0" applyProtection="0"/>
    <xf numFmtId="0" fontId="12" fillId="44" borderId="0" applyNumberFormat="0" applyBorder="0" applyAlignment="0" applyProtection="0"/>
    <xf numFmtId="0" fontId="31" fillId="48" borderId="0" applyNumberFormat="0" applyBorder="0" applyAlignment="0" applyProtection="0"/>
    <xf numFmtId="0" fontId="11" fillId="38" borderId="0" applyNumberFormat="0" applyBorder="0" applyAlignment="0" applyProtection="0"/>
    <xf numFmtId="0" fontId="11" fillId="43" borderId="0" applyNumberFormat="0" applyBorder="0" applyAlignment="0" applyProtection="0"/>
    <xf numFmtId="0" fontId="12" fillId="43" borderId="0" applyNumberFormat="0" applyBorder="0" applyAlignment="0" applyProtection="0"/>
    <xf numFmtId="0" fontId="31" fillId="13" borderId="0" applyNumberFormat="0" applyBorder="0" applyAlignment="0" applyProtection="0"/>
    <xf numFmtId="0" fontId="12" fillId="41" borderId="0" applyNumberFormat="0" applyBorder="0" applyAlignment="0" applyProtection="0"/>
    <xf numFmtId="0" fontId="31" fillId="13" borderId="0" applyNumberFormat="0" applyBorder="0" applyAlignment="0" applyProtection="0"/>
    <xf numFmtId="0" fontId="11" fillId="49" borderId="0" applyNumberFormat="0" applyBorder="0" applyAlignment="0" applyProtection="0"/>
    <xf numFmtId="0" fontId="11" fillId="38" borderId="0" applyNumberFormat="0" applyBorder="0" applyAlignment="0" applyProtection="0"/>
    <xf numFmtId="0" fontId="12" fillId="39" borderId="0" applyNumberFormat="0" applyBorder="0" applyAlignment="0" applyProtection="0"/>
    <xf numFmtId="0" fontId="31" fillId="14" borderId="0" applyNumberFormat="0" applyBorder="0" applyAlignment="0" applyProtection="0"/>
    <xf numFmtId="0" fontId="12" fillId="50" borderId="0" applyNumberFormat="0" applyBorder="0" applyAlignment="0" applyProtection="0"/>
    <xf numFmtId="0" fontId="31" fillId="14" borderId="0" applyNumberFormat="0" applyBorder="0" applyAlignment="0" applyProtection="0"/>
    <xf numFmtId="0" fontId="11" fillId="42" borderId="0" applyNumberFormat="0" applyBorder="0" applyAlignment="0" applyProtection="0"/>
    <xf numFmtId="0" fontId="11" fillId="51" borderId="0" applyNumberFormat="0" applyBorder="0" applyAlignment="0" applyProtection="0"/>
    <xf numFmtId="0" fontId="12" fillId="51" borderId="0" applyNumberFormat="0" applyBorder="0" applyAlignment="0" applyProtection="0"/>
    <xf numFmtId="0" fontId="31" fillId="52" borderId="0" applyNumberFormat="0" applyBorder="0" applyAlignment="0" applyProtection="0"/>
    <xf numFmtId="0" fontId="12" fillId="53" borderId="0" applyNumberFormat="0" applyBorder="0" applyAlignment="0" applyProtection="0"/>
    <xf numFmtId="0" fontId="31" fillId="52" borderId="0" applyNumberFormat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44" fillId="3" borderId="0" applyNumberFormat="0" applyBorder="0" applyAlignment="0" applyProtection="0"/>
    <xf numFmtId="0" fontId="81" fillId="5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36" fillId="55" borderId="2" applyNumberFormat="0" applyAlignment="0" applyProtection="0"/>
    <xf numFmtId="0" fontId="82" fillId="56" borderId="2" applyNumberFormat="0" applyAlignment="0" applyProtection="0"/>
    <xf numFmtId="0" fontId="41" fillId="57" borderId="9" applyNumberFormat="0" applyAlignment="0" applyProtection="0"/>
    <xf numFmtId="0" fontId="22" fillId="44" borderId="9" applyNumberFormat="0" applyAlignment="0" applyProtection="0"/>
    <xf numFmtId="0" fontId="19" fillId="55" borderId="3" applyNumberFormat="0" applyAlignment="0" applyProtection="0"/>
    <xf numFmtId="43" fontId="90" fillId="0" borderId="0" applyFont="0" applyFill="0" applyBorder="0" applyAlignment="0" applyProtection="0"/>
    <xf numFmtId="43" fontId="49" fillId="0" borderId="0" applyFont="0" applyFill="0" applyBorder="0" applyAlignment="0" applyProtection="0"/>
    <xf numFmtId="177" fontId="6" fillId="0" borderId="0" applyFill="0" applyBorder="0" applyAlignment="0" applyProtection="0"/>
    <xf numFmtId="177" fontId="6" fillId="0" borderId="0" applyFill="0" applyBorder="0" applyAlignment="0" applyProtection="0"/>
    <xf numFmtId="3" fontId="6" fillId="0" borderId="0" applyFill="0" applyBorder="0" applyAlignment="0" applyProtection="0"/>
    <xf numFmtId="3" fontId="26" fillId="0" borderId="0" applyFont="0" applyFill="0" applyBorder="0" applyAlignment="0" applyProtection="0"/>
    <xf numFmtId="3" fontId="26" fillId="0" borderId="0" applyFont="0" applyFill="0" applyBorder="0" applyAlignment="0" applyProtection="0"/>
    <xf numFmtId="3" fontId="26" fillId="0" borderId="0" applyFont="0" applyFill="0" applyBorder="0" applyAlignment="0" applyProtection="0"/>
    <xf numFmtId="3" fontId="26" fillId="0" borderId="0" applyFont="0" applyFill="0" applyBorder="0" applyAlignment="0" applyProtection="0"/>
    <xf numFmtId="0" fontId="51" fillId="0" borderId="0"/>
    <xf numFmtId="171" fontId="6" fillId="0" borderId="0" applyFill="0" applyBorder="0" applyAlignment="0" applyProtection="0"/>
    <xf numFmtId="181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0" fontId="6" fillId="0" borderId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8" fillId="58" borderId="0" applyNumberFormat="0" applyBorder="0" applyAlignment="0" applyProtection="0"/>
    <xf numFmtId="0" fontId="28" fillId="59" borderId="0" applyNumberFormat="0" applyBorder="0" applyAlignment="0" applyProtection="0"/>
    <xf numFmtId="0" fontId="28" fillId="60" borderId="0" applyNumberFormat="0" applyBorder="0" applyAlignment="0" applyProtection="0"/>
    <xf numFmtId="0" fontId="4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2" fontId="6" fillId="0" borderId="0" applyFill="0" applyBorder="0" applyAlignment="0" applyProtection="0"/>
    <xf numFmtId="2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0" fontId="51" fillId="0" borderId="0"/>
    <xf numFmtId="0" fontId="20" fillId="7" borderId="2" applyNumberFormat="0" applyAlignment="0" applyProtection="0"/>
    <xf numFmtId="0" fontId="48" fillId="4" borderId="0" applyNumberFormat="0" applyBorder="0" applyAlignment="0" applyProtection="0"/>
    <xf numFmtId="0" fontId="23" fillId="47" borderId="0" applyNumberFormat="0" applyBorder="0" applyAlignment="0" applyProtection="0"/>
    <xf numFmtId="182" fontId="6" fillId="0" borderId="0">
      <protection locked="0"/>
    </xf>
    <xf numFmtId="0" fontId="37" fillId="0" borderId="5" applyNumberFormat="0" applyFill="0" applyAlignment="0" applyProtection="0"/>
    <xf numFmtId="0" fontId="84" fillId="0" borderId="10" applyNumberFormat="0" applyFill="0" applyAlignment="0" applyProtection="0"/>
    <xf numFmtId="0" fontId="38" fillId="0" borderId="6" applyNumberFormat="0" applyFill="0" applyAlignment="0" applyProtection="0"/>
    <xf numFmtId="0" fontId="85" fillId="0" borderId="6" applyNumberFormat="0" applyFill="0" applyAlignment="0" applyProtection="0"/>
    <xf numFmtId="0" fontId="39" fillId="0" borderId="7" applyNumberFormat="0" applyFill="0" applyAlignment="0" applyProtection="0"/>
    <xf numFmtId="0" fontId="86" fillId="0" borderId="11" applyNumberFormat="0" applyFill="0" applyAlignment="0" applyProtection="0"/>
    <xf numFmtId="0" fontId="3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83" fontId="6" fillId="0" borderId="0">
      <protection locked="0"/>
    </xf>
    <xf numFmtId="183" fontId="6" fillId="0" borderId="0">
      <protection locked="0"/>
    </xf>
    <xf numFmtId="0" fontId="21" fillId="55" borderId="2" applyNumberFormat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34" fillId="7" borderId="2" applyNumberFormat="0" applyAlignment="0" applyProtection="0"/>
    <xf numFmtId="0" fontId="20" fillId="51" borderId="2" applyNumberFormat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2" fillId="57" borderId="9" applyNumberFormat="0" applyAlignment="0" applyProtection="0"/>
    <xf numFmtId="0" fontId="23" fillId="4" borderId="0" applyNumberFormat="0" applyBorder="0" applyAlignment="0" applyProtection="0"/>
    <xf numFmtId="0" fontId="52" fillId="0" borderId="0">
      <protection locked="0"/>
    </xf>
    <xf numFmtId="0" fontId="24" fillId="3" borderId="0" applyNumberFormat="0" applyBorder="0" applyAlignment="0" applyProtection="0"/>
    <xf numFmtId="0" fontId="46" fillId="0" borderId="4" applyNumberFormat="0" applyFill="0" applyAlignment="0" applyProtection="0"/>
    <xf numFmtId="0" fontId="87" fillId="0" borderId="4" applyNumberFormat="0" applyFill="0" applyAlignment="0" applyProtection="0"/>
    <xf numFmtId="0" fontId="43" fillId="61" borderId="0" applyNumberFormat="0" applyBorder="0" applyAlignment="0" applyProtection="0"/>
    <xf numFmtId="0" fontId="27" fillId="6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20" fillId="0" borderId="0"/>
    <xf numFmtId="0" fontId="6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" fillId="0" borderId="0"/>
    <xf numFmtId="0" fontId="4" fillId="0" borderId="0"/>
    <xf numFmtId="0" fontId="2" fillId="0" borderId="0"/>
    <xf numFmtId="0" fontId="25" fillId="0" borderId="0"/>
    <xf numFmtId="0" fontId="25" fillId="0" borderId="0"/>
    <xf numFmtId="0" fontId="49" fillId="0" borderId="0"/>
    <xf numFmtId="0" fontId="25" fillId="0" borderId="0"/>
    <xf numFmtId="0" fontId="2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30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2" fillId="0" borderId="0"/>
    <xf numFmtId="0" fontId="135" fillId="0" borderId="0"/>
    <xf numFmtId="0" fontId="135" fillId="0" borderId="0"/>
    <xf numFmtId="0" fontId="13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63" borderId="8" applyNumberFormat="0" applyAlignment="0" applyProtection="0"/>
    <xf numFmtId="0" fontId="6" fillId="63" borderId="8" applyNumberFormat="0" applyAlignment="0" applyProtection="0"/>
    <xf numFmtId="0" fontId="25" fillId="42" borderId="8" applyNumberFormat="0" applyFont="0" applyAlignment="0" applyProtection="0"/>
    <xf numFmtId="0" fontId="27" fillId="61" borderId="0" applyNumberFormat="0" applyBorder="0" applyAlignment="0" applyProtection="0"/>
    <xf numFmtId="0" fontId="35" fillId="55" borderId="3" applyNumberFormat="0" applyAlignment="0" applyProtection="0"/>
    <xf numFmtId="0" fontId="19" fillId="56" borderId="3" applyNumberFormat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172" fontId="6" fillId="0" borderId="0" applyFill="0" applyBorder="0" applyAlignment="0" applyProtection="0"/>
    <xf numFmtId="9" fontId="55" fillId="0" borderId="0" applyFont="0" applyFill="0" applyBorder="0" applyAlignment="0" applyProtection="0"/>
    <xf numFmtId="173" fontId="6" fillId="0" borderId="0" applyFill="0" applyBorder="0" applyAlignment="0" applyProtection="0"/>
    <xf numFmtId="174" fontId="6" fillId="0" borderId="0" applyFill="0" applyBorder="0" applyAlignment="0" applyProtection="0"/>
    <xf numFmtId="0" fontId="56" fillId="0" borderId="0" applyNumberFormat="0" applyFill="0" applyBorder="0" applyAlignment="0" applyProtection="0"/>
    <xf numFmtId="0" fontId="8" fillId="64" borderId="0"/>
    <xf numFmtId="0" fontId="7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40" fillId="0" borderId="1" applyNumberFormat="0" applyFill="0" applyAlignment="0" applyProtection="0"/>
    <xf numFmtId="0" fontId="28" fillId="0" borderId="12" applyNumberFormat="0" applyFill="0" applyAlignment="0" applyProtection="0"/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84" fontId="55" fillId="0" borderId="0" applyFont="0" applyFill="0" applyBorder="0" applyAlignment="0" applyProtection="0"/>
    <xf numFmtId="185" fontId="57" fillId="0" borderId="0" applyFont="0" applyFill="0" applyBorder="0" applyAlignment="0" applyProtection="0"/>
    <xf numFmtId="175" fontId="6" fillId="0" borderId="0" applyFill="0" applyBorder="0" applyAlignment="0" applyProtection="0"/>
    <xf numFmtId="0" fontId="12" fillId="40" borderId="0" applyNumberFormat="0" applyBorder="0" applyAlignment="0" applyProtection="0"/>
    <xf numFmtId="0" fontId="12" fillId="45" borderId="0" applyNumberFormat="0" applyBorder="0" applyAlignment="0" applyProtection="0"/>
    <xf numFmtId="0" fontId="12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52" borderId="0" applyNumberFormat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1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31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31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31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31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31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34" fillId="16" borderId="2" applyNumberFormat="0" applyAlignment="0" applyProtection="0"/>
    <xf numFmtId="0" fontId="58" fillId="16" borderId="2" applyNumberFormat="0" applyAlignment="0" applyProtection="0"/>
    <xf numFmtId="0" fontId="58" fillId="16" borderId="2" applyNumberFormat="0" applyAlignment="0" applyProtection="0"/>
    <xf numFmtId="0" fontId="58" fillId="16" borderId="2" applyNumberFormat="0" applyAlignment="0" applyProtection="0"/>
    <xf numFmtId="0" fontId="58" fillId="16" borderId="2" applyNumberFormat="0" applyAlignment="0" applyProtection="0"/>
    <xf numFmtId="0" fontId="35" fillId="17" borderId="3" applyNumberFormat="0" applyAlignment="0" applyProtection="0"/>
    <xf numFmtId="0" fontId="59" fillId="17" borderId="3" applyNumberFormat="0" applyAlignment="0" applyProtection="0"/>
    <xf numFmtId="0" fontId="59" fillId="17" borderId="3" applyNumberFormat="0" applyAlignment="0" applyProtection="0"/>
    <xf numFmtId="0" fontId="59" fillId="17" borderId="3" applyNumberFormat="0" applyAlignment="0" applyProtection="0"/>
    <xf numFmtId="0" fontId="59" fillId="17" borderId="3" applyNumberFormat="0" applyAlignment="0" applyProtection="0"/>
    <xf numFmtId="0" fontId="36" fillId="17" borderId="2" applyNumberFormat="0" applyAlignment="0" applyProtection="0"/>
    <xf numFmtId="0" fontId="60" fillId="17" borderId="2" applyNumberFormat="0" applyAlignment="0" applyProtection="0"/>
    <xf numFmtId="0" fontId="60" fillId="17" borderId="2" applyNumberFormat="0" applyAlignment="0" applyProtection="0"/>
    <xf numFmtId="0" fontId="60" fillId="17" borderId="2" applyNumberFormat="0" applyAlignment="0" applyProtection="0"/>
    <xf numFmtId="0" fontId="60" fillId="17" borderId="2" applyNumberFormat="0" applyAlignment="0" applyProtection="0"/>
    <xf numFmtId="0" fontId="37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3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3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3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64" fillId="0" borderId="1" applyNumberFormat="0" applyFill="0" applyAlignment="0" applyProtection="0"/>
    <xf numFmtId="0" fontId="64" fillId="0" borderId="1" applyNumberFormat="0" applyFill="0" applyAlignment="0" applyProtection="0"/>
    <xf numFmtId="0" fontId="64" fillId="0" borderId="1" applyNumberFormat="0" applyFill="0" applyAlignment="0" applyProtection="0"/>
    <xf numFmtId="0" fontId="64" fillId="0" borderId="1" applyNumberFormat="0" applyFill="0" applyAlignment="0" applyProtection="0"/>
    <xf numFmtId="0" fontId="41" fillId="22" borderId="9" applyNumberFormat="0" applyAlignment="0" applyProtection="0"/>
    <xf numFmtId="0" fontId="65" fillId="22" borderId="9" applyNumberFormat="0" applyAlignment="0" applyProtection="0"/>
    <xf numFmtId="0" fontId="65" fillId="22" borderId="9" applyNumberFormat="0" applyAlignment="0" applyProtection="0"/>
    <xf numFmtId="0" fontId="65" fillId="22" borderId="9" applyNumberFormat="0" applyAlignment="0" applyProtection="0"/>
    <xf numFmtId="0" fontId="65" fillId="22" borderId="9" applyNumberFormat="0" applyAlignment="0" applyProtection="0"/>
    <xf numFmtId="0" fontId="4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3" fillId="21" borderId="0" applyNumberFormat="0" applyBorder="0" applyAlignment="0" applyProtection="0"/>
    <xf numFmtId="0" fontId="66" fillId="21" borderId="0" applyNumberFormat="0" applyBorder="0" applyAlignment="0" applyProtection="0"/>
    <xf numFmtId="0" fontId="66" fillId="21" borderId="0" applyNumberFormat="0" applyBorder="0" applyAlignment="0" applyProtection="0"/>
    <xf numFmtId="0" fontId="66" fillId="21" borderId="0" applyNumberFormat="0" applyBorder="0" applyAlignment="0" applyProtection="0"/>
    <xf numFmtId="0" fontId="66" fillId="21" borderId="0" applyNumberFormat="0" applyBorder="0" applyAlignment="0" applyProtection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/>
    <xf numFmtId="0" fontId="67" fillId="0" borderId="0"/>
    <xf numFmtId="0" fontId="25" fillId="0" borderId="0"/>
    <xf numFmtId="0" fontId="6" fillId="0" borderId="0"/>
    <xf numFmtId="0" fontId="68" fillId="0" borderId="0"/>
    <xf numFmtId="0" fontId="6" fillId="0" borderId="0"/>
    <xf numFmtId="0" fontId="44" fillId="18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4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5" fillId="20" borderId="8" applyNumberFormat="0" applyFont="0" applyAlignment="0" applyProtection="0"/>
    <xf numFmtId="0" fontId="25" fillId="20" borderId="8" applyNumberFormat="0" applyFont="0" applyAlignment="0" applyProtection="0"/>
    <xf numFmtId="0" fontId="25" fillId="20" borderId="8" applyNumberFormat="0" applyFont="0" applyAlignment="0" applyProtection="0"/>
    <xf numFmtId="0" fontId="25" fillId="20" borderId="8" applyNumberFormat="0" applyFont="0" applyAlignment="0" applyProtection="0"/>
    <xf numFmtId="0" fontId="25" fillId="20" borderId="8" applyNumberFormat="0" applyFont="0" applyAlignment="0" applyProtection="0"/>
    <xf numFmtId="9" fontId="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6" fillId="0" borderId="4" applyNumberFormat="0" applyFill="0" applyAlignment="0" applyProtection="0"/>
    <xf numFmtId="0" fontId="71" fillId="0" borderId="4" applyNumberFormat="0" applyFill="0" applyAlignment="0" applyProtection="0"/>
    <xf numFmtId="0" fontId="71" fillId="0" borderId="4" applyNumberFormat="0" applyFill="0" applyAlignment="0" applyProtection="0"/>
    <xf numFmtId="0" fontId="71" fillId="0" borderId="4" applyNumberFormat="0" applyFill="0" applyAlignment="0" applyProtection="0"/>
    <xf numFmtId="0" fontId="71" fillId="0" borderId="4" applyNumberFormat="0" applyFill="0" applyAlignment="0" applyProtection="0"/>
    <xf numFmtId="0" fontId="4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48" fillId="19" borderId="0" applyNumberFormat="0" applyBorder="0" applyAlignment="0" applyProtection="0"/>
    <xf numFmtId="0" fontId="73" fillId="19" borderId="0" applyNumberFormat="0" applyBorder="0" applyAlignment="0" applyProtection="0"/>
    <xf numFmtId="0" fontId="73" fillId="19" borderId="0" applyNumberFormat="0" applyBorder="0" applyAlignment="0" applyProtection="0"/>
    <xf numFmtId="0" fontId="73" fillId="19" borderId="0" applyNumberFormat="0" applyBorder="0" applyAlignment="0" applyProtection="0"/>
    <xf numFmtId="0" fontId="73" fillId="19" borderId="0" applyNumberFormat="0" applyBorder="0" applyAlignment="0" applyProtection="0"/>
    <xf numFmtId="186" fontId="74" fillId="0" borderId="0" applyFont="0" applyFill="0" applyBorder="0" applyAlignment="0" applyProtection="0"/>
    <xf numFmtId="187" fontId="74" fillId="0" borderId="0" applyFont="0" applyFill="0" applyBorder="0" applyAlignment="0" applyProtection="0"/>
    <xf numFmtId="188" fontId="75" fillId="0" borderId="0" applyFont="0" applyFill="0" applyBorder="0" applyAlignment="0" applyProtection="0"/>
    <xf numFmtId="189" fontId="75" fillId="0" borderId="0" applyFont="0" applyFill="0" applyBorder="0" applyAlignment="0" applyProtection="0"/>
    <xf numFmtId="0" fontId="74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9">
    <xf numFmtId="0" fontId="0" fillId="0" borderId="0" xfId="0"/>
    <xf numFmtId="0" fontId="91" fillId="0" borderId="13" xfId="0" applyFont="1" applyBorder="1" applyAlignment="1">
      <alignment vertical="center"/>
    </xf>
    <xf numFmtId="0" fontId="91" fillId="0" borderId="13" xfId="0" applyFont="1" applyBorder="1" applyAlignment="1">
      <alignment horizontal="right" vertical="center"/>
    </xf>
    <xf numFmtId="0" fontId="91" fillId="0" borderId="14" xfId="0" applyFont="1" applyBorder="1" applyAlignment="1">
      <alignment vertical="center"/>
    </xf>
    <xf numFmtId="0" fontId="92" fillId="0" borderId="13" xfId="0" applyFont="1" applyBorder="1" applyAlignment="1" applyProtection="1">
      <alignment vertical="center"/>
      <protection locked="0"/>
    </xf>
    <xf numFmtId="0" fontId="93" fillId="0" borderId="13" xfId="0" applyFont="1" applyBorder="1" applyAlignment="1">
      <alignment vertical="center"/>
    </xf>
    <xf numFmtId="0" fontId="77" fillId="65" borderId="15" xfId="0" applyFont="1" applyFill="1" applyBorder="1" applyAlignment="1">
      <alignment horizontal="center"/>
    </xf>
    <xf numFmtId="0" fontId="77" fillId="65" borderId="16" xfId="0" applyFont="1" applyFill="1" applyBorder="1" applyAlignment="1">
      <alignment horizontal="center"/>
    </xf>
    <xf numFmtId="0" fontId="0" fillId="66" borderId="0" xfId="0" applyFill="1"/>
    <xf numFmtId="0" fontId="0" fillId="0" borderId="17" xfId="0" applyBorder="1" applyAlignment="1">
      <alignment horizontal="center"/>
    </xf>
    <xf numFmtId="0" fontId="77" fillId="67" borderId="17" xfId="0" applyFont="1" applyFill="1" applyBorder="1" applyAlignment="1">
      <alignment horizontal="center"/>
    </xf>
    <xf numFmtId="0" fontId="0" fillId="65" borderId="17" xfId="0" applyFill="1" applyBorder="1"/>
    <xf numFmtId="165" fontId="0" fillId="68" borderId="17" xfId="0" applyNumberFormat="1" applyFill="1" applyBorder="1"/>
    <xf numFmtId="0" fontId="0" fillId="67" borderId="17" xfId="0" applyFill="1" applyBorder="1"/>
    <xf numFmtId="0" fontId="0" fillId="0" borderId="17" xfId="0" applyBorder="1"/>
    <xf numFmtId="0" fontId="6" fillId="69" borderId="17" xfId="0" applyNumberFormat="1" applyFont="1" applyFill="1" applyBorder="1" applyAlignment="1">
      <alignment vertical="center"/>
    </xf>
    <xf numFmtId="190" fontId="6" fillId="69" borderId="17" xfId="274" applyNumberFormat="1" applyFont="1" applyFill="1" applyBorder="1"/>
    <xf numFmtId="0" fontId="0" fillId="70" borderId="0" xfId="0" applyFill="1"/>
    <xf numFmtId="0" fontId="0" fillId="70" borderId="17" xfId="0" applyFill="1" applyBorder="1"/>
    <xf numFmtId="0" fontId="77" fillId="65" borderId="15" xfId="0" applyFont="1" applyFill="1" applyBorder="1" applyAlignment="1"/>
    <xf numFmtId="0" fontId="94" fillId="71" borderId="0" xfId="620" applyFont="1" applyFill="1" applyBorder="1" applyAlignment="1" applyProtection="1">
      <alignment vertical="center"/>
    </xf>
    <xf numFmtId="0" fontId="94" fillId="71" borderId="13" xfId="620" applyFont="1" applyFill="1" applyBorder="1" applyAlignment="1" applyProtection="1">
      <alignment vertical="center"/>
    </xf>
    <xf numFmtId="0" fontId="94" fillId="70" borderId="0" xfId="274" applyFont="1" applyFill="1" applyBorder="1" applyAlignment="1">
      <alignment vertical="center"/>
    </xf>
    <xf numFmtId="0" fontId="94" fillId="70" borderId="0" xfId="274" applyFont="1" applyFill="1" applyAlignment="1">
      <alignment vertical="center"/>
    </xf>
    <xf numFmtId="0" fontId="0" fillId="0" borderId="0" xfId="0" applyFont="1" applyAlignment="1">
      <alignment vertical="center"/>
    </xf>
    <xf numFmtId="0" fontId="94" fillId="71" borderId="18" xfId="620" applyFont="1" applyFill="1" applyBorder="1" applyAlignment="1" applyProtection="1">
      <alignment vertical="center"/>
    </xf>
    <xf numFmtId="0" fontId="96" fillId="71" borderId="0" xfId="620" applyFont="1" applyFill="1" applyBorder="1" applyAlignment="1" applyProtection="1">
      <alignment vertical="center"/>
    </xf>
    <xf numFmtId="0" fontId="97" fillId="71" borderId="0" xfId="620" applyFont="1" applyFill="1" applyBorder="1" applyAlignment="1" applyProtection="1">
      <alignment horizontal="left" vertical="center"/>
    </xf>
    <xf numFmtId="0" fontId="97" fillId="71" borderId="0" xfId="620" applyFont="1" applyFill="1" applyBorder="1" applyAlignment="1" applyProtection="1">
      <alignment horizontal="center" vertical="center"/>
    </xf>
    <xf numFmtId="0" fontId="97" fillId="71" borderId="19" xfId="620" applyFont="1" applyFill="1" applyBorder="1" applyAlignment="1" applyProtection="1">
      <alignment horizontal="center" vertical="center"/>
    </xf>
    <xf numFmtId="0" fontId="94" fillId="71" borderId="0" xfId="620" applyFont="1" applyFill="1" applyBorder="1" applyAlignment="1" applyProtection="1">
      <alignment horizontal="left" vertical="center"/>
    </xf>
    <xf numFmtId="167" fontId="99" fillId="71" borderId="0" xfId="620" applyNumberFormat="1" applyFont="1" applyFill="1" applyBorder="1" applyAlignment="1" applyProtection="1">
      <alignment vertical="center"/>
      <protection locked="0"/>
    </xf>
    <xf numFmtId="167" fontId="99" fillId="71" borderId="19" xfId="620" applyNumberFormat="1" applyFont="1" applyFill="1" applyBorder="1" applyAlignment="1" applyProtection="1">
      <alignment vertical="center"/>
      <protection locked="0"/>
    </xf>
    <xf numFmtId="0" fontId="0" fillId="0" borderId="0" xfId="0" applyFont="1"/>
    <xf numFmtId="176" fontId="101" fillId="71" borderId="0" xfId="620" applyNumberFormat="1" applyFont="1" applyFill="1" applyBorder="1" applyAlignment="1" applyProtection="1">
      <alignment vertical="center"/>
      <protection locked="0"/>
    </xf>
    <xf numFmtId="176" fontId="101" fillId="71" borderId="19" xfId="620" applyNumberFormat="1" applyFont="1" applyFill="1" applyBorder="1" applyAlignment="1" applyProtection="1">
      <alignment vertical="center"/>
      <protection locked="0"/>
    </xf>
    <xf numFmtId="0" fontId="99" fillId="71" borderId="0" xfId="620" applyNumberFormat="1" applyFont="1" applyFill="1" applyBorder="1" applyAlignment="1" applyProtection="1">
      <alignment vertical="center"/>
      <protection locked="0"/>
    </xf>
    <xf numFmtId="0" fontId="99" fillId="71" borderId="19" xfId="620" applyNumberFormat="1" applyFont="1" applyFill="1" applyBorder="1" applyAlignment="1" applyProtection="1">
      <alignment vertical="center"/>
      <protection locked="0"/>
    </xf>
    <xf numFmtId="2" fontId="102" fillId="71" borderId="0" xfId="620" applyNumberFormat="1" applyFont="1" applyFill="1" applyBorder="1" applyAlignment="1" applyProtection="1">
      <alignment vertical="center"/>
      <protection locked="0"/>
    </xf>
    <xf numFmtId="2" fontId="102" fillId="71" borderId="19" xfId="620" applyNumberFormat="1" applyFont="1" applyFill="1" applyBorder="1" applyAlignment="1" applyProtection="1">
      <alignment vertical="center"/>
      <protection locked="0"/>
    </xf>
    <xf numFmtId="178" fontId="99" fillId="71" borderId="0" xfId="620" applyNumberFormat="1" applyFont="1" applyFill="1" applyBorder="1" applyAlignment="1" applyProtection="1">
      <alignment vertical="center"/>
      <protection locked="0"/>
    </xf>
    <xf numFmtId="166" fontId="99" fillId="71" borderId="19" xfId="203" applyNumberFormat="1" applyFont="1" applyFill="1" applyBorder="1" applyAlignment="1" applyProtection="1">
      <alignment vertical="center"/>
      <protection locked="0"/>
    </xf>
    <xf numFmtId="2" fontId="99" fillId="71" borderId="0" xfId="620" applyNumberFormat="1" applyFont="1" applyFill="1" applyBorder="1" applyAlignment="1" applyProtection="1">
      <alignment vertical="center"/>
      <protection locked="0"/>
    </xf>
    <xf numFmtId="2" fontId="99" fillId="71" borderId="19" xfId="620" applyNumberFormat="1" applyFont="1" applyFill="1" applyBorder="1" applyAlignment="1" applyProtection="1">
      <alignment vertical="center"/>
      <protection locked="0"/>
    </xf>
    <xf numFmtId="165" fontId="99" fillId="71" borderId="0" xfId="620" applyNumberFormat="1" applyFont="1" applyFill="1" applyBorder="1" applyAlignment="1" applyProtection="1">
      <alignment vertical="center"/>
    </xf>
    <xf numFmtId="165" fontId="99" fillId="71" borderId="19" xfId="620" applyNumberFormat="1" applyFont="1" applyFill="1" applyBorder="1" applyAlignment="1" applyProtection="1">
      <alignment vertical="center"/>
    </xf>
    <xf numFmtId="0" fontId="94" fillId="71" borderId="19" xfId="620" applyFont="1" applyFill="1" applyBorder="1" applyAlignment="1" applyProtection="1">
      <alignment vertical="center"/>
    </xf>
    <xf numFmtId="0" fontId="96" fillId="71" borderId="0" xfId="620" applyFont="1" applyFill="1" applyBorder="1" applyAlignment="1" applyProtection="1">
      <alignment horizontal="left" vertical="center"/>
    </xf>
    <xf numFmtId="0" fontId="102" fillId="71" borderId="0" xfId="620" applyNumberFormat="1" applyFont="1" applyFill="1" applyBorder="1" applyAlignment="1" applyProtection="1">
      <alignment vertical="center"/>
      <protection locked="0"/>
    </xf>
    <xf numFmtId="0" fontId="0" fillId="0" borderId="1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00" fillId="6" borderId="20" xfId="620" applyFont="1" applyFill="1" applyBorder="1" applyAlignment="1" applyProtection="1">
      <alignment horizontal="left" vertical="center"/>
    </xf>
    <xf numFmtId="165" fontId="99" fillId="72" borderId="20" xfId="620" applyNumberFormat="1" applyFont="1" applyFill="1" applyBorder="1" applyAlignment="1" applyProtection="1">
      <alignment vertical="center"/>
    </xf>
    <xf numFmtId="165" fontId="99" fillId="72" borderId="21" xfId="620" applyNumberFormat="1" applyFont="1" applyFill="1" applyBorder="1" applyAlignment="1" applyProtection="1">
      <alignment vertical="center"/>
    </xf>
    <xf numFmtId="0" fontId="107" fillId="70" borderId="20" xfId="274" applyNumberFormat="1" applyFont="1" applyFill="1" applyBorder="1" applyAlignment="1" applyProtection="1">
      <alignment horizontal="left" vertical="center" wrapText="1"/>
      <protection locked="0"/>
    </xf>
    <xf numFmtId="164" fontId="107" fillId="70" borderId="20" xfId="274" applyNumberFormat="1" applyFont="1" applyFill="1" applyBorder="1" applyAlignment="1" applyProtection="1">
      <alignment horizontal="center" vertical="center" wrapText="1"/>
      <protection locked="0"/>
    </xf>
    <xf numFmtId="164" fontId="107" fillId="70" borderId="20" xfId="274" applyNumberFormat="1" applyFont="1" applyFill="1" applyBorder="1" applyAlignment="1" applyProtection="1">
      <alignment horizontal="center" vertical="center" wrapText="1" shrinkToFit="1"/>
      <protection locked="0"/>
    </xf>
    <xf numFmtId="164" fontId="107" fillId="70" borderId="13" xfId="274" applyNumberFormat="1" applyFont="1" applyFill="1" applyBorder="1" applyAlignment="1" applyProtection="1">
      <alignment horizontal="center" vertical="center" wrapText="1" shrinkToFit="1"/>
      <protection locked="0"/>
    </xf>
    <xf numFmtId="0" fontId="95" fillId="70" borderId="13" xfId="274" applyFont="1" applyFill="1" applyBorder="1" applyAlignment="1">
      <alignment horizontal="center" vertical="center" wrapText="1"/>
    </xf>
    <xf numFmtId="0" fontId="108" fillId="70" borderId="13" xfId="620" applyFont="1" applyFill="1" applyBorder="1" applyAlignment="1" applyProtection="1">
      <alignment horizontal="center" vertical="center" shrinkToFit="1"/>
      <protection locked="0"/>
    </xf>
    <xf numFmtId="169" fontId="109" fillId="70" borderId="13" xfId="620" applyNumberFormat="1" applyFont="1" applyFill="1" applyBorder="1" applyAlignment="1" applyProtection="1">
      <alignment horizontal="left" vertical="center" wrapText="1" shrinkToFit="1"/>
      <protection locked="0"/>
    </xf>
    <xf numFmtId="49" fontId="110" fillId="73" borderId="13" xfId="620" applyNumberFormat="1" applyFont="1" applyFill="1" applyBorder="1" applyAlignment="1" applyProtection="1">
      <alignment horizontal="center" vertical="center" shrinkToFit="1"/>
      <protection locked="0"/>
    </xf>
    <xf numFmtId="165" fontId="108" fillId="70" borderId="0" xfId="620" applyNumberFormat="1" applyFont="1" applyFill="1" applyBorder="1" applyAlignment="1" applyProtection="1">
      <alignment horizontal="center" vertical="center" shrinkToFit="1"/>
      <protection locked="0"/>
    </xf>
    <xf numFmtId="49" fontId="110" fillId="70" borderId="0" xfId="620" applyNumberFormat="1" applyFont="1" applyFill="1" applyBorder="1" applyAlignment="1" applyProtection="1">
      <alignment horizontal="center" vertical="center" shrinkToFit="1"/>
      <protection locked="0"/>
    </xf>
    <xf numFmtId="0" fontId="108" fillId="70" borderId="22" xfId="620" applyFont="1" applyFill="1" applyBorder="1" applyAlignment="1" applyProtection="1">
      <alignment horizontal="center" vertical="center" shrinkToFit="1"/>
      <protection locked="0"/>
    </xf>
    <xf numFmtId="0" fontId="108" fillId="70" borderId="22" xfId="620" applyNumberFormat="1" applyFont="1" applyFill="1" applyBorder="1" applyAlignment="1" applyProtection="1">
      <alignment horizontal="center" vertical="center" shrinkToFit="1"/>
      <protection locked="0"/>
    </xf>
    <xf numFmtId="0" fontId="108" fillId="0" borderId="20" xfId="0" applyFont="1" applyFill="1" applyBorder="1" applyAlignment="1" applyProtection="1">
      <alignment horizontal="center" vertical="center" shrinkToFit="1"/>
      <protection locked="0"/>
    </xf>
    <xf numFmtId="0" fontId="108" fillId="70" borderId="20" xfId="620" applyNumberFormat="1" applyFont="1" applyFill="1" applyBorder="1" applyAlignment="1" applyProtection="1">
      <alignment horizontal="center" vertical="center" shrinkToFit="1"/>
      <protection locked="0"/>
    </xf>
    <xf numFmtId="49" fontId="108" fillId="70" borderId="20" xfId="620" applyNumberFormat="1" applyFont="1" applyFill="1" applyBorder="1" applyAlignment="1" applyProtection="1">
      <alignment horizontal="center" vertical="center" shrinkToFit="1"/>
      <protection locked="0"/>
    </xf>
    <xf numFmtId="0" fontId="108" fillId="70" borderId="20" xfId="620" applyFont="1" applyFill="1" applyBorder="1" applyAlignment="1" applyProtection="1">
      <alignment horizontal="center" vertical="center" shrinkToFit="1"/>
      <protection locked="0"/>
    </xf>
    <xf numFmtId="0" fontId="105" fillId="70" borderId="20" xfId="620" applyFont="1" applyFill="1" applyBorder="1" applyAlignment="1" applyProtection="1">
      <alignment horizontal="center" vertical="center" wrapText="1"/>
      <protection locked="0"/>
    </xf>
    <xf numFmtId="0" fontId="0" fillId="0" borderId="22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0" xfId="0" applyFont="1" applyBorder="1"/>
    <xf numFmtId="0" fontId="94" fillId="71" borderId="0" xfId="620" applyFont="1" applyFill="1" applyAlignment="1" applyProtection="1">
      <alignment vertical="center"/>
    </xf>
    <xf numFmtId="0" fontId="96" fillId="71" borderId="0" xfId="620" applyFont="1" applyFill="1" applyAlignment="1" applyProtection="1">
      <alignment vertical="center"/>
    </xf>
    <xf numFmtId="0" fontId="0" fillId="0" borderId="0" xfId="0" applyAlignment="1">
      <alignment horizontal="center"/>
    </xf>
    <xf numFmtId="0" fontId="0" fillId="69" borderId="0" xfId="0" applyFill="1"/>
    <xf numFmtId="0" fontId="112" fillId="66" borderId="0" xfId="0" applyFont="1" applyFill="1" applyProtection="1">
      <protection locked="0"/>
    </xf>
    <xf numFmtId="165" fontId="0" fillId="69" borderId="0" xfId="0" applyNumberFormat="1" applyFill="1"/>
    <xf numFmtId="165" fontId="112" fillId="66" borderId="0" xfId="0" applyNumberFormat="1" applyFont="1" applyFill="1" applyProtection="1">
      <protection locked="0"/>
    </xf>
    <xf numFmtId="0" fontId="113" fillId="74" borderId="20" xfId="620" applyFont="1" applyFill="1" applyBorder="1" applyAlignment="1" applyProtection="1">
      <alignment horizontal="right" vertical="center"/>
    </xf>
    <xf numFmtId="0" fontId="113" fillId="74" borderId="21" xfId="620" applyFont="1" applyFill="1" applyBorder="1" applyAlignment="1" applyProtection="1">
      <alignment horizontal="right" vertical="center"/>
    </xf>
    <xf numFmtId="0" fontId="113" fillId="74" borderId="23" xfId="620" applyFont="1" applyFill="1" applyBorder="1" applyAlignment="1" applyProtection="1">
      <alignment horizontal="left" vertical="center"/>
    </xf>
    <xf numFmtId="0" fontId="0" fillId="0" borderId="0" xfId="0" applyProtection="1">
      <protection locked="0"/>
    </xf>
    <xf numFmtId="0" fontId="114" fillId="0" borderId="20" xfId="0" applyFont="1" applyBorder="1" applyAlignment="1" applyProtection="1">
      <alignment vertical="center" wrapText="1"/>
      <protection locked="0"/>
    </xf>
    <xf numFmtId="0" fontId="106" fillId="71" borderId="0" xfId="620" applyFont="1" applyFill="1" applyAlignment="1" applyProtection="1">
      <alignment horizontal="right" vertical="center"/>
    </xf>
    <xf numFmtId="191" fontId="106" fillId="71" borderId="0" xfId="620" applyNumberFormat="1" applyFont="1" applyFill="1" applyAlignment="1" applyProtection="1">
      <alignment vertical="center"/>
    </xf>
    <xf numFmtId="0" fontId="100" fillId="0" borderId="24" xfId="620" applyFont="1" applyFill="1" applyBorder="1" applyAlignment="1" applyProtection="1">
      <alignment vertical="center" shrinkToFit="1"/>
    </xf>
    <xf numFmtId="0" fontId="115" fillId="0" borderId="24" xfId="620" applyFont="1" applyFill="1" applyBorder="1" applyAlignment="1" applyProtection="1">
      <alignment vertical="center" shrinkToFit="1"/>
    </xf>
    <xf numFmtId="9" fontId="0" fillId="0" borderId="0" xfId="628" applyFont="1"/>
    <xf numFmtId="43" fontId="0" fillId="0" borderId="0" xfId="200" applyFont="1"/>
    <xf numFmtId="194" fontId="108" fillId="0" borderId="22" xfId="0" applyNumberFormat="1" applyFont="1" applyFill="1" applyBorder="1" applyAlignment="1" applyProtection="1">
      <alignment horizontal="center" vertical="center" shrinkToFit="1"/>
      <protection locked="0"/>
    </xf>
    <xf numFmtId="194" fontId="108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121" fillId="70" borderId="0" xfId="0" applyFont="1" applyFill="1" applyBorder="1" applyAlignment="1" applyProtection="1">
      <alignment horizontal="center" vertical="center"/>
      <protection locked="0"/>
    </xf>
    <xf numFmtId="0" fontId="124" fillId="0" borderId="13" xfId="0" applyFont="1" applyBorder="1" applyAlignment="1"/>
    <xf numFmtId="0" fontId="113" fillId="71" borderId="20" xfId="620" applyFont="1" applyFill="1" applyBorder="1" applyAlignment="1" applyProtection="1">
      <alignment vertical="center"/>
    </xf>
    <xf numFmtId="0" fontId="125" fillId="0" borderId="23" xfId="0" applyFont="1" applyBorder="1" applyAlignment="1">
      <alignment vertical="center"/>
    </xf>
    <xf numFmtId="0" fontId="126" fillId="0" borderId="20" xfId="0" applyFont="1" applyBorder="1" applyAlignment="1">
      <alignment vertical="center"/>
    </xf>
    <xf numFmtId="0" fontId="126" fillId="0" borderId="21" xfId="0" applyFont="1" applyBorder="1" applyAlignment="1">
      <alignment vertical="center"/>
    </xf>
    <xf numFmtId="0" fontId="125" fillId="0" borderId="25" xfId="0" applyFont="1" applyBorder="1" applyAlignment="1">
      <alignment vertical="center"/>
    </xf>
    <xf numFmtId="0" fontId="126" fillId="0" borderId="22" xfId="0" applyFont="1" applyBorder="1" applyAlignment="1">
      <alignment vertical="center"/>
    </xf>
    <xf numFmtId="0" fontId="126" fillId="0" borderId="26" xfId="0" applyFont="1" applyBorder="1" applyAlignment="1">
      <alignment vertical="center"/>
    </xf>
    <xf numFmtId="0" fontId="123" fillId="0" borderId="0" xfId="0" applyFont="1" applyBorder="1" applyAlignment="1">
      <alignment vertical="center"/>
    </xf>
    <xf numFmtId="0" fontId="100" fillId="74" borderId="17" xfId="620" applyFont="1" applyFill="1" applyBorder="1" applyAlignment="1" applyProtection="1">
      <alignment horizontal="center" textRotation="90" wrapText="1"/>
    </xf>
    <xf numFmtId="0" fontId="100" fillId="74" borderId="17" xfId="620" applyFont="1" applyFill="1" applyBorder="1" applyAlignment="1" applyProtection="1">
      <alignment horizontal="center" textRotation="90" wrapText="1" shrinkToFit="1"/>
    </xf>
    <xf numFmtId="0" fontId="94" fillId="74" borderId="17" xfId="620" applyFont="1" applyFill="1" applyBorder="1" applyAlignment="1" applyProtection="1">
      <alignment horizontal="center" textRotation="90" wrapText="1" shrinkToFit="1"/>
    </xf>
    <xf numFmtId="0" fontId="106" fillId="74" borderId="17" xfId="620" applyFont="1" applyFill="1" applyBorder="1" applyAlignment="1" applyProtection="1">
      <alignment horizontal="center" textRotation="90" wrapText="1"/>
    </xf>
    <xf numFmtId="0" fontId="6" fillId="74" borderId="17" xfId="620" applyFont="1" applyFill="1" applyBorder="1" applyAlignment="1" applyProtection="1">
      <alignment horizontal="center" textRotation="90" wrapText="1"/>
    </xf>
    <xf numFmtId="0" fontId="0" fillId="66" borderId="17" xfId="0" applyFill="1" applyBorder="1"/>
    <xf numFmtId="1" fontId="129" fillId="0" borderId="24" xfId="620" applyNumberFormat="1" applyFont="1" applyFill="1" applyBorder="1" applyAlignment="1" applyProtection="1">
      <alignment horizontal="center" vertical="center" shrinkToFit="1"/>
    </xf>
    <xf numFmtId="2" fontId="98" fillId="0" borderId="24" xfId="620" applyNumberFormat="1" applyFont="1" applyFill="1" applyBorder="1" applyAlignment="1" applyProtection="1">
      <alignment vertical="center"/>
    </xf>
    <xf numFmtId="2" fontId="104" fillId="0" borderId="0" xfId="620" applyNumberFormat="1" applyFont="1" applyFill="1" applyBorder="1" applyAlignment="1" applyProtection="1">
      <alignment vertical="center" shrinkToFit="1"/>
    </xf>
    <xf numFmtId="0" fontId="103" fillId="0" borderId="0" xfId="620" applyFont="1" applyFill="1" applyBorder="1" applyAlignment="1" applyProtection="1">
      <alignment vertical="center" shrinkToFit="1"/>
    </xf>
    <xf numFmtId="0" fontId="106" fillId="74" borderId="17" xfId="620" applyFont="1" applyFill="1" applyBorder="1" applyAlignment="1" applyProtection="1">
      <alignment horizontal="center" vertical="center" wrapText="1"/>
    </xf>
    <xf numFmtId="0" fontId="134" fillId="0" borderId="13" xfId="0" applyFont="1" applyBorder="1" applyAlignment="1"/>
    <xf numFmtId="0" fontId="94" fillId="70" borderId="17" xfId="274" applyFont="1" applyFill="1" applyBorder="1" applyAlignment="1">
      <alignment vertical="center"/>
    </xf>
    <xf numFmtId="0" fontId="78" fillId="6" borderId="23" xfId="620" applyFont="1" applyFill="1" applyBorder="1" applyAlignment="1" applyProtection="1">
      <alignment horizontal="left" vertical="center"/>
    </xf>
    <xf numFmtId="0" fontId="78" fillId="6" borderId="20" xfId="620" applyFont="1" applyFill="1" applyBorder="1" applyAlignment="1" applyProtection="1">
      <alignment horizontal="left" vertical="center"/>
    </xf>
    <xf numFmtId="0" fontId="10" fillId="71" borderId="0" xfId="620" applyFont="1" applyFill="1" applyBorder="1" applyAlignment="1" applyProtection="1">
      <alignment horizontal="center" vertical="center" wrapText="1"/>
    </xf>
    <xf numFmtId="0" fontId="3" fillId="75" borderId="17" xfId="0" applyFont="1" applyFill="1" applyBorder="1" applyAlignment="1">
      <alignment horizontal="center" vertical="center" textRotation="90" wrapText="1"/>
    </xf>
    <xf numFmtId="0" fontId="105" fillId="71" borderId="20" xfId="620" applyFont="1" applyFill="1" applyBorder="1" applyAlignment="1" applyProtection="1">
      <alignment horizontal="center" vertical="center"/>
      <protection locked="0"/>
    </xf>
    <xf numFmtId="0" fontId="107" fillId="0" borderId="20" xfId="274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>
      <alignment vertical="center"/>
    </xf>
    <xf numFmtId="0" fontId="98" fillId="71" borderId="13" xfId="620" applyFont="1" applyFill="1" applyBorder="1" applyAlignment="1" applyProtection="1">
      <alignment vertical="center"/>
    </xf>
    <xf numFmtId="2" fontId="113" fillId="0" borderId="28" xfId="620" applyNumberFormat="1" applyFont="1" applyFill="1" applyBorder="1" applyAlignment="1" applyProtection="1">
      <alignment vertical="center"/>
    </xf>
    <xf numFmtId="2" fontId="103" fillId="0" borderId="29" xfId="620" applyNumberFormat="1" applyFont="1" applyFill="1" applyBorder="1" applyAlignment="1" applyProtection="1">
      <alignment vertical="center" shrinkToFit="1"/>
    </xf>
    <xf numFmtId="0" fontId="103" fillId="0" borderId="29" xfId="620" applyFont="1" applyFill="1" applyBorder="1" applyAlignment="1" applyProtection="1">
      <alignment vertical="center" shrinkToFit="1"/>
    </xf>
    <xf numFmtId="0" fontId="94" fillId="79" borderId="0" xfId="274" applyFont="1" applyFill="1" applyAlignment="1">
      <alignment vertical="center"/>
    </xf>
    <xf numFmtId="1" fontId="132" fillId="79" borderId="27" xfId="620" applyNumberFormat="1" applyFont="1" applyFill="1" applyBorder="1" applyAlignment="1" applyProtection="1">
      <alignment horizontal="center" vertical="center" shrinkToFit="1"/>
    </xf>
    <xf numFmtId="0" fontId="106" fillId="74" borderId="17" xfId="620" applyFont="1" applyFill="1" applyBorder="1" applyAlignment="1" applyProtection="1">
      <alignment horizontal="center" vertical="center" wrapText="1"/>
    </xf>
    <xf numFmtId="0" fontId="106" fillId="80" borderId="17" xfId="620" applyFont="1" applyFill="1" applyBorder="1" applyAlignment="1" applyProtection="1">
      <alignment horizontal="center" vertical="center"/>
      <protection locked="0"/>
    </xf>
    <xf numFmtId="0" fontId="100" fillId="79" borderId="24" xfId="620" applyFont="1" applyFill="1" applyBorder="1" applyAlignment="1" applyProtection="1">
      <alignment vertical="center" shrinkToFit="1"/>
    </xf>
    <xf numFmtId="2" fontId="113" fillId="79" borderId="28" xfId="620" applyNumberFormat="1" applyFont="1" applyFill="1" applyBorder="1" applyAlignment="1" applyProtection="1">
      <alignment vertical="center"/>
    </xf>
    <xf numFmtId="2" fontId="103" fillId="79" borderId="29" xfId="620" applyNumberFormat="1" applyFont="1" applyFill="1" applyBorder="1" applyAlignment="1" applyProtection="1">
      <alignment vertical="center" shrinkToFit="1"/>
    </xf>
    <xf numFmtId="0" fontId="103" fillId="79" borderId="29" xfId="620" applyFont="1" applyFill="1" applyBorder="1" applyAlignment="1" applyProtection="1">
      <alignment vertical="center" shrinkToFit="1"/>
    </xf>
    <xf numFmtId="0" fontId="106" fillId="80" borderId="17" xfId="0" applyNumberFormat="1" applyFont="1" applyFill="1" applyBorder="1" applyAlignment="1" applyProtection="1">
      <alignment horizontal="center" vertical="center" shrinkToFit="1"/>
    </xf>
    <xf numFmtId="0" fontId="106" fillId="80" borderId="17" xfId="0" quotePrefix="1" applyNumberFormat="1" applyFont="1" applyFill="1" applyBorder="1" applyAlignment="1" applyProtection="1">
      <alignment horizontal="center" vertical="center" shrinkToFit="1"/>
    </xf>
    <xf numFmtId="0" fontId="106" fillId="80" borderId="17" xfId="620" applyNumberFormat="1" applyFont="1" applyFill="1" applyBorder="1" applyAlignment="1" applyProtection="1">
      <alignment horizontal="center" vertical="center" shrinkToFit="1"/>
    </xf>
    <xf numFmtId="0" fontId="106" fillId="80" borderId="17" xfId="620" quotePrefix="1" applyNumberFormat="1" applyFont="1" applyFill="1" applyBorder="1" applyAlignment="1" applyProtection="1">
      <alignment horizontal="center" vertical="center" shrinkToFit="1"/>
    </xf>
    <xf numFmtId="16" fontId="106" fillId="80" borderId="17" xfId="0" applyNumberFormat="1" applyFont="1" applyFill="1" applyBorder="1" applyAlignment="1" applyProtection="1">
      <alignment horizontal="center" vertical="center" shrinkToFit="1"/>
    </xf>
    <xf numFmtId="0" fontId="106" fillId="80" borderId="17" xfId="0" applyFont="1" applyFill="1" applyBorder="1" applyAlignment="1" applyProtection="1">
      <alignment horizontal="center" vertical="center" shrinkToFit="1"/>
    </xf>
    <xf numFmtId="0" fontId="100" fillId="80" borderId="24" xfId="620" applyFont="1" applyFill="1" applyBorder="1" applyAlignment="1" applyProtection="1">
      <alignment vertical="center" shrinkToFit="1"/>
    </xf>
    <xf numFmtId="2" fontId="113" fillId="80" borderId="28" xfId="620" applyNumberFormat="1" applyFont="1" applyFill="1" applyBorder="1" applyAlignment="1" applyProtection="1">
      <alignment vertical="center"/>
    </xf>
    <xf numFmtId="2" fontId="103" fillId="80" borderId="29" xfId="620" applyNumberFormat="1" applyFont="1" applyFill="1" applyBorder="1" applyAlignment="1" applyProtection="1">
      <alignment vertical="center" shrinkToFit="1"/>
    </xf>
    <xf numFmtId="0" fontId="103" fillId="80" borderId="29" xfId="620" applyFont="1" applyFill="1" applyBorder="1" applyAlignment="1" applyProtection="1">
      <alignment vertical="center" shrinkToFit="1"/>
    </xf>
    <xf numFmtId="0" fontId="106" fillId="81" borderId="17" xfId="620" applyFont="1" applyFill="1" applyBorder="1" applyAlignment="1" applyProtection="1">
      <alignment horizontal="center" vertical="center"/>
      <protection locked="0"/>
    </xf>
    <xf numFmtId="0" fontId="106" fillId="81" borderId="17" xfId="0" applyNumberFormat="1" applyFont="1" applyFill="1" applyBorder="1" applyAlignment="1" applyProtection="1">
      <alignment horizontal="center" vertical="center" shrinkToFit="1"/>
    </xf>
    <xf numFmtId="0" fontId="106" fillId="81" borderId="17" xfId="0" quotePrefix="1" applyNumberFormat="1" applyFont="1" applyFill="1" applyBorder="1" applyAlignment="1" applyProtection="1">
      <alignment horizontal="center" vertical="center" shrinkToFit="1"/>
    </xf>
    <xf numFmtId="0" fontId="106" fillId="81" borderId="17" xfId="620" applyNumberFormat="1" applyFont="1" applyFill="1" applyBorder="1" applyAlignment="1" applyProtection="1">
      <alignment horizontal="center" vertical="center" shrinkToFit="1"/>
    </xf>
    <xf numFmtId="0" fontId="106" fillId="81" borderId="17" xfId="620" quotePrefix="1" applyNumberFormat="1" applyFont="1" applyFill="1" applyBorder="1" applyAlignment="1" applyProtection="1">
      <alignment horizontal="center" vertical="center" shrinkToFit="1"/>
    </xf>
    <xf numFmtId="16" fontId="106" fillId="81" borderId="17" xfId="0" applyNumberFormat="1" applyFont="1" applyFill="1" applyBorder="1" applyAlignment="1" applyProtection="1">
      <alignment horizontal="center" vertical="center" shrinkToFit="1"/>
    </xf>
    <xf numFmtId="0" fontId="106" fillId="81" borderId="17" xfId="0" applyFont="1" applyFill="1" applyBorder="1" applyAlignment="1" applyProtection="1">
      <alignment horizontal="center" vertical="center" shrinkToFit="1"/>
    </xf>
    <xf numFmtId="0" fontId="100" fillId="81" borderId="24" xfId="620" applyFont="1" applyFill="1" applyBorder="1" applyAlignment="1" applyProtection="1">
      <alignment vertical="center" shrinkToFit="1"/>
    </xf>
    <xf numFmtId="2" fontId="113" fillId="81" borderId="28" xfId="620" applyNumberFormat="1" applyFont="1" applyFill="1" applyBorder="1" applyAlignment="1" applyProtection="1">
      <alignment vertical="center"/>
    </xf>
    <xf numFmtId="2" fontId="103" fillId="81" borderId="29" xfId="620" applyNumberFormat="1" applyFont="1" applyFill="1" applyBorder="1" applyAlignment="1" applyProtection="1">
      <alignment vertical="center" shrinkToFit="1"/>
    </xf>
    <xf numFmtId="0" fontId="103" fillId="81" borderId="29" xfId="620" applyFont="1" applyFill="1" applyBorder="1" applyAlignment="1" applyProtection="1">
      <alignment vertical="center" shrinkToFit="1"/>
    </xf>
    <xf numFmtId="0" fontId="106" fillId="82" borderId="17" xfId="620" applyFont="1" applyFill="1" applyBorder="1" applyAlignment="1" applyProtection="1">
      <alignment horizontal="center" vertical="center"/>
      <protection locked="0"/>
    </xf>
    <xf numFmtId="0" fontId="106" fillId="82" borderId="17" xfId="0" applyNumberFormat="1" applyFont="1" applyFill="1" applyBorder="1" applyAlignment="1" applyProtection="1">
      <alignment horizontal="center" vertical="center" shrinkToFit="1"/>
    </xf>
    <xf numFmtId="0" fontId="106" fillId="82" borderId="17" xfId="620" applyNumberFormat="1" applyFont="1" applyFill="1" applyBorder="1" applyAlignment="1" applyProtection="1">
      <alignment horizontal="center" vertical="center" shrinkToFit="1"/>
    </xf>
    <xf numFmtId="0" fontId="106" fillId="82" borderId="17" xfId="620" quotePrefix="1" applyNumberFormat="1" applyFont="1" applyFill="1" applyBorder="1" applyAlignment="1" applyProtection="1">
      <alignment horizontal="center" vertical="center" shrinkToFit="1"/>
    </xf>
    <xf numFmtId="16" fontId="106" fillId="82" borderId="17" xfId="0" applyNumberFormat="1" applyFont="1" applyFill="1" applyBorder="1" applyAlignment="1" applyProtection="1">
      <alignment horizontal="center" vertical="center" shrinkToFit="1"/>
    </xf>
    <xf numFmtId="0" fontId="106" fillId="82" borderId="17" xfId="0" applyFont="1" applyFill="1" applyBorder="1" applyAlignment="1" applyProtection="1">
      <alignment horizontal="center" vertical="center" shrinkToFit="1"/>
    </xf>
    <xf numFmtId="0" fontId="100" fillId="82" borderId="24" xfId="620" applyFont="1" applyFill="1" applyBorder="1" applyAlignment="1" applyProtection="1">
      <alignment vertical="center" shrinkToFit="1"/>
    </xf>
    <xf numFmtId="2" fontId="113" fillId="82" borderId="28" xfId="620" applyNumberFormat="1" applyFont="1" applyFill="1" applyBorder="1" applyAlignment="1" applyProtection="1">
      <alignment vertical="center"/>
    </xf>
    <xf numFmtId="2" fontId="103" fillId="82" borderId="29" xfId="620" applyNumberFormat="1" applyFont="1" applyFill="1" applyBorder="1" applyAlignment="1" applyProtection="1">
      <alignment vertical="center" shrinkToFit="1"/>
    </xf>
    <xf numFmtId="0" fontId="103" fillId="82" borderId="29" xfId="620" applyFont="1" applyFill="1" applyBorder="1" applyAlignment="1" applyProtection="1">
      <alignment vertical="center" shrinkToFit="1"/>
    </xf>
    <xf numFmtId="0" fontId="106" fillId="84" borderId="17" xfId="0" applyNumberFormat="1" applyFont="1" applyFill="1" applyBorder="1" applyAlignment="1" applyProtection="1">
      <alignment horizontal="center" vertical="center" shrinkToFit="1"/>
    </xf>
    <xf numFmtId="0" fontId="106" fillId="84" borderId="17" xfId="0" quotePrefix="1" applyNumberFormat="1" applyFont="1" applyFill="1" applyBorder="1" applyAlignment="1" applyProtection="1">
      <alignment horizontal="center" vertical="center" shrinkToFit="1"/>
    </xf>
    <xf numFmtId="0" fontId="106" fillId="86" borderId="17" xfId="620" applyFont="1" applyFill="1" applyBorder="1" applyAlignment="1" applyProtection="1">
      <alignment horizontal="center" vertical="center"/>
      <protection locked="0"/>
    </xf>
    <xf numFmtId="0" fontId="106" fillId="87" borderId="17" xfId="0" applyNumberFormat="1" applyFont="1" applyFill="1" applyBorder="1" applyAlignment="1" applyProtection="1">
      <alignment horizontal="center" vertical="center" shrinkToFit="1"/>
    </xf>
    <xf numFmtId="0" fontId="106" fillId="87" borderId="17" xfId="0" quotePrefix="1" applyNumberFormat="1" applyFont="1" applyFill="1" applyBorder="1" applyAlignment="1" applyProtection="1">
      <alignment horizontal="center" vertical="center" shrinkToFit="1"/>
    </xf>
    <xf numFmtId="0" fontId="106" fillId="86" borderId="17" xfId="620" applyNumberFormat="1" applyFont="1" applyFill="1" applyBorder="1" applyAlignment="1" applyProtection="1">
      <alignment horizontal="center" vertical="center" shrinkToFit="1"/>
    </xf>
    <xf numFmtId="0" fontId="106" fillId="86" borderId="17" xfId="620" quotePrefix="1" applyNumberFormat="1" applyFont="1" applyFill="1" applyBorder="1" applyAlignment="1" applyProtection="1">
      <alignment horizontal="center" vertical="center" shrinkToFit="1"/>
    </xf>
    <xf numFmtId="16" fontId="106" fillId="86" borderId="17" xfId="0" applyNumberFormat="1" applyFont="1" applyFill="1" applyBorder="1" applyAlignment="1" applyProtection="1">
      <alignment horizontal="center" vertical="center" shrinkToFit="1"/>
    </xf>
    <xf numFmtId="0" fontId="106" fillId="86" borderId="17" xfId="0" applyNumberFormat="1" applyFont="1" applyFill="1" applyBorder="1" applyAlignment="1" applyProtection="1">
      <alignment horizontal="center" vertical="center" shrinkToFit="1"/>
    </xf>
    <xf numFmtId="0" fontId="106" fillId="86" borderId="17" xfId="0" applyFont="1" applyFill="1" applyBorder="1" applyAlignment="1" applyProtection="1">
      <alignment horizontal="center" vertical="center" shrinkToFit="1"/>
    </xf>
    <xf numFmtId="0" fontId="100" fillId="86" borderId="24" xfId="620" applyFont="1" applyFill="1" applyBorder="1" applyAlignment="1" applyProtection="1">
      <alignment vertical="center" shrinkToFit="1"/>
    </xf>
    <xf numFmtId="2" fontId="113" fillId="86" borderId="28" xfId="620" applyNumberFormat="1" applyFont="1" applyFill="1" applyBorder="1" applyAlignment="1" applyProtection="1">
      <alignment vertical="center"/>
    </xf>
    <xf numFmtId="2" fontId="103" fillId="86" borderId="29" xfId="620" applyNumberFormat="1" applyFont="1" applyFill="1" applyBorder="1" applyAlignment="1" applyProtection="1">
      <alignment vertical="center" shrinkToFit="1"/>
    </xf>
    <xf numFmtId="0" fontId="103" fillId="86" borderId="29" xfId="620" applyFont="1" applyFill="1" applyBorder="1" applyAlignment="1" applyProtection="1">
      <alignment vertical="center" shrinkToFit="1"/>
    </xf>
    <xf numFmtId="0" fontId="106" fillId="88" borderId="17" xfId="620" applyFont="1" applyFill="1" applyBorder="1" applyAlignment="1" applyProtection="1">
      <alignment horizontal="center" vertical="center"/>
      <protection locked="0"/>
    </xf>
    <xf numFmtId="0" fontId="106" fillId="88" borderId="17" xfId="0" applyNumberFormat="1" applyFont="1" applyFill="1" applyBorder="1" applyAlignment="1" applyProtection="1">
      <alignment horizontal="center" vertical="center" shrinkToFit="1"/>
    </xf>
    <xf numFmtId="0" fontId="106" fillId="88" borderId="17" xfId="0" quotePrefix="1" applyNumberFormat="1" applyFont="1" applyFill="1" applyBorder="1" applyAlignment="1" applyProtection="1">
      <alignment horizontal="center" vertical="center" shrinkToFit="1"/>
    </xf>
    <xf numFmtId="0" fontId="106" fillId="88" borderId="17" xfId="620" applyNumberFormat="1" applyFont="1" applyFill="1" applyBorder="1" applyAlignment="1" applyProtection="1">
      <alignment horizontal="center" vertical="center" shrinkToFit="1"/>
    </xf>
    <xf numFmtId="0" fontId="106" fillId="88" borderId="17" xfId="620" quotePrefix="1" applyNumberFormat="1" applyFont="1" applyFill="1" applyBorder="1" applyAlignment="1" applyProtection="1">
      <alignment horizontal="center" vertical="center" shrinkToFit="1"/>
    </xf>
    <xf numFmtId="16" fontId="106" fillId="88" borderId="17" xfId="0" applyNumberFormat="1" applyFont="1" applyFill="1" applyBorder="1" applyAlignment="1" applyProtection="1">
      <alignment horizontal="center" vertical="center" shrinkToFit="1"/>
    </xf>
    <xf numFmtId="0" fontId="106" fillId="88" borderId="17" xfId="0" applyFont="1" applyFill="1" applyBorder="1" applyAlignment="1" applyProtection="1">
      <alignment horizontal="center" vertical="center" shrinkToFit="1"/>
    </xf>
    <xf numFmtId="0" fontId="100" fillId="88" borderId="24" xfId="620" applyFont="1" applyFill="1" applyBorder="1" applyAlignment="1" applyProtection="1">
      <alignment vertical="center" shrinkToFit="1"/>
    </xf>
    <xf numFmtId="2" fontId="113" fillId="88" borderId="28" xfId="620" applyNumberFormat="1" applyFont="1" applyFill="1" applyBorder="1" applyAlignment="1" applyProtection="1">
      <alignment vertical="center"/>
    </xf>
    <xf numFmtId="2" fontId="103" fillId="88" borderId="29" xfId="620" applyNumberFormat="1" applyFont="1" applyFill="1" applyBorder="1" applyAlignment="1" applyProtection="1">
      <alignment vertical="center" shrinkToFit="1"/>
    </xf>
    <xf numFmtId="0" fontId="103" fillId="88" borderId="29" xfId="620" applyFont="1" applyFill="1" applyBorder="1" applyAlignment="1" applyProtection="1">
      <alignment vertical="center" shrinkToFit="1"/>
    </xf>
    <xf numFmtId="0" fontId="106" fillId="86" borderId="17" xfId="0" quotePrefix="1" applyNumberFormat="1" applyFont="1" applyFill="1" applyBorder="1" applyAlignment="1" applyProtection="1">
      <alignment horizontal="center" vertical="center" shrinkToFit="1"/>
    </xf>
    <xf numFmtId="0" fontId="106" fillId="89" borderId="17" xfId="620" applyFont="1" applyFill="1" applyBorder="1" applyAlignment="1" applyProtection="1">
      <alignment horizontal="center" vertical="center"/>
      <protection locked="0"/>
    </xf>
    <xf numFmtId="0" fontId="106" fillId="89" borderId="17" xfId="0" applyNumberFormat="1" applyFont="1" applyFill="1" applyBorder="1" applyAlignment="1" applyProtection="1">
      <alignment horizontal="center" vertical="center" shrinkToFit="1"/>
    </xf>
    <xf numFmtId="0" fontId="106" fillId="89" borderId="17" xfId="0" quotePrefix="1" applyNumberFormat="1" applyFont="1" applyFill="1" applyBorder="1" applyAlignment="1" applyProtection="1">
      <alignment horizontal="center" vertical="center" shrinkToFit="1"/>
    </xf>
    <xf numFmtId="0" fontId="106" fillId="89" borderId="17" xfId="620" applyNumberFormat="1" applyFont="1" applyFill="1" applyBorder="1" applyAlignment="1" applyProtection="1">
      <alignment horizontal="center" vertical="center" shrinkToFit="1"/>
    </xf>
    <xf numFmtId="0" fontId="106" fillId="89" borderId="17" xfId="620" quotePrefix="1" applyNumberFormat="1" applyFont="1" applyFill="1" applyBorder="1" applyAlignment="1" applyProtection="1">
      <alignment horizontal="center" vertical="center" shrinkToFit="1"/>
    </xf>
    <xf numFmtId="16" fontId="106" fillId="89" borderId="17" xfId="0" applyNumberFormat="1" applyFont="1" applyFill="1" applyBorder="1" applyAlignment="1" applyProtection="1">
      <alignment horizontal="center" vertical="center" shrinkToFit="1"/>
    </xf>
    <xf numFmtId="0" fontId="106" fillId="89" borderId="17" xfId="0" applyFont="1" applyFill="1" applyBorder="1" applyAlignment="1" applyProtection="1">
      <alignment horizontal="center" vertical="center" shrinkToFit="1"/>
    </xf>
    <xf numFmtId="0" fontId="100" fillId="89" borderId="24" xfId="620" applyFont="1" applyFill="1" applyBorder="1" applyAlignment="1" applyProtection="1">
      <alignment vertical="center" shrinkToFit="1"/>
    </xf>
    <xf numFmtId="2" fontId="113" fillId="89" borderId="28" xfId="620" applyNumberFormat="1" applyFont="1" applyFill="1" applyBorder="1" applyAlignment="1" applyProtection="1">
      <alignment vertical="center"/>
    </xf>
    <xf numFmtId="2" fontId="103" fillId="89" borderId="29" xfId="620" applyNumberFormat="1" applyFont="1" applyFill="1" applyBorder="1" applyAlignment="1" applyProtection="1">
      <alignment vertical="center" shrinkToFit="1"/>
    </xf>
    <xf numFmtId="0" fontId="103" fillId="89" borderId="29" xfId="620" applyFont="1" applyFill="1" applyBorder="1" applyAlignment="1" applyProtection="1">
      <alignment vertical="center" shrinkToFit="1"/>
    </xf>
    <xf numFmtId="0" fontId="106" fillId="91" borderId="17" xfId="620" applyFont="1" applyFill="1" applyBorder="1" applyAlignment="1" applyProtection="1">
      <alignment horizontal="center" vertical="center"/>
      <protection locked="0"/>
    </xf>
    <xf numFmtId="0" fontId="106" fillId="92" borderId="17" xfId="0" applyNumberFormat="1" applyFont="1" applyFill="1" applyBorder="1" applyAlignment="1" applyProtection="1">
      <alignment horizontal="center" vertical="center" shrinkToFit="1"/>
    </xf>
    <xf numFmtId="0" fontId="106" fillId="92" borderId="17" xfId="0" quotePrefix="1" applyNumberFormat="1" applyFont="1" applyFill="1" applyBorder="1" applyAlignment="1" applyProtection="1">
      <alignment horizontal="center" vertical="center" shrinkToFit="1"/>
    </xf>
    <xf numFmtId="0" fontId="106" fillId="91" borderId="17" xfId="620" applyNumberFormat="1" applyFont="1" applyFill="1" applyBorder="1" applyAlignment="1" applyProtection="1">
      <alignment horizontal="center" vertical="center" shrinkToFit="1"/>
    </xf>
    <xf numFmtId="0" fontId="106" fillId="91" borderId="17" xfId="620" quotePrefix="1" applyNumberFormat="1" applyFont="1" applyFill="1" applyBorder="1" applyAlignment="1" applyProtection="1">
      <alignment horizontal="center" vertical="center" shrinkToFit="1"/>
    </xf>
    <xf numFmtId="16" fontId="106" fillId="91" borderId="17" xfId="0" applyNumberFormat="1" applyFont="1" applyFill="1" applyBorder="1" applyAlignment="1" applyProtection="1">
      <alignment horizontal="center" vertical="center" shrinkToFit="1"/>
    </xf>
    <xf numFmtId="0" fontId="106" fillId="91" borderId="17" xfId="0" applyNumberFormat="1" applyFont="1" applyFill="1" applyBorder="1" applyAlignment="1" applyProtection="1">
      <alignment horizontal="center" vertical="center" shrinkToFit="1"/>
    </xf>
    <xf numFmtId="0" fontId="106" fillId="91" borderId="17" xfId="0" applyFont="1" applyFill="1" applyBorder="1" applyAlignment="1" applyProtection="1">
      <alignment horizontal="center" vertical="center" shrinkToFit="1"/>
    </xf>
    <xf numFmtId="0" fontId="100" fillId="91" borderId="24" xfId="620" applyFont="1" applyFill="1" applyBorder="1" applyAlignment="1" applyProtection="1">
      <alignment vertical="center" shrinkToFit="1"/>
    </xf>
    <xf numFmtId="2" fontId="113" fillId="91" borderId="28" xfId="620" applyNumberFormat="1" applyFont="1" applyFill="1" applyBorder="1" applyAlignment="1" applyProtection="1">
      <alignment vertical="center"/>
    </xf>
    <xf numFmtId="2" fontId="103" fillId="91" borderId="29" xfId="620" applyNumberFormat="1" applyFont="1" applyFill="1" applyBorder="1" applyAlignment="1" applyProtection="1">
      <alignment vertical="center" shrinkToFit="1"/>
    </xf>
    <xf numFmtId="0" fontId="103" fillId="91" borderId="29" xfId="620" applyFont="1" applyFill="1" applyBorder="1" applyAlignment="1" applyProtection="1">
      <alignment vertical="center" shrinkToFit="1"/>
    </xf>
    <xf numFmtId="0" fontId="100" fillId="93" borderId="24" xfId="620" applyFont="1" applyFill="1" applyBorder="1" applyAlignment="1" applyProtection="1">
      <alignment vertical="center" shrinkToFit="1"/>
    </xf>
    <xf numFmtId="2" fontId="113" fillId="93" borderId="28" xfId="620" applyNumberFormat="1" applyFont="1" applyFill="1" applyBorder="1" applyAlignment="1" applyProtection="1">
      <alignment vertical="center"/>
    </xf>
    <xf numFmtId="2" fontId="103" fillId="93" borderId="29" xfId="620" applyNumberFormat="1" applyFont="1" applyFill="1" applyBorder="1" applyAlignment="1" applyProtection="1">
      <alignment vertical="center" shrinkToFit="1"/>
    </xf>
    <xf numFmtId="0" fontId="103" fillId="93" borderId="29" xfId="620" applyFont="1" applyFill="1" applyBorder="1" applyAlignment="1" applyProtection="1">
      <alignment vertical="center" shrinkToFit="1"/>
    </xf>
    <xf numFmtId="0" fontId="106" fillId="93" borderId="17" xfId="620" applyFont="1" applyFill="1" applyBorder="1" applyAlignment="1" applyProtection="1">
      <alignment horizontal="center" vertical="center"/>
      <protection locked="0"/>
    </xf>
    <xf numFmtId="0" fontId="106" fillId="93" borderId="17" xfId="0" applyNumberFormat="1" applyFont="1" applyFill="1" applyBorder="1" applyAlignment="1" applyProtection="1">
      <alignment horizontal="center" vertical="center" shrinkToFit="1"/>
    </xf>
    <xf numFmtId="0" fontId="106" fillId="93" borderId="17" xfId="620" applyNumberFormat="1" applyFont="1" applyFill="1" applyBorder="1" applyAlignment="1" applyProtection="1">
      <alignment horizontal="center" vertical="center" shrinkToFit="1"/>
    </xf>
    <xf numFmtId="0" fontId="106" fillId="93" borderId="17" xfId="620" quotePrefix="1" applyNumberFormat="1" applyFont="1" applyFill="1" applyBorder="1" applyAlignment="1" applyProtection="1">
      <alignment horizontal="center" vertical="center" shrinkToFit="1"/>
    </xf>
    <xf numFmtId="16" fontId="106" fillId="93" borderId="17" xfId="0" applyNumberFormat="1" applyFont="1" applyFill="1" applyBorder="1" applyAlignment="1" applyProtection="1">
      <alignment horizontal="center" vertical="center" shrinkToFit="1"/>
    </xf>
    <xf numFmtId="0" fontId="106" fillId="93" borderId="17" xfId="0" applyFont="1" applyFill="1" applyBorder="1" applyAlignment="1" applyProtection="1">
      <alignment horizontal="center" vertical="center" shrinkToFit="1"/>
    </xf>
    <xf numFmtId="0" fontId="106" fillId="94" borderId="17" xfId="620" applyFont="1" applyFill="1" applyBorder="1" applyAlignment="1" applyProtection="1">
      <alignment horizontal="center" vertical="center"/>
      <protection locked="0"/>
    </xf>
    <xf numFmtId="0" fontId="106" fillId="94" borderId="17" xfId="0" applyNumberFormat="1" applyFont="1" applyFill="1" applyBorder="1" applyAlignment="1" applyProtection="1">
      <alignment horizontal="center" vertical="center" shrinkToFit="1"/>
    </xf>
    <xf numFmtId="0" fontId="106" fillId="94" borderId="17" xfId="620" applyNumberFormat="1" applyFont="1" applyFill="1" applyBorder="1" applyAlignment="1" applyProtection="1">
      <alignment horizontal="center" vertical="center" shrinkToFit="1"/>
    </xf>
    <xf numFmtId="0" fontId="106" fillId="94" borderId="17" xfId="620" quotePrefix="1" applyNumberFormat="1" applyFont="1" applyFill="1" applyBorder="1" applyAlignment="1" applyProtection="1">
      <alignment horizontal="center" vertical="center" shrinkToFit="1"/>
    </xf>
    <xf numFmtId="16" fontId="106" fillId="94" borderId="17" xfId="0" applyNumberFormat="1" applyFont="1" applyFill="1" applyBorder="1" applyAlignment="1" applyProtection="1">
      <alignment horizontal="center" vertical="center" shrinkToFit="1"/>
    </xf>
    <xf numFmtId="0" fontId="106" fillId="94" borderId="17" xfId="0" applyFont="1" applyFill="1" applyBorder="1" applyAlignment="1" applyProtection="1">
      <alignment horizontal="center" vertical="center" shrinkToFit="1"/>
    </xf>
    <xf numFmtId="0" fontId="100" fillId="94" borderId="24" xfId="620" applyFont="1" applyFill="1" applyBorder="1" applyAlignment="1" applyProtection="1">
      <alignment vertical="center" shrinkToFit="1"/>
    </xf>
    <xf numFmtId="2" fontId="113" fillId="94" borderId="28" xfId="620" applyNumberFormat="1" applyFont="1" applyFill="1" applyBorder="1" applyAlignment="1" applyProtection="1">
      <alignment vertical="center"/>
    </xf>
    <xf numFmtId="2" fontId="103" fillId="94" borderId="29" xfId="620" applyNumberFormat="1" applyFont="1" applyFill="1" applyBorder="1" applyAlignment="1" applyProtection="1">
      <alignment vertical="center" shrinkToFit="1"/>
    </xf>
    <xf numFmtId="0" fontId="103" fillId="94" borderId="29" xfId="620" applyFont="1" applyFill="1" applyBorder="1" applyAlignment="1" applyProtection="1">
      <alignment vertical="center" shrinkToFit="1"/>
    </xf>
    <xf numFmtId="0" fontId="106" fillId="95" borderId="17" xfId="620" applyFont="1" applyFill="1" applyBorder="1" applyAlignment="1" applyProtection="1">
      <alignment horizontal="center" vertical="center"/>
      <protection locked="0"/>
    </xf>
    <xf numFmtId="0" fontId="106" fillId="95" borderId="17" xfId="0" applyNumberFormat="1" applyFont="1" applyFill="1" applyBorder="1" applyAlignment="1" applyProtection="1">
      <alignment horizontal="center" vertical="center" shrinkToFit="1"/>
    </xf>
    <xf numFmtId="0" fontId="106" fillId="95" borderId="17" xfId="0" quotePrefix="1" applyNumberFormat="1" applyFont="1" applyFill="1" applyBorder="1" applyAlignment="1" applyProtection="1">
      <alignment horizontal="center" vertical="center" shrinkToFit="1"/>
    </xf>
    <xf numFmtId="0" fontId="106" fillId="95" borderId="17" xfId="620" applyNumberFormat="1" applyFont="1" applyFill="1" applyBorder="1" applyAlignment="1" applyProtection="1">
      <alignment horizontal="center" vertical="center" shrinkToFit="1"/>
    </xf>
    <xf numFmtId="0" fontId="106" fillId="95" borderId="17" xfId="620" quotePrefix="1" applyNumberFormat="1" applyFont="1" applyFill="1" applyBorder="1" applyAlignment="1" applyProtection="1">
      <alignment horizontal="center" vertical="center" shrinkToFit="1"/>
    </xf>
    <xf numFmtId="16" fontId="106" fillId="95" borderId="17" xfId="0" applyNumberFormat="1" applyFont="1" applyFill="1" applyBorder="1" applyAlignment="1" applyProtection="1">
      <alignment horizontal="center" vertical="center" shrinkToFit="1"/>
    </xf>
    <xf numFmtId="0" fontId="106" fillId="95" borderId="17" xfId="0" applyFont="1" applyFill="1" applyBorder="1" applyAlignment="1" applyProtection="1">
      <alignment horizontal="center" vertical="center" shrinkToFit="1"/>
    </xf>
    <xf numFmtId="0" fontId="100" fillId="95" borderId="24" xfId="620" applyFont="1" applyFill="1" applyBorder="1" applyAlignment="1" applyProtection="1">
      <alignment vertical="center" shrinkToFit="1"/>
    </xf>
    <xf numFmtId="2" fontId="113" fillId="95" borderId="28" xfId="620" applyNumberFormat="1" applyFont="1" applyFill="1" applyBorder="1" applyAlignment="1" applyProtection="1">
      <alignment vertical="center"/>
    </xf>
    <xf numFmtId="2" fontId="103" fillId="95" borderId="29" xfId="620" applyNumberFormat="1" applyFont="1" applyFill="1" applyBorder="1" applyAlignment="1" applyProtection="1">
      <alignment vertical="center" shrinkToFit="1"/>
    </xf>
    <xf numFmtId="0" fontId="103" fillId="95" borderId="29" xfId="620" applyFont="1" applyFill="1" applyBorder="1" applyAlignment="1" applyProtection="1">
      <alignment vertical="center" shrinkToFit="1"/>
    </xf>
    <xf numFmtId="167" fontId="94" fillId="70" borderId="0" xfId="274" applyNumberFormat="1" applyFont="1" applyFill="1" applyAlignment="1">
      <alignment vertical="center"/>
    </xf>
    <xf numFmtId="0" fontId="106" fillId="81" borderId="17" xfId="0" applyFont="1" applyFill="1" applyBorder="1" applyAlignment="1" applyProtection="1">
      <alignment horizontal="center" vertical="center" shrinkToFit="1"/>
    </xf>
    <xf numFmtId="0" fontId="106" fillId="89" borderId="17" xfId="0" applyFont="1" applyFill="1" applyBorder="1" applyAlignment="1" applyProtection="1">
      <alignment horizontal="center" vertical="center" shrinkToFit="1"/>
    </xf>
    <xf numFmtId="0" fontId="106" fillId="91" borderId="17" xfId="0" applyFont="1" applyFill="1" applyBorder="1" applyAlignment="1" applyProtection="1">
      <alignment horizontal="center" vertical="center" shrinkToFit="1"/>
    </xf>
    <xf numFmtId="0" fontId="106" fillId="88" borderId="17" xfId="0" applyFont="1" applyFill="1" applyBorder="1" applyAlignment="1" applyProtection="1">
      <alignment horizontal="center" vertical="center" shrinkToFit="1"/>
    </xf>
    <xf numFmtId="0" fontId="106" fillId="82" borderId="17" xfId="0" applyFont="1" applyFill="1" applyBorder="1" applyAlignment="1" applyProtection="1">
      <alignment horizontal="center" vertical="center" shrinkToFit="1"/>
    </xf>
    <xf numFmtId="0" fontId="106" fillId="82" borderId="17" xfId="0" applyNumberFormat="1" applyFont="1" applyFill="1" applyBorder="1" applyAlignment="1" applyProtection="1">
      <alignment horizontal="center" vertical="center" shrinkToFit="1"/>
    </xf>
    <xf numFmtId="0" fontId="106" fillId="88" borderId="17" xfId="0" applyNumberFormat="1" applyFont="1" applyFill="1" applyBorder="1" applyAlignment="1" applyProtection="1">
      <alignment horizontal="center" vertical="center" shrinkToFit="1"/>
    </xf>
    <xf numFmtId="0" fontId="106" fillId="81" borderId="17" xfId="0" applyNumberFormat="1" applyFont="1" applyFill="1" applyBorder="1" applyAlignment="1" applyProtection="1">
      <alignment horizontal="center" vertical="center" shrinkToFit="1"/>
    </xf>
    <xf numFmtId="0" fontId="106" fillId="89" borderId="17" xfId="0" applyNumberFormat="1" applyFont="1" applyFill="1" applyBorder="1" applyAlignment="1" applyProtection="1">
      <alignment horizontal="center" vertical="center" shrinkToFit="1"/>
    </xf>
    <xf numFmtId="0" fontId="106" fillId="91" borderId="17" xfId="0" applyNumberFormat="1" applyFont="1" applyFill="1" applyBorder="1" applyAlignment="1" applyProtection="1">
      <alignment horizontal="center" vertical="center" shrinkToFit="1"/>
    </xf>
    <xf numFmtId="0" fontId="106" fillId="74" borderId="17" xfId="620" applyFont="1" applyFill="1" applyBorder="1" applyAlignment="1" applyProtection="1">
      <alignment horizontal="center" vertical="center" wrapText="1"/>
    </xf>
    <xf numFmtId="0" fontId="106" fillId="86" borderId="17" xfId="0" applyNumberFormat="1" applyFont="1" applyFill="1" applyBorder="1" applyAlignment="1" applyProtection="1">
      <alignment horizontal="center" vertical="center" shrinkToFit="1"/>
    </xf>
    <xf numFmtId="0" fontId="106" fillId="86" borderId="17" xfId="0" applyFont="1" applyFill="1" applyBorder="1" applyAlignment="1" applyProtection="1">
      <alignment horizontal="center" vertical="center" shrinkToFit="1"/>
    </xf>
    <xf numFmtId="0" fontId="106" fillId="93" borderId="17" xfId="0" applyFont="1" applyFill="1" applyBorder="1" applyAlignment="1" applyProtection="1">
      <alignment horizontal="center" vertical="center" shrinkToFit="1"/>
    </xf>
    <xf numFmtId="0" fontId="106" fillId="93" borderId="17" xfId="0" applyNumberFormat="1" applyFont="1" applyFill="1" applyBorder="1" applyAlignment="1" applyProtection="1">
      <alignment horizontal="center" vertical="center" shrinkToFit="1"/>
    </xf>
    <xf numFmtId="0" fontId="106" fillId="80" borderId="17" xfId="0" applyFont="1" applyFill="1" applyBorder="1" applyAlignment="1" applyProtection="1">
      <alignment horizontal="center" vertical="center" shrinkToFit="1"/>
    </xf>
    <xf numFmtId="0" fontId="106" fillId="80" borderId="17" xfId="0" applyNumberFormat="1" applyFont="1" applyFill="1" applyBorder="1" applyAlignment="1" applyProtection="1">
      <alignment horizontal="center" vertical="center" shrinkToFit="1"/>
    </xf>
    <xf numFmtId="0" fontId="106" fillId="95" borderId="17" xfId="0" applyFont="1" applyFill="1" applyBorder="1" applyAlignment="1" applyProtection="1">
      <alignment horizontal="center" vertical="center" shrinkToFit="1"/>
    </xf>
    <xf numFmtId="0" fontId="106" fillId="95" borderId="17" xfId="0" applyNumberFormat="1" applyFont="1" applyFill="1" applyBorder="1" applyAlignment="1" applyProtection="1">
      <alignment horizontal="center" vertical="center" shrinkToFit="1"/>
    </xf>
    <xf numFmtId="1" fontId="132" fillId="88" borderId="27" xfId="620" applyNumberFormat="1" applyFont="1" applyFill="1" applyBorder="1" applyAlignment="1" applyProtection="1">
      <alignment horizontal="left" vertical="center" shrinkToFit="1"/>
    </xf>
    <xf numFmtId="1" fontId="132" fillId="88" borderId="48" xfId="620" applyNumberFormat="1" applyFont="1" applyFill="1" applyBorder="1" applyAlignment="1" applyProtection="1">
      <alignment horizontal="left" vertical="center" shrinkToFit="1"/>
    </xf>
    <xf numFmtId="1" fontId="132" fillId="88" borderId="49" xfId="620" applyNumberFormat="1" applyFont="1" applyFill="1" applyBorder="1" applyAlignment="1" applyProtection="1">
      <alignment horizontal="left" vertical="center" shrinkToFit="1"/>
    </xf>
    <xf numFmtId="1" fontId="132" fillId="79" borderId="27" xfId="620" applyNumberFormat="1" applyFont="1" applyFill="1" applyBorder="1" applyAlignment="1" applyProtection="1">
      <alignment horizontal="left" vertical="center" shrinkToFit="1"/>
    </xf>
    <xf numFmtId="1" fontId="132" fillId="79" borderId="48" xfId="620" applyNumberFormat="1" applyFont="1" applyFill="1" applyBorder="1" applyAlignment="1" applyProtection="1">
      <alignment horizontal="left" vertical="center" shrinkToFit="1"/>
    </xf>
    <xf numFmtId="1" fontId="132" fillId="79" borderId="49" xfId="620" applyNumberFormat="1" applyFont="1" applyFill="1" applyBorder="1" applyAlignment="1" applyProtection="1">
      <alignment horizontal="left" vertical="center" shrinkToFit="1"/>
    </xf>
    <xf numFmtId="165" fontId="98" fillId="70" borderId="25" xfId="620" applyNumberFormat="1" applyFont="1" applyFill="1" applyBorder="1" applyAlignment="1" applyProtection="1">
      <alignment horizontal="center" vertical="center" shrinkToFit="1"/>
    </xf>
    <xf numFmtId="165" fontId="98" fillId="70" borderId="22" xfId="620" applyNumberFormat="1" applyFont="1" applyFill="1" applyBorder="1" applyAlignment="1" applyProtection="1">
      <alignment horizontal="center" vertical="center" shrinkToFit="1"/>
    </xf>
    <xf numFmtId="165" fontId="98" fillId="70" borderId="26" xfId="620" applyNumberFormat="1" applyFont="1" applyFill="1" applyBorder="1" applyAlignment="1" applyProtection="1">
      <alignment horizontal="center" vertical="center" shrinkToFit="1"/>
    </xf>
    <xf numFmtId="0" fontId="106" fillId="81" borderId="17" xfId="0" applyFont="1" applyFill="1" applyBorder="1" applyAlignment="1" applyProtection="1">
      <alignment horizontal="center" vertical="center" shrinkToFit="1"/>
    </xf>
    <xf numFmtId="0" fontId="100" fillId="81" borderId="23" xfId="620" applyFont="1" applyFill="1" applyBorder="1" applyAlignment="1" applyProtection="1">
      <alignment horizontal="center" vertical="center" wrapText="1"/>
    </xf>
    <xf numFmtId="0" fontId="100" fillId="81" borderId="20" xfId="620" applyFont="1" applyFill="1" applyBorder="1" applyAlignment="1" applyProtection="1">
      <alignment horizontal="center" vertical="center" wrapText="1"/>
    </xf>
    <xf numFmtId="0" fontId="100" fillId="81" borderId="21" xfId="620" applyFont="1" applyFill="1" applyBorder="1" applyAlignment="1" applyProtection="1">
      <alignment horizontal="center" vertical="center" wrapText="1"/>
    </xf>
    <xf numFmtId="0" fontId="78" fillId="74" borderId="17" xfId="620" applyFont="1" applyFill="1" applyBorder="1" applyAlignment="1" applyProtection="1">
      <alignment horizontal="center" vertical="center"/>
    </xf>
    <xf numFmtId="0" fontId="100" fillId="74" borderId="23" xfId="620" applyFont="1" applyFill="1" applyBorder="1" applyAlignment="1" applyProtection="1">
      <alignment horizontal="left" vertical="center"/>
    </xf>
    <xf numFmtId="0" fontId="100" fillId="74" borderId="20" xfId="620" applyFont="1" applyFill="1" applyBorder="1" applyAlignment="1" applyProtection="1">
      <alignment horizontal="left" vertical="center"/>
    </xf>
    <xf numFmtId="194" fontId="106" fillId="81" borderId="17" xfId="0" applyNumberFormat="1" applyFont="1" applyFill="1" applyBorder="1" applyAlignment="1" applyProtection="1">
      <alignment horizontal="center" vertical="center" shrinkToFit="1"/>
    </xf>
    <xf numFmtId="194" fontId="106" fillId="88" borderId="17" xfId="0" applyNumberFormat="1" applyFont="1" applyFill="1" applyBorder="1" applyAlignment="1" applyProtection="1">
      <alignment horizontal="center" vertical="center" shrinkToFit="1"/>
    </xf>
    <xf numFmtId="194" fontId="106" fillId="89" borderId="17" xfId="0" applyNumberFormat="1" applyFont="1" applyFill="1" applyBorder="1" applyAlignment="1" applyProtection="1">
      <alignment horizontal="center" vertical="center" shrinkToFit="1"/>
    </xf>
    <xf numFmtId="0" fontId="106" fillId="89" borderId="17" xfId="0" applyFont="1" applyFill="1" applyBorder="1" applyAlignment="1" applyProtection="1">
      <alignment horizontal="center" vertical="center" shrinkToFit="1"/>
    </xf>
    <xf numFmtId="194" fontId="106" fillId="91" borderId="17" xfId="0" applyNumberFormat="1" applyFont="1" applyFill="1" applyBorder="1" applyAlignment="1" applyProtection="1">
      <alignment horizontal="center" vertical="center" shrinkToFit="1"/>
    </xf>
    <xf numFmtId="0" fontId="106" fillId="91" borderId="17" xfId="0" applyFont="1" applyFill="1" applyBorder="1" applyAlignment="1" applyProtection="1">
      <alignment horizontal="center" vertical="center" shrinkToFit="1"/>
    </xf>
    <xf numFmtId="0" fontId="100" fillId="82" borderId="23" xfId="620" applyFont="1" applyFill="1" applyBorder="1" applyAlignment="1" applyProtection="1">
      <alignment horizontal="center" vertical="center" wrapText="1"/>
    </xf>
    <xf numFmtId="0" fontId="100" fillId="82" borderId="20" xfId="620" applyFont="1" applyFill="1" applyBorder="1" applyAlignment="1" applyProtection="1">
      <alignment horizontal="center" vertical="center" wrapText="1"/>
    </xf>
    <xf numFmtId="0" fontId="100" fillId="82" borderId="21" xfId="620" applyFont="1" applyFill="1" applyBorder="1" applyAlignment="1" applyProtection="1">
      <alignment horizontal="center" vertical="center" wrapText="1"/>
    </xf>
    <xf numFmtId="0" fontId="106" fillId="81" borderId="23" xfId="0" applyFont="1" applyFill="1" applyBorder="1" applyAlignment="1" applyProtection="1">
      <alignment horizontal="center" vertical="center" shrinkToFit="1"/>
    </xf>
    <xf numFmtId="0" fontId="106" fillId="81" borderId="20" xfId="0" applyFont="1" applyFill="1" applyBorder="1" applyAlignment="1" applyProtection="1">
      <alignment horizontal="center" vertical="center" shrinkToFit="1"/>
    </xf>
    <xf numFmtId="0" fontId="106" fillId="81" borderId="21" xfId="0" applyFont="1" applyFill="1" applyBorder="1" applyAlignment="1" applyProtection="1">
      <alignment horizontal="center" vertical="center" shrinkToFit="1"/>
    </xf>
    <xf numFmtId="0" fontId="94" fillId="89" borderId="23" xfId="620" applyFont="1" applyFill="1" applyBorder="1" applyAlignment="1" applyProtection="1">
      <alignment horizontal="center" vertical="center" wrapText="1"/>
    </xf>
    <xf numFmtId="0" fontId="94" fillId="89" borderId="20" xfId="620" applyFont="1" applyFill="1" applyBorder="1" applyAlignment="1" applyProtection="1">
      <alignment horizontal="center" vertical="center" wrapText="1"/>
    </xf>
    <xf numFmtId="0" fontId="94" fillId="89" borderId="21" xfId="620" applyFont="1" applyFill="1" applyBorder="1" applyAlignment="1" applyProtection="1">
      <alignment horizontal="center" vertical="center" wrapText="1"/>
    </xf>
    <xf numFmtId="0" fontId="106" fillId="86" borderId="23" xfId="0" applyFont="1" applyFill="1" applyBorder="1" applyAlignment="1" applyProtection="1">
      <alignment horizontal="center" vertical="center" shrinkToFit="1"/>
    </xf>
    <xf numFmtId="0" fontId="106" fillId="86" borderId="20" xfId="0" applyFont="1" applyFill="1" applyBorder="1" applyAlignment="1" applyProtection="1">
      <alignment horizontal="center" vertical="center" shrinkToFit="1"/>
    </xf>
    <xf numFmtId="0" fontId="106" fillId="86" borderId="21" xfId="0" applyFont="1" applyFill="1" applyBorder="1" applyAlignment="1" applyProtection="1">
      <alignment horizontal="center" vertical="center" shrinkToFit="1"/>
    </xf>
    <xf numFmtId="0" fontId="100" fillId="86" borderId="23" xfId="620" applyFont="1" applyFill="1" applyBorder="1" applyAlignment="1" applyProtection="1">
      <alignment horizontal="center" vertical="center" wrapText="1"/>
    </xf>
    <xf numFmtId="0" fontId="100" fillId="86" borderId="20" xfId="620" applyFont="1" applyFill="1" applyBorder="1" applyAlignment="1" applyProtection="1">
      <alignment horizontal="center" vertical="center" wrapText="1"/>
    </xf>
    <xf numFmtId="0" fontId="100" fillId="86" borderId="21" xfId="620" applyFont="1" applyFill="1" applyBorder="1" applyAlignment="1" applyProtection="1">
      <alignment horizontal="center" vertical="center" wrapText="1"/>
    </xf>
    <xf numFmtId="0" fontId="106" fillId="89" borderId="23" xfId="0" applyFont="1" applyFill="1" applyBorder="1" applyAlignment="1" applyProtection="1">
      <alignment horizontal="center" vertical="center" shrinkToFit="1"/>
    </xf>
    <xf numFmtId="0" fontId="106" fillId="89" borderId="20" xfId="0" applyFont="1" applyFill="1" applyBorder="1" applyAlignment="1" applyProtection="1">
      <alignment horizontal="center" vertical="center" shrinkToFit="1"/>
    </xf>
    <xf numFmtId="0" fontId="106" fillId="89" borderId="21" xfId="0" applyFont="1" applyFill="1" applyBorder="1" applyAlignment="1" applyProtection="1">
      <alignment horizontal="center" vertical="center" shrinkToFit="1"/>
    </xf>
    <xf numFmtId="0" fontId="106" fillId="91" borderId="23" xfId="0" applyFont="1" applyFill="1" applyBorder="1" applyAlignment="1" applyProtection="1">
      <alignment horizontal="center" vertical="center" shrinkToFit="1"/>
    </xf>
    <xf numFmtId="0" fontId="106" fillId="91" borderId="20" xfId="0" applyFont="1" applyFill="1" applyBorder="1" applyAlignment="1" applyProtection="1">
      <alignment horizontal="center" vertical="center" shrinkToFit="1"/>
    </xf>
    <xf numFmtId="0" fontId="106" fillId="91" borderId="21" xfId="0" applyFont="1" applyFill="1" applyBorder="1" applyAlignment="1" applyProtection="1">
      <alignment horizontal="center" vertical="center" shrinkToFit="1"/>
    </xf>
    <xf numFmtId="0" fontId="94" fillId="91" borderId="23" xfId="620" applyFont="1" applyFill="1" applyBorder="1" applyAlignment="1" applyProtection="1">
      <alignment horizontal="center" vertical="center" wrapText="1"/>
    </xf>
    <xf numFmtId="0" fontId="94" fillId="91" borderId="20" xfId="620" applyFont="1" applyFill="1" applyBorder="1" applyAlignment="1" applyProtection="1">
      <alignment horizontal="center" vertical="center" wrapText="1"/>
    </xf>
    <xf numFmtId="0" fontId="94" fillId="91" borderId="21" xfId="620" applyFont="1" applyFill="1" applyBorder="1" applyAlignment="1" applyProtection="1">
      <alignment horizontal="center" vertical="center" wrapText="1"/>
    </xf>
    <xf numFmtId="169" fontId="117" fillId="71" borderId="17" xfId="620" applyNumberFormat="1" applyFont="1" applyFill="1" applyBorder="1" applyAlignment="1" applyProtection="1">
      <alignment horizontal="center" vertical="center" shrinkToFit="1"/>
      <protection locked="0"/>
    </xf>
    <xf numFmtId="2" fontId="78" fillId="74" borderId="17" xfId="620" applyNumberFormat="1" applyFont="1" applyFill="1" applyBorder="1" applyAlignment="1" applyProtection="1">
      <alignment horizontal="center" vertical="center"/>
    </xf>
    <xf numFmtId="0" fontId="106" fillId="88" borderId="23" xfId="0" applyFont="1" applyFill="1" applyBorder="1" applyAlignment="1" applyProtection="1">
      <alignment horizontal="center" vertical="center" shrinkToFit="1"/>
    </xf>
    <xf numFmtId="0" fontId="106" fillId="88" borderId="20" xfId="0" applyFont="1" applyFill="1" applyBorder="1" applyAlignment="1" applyProtection="1">
      <alignment horizontal="center" vertical="center" shrinkToFit="1"/>
    </xf>
    <xf numFmtId="0" fontId="106" fillId="88" borderId="21" xfId="0" applyFont="1" applyFill="1" applyBorder="1" applyAlignment="1" applyProtection="1">
      <alignment horizontal="center" vertical="center" shrinkToFit="1"/>
    </xf>
    <xf numFmtId="0" fontId="106" fillId="82" borderId="23" xfId="0" applyFont="1" applyFill="1" applyBorder="1" applyAlignment="1" applyProtection="1">
      <alignment horizontal="center" vertical="center" shrinkToFit="1"/>
    </xf>
    <xf numFmtId="0" fontId="106" fillId="82" borderId="20" xfId="0" applyFont="1" applyFill="1" applyBorder="1" applyAlignment="1" applyProtection="1">
      <alignment horizontal="center" vertical="center" shrinkToFit="1"/>
    </xf>
    <xf numFmtId="0" fontId="106" fillId="82" borderId="21" xfId="0" applyFont="1" applyFill="1" applyBorder="1" applyAlignment="1" applyProtection="1">
      <alignment horizontal="center" vertical="center" shrinkToFit="1"/>
    </xf>
    <xf numFmtId="0" fontId="78" fillId="72" borderId="23" xfId="620" applyFont="1" applyFill="1" applyBorder="1" applyAlignment="1" applyProtection="1">
      <alignment horizontal="center" vertical="center"/>
    </xf>
    <xf numFmtId="0" fontId="78" fillId="72" borderId="20" xfId="620" applyFont="1" applyFill="1" applyBorder="1" applyAlignment="1" applyProtection="1">
      <alignment horizontal="center" vertical="center"/>
    </xf>
    <xf numFmtId="0" fontId="78" fillId="72" borderId="21" xfId="620" applyFont="1" applyFill="1" applyBorder="1" applyAlignment="1" applyProtection="1">
      <alignment horizontal="center" vertical="center"/>
    </xf>
    <xf numFmtId="165" fontId="98" fillId="71" borderId="14" xfId="620" applyNumberFormat="1" applyFont="1" applyFill="1" applyBorder="1" applyAlignment="1" applyProtection="1">
      <alignment horizontal="center" vertical="center" shrinkToFit="1"/>
    </xf>
    <xf numFmtId="0" fontId="98" fillId="71" borderId="13" xfId="620" applyFont="1" applyFill="1" applyBorder="1" applyAlignment="1" applyProtection="1">
      <alignment horizontal="center" vertical="center" shrinkToFit="1"/>
    </xf>
    <xf numFmtId="0" fontId="98" fillId="71" borderId="30" xfId="620" applyFont="1" applyFill="1" applyBorder="1" applyAlignment="1" applyProtection="1">
      <alignment horizontal="center" vertical="center" shrinkToFit="1"/>
    </xf>
    <xf numFmtId="0" fontId="100" fillId="74" borderId="31" xfId="620" applyFont="1" applyFill="1" applyBorder="1" applyAlignment="1" applyProtection="1">
      <alignment horizontal="left" vertical="center"/>
    </xf>
    <xf numFmtId="0" fontId="100" fillId="74" borderId="32" xfId="620" applyFont="1" applyFill="1" applyBorder="1" applyAlignment="1" applyProtection="1">
      <alignment horizontal="left" vertical="center"/>
    </xf>
    <xf numFmtId="0" fontId="100" fillId="74" borderId="33" xfId="620" applyFont="1" applyFill="1" applyBorder="1" applyAlignment="1" applyProtection="1">
      <alignment horizontal="left" vertical="center"/>
    </xf>
    <xf numFmtId="165" fontId="115" fillId="0" borderId="17" xfId="0" applyNumberFormat="1" applyFont="1" applyBorder="1" applyAlignment="1">
      <alignment horizontal="center" vertical="center"/>
    </xf>
    <xf numFmtId="0" fontId="106" fillId="88" borderId="17" xfId="0" applyFont="1" applyFill="1" applyBorder="1" applyAlignment="1" applyProtection="1">
      <alignment horizontal="center" vertical="center" shrinkToFit="1"/>
    </xf>
    <xf numFmtId="0" fontId="94" fillId="88" borderId="23" xfId="620" applyFont="1" applyFill="1" applyBorder="1" applyAlignment="1" applyProtection="1">
      <alignment horizontal="center" vertical="center" wrapText="1"/>
    </xf>
    <xf numFmtId="0" fontId="94" fillId="88" borderId="20" xfId="620" applyFont="1" applyFill="1" applyBorder="1" applyAlignment="1" applyProtection="1">
      <alignment horizontal="center" vertical="center" wrapText="1"/>
    </xf>
    <xf numFmtId="0" fontId="94" fillId="88" borderId="21" xfId="620" applyFont="1" applyFill="1" applyBorder="1" applyAlignment="1" applyProtection="1">
      <alignment horizontal="center" vertical="center" wrapText="1"/>
    </xf>
    <xf numFmtId="4" fontId="78" fillId="74" borderId="23" xfId="620" applyNumberFormat="1" applyFont="1" applyFill="1" applyBorder="1" applyAlignment="1" applyProtection="1">
      <alignment horizontal="center" vertical="center"/>
    </xf>
    <xf numFmtId="4" fontId="78" fillId="74" borderId="20" xfId="620" applyNumberFormat="1" applyFont="1" applyFill="1" applyBorder="1" applyAlignment="1" applyProtection="1">
      <alignment horizontal="center" vertical="center"/>
    </xf>
    <xf numFmtId="4" fontId="78" fillId="74" borderId="21" xfId="620" applyNumberFormat="1" applyFont="1" applyFill="1" applyBorder="1" applyAlignment="1" applyProtection="1">
      <alignment horizontal="center" vertical="center"/>
    </xf>
    <xf numFmtId="0" fontId="106" fillId="82" borderId="17" xfId="0" applyFont="1" applyFill="1" applyBorder="1" applyAlignment="1" applyProtection="1">
      <alignment horizontal="center" vertical="center" shrinkToFit="1"/>
    </xf>
    <xf numFmtId="0" fontId="78" fillId="74" borderId="20" xfId="620" applyFont="1" applyFill="1" applyBorder="1" applyAlignment="1" applyProtection="1">
      <alignment horizontal="center" vertical="center"/>
    </xf>
    <xf numFmtId="0" fontId="100" fillId="74" borderId="21" xfId="620" applyFont="1" applyFill="1" applyBorder="1" applyAlignment="1" applyProtection="1">
      <alignment horizontal="left" vertical="center"/>
    </xf>
    <xf numFmtId="2" fontId="78" fillId="72" borderId="23" xfId="620" applyNumberFormat="1" applyFont="1" applyFill="1" applyBorder="1" applyAlignment="1" applyProtection="1">
      <alignment horizontal="center" vertical="center"/>
    </xf>
    <xf numFmtId="2" fontId="78" fillId="72" borderId="20" xfId="620" applyNumberFormat="1" applyFont="1" applyFill="1" applyBorder="1" applyAlignment="1" applyProtection="1">
      <alignment horizontal="center" vertical="center"/>
    </xf>
    <xf numFmtId="2" fontId="78" fillId="72" borderId="21" xfId="620" applyNumberFormat="1" applyFont="1" applyFill="1" applyBorder="1" applyAlignment="1" applyProtection="1">
      <alignment horizontal="center" vertical="center"/>
    </xf>
    <xf numFmtId="0" fontId="100" fillId="74" borderId="37" xfId="620" applyFont="1" applyFill="1" applyBorder="1" applyAlignment="1" applyProtection="1">
      <alignment horizontal="left" vertical="center"/>
    </xf>
    <xf numFmtId="0" fontId="100" fillId="74" borderId="0" xfId="620" applyFont="1" applyFill="1" applyBorder="1" applyAlignment="1" applyProtection="1">
      <alignment horizontal="left" vertical="center"/>
    </xf>
    <xf numFmtId="0" fontId="100" fillId="74" borderId="19" xfId="620" applyFont="1" applyFill="1" applyBorder="1" applyAlignment="1" applyProtection="1">
      <alignment horizontal="left" vertical="center"/>
    </xf>
    <xf numFmtId="0" fontId="100" fillId="74" borderId="34" xfId="620" applyFont="1" applyFill="1" applyBorder="1" applyAlignment="1" applyProtection="1">
      <alignment horizontal="left" vertical="center"/>
    </xf>
    <xf numFmtId="0" fontId="100" fillId="74" borderId="35" xfId="620" applyFont="1" applyFill="1" applyBorder="1" applyAlignment="1" applyProtection="1">
      <alignment horizontal="left" vertical="center"/>
    </xf>
    <xf numFmtId="0" fontId="100" fillId="74" borderId="36" xfId="620" applyFont="1" applyFill="1" applyBorder="1" applyAlignment="1" applyProtection="1">
      <alignment horizontal="left" vertical="center"/>
    </xf>
    <xf numFmtId="0" fontId="100" fillId="74" borderId="17" xfId="620" applyFont="1" applyFill="1" applyBorder="1" applyAlignment="1" applyProtection="1">
      <alignment horizontal="left" vertical="center"/>
    </xf>
    <xf numFmtId="0" fontId="117" fillId="71" borderId="23" xfId="620" applyFont="1" applyFill="1" applyBorder="1" applyAlignment="1" applyProtection="1">
      <alignment horizontal="center" vertical="center" shrinkToFit="1"/>
      <protection locked="0"/>
    </xf>
    <xf numFmtId="0" fontId="117" fillId="71" borderId="20" xfId="620" applyFont="1" applyFill="1" applyBorder="1" applyAlignment="1" applyProtection="1">
      <alignment horizontal="center" vertical="center" shrinkToFit="1"/>
      <protection locked="0"/>
    </xf>
    <xf numFmtId="0" fontId="117" fillId="71" borderId="21" xfId="620" applyFont="1" applyFill="1" applyBorder="1" applyAlignment="1" applyProtection="1">
      <alignment horizontal="center" vertical="center" shrinkToFit="1"/>
      <protection locked="0"/>
    </xf>
    <xf numFmtId="192" fontId="117" fillId="77" borderId="17" xfId="620" applyNumberFormat="1" applyFont="1" applyFill="1" applyBorder="1" applyAlignment="1" applyProtection="1">
      <alignment horizontal="right" vertical="center" shrinkToFit="1"/>
      <protection locked="0"/>
    </xf>
    <xf numFmtId="179" fontId="113" fillId="77" borderId="23" xfId="620" applyNumberFormat="1" applyFont="1" applyFill="1" applyBorder="1" applyAlignment="1" applyProtection="1">
      <alignment horizontal="center" vertical="center" shrinkToFit="1"/>
    </xf>
    <xf numFmtId="179" fontId="113" fillId="77" borderId="21" xfId="620" applyNumberFormat="1" applyFont="1" applyFill="1" applyBorder="1" applyAlignment="1" applyProtection="1">
      <alignment horizontal="center" vertical="center" shrinkToFit="1"/>
    </xf>
    <xf numFmtId="0" fontId="100" fillId="74" borderId="14" xfId="620" applyFont="1" applyFill="1" applyBorder="1" applyAlignment="1" applyProtection="1">
      <alignment horizontal="left" vertical="center"/>
    </xf>
    <xf numFmtId="0" fontId="100" fillId="74" borderId="13" xfId="620" applyFont="1" applyFill="1" applyBorder="1" applyAlignment="1" applyProtection="1">
      <alignment horizontal="left" vertical="center"/>
    </xf>
    <xf numFmtId="0" fontId="100" fillId="74" borderId="30" xfId="620" applyFont="1" applyFill="1" applyBorder="1" applyAlignment="1" applyProtection="1">
      <alignment horizontal="left" vertical="center"/>
    </xf>
    <xf numFmtId="0" fontId="98" fillId="71" borderId="23" xfId="620" applyFont="1" applyFill="1" applyBorder="1" applyAlignment="1" applyProtection="1">
      <alignment horizontal="center" vertical="center" shrinkToFit="1"/>
      <protection locked="0"/>
    </xf>
    <xf numFmtId="0" fontId="98" fillId="71" borderId="20" xfId="620" applyFont="1" applyFill="1" applyBorder="1" applyAlignment="1" applyProtection="1">
      <alignment horizontal="center" vertical="center" shrinkToFit="1"/>
      <protection locked="0"/>
    </xf>
    <xf numFmtId="0" fontId="98" fillId="71" borderId="21" xfId="620" applyFont="1" applyFill="1" applyBorder="1" applyAlignment="1" applyProtection="1">
      <alignment horizontal="center" vertical="center" shrinkToFit="1"/>
      <protection locked="0"/>
    </xf>
    <xf numFmtId="4" fontId="78" fillId="78" borderId="23" xfId="620" applyNumberFormat="1" applyFont="1" applyFill="1" applyBorder="1" applyAlignment="1" applyProtection="1">
      <alignment horizontal="center" vertical="center"/>
    </xf>
    <xf numFmtId="4" fontId="78" fillId="78" borderId="20" xfId="620" applyNumberFormat="1" applyFont="1" applyFill="1" applyBorder="1" applyAlignment="1" applyProtection="1">
      <alignment horizontal="center" vertical="center"/>
    </xf>
    <xf numFmtId="4" fontId="78" fillId="78" borderId="21" xfId="620" applyNumberFormat="1" applyFont="1" applyFill="1" applyBorder="1" applyAlignment="1" applyProtection="1">
      <alignment horizontal="center" vertical="center"/>
    </xf>
    <xf numFmtId="0" fontId="78" fillId="6" borderId="17" xfId="620" applyFont="1" applyFill="1" applyBorder="1" applyAlignment="1" applyProtection="1">
      <alignment horizontal="center" vertical="center"/>
    </xf>
    <xf numFmtId="0" fontId="78" fillId="74" borderId="15" xfId="620" applyFont="1" applyFill="1" applyBorder="1" applyAlignment="1" applyProtection="1">
      <alignment horizontal="center" vertical="center"/>
    </xf>
    <xf numFmtId="0" fontId="111" fillId="75" borderId="17" xfId="0" applyFont="1" applyFill="1" applyBorder="1" applyAlignment="1">
      <alignment horizontal="center" vertical="center"/>
    </xf>
    <xf numFmtId="0" fontId="115" fillId="0" borderId="17" xfId="0" applyFont="1" applyBorder="1" applyAlignment="1">
      <alignment horizontal="center" vertical="center"/>
    </xf>
    <xf numFmtId="0" fontId="115" fillId="0" borderId="17" xfId="0" applyFont="1" applyBorder="1" applyAlignment="1">
      <alignment horizontal="left" vertical="center"/>
    </xf>
    <xf numFmtId="9" fontId="78" fillId="6" borderId="17" xfId="620" applyNumberFormat="1" applyFont="1" applyFill="1" applyBorder="1" applyAlignment="1" applyProtection="1">
      <alignment horizontal="center" vertical="center"/>
    </xf>
    <xf numFmtId="165" fontId="98" fillId="77" borderId="17" xfId="620" applyNumberFormat="1" applyFont="1" applyFill="1" applyBorder="1" applyAlignment="1" applyProtection="1">
      <alignment horizontal="center" vertical="center" shrinkToFit="1"/>
    </xf>
    <xf numFmtId="0" fontId="127" fillId="0" borderId="23" xfId="0" applyFont="1" applyBorder="1" applyAlignment="1">
      <alignment horizontal="center" vertical="center"/>
    </xf>
    <xf numFmtId="0" fontId="127" fillId="0" borderId="21" xfId="0" applyFont="1" applyBorder="1" applyAlignment="1">
      <alignment horizontal="center" vertical="center"/>
    </xf>
    <xf numFmtId="192" fontId="98" fillId="74" borderId="17" xfId="620" applyNumberFormat="1" applyFont="1" applyFill="1" applyBorder="1" applyAlignment="1" applyProtection="1">
      <alignment horizontal="right" vertical="center" shrinkToFit="1"/>
    </xf>
    <xf numFmtId="192" fontId="117" fillId="77" borderId="23" xfId="620" applyNumberFormat="1" applyFont="1" applyFill="1" applyBorder="1" applyAlignment="1" applyProtection="1">
      <alignment horizontal="right" vertical="center" shrinkToFit="1"/>
      <protection locked="0"/>
    </xf>
    <xf numFmtId="192" fontId="117" fillId="77" borderId="21" xfId="620" applyNumberFormat="1" applyFont="1" applyFill="1" applyBorder="1" applyAlignment="1" applyProtection="1">
      <alignment horizontal="right" vertical="center" shrinkToFit="1"/>
      <protection locked="0"/>
    </xf>
    <xf numFmtId="0" fontId="126" fillId="0" borderId="23" xfId="0" applyFont="1" applyBorder="1" applyAlignment="1">
      <alignment horizontal="center" vertical="center"/>
    </xf>
    <xf numFmtId="0" fontId="126" fillId="0" borderId="21" xfId="0" applyFont="1" applyBorder="1" applyAlignment="1">
      <alignment horizontal="center" vertical="center"/>
    </xf>
    <xf numFmtId="0" fontId="100" fillId="74" borderId="15" xfId="620" applyFont="1" applyFill="1" applyBorder="1" applyAlignment="1" applyProtection="1">
      <alignment horizontal="left" vertical="center"/>
    </xf>
    <xf numFmtId="195" fontId="117" fillId="77" borderId="17" xfId="620" applyNumberFormat="1" applyFont="1" applyFill="1" applyBorder="1" applyAlignment="1" applyProtection="1">
      <alignment horizontal="right" vertical="center" shrinkToFit="1"/>
      <protection locked="0"/>
    </xf>
    <xf numFmtId="179" fontId="113" fillId="77" borderId="17" xfId="620" applyNumberFormat="1" applyFont="1" applyFill="1" applyBorder="1" applyAlignment="1" applyProtection="1">
      <alignment horizontal="center" vertical="center" shrinkToFit="1"/>
    </xf>
    <xf numFmtId="0" fontId="100" fillId="74" borderId="38" xfId="620" applyFont="1" applyFill="1" applyBorder="1" applyAlignment="1" applyProtection="1">
      <alignment horizontal="left" vertical="center"/>
    </xf>
    <xf numFmtId="0" fontId="100" fillId="74" borderId="39" xfId="620" applyFont="1" applyFill="1" applyBorder="1" applyAlignment="1" applyProtection="1">
      <alignment horizontal="left" vertical="center"/>
    </xf>
    <xf numFmtId="0" fontId="100" fillId="74" borderId="40" xfId="620" applyFont="1" applyFill="1" applyBorder="1" applyAlignment="1" applyProtection="1">
      <alignment horizontal="left" vertical="center"/>
    </xf>
    <xf numFmtId="9" fontId="110" fillId="70" borderId="25" xfId="620" applyNumberFormat="1" applyFont="1" applyFill="1" applyBorder="1" applyAlignment="1" applyProtection="1">
      <alignment horizontal="center" vertical="center"/>
      <protection locked="0"/>
    </xf>
    <xf numFmtId="9" fontId="110" fillId="70" borderId="22" xfId="620" applyNumberFormat="1" applyFont="1" applyFill="1" applyBorder="1" applyAlignment="1" applyProtection="1">
      <alignment horizontal="center" vertical="center"/>
      <protection locked="0"/>
    </xf>
    <xf numFmtId="9" fontId="110" fillId="70" borderId="26" xfId="620" applyNumberFormat="1" applyFont="1" applyFill="1" applyBorder="1" applyAlignment="1" applyProtection="1">
      <alignment horizontal="center" vertical="center"/>
      <protection locked="0"/>
    </xf>
    <xf numFmtId="49" fontId="100" fillId="0" borderId="17" xfId="620" applyNumberFormat="1" applyFont="1" applyFill="1" applyBorder="1" applyAlignment="1" applyProtection="1">
      <alignment horizontal="center" vertical="center"/>
    </xf>
    <xf numFmtId="0" fontId="100" fillId="0" borderId="17" xfId="620" applyFont="1" applyFill="1" applyBorder="1" applyAlignment="1" applyProtection="1">
      <alignment horizontal="center" vertical="center"/>
    </xf>
    <xf numFmtId="0" fontId="103" fillId="70" borderId="17" xfId="620" applyFont="1" applyFill="1" applyBorder="1" applyAlignment="1" applyProtection="1">
      <alignment horizontal="left" vertical="center"/>
    </xf>
    <xf numFmtId="0" fontId="78" fillId="0" borderId="17" xfId="620" applyFont="1" applyFill="1" applyBorder="1" applyAlignment="1" applyProtection="1">
      <alignment horizontal="left" vertical="center"/>
    </xf>
    <xf numFmtId="0" fontId="78" fillId="78" borderId="17" xfId="620" applyFont="1" applyFill="1" applyBorder="1" applyAlignment="1" applyProtection="1">
      <alignment horizontal="center" vertical="center"/>
    </xf>
    <xf numFmtId="0" fontId="100" fillId="70" borderId="17" xfId="620" applyFont="1" applyFill="1" applyBorder="1" applyAlignment="1" applyProtection="1">
      <alignment horizontal="left" vertical="center"/>
    </xf>
    <xf numFmtId="0" fontId="94" fillId="0" borderId="17" xfId="620" applyNumberFormat="1" applyFont="1" applyFill="1" applyBorder="1" applyAlignment="1" applyProtection="1">
      <alignment horizontal="left" vertical="center"/>
    </xf>
    <xf numFmtId="9" fontId="78" fillId="74" borderId="17" xfId="620" applyNumberFormat="1" applyFont="1" applyFill="1" applyBorder="1" applyAlignment="1" applyProtection="1">
      <alignment horizontal="center" vertical="center"/>
    </xf>
    <xf numFmtId="0" fontId="78" fillId="76" borderId="17" xfId="620" applyFont="1" applyFill="1" applyBorder="1" applyAlignment="1" applyProtection="1">
      <alignment horizontal="center" vertical="center"/>
    </xf>
    <xf numFmtId="170" fontId="119" fillId="70" borderId="20" xfId="274" applyNumberFormat="1" applyFont="1" applyFill="1" applyBorder="1" applyAlignment="1" applyProtection="1">
      <alignment horizontal="right" vertical="top" shrinkToFit="1"/>
    </xf>
    <xf numFmtId="0" fontId="78" fillId="74" borderId="17" xfId="620" applyFont="1" applyFill="1" applyBorder="1" applyAlignment="1" applyProtection="1">
      <alignment horizontal="left" vertical="center"/>
    </xf>
    <xf numFmtId="0" fontId="100" fillId="71" borderId="17" xfId="620" applyFont="1" applyFill="1" applyBorder="1" applyAlignment="1" applyProtection="1">
      <alignment horizontal="left" vertical="center"/>
      <protection locked="0"/>
    </xf>
    <xf numFmtId="0" fontId="0" fillId="0" borderId="17" xfId="0" applyFont="1" applyBorder="1" applyAlignment="1">
      <alignment vertical="center"/>
    </xf>
    <xf numFmtId="0" fontId="100" fillId="77" borderId="23" xfId="620" applyFont="1" applyFill="1" applyBorder="1" applyAlignment="1" applyProtection="1">
      <alignment horizontal="center" vertical="center"/>
      <protection locked="0"/>
    </xf>
    <xf numFmtId="0" fontId="100" fillId="77" borderId="20" xfId="620" applyFont="1" applyFill="1" applyBorder="1" applyAlignment="1" applyProtection="1">
      <alignment horizontal="center" vertical="center"/>
      <protection locked="0"/>
    </xf>
    <xf numFmtId="0" fontId="100" fillId="77" borderId="21" xfId="620" applyFont="1" applyFill="1" applyBorder="1" applyAlignment="1" applyProtection="1">
      <alignment horizontal="center" vertical="center"/>
      <protection locked="0"/>
    </xf>
    <xf numFmtId="170" fontId="98" fillId="88" borderId="23" xfId="274" applyNumberFormat="1" applyFont="1" applyFill="1" applyBorder="1" applyAlignment="1" applyProtection="1">
      <alignment vertical="center" shrinkToFit="1"/>
    </xf>
    <xf numFmtId="170" fontId="98" fillId="88" borderId="20" xfId="274" applyNumberFormat="1" applyFont="1" applyFill="1" applyBorder="1" applyAlignment="1" applyProtection="1">
      <alignment vertical="center" shrinkToFit="1"/>
    </xf>
    <xf numFmtId="170" fontId="98" fillId="88" borderId="21" xfId="274" applyNumberFormat="1" applyFont="1" applyFill="1" applyBorder="1" applyAlignment="1" applyProtection="1">
      <alignment vertical="center" shrinkToFit="1"/>
    </xf>
    <xf numFmtId="0" fontId="95" fillId="81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81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81" borderId="21" xfId="274" applyNumberFormat="1" applyFont="1" applyFill="1" applyBorder="1" applyAlignment="1" applyProtection="1">
      <alignment horizontal="left" vertical="center" wrapText="1"/>
      <protection locked="0"/>
    </xf>
    <xf numFmtId="0" fontId="108" fillId="90" borderId="23" xfId="620" applyFont="1" applyFill="1" applyBorder="1" applyAlignment="1" applyProtection="1">
      <alignment horizontal="center" vertical="center"/>
      <protection locked="0"/>
    </xf>
    <xf numFmtId="0" fontId="108" fillId="90" borderId="20" xfId="620" applyFont="1" applyFill="1" applyBorder="1" applyAlignment="1" applyProtection="1">
      <alignment horizontal="center" vertical="center"/>
      <protection locked="0"/>
    </xf>
    <xf numFmtId="0" fontId="108" fillId="90" borderId="21" xfId="620" applyFont="1" applyFill="1" applyBorder="1" applyAlignment="1" applyProtection="1">
      <alignment horizontal="center" vertical="center"/>
      <protection locked="0"/>
    </xf>
    <xf numFmtId="0" fontId="95" fillId="91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91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91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91" borderId="23" xfId="274" applyNumberFormat="1" applyFont="1" applyFill="1" applyBorder="1" applyAlignment="1" applyProtection="1">
      <alignment vertical="center" shrinkToFit="1"/>
    </xf>
    <xf numFmtId="170" fontId="98" fillId="91" borderId="20" xfId="274" applyNumberFormat="1" applyFont="1" applyFill="1" applyBorder="1" applyAlignment="1" applyProtection="1">
      <alignment vertical="center" shrinkToFit="1"/>
    </xf>
    <xf numFmtId="170" fontId="98" fillId="91" borderId="21" xfId="274" applyNumberFormat="1" applyFont="1" applyFill="1" applyBorder="1" applyAlignment="1" applyProtection="1">
      <alignment vertical="center" shrinkToFit="1"/>
    </xf>
    <xf numFmtId="0" fontId="108" fillId="88" borderId="23" xfId="620" applyFont="1" applyFill="1" applyBorder="1" applyAlignment="1" applyProtection="1">
      <alignment horizontal="center" vertical="center"/>
      <protection locked="0"/>
    </xf>
    <xf numFmtId="0" fontId="108" fillId="88" borderId="20" xfId="620" applyFont="1" applyFill="1" applyBorder="1" applyAlignment="1" applyProtection="1">
      <alignment horizontal="center" vertical="center"/>
      <protection locked="0"/>
    </xf>
    <xf numFmtId="0" fontId="108" fillId="88" borderId="21" xfId="620" applyFont="1" applyFill="1" applyBorder="1" applyAlignment="1" applyProtection="1">
      <alignment horizontal="center" vertical="center"/>
      <protection locked="0"/>
    </xf>
    <xf numFmtId="0" fontId="108" fillId="89" borderId="23" xfId="620" applyFont="1" applyFill="1" applyBorder="1" applyAlignment="1" applyProtection="1">
      <alignment horizontal="center" vertical="center"/>
      <protection locked="0"/>
    </xf>
    <xf numFmtId="0" fontId="108" fillId="89" borderId="20" xfId="620" applyFont="1" applyFill="1" applyBorder="1" applyAlignment="1" applyProtection="1">
      <alignment horizontal="center" vertical="center"/>
      <protection locked="0"/>
    </xf>
    <xf numFmtId="0" fontId="108" fillId="89" borderId="21" xfId="620" applyFont="1" applyFill="1" applyBorder="1" applyAlignment="1" applyProtection="1">
      <alignment horizontal="center" vertical="center"/>
      <protection locked="0"/>
    </xf>
    <xf numFmtId="0" fontId="95" fillId="89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89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89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89" borderId="23" xfId="274" applyNumberFormat="1" applyFont="1" applyFill="1" applyBorder="1" applyAlignment="1" applyProtection="1">
      <alignment vertical="center" shrinkToFit="1"/>
    </xf>
    <xf numFmtId="170" fontId="98" fillId="89" borderId="20" xfId="274" applyNumberFormat="1" applyFont="1" applyFill="1" applyBorder="1" applyAlignment="1" applyProtection="1">
      <alignment vertical="center" shrinkToFit="1"/>
    </xf>
    <xf numFmtId="170" fontId="98" fillId="89" borderId="21" xfId="274" applyNumberFormat="1" applyFont="1" applyFill="1" applyBorder="1" applyAlignment="1" applyProtection="1">
      <alignment vertical="center" shrinkToFit="1"/>
    </xf>
    <xf numFmtId="0" fontId="108" fillId="85" borderId="23" xfId="620" applyFont="1" applyFill="1" applyBorder="1" applyAlignment="1" applyProtection="1">
      <alignment horizontal="center" vertical="center"/>
      <protection locked="0"/>
    </xf>
    <xf numFmtId="0" fontId="108" fillId="85" borderId="20" xfId="620" applyFont="1" applyFill="1" applyBorder="1" applyAlignment="1" applyProtection="1">
      <alignment horizontal="center" vertical="center"/>
      <protection locked="0"/>
    </xf>
    <xf numFmtId="0" fontId="108" fillId="85" borderId="21" xfId="620" applyFont="1" applyFill="1" applyBorder="1" applyAlignment="1" applyProtection="1">
      <alignment horizontal="center" vertical="center"/>
      <protection locked="0"/>
    </xf>
    <xf numFmtId="0" fontId="95" fillId="86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86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86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86" borderId="23" xfId="274" applyNumberFormat="1" applyFont="1" applyFill="1" applyBorder="1" applyAlignment="1" applyProtection="1">
      <alignment vertical="center" shrinkToFit="1"/>
    </xf>
    <xf numFmtId="170" fontId="98" fillId="86" borderId="20" xfId="274" applyNumberFormat="1" applyFont="1" applyFill="1" applyBorder="1" applyAlignment="1" applyProtection="1">
      <alignment vertical="center" shrinkToFit="1"/>
    </xf>
    <xf numFmtId="170" fontId="98" fillId="86" borderId="21" xfId="274" applyNumberFormat="1" applyFont="1" applyFill="1" applyBorder="1" applyAlignment="1" applyProtection="1">
      <alignment vertical="center" shrinkToFit="1"/>
    </xf>
    <xf numFmtId="0" fontId="108" fillId="83" borderId="23" xfId="620" applyFont="1" applyFill="1" applyBorder="1" applyAlignment="1" applyProtection="1">
      <alignment horizontal="center" vertical="center"/>
      <protection locked="0"/>
    </xf>
    <xf numFmtId="0" fontId="108" fillId="83" borderId="20" xfId="620" applyFont="1" applyFill="1" applyBorder="1" applyAlignment="1" applyProtection="1">
      <alignment horizontal="center" vertical="center"/>
      <protection locked="0"/>
    </xf>
    <xf numFmtId="0" fontId="108" fillId="83" borderId="21" xfId="620" applyFont="1" applyFill="1" applyBorder="1" applyAlignment="1" applyProtection="1">
      <alignment horizontal="center" vertical="center"/>
      <protection locked="0"/>
    </xf>
    <xf numFmtId="0" fontId="95" fillId="82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82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82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82" borderId="23" xfId="274" applyNumberFormat="1" applyFont="1" applyFill="1" applyBorder="1" applyAlignment="1" applyProtection="1">
      <alignment vertical="center" shrinkToFit="1"/>
    </xf>
    <xf numFmtId="170" fontId="98" fillId="82" borderId="20" xfId="274" applyNumberFormat="1" applyFont="1" applyFill="1" applyBorder="1" applyAlignment="1" applyProtection="1">
      <alignment vertical="center" shrinkToFit="1"/>
    </xf>
    <xf numFmtId="170" fontId="98" fillId="82" borderId="21" xfId="274" applyNumberFormat="1" applyFont="1" applyFill="1" applyBorder="1" applyAlignment="1" applyProtection="1">
      <alignment vertical="center" shrinkToFit="1"/>
    </xf>
    <xf numFmtId="194" fontId="106" fillId="82" borderId="17" xfId="0" applyNumberFormat="1" applyFont="1" applyFill="1" applyBorder="1" applyAlignment="1" applyProtection="1">
      <alignment horizontal="center" vertical="center" shrinkToFit="1"/>
    </xf>
    <xf numFmtId="164" fontId="106" fillId="82" borderId="23" xfId="274" applyNumberFormat="1" applyFont="1" applyFill="1" applyBorder="1" applyAlignment="1" applyProtection="1">
      <alignment horizontal="center" vertical="center" wrapText="1" shrinkToFit="1"/>
    </xf>
    <xf numFmtId="164" fontId="106" fillId="82" borderId="20" xfId="274" applyNumberFormat="1" applyFont="1" applyFill="1" applyBorder="1" applyAlignment="1" applyProtection="1">
      <alignment horizontal="center" vertical="center" wrapText="1" shrinkToFit="1"/>
    </xf>
    <xf numFmtId="164" fontId="106" fillId="82" borderId="21" xfId="274" applyNumberFormat="1" applyFont="1" applyFill="1" applyBorder="1" applyAlignment="1" applyProtection="1">
      <alignment horizontal="center" vertical="center" wrapText="1" shrinkToFit="1"/>
    </xf>
    <xf numFmtId="0" fontId="106" fillId="82" borderId="17" xfId="0" applyNumberFormat="1" applyFont="1" applyFill="1" applyBorder="1" applyAlignment="1" applyProtection="1">
      <alignment horizontal="center" vertical="center" shrinkToFit="1"/>
    </xf>
    <xf numFmtId="169" fontId="106" fillId="83" borderId="17" xfId="620" applyNumberFormat="1" applyFont="1" applyFill="1" applyBorder="1" applyAlignment="1" applyProtection="1">
      <alignment horizontal="center" vertical="center" shrinkToFit="1"/>
    </xf>
    <xf numFmtId="170" fontId="98" fillId="82" borderId="23" xfId="274" applyNumberFormat="1" applyFont="1" applyFill="1" applyBorder="1" applyAlignment="1" applyProtection="1">
      <alignment horizontal="right" vertical="center" shrinkToFit="1"/>
    </xf>
    <xf numFmtId="170" fontId="98" fillId="82" borderId="20" xfId="274" applyNumberFormat="1" applyFont="1" applyFill="1" applyBorder="1" applyAlignment="1" applyProtection="1">
      <alignment horizontal="right" vertical="center" shrinkToFit="1"/>
    </xf>
    <xf numFmtId="170" fontId="98" fillId="82" borderId="21" xfId="274" applyNumberFormat="1" applyFont="1" applyFill="1" applyBorder="1" applyAlignment="1" applyProtection="1">
      <alignment horizontal="right" vertical="center" shrinkToFit="1"/>
    </xf>
    <xf numFmtId="0" fontId="106" fillId="83" borderId="23" xfId="620" applyFont="1" applyFill="1" applyBorder="1" applyAlignment="1" applyProtection="1">
      <alignment horizontal="center" vertical="center" wrapText="1" shrinkToFit="1"/>
    </xf>
    <xf numFmtId="0" fontId="106" fillId="83" borderId="20" xfId="620" applyFont="1" applyFill="1" applyBorder="1" applyAlignment="1" applyProtection="1">
      <alignment horizontal="center" vertical="center" wrapText="1" shrinkToFit="1"/>
    </xf>
    <xf numFmtId="0" fontId="106" fillId="83" borderId="21" xfId="620" applyFont="1" applyFill="1" applyBorder="1" applyAlignment="1" applyProtection="1">
      <alignment horizontal="center" vertical="center" wrapText="1" shrinkToFit="1"/>
    </xf>
    <xf numFmtId="0" fontId="78" fillId="74" borderId="23" xfId="620" applyFont="1" applyFill="1" applyBorder="1" applyAlignment="1" applyProtection="1">
      <alignment horizontal="center" vertical="center"/>
    </xf>
    <xf numFmtId="0" fontId="78" fillId="74" borderId="21" xfId="620" applyFont="1" applyFill="1" applyBorder="1" applyAlignment="1" applyProtection="1">
      <alignment horizontal="center" vertical="center"/>
    </xf>
    <xf numFmtId="164" fontId="106" fillId="81" borderId="23" xfId="274" applyNumberFormat="1" applyFont="1" applyFill="1" applyBorder="1" applyAlignment="1" applyProtection="1">
      <alignment horizontal="center" vertical="center" wrapText="1" shrinkToFit="1"/>
    </xf>
    <xf numFmtId="164" fontId="106" fillId="81" borderId="20" xfId="274" applyNumberFormat="1" applyFont="1" applyFill="1" applyBorder="1" applyAlignment="1" applyProtection="1">
      <alignment horizontal="center" vertical="center" wrapText="1" shrinkToFit="1"/>
    </xf>
    <xf numFmtId="164" fontId="106" fillId="81" borderId="21" xfId="274" applyNumberFormat="1" applyFont="1" applyFill="1" applyBorder="1" applyAlignment="1" applyProtection="1">
      <alignment horizontal="center" vertical="center" wrapText="1" shrinkToFit="1"/>
    </xf>
    <xf numFmtId="164" fontId="106" fillId="89" borderId="23" xfId="274" applyNumberFormat="1" applyFont="1" applyFill="1" applyBorder="1" applyAlignment="1" applyProtection="1">
      <alignment horizontal="center" vertical="center" wrapText="1" shrinkToFit="1"/>
    </xf>
    <xf numFmtId="164" fontId="106" fillId="89" borderId="20" xfId="274" applyNumberFormat="1" applyFont="1" applyFill="1" applyBorder="1" applyAlignment="1" applyProtection="1">
      <alignment horizontal="center" vertical="center" wrapText="1" shrinkToFit="1"/>
    </xf>
    <xf numFmtId="164" fontId="106" fillId="89" borderId="21" xfId="274" applyNumberFormat="1" applyFont="1" applyFill="1" applyBorder="1" applyAlignment="1" applyProtection="1">
      <alignment horizontal="center" vertical="center" wrapText="1" shrinkToFit="1"/>
    </xf>
    <xf numFmtId="0" fontId="106" fillId="89" borderId="23" xfId="620" applyFont="1" applyFill="1" applyBorder="1" applyAlignment="1" applyProtection="1">
      <alignment horizontal="center" vertical="center" wrapText="1" shrinkToFit="1"/>
    </xf>
    <xf numFmtId="0" fontId="106" fillId="89" borderId="20" xfId="620" applyFont="1" applyFill="1" applyBorder="1" applyAlignment="1" applyProtection="1">
      <alignment horizontal="center" vertical="center" wrapText="1" shrinkToFit="1"/>
    </xf>
    <xf numFmtId="0" fontId="106" fillId="89" borderId="21" xfId="620" applyFont="1" applyFill="1" applyBorder="1" applyAlignment="1" applyProtection="1">
      <alignment horizontal="center" vertical="center" wrapText="1" shrinkToFit="1"/>
    </xf>
    <xf numFmtId="169" fontId="106" fillId="89" borderId="17" xfId="620" applyNumberFormat="1" applyFont="1" applyFill="1" applyBorder="1" applyAlignment="1" applyProtection="1">
      <alignment horizontal="center" vertical="center" shrinkToFit="1"/>
    </xf>
    <xf numFmtId="164" fontId="106" fillId="86" borderId="23" xfId="274" applyNumberFormat="1" applyFont="1" applyFill="1" applyBorder="1" applyAlignment="1" applyProtection="1">
      <alignment horizontal="center" vertical="center" wrapText="1" shrinkToFit="1"/>
    </xf>
    <xf numFmtId="164" fontId="106" fillId="86" borderId="20" xfId="274" applyNumberFormat="1" applyFont="1" applyFill="1" applyBorder="1" applyAlignment="1" applyProtection="1">
      <alignment horizontal="center" vertical="center" wrapText="1" shrinkToFit="1"/>
    </xf>
    <xf numFmtId="164" fontId="106" fillId="86" borderId="21" xfId="274" applyNumberFormat="1" applyFont="1" applyFill="1" applyBorder="1" applyAlignment="1" applyProtection="1">
      <alignment horizontal="center" vertical="center" wrapText="1" shrinkToFit="1"/>
    </xf>
    <xf numFmtId="0" fontId="106" fillId="85" borderId="23" xfId="620" applyFont="1" applyFill="1" applyBorder="1" applyAlignment="1" applyProtection="1">
      <alignment horizontal="center" vertical="center" wrapText="1" shrinkToFit="1"/>
    </xf>
    <xf numFmtId="0" fontId="106" fillId="85" borderId="20" xfId="620" applyFont="1" applyFill="1" applyBorder="1" applyAlignment="1" applyProtection="1">
      <alignment horizontal="center" vertical="center" wrapText="1" shrinkToFit="1"/>
    </xf>
    <xf numFmtId="0" fontId="106" fillId="85" borderId="21" xfId="620" applyFont="1" applyFill="1" applyBorder="1" applyAlignment="1" applyProtection="1">
      <alignment horizontal="center" vertical="center" wrapText="1" shrinkToFit="1"/>
    </xf>
    <xf numFmtId="164" fontId="106" fillId="88" borderId="23" xfId="274" applyNumberFormat="1" applyFont="1" applyFill="1" applyBorder="1" applyAlignment="1" applyProtection="1">
      <alignment horizontal="center" vertical="center" wrapText="1" shrinkToFit="1"/>
    </xf>
    <xf numFmtId="164" fontId="106" fillId="88" borderId="20" xfId="274" applyNumberFormat="1" applyFont="1" applyFill="1" applyBorder="1" applyAlignment="1" applyProtection="1">
      <alignment horizontal="center" vertical="center" wrapText="1" shrinkToFit="1"/>
    </xf>
    <xf numFmtId="164" fontId="106" fillId="88" borderId="21" xfId="274" applyNumberFormat="1" applyFont="1" applyFill="1" applyBorder="1" applyAlignment="1" applyProtection="1">
      <alignment horizontal="center" vertical="center" wrapText="1" shrinkToFit="1"/>
    </xf>
    <xf numFmtId="0" fontId="106" fillId="88" borderId="23" xfId="0" applyNumberFormat="1" applyFont="1" applyFill="1" applyBorder="1" applyAlignment="1" applyProtection="1">
      <alignment horizontal="center" vertical="center" shrinkToFit="1"/>
    </xf>
    <xf numFmtId="0" fontId="106" fillId="88" borderId="21" xfId="0" applyNumberFormat="1" applyFont="1" applyFill="1" applyBorder="1" applyAlignment="1" applyProtection="1">
      <alignment horizontal="center" vertical="center" shrinkToFit="1"/>
    </xf>
    <xf numFmtId="0" fontId="106" fillId="82" borderId="23" xfId="0" applyNumberFormat="1" applyFont="1" applyFill="1" applyBorder="1" applyAlignment="1" applyProtection="1">
      <alignment horizontal="center" vertical="center" shrinkToFit="1"/>
    </xf>
    <xf numFmtId="0" fontId="106" fillId="82" borderId="21" xfId="0" applyNumberFormat="1" applyFont="1" applyFill="1" applyBorder="1" applyAlignment="1" applyProtection="1">
      <alignment horizontal="center" vertical="center" shrinkToFit="1"/>
    </xf>
    <xf numFmtId="0" fontId="106" fillId="90" borderId="23" xfId="620" applyFont="1" applyFill="1" applyBorder="1" applyAlignment="1" applyProtection="1">
      <alignment horizontal="center" vertical="center" wrapText="1" shrinkToFit="1"/>
    </xf>
    <xf numFmtId="0" fontId="106" fillId="90" borderId="20" xfId="620" applyFont="1" applyFill="1" applyBorder="1" applyAlignment="1" applyProtection="1">
      <alignment horizontal="center" vertical="center" wrapText="1" shrinkToFit="1"/>
    </xf>
    <xf numFmtId="0" fontId="106" fillId="90" borderId="21" xfId="620" applyFont="1" applyFill="1" applyBorder="1" applyAlignment="1" applyProtection="1">
      <alignment horizontal="center" vertical="center" wrapText="1" shrinkToFit="1"/>
    </xf>
    <xf numFmtId="169" fontId="106" fillId="91" borderId="17" xfId="620" applyNumberFormat="1" applyFont="1" applyFill="1" applyBorder="1" applyAlignment="1" applyProtection="1">
      <alignment horizontal="center" vertical="center" shrinkToFit="1"/>
    </xf>
    <xf numFmtId="0" fontId="106" fillId="91" borderId="23" xfId="0" applyNumberFormat="1" applyFont="1" applyFill="1" applyBorder="1" applyAlignment="1" applyProtection="1">
      <alignment horizontal="center" vertical="center" shrinkToFit="1"/>
    </xf>
    <xf numFmtId="0" fontId="106" fillId="91" borderId="21" xfId="0" applyNumberFormat="1" applyFont="1" applyFill="1" applyBorder="1" applyAlignment="1" applyProtection="1">
      <alignment horizontal="center" vertical="center" shrinkToFit="1"/>
    </xf>
    <xf numFmtId="164" fontId="106" fillId="91" borderId="23" xfId="274" applyNumberFormat="1" applyFont="1" applyFill="1" applyBorder="1" applyAlignment="1" applyProtection="1">
      <alignment horizontal="center" vertical="center" wrapText="1" shrinkToFit="1"/>
    </xf>
    <xf numFmtId="164" fontId="106" fillId="91" borderId="20" xfId="274" applyNumberFormat="1" applyFont="1" applyFill="1" applyBorder="1" applyAlignment="1" applyProtection="1">
      <alignment horizontal="center" vertical="center" wrapText="1" shrinkToFit="1"/>
    </xf>
    <xf numFmtId="164" fontId="106" fillId="91" borderId="21" xfId="274" applyNumberFormat="1" applyFont="1" applyFill="1" applyBorder="1" applyAlignment="1" applyProtection="1">
      <alignment horizontal="center" vertical="center" wrapText="1" shrinkToFit="1"/>
    </xf>
    <xf numFmtId="0" fontId="106" fillId="89" borderId="23" xfId="0" applyNumberFormat="1" applyFont="1" applyFill="1" applyBorder="1" applyAlignment="1" applyProtection="1">
      <alignment horizontal="center" vertical="center" shrinkToFit="1"/>
    </xf>
    <xf numFmtId="0" fontId="106" fillId="89" borderId="21" xfId="0" applyNumberFormat="1" applyFont="1" applyFill="1" applyBorder="1" applyAlignment="1" applyProtection="1">
      <alignment horizontal="center" vertical="center" shrinkToFit="1"/>
    </xf>
    <xf numFmtId="169" fontId="106" fillId="81" borderId="17" xfId="620" applyNumberFormat="1" applyFont="1" applyFill="1" applyBorder="1" applyAlignment="1" applyProtection="1">
      <alignment horizontal="center" vertical="center" shrinkToFit="1"/>
    </xf>
    <xf numFmtId="0" fontId="106" fillId="86" borderId="23" xfId="0" applyNumberFormat="1" applyFont="1" applyFill="1" applyBorder="1" applyAlignment="1" applyProtection="1">
      <alignment horizontal="center" vertical="center" shrinkToFit="1"/>
    </xf>
    <xf numFmtId="0" fontId="106" fillId="86" borderId="21" xfId="0" applyNumberFormat="1" applyFont="1" applyFill="1" applyBorder="1" applyAlignment="1" applyProtection="1">
      <alignment horizontal="center" vertical="center" shrinkToFit="1"/>
    </xf>
    <xf numFmtId="0" fontId="108" fillId="81" borderId="23" xfId="620" applyFont="1" applyFill="1" applyBorder="1" applyAlignment="1" applyProtection="1">
      <alignment horizontal="center" vertical="center"/>
      <protection locked="0"/>
    </xf>
    <xf numFmtId="0" fontId="108" fillId="81" borderId="20" xfId="620" applyFont="1" applyFill="1" applyBorder="1" applyAlignment="1" applyProtection="1">
      <alignment horizontal="center" vertical="center"/>
      <protection locked="0"/>
    </xf>
    <xf numFmtId="0" fontId="108" fillId="81" borderId="21" xfId="620" applyFont="1" applyFill="1" applyBorder="1" applyAlignment="1" applyProtection="1">
      <alignment horizontal="center" vertical="center"/>
      <protection locked="0"/>
    </xf>
    <xf numFmtId="170" fontId="98" fillId="81" borderId="23" xfId="274" applyNumberFormat="1" applyFont="1" applyFill="1" applyBorder="1" applyAlignment="1" applyProtection="1">
      <alignment horizontal="right" vertical="center" shrinkToFit="1"/>
    </xf>
    <xf numFmtId="170" fontId="98" fillId="81" borderId="20" xfId="274" applyNumberFormat="1" applyFont="1" applyFill="1" applyBorder="1" applyAlignment="1" applyProtection="1">
      <alignment horizontal="right" vertical="center" shrinkToFit="1"/>
    </xf>
    <xf numFmtId="170" fontId="98" fillId="81" borderId="21" xfId="274" applyNumberFormat="1" applyFont="1" applyFill="1" applyBorder="1" applyAlignment="1" applyProtection="1">
      <alignment horizontal="right" vertical="center" shrinkToFit="1"/>
    </xf>
    <xf numFmtId="165" fontId="100" fillId="86" borderId="0" xfId="620" applyNumberFormat="1" applyFont="1" applyFill="1" applyBorder="1" applyAlignment="1" applyProtection="1">
      <alignment horizontal="right" vertical="center" shrinkToFit="1"/>
    </xf>
    <xf numFmtId="0" fontId="115" fillId="86" borderId="43" xfId="0" applyFont="1" applyFill="1" applyBorder="1" applyAlignment="1">
      <alignment vertical="center" shrinkToFit="1"/>
    </xf>
    <xf numFmtId="0" fontId="103" fillId="74" borderId="17" xfId="620" applyFont="1" applyFill="1" applyBorder="1" applyAlignment="1" applyProtection="1">
      <alignment horizontal="center" vertical="center" wrapText="1"/>
    </xf>
    <xf numFmtId="0" fontId="94" fillId="74" borderId="54" xfId="620" applyFont="1" applyFill="1" applyBorder="1" applyAlignment="1" applyProtection="1">
      <alignment horizontal="center" vertical="center"/>
    </xf>
    <xf numFmtId="0" fontId="94" fillId="74" borderId="55" xfId="620" applyFont="1" applyFill="1" applyBorder="1" applyAlignment="1" applyProtection="1">
      <alignment horizontal="center" vertical="center"/>
    </xf>
    <xf numFmtId="0" fontId="94" fillId="74" borderId="56" xfId="620" applyFont="1" applyFill="1" applyBorder="1" applyAlignment="1" applyProtection="1">
      <alignment horizontal="center" vertical="center"/>
    </xf>
    <xf numFmtId="0" fontId="106" fillId="88" borderId="17" xfId="0" applyNumberFormat="1" applyFont="1" applyFill="1" applyBorder="1" applyAlignment="1" applyProtection="1">
      <alignment horizontal="center" vertical="center" shrinkToFit="1"/>
    </xf>
    <xf numFmtId="0" fontId="106" fillId="81" borderId="17" xfId="0" applyNumberFormat="1" applyFont="1" applyFill="1" applyBorder="1" applyAlignment="1" applyProtection="1">
      <alignment horizontal="center" vertical="center" shrinkToFit="1"/>
    </xf>
    <xf numFmtId="0" fontId="106" fillId="89" borderId="17" xfId="0" applyNumberFormat="1" applyFont="1" applyFill="1" applyBorder="1" applyAlignment="1" applyProtection="1">
      <alignment horizontal="center" vertical="center" shrinkToFit="1"/>
    </xf>
    <xf numFmtId="169" fontId="106" fillId="88" borderId="17" xfId="620" applyNumberFormat="1" applyFont="1" applyFill="1" applyBorder="1" applyAlignment="1" applyProtection="1">
      <alignment horizontal="center" vertical="center" shrinkToFit="1"/>
    </xf>
    <xf numFmtId="0" fontId="106" fillId="81" borderId="23" xfId="620" applyFont="1" applyFill="1" applyBorder="1" applyAlignment="1" applyProtection="1">
      <alignment horizontal="center" vertical="center" wrapText="1" shrinkToFit="1"/>
    </xf>
    <xf numFmtId="0" fontId="106" fillId="81" borderId="20" xfId="620" applyFont="1" applyFill="1" applyBorder="1" applyAlignment="1" applyProtection="1">
      <alignment horizontal="center" vertical="center" wrapText="1" shrinkToFit="1"/>
    </xf>
    <xf numFmtId="0" fontId="106" fillId="81" borderId="21" xfId="620" applyFont="1" applyFill="1" applyBorder="1" applyAlignment="1" applyProtection="1">
      <alignment horizontal="center" vertical="center" wrapText="1" shrinkToFit="1"/>
    </xf>
    <xf numFmtId="170" fontId="98" fillId="88" borderId="23" xfId="274" applyNumberFormat="1" applyFont="1" applyFill="1" applyBorder="1" applyAlignment="1" applyProtection="1">
      <alignment horizontal="center" vertical="center" shrinkToFit="1"/>
    </xf>
    <xf numFmtId="170" fontId="98" fillId="88" borderId="20" xfId="274" applyNumberFormat="1" applyFont="1" applyFill="1" applyBorder="1" applyAlignment="1" applyProtection="1">
      <alignment horizontal="center" vertical="center" shrinkToFit="1"/>
    </xf>
    <xf numFmtId="170" fontId="98" fillId="88" borderId="21" xfId="274" applyNumberFormat="1" applyFont="1" applyFill="1" applyBorder="1" applyAlignment="1" applyProtection="1">
      <alignment horizontal="center" vertical="center" shrinkToFit="1"/>
    </xf>
    <xf numFmtId="170" fontId="98" fillId="91" borderId="23" xfId="274" applyNumberFormat="1" applyFont="1" applyFill="1" applyBorder="1" applyAlignment="1" applyProtection="1">
      <alignment horizontal="right" vertical="center" shrinkToFit="1"/>
    </xf>
    <xf numFmtId="170" fontId="98" fillId="91" borderId="20" xfId="274" applyNumberFormat="1" applyFont="1" applyFill="1" applyBorder="1" applyAlignment="1" applyProtection="1">
      <alignment horizontal="right" vertical="center" shrinkToFit="1"/>
    </xf>
    <xf numFmtId="170" fontId="98" fillId="91" borderId="21" xfId="274" applyNumberFormat="1" applyFont="1" applyFill="1" applyBorder="1" applyAlignment="1" applyProtection="1">
      <alignment horizontal="right" vertical="center" shrinkToFit="1"/>
    </xf>
    <xf numFmtId="170" fontId="98" fillId="89" borderId="23" xfId="274" applyNumberFormat="1" applyFont="1" applyFill="1" applyBorder="1" applyAlignment="1" applyProtection="1">
      <alignment horizontal="center" vertical="center" shrinkToFit="1"/>
    </xf>
    <xf numFmtId="170" fontId="98" fillId="89" borderId="20" xfId="274" applyNumberFormat="1" applyFont="1" applyFill="1" applyBorder="1" applyAlignment="1" applyProtection="1">
      <alignment horizontal="center" vertical="center" shrinkToFit="1"/>
    </xf>
    <xf numFmtId="170" fontId="98" fillId="89" borderId="21" xfId="274" applyNumberFormat="1" applyFont="1" applyFill="1" applyBorder="1" applyAlignment="1" applyProtection="1">
      <alignment horizontal="center" vertical="center" shrinkToFit="1"/>
    </xf>
    <xf numFmtId="0" fontId="106" fillId="88" borderId="23" xfId="620" applyFont="1" applyFill="1" applyBorder="1" applyAlignment="1" applyProtection="1">
      <alignment horizontal="center" vertical="center" wrapText="1" shrinkToFit="1"/>
    </xf>
    <xf numFmtId="0" fontId="106" fillId="88" borderId="20" xfId="620" applyFont="1" applyFill="1" applyBorder="1" applyAlignment="1" applyProtection="1">
      <alignment horizontal="center" vertical="center" wrapText="1" shrinkToFit="1"/>
    </xf>
    <xf numFmtId="0" fontId="106" fillId="88" borderId="21" xfId="620" applyFont="1" applyFill="1" applyBorder="1" applyAlignment="1" applyProtection="1">
      <alignment horizontal="center" vertical="center" wrapText="1" shrinkToFit="1"/>
    </xf>
    <xf numFmtId="0" fontId="106" fillId="91" borderId="17" xfId="0" applyNumberFormat="1" applyFont="1" applyFill="1" applyBorder="1" applyAlignment="1" applyProtection="1">
      <alignment horizontal="center" vertical="center" shrinkToFit="1"/>
    </xf>
    <xf numFmtId="0" fontId="106" fillId="81" borderId="23" xfId="0" applyNumberFormat="1" applyFont="1" applyFill="1" applyBorder="1" applyAlignment="1" applyProtection="1">
      <alignment horizontal="center" vertical="center" shrinkToFit="1"/>
    </xf>
    <xf numFmtId="0" fontId="106" fillId="81" borderId="21" xfId="0" applyNumberFormat="1" applyFont="1" applyFill="1" applyBorder="1" applyAlignment="1" applyProtection="1">
      <alignment horizontal="center" vertical="center" shrinkToFit="1"/>
    </xf>
    <xf numFmtId="0" fontId="95" fillId="88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88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88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81" borderId="23" xfId="274" applyNumberFormat="1" applyFont="1" applyFill="1" applyBorder="1" applyAlignment="1" applyProtection="1">
      <alignment vertical="center" shrinkToFit="1"/>
    </xf>
    <xf numFmtId="170" fontId="98" fillId="81" borderId="20" xfId="274" applyNumberFormat="1" applyFont="1" applyFill="1" applyBorder="1" applyAlignment="1" applyProtection="1">
      <alignment vertical="center" shrinkToFit="1"/>
    </xf>
    <xf numFmtId="170" fontId="98" fillId="81" borderId="21" xfId="274" applyNumberFormat="1" applyFont="1" applyFill="1" applyBorder="1" applyAlignment="1" applyProtection="1">
      <alignment vertical="center" shrinkToFit="1"/>
    </xf>
    <xf numFmtId="166" fontId="100" fillId="88" borderId="0" xfId="628" applyNumberFormat="1" applyFont="1" applyFill="1" applyBorder="1" applyAlignment="1" applyProtection="1">
      <alignment horizontal="center" vertical="center" shrinkToFit="1"/>
    </xf>
    <xf numFmtId="0" fontId="100" fillId="74" borderId="23" xfId="620" applyFont="1" applyFill="1" applyBorder="1" applyAlignment="1" applyProtection="1">
      <alignment horizontal="center" vertical="center" wrapText="1"/>
    </xf>
    <xf numFmtId="0" fontId="100" fillId="74" borderId="21" xfId="620" applyFont="1" applyFill="1" applyBorder="1" applyAlignment="1" applyProtection="1">
      <alignment horizontal="center" vertical="center" wrapText="1"/>
    </xf>
    <xf numFmtId="166" fontId="100" fillId="81" borderId="0" xfId="628" applyNumberFormat="1" applyFont="1" applyFill="1" applyBorder="1" applyAlignment="1" applyProtection="1">
      <alignment horizontal="center" vertical="center" shrinkToFit="1"/>
    </xf>
    <xf numFmtId="165" fontId="103" fillId="81" borderId="29" xfId="620" applyNumberFormat="1" applyFont="1" applyFill="1" applyBorder="1" applyAlignment="1" applyProtection="1">
      <alignment horizontal="center" vertical="center" shrinkToFit="1"/>
    </xf>
    <xf numFmtId="165" fontId="103" fillId="81" borderId="44" xfId="620" applyNumberFormat="1" applyFont="1" applyFill="1" applyBorder="1" applyAlignment="1" applyProtection="1">
      <alignment horizontal="center" vertical="center" shrinkToFit="1"/>
    </xf>
    <xf numFmtId="166" fontId="100" fillId="0" borderId="0" xfId="628" applyNumberFormat="1" applyFont="1" applyFill="1" applyBorder="1" applyAlignment="1" applyProtection="1">
      <alignment horizontal="center" vertical="center" shrinkToFit="1"/>
    </xf>
    <xf numFmtId="0" fontId="106" fillId="74" borderId="17" xfId="620" applyFont="1" applyFill="1" applyBorder="1" applyAlignment="1" applyProtection="1">
      <alignment horizontal="center" vertical="center" wrapText="1"/>
    </xf>
    <xf numFmtId="165" fontId="103" fillId="0" borderId="29" xfId="620" applyNumberFormat="1" applyFont="1" applyFill="1" applyBorder="1" applyAlignment="1" applyProtection="1">
      <alignment horizontal="center" vertical="center" shrinkToFit="1"/>
    </xf>
    <xf numFmtId="165" fontId="103" fillId="0" borderId="44" xfId="620" applyNumberFormat="1" applyFont="1" applyFill="1" applyBorder="1" applyAlignment="1" applyProtection="1">
      <alignment horizontal="center" vertical="center" shrinkToFit="1"/>
    </xf>
    <xf numFmtId="165" fontId="103" fillId="88" borderId="29" xfId="620" applyNumberFormat="1" applyFont="1" applyFill="1" applyBorder="1" applyAlignment="1" applyProtection="1">
      <alignment horizontal="center" vertical="center" shrinkToFit="1"/>
    </xf>
    <xf numFmtId="165" fontId="103" fillId="88" borderId="44" xfId="620" applyNumberFormat="1" applyFont="1" applyFill="1" applyBorder="1" applyAlignment="1" applyProtection="1">
      <alignment horizontal="center" vertical="center" shrinkToFit="1"/>
    </xf>
    <xf numFmtId="165" fontId="103" fillId="79" borderId="29" xfId="620" applyNumberFormat="1" applyFont="1" applyFill="1" applyBorder="1" applyAlignment="1" applyProtection="1">
      <alignment horizontal="center" vertical="center" shrinkToFit="1"/>
    </xf>
    <xf numFmtId="165" fontId="103" fillId="79" borderId="44" xfId="620" applyNumberFormat="1" applyFont="1" applyFill="1" applyBorder="1" applyAlignment="1" applyProtection="1">
      <alignment horizontal="center" vertical="center" shrinkToFit="1"/>
    </xf>
    <xf numFmtId="193" fontId="106" fillId="79" borderId="0" xfId="200" applyNumberFormat="1" applyFont="1" applyFill="1" applyBorder="1" applyAlignment="1" applyProtection="1">
      <alignment horizontal="right" vertical="center" shrinkToFit="1"/>
    </xf>
    <xf numFmtId="193" fontId="106" fillId="79" borderId="43" xfId="200" applyNumberFormat="1" applyFont="1" applyFill="1" applyBorder="1" applyAlignment="1">
      <alignment vertical="center" shrinkToFit="1"/>
    </xf>
    <xf numFmtId="193" fontId="106" fillId="81" borderId="0" xfId="200" applyNumberFormat="1" applyFont="1" applyFill="1" applyBorder="1" applyAlignment="1" applyProtection="1">
      <alignment horizontal="right" vertical="center" shrinkToFit="1"/>
    </xf>
    <xf numFmtId="193" fontId="106" fillId="81" borderId="43" xfId="200" applyNumberFormat="1" applyFont="1" applyFill="1" applyBorder="1" applyAlignment="1">
      <alignment vertical="center" shrinkToFit="1"/>
    </xf>
    <xf numFmtId="166" fontId="100" fillId="79" borderId="0" xfId="628" applyNumberFormat="1" applyFont="1" applyFill="1" applyBorder="1" applyAlignment="1" applyProtection="1">
      <alignment horizontal="center" vertical="center" shrinkToFit="1"/>
    </xf>
    <xf numFmtId="193" fontId="106" fillId="0" borderId="0" xfId="200" applyNumberFormat="1" applyFont="1" applyFill="1" applyBorder="1" applyAlignment="1" applyProtection="1">
      <alignment horizontal="right" vertical="center" shrinkToFit="1"/>
    </xf>
    <xf numFmtId="193" fontId="106" fillId="0" borderId="43" xfId="200" applyNumberFormat="1" applyFont="1" applyFill="1" applyBorder="1" applyAlignment="1">
      <alignment vertical="center" shrinkToFit="1"/>
    </xf>
    <xf numFmtId="0" fontId="100" fillId="74" borderId="17" xfId="620" applyFont="1" applyFill="1" applyBorder="1" applyAlignment="1" applyProtection="1">
      <alignment horizontal="center" vertical="center" wrapText="1"/>
    </xf>
    <xf numFmtId="165" fontId="103" fillId="91" borderId="29" xfId="620" applyNumberFormat="1" applyFont="1" applyFill="1" applyBorder="1" applyAlignment="1" applyProtection="1">
      <alignment horizontal="center" vertical="center" shrinkToFit="1"/>
    </xf>
    <xf numFmtId="165" fontId="103" fillId="91" borderId="44" xfId="620" applyNumberFormat="1" applyFont="1" applyFill="1" applyBorder="1" applyAlignment="1" applyProtection="1">
      <alignment horizontal="center" vertical="center" shrinkToFit="1"/>
    </xf>
    <xf numFmtId="167" fontId="94" fillId="71" borderId="51" xfId="620" applyNumberFormat="1" applyFont="1" applyFill="1" applyBorder="1" applyAlignment="1" applyProtection="1">
      <alignment horizontal="center" vertical="top" shrinkToFit="1"/>
    </xf>
    <xf numFmtId="167" fontId="94" fillId="71" borderId="52" xfId="620" applyNumberFormat="1" applyFont="1" applyFill="1" applyBorder="1" applyAlignment="1" applyProtection="1">
      <alignment horizontal="center" vertical="top" shrinkToFit="1"/>
    </xf>
    <xf numFmtId="193" fontId="106" fillId="91" borderId="0" xfId="200" applyNumberFormat="1" applyFont="1" applyFill="1" applyBorder="1" applyAlignment="1" applyProtection="1">
      <alignment horizontal="right" vertical="center" shrinkToFit="1"/>
    </xf>
    <xf numFmtId="193" fontId="106" fillId="91" borderId="43" xfId="200" applyNumberFormat="1" applyFont="1" applyFill="1" applyBorder="1" applyAlignment="1">
      <alignment vertical="center" shrinkToFit="1"/>
    </xf>
    <xf numFmtId="176" fontId="113" fillId="79" borderId="45" xfId="620" applyNumberFormat="1" applyFont="1" applyFill="1" applyBorder="1" applyAlignment="1" applyProtection="1">
      <alignment horizontal="center" vertical="center" shrinkToFit="1"/>
    </xf>
    <xf numFmtId="176" fontId="113" fillId="79" borderId="46" xfId="620" applyNumberFormat="1" applyFont="1" applyFill="1" applyBorder="1" applyAlignment="1" applyProtection="1">
      <alignment horizontal="center" vertical="center" shrinkToFit="1"/>
    </xf>
    <xf numFmtId="176" fontId="113" fillId="79" borderId="47" xfId="620" applyNumberFormat="1" applyFont="1" applyFill="1" applyBorder="1" applyAlignment="1" applyProtection="1">
      <alignment horizontal="center" vertical="center" shrinkToFit="1"/>
    </xf>
    <xf numFmtId="176" fontId="133" fillId="79" borderId="24" xfId="620" applyNumberFormat="1" applyFont="1" applyFill="1" applyBorder="1" applyAlignment="1" applyProtection="1">
      <alignment horizontal="center" vertical="center" wrapText="1" shrinkToFit="1"/>
    </xf>
    <xf numFmtId="176" fontId="133" fillId="79" borderId="0" xfId="620" applyNumberFormat="1" applyFont="1" applyFill="1" applyBorder="1" applyAlignment="1" applyProtection="1">
      <alignment horizontal="center" vertical="center" wrapText="1" shrinkToFit="1"/>
    </xf>
    <xf numFmtId="176" fontId="133" fillId="79" borderId="43" xfId="620" applyNumberFormat="1" applyFont="1" applyFill="1" applyBorder="1" applyAlignment="1" applyProtection="1">
      <alignment horizontal="center" vertical="center" wrapText="1" shrinkToFit="1"/>
    </xf>
    <xf numFmtId="166" fontId="100" fillId="91" borderId="0" xfId="628" applyNumberFormat="1" applyFont="1" applyFill="1" applyBorder="1" applyAlignment="1" applyProtection="1">
      <alignment horizontal="center" vertical="center" shrinkToFit="1"/>
    </xf>
    <xf numFmtId="0" fontId="113" fillId="79" borderId="24" xfId="620" applyNumberFormat="1" applyFont="1" applyFill="1" applyBorder="1" applyAlignment="1" applyProtection="1">
      <alignment horizontal="center" vertical="center" shrinkToFit="1"/>
    </xf>
    <xf numFmtId="0" fontId="113" fillId="79" borderId="0" xfId="620" applyNumberFormat="1" applyFont="1" applyFill="1" applyBorder="1" applyAlignment="1" applyProtection="1">
      <alignment horizontal="center" vertical="center" shrinkToFit="1"/>
    </xf>
    <xf numFmtId="0" fontId="113" fillId="79" borderId="43" xfId="620" applyNumberFormat="1" applyFont="1" applyFill="1" applyBorder="1" applyAlignment="1" applyProtection="1">
      <alignment horizontal="center" vertical="center" shrinkToFit="1"/>
    </xf>
    <xf numFmtId="167" fontId="113" fillId="79" borderId="24" xfId="274" applyNumberFormat="1" applyFont="1" applyFill="1" applyBorder="1" applyAlignment="1" applyProtection="1">
      <alignment horizontal="center" vertical="center" shrinkToFit="1"/>
    </xf>
    <xf numFmtId="167" fontId="113" fillId="79" borderId="0" xfId="274" applyNumberFormat="1" applyFont="1" applyFill="1" applyBorder="1" applyAlignment="1" applyProtection="1">
      <alignment horizontal="center" vertical="center" shrinkToFit="1"/>
    </xf>
    <xf numFmtId="167" fontId="113" fillId="79" borderId="43" xfId="274" applyNumberFormat="1" applyFont="1" applyFill="1" applyBorder="1" applyAlignment="1" applyProtection="1">
      <alignment horizontal="center" vertical="center" shrinkToFit="1"/>
    </xf>
    <xf numFmtId="176" fontId="133" fillId="79" borderId="53" xfId="620" applyNumberFormat="1" applyFont="1" applyFill="1" applyBorder="1" applyAlignment="1" applyProtection="1">
      <alignment horizontal="center" vertical="center" wrapText="1" shrinkToFit="1"/>
    </xf>
    <xf numFmtId="0" fontId="106" fillId="74" borderId="23" xfId="620" applyFont="1" applyFill="1" applyBorder="1" applyAlignment="1" applyProtection="1">
      <alignment horizontal="center" vertical="center" wrapText="1"/>
    </xf>
    <xf numFmtId="0" fontId="106" fillId="74" borderId="20" xfId="620" applyFont="1" applyFill="1" applyBorder="1" applyAlignment="1" applyProtection="1">
      <alignment horizontal="center" vertical="center" wrapText="1"/>
    </xf>
    <xf numFmtId="0" fontId="106" fillId="74" borderId="21" xfId="620" applyFont="1" applyFill="1" applyBorder="1" applyAlignment="1" applyProtection="1">
      <alignment horizontal="center" vertical="center" wrapText="1"/>
    </xf>
    <xf numFmtId="166" fontId="113" fillId="79" borderId="50" xfId="203" applyNumberFormat="1" applyFont="1" applyFill="1" applyBorder="1" applyAlignment="1" applyProtection="1">
      <alignment horizontal="right" vertical="center" shrinkToFit="1"/>
    </xf>
    <xf numFmtId="166" fontId="113" fillId="79" borderId="43" xfId="203" applyNumberFormat="1" applyFont="1" applyFill="1" applyBorder="1" applyAlignment="1" applyProtection="1">
      <alignment horizontal="right" vertical="center" shrinkToFit="1"/>
    </xf>
    <xf numFmtId="2" fontId="106" fillId="91" borderId="45" xfId="620" applyNumberFormat="1" applyFont="1" applyFill="1" applyBorder="1" applyAlignment="1" applyProtection="1">
      <alignment horizontal="center" vertical="center" wrapText="1"/>
    </xf>
    <xf numFmtId="2" fontId="106" fillId="91" borderId="46" xfId="620" applyNumberFormat="1" applyFont="1" applyFill="1" applyBorder="1" applyAlignment="1" applyProtection="1">
      <alignment horizontal="center" vertical="center" wrapText="1"/>
    </xf>
    <xf numFmtId="2" fontId="106" fillId="91" borderId="47" xfId="620" applyNumberFormat="1" applyFont="1" applyFill="1" applyBorder="1" applyAlignment="1" applyProtection="1">
      <alignment horizontal="center" vertical="center" wrapText="1"/>
    </xf>
    <xf numFmtId="168" fontId="113" fillId="91" borderId="24" xfId="274" applyNumberFormat="1" applyFont="1" applyFill="1" applyBorder="1" applyAlignment="1" applyProtection="1">
      <alignment horizontal="right" vertical="center" shrinkToFit="1"/>
    </xf>
    <xf numFmtId="168" fontId="113" fillId="91" borderId="0" xfId="274" applyNumberFormat="1" applyFont="1" applyFill="1" applyBorder="1" applyAlignment="1" applyProtection="1">
      <alignment horizontal="right" vertical="center" shrinkToFit="1"/>
    </xf>
    <xf numFmtId="166" fontId="113" fillId="91" borderId="50" xfId="203" applyNumberFormat="1" applyFont="1" applyFill="1" applyBorder="1" applyAlignment="1" applyProtection="1">
      <alignment horizontal="right" vertical="center" shrinkToFit="1"/>
    </xf>
    <xf numFmtId="166" fontId="113" fillId="91" borderId="43" xfId="203" applyNumberFormat="1" applyFont="1" applyFill="1" applyBorder="1" applyAlignment="1" applyProtection="1">
      <alignment horizontal="right" vertical="center" shrinkToFit="1"/>
    </xf>
    <xf numFmtId="0" fontId="100" fillId="74" borderId="41" xfId="620" applyFont="1" applyFill="1" applyBorder="1" applyAlignment="1" applyProtection="1">
      <alignment horizontal="center" vertical="center"/>
    </xf>
    <xf numFmtId="0" fontId="100" fillId="74" borderId="17" xfId="620" applyFont="1" applyFill="1" applyBorder="1" applyAlignment="1" applyProtection="1">
      <alignment horizontal="center" vertical="center"/>
    </xf>
    <xf numFmtId="0" fontId="100" fillId="74" borderId="42" xfId="620" applyFont="1" applyFill="1" applyBorder="1" applyAlignment="1" applyProtection="1">
      <alignment horizontal="center" vertical="center"/>
    </xf>
    <xf numFmtId="176" fontId="113" fillId="0" borderId="24" xfId="620" applyNumberFormat="1" applyFont="1" applyFill="1" applyBorder="1" applyAlignment="1" applyProtection="1">
      <alignment horizontal="center" vertical="center" shrinkToFit="1"/>
    </xf>
    <xf numFmtId="176" fontId="113" fillId="0" borderId="0" xfId="620" applyNumberFormat="1" applyFont="1" applyFill="1" applyBorder="1" applyAlignment="1" applyProtection="1">
      <alignment horizontal="center" vertical="center" shrinkToFit="1"/>
    </xf>
    <xf numFmtId="176" fontId="113" fillId="0" borderId="43" xfId="620" applyNumberFormat="1" applyFont="1" applyFill="1" applyBorder="1" applyAlignment="1" applyProtection="1">
      <alignment horizontal="center" vertical="center" shrinkToFit="1"/>
    </xf>
    <xf numFmtId="167" fontId="113" fillId="88" borderId="24" xfId="274" applyNumberFormat="1" applyFont="1" applyFill="1" applyBorder="1" applyAlignment="1" applyProtection="1">
      <alignment horizontal="center" vertical="center" shrinkToFit="1"/>
    </xf>
    <xf numFmtId="167" fontId="113" fillId="88" borderId="0" xfId="274" applyNumberFormat="1" applyFont="1" applyFill="1" applyBorder="1" applyAlignment="1" applyProtection="1">
      <alignment horizontal="center" vertical="center" shrinkToFit="1"/>
    </xf>
    <xf numFmtId="167" fontId="113" fillId="88" borderId="43" xfId="274" applyNumberFormat="1" applyFont="1" applyFill="1" applyBorder="1" applyAlignment="1" applyProtection="1">
      <alignment horizontal="center" vertical="center" shrinkToFit="1"/>
    </xf>
    <xf numFmtId="168" fontId="113" fillId="0" borderId="24" xfId="274" applyNumberFormat="1" applyFont="1" applyFill="1" applyBorder="1" applyAlignment="1" applyProtection="1">
      <alignment horizontal="right" vertical="center" shrinkToFit="1"/>
    </xf>
    <xf numFmtId="168" fontId="113" fillId="0" borderId="0" xfId="274" applyNumberFormat="1" applyFont="1" applyFill="1" applyBorder="1" applyAlignment="1" applyProtection="1">
      <alignment horizontal="right" vertical="center" shrinkToFit="1"/>
    </xf>
    <xf numFmtId="167" fontId="113" fillId="81" borderId="24" xfId="274" applyNumberFormat="1" applyFont="1" applyFill="1" applyBorder="1" applyAlignment="1" applyProtection="1">
      <alignment horizontal="center" vertical="center" shrinkToFit="1"/>
    </xf>
    <xf numFmtId="167" fontId="113" fillId="81" borderId="0" xfId="274" applyNumberFormat="1" applyFont="1" applyFill="1" applyBorder="1" applyAlignment="1" applyProtection="1">
      <alignment horizontal="center" vertical="center" shrinkToFit="1"/>
    </xf>
    <xf numFmtId="167" fontId="113" fillId="81" borderId="43" xfId="274" applyNumberFormat="1" applyFont="1" applyFill="1" applyBorder="1" applyAlignment="1" applyProtection="1">
      <alignment horizontal="center" vertical="center" shrinkToFit="1"/>
    </xf>
    <xf numFmtId="176" fontId="113" fillId="86" borderId="45" xfId="620" applyNumberFormat="1" applyFont="1" applyFill="1" applyBorder="1" applyAlignment="1" applyProtection="1">
      <alignment horizontal="center" vertical="center" shrinkToFit="1"/>
    </xf>
    <xf numFmtId="176" fontId="113" fillId="86" borderId="46" xfId="620" applyNumberFormat="1" applyFont="1" applyFill="1" applyBorder="1" applyAlignment="1" applyProtection="1">
      <alignment horizontal="center" vertical="center" shrinkToFit="1"/>
    </xf>
    <xf numFmtId="176" fontId="113" fillId="86" borderId="47" xfId="620" applyNumberFormat="1" applyFont="1" applyFill="1" applyBorder="1" applyAlignment="1" applyProtection="1">
      <alignment horizontal="center" vertical="center" shrinkToFit="1"/>
    </xf>
    <xf numFmtId="167" fontId="113" fillId="0" borderId="24" xfId="274" applyNumberFormat="1" applyFont="1" applyFill="1" applyBorder="1" applyAlignment="1" applyProtection="1">
      <alignment horizontal="center" vertical="center" shrinkToFit="1"/>
    </xf>
    <xf numFmtId="167" fontId="113" fillId="0" borderId="0" xfId="274" applyNumberFormat="1" applyFont="1" applyFill="1" applyBorder="1" applyAlignment="1" applyProtection="1">
      <alignment horizontal="center" vertical="center" shrinkToFit="1"/>
    </xf>
    <xf numFmtId="167" fontId="113" fillId="0" borderId="43" xfId="274" applyNumberFormat="1" applyFont="1" applyFill="1" applyBorder="1" applyAlignment="1" applyProtection="1">
      <alignment horizontal="center" vertical="center" shrinkToFit="1"/>
    </xf>
    <xf numFmtId="168" fontId="113" fillId="88" borderId="24" xfId="274" applyNumberFormat="1" applyFont="1" applyFill="1" applyBorder="1" applyAlignment="1" applyProtection="1">
      <alignment horizontal="right" vertical="center" shrinkToFit="1"/>
    </xf>
    <xf numFmtId="168" fontId="113" fillId="88" borderId="0" xfId="274" applyNumberFormat="1" applyFont="1" applyFill="1" applyBorder="1" applyAlignment="1" applyProtection="1">
      <alignment horizontal="right" vertical="center" shrinkToFit="1"/>
    </xf>
    <xf numFmtId="166" fontId="113" fillId="81" borderId="50" xfId="203" applyNumberFormat="1" applyFont="1" applyFill="1" applyBorder="1" applyAlignment="1" applyProtection="1">
      <alignment horizontal="right" vertical="center" shrinkToFit="1"/>
    </xf>
    <xf numFmtId="166" fontId="113" fillId="81" borderId="43" xfId="203" applyNumberFormat="1" applyFont="1" applyFill="1" applyBorder="1" applyAlignment="1" applyProtection="1">
      <alignment horizontal="right" vertical="center" shrinkToFit="1"/>
    </xf>
    <xf numFmtId="166" fontId="113" fillId="0" borderId="50" xfId="203" applyNumberFormat="1" applyFont="1" applyFill="1" applyBorder="1" applyAlignment="1" applyProtection="1">
      <alignment horizontal="right" vertical="center" shrinkToFit="1"/>
    </xf>
    <xf numFmtId="166" fontId="113" fillId="0" borderId="43" xfId="203" applyNumberFormat="1" applyFont="1" applyFill="1" applyBorder="1" applyAlignment="1" applyProtection="1">
      <alignment horizontal="right" vertical="center" shrinkToFit="1"/>
    </xf>
    <xf numFmtId="168" fontId="113" fillId="79" borderId="24" xfId="274" applyNumberFormat="1" applyFont="1" applyFill="1" applyBorder="1" applyAlignment="1" applyProtection="1">
      <alignment horizontal="right" vertical="center" shrinkToFit="1"/>
    </xf>
    <xf numFmtId="168" fontId="113" fillId="79" borderId="0" xfId="274" applyNumberFormat="1" applyFont="1" applyFill="1" applyBorder="1" applyAlignment="1" applyProtection="1">
      <alignment horizontal="right" vertical="center" shrinkToFit="1"/>
    </xf>
    <xf numFmtId="168" fontId="113" fillId="81" borderId="24" xfId="274" applyNumberFormat="1" applyFont="1" applyFill="1" applyBorder="1" applyAlignment="1" applyProtection="1">
      <alignment horizontal="right" vertical="center" shrinkToFit="1"/>
    </xf>
    <xf numFmtId="168" fontId="113" fillId="81" borderId="0" xfId="274" applyNumberFormat="1" applyFont="1" applyFill="1" applyBorder="1" applyAlignment="1" applyProtection="1">
      <alignment horizontal="right" vertical="center" shrinkToFit="1"/>
    </xf>
    <xf numFmtId="2" fontId="106" fillId="81" borderId="45" xfId="620" applyNumberFormat="1" applyFont="1" applyFill="1" applyBorder="1" applyAlignment="1" applyProtection="1">
      <alignment horizontal="center" vertical="center" wrapText="1"/>
    </xf>
    <xf numFmtId="2" fontId="106" fillId="81" borderId="46" xfId="620" applyNumberFormat="1" applyFont="1" applyFill="1" applyBorder="1" applyAlignment="1" applyProtection="1">
      <alignment horizontal="center" vertical="center" wrapText="1"/>
    </xf>
    <xf numFmtId="2" fontId="106" fillId="81" borderId="47" xfId="620" applyNumberFormat="1" applyFont="1" applyFill="1" applyBorder="1" applyAlignment="1" applyProtection="1">
      <alignment horizontal="center" vertical="center" wrapText="1"/>
    </xf>
    <xf numFmtId="2" fontId="106" fillId="0" borderId="45" xfId="620" applyNumberFormat="1" applyFont="1" applyFill="1" applyBorder="1" applyAlignment="1" applyProtection="1">
      <alignment horizontal="center" vertical="center" wrapText="1"/>
    </xf>
    <xf numFmtId="2" fontId="106" fillId="0" borderId="46" xfId="620" applyNumberFormat="1" applyFont="1" applyFill="1" applyBorder="1" applyAlignment="1" applyProtection="1">
      <alignment horizontal="center" vertical="center" wrapText="1"/>
    </xf>
    <xf numFmtId="2" fontId="106" fillId="0" borderId="47" xfId="620" applyNumberFormat="1" applyFont="1" applyFill="1" applyBorder="1" applyAlignment="1" applyProtection="1">
      <alignment horizontal="center" vertical="center" wrapText="1"/>
    </xf>
    <xf numFmtId="2" fontId="106" fillId="79" borderId="45" xfId="620" applyNumberFormat="1" applyFont="1" applyFill="1" applyBorder="1" applyAlignment="1" applyProtection="1">
      <alignment horizontal="center" vertical="center" wrapText="1"/>
    </xf>
    <xf numFmtId="2" fontId="106" fillId="79" borderId="46" xfId="620" applyNumberFormat="1" applyFont="1" applyFill="1" applyBorder="1" applyAlignment="1" applyProtection="1">
      <alignment horizontal="center" vertical="center" wrapText="1"/>
    </xf>
    <xf numFmtId="2" fontId="106" fillId="79" borderId="47" xfId="620" applyNumberFormat="1" applyFont="1" applyFill="1" applyBorder="1" applyAlignment="1" applyProtection="1">
      <alignment horizontal="center" vertical="center" wrapText="1"/>
    </xf>
    <xf numFmtId="166" fontId="98" fillId="0" borderId="0" xfId="203" applyNumberFormat="1" applyFont="1" applyFill="1" applyBorder="1" applyAlignment="1" applyProtection="1">
      <alignment horizontal="right" vertical="center" shrinkToFit="1"/>
    </xf>
    <xf numFmtId="166" fontId="98" fillId="0" borderId="43" xfId="203" applyNumberFormat="1" applyFont="1" applyFill="1" applyBorder="1" applyAlignment="1" applyProtection="1">
      <alignment horizontal="right" vertical="center" shrinkToFit="1"/>
    </xf>
    <xf numFmtId="168" fontId="113" fillId="86" borderId="24" xfId="274" applyNumberFormat="1" applyFont="1" applyFill="1" applyBorder="1" applyAlignment="1" applyProtection="1">
      <alignment horizontal="right" vertical="center" shrinkToFit="1"/>
    </xf>
    <xf numFmtId="168" fontId="113" fillId="86" borderId="0" xfId="274" applyNumberFormat="1" applyFont="1" applyFill="1" applyBorder="1" applyAlignment="1" applyProtection="1">
      <alignment horizontal="right" vertical="center" shrinkToFit="1"/>
    </xf>
    <xf numFmtId="176" fontId="113" fillId="88" borderId="45" xfId="620" applyNumberFormat="1" applyFont="1" applyFill="1" applyBorder="1" applyAlignment="1" applyProtection="1">
      <alignment horizontal="center" vertical="center" shrinkToFit="1"/>
    </xf>
    <xf numFmtId="176" fontId="113" fillId="88" borderId="46" xfId="620" applyNumberFormat="1" applyFont="1" applyFill="1" applyBorder="1" applyAlignment="1" applyProtection="1">
      <alignment horizontal="center" vertical="center" shrinkToFit="1"/>
    </xf>
    <xf numFmtId="176" fontId="113" fillId="88" borderId="47" xfId="620" applyNumberFormat="1" applyFont="1" applyFill="1" applyBorder="1" applyAlignment="1" applyProtection="1">
      <alignment horizontal="center" vertical="center" shrinkToFit="1"/>
    </xf>
    <xf numFmtId="167" fontId="113" fillId="86" borderId="24" xfId="274" applyNumberFormat="1" applyFont="1" applyFill="1" applyBorder="1" applyAlignment="1" applyProtection="1">
      <alignment horizontal="center" vertical="center" shrinkToFit="1"/>
    </xf>
    <xf numFmtId="167" fontId="113" fillId="86" borderId="0" xfId="274" applyNumberFormat="1" applyFont="1" applyFill="1" applyBorder="1" applyAlignment="1" applyProtection="1">
      <alignment horizontal="center" vertical="center" shrinkToFit="1"/>
    </xf>
    <xf numFmtId="167" fontId="113" fillId="86" borderId="43" xfId="274" applyNumberFormat="1" applyFont="1" applyFill="1" applyBorder="1" applyAlignment="1" applyProtection="1">
      <alignment horizontal="center" vertical="center" shrinkToFit="1"/>
    </xf>
    <xf numFmtId="176" fontId="113" fillId="0" borderId="45" xfId="620" applyNumberFormat="1" applyFont="1" applyFill="1" applyBorder="1" applyAlignment="1" applyProtection="1">
      <alignment horizontal="center" vertical="center" shrinkToFit="1"/>
    </xf>
    <xf numFmtId="176" fontId="113" fillId="0" borderId="46" xfId="620" applyNumberFormat="1" applyFont="1" applyFill="1" applyBorder="1" applyAlignment="1" applyProtection="1">
      <alignment horizontal="center" vertical="center" shrinkToFit="1"/>
    </xf>
    <xf numFmtId="176" fontId="113" fillId="0" borderId="47" xfId="620" applyNumberFormat="1" applyFont="1" applyFill="1" applyBorder="1" applyAlignment="1" applyProtection="1">
      <alignment horizontal="center" vertical="center" shrinkToFit="1"/>
    </xf>
    <xf numFmtId="166" fontId="113" fillId="88" borderId="50" xfId="203" applyNumberFormat="1" applyFont="1" applyFill="1" applyBorder="1" applyAlignment="1" applyProtection="1">
      <alignment horizontal="right" vertical="center" shrinkToFit="1"/>
    </xf>
    <xf numFmtId="166" fontId="113" fillId="88" borderId="43" xfId="203" applyNumberFormat="1" applyFont="1" applyFill="1" applyBorder="1" applyAlignment="1" applyProtection="1">
      <alignment horizontal="right" vertical="center" shrinkToFit="1"/>
    </xf>
    <xf numFmtId="0" fontId="113" fillId="88" borderId="24" xfId="620" applyNumberFormat="1" applyFont="1" applyFill="1" applyBorder="1" applyAlignment="1" applyProtection="1">
      <alignment horizontal="center" vertical="center" shrinkToFit="1"/>
    </xf>
    <xf numFmtId="0" fontId="113" fillId="88" borderId="0" xfId="620" applyNumberFormat="1" applyFont="1" applyFill="1" applyBorder="1" applyAlignment="1" applyProtection="1">
      <alignment horizontal="center" vertical="center" shrinkToFit="1"/>
    </xf>
    <xf numFmtId="0" fontId="113" fillId="88" borderId="43" xfId="620" applyNumberFormat="1" applyFont="1" applyFill="1" applyBorder="1" applyAlignment="1" applyProtection="1">
      <alignment horizontal="center" vertical="center" shrinkToFit="1"/>
    </xf>
    <xf numFmtId="176" fontId="133" fillId="88" borderId="53" xfId="620" applyNumberFormat="1" applyFont="1" applyFill="1" applyBorder="1" applyAlignment="1" applyProtection="1">
      <alignment horizontal="center" vertical="center" wrapText="1" shrinkToFit="1"/>
    </xf>
    <xf numFmtId="176" fontId="133" fillId="0" borderId="53" xfId="620" applyNumberFormat="1" applyFont="1" applyFill="1" applyBorder="1" applyAlignment="1" applyProtection="1">
      <alignment horizontal="center" vertical="center" wrapText="1" shrinkToFit="1"/>
    </xf>
    <xf numFmtId="165" fontId="100" fillId="0" borderId="0" xfId="620" applyNumberFormat="1" applyFont="1" applyFill="1" applyBorder="1" applyAlignment="1" applyProtection="1">
      <alignment horizontal="right" vertical="center" shrinkToFit="1"/>
    </xf>
    <xf numFmtId="0" fontId="100" fillId="0" borderId="43" xfId="0" applyFont="1" applyFill="1" applyBorder="1" applyAlignment="1" applyProtection="1">
      <alignment vertical="center" shrinkToFit="1"/>
    </xf>
    <xf numFmtId="166" fontId="100" fillId="89" borderId="0" xfId="628" applyNumberFormat="1" applyFont="1" applyFill="1" applyBorder="1" applyAlignment="1" applyProtection="1">
      <alignment horizontal="center" vertical="center" shrinkToFit="1"/>
    </xf>
    <xf numFmtId="0" fontId="100" fillId="74" borderId="41" xfId="620" applyFont="1" applyFill="1" applyBorder="1" applyAlignment="1" applyProtection="1">
      <alignment horizontal="center" vertical="center" wrapText="1"/>
    </xf>
    <xf numFmtId="0" fontId="100" fillId="74" borderId="42" xfId="620" applyFont="1" applyFill="1" applyBorder="1" applyAlignment="1" applyProtection="1">
      <alignment horizontal="center" vertical="center" wrapText="1"/>
    </xf>
    <xf numFmtId="2" fontId="106" fillId="0" borderId="24" xfId="620" applyNumberFormat="1" applyFont="1" applyFill="1" applyBorder="1" applyAlignment="1" applyProtection="1">
      <alignment horizontal="center" vertical="center" wrapText="1"/>
    </xf>
    <xf numFmtId="2" fontId="106" fillId="0" borderId="0" xfId="620" applyNumberFormat="1" applyFont="1" applyFill="1" applyBorder="1" applyAlignment="1" applyProtection="1">
      <alignment horizontal="center" vertical="center" wrapText="1"/>
    </xf>
    <xf numFmtId="2" fontId="106" fillId="0" borderId="43" xfId="620" applyNumberFormat="1" applyFont="1" applyFill="1" applyBorder="1" applyAlignment="1" applyProtection="1">
      <alignment horizontal="center" vertical="center" wrapText="1"/>
    </xf>
    <xf numFmtId="166" fontId="111" fillId="0" borderId="0" xfId="628" applyNumberFormat="1" applyFont="1" applyFill="1" applyBorder="1" applyAlignment="1" applyProtection="1">
      <alignment horizontal="center" vertical="center" shrinkToFit="1"/>
    </xf>
    <xf numFmtId="165" fontId="115" fillId="0" borderId="0" xfId="620" applyNumberFormat="1" applyFont="1" applyFill="1" applyBorder="1" applyAlignment="1" applyProtection="1">
      <alignment horizontal="right" vertical="center" shrinkToFit="1"/>
    </xf>
    <xf numFmtId="0" fontId="115" fillId="0" borderId="43" xfId="0" applyFont="1" applyFill="1" applyBorder="1" applyAlignment="1" applyProtection="1">
      <alignment vertical="center" shrinkToFit="1"/>
    </xf>
    <xf numFmtId="165" fontId="103" fillId="86" borderId="29" xfId="620" applyNumberFormat="1" applyFont="1" applyFill="1" applyBorder="1" applyAlignment="1" applyProtection="1">
      <alignment horizontal="center" vertical="center" shrinkToFit="1"/>
    </xf>
    <xf numFmtId="165" fontId="103" fillId="86" borderId="44" xfId="620" applyNumberFormat="1" applyFont="1" applyFill="1" applyBorder="1" applyAlignment="1" applyProtection="1">
      <alignment horizontal="center" vertical="center" shrinkToFit="1"/>
    </xf>
    <xf numFmtId="176" fontId="116" fillId="0" borderId="24" xfId="620" applyNumberFormat="1" applyFont="1" applyFill="1" applyBorder="1" applyAlignment="1" applyProtection="1">
      <alignment horizontal="center" vertical="center" wrapText="1" shrinkToFit="1"/>
    </xf>
    <xf numFmtId="176" fontId="116" fillId="0" borderId="0" xfId="620" applyNumberFormat="1" applyFont="1" applyFill="1" applyBorder="1" applyAlignment="1" applyProtection="1">
      <alignment horizontal="center" vertical="center" wrapText="1" shrinkToFit="1"/>
    </xf>
    <xf numFmtId="176" fontId="116" fillId="0" borderId="43" xfId="620" applyNumberFormat="1" applyFont="1" applyFill="1" applyBorder="1" applyAlignment="1" applyProtection="1">
      <alignment horizontal="center" vertical="center" wrapText="1" shrinkToFit="1"/>
    </xf>
    <xf numFmtId="0" fontId="103" fillId="74" borderId="41" xfId="620" applyFont="1" applyFill="1" applyBorder="1" applyAlignment="1" applyProtection="1">
      <alignment horizontal="center" vertical="center"/>
    </xf>
    <xf numFmtId="0" fontId="103" fillId="74" borderId="17" xfId="620" applyFont="1" applyFill="1" applyBorder="1" applyAlignment="1" applyProtection="1">
      <alignment horizontal="center" vertical="center"/>
    </xf>
    <xf numFmtId="0" fontId="103" fillId="74" borderId="42" xfId="620" applyFont="1" applyFill="1" applyBorder="1" applyAlignment="1" applyProtection="1">
      <alignment horizontal="center" vertical="center"/>
    </xf>
    <xf numFmtId="0" fontId="103" fillId="74" borderId="41" xfId="620" applyFont="1" applyFill="1" applyBorder="1" applyAlignment="1" applyProtection="1">
      <alignment horizontal="center" vertical="center" wrapText="1"/>
    </xf>
    <xf numFmtId="0" fontId="103" fillId="74" borderId="42" xfId="620" applyFont="1" applyFill="1" applyBorder="1" applyAlignment="1" applyProtection="1">
      <alignment horizontal="center" vertical="center" wrapText="1"/>
    </xf>
    <xf numFmtId="0" fontId="98" fillId="0" borderId="24" xfId="620" applyNumberFormat="1" applyFont="1" applyFill="1" applyBorder="1" applyAlignment="1" applyProtection="1">
      <alignment horizontal="center" vertical="center" shrinkToFit="1"/>
    </xf>
    <xf numFmtId="0" fontId="98" fillId="0" borderId="0" xfId="620" applyNumberFormat="1" applyFont="1" applyFill="1" applyBorder="1" applyAlignment="1" applyProtection="1">
      <alignment horizontal="center" vertical="center" shrinkToFit="1"/>
    </xf>
    <xf numFmtId="0" fontId="98" fillId="0" borderId="43" xfId="620" applyNumberFormat="1" applyFont="1" applyFill="1" applyBorder="1" applyAlignment="1" applyProtection="1">
      <alignment horizontal="center" vertical="center" shrinkToFit="1"/>
    </xf>
    <xf numFmtId="167" fontId="129" fillId="0" borderId="0" xfId="620" applyNumberFormat="1" applyFont="1" applyFill="1" applyBorder="1" applyAlignment="1" applyProtection="1">
      <alignment horizontal="center" vertical="center" shrinkToFit="1"/>
    </xf>
    <xf numFmtId="167" fontId="129" fillId="0" borderId="43" xfId="620" applyNumberFormat="1" applyFont="1" applyFill="1" applyBorder="1" applyAlignment="1" applyProtection="1">
      <alignment horizontal="center" vertical="center" shrinkToFit="1"/>
    </xf>
    <xf numFmtId="0" fontId="113" fillId="86" borderId="24" xfId="620" applyNumberFormat="1" applyFont="1" applyFill="1" applyBorder="1" applyAlignment="1" applyProtection="1">
      <alignment horizontal="center" vertical="center" shrinkToFit="1"/>
    </xf>
    <xf numFmtId="0" fontId="113" fillId="86" borderId="0" xfId="620" applyNumberFormat="1" applyFont="1" applyFill="1" applyBorder="1" applyAlignment="1" applyProtection="1">
      <alignment horizontal="center" vertical="center" shrinkToFit="1"/>
    </xf>
    <xf numFmtId="0" fontId="113" fillId="86" borderId="43" xfId="620" applyNumberFormat="1" applyFont="1" applyFill="1" applyBorder="1" applyAlignment="1" applyProtection="1">
      <alignment horizontal="center" vertical="center" shrinkToFit="1"/>
    </xf>
    <xf numFmtId="0" fontId="113" fillId="0" borderId="24" xfId="620" applyNumberFormat="1" applyFont="1" applyFill="1" applyBorder="1" applyAlignment="1" applyProtection="1">
      <alignment horizontal="center" vertical="center" shrinkToFit="1"/>
    </xf>
    <xf numFmtId="0" fontId="113" fillId="0" borderId="0" xfId="620" applyNumberFormat="1" applyFont="1" applyFill="1" applyBorder="1" applyAlignment="1" applyProtection="1">
      <alignment horizontal="center" vertical="center" shrinkToFit="1"/>
    </xf>
    <xf numFmtId="0" fontId="113" fillId="0" borderId="43" xfId="620" applyNumberFormat="1" applyFont="1" applyFill="1" applyBorder="1" applyAlignment="1" applyProtection="1">
      <alignment horizontal="center" vertical="center" shrinkToFit="1"/>
    </xf>
    <xf numFmtId="1" fontId="132" fillId="79" borderId="27" xfId="620" quotePrefix="1" applyNumberFormat="1" applyFont="1" applyFill="1" applyBorder="1" applyAlignment="1" applyProtection="1">
      <alignment horizontal="left" vertical="center" shrinkToFit="1"/>
    </xf>
    <xf numFmtId="1" fontId="132" fillId="79" borderId="48" xfId="620" quotePrefix="1" applyNumberFormat="1" applyFont="1" applyFill="1" applyBorder="1" applyAlignment="1" applyProtection="1">
      <alignment horizontal="left" vertical="center" shrinkToFit="1"/>
    </xf>
    <xf numFmtId="1" fontId="132" fillId="79" borderId="49" xfId="620" quotePrefix="1" applyNumberFormat="1" applyFont="1" applyFill="1" applyBorder="1" applyAlignment="1" applyProtection="1">
      <alignment horizontal="left" vertical="center" shrinkToFit="1"/>
    </xf>
    <xf numFmtId="165" fontId="100" fillId="81" borderId="0" xfId="620" applyNumberFormat="1" applyFont="1" applyFill="1" applyBorder="1" applyAlignment="1" applyProtection="1">
      <alignment horizontal="right" vertical="center" shrinkToFit="1"/>
    </xf>
    <xf numFmtId="0" fontId="100" fillId="81" borderId="43" xfId="0" applyFont="1" applyFill="1" applyBorder="1" applyAlignment="1" applyProtection="1">
      <alignment vertical="center" shrinkToFit="1"/>
    </xf>
    <xf numFmtId="166" fontId="100" fillId="86" borderId="0" xfId="628" applyNumberFormat="1" applyFont="1" applyFill="1" applyBorder="1" applyAlignment="1" applyProtection="1">
      <alignment horizontal="center" vertical="center" shrinkToFit="1"/>
    </xf>
    <xf numFmtId="0" fontId="100" fillId="86" borderId="43" xfId="0" applyFont="1" applyFill="1" applyBorder="1" applyAlignment="1" applyProtection="1">
      <alignment vertical="center" shrinkToFit="1"/>
    </xf>
    <xf numFmtId="0" fontId="100" fillId="74" borderId="57" xfId="620" applyFont="1" applyFill="1" applyBorder="1" applyAlignment="1" applyProtection="1">
      <alignment horizontal="center" vertical="center" wrapText="1"/>
    </xf>
    <xf numFmtId="0" fontId="100" fillId="74" borderId="58" xfId="620" applyFont="1" applyFill="1" applyBorder="1" applyAlignment="1" applyProtection="1">
      <alignment horizontal="center" vertical="center" wrapText="1"/>
    </xf>
    <xf numFmtId="0" fontId="100" fillId="74" borderId="59" xfId="620" applyFont="1" applyFill="1" applyBorder="1" applyAlignment="1" applyProtection="1">
      <alignment horizontal="center" vertical="center" wrapText="1"/>
    </xf>
    <xf numFmtId="176" fontId="113" fillId="79" borderId="24" xfId="620" applyNumberFormat="1" applyFont="1" applyFill="1" applyBorder="1" applyAlignment="1" applyProtection="1">
      <alignment horizontal="center" vertical="center" shrinkToFit="1"/>
    </xf>
    <xf numFmtId="176" fontId="113" fillId="79" borderId="0" xfId="620" applyNumberFormat="1" applyFont="1" applyFill="1" applyBorder="1" applyAlignment="1" applyProtection="1">
      <alignment horizontal="center" vertical="center" shrinkToFit="1"/>
    </xf>
    <xf numFmtId="176" fontId="113" fillId="79" borderId="43" xfId="620" applyNumberFormat="1" applyFont="1" applyFill="1" applyBorder="1" applyAlignment="1" applyProtection="1">
      <alignment horizontal="center" vertical="center" shrinkToFit="1"/>
    </xf>
    <xf numFmtId="0" fontId="92" fillId="0" borderId="13" xfId="0" applyFont="1" applyBorder="1" applyAlignment="1" applyProtection="1">
      <alignment horizontal="left" vertical="center"/>
      <protection locked="0"/>
    </xf>
    <xf numFmtId="167" fontId="100" fillId="71" borderId="29" xfId="620" applyNumberFormat="1" applyFont="1" applyFill="1" applyBorder="1" applyAlignment="1" applyProtection="1">
      <alignment horizontal="left" vertical="center"/>
    </xf>
    <xf numFmtId="176" fontId="130" fillId="0" borderId="24" xfId="620" applyNumberFormat="1" applyFont="1" applyFill="1" applyBorder="1" applyAlignment="1" applyProtection="1">
      <alignment horizontal="center" vertical="center" shrinkToFit="1"/>
    </xf>
    <xf numFmtId="176" fontId="130" fillId="0" borderId="0" xfId="620" applyNumberFormat="1" applyFont="1" applyFill="1" applyBorder="1" applyAlignment="1" applyProtection="1">
      <alignment horizontal="center" vertical="center" shrinkToFit="1"/>
    </xf>
    <xf numFmtId="176" fontId="130" fillId="0" borderId="43" xfId="620" applyNumberFormat="1" applyFont="1" applyFill="1" applyBorder="1" applyAlignment="1" applyProtection="1">
      <alignment horizontal="center" vertical="center" shrinkToFit="1"/>
    </xf>
    <xf numFmtId="167" fontId="98" fillId="0" borderId="24" xfId="274" applyNumberFormat="1" applyFont="1" applyFill="1" applyBorder="1" applyAlignment="1" applyProtection="1">
      <alignment horizontal="center" vertical="center" shrinkToFit="1"/>
    </xf>
    <xf numFmtId="167" fontId="98" fillId="0" borderId="0" xfId="274" applyNumberFormat="1" applyFont="1" applyFill="1" applyBorder="1" applyAlignment="1" applyProtection="1">
      <alignment horizontal="center" vertical="center" shrinkToFit="1"/>
    </xf>
    <xf numFmtId="167" fontId="98" fillId="0" borderId="43" xfId="274" applyNumberFormat="1" applyFont="1" applyFill="1" applyBorder="1" applyAlignment="1" applyProtection="1">
      <alignment horizontal="center" vertical="center" shrinkToFit="1"/>
    </xf>
    <xf numFmtId="176" fontId="113" fillId="82" borderId="24" xfId="620" applyNumberFormat="1" applyFont="1" applyFill="1" applyBorder="1" applyAlignment="1" applyProtection="1">
      <alignment horizontal="center" vertical="center" shrinkToFit="1"/>
    </xf>
    <xf numFmtId="176" fontId="113" fillId="82" borderId="0" xfId="620" applyNumberFormat="1" applyFont="1" applyFill="1" applyBorder="1" applyAlignment="1" applyProtection="1">
      <alignment horizontal="center" vertical="center" shrinkToFit="1"/>
    </xf>
    <xf numFmtId="176" fontId="113" fillId="82" borderId="43" xfId="620" applyNumberFormat="1" applyFont="1" applyFill="1" applyBorder="1" applyAlignment="1" applyProtection="1">
      <alignment horizontal="center" vertical="center" shrinkToFit="1"/>
    </xf>
    <xf numFmtId="1" fontId="132" fillId="0" borderId="27" xfId="620" applyNumberFormat="1" applyFont="1" applyFill="1" applyBorder="1" applyAlignment="1" applyProtection="1">
      <alignment horizontal="left" vertical="center" shrinkToFit="1"/>
    </xf>
    <xf numFmtId="1" fontId="132" fillId="0" borderId="48" xfId="620" applyNumberFormat="1" applyFont="1" applyFill="1" applyBorder="1" applyAlignment="1" applyProtection="1">
      <alignment horizontal="left" vertical="center" shrinkToFit="1"/>
    </xf>
    <xf numFmtId="1" fontId="132" fillId="0" borderId="49" xfId="620" applyNumberFormat="1" applyFont="1" applyFill="1" applyBorder="1" applyAlignment="1" applyProtection="1">
      <alignment horizontal="left" vertical="center" shrinkToFit="1"/>
    </xf>
    <xf numFmtId="180" fontId="118" fillId="0" borderId="13" xfId="0" applyNumberFormat="1" applyFont="1" applyBorder="1" applyAlignment="1" applyProtection="1">
      <alignment horizontal="left" vertical="center"/>
      <protection locked="0"/>
    </xf>
    <xf numFmtId="167" fontId="100" fillId="71" borderId="0" xfId="620" applyNumberFormat="1" applyFont="1" applyFill="1" applyBorder="1" applyAlignment="1" applyProtection="1">
      <alignment horizontal="left" vertical="center"/>
    </xf>
    <xf numFmtId="176" fontId="113" fillId="89" borderId="45" xfId="620" applyNumberFormat="1" applyFont="1" applyFill="1" applyBorder="1" applyAlignment="1" applyProtection="1">
      <alignment horizontal="center" vertical="center" shrinkToFit="1"/>
    </xf>
    <xf numFmtId="176" fontId="113" fillId="89" borderId="46" xfId="620" applyNumberFormat="1" applyFont="1" applyFill="1" applyBorder="1" applyAlignment="1" applyProtection="1">
      <alignment horizontal="center" vertical="center" shrinkToFit="1"/>
    </xf>
    <xf numFmtId="176" fontId="113" fillId="89" borderId="47" xfId="620" applyNumberFormat="1" applyFont="1" applyFill="1" applyBorder="1" applyAlignment="1" applyProtection="1">
      <alignment horizontal="center" vertical="center" shrinkToFit="1"/>
    </xf>
    <xf numFmtId="167" fontId="128" fillId="71" borderId="60" xfId="620" applyNumberFormat="1" applyFont="1" applyFill="1" applyBorder="1" applyAlignment="1" applyProtection="1">
      <alignment horizontal="center" shrinkToFit="1"/>
    </xf>
    <xf numFmtId="167" fontId="128" fillId="71" borderId="61" xfId="620" applyNumberFormat="1" applyFont="1" applyFill="1" applyBorder="1" applyAlignment="1" applyProtection="1">
      <alignment horizontal="center" shrinkToFit="1"/>
    </xf>
    <xf numFmtId="168" fontId="113" fillId="82" borderId="24" xfId="274" applyNumberFormat="1" applyFont="1" applyFill="1" applyBorder="1" applyAlignment="1" applyProtection="1">
      <alignment horizontal="right" vertical="center" shrinkToFit="1"/>
    </xf>
    <xf numFmtId="168" fontId="113" fillId="82" borderId="0" xfId="274" applyNumberFormat="1" applyFont="1" applyFill="1" applyBorder="1" applyAlignment="1" applyProtection="1">
      <alignment horizontal="right" vertical="center" shrinkToFit="1"/>
    </xf>
    <xf numFmtId="167" fontId="113" fillId="82" borderId="24" xfId="274" applyNumberFormat="1" applyFont="1" applyFill="1" applyBorder="1" applyAlignment="1" applyProtection="1">
      <alignment horizontal="center" vertical="center" shrinkToFit="1"/>
    </xf>
    <xf numFmtId="167" fontId="113" fillId="82" borderId="0" xfId="274" applyNumberFormat="1" applyFont="1" applyFill="1" applyBorder="1" applyAlignment="1" applyProtection="1">
      <alignment horizontal="center" vertical="center" shrinkToFit="1"/>
    </xf>
    <xf numFmtId="167" fontId="113" fillId="82" borderId="43" xfId="274" applyNumberFormat="1" applyFont="1" applyFill="1" applyBorder="1" applyAlignment="1" applyProtection="1">
      <alignment horizontal="center" vertical="center" shrinkToFit="1"/>
    </xf>
    <xf numFmtId="167" fontId="113" fillId="89" borderId="24" xfId="274" applyNumberFormat="1" applyFont="1" applyFill="1" applyBorder="1" applyAlignment="1" applyProtection="1">
      <alignment horizontal="center" vertical="center" shrinkToFit="1"/>
    </xf>
    <xf numFmtId="167" fontId="113" fillId="89" borderId="0" xfId="274" applyNumberFormat="1" applyFont="1" applyFill="1" applyBorder="1" applyAlignment="1" applyProtection="1">
      <alignment horizontal="center" vertical="center" shrinkToFit="1"/>
    </xf>
    <xf numFmtId="167" fontId="113" fillId="89" borderId="43" xfId="274" applyNumberFormat="1" applyFont="1" applyFill="1" applyBorder="1" applyAlignment="1" applyProtection="1">
      <alignment horizontal="center" vertical="center" shrinkToFit="1"/>
    </xf>
    <xf numFmtId="168" fontId="113" fillId="89" borderId="24" xfId="274" applyNumberFormat="1" applyFont="1" applyFill="1" applyBorder="1" applyAlignment="1" applyProtection="1">
      <alignment horizontal="right" vertical="center" shrinkToFit="1"/>
    </xf>
    <xf numFmtId="168" fontId="113" fillId="89" borderId="0" xfId="274" applyNumberFormat="1" applyFont="1" applyFill="1" applyBorder="1" applyAlignment="1" applyProtection="1">
      <alignment horizontal="right" vertical="center" shrinkToFit="1"/>
    </xf>
    <xf numFmtId="2" fontId="106" fillId="89" borderId="45" xfId="620" applyNumberFormat="1" applyFont="1" applyFill="1" applyBorder="1" applyAlignment="1" applyProtection="1">
      <alignment horizontal="center" vertical="center" wrapText="1"/>
    </xf>
    <xf numFmtId="2" fontId="106" fillId="89" borderId="46" xfId="620" applyNumberFormat="1" applyFont="1" applyFill="1" applyBorder="1" applyAlignment="1" applyProtection="1">
      <alignment horizontal="center" vertical="center" wrapText="1"/>
    </xf>
    <xf numFmtId="2" fontId="106" fillId="89" borderId="47" xfId="620" applyNumberFormat="1" applyFont="1" applyFill="1" applyBorder="1" applyAlignment="1" applyProtection="1">
      <alignment horizontal="center" vertical="center" wrapText="1"/>
    </xf>
    <xf numFmtId="166" fontId="113" fillId="89" borderId="50" xfId="203" applyNumberFormat="1" applyFont="1" applyFill="1" applyBorder="1" applyAlignment="1" applyProtection="1">
      <alignment horizontal="right" vertical="center" shrinkToFit="1"/>
    </xf>
    <xf numFmtId="166" fontId="113" fillId="89" borderId="43" xfId="203" applyNumberFormat="1" applyFont="1" applyFill="1" applyBorder="1" applyAlignment="1" applyProtection="1">
      <alignment horizontal="right" vertical="center" shrinkToFit="1"/>
    </xf>
    <xf numFmtId="0" fontId="122" fillId="0" borderId="13" xfId="0" applyFont="1" applyBorder="1" applyAlignment="1">
      <alignment horizontal="center" vertical="center"/>
    </xf>
    <xf numFmtId="0" fontId="122" fillId="0" borderId="30" xfId="0" applyFont="1" applyBorder="1" applyAlignment="1">
      <alignment horizontal="center" vertical="center"/>
    </xf>
    <xf numFmtId="49" fontId="92" fillId="0" borderId="13" xfId="0" applyNumberFormat="1" applyFont="1" applyBorder="1" applyAlignment="1" applyProtection="1">
      <alignment horizontal="left" vertical="center"/>
      <protection locked="0"/>
    </xf>
    <xf numFmtId="166" fontId="113" fillId="82" borderId="0" xfId="203" applyNumberFormat="1" applyFont="1" applyFill="1" applyBorder="1" applyAlignment="1" applyProtection="1">
      <alignment horizontal="right" vertical="center" shrinkToFit="1"/>
    </xf>
    <xf numFmtId="166" fontId="113" fillId="82" borderId="43" xfId="203" applyNumberFormat="1" applyFont="1" applyFill="1" applyBorder="1" applyAlignment="1" applyProtection="1">
      <alignment horizontal="right" vertical="center" shrinkToFit="1"/>
    </xf>
    <xf numFmtId="2" fontId="106" fillId="82" borderId="24" xfId="620" applyNumberFormat="1" applyFont="1" applyFill="1" applyBorder="1" applyAlignment="1" applyProtection="1">
      <alignment horizontal="center" vertical="center" wrapText="1"/>
    </xf>
    <xf numFmtId="2" fontId="106" fillId="82" borderId="0" xfId="620" applyNumberFormat="1" applyFont="1" applyFill="1" applyBorder="1" applyAlignment="1" applyProtection="1">
      <alignment horizontal="center" vertical="center" wrapText="1"/>
    </xf>
    <xf numFmtId="2" fontId="106" fillId="82" borderId="43" xfId="620" applyNumberFormat="1" applyFont="1" applyFill="1" applyBorder="1" applyAlignment="1" applyProtection="1">
      <alignment horizontal="center" vertical="center" wrapText="1"/>
    </xf>
    <xf numFmtId="165" fontId="100" fillId="89" borderId="0" xfId="620" applyNumberFormat="1" applyFont="1" applyFill="1" applyBorder="1" applyAlignment="1" applyProtection="1">
      <alignment horizontal="right" vertical="center" shrinkToFit="1"/>
    </xf>
    <xf numFmtId="0" fontId="100" fillId="89" borderId="43" xfId="0" applyFont="1" applyFill="1" applyBorder="1" applyAlignment="1" applyProtection="1">
      <alignment vertical="center" shrinkToFit="1"/>
    </xf>
    <xf numFmtId="165" fontId="103" fillId="82" borderId="29" xfId="620" applyNumberFormat="1" applyFont="1" applyFill="1" applyBorder="1" applyAlignment="1" applyProtection="1">
      <alignment horizontal="center" vertical="center" shrinkToFit="1"/>
    </xf>
    <xf numFmtId="165" fontId="103" fillId="82" borderId="44" xfId="620" applyNumberFormat="1" applyFont="1" applyFill="1" applyBorder="1" applyAlignment="1" applyProtection="1">
      <alignment horizontal="center" vertical="center" shrinkToFit="1"/>
    </xf>
    <xf numFmtId="166" fontId="100" fillId="82" borderId="0" xfId="628" applyNumberFormat="1" applyFont="1" applyFill="1" applyBorder="1" applyAlignment="1" applyProtection="1">
      <alignment horizontal="center" vertical="center" shrinkToFit="1"/>
    </xf>
    <xf numFmtId="165" fontId="100" fillId="82" borderId="0" xfId="620" applyNumberFormat="1" applyFont="1" applyFill="1" applyBorder="1" applyAlignment="1" applyProtection="1">
      <alignment horizontal="right" vertical="center" shrinkToFit="1"/>
    </xf>
    <xf numFmtId="165" fontId="100" fillId="82" borderId="43" xfId="620" applyNumberFormat="1" applyFont="1" applyFill="1" applyBorder="1" applyAlignment="1" applyProtection="1">
      <alignment horizontal="right" vertical="center" shrinkToFit="1"/>
    </xf>
    <xf numFmtId="165" fontId="100" fillId="79" borderId="0" xfId="620" applyNumberFormat="1" applyFont="1" applyFill="1" applyBorder="1" applyAlignment="1" applyProtection="1">
      <alignment horizontal="right" vertical="center" shrinkToFit="1"/>
    </xf>
    <xf numFmtId="0" fontId="100" fillId="79" borderId="43" xfId="0" applyFont="1" applyFill="1" applyBorder="1" applyAlignment="1" applyProtection="1">
      <alignment vertical="center" shrinkToFit="1"/>
    </xf>
    <xf numFmtId="166" fontId="113" fillId="86" borderId="50" xfId="203" applyNumberFormat="1" applyFont="1" applyFill="1" applyBorder="1" applyAlignment="1" applyProtection="1">
      <alignment horizontal="right" vertical="center" shrinkToFit="1"/>
    </xf>
    <xf numFmtId="166" fontId="113" fillId="86" borderId="43" xfId="203" applyNumberFormat="1" applyFont="1" applyFill="1" applyBorder="1" applyAlignment="1" applyProtection="1">
      <alignment horizontal="right" vertical="center" shrinkToFit="1"/>
    </xf>
    <xf numFmtId="165" fontId="103" fillId="89" borderId="29" xfId="620" applyNumberFormat="1" applyFont="1" applyFill="1" applyBorder="1" applyAlignment="1" applyProtection="1">
      <alignment horizontal="center" vertical="center" shrinkToFit="1"/>
    </xf>
    <xf numFmtId="165" fontId="103" fillId="89" borderId="44" xfId="620" applyNumberFormat="1" applyFont="1" applyFill="1" applyBorder="1" applyAlignment="1" applyProtection="1">
      <alignment horizontal="center" vertical="center" shrinkToFit="1"/>
    </xf>
    <xf numFmtId="165" fontId="103" fillId="0" borderId="0" xfId="620" applyNumberFormat="1" applyFont="1" applyFill="1" applyBorder="1" applyAlignment="1" applyProtection="1">
      <alignment horizontal="center" vertical="center" shrinkToFit="1"/>
    </xf>
    <xf numFmtId="165" fontId="103" fillId="0" borderId="43" xfId="620" applyNumberFormat="1" applyFont="1" applyFill="1" applyBorder="1" applyAlignment="1" applyProtection="1">
      <alignment horizontal="center" vertical="center" shrinkToFit="1"/>
    </xf>
    <xf numFmtId="2" fontId="106" fillId="86" borderId="24" xfId="620" applyNumberFormat="1" applyFont="1" applyFill="1" applyBorder="1" applyAlignment="1" applyProtection="1">
      <alignment horizontal="center" vertical="center" wrapText="1"/>
    </xf>
    <xf numFmtId="2" fontId="106" fillId="86" borderId="0" xfId="620" applyNumberFormat="1" applyFont="1" applyFill="1" applyBorder="1" applyAlignment="1" applyProtection="1">
      <alignment horizontal="center" vertical="center" wrapText="1"/>
    </xf>
    <xf numFmtId="2" fontId="106" fillId="86" borderId="43" xfId="620" applyNumberFormat="1" applyFont="1" applyFill="1" applyBorder="1" applyAlignment="1" applyProtection="1">
      <alignment horizontal="center" vertical="center" wrapText="1"/>
    </xf>
    <xf numFmtId="2" fontId="106" fillId="88" borderId="45" xfId="620" applyNumberFormat="1" applyFont="1" applyFill="1" applyBorder="1" applyAlignment="1" applyProtection="1">
      <alignment horizontal="center" vertical="center" wrapText="1"/>
    </xf>
    <xf numFmtId="2" fontId="106" fillId="88" borderId="46" xfId="620" applyNumberFormat="1" applyFont="1" applyFill="1" applyBorder="1" applyAlignment="1" applyProtection="1">
      <alignment horizontal="center" vertical="center" wrapText="1"/>
    </xf>
    <xf numFmtId="2" fontId="106" fillId="88" borderId="47" xfId="620" applyNumberFormat="1" applyFont="1" applyFill="1" applyBorder="1" applyAlignment="1" applyProtection="1">
      <alignment horizontal="center" vertical="center" wrapText="1"/>
    </xf>
    <xf numFmtId="170" fontId="98" fillId="86" borderId="23" xfId="274" applyNumberFormat="1" applyFont="1" applyFill="1" applyBorder="1" applyAlignment="1" applyProtection="1">
      <alignment horizontal="right" vertical="center" shrinkToFit="1"/>
    </xf>
    <xf numFmtId="170" fontId="98" fillId="86" borderId="20" xfId="274" applyNumberFormat="1" applyFont="1" applyFill="1" applyBorder="1" applyAlignment="1" applyProtection="1">
      <alignment horizontal="right" vertical="center" shrinkToFit="1"/>
    </xf>
    <xf numFmtId="170" fontId="98" fillId="86" borderId="21" xfId="274" applyNumberFormat="1" applyFont="1" applyFill="1" applyBorder="1" applyAlignment="1" applyProtection="1">
      <alignment horizontal="right" vertical="center" shrinkToFit="1"/>
    </xf>
    <xf numFmtId="169" fontId="106" fillId="85" borderId="17" xfId="620" applyNumberFormat="1" applyFont="1" applyFill="1" applyBorder="1" applyAlignment="1" applyProtection="1">
      <alignment horizontal="center" vertical="center" shrinkToFit="1"/>
    </xf>
    <xf numFmtId="0" fontId="106" fillId="86" borderId="17" xfId="0" applyNumberFormat="1" applyFont="1" applyFill="1" applyBorder="1" applyAlignment="1" applyProtection="1">
      <alignment horizontal="center" vertical="center" shrinkToFit="1"/>
    </xf>
    <xf numFmtId="194" fontId="106" fillId="86" borderId="17" xfId="0" applyNumberFormat="1" applyFont="1" applyFill="1" applyBorder="1" applyAlignment="1" applyProtection="1">
      <alignment horizontal="center" vertical="center" shrinkToFit="1"/>
    </xf>
    <xf numFmtId="0" fontId="106" fillId="86" borderId="17" xfId="0" applyFont="1" applyFill="1" applyBorder="1" applyAlignment="1" applyProtection="1">
      <alignment horizontal="center" vertical="center" shrinkToFit="1"/>
    </xf>
    <xf numFmtId="0" fontId="100" fillId="74" borderId="23" xfId="620" applyFont="1" applyFill="1" applyBorder="1" applyAlignment="1" applyProtection="1">
      <alignment horizontal="center" vertical="center"/>
    </xf>
    <xf numFmtId="0" fontId="100" fillId="74" borderId="20" xfId="620" applyFont="1" applyFill="1" applyBorder="1" applyAlignment="1" applyProtection="1">
      <alignment horizontal="center" vertical="center"/>
    </xf>
    <xf numFmtId="0" fontId="100" fillId="74" borderId="21" xfId="620" applyFont="1" applyFill="1" applyBorder="1" applyAlignment="1" applyProtection="1">
      <alignment horizontal="center" vertical="center"/>
    </xf>
    <xf numFmtId="0" fontId="115" fillId="0" borderId="43" xfId="0" applyFont="1" applyFill="1" applyBorder="1" applyAlignment="1">
      <alignment vertical="center" shrinkToFit="1"/>
    </xf>
    <xf numFmtId="166" fontId="115" fillId="86" borderId="0" xfId="628" applyNumberFormat="1" applyFont="1" applyFill="1" applyBorder="1" applyAlignment="1" applyProtection="1">
      <alignment horizontal="center" vertical="center" shrinkToFit="1"/>
    </xf>
    <xf numFmtId="193" fontId="106" fillId="88" borderId="0" xfId="200" applyNumberFormat="1" applyFont="1" applyFill="1" applyBorder="1" applyAlignment="1" applyProtection="1">
      <alignment horizontal="right" vertical="center" shrinkToFit="1"/>
    </xf>
    <xf numFmtId="193" fontId="106" fillId="88" borderId="43" xfId="200" applyNumberFormat="1" applyFont="1" applyFill="1" applyBorder="1" applyAlignment="1">
      <alignment vertical="center" shrinkToFit="1"/>
    </xf>
    <xf numFmtId="0" fontId="100" fillId="74" borderId="23" xfId="620" applyFont="1" applyFill="1" applyBorder="1" applyAlignment="1" applyProtection="1">
      <alignment horizontal="center" textRotation="90"/>
    </xf>
    <xf numFmtId="0" fontId="100" fillId="74" borderId="21" xfId="620" applyFont="1" applyFill="1" applyBorder="1" applyAlignment="1" applyProtection="1">
      <alignment horizontal="center" textRotation="90"/>
    </xf>
    <xf numFmtId="1" fontId="132" fillId="94" borderId="27" xfId="620" applyNumberFormat="1" applyFont="1" applyFill="1" applyBorder="1" applyAlignment="1" applyProtection="1">
      <alignment horizontal="left" vertical="center" shrinkToFit="1"/>
    </xf>
    <xf numFmtId="1" fontId="132" fillId="94" borderId="48" xfId="620" applyNumberFormat="1" applyFont="1" applyFill="1" applyBorder="1" applyAlignment="1" applyProtection="1">
      <alignment horizontal="left" vertical="center" shrinkToFit="1"/>
    </xf>
    <xf numFmtId="1" fontId="132" fillId="94" borderId="49" xfId="620" applyNumberFormat="1" applyFont="1" applyFill="1" applyBorder="1" applyAlignment="1" applyProtection="1">
      <alignment horizontal="left" vertical="center" shrinkToFit="1"/>
    </xf>
    <xf numFmtId="176" fontId="133" fillId="93" borderId="53" xfId="620" applyNumberFormat="1" applyFont="1" applyFill="1" applyBorder="1" applyAlignment="1" applyProtection="1">
      <alignment horizontal="center" vertical="center" wrapText="1" shrinkToFit="1"/>
    </xf>
    <xf numFmtId="0" fontId="113" fillId="93" borderId="24" xfId="620" applyNumberFormat="1" applyFont="1" applyFill="1" applyBorder="1" applyAlignment="1" applyProtection="1">
      <alignment horizontal="center" vertical="center" shrinkToFit="1"/>
    </xf>
    <xf numFmtId="0" fontId="113" fillId="93" borderId="0" xfId="620" applyNumberFormat="1" applyFont="1" applyFill="1" applyBorder="1" applyAlignment="1" applyProtection="1">
      <alignment horizontal="center" vertical="center" shrinkToFit="1"/>
    </xf>
    <xf numFmtId="0" fontId="113" fillId="93" borderId="43" xfId="620" applyNumberFormat="1" applyFont="1" applyFill="1" applyBorder="1" applyAlignment="1" applyProtection="1">
      <alignment horizontal="center" vertical="center" shrinkToFit="1"/>
    </xf>
    <xf numFmtId="0" fontId="113" fillId="89" borderId="24" xfId="620" applyNumberFormat="1" applyFont="1" applyFill="1" applyBorder="1" applyAlignment="1" applyProtection="1">
      <alignment horizontal="center" vertical="center" shrinkToFit="1"/>
    </xf>
    <xf numFmtId="0" fontId="113" fillId="89" borderId="0" xfId="620" applyNumberFormat="1" applyFont="1" applyFill="1" applyBorder="1" applyAlignment="1" applyProtection="1">
      <alignment horizontal="center" vertical="center" shrinkToFit="1"/>
    </xf>
    <xf numFmtId="0" fontId="113" fillId="89" borderId="43" xfId="620" applyNumberFormat="1" applyFont="1" applyFill="1" applyBorder="1" applyAlignment="1" applyProtection="1">
      <alignment horizontal="center" vertical="center" shrinkToFit="1"/>
    </xf>
    <xf numFmtId="176" fontId="113" fillId="80" borderId="45" xfId="620" applyNumberFormat="1" applyFont="1" applyFill="1" applyBorder="1" applyAlignment="1" applyProtection="1">
      <alignment horizontal="center" vertical="center" shrinkToFit="1"/>
    </xf>
    <xf numFmtId="176" fontId="113" fillId="80" borderId="46" xfId="620" applyNumberFormat="1" applyFont="1" applyFill="1" applyBorder="1" applyAlignment="1" applyProtection="1">
      <alignment horizontal="center" vertical="center" shrinkToFit="1"/>
    </xf>
    <xf numFmtId="176" fontId="113" fillId="80" borderId="47" xfId="620" applyNumberFormat="1" applyFont="1" applyFill="1" applyBorder="1" applyAlignment="1" applyProtection="1">
      <alignment horizontal="center" vertical="center" shrinkToFit="1"/>
    </xf>
    <xf numFmtId="176" fontId="113" fillId="93" borderId="45" xfId="620" applyNumberFormat="1" applyFont="1" applyFill="1" applyBorder="1" applyAlignment="1" applyProtection="1">
      <alignment horizontal="center" vertical="center" shrinkToFit="1"/>
    </xf>
    <xf numFmtId="176" fontId="113" fillId="93" borderId="46" xfId="620" applyNumberFormat="1" applyFont="1" applyFill="1" applyBorder="1" applyAlignment="1" applyProtection="1">
      <alignment horizontal="center" vertical="center" shrinkToFit="1"/>
    </xf>
    <xf numFmtId="176" fontId="113" fillId="93" borderId="47" xfId="620" applyNumberFormat="1" applyFont="1" applyFill="1" applyBorder="1" applyAlignment="1" applyProtection="1">
      <alignment horizontal="center" vertical="center" shrinkToFit="1"/>
    </xf>
    <xf numFmtId="168" fontId="113" fillId="80" borderId="24" xfId="274" applyNumberFormat="1" applyFont="1" applyFill="1" applyBorder="1" applyAlignment="1" applyProtection="1">
      <alignment horizontal="right" vertical="center" shrinkToFit="1"/>
    </xf>
    <xf numFmtId="168" fontId="113" fillId="80" borderId="0" xfId="274" applyNumberFormat="1" applyFont="1" applyFill="1" applyBorder="1" applyAlignment="1" applyProtection="1">
      <alignment horizontal="right" vertical="center" shrinkToFit="1"/>
    </xf>
    <xf numFmtId="166" fontId="113" fillId="80" borderId="50" xfId="203" applyNumberFormat="1" applyFont="1" applyFill="1" applyBorder="1" applyAlignment="1" applyProtection="1">
      <alignment horizontal="right" vertical="center" shrinkToFit="1"/>
    </xf>
    <xf numFmtId="166" fontId="113" fillId="80" borderId="43" xfId="203" applyNumberFormat="1" applyFont="1" applyFill="1" applyBorder="1" applyAlignment="1" applyProtection="1">
      <alignment horizontal="right" vertical="center" shrinkToFit="1"/>
    </xf>
    <xf numFmtId="168" fontId="113" fillId="93" borderId="24" xfId="274" applyNumberFormat="1" applyFont="1" applyFill="1" applyBorder="1" applyAlignment="1" applyProtection="1">
      <alignment horizontal="right" vertical="center" shrinkToFit="1"/>
    </xf>
    <xf numFmtId="168" fontId="113" fillId="93" borderId="0" xfId="274" applyNumberFormat="1" applyFont="1" applyFill="1" applyBorder="1" applyAlignment="1" applyProtection="1">
      <alignment horizontal="right" vertical="center" shrinkToFit="1"/>
    </xf>
    <xf numFmtId="166" fontId="113" fillId="93" borderId="50" xfId="203" applyNumberFormat="1" applyFont="1" applyFill="1" applyBorder="1" applyAlignment="1" applyProtection="1">
      <alignment horizontal="right" vertical="center" shrinkToFit="1"/>
    </xf>
    <xf numFmtId="166" fontId="113" fillId="93" borderId="43" xfId="203" applyNumberFormat="1" applyFont="1" applyFill="1" applyBorder="1" applyAlignment="1" applyProtection="1">
      <alignment horizontal="right" vertical="center" shrinkToFit="1"/>
    </xf>
    <xf numFmtId="167" fontId="113" fillId="80" borderId="24" xfId="274" applyNumberFormat="1" applyFont="1" applyFill="1" applyBorder="1" applyAlignment="1" applyProtection="1">
      <alignment horizontal="center" vertical="center" shrinkToFit="1"/>
    </xf>
    <xf numFmtId="167" fontId="113" fillId="80" borderId="0" xfId="274" applyNumberFormat="1" applyFont="1" applyFill="1" applyBorder="1" applyAlignment="1" applyProtection="1">
      <alignment horizontal="center" vertical="center" shrinkToFit="1"/>
    </xf>
    <xf numFmtId="167" fontId="113" fillId="80" borderId="43" xfId="274" applyNumberFormat="1" applyFont="1" applyFill="1" applyBorder="1" applyAlignment="1" applyProtection="1">
      <alignment horizontal="center" vertical="center" shrinkToFit="1"/>
    </xf>
    <xf numFmtId="167" fontId="113" fillId="93" borderId="24" xfId="274" applyNumberFormat="1" applyFont="1" applyFill="1" applyBorder="1" applyAlignment="1" applyProtection="1">
      <alignment horizontal="center" vertical="center" shrinkToFit="1"/>
    </xf>
    <xf numFmtId="167" fontId="113" fillId="93" borderId="0" xfId="274" applyNumberFormat="1" applyFont="1" applyFill="1" applyBorder="1" applyAlignment="1" applyProtection="1">
      <alignment horizontal="center" vertical="center" shrinkToFit="1"/>
    </xf>
    <xf numFmtId="167" fontId="113" fillId="93" borderId="43" xfId="274" applyNumberFormat="1" applyFont="1" applyFill="1" applyBorder="1" applyAlignment="1" applyProtection="1">
      <alignment horizontal="center" vertical="center" shrinkToFit="1"/>
    </xf>
    <xf numFmtId="166" fontId="100" fillId="93" borderId="0" xfId="628" applyNumberFormat="1" applyFont="1" applyFill="1" applyBorder="1" applyAlignment="1" applyProtection="1">
      <alignment horizontal="center" vertical="center" shrinkToFit="1"/>
    </xf>
    <xf numFmtId="165" fontId="100" fillId="93" borderId="0" xfId="620" applyNumberFormat="1" applyFont="1" applyFill="1" applyBorder="1" applyAlignment="1" applyProtection="1">
      <alignment horizontal="right" vertical="center" shrinkToFit="1"/>
    </xf>
    <xf numFmtId="0" fontId="100" fillId="93" borderId="43" xfId="0" applyFont="1" applyFill="1" applyBorder="1" applyAlignment="1" applyProtection="1">
      <alignment vertical="center" shrinkToFit="1"/>
    </xf>
    <xf numFmtId="2" fontId="106" fillId="86" borderId="45" xfId="620" applyNumberFormat="1" applyFont="1" applyFill="1" applyBorder="1" applyAlignment="1" applyProtection="1">
      <alignment horizontal="center" vertical="center" wrapText="1"/>
    </xf>
    <xf numFmtId="2" fontId="106" fillId="86" borderId="46" xfId="620" applyNumberFormat="1" applyFont="1" applyFill="1" applyBorder="1" applyAlignment="1" applyProtection="1">
      <alignment horizontal="center" vertical="center" wrapText="1"/>
    </xf>
    <xf numFmtId="2" fontId="106" fillId="86" borderId="47" xfId="620" applyNumberFormat="1" applyFont="1" applyFill="1" applyBorder="1" applyAlignment="1" applyProtection="1">
      <alignment horizontal="center" vertical="center" wrapText="1"/>
    </xf>
    <xf numFmtId="2" fontId="106" fillId="80" borderId="45" xfId="620" applyNumberFormat="1" applyFont="1" applyFill="1" applyBorder="1" applyAlignment="1" applyProtection="1">
      <alignment horizontal="center" vertical="center" wrapText="1"/>
    </xf>
    <xf numFmtId="2" fontId="106" fillId="80" borderId="46" xfId="620" applyNumberFormat="1" applyFont="1" applyFill="1" applyBorder="1" applyAlignment="1" applyProtection="1">
      <alignment horizontal="center" vertical="center" wrapText="1"/>
    </xf>
    <xf numFmtId="2" fontId="106" fillId="80" borderId="47" xfId="620" applyNumberFormat="1" applyFont="1" applyFill="1" applyBorder="1" applyAlignment="1" applyProtection="1">
      <alignment horizontal="center" vertical="center" wrapText="1"/>
    </xf>
    <xf numFmtId="2" fontId="106" fillId="93" borderId="45" xfId="620" applyNumberFormat="1" applyFont="1" applyFill="1" applyBorder="1" applyAlignment="1" applyProtection="1">
      <alignment horizontal="center" vertical="center" wrapText="1"/>
    </xf>
    <xf numFmtId="2" fontId="106" fillId="93" borderId="46" xfId="620" applyNumberFormat="1" applyFont="1" applyFill="1" applyBorder="1" applyAlignment="1" applyProtection="1">
      <alignment horizontal="center" vertical="center" wrapText="1"/>
    </xf>
    <xf numFmtId="2" fontId="106" fillId="93" borderId="47" xfId="620" applyNumberFormat="1" applyFont="1" applyFill="1" applyBorder="1" applyAlignment="1" applyProtection="1">
      <alignment horizontal="center" vertical="center" wrapText="1"/>
    </xf>
    <xf numFmtId="165" fontId="103" fillId="80" borderId="29" xfId="620" applyNumberFormat="1" applyFont="1" applyFill="1" applyBorder="1" applyAlignment="1" applyProtection="1">
      <alignment horizontal="center" vertical="center" shrinkToFit="1"/>
    </xf>
    <xf numFmtId="165" fontId="103" fillId="80" borderId="44" xfId="620" applyNumberFormat="1" applyFont="1" applyFill="1" applyBorder="1" applyAlignment="1" applyProtection="1">
      <alignment horizontal="center" vertical="center" shrinkToFit="1"/>
    </xf>
    <xf numFmtId="165" fontId="103" fillId="93" borderId="29" xfId="620" applyNumberFormat="1" applyFont="1" applyFill="1" applyBorder="1" applyAlignment="1" applyProtection="1">
      <alignment horizontal="center" vertical="center" shrinkToFit="1"/>
    </xf>
    <xf numFmtId="165" fontId="103" fillId="93" borderId="44" xfId="620" applyNumberFormat="1" applyFont="1" applyFill="1" applyBorder="1" applyAlignment="1" applyProtection="1">
      <alignment horizontal="center" vertical="center" shrinkToFit="1"/>
    </xf>
    <xf numFmtId="166" fontId="100" fillId="80" borderId="0" xfId="628" applyNumberFormat="1" applyFont="1" applyFill="1" applyBorder="1" applyAlignment="1" applyProtection="1">
      <alignment horizontal="center" vertical="center" shrinkToFit="1"/>
    </xf>
    <xf numFmtId="165" fontId="100" fillId="80" borderId="0" xfId="620" applyNumberFormat="1" applyFont="1" applyFill="1" applyBorder="1" applyAlignment="1" applyProtection="1">
      <alignment horizontal="right" vertical="center" shrinkToFit="1"/>
    </xf>
    <xf numFmtId="0" fontId="100" fillId="80" borderId="43" xfId="0" applyFont="1" applyFill="1" applyBorder="1" applyAlignment="1" applyProtection="1">
      <alignment vertical="center" shrinkToFit="1"/>
    </xf>
    <xf numFmtId="176" fontId="133" fillId="86" borderId="53" xfId="620" applyNumberFormat="1" applyFont="1" applyFill="1" applyBorder="1" applyAlignment="1" applyProtection="1">
      <alignment horizontal="center" vertical="center" wrapText="1" shrinkToFit="1"/>
    </xf>
    <xf numFmtId="176" fontId="133" fillId="94" borderId="53" xfId="620" applyNumberFormat="1" applyFont="1" applyFill="1" applyBorder="1" applyAlignment="1" applyProtection="1">
      <alignment horizontal="center" vertical="center" wrapText="1" shrinkToFit="1"/>
    </xf>
    <xf numFmtId="176" fontId="113" fillId="86" borderId="24" xfId="620" applyNumberFormat="1" applyFont="1" applyFill="1" applyBorder="1" applyAlignment="1" applyProtection="1">
      <alignment horizontal="center" vertical="center" shrinkToFit="1"/>
    </xf>
    <xf numFmtId="176" fontId="113" fillId="86" borderId="0" xfId="620" applyNumberFormat="1" applyFont="1" applyFill="1" applyBorder="1" applyAlignment="1" applyProtection="1">
      <alignment horizontal="center" vertical="center" shrinkToFit="1"/>
    </xf>
    <xf numFmtId="176" fontId="113" fillId="86" borderId="43" xfId="620" applyNumberFormat="1" applyFont="1" applyFill="1" applyBorder="1" applyAlignment="1" applyProtection="1">
      <alignment horizontal="center" vertical="center" shrinkToFit="1"/>
    </xf>
    <xf numFmtId="176" fontId="113" fillId="94" borderId="24" xfId="620" applyNumberFormat="1" applyFont="1" applyFill="1" applyBorder="1" applyAlignment="1" applyProtection="1">
      <alignment horizontal="center" vertical="center" shrinkToFit="1"/>
    </xf>
    <xf numFmtId="176" fontId="113" fillId="94" borderId="0" xfId="620" applyNumberFormat="1" applyFont="1" applyFill="1" applyBorder="1" applyAlignment="1" applyProtection="1">
      <alignment horizontal="center" vertical="center" shrinkToFit="1"/>
    </xf>
    <xf numFmtId="176" fontId="113" fillId="94" borderId="43" xfId="620" applyNumberFormat="1" applyFont="1" applyFill="1" applyBorder="1" applyAlignment="1" applyProtection="1">
      <alignment horizontal="center" vertical="center" shrinkToFit="1"/>
    </xf>
    <xf numFmtId="176" fontId="113" fillId="88" borderId="24" xfId="620" applyNumberFormat="1" applyFont="1" applyFill="1" applyBorder="1" applyAlignment="1" applyProtection="1">
      <alignment horizontal="center" vertical="center" shrinkToFit="1"/>
    </xf>
    <xf numFmtId="176" fontId="113" fillId="88" borderId="0" xfId="620" applyNumberFormat="1" applyFont="1" applyFill="1" applyBorder="1" applyAlignment="1" applyProtection="1">
      <alignment horizontal="center" vertical="center" shrinkToFit="1"/>
    </xf>
    <xf numFmtId="176" fontId="113" fillId="88" borderId="43" xfId="620" applyNumberFormat="1" applyFont="1" applyFill="1" applyBorder="1" applyAlignment="1" applyProtection="1">
      <alignment horizontal="center" vertical="center" shrinkToFit="1"/>
    </xf>
    <xf numFmtId="0" fontId="113" fillId="94" borderId="24" xfId="620" applyNumberFormat="1" applyFont="1" applyFill="1" applyBorder="1" applyAlignment="1" applyProtection="1">
      <alignment horizontal="center" vertical="center" shrinkToFit="1"/>
    </xf>
    <xf numFmtId="0" fontId="113" fillId="94" borderId="0" xfId="620" applyNumberFormat="1" applyFont="1" applyFill="1" applyBorder="1" applyAlignment="1" applyProtection="1">
      <alignment horizontal="center" vertical="center" shrinkToFit="1"/>
    </xf>
    <xf numFmtId="0" fontId="113" fillId="94" borderId="43" xfId="620" applyNumberFormat="1" applyFont="1" applyFill="1" applyBorder="1" applyAlignment="1" applyProtection="1">
      <alignment horizontal="center" vertical="center" shrinkToFit="1"/>
    </xf>
    <xf numFmtId="176" fontId="113" fillId="91" borderId="24" xfId="620" applyNumberFormat="1" applyFont="1" applyFill="1" applyBorder="1" applyAlignment="1" applyProtection="1">
      <alignment horizontal="center" vertical="center" shrinkToFit="1"/>
    </xf>
    <xf numFmtId="176" fontId="113" fillId="91" borderId="0" xfId="620" applyNumberFormat="1" applyFont="1" applyFill="1" applyBorder="1" applyAlignment="1" applyProtection="1">
      <alignment horizontal="center" vertical="center" shrinkToFit="1"/>
    </xf>
    <xf numFmtId="176" fontId="113" fillId="91" borderId="43" xfId="620" applyNumberFormat="1" applyFont="1" applyFill="1" applyBorder="1" applyAlignment="1" applyProtection="1">
      <alignment horizontal="center" vertical="center" shrinkToFit="1"/>
    </xf>
    <xf numFmtId="176" fontId="113" fillId="80" borderId="24" xfId="620" applyNumberFormat="1" applyFont="1" applyFill="1" applyBorder="1" applyAlignment="1" applyProtection="1">
      <alignment horizontal="center" vertical="center" shrinkToFit="1"/>
    </xf>
    <xf numFmtId="176" fontId="113" fillId="80" borderId="0" xfId="620" applyNumberFormat="1" applyFont="1" applyFill="1" applyBorder="1" applyAlignment="1" applyProtection="1">
      <alignment horizontal="center" vertical="center" shrinkToFit="1"/>
    </xf>
    <xf numFmtId="176" fontId="113" fillId="80" borderId="43" xfId="620" applyNumberFormat="1" applyFont="1" applyFill="1" applyBorder="1" applyAlignment="1" applyProtection="1">
      <alignment horizontal="center" vertical="center" shrinkToFit="1"/>
    </xf>
    <xf numFmtId="167" fontId="113" fillId="94" borderId="24" xfId="274" applyNumberFormat="1" applyFont="1" applyFill="1" applyBorder="1" applyAlignment="1" applyProtection="1">
      <alignment horizontal="center" vertical="center" shrinkToFit="1"/>
    </xf>
    <xf numFmtId="167" fontId="113" fillId="94" borderId="0" xfId="274" applyNumberFormat="1" applyFont="1" applyFill="1" applyBorder="1" applyAlignment="1" applyProtection="1">
      <alignment horizontal="center" vertical="center" shrinkToFit="1"/>
    </xf>
    <xf numFmtId="167" fontId="113" fillId="94" borderId="43" xfId="274" applyNumberFormat="1" applyFont="1" applyFill="1" applyBorder="1" applyAlignment="1" applyProtection="1">
      <alignment horizontal="center" vertical="center" shrinkToFit="1"/>
    </xf>
    <xf numFmtId="167" fontId="113" fillId="91" borderId="24" xfId="274" applyNumberFormat="1" applyFont="1" applyFill="1" applyBorder="1" applyAlignment="1" applyProtection="1">
      <alignment horizontal="center" vertical="center" shrinkToFit="1"/>
    </xf>
    <xf numFmtId="167" fontId="113" fillId="91" borderId="0" xfId="274" applyNumberFormat="1" applyFont="1" applyFill="1" applyBorder="1" applyAlignment="1" applyProtection="1">
      <alignment horizontal="center" vertical="center" shrinkToFit="1"/>
    </xf>
    <xf numFmtId="167" fontId="113" fillId="91" borderId="43" xfId="274" applyNumberFormat="1" applyFont="1" applyFill="1" applyBorder="1" applyAlignment="1" applyProtection="1">
      <alignment horizontal="center" vertical="center" shrinkToFit="1"/>
    </xf>
    <xf numFmtId="2" fontId="106" fillId="94" borderId="45" xfId="620" applyNumberFormat="1" applyFont="1" applyFill="1" applyBorder="1" applyAlignment="1" applyProtection="1">
      <alignment horizontal="center" vertical="center" wrapText="1"/>
    </xf>
    <xf numFmtId="2" fontId="106" fillId="94" borderId="46" xfId="620" applyNumberFormat="1" applyFont="1" applyFill="1" applyBorder="1" applyAlignment="1" applyProtection="1">
      <alignment horizontal="center" vertical="center" wrapText="1"/>
    </xf>
    <xf numFmtId="2" fontId="106" fillId="94" borderId="47" xfId="620" applyNumberFormat="1" applyFont="1" applyFill="1" applyBorder="1" applyAlignment="1" applyProtection="1">
      <alignment horizontal="center" vertical="center" wrapText="1"/>
    </xf>
    <xf numFmtId="166" fontId="113" fillId="94" borderId="50" xfId="203" applyNumberFormat="1" applyFont="1" applyFill="1" applyBorder="1" applyAlignment="1" applyProtection="1">
      <alignment horizontal="right" vertical="center" shrinkToFit="1"/>
    </xf>
    <xf numFmtId="166" fontId="113" fillId="94" borderId="43" xfId="203" applyNumberFormat="1" applyFont="1" applyFill="1" applyBorder="1" applyAlignment="1" applyProtection="1">
      <alignment horizontal="right" vertical="center" shrinkToFit="1"/>
    </xf>
    <xf numFmtId="168" fontId="113" fillId="94" borderId="24" xfId="274" applyNumberFormat="1" applyFont="1" applyFill="1" applyBorder="1" applyAlignment="1" applyProtection="1">
      <alignment horizontal="right" vertical="center" shrinkToFit="1"/>
    </xf>
    <xf numFmtId="168" fontId="113" fillId="94" borderId="0" xfId="274" applyNumberFormat="1" applyFont="1" applyFill="1" applyBorder="1" applyAlignment="1" applyProtection="1">
      <alignment horizontal="right" vertical="center" shrinkToFit="1"/>
    </xf>
    <xf numFmtId="193" fontId="106" fillId="94" borderId="0" xfId="200" applyNumberFormat="1" applyFont="1" applyFill="1" applyBorder="1" applyAlignment="1" applyProtection="1">
      <alignment horizontal="right" vertical="center" shrinkToFit="1"/>
    </xf>
    <xf numFmtId="193" fontId="106" fillId="94" borderId="43" xfId="200" applyNumberFormat="1" applyFont="1" applyFill="1" applyBorder="1" applyAlignment="1">
      <alignment vertical="center" shrinkToFit="1"/>
    </xf>
    <xf numFmtId="166" fontId="100" fillId="94" borderId="0" xfId="628" applyNumberFormat="1" applyFont="1" applyFill="1" applyBorder="1" applyAlignment="1" applyProtection="1">
      <alignment horizontal="center" vertical="center" shrinkToFit="1"/>
    </xf>
    <xf numFmtId="193" fontId="106" fillId="80" borderId="0" xfId="200" applyNumberFormat="1" applyFont="1" applyFill="1" applyBorder="1" applyAlignment="1" applyProtection="1">
      <alignment horizontal="right" vertical="center" shrinkToFit="1"/>
    </xf>
    <xf numFmtId="193" fontId="106" fillId="80" borderId="43" xfId="200" applyNumberFormat="1" applyFont="1" applyFill="1" applyBorder="1" applyAlignment="1">
      <alignment vertical="center" shrinkToFit="1"/>
    </xf>
    <xf numFmtId="165" fontId="103" fillId="94" borderId="29" xfId="620" applyNumberFormat="1" applyFont="1" applyFill="1" applyBorder="1" applyAlignment="1" applyProtection="1">
      <alignment horizontal="center" vertical="center" shrinkToFit="1"/>
    </xf>
    <xf numFmtId="165" fontId="103" fillId="94" borderId="44" xfId="620" applyNumberFormat="1" applyFont="1" applyFill="1" applyBorder="1" applyAlignment="1" applyProtection="1">
      <alignment horizontal="center" vertical="center" shrinkToFit="1"/>
    </xf>
    <xf numFmtId="0" fontId="100" fillId="93" borderId="23" xfId="620" applyFont="1" applyFill="1" applyBorder="1" applyAlignment="1" applyProtection="1">
      <alignment horizontal="center" vertical="center"/>
      <protection locked="0"/>
    </xf>
    <xf numFmtId="0" fontId="100" fillId="93" borderId="20" xfId="620" applyFont="1" applyFill="1" applyBorder="1" applyAlignment="1" applyProtection="1">
      <alignment horizontal="center" vertical="center"/>
      <protection locked="0"/>
    </xf>
    <xf numFmtId="0" fontId="100" fillId="93" borderId="21" xfId="620" applyFont="1" applyFill="1" applyBorder="1" applyAlignment="1" applyProtection="1">
      <alignment horizontal="center" vertical="center"/>
      <protection locked="0"/>
    </xf>
    <xf numFmtId="0" fontId="95" fillId="93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93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93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93" borderId="23" xfId="274" applyNumberFormat="1" applyFont="1" applyFill="1" applyBorder="1" applyAlignment="1" applyProtection="1">
      <alignment vertical="center" shrinkToFit="1"/>
    </xf>
    <xf numFmtId="170" fontId="98" fillId="93" borderId="20" xfId="274" applyNumberFormat="1" applyFont="1" applyFill="1" applyBorder="1" applyAlignment="1" applyProtection="1">
      <alignment vertical="center" shrinkToFit="1"/>
    </xf>
    <xf numFmtId="170" fontId="98" fillId="93" borderId="21" xfId="274" applyNumberFormat="1" applyFont="1" applyFill="1" applyBorder="1" applyAlignment="1" applyProtection="1">
      <alignment vertical="center" shrinkToFit="1"/>
    </xf>
    <xf numFmtId="170" fontId="98" fillId="93" borderId="23" xfId="274" applyNumberFormat="1" applyFont="1" applyFill="1" applyBorder="1" applyAlignment="1" applyProtection="1">
      <alignment horizontal="center" vertical="center" shrinkToFit="1"/>
    </xf>
    <xf numFmtId="170" fontId="98" fillId="93" borderId="20" xfId="274" applyNumberFormat="1" applyFont="1" applyFill="1" applyBorder="1" applyAlignment="1" applyProtection="1">
      <alignment horizontal="center" vertical="center" shrinkToFit="1"/>
    </xf>
    <xf numFmtId="170" fontId="98" fillId="93" borderId="21" xfId="274" applyNumberFormat="1" applyFont="1" applyFill="1" applyBorder="1" applyAlignment="1" applyProtection="1">
      <alignment horizontal="center" vertical="center" shrinkToFit="1"/>
    </xf>
    <xf numFmtId="164" fontId="106" fillId="93" borderId="23" xfId="274" applyNumberFormat="1" applyFont="1" applyFill="1" applyBorder="1" applyAlignment="1" applyProtection="1">
      <alignment horizontal="center" vertical="center" wrapText="1" shrinkToFit="1"/>
    </xf>
    <xf numFmtId="164" fontId="106" fillId="93" borderId="20" xfId="274" applyNumberFormat="1" applyFont="1" applyFill="1" applyBorder="1" applyAlignment="1" applyProtection="1">
      <alignment horizontal="center" vertical="center" wrapText="1" shrinkToFit="1"/>
    </xf>
    <xf numFmtId="164" fontId="106" fillId="93" borderId="21" xfId="274" applyNumberFormat="1" applyFont="1" applyFill="1" applyBorder="1" applyAlignment="1" applyProtection="1">
      <alignment horizontal="center" vertical="center" wrapText="1" shrinkToFit="1"/>
    </xf>
    <xf numFmtId="0" fontId="106" fillId="94" borderId="23" xfId="0" applyNumberFormat="1" applyFont="1" applyFill="1" applyBorder="1" applyAlignment="1" applyProtection="1">
      <alignment horizontal="center" vertical="center" shrinkToFit="1"/>
    </xf>
    <xf numFmtId="0" fontId="106" fillId="94" borderId="21" xfId="0" applyNumberFormat="1" applyFont="1" applyFill="1" applyBorder="1" applyAlignment="1" applyProtection="1">
      <alignment horizontal="center" vertical="center" shrinkToFit="1"/>
    </xf>
    <xf numFmtId="194" fontId="106" fillId="94" borderId="23" xfId="0" applyNumberFormat="1" applyFont="1" applyFill="1" applyBorder="1" applyAlignment="1" applyProtection="1">
      <alignment horizontal="center" vertical="center" shrinkToFit="1"/>
    </xf>
    <xf numFmtId="194" fontId="106" fillId="94" borderId="21" xfId="0" applyNumberFormat="1" applyFont="1" applyFill="1" applyBorder="1" applyAlignment="1" applyProtection="1">
      <alignment horizontal="center" vertical="center" shrinkToFit="1"/>
    </xf>
    <xf numFmtId="0" fontId="95" fillId="94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94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94" borderId="21" xfId="274" applyNumberFormat="1" applyFont="1" applyFill="1" applyBorder="1" applyAlignment="1" applyProtection="1">
      <alignment horizontal="left" vertical="center" wrapText="1"/>
      <protection locked="0"/>
    </xf>
    <xf numFmtId="0" fontId="100" fillId="94" borderId="23" xfId="620" applyFont="1" applyFill="1" applyBorder="1" applyAlignment="1" applyProtection="1">
      <alignment horizontal="center" vertical="center"/>
      <protection locked="0"/>
    </xf>
    <xf numFmtId="0" fontId="100" fillId="94" borderId="20" xfId="620" applyFont="1" applyFill="1" applyBorder="1" applyAlignment="1" applyProtection="1">
      <alignment horizontal="center" vertical="center"/>
      <protection locked="0"/>
    </xf>
    <xf numFmtId="0" fontId="100" fillId="94" borderId="21" xfId="620" applyFont="1" applyFill="1" applyBorder="1" applyAlignment="1" applyProtection="1">
      <alignment horizontal="center" vertical="center"/>
      <protection locked="0"/>
    </xf>
    <xf numFmtId="0" fontId="108" fillId="80" borderId="23" xfId="620" applyFont="1" applyFill="1" applyBorder="1" applyAlignment="1" applyProtection="1">
      <alignment horizontal="center" vertical="center"/>
      <protection locked="0"/>
    </xf>
    <xf numFmtId="0" fontId="108" fillId="80" borderId="20" xfId="620" applyFont="1" applyFill="1" applyBorder="1" applyAlignment="1" applyProtection="1">
      <alignment horizontal="center" vertical="center"/>
      <protection locked="0"/>
    </xf>
    <xf numFmtId="0" fontId="108" fillId="80" borderId="21" xfId="620" applyFont="1" applyFill="1" applyBorder="1" applyAlignment="1" applyProtection="1">
      <alignment horizontal="center" vertical="center"/>
      <protection locked="0"/>
    </xf>
    <xf numFmtId="0" fontId="95" fillId="80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80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80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80" borderId="23" xfId="274" applyNumberFormat="1" applyFont="1" applyFill="1" applyBorder="1" applyAlignment="1" applyProtection="1">
      <alignment vertical="center" shrinkToFit="1"/>
    </xf>
    <xf numFmtId="170" fontId="98" fillId="80" borderId="20" xfId="274" applyNumberFormat="1" applyFont="1" applyFill="1" applyBorder="1" applyAlignment="1" applyProtection="1">
      <alignment vertical="center" shrinkToFit="1"/>
    </xf>
    <xf numFmtId="170" fontId="98" fillId="80" borderId="21" xfId="274" applyNumberFormat="1" applyFont="1" applyFill="1" applyBorder="1" applyAlignment="1" applyProtection="1">
      <alignment vertical="center" shrinkToFit="1"/>
    </xf>
    <xf numFmtId="170" fontId="98" fillId="80" borderId="23" xfId="274" applyNumberFormat="1" applyFont="1" applyFill="1" applyBorder="1" applyAlignment="1" applyProtection="1">
      <alignment horizontal="right" vertical="center" shrinkToFit="1"/>
    </xf>
    <xf numFmtId="170" fontId="98" fillId="80" borderId="20" xfId="274" applyNumberFormat="1" applyFont="1" applyFill="1" applyBorder="1" applyAlignment="1" applyProtection="1">
      <alignment horizontal="right" vertical="center" shrinkToFit="1"/>
    </xf>
    <xf numFmtId="170" fontId="98" fillId="80" borderId="21" xfId="274" applyNumberFormat="1" applyFont="1" applyFill="1" applyBorder="1" applyAlignment="1" applyProtection="1">
      <alignment horizontal="right" vertical="center" shrinkToFit="1"/>
    </xf>
    <xf numFmtId="0" fontId="106" fillId="94" borderId="23" xfId="620" applyFont="1" applyFill="1" applyBorder="1" applyAlignment="1" applyProtection="1">
      <alignment horizontal="center" vertical="center" wrapText="1" shrinkToFit="1"/>
    </xf>
    <xf numFmtId="0" fontId="106" fillId="94" borderId="20" xfId="620" applyFont="1" applyFill="1" applyBorder="1" applyAlignment="1" applyProtection="1">
      <alignment horizontal="center" vertical="center" wrapText="1" shrinkToFit="1"/>
    </xf>
    <xf numFmtId="0" fontId="106" fillId="94" borderId="21" xfId="620" applyFont="1" applyFill="1" applyBorder="1" applyAlignment="1" applyProtection="1">
      <alignment horizontal="center" vertical="center" wrapText="1" shrinkToFit="1"/>
    </xf>
    <xf numFmtId="164" fontId="106" fillId="94" borderId="23" xfId="274" applyNumberFormat="1" applyFont="1" applyFill="1" applyBorder="1" applyAlignment="1" applyProtection="1">
      <alignment horizontal="center" vertical="center" wrapText="1" shrinkToFit="1"/>
    </xf>
    <xf numFmtId="164" fontId="106" fillId="94" borderId="20" xfId="274" applyNumberFormat="1" applyFont="1" applyFill="1" applyBorder="1" applyAlignment="1" applyProtection="1">
      <alignment horizontal="center" vertical="center" wrapText="1" shrinkToFit="1"/>
    </xf>
    <xf numFmtId="164" fontId="106" fillId="94" borderId="21" xfId="274" applyNumberFormat="1" applyFont="1" applyFill="1" applyBorder="1" applyAlignment="1" applyProtection="1">
      <alignment horizontal="center" vertical="center" wrapText="1" shrinkToFit="1"/>
    </xf>
    <xf numFmtId="0" fontId="108" fillId="86" borderId="23" xfId="620" applyFont="1" applyFill="1" applyBorder="1" applyAlignment="1" applyProtection="1">
      <alignment horizontal="center" vertical="center"/>
      <protection locked="0"/>
    </xf>
    <xf numFmtId="0" fontId="108" fillId="86" borderId="20" xfId="620" applyFont="1" applyFill="1" applyBorder="1" applyAlignment="1" applyProtection="1">
      <alignment horizontal="center" vertical="center"/>
      <protection locked="0"/>
    </xf>
    <xf numFmtId="0" fontId="108" fillId="86" borderId="21" xfId="620" applyFont="1" applyFill="1" applyBorder="1" applyAlignment="1" applyProtection="1">
      <alignment horizontal="center" vertical="center"/>
      <protection locked="0"/>
    </xf>
    <xf numFmtId="170" fontId="98" fillId="86" borderId="23" xfId="274" applyNumberFormat="1" applyFont="1" applyFill="1" applyBorder="1" applyAlignment="1" applyProtection="1">
      <alignment horizontal="center" vertical="center" shrinkToFit="1"/>
    </xf>
    <xf numFmtId="170" fontId="98" fillId="86" borderId="20" xfId="274" applyNumberFormat="1" applyFont="1" applyFill="1" applyBorder="1" applyAlignment="1" applyProtection="1">
      <alignment horizontal="center" vertical="center" shrinkToFit="1"/>
    </xf>
    <xf numFmtId="170" fontId="98" fillId="86" borderId="21" xfId="274" applyNumberFormat="1" applyFont="1" applyFill="1" applyBorder="1" applyAlignment="1" applyProtection="1">
      <alignment horizontal="center" vertical="center" shrinkToFit="1"/>
    </xf>
    <xf numFmtId="0" fontId="106" fillId="86" borderId="23" xfId="620" applyFont="1" applyFill="1" applyBorder="1" applyAlignment="1" applyProtection="1">
      <alignment horizontal="center" vertical="center" wrapText="1" shrinkToFit="1"/>
    </xf>
    <xf numFmtId="0" fontId="106" fillId="86" borderId="20" xfId="620" applyFont="1" applyFill="1" applyBorder="1" applyAlignment="1" applyProtection="1">
      <alignment horizontal="center" vertical="center" wrapText="1" shrinkToFit="1"/>
    </xf>
    <xf numFmtId="0" fontId="106" fillId="86" borderId="21" xfId="620" applyFont="1" applyFill="1" applyBorder="1" applyAlignment="1" applyProtection="1">
      <alignment horizontal="center" vertical="center" wrapText="1" shrinkToFit="1"/>
    </xf>
    <xf numFmtId="0" fontId="106" fillId="93" borderId="23" xfId="620" applyFont="1" applyFill="1" applyBorder="1" applyAlignment="1" applyProtection="1">
      <alignment horizontal="center" vertical="center" wrapText="1" shrinkToFit="1"/>
    </xf>
    <xf numFmtId="0" fontId="106" fillId="93" borderId="20" xfId="620" applyFont="1" applyFill="1" applyBorder="1" applyAlignment="1" applyProtection="1">
      <alignment horizontal="center" vertical="center" wrapText="1" shrinkToFit="1"/>
    </xf>
    <xf numFmtId="0" fontId="106" fillId="93" borderId="21" xfId="620" applyFont="1" applyFill="1" applyBorder="1" applyAlignment="1" applyProtection="1">
      <alignment horizontal="center" vertical="center" wrapText="1" shrinkToFit="1"/>
    </xf>
    <xf numFmtId="0" fontId="106" fillId="93" borderId="23" xfId="0" applyFont="1" applyFill="1" applyBorder="1" applyAlignment="1" applyProtection="1">
      <alignment horizontal="center" vertical="center" shrinkToFit="1"/>
    </xf>
    <xf numFmtId="0" fontId="106" fillId="93" borderId="20" xfId="0" applyFont="1" applyFill="1" applyBorder="1" applyAlignment="1" applyProtection="1">
      <alignment horizontal="center" vertical="center" shrinkToFit="1"/>
    </xf>
    <xf numFmtId="0" fontId="106" fillId="93" borderId="21" xfId="0" applyFont="1" applyFill="1" applyBorder="1" applyAlignment="1" applyProtection="1">
      <alignment horizontal="center" vertical="center" shrinkToFit="1"/>
    </xf>
    <xf numFmtId="169" fontId="106" fillId="93" borderId="17" xfId="620" applyNumberFormat="1" applyFont="1" applyFill="1" applyBorder="1" applyAlignment="1" applyProtection="1">
      <alignment horizontal="center" vertical="center" shrinkToFit="1"/>
    </xf>
    <xf numFmtId="0" fontId="106" fillId="93" borderId="23" xfId="0" applyNumberFormat="1" applyFont="1" applyFill="1" applyBorder="1" applyAlignment="1" applyProtection="1">
      <alignment horizontal="center" vertical="center" shrinkToFit="1"/>
    </xf>
    <xf numFmtId="0" fontId="106" fillId="93" borderId="21" xfId="0" applyNumberFormat="1" applyFont="1" applyFill="1" applyBorder="1" applyAlignment="1" applyProtection="1">
      <alignment horizontal="center" vertical="center" shrinkToFit="1"/>
    </xf>
    <xf numFmtId="0" fontId="106" fillId="93" borderId="17" xfId="0" applyNumberFormat="1" applyFont="1" applyFill="1" applyBorder="1" applyAlignment="1" applyProtection="1">
      <alignment horizontal="center" vertical="center" shrinkToFit="1"/>
    </xf>
    <xf numFmtId="194" fontId="106" fillId="93" borderId="17" xfId="0" applyNumberFormat="1" applyFont="1" applyFill="1" applyBorder="1" applyAlignment="1" applyProtection="1">
      <alignment horizontal="center" vertical="center" shrinkToFit="1"/>
    </xf>
    <xf numFmtId="0" fontId="106" fillId="93" borderId="17" xfId="0" applyFont="1" applyFill="1" applyBorder="1" applyAlignment="1" applyProtection="1">
      <alignment horizontal="center" vertical="center" shrinkToFit="1"/>
    </xf>
    <xf numFmtId="0" fontId="100" fillId="93" borderId="23" xfId="620" applyFont="1" applyFill="1" applyBorder="1" applyAlignment="1" applyProtection="1">
      <alignment horizontal="center" vertical="center" wrapText="1"/>
    </xf>
    <xf numFmtId="0" fontId="100" fillId="93" borderId="20" xfId="620" applyFont="1" applyFill="1" applyBorder="1" applyAlignment="1" applyProtection="1">
      <alignment horizontal="center" vertical="center" wrapText="1"/>
    </xf>
    <xf numFmtId="0" fontId="100" fillId="93" borderId="21" xfId="620" applyFont="1" applyFill="1" applyBorder="1" applyAlignment="1" applyProtection="1">
      <alignment horizontal="center" vertical="center" wrapText="1"/>
    </xf>
    <xf numFmtId="169" fontId="106" fillId="94" borderId="23" xfId="620" applyNumberFormat="1" applyFont="1" applyFill="1" applyBorder="1" applyAlignment="1" applyProtection="1">
      <alignment horizontal="center" vertical="center" shrinkToFit="1"/>
    </xf>
    <xf numFmtId="169" fontId="106" fillId="94" borderId="21" xfId="620" applyNumberFormat="1" applyFont="1" applyFill="1" applyBorder="1" applyAlignment="1" applyProtection="1">
      <alignment horizontal="center" vertical="center" shrinkToFit="1"/>
    </xf>
    <xf numFmtId="170" fontId="98" fillId="94" borderId="23" xfId="274" applyNumberFormat="1" applyFont="1" applyFill="1" applyBorder="1" applyAlignment="1" applyProtection="1">
      <alignment horizontal="center" vertical="center" shrinkToFit="1"/>
    </xf>
    <xf numFmtId="170" fontId="98" fillId="94" borderId="20" xfId="274" applyNumberFormat="1" applyFont="1" applyFill="1" applyBorder="1" applyAlignment="1" applyProtection="1">
      <alignment horizontal="center" vertical="center" shrinkToFit="1"/>
    </xf>
    <xf numFmtId="170" fontId="98" fillId="94" borderId="21" xfId="274" applyNumberFormat="1" applyFont="1" applyFill="1" applyBorder="1" applyAlignment="1" applyProtection="1">
      <alignment horizontal="center" vertical="center" shrinkToFit="1"/>
    </xf>
    <xf numFmtId="170" fontId="98" fillId="94" borderId="23" xfId="274" applyNumberFormat="1" applyFont="1" applyFill="1" applyBorder="1" applyAlignment="1" applyProtection="1">
      <alignment vertical="center" shrinkToFit="1"/>
    </xf>
    <xf numFmtId="170" fontId="98" fillId="94" borderId="20" xfId="274" applyNumberFormat="1" applyFont="1" applyFill="1" applyBorder="1" applyAlignment="1" applyProtection="1">
      <alignment vertical="center" shrinkToFit="1"/>
    </xf>
    <xf numFmtId="170" fontId="98" fillId="94" borderId="21" xfId="274" applyNumberFormat="1" applyFont="1" applyFill="1" applyBorder="1" applyAlignment="1" applyProtection="1">
      <alignment vertical="center" shrinkToFit="1"/>
    </xf>
    <xf numFmtId="194" fontId="106" fillId="80" borderId="17" xfId="0" applyNumberFormat="1" applyFont="1" applyFill="1" applyBorder="1" applyAlignment="1" applyProtection="1">
      <alignment horizontal="center" vertical="center" shrinkToFit="1"/>
    </xf>
    <xf numFmtId="0" fontId="106" fillId="80" borderId="17" xfId="0" applyFont="1" applyFill="1" applyBorder="1" applyAlignment="1" applyProtection="1">
      <alignment horizontal="center" vertical="center" shrinkToFit="1"/>
    </xf>
    <xf numFmtId="0" fontId="100" fillId="80" borderId="23" xfId="620" applyFont="1" applyFill="1" applyBorder="1" applyAlignment="1" applyProtection="1">
      <alignment horizontal="center" vertical="center" wrapText="1"/>
    </xf>
    <xf numFmtId="0" fontId="100" fillId="80" borderId="20" xfId="620" applyFont="1" applyFill="1" applyBorder="1" applyAlignment="1" applyProtection="1">
      <alignment horizontal="center" vertical="center" wrapText="1"/>
    </xf>
    <xf numFmtId="0" fontId="100" fillId="80" borderId="21" xfId="620" applyFont="1" applyFill="1" applyBorder="1" applyAlignment="1" applyProtection="1">
      <alignment horizontal="center" vertical="center" wrapText="1"/>
    </xf>
    <xf numFmtId="0" fontId="106" fillId="80" borderId="23" xfId="0" applyFont="1" applyFill="1" applyBorder="1" applyAlignment="1" applyProtection="1">
      <alignment horizontal="center" vertical="center" shrinkToFit="1"/>
    </xf>
    <xf numFmtId="0" fontId="106" fillId="80" borderId="20" xfId="0" applyFont="1" applyFill="1" applyBorder="1" applyAlignment="1" applyProtection="1">
      <alignment horizontal="center" vertical="center" shrinkToFit="1"/>
    </xf>
    <xf numFmtId="0" fontId="106" fillId="80" borderId="21" xfId="0" applyFont="1" applyFill="1" applyBorder="1" applyAlignment="1" applyProtection="1">
      <alignment horizontal="center" vertical="center" shrinkToFit="1"/>
    </xf>
    <xf numFmtId="164" fontId="106" fillId="80" borderId="23" xfId="274" applyNumberFormat="1" applyFont="1" applyFill="1" applyBorder="1" applyAlignment="1" applyProtection="1">
      <alignment horizontal="center" vertical="center" wrapText="1" shrinkToFit="1"/>
    </xf>
    <xf numFmtId="164" fontId="106" fillId="80" borderId="20" xfId="274" applyNumberFormat="1" applyFont="1" applyFill="1" applyBorder="1" applyAlignment="1" applyProtection="1">
      <alignment horizontal="center" vertical="center" wrapText="1" shrinkToFit="1"/>
    </xf>
    <xf numFmtId="164" fontId="106" fillId="80" borderId="21" xfId="274" applyNumberFormat="1" applyFont="1" applyFill="1" applyBorder="1" applyAlignment="1" applyProtection="1">
      <alignment horizontal="center" vertical="center" wrapText="1" shrinkToFit="1"/>
    </xf>
    <xf numFmtId="0" fontId="106" fillId="80" borderId="23" xfId="620" applyFont="1" applyFill="1" applyBorder="1" applyAlignment="1" applyProtection="1">
      <alignment horizontal="center" vertical="center" wrapText="1" shrinkToFit="1"/>
    </xf>
    <xf numFmtId="0" fontId="106" fillId="80" borderId="20" xfId="620" applyFont="1" applyFill="1" applyBorder="1" applyAlignment="1" applyProtection="1">
      <alignment horizontal="center" vertical="center" wrapText="1" shrinkToFit="1"/>
    </xf>
    <xf numFmtId="0" fontId="106" fillId="80" borderId="21" xfId="620" applyFont="1" applyFill="1" applyBorder="1" applyAlignment="1" applyProtection="1">
      <alignment horizontal="center" vertical="center" wrapText="1" shrinkToFit="1"/>
    </xf>
    <xf numFmtId="169" fontId="106" fillId="80" borderId="17" xfId="620" applyNumberFormat="1" applyFont="1" applyFill="1" applyBorder="1" applyAlignment="1" applyProtection="1">
      <alignment horizontal="center" vertical="center" shrinkToFit="1"/>
    </xf>
    <xf numFmtId="0" fontId="106" fillId="80" borderId="23" xfId="0" applyNumberFormat="1" applyFont="1" applyFill="1" applyBorder="1" applyAlignment="1" applyProtection="1">
      <alignment horizontal="center" vertical="center" shrinkToFit="1"/>
    </xf>
    <xf numFmtId="0" fontId="106" fillId="80" borderId="21" xfId="0" applyNumberFormat="1" applyFont="1" applyFill="1" applyBorder="1" applyAlignment="1" applyProtection="1">
      <alignment horizontal="center" vertical="center" shrinkToFit="1"/>
    </xf>
    <xf numFmtId="0" fontId="106" fillId="80" borderId="17" xfId="0" applyNumberFormat="1" applyFont="1" applyFill="1" applyBorder="1" applyAlignment="1" applyProtection="1">
      <alignment horizontal="center" vertical="center" shrinkToFit="1"/>
    </xf>
    <xf numFmtId="0" fontId="106" fillId="94" borderId="23" xfId="0" applyFont="1" applyFill="1" applyBorder="1" applyAlignment="1" applyProtection="1">
      <alignment horizontal="center" vertical="center" shrinkToFit="1"/>
    </xf>
    <xf numFmtId="0" fontId="106" fillId="94" borderId="21" xfId="0" applyFont="1" applyFill="1" applyBorder="1" applyAlignment="1" applyProtection="1">
      <alignment horizontal="center" vertical="center" shrinkToFit="1"/>
    </xf>
    <xf numFmtId="0" fontId="100" fillId="94" borderId="23" xfId="620" applyFont="1" applyFill="1" applyBorder="1" applyAlignment="1" applyProtection="1">
      <alignment horizontal="center" vertical="center" wrapText="1"/>
    </xf>
    <xf numFmtId="0" fontId="100" fillId="94" borderId="20" xfId="620" applyFont="1" applyFill="1" applyBorder="1" applyAlignment="1" applyProtection="1">
      <alignment horizontal="center" vertical="center" wrapText="1"/>
    </xf>
    <xf numFmtId="0" fontId="100" fillId="94" borderId="21" xfId="620" applyFont="1" applyFill="1" applyBorder="1" applyAlignment="1" applyProtection="1">
      <alignment horizontal="center" vertical="center" wrapText="1"/>
    </xf>
    <xf numFmtId="0" fontId="106" fillId="94" borderId="20" xfId="0" applyFont="1" applyFill="1" applyBorder="1" applyAlignment="1" applyProtection="1">
      <alignment horizontal="center" vertical="center" shrinkToFit="1"/>
    </xf>
    <xf numFmtId="1" fontId="132" fillId="81" borderId="27" xfId="620" quotePrefix="1" applyNumberFormat="1" applyFont="1" applyFill="1" applyBorder="1" applyAlignment="1" applyProtection="1">
      <alignment horizontal="left" vertical="center" shrinkToFit="1"/>
    </xf>
    <xf numFmtId="1" fontId="132" fillId="81" borderId="48" xfId="620" quotePrefix="1" applyNumberFormat="1" applyFont="1" applyFill="1" applyBorder="1" applyAlignment="1" applyProtection="1">
      <alignment horizontal="left" vertical="center" shrinkToFit="1"/>
    </xf>
    <xf numFmtId="1" fontId="132" fillId="81" borderId="49" xfId="620" quotePrefix="1" applyNumberFormat="1" applyFont="1" applyFill="1" applyBorder="1" applyAlignment="1" applyProtection="1">
      <alignment horizontal="left" vertical="center" shrinkToFit="1"/>
    </xf>
    <xf numFmtId="0" fontId="94" fillId="81" borderId="23" xfId="620" applyFont="1" applyFill="1" applyBorder="1" applyAlignment="1" applyProtection="1">
      <alignment horizontal="center" vertical="center" wrapText="1"/>
    </xf>
    <xf numFmtId="0" fontId="94" fillId="81" borderId="20" xfId="620" applyFont="1" applyFill="1" applyBorder="1" applyAlignment="1" applyProtection="1">
      <alignment horizontal="center" vertical="center" wrapText="1"/>
    </xf>
    <xf numFmtId="0" fontId="94" fillId="81" borderId="21" xfId="620" applyFont="1" applyFill="1" applyBorder="1" applyAlignment="1" applyProtection="1">
      <alignment horizontal="center" vertical="center" wrapText="1"/>
    </xf>
    <xf numFmtId="170" fontId="98" fillId="81" borderId="23" xfId="274" applyNumberFormat="1" applyFont="1" applyFill="1" applyBorder="1" applyAlignment="1" applyProtection="1">
      <alignment horizontal="center" vertical="center" shrinkToFit="1"/>
    </xf>
    <xf numFmtId="170" fontId="98" fillId="81" borderId="20" xfId="274" applyNumberFormat="1" applyFont="1" applyFill="1" applyBorder="1" applyAlignment="1" applyProtection="1">
      <alignment horizontal="center" vertical="center" shrinkToFit="1"/>
    </xf>
    <xf numFmtId="170" fontId="98" fillId="81" borderId="21" xfId="274" applyNumberFormat="1" applyFont="1" applyFill="1" applyBorder="1" applyAlignment="1" applyProtection="1">
      <alignment horizontal="center" vertical="center" shrinkToFit="1"/>
    </xf>
    <xf numFmtId="0" fontId="94" fillId="95" borderId="23" xfId="620" applyFont="1" applyFill="1" applyBorder="1" applyAlignment="1" applyProtection="1">
      <alignment horizontal="center" vertical="center" wrapText="1"/>
    </xf>
    <xf numFmtId="0" fontId="94" fillId="95" borderId="20" xfId="620" applyFont="1" applyFill="1" applyBorder="1" applyAlignment="1" applyProtection="1">
      <alignment horizontal="center" vertical="center" wrapText="1"/>
    </xf>
    <xf numFmtId="0" fontId="94" fillId="95" borderId="21" xfId="620" applyFont="1" applyFill="1" applyBorder="1" applyAlignment="1" applyProtection="1">
      <alignment horizontal="center" vertical="center" wrapText="1"/>
    </xf>
    <xf numFmtId="0" fontId="106" fillId="95" borderId="23" xfId="0" applyFont="1" applyFill="1" applyBorder="1" applyAlignment="1" applyProtection="1">
      <alignment horizontal="center" vertical="center" shrinkToFit="1"/>
    </xf>
    <xf numFmtId="0" fontId="106" fillId="95" borderId="20" xfId="0" applyFont="1" applyFill="1" applyBorder="1" applyAlignment="1" applyProtection="1">
      <alignment horizontal="center" vertical="center" shrinkToFit="1"/>
    </xf>
    <xf numFmtId="0" fontId="106" fillId="95" borderId="21" xfId="0" applyFont="1" applyFill="1" applyBorder="1" applyAlignment="1" applyProtection="1">
      <alignment horizontal="center" vertical="center" shrinkToFit="1"/>
    </xf>
    <xf numFmtId="0" fontId="106" fillId="95" borderId="23" xfId="620" applyFont="1" applyFill="1" applyBorder="1" applyAlignment="1" applyProtection="1">
      <alignment horizontal="center" vertical="center" wrapText="1" shrinkToFit="1"/>
    </xf>
    <xf numFmtId="0" fontId="106" fillId="95" borderId="20" xfId="620" applyFont="1" applyFill="1" applyBorder="1" applyAlignment="1" applyProtection="1">
      <alignment horizontal="center" vertical="center" wrapText="1" shrinkToFit="1"/>
    </xf>
    <xf numFmtId="0" fontId="106" fillId="95" borderId="21" xfId="620" applyFont="1" applyFill="1" applyBorder="1" applyAlignment="1" applyProtection="1">
      <alignment horizontal="center" vertical="center" wrapText="1" shrinkToFit="1"/>
    </xf>
    <xf numFmtId="169" fontId="106" fillId="95" borderId="17" xfId="620" applyNumberFormat="1" applyFont="1" applyFill="1" applyBorder="1" applyAlignment="1" applyProtection="1">
      <alignment horizontal="center" vertical="center" shrinkToFit="1"/>
    </xf>
    <xf numFmtId="0" fontId="106" fillId="95" borderId="23" xfId="0" applyNumberFormat="1" applyFont="1" applyFill="1" applyBorder="1" applyAlignment="1" applyProtection="1">
      <alignment horizontal="center" vertical="center" shrinkToFit="1"/>
    </xf>
    <xf numFmtId="0" fontId="106" fillId="95" borderId="21" xfId="0" applyNumberFormat="1" applyFont="1" applyFill="1" applyBorder="1" applyAlignment="1" applyProtection="1">
      <alignment horizontal="center" vertical="center" shrinkToFit="1"/>
    </xf>
    <xf numFmtId="0" fontId="106" fillId="95" borderId="17" xfId="0" applyNumberFormat="1" applyFont="1" applyFill="1" applyBorder="1" applyAlignment="1" applyProtection="1">
      <alignment horizontal="center" vertical="center" shrinkToFit="1"/>
    </xf>
    <xf numFmtId="194" fontId="106" fillId="95" borderId="17" xfId="0" applyNumberFormat="1" applyFont="1" applyFill="1" applyBorder="1" applyAlignment="1" applyProtection="1">
      <alignment horizontal="center" vertical="center" shrinkToFit="1"/>
    </xf>
    <xf numFmtId="0" fontId="106" fillId="95" borderId="17" xfId="0" applyFont="1" applyFill="1" applyBorder="1" applyAlignment="1" applyProtection="1">
      <alignment horizontal="center" vertical="center" shrinkToFit="1"/>
    </xf>
    <xf numFmtId="0" fontId="108" fillId="95" borderId="23" xfId="620" applyFont="1" applyFill="1" applyBorder="1" applyAlignment="1" applyProtection="1">
      <alignment horizontal="center" vertical="center"/>
      <protection locked="0"/>
    </xf>
    <xf numFmtId="0" fontId="108" fillId="95" borderId="20" xfId="620" applyFont="1" applyFill="1" applyBorder="1" applyAlignment="1" applyProtection="1">
      <alignment horizontal="center" vertical="center"/>
      <protection locked="0"/>
    </xf>
    <xf numFmtId="0" fontId="108" fillId="95" borderId="21" xfId="620" applyFont="1" applyFill="1" applyBorder="1" applyAlignment="1" applyProtection="1">
      <alignment horizontal="center" vertical="center"/>
      <protection locked="0"/>
    </xf>
    <xf numFmtId="0" fontId="95" fillId="95" borderId="23" xfId="274" applyNumberFormat="1" applyFont="1" applyFill="1" applyBorder="1" applyAlignment="1" applyProtection="1">
      <alignment horizontal="left" vertical="center" wrapText="1"/>
      <protection locked="0"/>
    </xf>
    <xf numFmtId="0" fontId="95" fillId="95" borderId="20" xfId="274" applyNumberFormat="1" applyFont="1" applyFill="1" applyBorder="1" applyAlignment="1" applyProtection="1">
      <alignment horizontal="left" vertical="center" wrapText="1"/>
      <protection locked="0"/>
    </xf>
    <xf numFmtId="0" fontId="95" fillId="95" borderId="21" xfId="274" applyNumberFormat="1" applyFont="1" applyFill="1" applyBorder="1" applyAlignment="1" applyProtection="1">
      <alignment horizontal="left" vertical="center" wrapText="1"/>
      <protection locked="0"/>
    </xf>
    <xf numFmtId="170" fontId="98" fillId="95" borderId="23" xfId="274" applyNumberFormat="1" applyFont="1" applyFill="1" applyBorder="1" applyAlignment="1" applyProtection="1">
      <alignment vertical="center" shrinkToFit="1"/>
    </xf>
    <xf numFmtId="170" fontId="98" fillId="95" borderId="20" xfId="274" applyNumberFormat="1" applyFont="1" applyFill="1" applyBorder="1" applyAlignment="1" applyProtection="1">
      <alignment vertical="center" shrinkToFit="1"/>
    </xf>
    <xf numFmtId="170" fontId="98" fillId="95" borderId="21" xfId="274" applyNumberFormat="1" applyFont="1" applyFill="1" applyBorder="1" applyAlignment="1" applyProtection="1">
      <alignment vertical="center" shrinkToFit="1"/>
    </xf>
    <xf numFmtId="170" fontId="98" fillId="95" borderId="23" xfId="274" applyNumberFormat="1" applyFont="1" applyFill="1" applyBorder="1" applyAlignment="1" applyProtection="1">
      <alignment horizontal="center" vertical="center" shrinkToFit="1"/>
    </xf>
    <xf numFmtId="170" fontId="98" fillId="95" borderId="20" xfId="274" applyNumberFormat="1" applyFont="1" applyFill="1" applyBorder="1" applyAlignment="1" applyProtection="1">
      <alignment horizontal="center" vertical="center" shrinkToFit="1"/>
    </xf>
    <xf numFmtId="170" fontId="98" fillId="95" borderId="21" xfId="274" applyNumberFormat="1" applyFont="1" applyFill="1" applyBorder="1" applyAlignment="1" applyProtection="1">
      <alignment horizontal="center" vertical="center" shrinkToFit="1"/>
    </xf>
    <xf numFmtId="164" fontId="106" fillId="95" borderId="23" xfId="274" applyNumberFormat="1" applyFont="1" applyFill="1" applyBorder="1" applyAlignment="1" applyProtection="1">
      <alignment horizontal="center" vertical="center" wrapText="1" shrinkToFit="1"/>
    </xf>
    <xf numFmtId="164" fontId="106" fillId="95" borderId="20" xfId="274" applyNumberFormat="1" applyFont="1" applyFill="1" applyBorder="1" applyAlignment="1" applyProtection="1">
      <alignment horizontal="center" vertical="center" wrapText="1" shrinkToFit="1"/>
    </xf>
    <xf numFmtId="164" fontId="106" fillId="95" borderId="21" xfId="274" applyNumberFormat="1" applyFont="1" applyFill="1" applyBorder="1" applyAlignment="1" applyProtection="1">
      <alignment horizontal="center" vertical="center" wrapText="1" shrinkToFit="1"/>
    </xf>
    <xf numFmtId="165" fontId="103" fillId="95" borderId="29" xfId="620" applyNumberFormat="1" applyFont="1" applyFill="1" applyBorder="1" applyAlignment="1" applyProtection="1">
      <alignment horizontal="center" vertical="center" shrinkToFit="1"/>
    </xf>
    <xf numFmtId="165" fontId="103" fillId="95" borderId="44" xfId="620" applyNumberFormat="1" applyFont="1" applyFill="1" applyBorder="1" applyAlignment="1" applyProtection="1">
      <alignment horizontal="center" vertical="center" shrinkToFit="1"/>
    </xf>
    <xf numFmtId="166" fontId="100" fillId="95" borderId="0" xfId="628" applyNumberFormat="1" applyFont="1" applyFill="1" applyBorder="1" applyAlignment="1" applyProtection="1">
      <alignment horizontal="center" vertical="center" shrinkToFit="1"/>
    </xf>
    <xf numFmtId="193" fontId="106" fillId="95" borderId="0" xfId="200" applyNumberFormat="1" applyFont="1" applyFill="1" applyBorder="1" applyAlignment="1" applyProtection="1">
      <alignment horizontal="right" vertical="center" shrinkToFit="1"/>
    </xf>
    <xf numFmtId="193" fontId="106" fillId="95" borderId="43" xfId="200" applyNumberFormat="1" applyFont="1" applyFill="1" applyBorder="1" applyAlignment="1">
      <alignment vertical="center" shrinkToFit="1"/>
    </xf>
    <xf numFmtId="2" fontId="106" fillId="95" borderId="45" xfId="620" applyNumberFormat="1" applyFont="1" applyFill="1" applyBorder="1" applyAlignment="1" applyProtection="1">
      <alignment horizontal="center" vertical="center" wrapText="1"/>
    </xf>
    <xf numFmtId="2" fontId="106" fillId="95" borderId="46" xfId="620" applyNumberFormat="1" applyFont="1" applyFill="1" applyBorder="1" applyAlignment="1" applyProtection="1">
      <alignment horizontal="center" vertical="center" wrapText="1"/>
    </xf>
    <xf numFmtId="2" fontId="106" fillId="95" borderId="47" xfId="620" applyNumberFormat="1" applyFont="1" applyFill="1" applyBorder="1" applyAlignment="1" applyProtection="1">
      <alignment horizontal="center" vertical="center" wrapText="1"/>
    </xf>
    <xf numFmtId="168" fontId="113" fillId="95" borderId="24" xfId="274" applyNumberFormat="1" applyFont="1" applyFill="1" applyBorder="1" applyAlignment="1" applyProtection="1">
      <alignment horizontal="right" vertical="center" shrinkToFit="1"/>
    </xf>
    <xf numFmtId="168" fontId="113" fillId="95" borderId="0" xfId="274" applyNumberFormat="1" applyFont="1" applyFill="1" applyBorder="1" applyAlignment="1" applyProtection="1">
      <alignment horizontal="right" vertical="center" shrinkToFit="1"/>
    </xf>
    <xf numFmtId="166" fontId="113" fillId="95" borderId="50" xfId="203" applyNumberFormat="1" applyFont="1" applyFill="1" applyBorder="1" applyAlignment="1" applyProtection="1">
      <alignment horizontal="right" vertical="center" shrinkToFit="1"/>
    </xf>
    <xf numFmtId="166" fontId="113" fillId="95" borderId="43" xfId="203" applyNumberFormat="1" applyFont="1" applyFill="1" applyBorder="1" applyAlignment="1" applyProtection="1">
      <alignment horizontal="right" vertical="center" shrinkToFit="1"/>
    </xf>
    <xf numFmtId="167" fontId="113" fillId="95" borderId="24" xfId="274" applyNumberFormat="1" applyFont="1" applyFill="1" applyBorder="1" applyAlignment="1" applyProtection="1">
      <alignment horizontal="center" vertical="center" shrinkToFit="1"/>
    </xf>
    <xf numFmtId="167" fontId="113" fillId="95" borderId="0" xfId="274" applyNumberFormat="1" applyFont="1" applyFill="1" applyBorder="1" applyAlignment="1" applyProtection="1">
      <alignment horizontal="center" vertical="center" shrinkToFit="1"/>
    </xf>
    <xf numFmtId="167" fontId="113" fillId="95" borderId="43" xfId="274" applyNumberFormat="1" applyFont="1" applyFill="1" applyBorder="1" applyAlignment="1" applyProtection="1">
      <alignment horizontal="center" vertical="center" shrinkToFit="1"/>
    </xf>
    <xf numFmtId="0" fontId="113" fillId="95" borderId="24" xfId="620" applyFont="1" applyFill="1" applyBorder="1" applyAlignment="1" applyProtection="1">
      <alignment horizontal="center" vertical="center" shrinkToFit="1"/>
    </xf>
    <xf numFmtId="0" fontId="113" fillId="95" borderId="0" xfId="620" applyFont="1" applyFill="1" applyBorder="1" applyAlignment="1" applyProtection="1">
      <alignment horizontal="center" vertical="center" shrinkToFit="1"/>
    </xf>
    <xf numFmtId="0" fontId="113" fillId="95" borderId="43" xfId="620" applyFont="1" applyFill="1" applyBorder="1" applyAlignment="1" applyProtection="1">
      <alignment horizontal="center" vertical="center" shrinkToFit="1"/>
    </xf>
    <xf numFmtId="0" fontId="113" fillId="81" borderId="24" xfId="620" applyFont="1" applyFill="1" applyBorder="1" applyAlignment="1" applyProtection="1">
      <alignment horizontal="center" vertical="center" shrinkToFit="1"/>
    </xf>
    <xf numFmtId="0" fontId="113" fillId="81" borderId="0" xfId="620" applyFont="1" applyFill="1" applyBorder="1" applyAlignment="1" applyProtection="1">
      <alignment horizontal="center" vertical="center" shrinkToFit="1"/>
    </xf>
    <xf numFmtId="0" fontId="113" fillId="81" borderId="43" xfId="620" applyFont="1" applyFill="1" applyBorder="1" applyAlignment="1" applyProtection="1">
      <alignment horizontal="center" vertical="center" shrinkToFit="1"/>
    </xf>
    <xf numFmtId="176" fontId="113" fillId="94" borderId="45" xfId="620" applyNumberFormat="1" applyFont="1" applyFill="1" applyBorder="1" applyAlignment="1" applyProtection="1">
      <alignment horizontal="center" vertical="center" shrinkToFit="1"/>
    </xf>
    <xf numFmtId="176" fontId="113" fillId="94" borderId="46" xfId="620" applyNumberFormat="1" applyFont="1" applyFill="1" applyBorder="1" applyAlignment="1" applyProtection="1">
      <alignment horizontal="center" vertical="center" shrinkToFit="1"/>
    </xf>
    <xf numFmtId="176" fontId="113" fillId="94" borderId="47" xfId="620" applyNumberFormat="1" applyFont="1" applyFill="1" applyBorder="1" applyAlignment="1" applyProtection="1">
      <alignment horizontal="center" vertical="center" shrinkToFit="1"/>
    </xf>
    <xf numFmtId="176" fontId="113" fillId="95" borderId="45" xfId="620" applyNumberFormat="1" applyFont="1" applyFill="1" applyBorder="1" applyAlignment="1" applyProtection="1">
      <alignment horizontal="center" vertical="center" shrinkToFit="1"/>
    </xf>
    <xf numFmtId="176" fontId="113" fillId="95" borderId="46" xfId="620" applyNumberFormat="1" applyFont="1" applyFill="1" applyBorder="1" applyAlignment="1" applyProtection="1">
      <alignment horizontal="center" vertical="center" shrinkToFit="1"/>
    </xf>
    <xf numFmtId="176" fontId="113" fillId="95" borderId="47" xfId="620" applyNumberFormat="1" applyFont="1" applyFill="1" applyBorder="1" applyAlignment="1" applyProtection="1">
      <alignment horizontal="center" vertical="center" shrinkToFit="1"/>
    </xf>
    <xf numFmtId="176" fontId="113" fillId="81" borderId="45" xfId="620" applyNumberFormat="1" applyFont="1" applyFill="1" applyBorder="1" applyAlignment="1" applyProtection="1">
      <alignment horizontal="center" vertical="center" shrinkToFit="1"/>
    </xf>
    <xf numFmtId="176" fontId="113" fillId="81" borderId="46" xfId="620" applyNumberFormat="1" applyFont="1" applyFill="1" applyBorder="1" applyAlignment="1" applyProtection="1">
      <alignment horizontal="center" vertical="center" shrinkToFit="1"/>
    </xf>
    <xf numFmtId="176" fontId="113" fillId="81" borderId="47" xfId="620" applyNumberFormat="1" applyFont="1" applyFill="1" applyBorder="1" applyAlignment="1" applyProtection="1">
      <alignment horizontal="center" vertical="center" shrinkToFit="1"/>
    </xf>
    <xf numFmtId="176" fontId="113" fillId="91" borderId="45" xfId="620" applyNumberFormat="1" applyFont="1" applyFill="1" applyBorder="1" applyAlignment="1" applyProtection="1">
      <alignment horizontal="center" vertical="center" shrinkToFit="1"/>
    </xf>
    <xf numFmtId="176" fontId="113" fillId="91" borderId="46" xfId="620" applyNumberFormat="1" applyFont="1" applyFill="1" applyBorder="1" applyAlignment="1" applyProtection="1">
      <alignment horizontal="center" vertical="center" shrinkToFit="1"/>
    </xf>
    <xf numFmtId="176" fontId="113" fillId="91" borderId="47" xfId="620" applyNumberFormat="1" applyFont="1" applyFill="1" applyBorder="1" applyAlignment="1" applyProtection="1">
      <alignment horizontal="center" vertical="center" shrinkToFit="1"/>
    </xf>
    <xf numFmtId="176" fontId="133" fillId="95" borderId="53" xfId="620" applyNumberFormat="1" applyFont="1" applyFill="1" applyBorder="1" applyAlignment="1" applyProtection="1">
      <alignment horizontal="center" vertical="center" wrapText="1" shrinkToFit="1"/>
    </xf>
    <xf numFmtId="176" fontId="133" fillId="81" borderId="53" xfId="620" applyNumberFormat="1" applyFont="1" applyFill="1" applyBorder="1" applyAlignment="1" applyProtection="1">
      <alignment horizontal="center" vertical="center" wrapText="1" shrinkToFit="1"/>
    </xf>
    <xf numFmtId="0" fontId="113" fillId="88" borderId="24" xfId="620" applyFont="1" applyFill="1" applyBorder="1" applyAlignment="1" applyProtection="1">
      <alignment horizontal="center" vertical="center" shrinkToFit="1"/>
    </xf>
    <xf numFmtId="0" fontId="113" fillId="88" borderId="0" xfId="620" applyFont="1" applyFill="1" applyBorder="1" applyAlignment="1" applyProtection="1">
      <alignment horizontal="center" vertical="center" shrinkToFit="1"/>
    </xf>
    <xf numFmtId="0" fontId="113" fillId="88" borderId="43" xfId="620" applyFont="1" applyFill="1" applyBorder="1" applyAlignment="1" applyProtection="1">
      <alignment horizontal="center" vertical="center" shrinkToFit="1"/>
    </xf>
    <xf numFmtId="0" fontId="113" fillId="79" borderId="24" xfId="620" applyFont="1" applyFill="1" applyBorder="1" applyAlignment="1" applyProtection="1">
      <alignment horizontal="center" vertical="center" shrinkToFit="1"/>
    </xf>
    <xf numFmtId="0" fontId="113" fillId="79" borderId="0" xfId="620" applyFont="1" applyFill="1" applyBorder="1" applyAlignment="1" applyProtection="1">
      <alignment horizontal="center" vertical="center" shrinkToFit="1"/>
    </xf>
    <xf numFmtId="0" fontId="113" fillId="79" borderId="43" xfId="620" applyFont="1" applyFill="1" applyBorder="1" applyAlignment="1" applyProtection="1">
      <alignment horizontal="center" vertical="center" shrinkToFit="1"/>
    </xf>
    <xf numFmtId="0" fontId="113" fillId="86" borderId="24" xfId="620" applyFont="1" applyFill="1" applyBorder="1" applyAlignment="1" applyProtection="1">
      <alignment horizontal="center" vertical="center" shrinkToFit="1"/>
    </xf>
    <xf numFmtId="0" fontId="113" fillId="86" borderId="0" xfId="620" applyFont="1" applyFill="1" applyBorder="1" applyAlignment="1" applyProtection="1">
      <alignment horizontal="center" vertical="center" shrinkToFit="1"/>
    </xf>
    <xf numFmtId="0" fontId="113" fillId="86" borderId="43" xfId="620" applyFont="1" applyFill="1" applyBorder="1" applyAlignment="1" applyProtection="1">
      <alignment horizontal="center" vertical="center" shrinkToFit="1"/>
    </xf>
    <xf numFmtId="0" fontId="113" fillId="94" borderId="24" xfId="620" applyFont="1" applyFill="1" applyBorder="1" applyAlignment="1" applyProtection="1">
      <alignment horizontal="center" vertical="center" shrinkToFit="1"/>
    </xf>
    <xf numFmtId="0" fontId="113" fillId="94" borderId="0" xfId="620" applyFont="1" applyFill="1" applyBorder="1" applyAlignment="1" applyProtection="1">
      <alignment horizontal="center" vertical="center" shrinkToFit="1"/>
    </xf>
    <xf numFmtId="0" fontId="113" fillId="94" borderId="43" xfId="620" applyFont="1" applyFill="1" applyBorder="1" applyAlignment="1" applyProtection="1">
      <alignment horizontal="center" vertical="center" shrinkToFit="1"/>
    </xf>
    <xf numFmtId="0" fontId="113" fillId="93" borderId="24" xfId="620" applyFont="1" applyFill="1" applyBorder="1" applyAlignment="1" applyProtection="1">
      <alignment horizontal="center" vertical="center" shrinkToFit="1"/>
    </xf>
    <xf numFmtId="0" fontId="113" fillId="93" borderId="0" xfId="620" applyFont="1" applyFill="1" applyBorder="1" applyAlignment="1" applyProtection="1">
      <alignment horizontal="center" vertical="center" shrinkToFit="1"/>
    </xf>
    <xf numFmtId="0" fontId="113" fillId="93" borderId="43" xfId="620" applyFont="1" applyFill="1" applyBorder="1" applyAlignment="1" applyProtection="1">
      <alignment horizontal="center" vertical="center" shrinkToFit="1"/>
    </xf>
    <xf numFmtId="0" fontId="113" fillId="89" borderId="24" xfId="620" applyFont="1" applyFill="1" applyBorder="1" applyAlignment="1" applyProtection="1">
      <alignment horizontal="center" vertical="center" shrinkToFit="1"/>
    </xf>
    <xf numFmtId="0" fontId="113" fillId="89" borderId="0" xfId="620" applyFont="1" applyFill="1" applyBorder="1" applyAlignment="1" applyProtection="1">
      <alignment horizontal="center" vertical="center" shrinkToFit="1"/>
    </xf>
    <xf numFmtId="0" fontId="113" fillId="89" borderId="43" xfId="620" applyFont="1" applyFill="1" applyBorder="1" applyAlignment="1" applyProtection="1">
      <alignment horizontal="center" vertical="center" shrinkToFit="1"/>
    </xf>
    <xf numFmtId="169" fontId="106" fillId="81" borderId="23" xfId="620" applyNumberFormat="1" applyFont="1" applyFill="1" applyBorder="1" applyAlignment="1" applyProtection="1">
      <alignment horizontal="center" vertical="center" shrinkToFit="1"/>
    </xf>
    <xf numFmtId="169" fontId="106" fillId="81" borderId="21" xfId="620" applyNumberFormat="1" applyFont="1" applyFill="1" applyBorder="1" applyAlignment="1" applyProtection="1">
      <alignment horizontal="center" vertical="center" shrinkToFit="1"/>
    </xf>
    <xf numFmtId="194" fontId="106" fillId="81" borderId="23" xfId="0" applyNumberFormat="1" applyFont="1" applyFill="1" applyBorder="1" applyAlignment="1" applyProtection="1">
      <alignment horizontal="center" vertical="center" shrinkToFit="1"/>
    </xf>
    <xf numFmtId="194" fontId="106" fillId="81" borderId="21" xfId="0" applyNumberFormat="1" applyFont="1" applyFill="1" applyBorder="1" applyAlignment="1" applyProtection="1">
      <alignment horizontal="center" vertical="center" shrinkToFit="1"/>
    </xf>
    <xf numFmtId="194" fontId="106" fillId="80" borderId="23" xfId="0" applyNumberFormat="1" applyFont="1" applyFill="1" applyBorder="1" applyAlignment="1" applyProtection="1">
      <alignment horizontal="center" vertical="center" shrinkToFit="1"/>
    </xf>
    <xf numFmtId="194" fontId="106" fillId="80" borderId="21" xfId="0" applyNumberFormat="1" applyFont="1" applyFill="1" applyBorder="1" applyAlignment="1" applyProtection="1">
      <alignment horizontal="center" vertical="center" shrinkToFit="1"/>
    </xf>
    <xf numFmtId="169" fontId="106" fillId="80" borderId="23" xfId="620" applyNumberFormat="1" applyFont="1" applyFill="1" applyBorder="1" applyAlignment="1" applyProtection="1">
      <alignment horizontal="center" vertical="center" shrinkToFit="1"/>
    </xf>
    <xf numFmtId="169" fontId="106" fillId="80" borderId="21" xfId="620" applyNumberFormat="1" applyFont="1" applyFill="1" applyBorder="1" applyAlignment="1" applyProtection="1">
      <alignment horizontal="center" vertical="center" shrinkToFit="1"/>
    </xf>
    <xf numFmtId="167" fontId="113" fillId="79" borderId="48" xfId="620" applyNumberFormat="1" applyFont="1" applyFill="1" applyBorder="1" applyAlignment="1" applyProtection="1">
      <alignment horizontal="center" vertical="center" shrinkToFit="1"/>
    </xf>
    <xf numFmtId="167" fontId="113" fillId="79" borderId="49" xfId="620" applyNumberFormat="1" applyFont="1" applyFill="1" applyBorder="1" applyAlignment="1" applyProtection="1">
      <alignment horizontal="center" vertical="center" shrinkToFit="1"/>
    </xf>
    <xf numFmtId="166" fontId="115" fillId="79" borderId="0" xfId="628" applyNumberFormat="1" applyFont="1" applyFill="1" applyBorder="1" applyAlignment="1" applyProtection="1">
      <alignment horizontal="center" vertical="center" shrinkToFit="1"/>
    </xf>
    <xf numFmtId="0" fontId="115" fillId="79" borderId="43" xfId="0" applyFont="1" applyFill="1" applyBorder="1" applyAlignment="1">
      <alignment vertical="center" shrinkToFit="1"/>
    </xf>
    <xf numFmtId="2" fontId="106" fillId="79" borderId="24" xfId="620" applyNumberFormat="1" applyFont="1" applyFill="1" applyBorder="1" applyAlignment="1" applyProtection="1">
      <alignment horizontal="center" vertical="center" wrapText="1"/>
    </xf>
    <xf numFmtId="2" fontId="106" fillId="79" borderId="0" xfId="620" applyNumberFormat="1" applyFont="1" applyFill="1" applyBorder="1" applyAlignment="1" applyProtection="1">
      <alignment horizontal="center" vertical="center" wrapText="1"/>
    </xf>
    <xf numFmtId="2" fontId="106" fillId="79" borderId="43" xfId="620" applyNumberFormat="1" applyFont="1" applyFill="1" applyBorder="1" applyAlignment="1" applyProtection="1">
      <alignment horizontal="center" vertical="center" wrapText="1"/>
    </xf>
    <xf numFmtId="165" fontId="100" fillId="79" borderId="43" xfId="620" applyNumberFormat="1" applyFont="1" applyFill="1" applyBorder="1" applyAlignment="1" applyProtection="1">
      <alignment horizontal="right" vertical="center" shrinkToFit="1"/>
    </xf>
    <xf numFmtId="166" fontId="113" fillId="79" borderId="0" xfId="203" applyNumberFormat="1" applyFont="1" applyFill="1" applyBorder="1" applyAlignment="1" applyProtection="1">
      <alignment horizontal="right" vertical="center" shrinkToFit="1"/>
    </xf>
    <xf numFmtId="0" fontId="77" fillId="65" borderId="15" xfId="0" applyFont="1" applyFill="1" applyBorder="1" applyAlignment="1">
      <alignment horizontal="center" vertical="center" wrapText="1"/>
    </xf>
    <xf numFmtId="0" fontId="77" fillId="65" borderId="16" xfId="0" applyFont="1" applyFill="1" applyBorder="1" applyAlignment="1">
      <alignment horizontal="center" vertical="center" wrapText="1"/>
    </xf>
  </cellXfs>
  <cellStyles count="807">
    <cellStyle name="%20 - Vurgu1" xfId="1"/>
    <cellStyle name="%20 - Vurgu2" xfId="2"/>
    <cellStyle name="%20 - Vurgu3" xfId="3"/>
    <cellStyle name="%20 - Vurgu4" xfId="4"/>
    <cellStyle name="%20 - Vurgu5" xfId="5"/>
    <cellStyle name="%20 - Vurgu6" xfId="6"/>
    <cellStyle name="%40 - Vurgu1" xfId="7"/>
    <cellStyle name="%40 - Vurgu2" xfId="8"/>
    <cellStyle name="%40 - Vurgu3" xfId="9"/>
    <cellStyle name="%40 - Vurgu4" xfId="10"/>
    <cellStyle name="%40 - Vurgu5" xfId="11"/>
    <cellStyle name="%40 - Vurgu6" xfId="12"/>
    <cellStyle name="%60 - Vurgu1" xfId="13"/>
    <cellStyle name="%60 - Vurgu2" xfId="14"/>
    <cellStyle name="%60 - Vurgu3" xfId="15"/>
    <cellStyle name="%60 - Vurgu4" xfId="16"/>
    <cellStyle name="%60 - Vurgu5" xfId="17"/>
    <cellStyle name="%60 - Vurgu6" xfId="18"/>
    <cellStyle name="????" xfId="19"/>
    <cellStyle name="???? " xfId="20"/>
    <cellStyle name="?????" xfId="21"/>
    <cellStyle name="????? ??????????????" xfId="22"/>
    <cellStyle name="??????" xfId="23"/>
    <cellStyle name="?????? [0]_BUNKER REP.FO " xfId="24"/>
    <cellStyle name="???????" xfId="25"/>
    <cellStyle name="??????? 2" xfId="26"/>
    <cellStyle name="??????? 2 2" xfId="27"/>
    <cellStyle name="??????? 3" xfId="28"/>
    <cellStyle name="??????? 3 2" xfId="29"/>
    <cellStyle name="??????? 4" xfId="30"/>
    <cellStyle name="??????? 5" xfId="31"/>
    <cellStyle name="??????? 6" xfId="32"/>
    <cellStyle name="??????? 7" xfId="33"/>
    <cellStyle name="??????? 8" xfId="34"/>
    <cellStyle name="????????? ??????" xfId="35"/>
    <cellStyle name="????????? 1" xfId="36"/>
    <cellStyle name="????????? 2" xfId="37"/>
    <cellStyle name="????????? 3" xfId="38"/>
    <cellStyle name="????????? 4" xfId="39"/>
    <cellStyle name="??????????" xfId="40"/>
    <cellStyle name="?????????? 2" xfId="41"/>
    <cellStyle name="???????????" xfId="42"/>
    <cellStyle name="??????????? ??????" xfId="43"/>
    <cellStyle name="???????_DISCH. SIQUENSIS" xfId="44"/>
    <cellStyle name="??????_BUNKER REP.FO " xfId="45"/>
    <cellStyle name="??????1" xfId="46"/>
    <cellStyle name="??????2" xfId="47"/>
    <cellStyle name="??????3" xfId="48"/>
    <cellStyle name="??????4" xfId="49"/>
    <cellStyle name="??????5" xfId="50"/>
    <cellStyle name="??????6" xfId="51"/>
    <cellStyle name="??_ JTY" xfId="52"/>
    <cellStyle name="20% - Accent1 2" xfId="53"/>
    <cellStyle name="20% - Accent1 3" xfId="54"/>
    <cellStyle name="20% - Accent1 4" xfId="55"/>
    <cellStyle name="20% - Accent2 2" xfId="56"/>
    <cellStyle name="20% - Accent2 3" xfId="57"/>
    <cellStyle name="20% - Accent2 4" xfId="58"/>
    <cellStyle name="20% - Accent3 2" xfId="59"/>
    <cellStyle name="20% - Accent3 3" xfId="60"/>
    <cellStyle name="20% - Accent3 4" xfId="61"/>
    <cellStyle name="20% - Accent4 2" xfId="62"/>
    <cellStyle name="20% - Accent4 3" xfId="63"/>
    <cellStyle name="20% - Accent4 4" xfId="64"/>
    <cellStyle name="20% - Accent5 2" xfId="65"/>
    <cellStyle name="20% - Accent5 3" xfId="66"/>
    <cellStyle name="20% - Accent5 4" xfId="67"/>
    <cellStyle name="20% - Accent6 2" xfId="68"/>
    <cellStyle name="20% - Accent6 3" xfId="69"/>
    <cellStyle name="20% - Accent6 4" xfId="70"/>
    <cellStyle name="20% - Акцент1" xfId="71"/>
    <cellStyle name="20% - Акцент1 2" xfId="72"/>
    <cellStyle name="20% - Акцент1_STOWAGE PLAN - PACIFIC GOLD 06.06" xfId="73"/>
    <cellStyle name="20% - Акцент2" xfId="74"/>
    <cellStyle name="20% - Акцент2 2" xfId="75"/>
    <cellStyle name="20% - Акцент2_STOWAGE PLAN - PACIFIC GOLD 06.06" xfId="76"/>
    <cellStyle name="20% - Акцент3" xfId="77"/>
    <cellStyle name="20% - Акцент3 2" xfId="78"/>
    <cellStyle name="20% - Акцент3_STOWAGE PLAN - PACIFIC GOLD 06.06" xfId="79"/>
    <cellStyle name="20% - Акцент4" xfId="80"/>
    <cellStyle name="20% - Акцент4 2" xfId="81"/>
    <cellStyle name="20% - Акцент4_STOWAGE PLAN - PACIFIC GOLD 06.06" xfId="82"/>
    <cellStyle name="20% - Акцент5" xfId="83"/>
    <cellStyle name="20% - Акцент5 2" xfId="84"/>
    <cellStyle name="20% - Акцент5_STOWAGE PLAN - PACIFIC GOLD 06.06" xfId="85"/>
    <cellStyle name="20% - Акцент6" xfId="86"/>
    <cellStyle name="20% - Акцент6 2" xfId="87"/>
    <cellStyle name="20% - Акцент6_STOWAGE PLAN - PACIFIC GOLD 06.06" xfId="88"/>
    <cellStyle name="40% - Accent1 2" xfId="89"/>
    <cellStyle name="40% - Accent1 3" xfId="90"/>
    <cellStyle name="40% - Accent1 4" xfId="91"/>
    <cellStyle name="40% - Accent2 2" xfId="92"/>
    <cellStyle name="40% - Accent2 3" xfId="93"/>
    <cellStyle name="40% - Accent2 4" xfId="94"/>
    <cellStyle name="40% - Accent3 2" xfId="95"/>
    <cellStyle name="40% - Accent3 3" xfId="96"/>
    <cellStyle name="40% - Accent3 4" xfId="97"/>
    <cellStyle name="40% - Accent4 2" xfId="98"/>
    <cellStyle name="40% - Accent4 3" xfId="99"/>
    <cellStyle name="40% - Accent4 4" xfId="100"/>
    <cellStyle name="40% - Accent5 2" xfId="101"/>
    <cellStyle name="40% - Accent5 3" xfId="102"/>
    <cellStyle name="40% - Accent5 4" xfId="103"/>
    <cellStyle name="40% - Accent6 2" xfId="104"/>
    <cellStyle name="40% - Accent6 3" xfId="105"/>
    <cellStyle name="40% - Accent6 4" xfId="106"/>
    <cellStyle name="40% - Акцент1" xfId="107"/>
    <cellStyle name="40% - Акцент1 2" xfId="108"/>
    <cellStyle name="40% - Акцент1_STOWAGE PLAN - PACIFIC GOLD 06.06" xfId="109"/>
    <cellStyle name="40% - Акцент2" xfId="110"/>
    <cellStyle name="40% - Акцент2 2" xfId="111"/>
    <cellStyle name="40% - Акцент2_STOWAGE PLAN - PACIFIC GOLD 06.06" xfId="112"/>
    <cellStyle name="40% - Акцент3" xfId="113"/>
    <cellStyle name="40% - Акцент3 2" xfId="114"/>
    <cellStyle name="40% - Акцент3_STOWAGE PLAN - PACIFIC GOLD 06.06" xfId="115"/>
    <cellStyle name="40% - Акцент4" xfId="116"/>
    <cellStyle name="40% - Акцент4 2" xfId="117"/>
    <cellStyle name="40% - Акцент4_STOWAGE PLAN - PACIFIC GOLD 06.06" xfId="118"/>
    <cellStyle name="40% - Акцент5" xfId="119"/>
    <cellStyle name="40% - Акцент5 2" xfId="120"/>
    <cellStyle name="40% - Акцент5_STOWAGE PLAN - PACIFIC GOLD 06.06" xfId="121"/>
    <cellStyle name="40% - Акцент6" xfId="122"/>
    <cellStyle name="40% - Акцент6 2" xfId="123"/>
    <cellStyle name="40% - Акцент6_STOWAGE PLAN - PACIFIC GOLD 06.06" xfId="124"/>
    <cellStyle name="60% - Accent1 2" xfId="125"/>
    <cellStyle name="60% - Accent1 3" xfId="126"/>
    <cellStyle name="60% - Accent2 2" xfId="127"/>
    <cellStyle name="60% - Accent2 3" xfId="128"/>
    <cellStyle name="60% - Accent3 2" xfId="129"/>
    <cellStyle name="60% - Accent3 3" xfId="130"/>
    <cellStyle name="60% - Accent4 2" xfId="131"/>
    <cellStyle name="60% - Accent4 3" xfId="132"/>
    <cellStyle name="60% - Accent5 2" xfId="133"/>
    <cellStyle name="60% - Accent5 3" xfId="134"/>
    <cellStyle name="60% - Accent6 2" xfId="135"/>
    <cellStyle name="60% - Accent6 3" xfId="136"/>
    <cellStyle name="60% - Акцент1" xfId="137"/>
    <cellStyle name="60% - Акцент1 2" xfId="138"/>
    <cellStyle name="60% - Акцент2" xfId="139"/>
    <cellStyle name="60% - Акцент2 2" xfId="140"/>
    <cellStyle name="60% - Акцент3" xfId="141"/>
    <cellStyle name="60% - Акцент3 2" xfId="142"/>
    <cellStyle name="60% - Акцент4" xfId="143"/>
    <cellStyle name="60% - Акцент4 2" xfId="144"/>
    <cellStyle name="60% - Акцент5" xfId="145"/>
    <cellStyle name="60% - Акцент5 2" xfId="146"/>
    <cellStyle name="60% - Акцент6" xfId="147"/>
    <cellStyle name="60% - Акцент6 2" xfId="148"/>
    <cellStyle name="Accent1 - 20%" xfId="149"/>
    <cellStyle name="Accent1 - 40%" xfId="150"/>
    <cellStyle name="Accent1 - 60%" xfId="151"/>
    <cellStyle name="Accent1 2" xfId="152"/>
    <cellStyle name="Accent1 3" xfId="153"/>
    <cellStyle name="Accent1 4" xfId="154"/>
    <cellStyle name="Accent2 - 20%" xfId="155"/>
    <cellStyle name="Accent2 - 40%" xfId="156"/>
    <cellStyle name="Accent2 - 60%" xfId="157"/>
    <cellStyle name="Accent2 2" xfId="158"/>
    <cellStyle name="Accent2 3" xfId="159"/>
    <cellStyle name="Accent2 4" xfId="160"/>
    <cellStyle name="Accent3 - 20%" xfId="161"/>
    <cellStyle name="Accent3 - 40%" xfId="162"/>
    <cellStyle name="Accent3 - 60%" xfId="163"/>
    <cellStyle name="Accent3 2" xfId="164"/>
    <cellStyle name="Accent3 3" xfId="165"/>
    <cellStyle name="Accent3 4" xfId="166"/>
    <cellStyle name="Accent4 - 20%" xfId="167"/>
    <cellStyle name="Accent4 - 40%" xfId="168"/>
    <cellStyle name="Accent4 - 60%" xfId="169"/>
    <cellStyle name="Accent4 2" xfId="170"/>
    <cellStyle name="Accent4 3" xfId="171"/>
    <cellStyle name="Accent4 4" xfId="172"/>
    <cellStyle name="Accent5 - 20%" xfId="173"/>
    <cellStyle name="Accent5 - 40%" xfId="174"/>
    <cellStyle name="Accent5 - 60%" xfId="175"/>
    <cellStyle name="Accent5 2" xfId="176"/>
    <cellStyle name="Accent5 3" xfId="177"/>
    <cellStyle name="Accent5 4" xfId="178"/>
    <cellStyle name="Accent6 - 20%" xfId="179"/>
    <cellStyle name="Accent6 - 40%" xfId="180"/>
    <cellStyle name="Accent6 - 60%" xfId="181"/>
    <cellStyle name="Accent6 2" xfId="182"/>
    <cellStyle name="Accent6 3" xfId="183"/>
    <cellStyle name="Accent6 4" xfId="184"/>
    <cellStyle name="Açıklama Metni" xfId="185"/>
    <cellStyle name="Ãèïåðññûëêà" xfId="186"/>
    <cellStyle name="Ana Başlık" xfId="187"/>
    <cellStyle name="Bad 2" xfId="188"/>
    <cellStyle name="Bad 3" xfId="189"/>
    <cellStyle name="Bağlı Hücre" xfId="190"/>
    <cellStyle name="Başlık 1" xfId="191"/>
    <cellStyle name="Başlık 2" xfId="192"/>
    <cellStyle name="Başlık 3" xfId="193"/>
    <cellStyle name="Başlık 4" xfId="194"/>
    <cellStyle name="Calculation 2" xfId="195"/>
    <cellStyle name="Calculation 3" xfId="196"/>
    <cellStyle name="Check Cell 2" xfId="197"/>
    <cellStyle name="Check Cell 3" xfId="198"/>
    <cellStyle name="Çıkış" xfId="199"/>
    <cellStyle name="Comma" xfId="200" builtinId="3"/>
    <cellStyle name="Comma 2" xfId="201"/>
    <cellStyle name="Comma 3" xfId="202"/>
    <cellStyle name="Comma 4" xfId="806"/>
    <cellStyle name="Comma_STOWAGE 23.04 DEP P.ARTHUR" xfId="203"/>
    <cellStyle name="Comma0" xfId="204"/>
    <cellStyle name="Comma0 2" xfId="205"/>
    <cellStyle name="Comma0 3" xfId="206"/>
    <cellStyle name="Comma0 4" xfId="207"/>
    <cellStyle name="Comma0 5" xfId="208"/>
    <cellStyle name="Comma1 - Óôõë1" xfId="209"/>
    <cellStyle name="Currency0" xfId="210"/>
    <cellStyle name="Currency0 2" xfId="211"/>
    <cellStyle name="Currency0 3" xfId="212"/>
    <cellStyle name="Currency0 4" xfId="213"/>
    <cellStyle name="Currency0 5" xfId="214"/>
    <cellStyle name="Date" xfId="215"/>
    <cellStyle name="Date 2" xfId="216"/>
    <cellStyle name="Date 3" xfId="217"/>
    <cellStyle name="Date 4" xfId="218"/>
    <cellStyle name="Date 5" xfId="219"/>
    <cellStyle name="Emphasis 1" xfId="220"/>
    <cellStyle name="Emphasis 2" xfId="221"/>
    <cellStyle name="Emphasis 3" xfId="222"/>
    <cellStyle name="Explanatory Text 2" xfId="223"/>
    <cellStyle name="Explanatory Text 3" xfId="224"/>
    <cellStyle name="Fixed" xfId="225"/>
    <cellStyle name="Fixed 2" xfId="226"/>
    <cellStyle name="Fixed 3" xfId="227"/>
    <cellStyle name="Fixed 4" xfId="228"/>
    <cellStyle name="Fixed 5" xfId="229"/>
    <cellStyle name="Fixed2 - Óôõë2" xfId="230"/>
    <cellStyle name="Giriş" xfId="231"/>
    <cellStyle name="Good 2" xfId="232"/>
    <cellStyle name="Good 3" xfId="233"/>
    <cellStyle name="Han" xfId="234"/>
    <cellStyle name="Heading 1 2" xfId="235"/>
    <cellStyle name="Heading 1 3" xfId="236"/>
    <cellStyle name="Heading 2 2" xfId="237"/>
    <cellStyle name="Heading 2 3" xfId="238"/>
    <cellStyle name="Heading 3 2" xfId="239"/>
    <cellStyle name="Heading 3 3" xfId="240"/>
    <cellStyle name="Heading 4 2" xfId="241"/>
    <cellStyle name="Heading 4 3" xfId="242"/>
    <cellStyle name="Heading1" xfId="243"/>
    <cellStyle name="Heading2" xfId="244"/>
    <cellStyle name="Hesaplama" xfId="245"/>
    <cellStyle name="Hyperlink 2" xfId="246"/>
    <cellStyle name="Input 2" xfId="247"/>
    <cellStyle name="Input 3" xfId="248"/>
    <cellStyle name="Îòêðûâàâøàÿñÿ ãèïåðññûëêà" xfId="249"/>
    <cellStyle name="İşaretli Hücre" xfId="250"/>
    <cellStyle name="İyi" xfId="251"/>
    <cellStyle name="Kim" xfId="252"/>
    <cellStyle name="Kötü" xfId="253"/>
    <cellStyle name="Linked Cell 2" xfId="254"/>
    <cellStyle name="Linked Cell 3" xfId="255"/>
    <cellStyle name="Neutral 2" xfId="256"/>
    <cellStyle name="Neutral 3" xfId="257"/>
    <cellStyle name="Normal" xfId="0" builtinId="0"/>
    <cellStyle name="Normal 10" xfId="258"/>
    <cellStyle name="Normal 10 2" xfId="259"/>
    <cellStyle name="Normal 10 3" xfId="260"/>
    <cellStyle name="Normal 10 4" xfId="261"/>
    <cellStyle name="Normal 10 5" xfId="262"/>
    <cellStyle name="Normal 10 6" xfId="263"/>
    <cellStyle name="Normal 11" xfId="264"/>
    <cellStyle name="Normal 11 2" xfId="265"/>
    <cellStyle name="Normal 11 2 2" xfId="266"/>
    <cellStyle name="Normal 11 2_STOWAGE PLAN - PACIFIC GOLD 06.06" xfId="267"/>
    <cellStyle name="Normal 11 3" xfId="268"/>
    <cellStyle name="Normal 11_STOWAGE PLAN - PACIFIC GOLD 06.06" xfId="269"/>
    <cellStyle name="Normal 12" xfId="270"/>
    <cellStyle name="Normal 13" xfId="271"/>
    <cellStyle name="Normal 14" xfId="272"/>
    <cellStyle name="Normal 15" xfId="273"/>
    <cellStyle name="Normal 2" xfId="274"/>
    <cellStyle name="Normal 2 2" xfId="275"/>
    <cellStyle name="Normal 2 2 10" xfId="276"/>
    <cellStyle name="Normal 2 2 11" xfId="277"/>
    <cellStyle name="Normal 2 2 12" xfId="278"/>
    <cellStyle name="Normal 2 2 13" xfId="279"/>
    <cellStyle name="Normal 2 2 2" xfId="280"/>
    <cellStyle name="Normal 2 2 3" xfId="281"/>
    <cellStyle name="Normal 2 2 4" xfId="282"/>
    <cellStyle name="Normal 2 2 5" xfId="283"/>
    <cellStyle name="Normal 2 2 6" xfId="284"/>
    <cellStyle name="Normal 2 2 7" xfId="285"/>
    <cellStyle name="Normal 2 2 8" xfId="286"/>
    <cellStyle name="Normal 2 2 9" xfId="287"/>
    <cellStyle name="Normal 2 3" xfId="288"/>
    <cellStyle name="Normal 2 3 2" xfId="289"/>
    <cellStyle name="Normal 2 3_STOWAGE PLAN - PACIFIC GOLD 06.06" xfId="290"/>
    <cellStyle name="Normal 2_Cargo Doc - Discharging-122" xfId="291"/>
    <cellStyle name="Normal 3" xfId="292"/>
    <cellStyle name="Normal 3 10" xfId="293"/>
    <cellStyle name="Normal 3 11" xfId="294"/>
    <cellStyle name="Normal 3 12" xfId="295"/>
    <cellStyle name="Normal 3 13" xfId="296"/>
    <cellStyle name="Normal 3 14" xfId="297"/>
    <cellStyle name="Normal 3 2" xfId="298"/>
    <cellStyle name="Normal 3 2 2" xfId="299"/>
    <cellStyle name="Normal 3 2 3" xfId="300"/>
    <cellStyle name="Normal 3 2 4" xfId="301"/>
    <cellStyle name="Normal 3 3" xfId="302"/>
    <cellStyle name="Normal 3 4" xfId="303"/>
    <cellStyle name="Normal 3 5" xfId="304"/>
    <cellStyle name="Normal 3 6" xfId="305"/>
    <cellStyle name="Normal 3 7" xfId="306"/>
    <cellStyle name="Normal 3 8" xfId="307"/>
    <cellStyle name="Normal 3 9" xfId="308"/>
    <cellStyle name="Normal 4" xfId="309"/>
    <cellStyle name="Normal 4 10" xfId="310"/>
    <cellStyle name="Normal 4 11" xfId="311"/>
    <cellStyle name="Normal 4 12" xfId="312"/>
    <cellStyle name="Normal 4 13" xfId="313"/>
    <cellStyle name="Normal 4 14" xfId="314"/>
    <cellStyle name="Normal 4 2" xfId="315"/>
    <cellStyle name="Normal 4 3" xfId="316"/>
    <cellStyle name="Normal 4 4" xfId="317"/>
    <cellStyle name="Normal 4 5" xfId="318"/>
    <cellStyle name="Normal 4 6" xfId="319"/>
    <cellStyle name="Normal 4 7" xfId="320"/>
    <cellStyle name="Normal 4 8" xfId="321"/>
    <cellStyle name="Normal 4 9" xfId="322"/>
    <cellStyle name="Normal 4_STOWAGE PLAN - PACIFIC GOLD 06.06" xfId="323"/>
    <cellStyle name="Normal 5" xfId="324"/>
    <cellStyle name="Normal 5 2" xfId="325"/>
    <cellStyle name="Normal 5 3" xfId="326"/>
    <cellStyle name="Normal 5 4" xfId="327"/>
    <cellStyle name="Normal 5 5" xfId="328"/>
    <cellStyle name="Normal 6" xfId="329"/>
    <cellStyle name="Normal 7" xfId="330"/>
    <cellStyle name="Normal 7 10" xfId="331"/>
    <cellStyle name="Normal 7 10 2" xfId="332"/>
    <cellStyle name="Normal 7 10 2 2" xfId="333"/>
    <cellStyle name="Normal 7 10 2 2 2" xfId="334"/>
    <cellStyle name="Normal 7 10 2 2_STOWAGE PLAN - PACIFIC GOLD 06.06" xfId="335"/>
    <cellStyle name="Normal 7 10 2 3" xfId="336"/>
    <cellStyle name="Normal 7 10 2_STOWAGE PLAN - PACIFIC GOLD 06.06" xfId="337"/>
    <cellStyle name="Normal 7 10 3" xfId="338"/>
    <cellStyle name="Normal 7 10 3 2" xfId="339"/>
    <cellStyle name="Normal 7 10 3_STOWAGE PLAN - PACIFIC GOLD 06.06" xfId="340"/>
    <cellStyle name="Normal 7 10 4" xfId="341"/>
    <cellStyle name="Normal 7 10 4 2" xfId="342"/>
    <cellStyle name="Normal 7 10 4_STOWAGE PLAN - PACIFIC GOLD 06.06" xfId="343"/>
    <cellStyle name="Normal 7 10 5" xfId="344"/>
    <cellStyle name="Normal 7 10_Comp.UTI" xfId="345"/>
    <cellStyle name="Normal 7 11" xfId="346"/>
    <cellStyle name="Normal 7 11 2" xfId="347"/>
    <cellStyle name="Normal 7 11 2 2" xfId="348"/>
    <cellStyle name="Normal 7 11 2_STOWAGE PLAN - PACIFIC GOLD 06.06" xfId="349"/>
    <cellStyle name="Normal 7 11 3" xfId="350"/>
    <cellStyle name="Normal 7 11_STOWAGE PLAN - PACIFIC GOLD 06.06" xfId="351"/>
    <cellStyle name="Normal 7 12" xfId="352"/>
    <cellStyle name="Normal 7 12 2" xfId="353"/>
    <cellStyle name="Normal 7 12_STOWAGE PLAN - PACIFIC GOLD 06.06" xfId="354"/>
    <cellStyle name="Normal 7 13" xfId="355"/>
    <cellStyle name="Normal 7 13 2" xfId="356"/>
    <cellStyle name="Normal 7 13_STOWAGE PLAN - PACIFIC GOLD 06.06" xfId="357"/>
    <cellStyle name="Normal 7 14" xfId="358"/>
    <cellStyle name="Normal 7 15" xfId="359"/>
    <cellStyle name="Normal 7 16" xfId="360"/>
    <cellStyle name="Normal 7 17" xfId="361"/>
    <cellStyle name="Normal 7 18" xfId="362"/>
    <cellStyle name="Normal 7 19" xfId="363"/>
    <cellStyle name="Normal 7 2" xfId="364"/>
    <cellStyle name="Normal 7 2 10" xfId="365"/>
    <cellStyle name="Normal 7 2 11" xfId="366"/>
    <cellStyle name="Normal 7 2 12" xfId="367"/>
    <cellStyle name="Normal 7 2 13" xfId="368"/>
    <cellStyle name="Normal 7 2 14" xfId="369"/>
    <cellStyle name="Normal 7 2 15" xfId="370"/>
    <cellStyle name="Normal 7 2 2" xfId="371"/>
    <cellStyle name="Normal 7 2 2 2" xfId="372"/>
    <cellStyle name="Normal 7 2 2 2 2" xfId="373"/>
    <cellStyle name="Normal 7 2 2 2 2 2" xfId="374"/>
    <cellStyle name="Normal 7 2 2 2 2_STOWAGE PLAN - PACIFIC GOLD 06.06" xfId="375"/>
    <cellStyle name="Normal 7 2 2 2 3" xfId="376"/>
    <cellStyle name="Normal 7 2 2 2_STOWAGE PLAN - PACIFIC GOLD 06.06" xfId="377"/>
    <cellStyle name="Normal 7 2 2 3" xfId="378"/>
    <cellStyle name="Normal 7 2 2 3 2" xfId="379"/>
    <cellStyle name="Normal 7 2 2 3_STOWAGE PLAN - PACIFIC GOLD 06.06" xfId="380"/>
    <cellStyle name="Normal 7 2 2 4" xfId="381"/>
    <cellStyle name="Normal 7 2 2 4 2" xfId="382"/>
    <cellStyle name="Normal 7 2 2 4_STOWAGE PLAN - PACIFIC GOLD 06.06" xfId="383"/>
    <cellStyle name="Normal 7 2 2 5" xfId="384"/>
    <cellStyle name="Normal 7 2 2 6" xfId="385"/>
    <cellStyle name="Normal 7 2 2_Comp.UTI" xfId="386"/>
    <cellStyle name="Normal 7 2 3" xfId="387"/>
    <cellStyle name="Normal 7 2 3 2" xfId="388"/>
    <cellStyle name="Normal 7 2 3 2 2" xfId="389"/>
    <cellStyle name="Normal 7 2 3 2 2 2" xfId="390"/>
    <cellStyle name="Normal 7 2 3 2 2_STOWAGE PLAN - PACIFIC GOLD 06.06" xfId="391"/>
    <cellStyle name="Normal 7 2 3 2 3" xfId="392"/>
    <cellStyle name="Normal 7 2 3 2_STOWAGE PLAN - PACIFIC GOLD 06.06" xfId="393"/>
    <cellStyle name="Normal 7 2 3 3" xfId="394"/>
    <cellStyle name="Normal 7 2 3 3 2" xfId="395"/>
    <cellStyle name="Normal 7 2 3 3_STOWAGE PLAN - PACIFIC GOLD 06.06" xfId="396"/>
    <cellStyle name="Normal 7 2 3 4" xfId="397"/>
    <cellStyle name="Normal 7 2 3 4 2" xfId="398"/>
    <cellStyle name="Normal 7 2 3 4_STOWAGE PLAN - PACIFIC GOLD 06.06" xfId="399"/>
    <cellStyle name="Normal 7 2 3 5" xfId="400"/>
    <cellStyle name="Normal 7 2 3 6" xfId="401"/>
    <cellStyle name="Normal 7 2 3_Comp.UTI" xfId="402"/>
    <cellStyle name="Normal 7 2 4" xfId="403"/>
    <cellStyle name="Normal 7 2 4 2" xfId="404"/>
    <cellStyle name="Normal 7 2 4 2 2" xfId="405"/>
    <cellStyle name="Normal 7 2 4 2_STOWAGE PLAN - PACIFIC GOLD 06.06" xfId="406"/>
    <cellStyle name="Normal 7 2 4 3" xfId="407"/>
    <cellStyle name="Normal 7 2 4_STOWAGE PLAN - PACIFIC GOLD 06.06" xfId="408"/>
    <cellStyle name="Normal 7 2 5" xfId="409"/>
    <cellStyle name="Normal 7 2 5 2" xfId="410"/>
    <cellStyle name="Normal 7 2 5_STOWAGE PLAN - PACIFIC GOLD 06.06" xfId="411"/>
    <cellStyle name="Normal 7 2 6" xfId="412"/>
    <cellStyle name="Normal 7 2 6 2" xfId="413"/>
    <cellStyle name="Normal 7 2 6_STOWAGE PLAN - PACIFIC GOLD 06.06" xfId="414"/>
    <cellStyle name="Normal 7 2 7" xfId="415"/>
    <cellStyle name="Normal 7 2 8" xfId="416"/>
    <cellStyle name="Normal 7 2 9" xfId="417"/>
    <cellStyle name="Normal 7 2_Comp.UTI" xfId="418"/>
    <cellStyle name="Normal 7 20" xfId="419"/>
    <cellStyle name="Normal 7 21" xfId="420"/>
    <cellStyle name="Normal 7 22" xfId="421"/>
    <cellStyle name="Normal 7 23" xfId="422"/>
    <cellStyle name="Normal 7 3" xfId="423"/>
    <cellStyle name="Normal 7 3 10" xfId="424"/>
    <cellStyle name="Normal 7 3 11" xfId="425"/>
    <cellStyle name="Normal 7 3 12" xfId="426"/>
    <cellStyle name="Normal 7 3 13" xfId="427"/>
    <cellStyle name="Normal 7 3 14" xfId="428"/>
    <cellStyle name="Normal 7 3 15" xfId="429"/>
    <cellStyle name="Normal 7 3 2" xfId="430"/>
    <cellStyle name="Normal 7 3 2 2" xfId="431"/>
    <cellStyle name="Normal 7 3 2 2 2" xfId="432"/>
    <cellStyle name="Normal 7 3 2 2 2 2" xfId="433"/>
    <cellStyle name="Normal 7 3 2 2 2_STOWAGE PLAN - PACIFIC GOLD 06.06" xfId="434"/>
    <cellStyle name="Normal 7 3 2 2 3" xfId="435"/>
    <cellStyle name="Normal 7 3 2 2_STOWAGE PLAN - PACIFIC GOLD 06.06" xfId="436"/>
    <cellStyle name="Normal 7 3 2 3" xfId="437"/>
    <cellStyle name="Normal 7 3 2 3 2" xfId="438"/>
    <cellStyle name="Normal 7 3 2 3_STOWAGE PLAN - PACIFIC GOLD 06.06" xfId="439"/>
    <cellStyle name="Normal 7 3 2 4" xfId="440"/>
    <cellStyle name="Normal 7 3 2 4 2" xfId="441"/>
    <cellStyle name="Normal 7 3 2 4_STOWAGE PLAN - PACIFIC GOLD 06.06" xfId="442"/>
    <cellStyle name="Normal 7 3 2 5" xfId="443"/>
    <cellStyle name="Normal 7 3 2 6" xfId="444"/>
    <cellStyle name="Normal 7 3 2_Comp.UTI" xfId="445"/>
    <cellStyle name="Normal 7 3 3" xfId="446"/>
    <cellStyle name="Normal 7 3 3 2" xfId="447"/>
    <cellStyle name="Normal 7 3 3 2 2" xfId="448"/>
    <cellStyle name="Normal 7 3 3 2 2 2" xfId="449"/>
    <cellStyle name="Normal 7 3 3 2 2_STOWAGE PLAN - PACIFIC GOLD 06.06" xfId="450"/>
    <cellStyle name="Normal 7 3 3 2 3" xfId="451"/>
    <cellStyle name="Normal 7 3 3 2_STOWAGE PLAN - PACIFIC GOLD 06.06" xfId="452"/>
    <cellStyle name="Normal 7 3 3 3" xfId="453"/>
    <cellStyle name="Normal 7 3 3 3 2" xfId="454"/>
    <cellStyle name="Normal 7 3 3 3_STOWAGE PLAN - PACIFIC GOLD 06.06" xfId="455"/>
    <cellStyle name="Normal 7 3 3 4" xfId="456"/>
    <cellStyle name="Normal 7 3 3 4 2" xfId="457"/>
    <cellStyle name="Normal 7 3 3 4_STOWAGE PLAN - PACIFIC GOLD 06.06" xfId="458"/>
    <cellStyle name="Normal 7 3 3 5" xfId="459"/>
    <cellStyle name="Normal 7 3 3 6" xfId="460"/>
    <cellStyle name="Normal 7 3 3_Comp.UTI" xfId="461"/>
    <cellStyle name="Normal 7 3 4" xfId="462"/>
    <cellStyle name="Normal 7 3 4 2" xfId="463"/>
    <cellStyle name="Normal 7 3 4 2 2" xfId="464"/>
    <cellStyle name="Normal 7 3 4 2_STOWAGE PLAN - PACIFIC GOLD 06.06" xfId="465"/>
    <cellStyle name="Normal 7 3 4 3" xfId="466"/>
    <cellStyle name="Normal 7 3 4_STOWAGE PLAN - PACIFIC GOLD 06.06" xfId="467"/>
    <cellStyle name="Normal 7 3 5" xfId="468"/>
    <cellStyle name="Normal 7 3 5 2" xfId="469"/>
    <cellStyle name="Normal 7 3 5_STOWAGE PLAN - PACIFIC GOLD 06.06" xfId="470"/>
    <cellStyle name="Normal 7 3 6" xfId="471"/>
    <cellStyle name="Normal 7 3 6 2" xfId="472"/>
    <cellStyle name="Normal 7 3 6_STOWAGE PLAN - PACIFIC GOLD 06.06" xfId="473"/>
    <cellStyle name="Normal 7 3 7" xfId="474"/>
    <cellStyle name="Normal 7 3 8" xfId="475"/>
    <cellStyle name="Normal 7 3 9" xfId="476"/>
    <cellStyle name="Normal 7 3_Comp.UTI" xfId="477"/>
    <cellStyle name="Normal 7 4" xfId="478"/>
    <cellStyle name="Normal 7 4 10" xfId="479"/>
    <cellStyle name="Normal 7 4 11" xfId="480"/>
    <cellStyle name="Normal 7 4 12" xfId="481"/>
    <cellStyle name="Normal 7 4 13" xfId="482"/>
    <cellStyle name="Normal 7 4 14" xfId="483"/>
    <cellStyle name="Normal 7 4 15" xfId="484"/>
    <cellStyle name="Normal 7 4 2" xfId="485"/>
    <cellStyle name="Normal 7 4 2 2" xfId="486"/>
    <cellStyle name="Normal 7 4 2 2 2" xfId="487"/>
    <cellStyle name="Normal 7 4 2 2 2 2" xfId="488"/>
    <cellStyle name="Normal 7 4 2 2 2_STOWAGE PLAN - PACIFIC GOLD 06.06" xfId="489"/>
    <cellStyle name="Normal 7 4 2 2 3" xfId="490"/>
    <cellStyle name="Normal 7 4 2 2_STOWAGE PLAN - PACIFIC GOLD 06.06" xfId="491"/>
    <cellStyle name="Normal 7 4 2 3" xfId="492"/>
    <cellStyle name="Normal 7 4 2 3 2" xfId="493"/>
    <cellStyle name="Normal 7 4 2 3_STOWAGE PLAN - PACIFIC GOLD 06.06" xfId="494"/>
    <cellStyle name="Normal 7 4 2 4" xfId="495"/>
    <cellStyle name="Normal 7 4 2 4 2" xfId="496"/>
    <cellStyle name="Normal 7 4 2 4_STOWAGE PLAN - PACIFIC GOLD 06.06" xfId="497"/>
    <cellStyle name="Normal 7 4 2 5" xfId="498"/>
    <cellStyle name="Normal 7 4 2 6" xfId="499"/>
    <cellStyle name="Normal 7 4 2_Comp.UTI" xfId="500"/>
    <cellStyle name="Normal 7 4 3" xfId="501"/>
    <cellStyle name="Normal 7 4 3 2" xfId="502"/>
    <cellStyle name="Normal 7 4 3 2 2" xfId="503"/>
    <cellStyle name="Normal 7 4 3 2 2 2" xfId="504"/>
    <cellStyle name="Normal 7 4 3 2 2_STOWAGE PLAN - PACIFIC GOLD 06.06" xfId="505"/>
    <cellStyle name="Normal 7 4 3 2 3" xfId="506"/>
    <cellStyle name="Normal 7 4 3 2_STOWAGE PLAN - PACIFIC GOLD 06.06" xfId="507"/>
    <cellStyle name="Normal 7 4 3 3" xfId="508"/>
    <cellStyle name="Normal 7 4 3 3 2" xfId="509"/>
    <cellStyle name="Normal 7 4 3 3_STOWAGE PLAN - PACIFIC GOLD 06.06" xfId="510"/>
    <cellStyle name="Normal 7 4 3 4" xfId="511"/>
    <cellStyle name="Normal 7 4 3 4 2" xfId="512"/>
    <cellStyle name="Normal 7 4 3 4_STOWAGE PLAN - PACIFIC GOLD 06.06" xfId="513"/>
    <cellStyle name="Normal 7 4 3 5" xfId="514"/>
    <cellStyle name="Normal 7 4 3 6" xfId="515"/>
    <cellStyle name="Normal 7 4 3_Comp.UTI" xfId="516"/>
    <cellStyle name="Normal 7 4 4" xfId="517"/>
    <cellStyle name="Normal 7 4 4 2" xfId="518"/>
    <cellStyle name="Normal 7 4 4 2 2" xfId="519"/>
    <cellStyle name="Normal 7 4 4 2_STOWAGE PLAN - PACIFIC GOLD 06.06" xfId="520"/>
    <cellStyle name="Normal 7 4 4 3" xfId="521"/>
    <cellStyle name="Normal 7 4 4_STOWAGE PLAN - PACIFIC GOLD 06.06" xfId="522"/>
    <cellStyle name="Normal 7 4 5" xfId="523"/>
    <cellStyle name="Normal 7 4 5 2" xfId="524"/>
    <cellStyle name="Normal 7 4 5_STOWAGE PLAN - PACIFIC GOLD 06.06" xfId="525"/>
    <cellStyle name="Normal 7 4 6" xfId="526"/>
    <cellStyle name="Normal 7 4 6 2" xfId="527"/>
    <cellStyle name="Normal 7 4 6_STOWAGE PLAN - PACIFIC GOLD 06.06" xfId="528"/>
    <cellStyle name="Normal 7 4 7" xfId="529"/>
    <cellStyle name="Normal 7 4 8" xfId="530"/>
    <cellStyle name="Normal 7 4 9" xfId="531"/>
    <cellStyle name="Normal 7 4_Comp.UTI" xfId="532"/>
    <cellStyle name="Normal 7 5" xfId="533"/>
    <cellStyle name="Normal 7 5 2" xfId="534"/>
    <cellStyle name="Normal 7 5 2 2" xfId="535"/>
    <cellStyle name="Normal 7 5 2 2 2" xfId="536"/>
    <cellStyle name="Normal 7 5 2 2_STOWAGE PLAN - PACIFIC GOLD 06.06" xfId="537"/>
    <cellStyle name="Normal 7 5 2 3" xfId="538"/>
    <cellStyle name="Normal 7 5 2_STOWAGE PLAN - PACIFIC GOLD 06.06" xfId="539"/>
    <cellStyle name="Normal 7 5 3" xfId="540"/>
    <cellStyle name="Normal 7 5 3 2" xfId="541"/>
    <cellStyle name="Normal 7 5 3_STOWAGE PLAN - PACIFIC GOLD 06.06" xfId="542"/>
    <cellStyle name="Normal 7 5 4" xfId="543"/>
    <cellStyle name="Normal 7 5 4 2" xfId="544"/>
    <cellStyle name="Normal 7 5 4_STOWAGE PLAN - PACIFIC GOLD 06.06" xfId="545"/>
    <cellStyle name="Normal 7 5 5" xfId="546"/>
    <cellStyle name="Normal 7 5 6" xfId="547"/>
    <cellStyle name="Normal 7 5_Comp.UTI" xfId="548"/>
    <cellStyle name="Normal 7 6" xfId="549"/>
    <cellStyle name="Normal 7 6 2" xfId="550"/>
    <cellStyle name="Normal 7 6 2 2" xfId="551"/>
    <cellStyle name="Normal 7 6 2 2 2" xfId="552"/>
    <cellStyle name="Normal 7 6 2 2_STOWAGE PLAN - PACIFIC GOLD 06.06" xfId="553"/>
    <cellStyle name="Normal 7 6 2 3" xfId="554"/>
    <cellStyle name="Normal 7 6 2_STOWAGE PLAN - PACIFIC GOLD 06.06" xfId="555"/>
    <cellStyle name="Normal 7 6 3" xfId="556"/>
    <cellStyle name="Normal 7 6 3 2" xfId="557"/>
    <cellStyle name="Normal 7 6 3_STOWAGE PLAN - PACIFIC GOLD 06.06" xfId="558"/>
    <cellStyle name="Normal 7 6 4" xfId="559"/>
    <cellStyle name="Normal 7 6 4 2" xfId="560"/>
    <cellStyle name="Normal 7 6 4_STOWAGE PLAN - PACIFIC GOLD 06.06" xfId="561"/>
    <cellStyle name="Normal 7 6 5" xfId="562"/>
    <cellStyle name="Normal 7 6 6" xfId="563"/>
    <cellStyle name="Normal 7 6_Comp.UTI" xfId="564"/>
    <cellStyle name="Normal 7 7" xfId="565"/>
    <cellStyle name="Normal 7 7 2" xfId="566"/>
    <cellStyle name="Normal 7 7 2 2" xfId="567"/>
    <cellStyle name="Normal 7 7 2 2 2" xfId="568"/>
    <cellStyle name="Normal 7 7 2 2_STOWAGE PLAN - PACIFIC GOLD 06.06" xfId="569"/>
    <cellStyle name="Normal 7 7 2 3" xfId="570"/>
    <cellStyle name="Normal 7 7 2_STOWAGE PLAN - PACIFIC GOLD 06.06" xfId="571"/>
    <cellStyle name="Normal 7 7 3" xfId="572"/>
    <cellStyle name="Normal 7 7 3 2" xfId="573"/>
    <cellStyle name="Normal 7 7 3_STOWAGE PLAN - PACIFIC GOLD 06.06" xfId="574"/>
    <cellStyle name="Normal 7 7 4" xfId="575"/>
    <cellStyle name="Normal 7 7 4 2" xfId="576"/>
    <cellStyle name="Normal 7 7 4_STOWAGE PLAN - PACIFIC GOLD 06.06" xfId="577"/>
    <cellStyle name="Normal 7 7 5" xfId="578"/>
    <cellStyle name="Normal 7 7_Comp.UTI" xfId="579"/>
    <cellStyle name="Normal 7 8" xfId="580"/>
    <cellStyle name="Normal 7 8 2" xfId="581"/>
    <cellStyle name="Normal 7 8 2 2" xfId="582"/>
    <cellStyle name="Normal 7 8 2 2 2" xfId="583"/>
    <cellStyle name="Normal 7 8 2 2_STOWAGE PLAN - PACIFIC GOLD 06.06" xfId="584"/>
    <cellStyle name="Normal 7 8 2 3" xfId="585"/>
    <cellStyle name="Normal 7 8 2_STOWAGE PLAN - PACIFIC GOLD 06.06" xfId="586"/>
    <cellStyle name="Normal 7 8 3" xfId="587"/>
    <cellStyle name="Normal 7 8 3 2" xfId="588"/>
    <cellStyle name="Normal 7 8 3_STOWAGE PLAN - PACIFIC GOLD 06.06" xfId="589"/>
    <cellStyle name="Normal 7 8 4" xfId="590"/>
    <cellStyle name="Normal 7 8 4 2" xfId="591"/>
    <cellStyle name="Normal 7 8 4_STOWAGE PLAN - PACIFIC GOLD 06.06" xfId="592"/>
    <cellStyle name="Normal 7 8 5" xfId="593"/>
    <cellStyle name="Normal 7 8_Comp.UTI" xfId="594"/>
    <cellStyle name="Normal 7 9" xfId="595"/>
    <cellStyle name="Normal 7 9 2" xfId="596"/>
    <cellStyle name="Normal 7 9 2 2" xfId="597"/>
    <cellStyle name="Normal 7 9 2 2 2" xfId="598"/>
    <cellStyle name="Normal 7 9 2 2_STOWAGE PLAN - PACIFIC GOLD 06.06" xfId="599"/>
    <cellStyle name="Normal 7 9 2 3" xfId="600"/>
    <cellStyle name="Normal 7 9 2_STOWAGE PLAN - PACIFIC GOLD 06.06" xfId="601"/>
    <cellStyle name="Normal 7 9 3" xfId="602"/>
    <cellStyle name="Normal 7 9 3 2" xfId="603"/>
    <cellStyle name="Normal 7 9 3_STOWAGE PLAN - PACIFIC GOLD 06.06" xfId="604"/>
    <cellStyle name="Normal 7 9 4" xfId="605"/>
    <cellStyle name="Normal 7 9 4 2" xfId="606"/>
    <cellStyle name="Normal 7 9 4_STOWAGE PLAN - PACIFIC GOLD 06.06" xfId="607"/>
    <cellStyle name="Normal 7 9 5" xfId="608"/>
    <cellStyle name="Normal 7 9_Comp.UTI" xfId="609"/>
    <cellStyle name="Normal 7_Comp.UTI" xfId="610"/>
    <cellStyle name="Normal 8" xfId="611"/>
    <cellStyle name="Normal 8 2" xfId="612"/>
    <cellStyle name="Normal 8 3" xfId="613"/>
    <cellStyle name="Normal 8 4" xfId="614"/>
    <cellStyle name="Normal 8 5" xfId="615"/>
    <cellStyle name="Normal 8 6" xfId="616"/>
    <cellStyle name="Normal 9" xfId="617"/>
    <cellStyle name="Normal 9 2" xfId="618"/>
    <cellStyle name="Normal 9 3" xfId="619"/>
    <cellStyle name="Normal_STOWAGE 23.04 DEP P.ARTHUR" xfId="620"/>
    <cellStyle name="Normalny_D - PROD  ZPN - An1" xfId="621"/>
    <cellStyle name="Not" xfId="622"/>
    <cellStyle name="Note 2" xfId="623"/>
    <cellStyle name="Note 3" xfId="624"/>
    <cellStyle name="Nötr" xfId="625"/>
    <cellStyle name="Output 2" xfId="626"/>
    <cellStyle name="Output 3" xfId="627"/>
    <cellStyle name="Percent" xfId="628" builtinId="5"/>
    <cellStyle name="Percent 2" xfId="629"/>
    <cellStyle name="Percent 2 10" xfId="630"/>
    <cellStyle name="Percent 2 11" xfId="631"/>
    <cellStyle name="Percent 2 12" xfId="632"/>
    <cellStyle name="Percent 2 13" xfId="633"/>
    <cellStyle name="Percent 2 2" xfId="634"/>
    <cellStyle name="Percent 2 3" xfId="635"/>
    <cellStyle name="Percent 2 4" xfId="636"/>
    <cellStyle name="Percent 2 5" xfId="637"/>
    <cellStyle name="Percent 2 6" xfId="638"/>
    <cellStyle name="Percent 2 7" xfId="639"/>
    <cellStyle name="Percent 2 8" xfId="640"/>
    <cellStyle name="Percent 2 9" xfId="641"/>
    <cellStyle name="Percent 3" xfId="642"/>
    <cellStyle name="Percent 3 2" xfId="643"/>
    <cellStyle name="Percent 4" xfId="805"/>
    <cellStyle name="Pilkku_loading log A" xfId="644"/>
    <cellStyle name="Prosent_DOC023C" xfId="645"/>
    <cellStyle name="Pyör. luku_loading log A" xfId="646"/>
    <cellStyle name="Pyör. valuutta_loading log A" xfId="647"/>
    <cellStyle name="Sheet Title" xfId="648"/>
    <cellStyle name="Standaard_GASSUML" xfId="649"/>
    <cellStyle name="Title 2" xfId="650"/>
    <cellStyle name="Title 3" xfId="651"/>
    <cellStyle name="Toplam" xfId="652"/>
    <cellStyle name="Total 2" xfId="653"/>
    <cellStyle name="Total 3" xfId="654"/>
    <cellStyle name="Turenskille_DOC029AF" xfId="655"/>
    <cellStyle name="Tusenskille" xfId="656"/>
    <cellStyle name="Tusenskille [0]_DOC023C" xfId="657"/>
    <cellStyle name="Tusenskille_DOC023C" xfId="658"/>
    <cellStyle name="Uyarı Metni" xfId="659"/>
    <cellStyle name="Valuta [0]_DOC023C" xfId="660"/>
    <cellStyle name="Valuta_Ark1" xfId="661"/>
    <cellStyle name="Valuutta_loading log A" xfId="662"/>
    <cellStyle name="Vurgu1" xfId="663"/>
    <cellStyle name="Vurgu2" xfId="664"/>
    <cellStyle name="Vurgu3" xfId="665"/>
    <cellStyle name="Vurgu4" xfId="666"/>
    <cellStyle name="Vurgu5" xfId="667"/>
    <cellStyle name="Vurgu6" xfId="668"/>
    <cellStyle name="Warning Text 2" xfId="669"/>
    <cellStyle name="Warning Text 3" xfId="670"/>
    <cellStyle name="Акцент1" xfId="671"/>
    <cellStyle name="Акцент1 2" xfId="672"/>
    <cellStyle name="Акцент1 3" xfId="673"/>
    <cellStyle name="Акцент1 4" xfId="674"/>
    <cellStyle name="Акцент1 5" xfId="675"/>
    <cellStyle name="Акцент2" xfId="676"/>
    <cellStyle name="Акцент2 2" xfId="677"/>
    <cellStyle name="Акцент2 3" xfId="678"/>
    <cellStyle name="Акцент2 4" xfId="679"/>
    <cellStyle name="Акцент2 5" xfId="680"/>
    <cellStyle name="Акцент3" xfId="681"/>
    <cellStyle name="Акцент3 2" xfId="682"/>
    <cellStyle name="Акцент3 3" xfId="683"/>
    <cellStyle name="Акцент3 4" xfId="684"/>
    <cellStyle name="Акцент3 5" xfId="685"/>
    <cellStyle name="Акцент4" xfId="686"/>
    <cellStyle name="Акцент4 2" xfId="687"/>
    <cellStyle name="Акцент4 3" xfId="688"/>
    <cellStyle name="Акцент4 4" xfId="689"/>
    <cellStyle name="Акцент4 5" xfId="690"/>
    <cellStyle name="Акцент5" xfId="691"/>
    <cellStyle name="Акцент5 2" xfId="692"/>
    <cellStyle name="Акцент5 3" xfId="693"/>
    <cellStyle name="Акцент5 4" xfId="694"/>
    <cellStyle name="Акцент5 5" xfId="695"/>
    <cellStyle name="Акцент6" xfId="696"/>
    <cellStyle name="Акцент6 2" xfId="697"/>
    <cellStyle name="Акцент6 3" xfId="698"/>
    <cellStyle name="Акцент6 4" xfId="699"/>
    <cellStyle name="Акцент6 5" xfId="700"/>
    <cellStyle name="Ввод " xfId="701"/>
    <cellStyle name="Ввод  2" xfId="702"/>
    <cellStyle name="Ввод  3" xfId="703"/>
    <cellStyle name="Ввод  4" xfId="704"/>
    <cellStyle name="Ввод  5" xfId="705"/>
    <cellStyle name="Вывод" xfId="706"/>
    <cellStyle name="Вывод 2" xfId="707"/>
    <cellStyle name="Вывод 3" xfId="708"/>
    <cellStyle name="Вывод 4" xfId="709"/>
    <cellStyle name="Вывод 5" xfId="710"/>
    <cellStyle name="Вычисление" xfId="711"/>
    <cellStyle name="Вычисление 2" xfId="712"/>
    <cellStyle name="Вычисление 3" xfId="713"/>
    <cellStyle name="Вычисление 4" xfId="714"/>
    <cellStyle name="Вычисление 5" xfId="715"/>
    <cellStyle name="Заголовок 1" xfId="716"/>
    <cellStyle name="Заголовок 1 2" xfId="717"/>
    <cellStyle name="Заголовок 1 3" xfId="718"/>
    <cellStyle name="Заголовок 1 4" xfId="719"/>
    <cellStyle name="Заголовок 1 5" xfId="720"/>
    <cellStyle name="Заголовок 2" xfId="721"/>
    <cellStyle name="Заголовок 2 2" xfId="722"/>
    <cellStyle name="Заголовок 2 3" xfId="723"/>
    <cellStyle name="Заголовок 2 4" xfId="724"/>
    <cellStyle name="Заголовок 2 5" xfId="725"/>
    <cellStyle name="Заголовок 3" xfId="726"/>
    <cellStyle name="Заголовок 3 2" xfId="727"/>
    <cellStyle name="Заголовок 3 3" xfId="728"/>
    <cellStyle name="Заголовок 3 4" xfId="729"/>
    <cellStyle name="Заголовок 3 5" xfId="730"/>
    <cellStyle name="Заголовок 4" xfId="731"/>
    <cellStyle name="Заголовок 4 2" xfId="732"/>
    <cellStyle name="Заголовок 4 3" xfId="733"/>
    <cellStyle name="Заголовок 4 4" xfId="734"/>
    <cellStyle name="Заголовок 4 5" xfId="735"/>
    <cellStyle name="Итог" xfId="736"/>
    <cellStyle name="Итог 2" xfId="737"/>
    <cellStyle name="Итог 3" xfId="738"/>
    <cellStyle name="Итог 4" xfId="739"/>
    <cellStyle name="Итог 5" xfId="740"/>
    <cellStyle name="Контрольная ячейка" xfId="741"/>
    <cellStyle name="Контрольная ячейка 2" xfId="742"/>
    <cellStyle name="Контрольная ячейка 3" xfId="743"/>
    <cellStyle name="Контрольная ячейка 4" xfId="744"/>
    <cellStyle name="Контрольная ячейка 5" xfId="745"/>
    <cellStyle name="Название" xfId="746"/>
    <cellStyle name="Название 2" xfId="747"/>
    <cellStyle name="Нейтральный" xfId="748"/>
    <cellStyle name="Нейтральный 2" xfId="749"/>
    <cellStyle name="Нейтральный 3" xfId="750"/>
    <cellStyle name="Нейтральный 4" xfId="751"/>
    <cellStyle name="Нейтральный 5" xfId="752"/>
    <cellStyle name="Обычный 2" xfId="753"/>
    <cellStyle name="Обычный 2 2" xfId="754"/>
    <cellStyle name="Обычный 2 3" xfId="755"/>
    <cellStyle name="Обычный 2 4" xfId="756"/>
    <cellStyle name="Обычный 2 5" xfId="757"/>
    <cellStyle name="Обычный 3" xfId="758"/>
    <cellStyle name="Обычный 3 2" xfId="759"/>
    <cellStyle name="Обычный 4" xfId="760"/>
    <cellStyle name="Обычный 5" xfId="761"/>
    <cellStyle name="Обычный 6" xfId="762"/>
    <cellStyle name="Обычный 7" xfId="763"/>
    <cellStyle name="Обычный 8" xfId="764"/>
    <cellStyle name="Обычный_014" xfId="765"/>
    <cellStyle name="Плохой" xfId="766"/>
    <cellStyle name="Плохой 2" xfId="767"/>
    <cellStyle name="Плохой 3" xfId="768"/>
    <cellStyle name="Плохой 4" xfId="769"/>
    <cellStyle name="Плохой 5" xfId="770"/>
    <cellStyle name="Пояснение" xfId="771"/>
    <cellStyle name="Пояснение 2" xfId="772"/>
    <cellStyle name="Примечание" xfId="773"/>
    <cellStyle name="Примечание 2" xfId="774"/>
    <cellStyle name="Примечание 3" xfId="775"/>
    <cellStyle name="Примечание 4" xfId="776"/>
    <cellStyle name="Примечание 5" xfId="777"/>
    <cellStyle name="Процентный 2" xfId="778"/>
    <cellStyle name="Процентный 2 2" xfId="779"/>
    <cellStyle name="Процентный 2 3" xfId="780"/>
    <cellStyle name="Процентный 2 4" xfId="781"/>
    <cellStyle name="Процентный 2 5" xfId="782"/>
    <cellStyle name="Связанная ячейка" xfId="783"/>
    <cellStyle name="Связанная ячейка 2" xfId="784"/>
    <cellStyle name="Связанная ячейка 3" xfId="785"/>
    <cellStyle name="Связанная ячейка 4" xfId="786"/>
    <cellStyle name="Связанная ячейка 5" xfId="787"/>
    <cellStyle name="Текст предупреждения" xfId="788"/>
    <cellStyle name="Текст предупреждения 2" xfId="789"/>
    <cellStyle name="Текст предупреждения 3" xfId="790"/>
    <cellStyle name="Текст предупреждения 4" xfId="791"/>
    <cellStyle name="Текст предупреждения 5" xfId="792"/>
    <cellStyle name="Тысячи [0]_BUNKER REP.FO " xfId="793"/>
    <cellStyle name="Тысячи_BUNKER REP.FO " xfId="794"/>
    <cellStyle name="Хороший" xfId="795"/>
    <cellStyle name="Хороший 2" xfId="796"/>
    <cellStyle name="Хороший 3" xfId="797"/>
    <cellStyle name="Хороший 4" xfId="798"/>
    <cellStyle name="Хороший 5" xfId="799"/>
    <cellStyle name="콤마 [0]_ JTY" xfId="800"/>
    <cellStyle name="콤마_ JTY" xfId="801"/>
    <cellStyle name="통화 [0]_Master-CC" xfId="802"/>
    <cellStyle name="통화_Master-CC" xfId="803"/>
    <cellStyle name="표준_BERYL-CP" xfId="804"/>
  </cellStyles>
  <dxfs count="462"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 val="0"/>
        <i val="0"/>
        <color indexed="10"/>
      </font>
    </dxf>
    <dxf>
      <fill>
        <patternFill>
          <bgColor indexed="26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ill>
        <patternFill>
          <bgColor indexed="26"/>
        </patternFill>
      </fill>
    </dxf>
    <dxf>
      <font>
        <b/>
        <i val="0"/>
        <color indexed="10"/>
      </font>
    </dxf>
    <dxf>
      <fill>
        <patternFill>
          <bgColor indexed="26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bgColor indexed="26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ill>
        <patternFill>
          <bgColor indexed="26"/>
        </patternFill>
      </fill>
    </dxf>
    <dxf>
      <font>
        <b/>
        <i val="0"/>
        <color indexed="10"/>
      </font>
    </dxf>
    <dxf>
      <fill>
        <patternFill>
          <bgColor indexed="26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 val="0"/>
        <i val="0"/>
        <color indexed="10"/>
      </font>
    </dxf>
    <dxf>
      <fill>
        <patternFill>
          <bgColor indexed="26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ill>
        <patternFill>
          <bgColor indexed="26"/>
        </patternFill>
      </fill>
    </dxf>
    <dxf>
      <font>
        <b/>
        <i val="0"/>
        <color indexed="10"/>
      </font>
    </dxf>
    <dxf>
      <fill>
        <patternFill>
          <bgColor indexed="26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bgColor indexed="26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ill>
        <patternFill>
          <bgColor indexed="26"/>
        </patternFill>
      </fill>
    </dxf>
    <dxf>
      <font>
        <b/>
        <i val="0"/>
        <color indexed="10"/>
      </font>
    </dxf>
    <dxf>
      <fill>
        <patternFill>
          <bgColor indexed="26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 val="0"/>
        <i val="0"/>
        <color indexed="10"/>
      </font>
    </dxf>
    <dxf>
      <fill>
        <patternFill>
          <bgColor indexed="26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ill>
        <patternFill>
          <bgColor indexed="26"/>
        </patternFill>
      </fill>
    </dxf>
    <dxf>
      <font>
        <b/>
        <i val="0"/>
        <color indexed="10"/>
      </font>
    </dxf>
    <dxf>
      <fill>
        <patternFill>
          <bgColor indexed="26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6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 val="0"/>
        <i val="0"/>
        <color indexed="10"/>
      </font>
    </dxf>
    <dxf>
      <font>
        <b val="0"/>
        <i val="0"/>
      </font>
    </dxf>
    <dxf>
      <font>
        <b val="0"/>
        <i val="0"/>
        <color indexed="10"/>
      </font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 val="0"/>
        <i val="0"/>
        <color indexed="10"/>
      </font>
    </dxf>
    <dxf>
      <fill>
        <patternFill>
          <bgColor indexed="26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  <name val="Cambria"/>
        <scheme val="none"/>
      </font>
      <fill>
        <patternFill patternType="solid"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b/>
        <i val="0"/>
        <color indexed="9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b val="0"/>
        <i val="0"/>
        <color indexed="10"/>
      </font>
    </dxf>
    <dxf>
      <font>
        <condense val="0"/>
        <extend val="0"/>
        <color indexed="60"/>
      </font>
      <fill>
        <patternFill>
          <bgColor indexed="43"/>
        </patternFill>
      </fill>
    </dxf>
    <dxf>
      <fill>
        <patternFill>
          <bgColor indexed="26"/>
        </patternFill>
      </fill>
    </dxf>
    <dxf>
      <font>
        <b/>
        <i val="0"/>
        <color indexed="10"/>
      </font>
    </dxf>
    <dxf>
      <fill>
        <patternFill>
          <bgColor indexed="26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dcal2\Bridge_off\Users\AI\AppData\Local\Temp\7zO2E99.tmp\Port%20Log%2010%2003%2008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dcal2\Users\CCR%20CARGO\AppData\Roaming\Microsoft\Excel\212%20Antwerpen-Rtdm%20loading\Pre%20V-212\V-212-P16\v-212\VOY%2002-2014\LOADING\SINGAPORE\NOR%20%20Bryggen%20Captain%20Documents%20Blank%20-%20Copy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ront"/>
      <sheetName val="Lay-out"/>
      <sheetName val="ArrDep"/>
      <sheetName val="Bunker-1"/>
      <sheetName val="Bunker-2"/>
      <sheetName val="Bunker-3"/>
      <sheetName val="Provisions"/>
      <sheetName val="Slops"/>
      <sheetName val=" FW"/>
      <sheetName val="Arrival"/>
      <sheetName val="S-1"/>
      <sheetName val="S-2"/>
      <sheetName val="S-3"/>
      <sheetName val="S-4"/>
      <sheetName val="S-5"/>
      <sheetName val="S-6"/>
      <sheetName val="S-7"/>
      <sheetName val="S-8"/>
      <sheetName val="S-9"/>
      <sheetName val="S-10"/>
      <sheetName val="S-11"/>
      <sheetName val="S-12"/>
      <sheetName val="Dep"/>
      <sheetName val="L1"/>
      <sheetName val="L2"/>
      <sheetName val="L3"/>
      <sheetName val="L4"/>
      <sheetName val="L5"/>
      <sheetName val="L6"/>
      <sheetName val="L7"/>
      <sheetName val="L8"/>
      <sheetName val="L9"/>
      <sheetName val="L10"/>
      <sheetName val="L11"/>
      <sheetName val="L12"/>
      <sheetName val="L13"/>
      <sheetName val="L14"/>
      <sheetName val="L15"/>
      <sheetName val="L16"/>
      <sheetName val="L17"/>
      <sheetName val="L18"/>
      <sheetName val="L19"/>
      <sheetName val="L20"/>
      <sheetName val="L21"/>
      <sheetName val="L22"/>
      <sheetName val="L23"/>
      <sheetName val="L24"/>
      <sheetName val="L25"/>
      <sheetName val="L26"/>
      <sheetName val="L27"/>
      <sheetName val="L28"/>
      <sheetName val="L29"/>
      <sheetName val="L30"/>
      <sheetName val="L31"/>
      <sheetName val="L32"/>
      <sheetName val="L33"/>
      <sheetName val="L34"/>
      <sheetName val="L35"/>
      <sheetName val="L36"/>
      <sheetName val="L37"/>
      <sheetName val="L38"/>
      <sheetName val="L39"/>
      <sheetName val="L40"/>
      <sheetName val="L41"/>
      <sheetName val="L42"/>
      <sheetName val="L43"/>
      <sheetName val="L44"/>
      <sheetName val="L45"/>
      <sheetName val="L46"/>
      <sheetName val="L47"/>
      <sheetName val="L48"/>
      <sheetName val="L49"/>
      <sheetName val="L50"/>
      <sheetName val="L51"/>
      <sheetName val="L52"/>
      <sheetName val="L53"/>
      <sheetName val="L54"/>
      <sheetName val="D1"/>
      <sheetName val="D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D19"/>
      <sheetName val="D20"/>
      <sheetName val="D21"/>
      <sheetName val="D22"/>
      <sheetName val="D23"/>
      <sheetName val="D24"/>
      <sheetName val="D25"/>
      <sheetName val="D26"/>
      <sheetName val="D27"/>
      <sheetName val="D28"/>
      <sheetName val="D29"/>
      <sheetName val="D30"/>
      <sheetName val="D31"/>
      <sheetName val="D32"/>
      <sheetName val="D33"/>
      <sheetName val="D34"/>
      <sheetName val="D35"/>
      <sheetName val="D36"/>
      <sheetName val="D37"/>
      <sheetName val="D38"/>
      <sheetName val="D39"/>
      <sheetName val="D40"/>
      <sheetName val="D41"/>
      <sheetName val="D42"/>
      <sheetName val="D43"/>
      <sheetName val="D44"/>
      <sheetName val="D45"/>
      <sheetName val="D46"/>
      <sheetName val="D47"/>
      <sheetName val="D48"/>
      <sheetName val="D49"/>
      <sheetName val="D50"/>
      <sheetName val="D51"/>
      <sheetName val="D52"/>
      <sheetName val="D53"/>
      <sheetName val="D54"/>
    </sheetNames>
    <sheetDataSet>
      <sheetData sheetId="0">
        <row r="3">
          <cell r="A3" t="str">
            <v>hlo</v>
          </cell>
        </row>
        <row r="8">
          <cell r="B8" t="str">
            <v>YN</v>
          </cell>
          <cell r="C8" t="str">
            <v>LD</v>
          </cell>
          <cell r="D8" t="str">
            <v>Day</v>
          </cell>
          <cell r="E8" t="str">
            <v>ShiftText</v>
          </cell>
          <cell r="F8" t="str">
            <v>CargoNo</v>
          </cell>
          <cell r="H8" t="str">
            <v>SofType</v>
          </cell>
        </row>
        <row r="9">
          <cell r="B9" t="str">
            <v>Yes</v>
          </cell>
          <cell r="C9" t="str">
            <v>L</v>
          </cell>
          <cell r="D9" t="str">
            <v>Mon</v>
          </cell>
          <cell r="E9" t="str">
            <v>EOSP</v>
          </cell>
          <cell r="F9">
            <v>1</v>
          </cell>
        </row>
        <row r="10">
          <cell r="B10" t="str">
            <v>No</v>
          </cell>
          <cell r="C10" t="str">
            <v>D</v>
          </cell>
          <cell r="D10" t="str">
            <v>Tue</v>
          </cell>
          <cell r="E10" t="str">
            <v>1 Hour Notice to ER</v>
          </cell>
          <cell r="F10">
            <v>2</v>
          </cell>
          <cell r="H10" t="str">
            <v xml:space="preserve">Port Log      -      </v>
          </cell>
        </row>
        <row r="11">
          <cell r="D11" t="str">
            <v>Wed</v>
          </cell>
          <cell r="E11" t="str">
            <v>All fast Starboard side</v>
          </cell>
          <cell r="F11">
            <v>3</v>
          </cell>
        </row>
        <row r="12">
          <cell r="D12" t="str">
            <v>Thu</v>
          </cell>
          <cell r="E12" t="str">
            <v>All fast Port side</v>
          </cell>
          <cell r="F12">
            <v>4</v>
          </cell>
        </row>
        <row r="13">
          <cell r="D13" t="str">
            <v>Fri</v>
          </cell>
          <cell r="E13" t="str">
            <v>Anchor aweigh</v>
          </cell>
          <cell r="F13">
            <v>5</v>
          </cell>
        </row>
        <row r="14">
          <cell r="D14" t="str">
            <v>Sat</v>
          </cell>
          <cell r="E14" t="str">
            <v>Awaiting Pilot</v>
          </cell>
          <cell r="F14">
            <v>6</v>
          </cell>
        </row>
        <row r="15">
          <cell r="D15" t="str">
            <v>Sun</v>
          </cell>
          <cell r="E15" t="str">
            <v>Commenced heaving anchor</v>
          </cell>
          <cell r="F15">
            <v>7</v>
          </cell>
        </row>
        <row r="16">
          <cell r="E16" t="str">
            <v>Commenced single up</v>
          </cell>
          <cell r="F16">
            <v>8</v>
          </cell>
        </row>
        <row r="17">
          <cell r="E17" t="str">
            <v>COSP</v>
          </cell>
          <cell r="F17">
            <v>9</v>
          </cell>
        </row>
        <row r="18">
          <cell r="E18" t="str">
            <v>First line ashore</v>
          </cell>
          <cell r="F18">
            <v>10</v>
          </cell>
        </row>
        <row r="19">
          <cell r="E19" t="str">
            <v>Gangway down</v>
          </cell>
          <cell r="F19">
            <v>11</v>
          </cell>
        </row>
        <row r="20">
          <cell r="E20" t="str">
            <v>Last line on deck</v>
          </cell>
          <cell r="F20">
            <v>12</v>
          </cell>
        </row>
        <row r="21">
          <cell r="E21" t="str">
            <v>Let go port anchor</v>
          </cell>
          <cell r="F21">
            <v>13</v>
          </cell>
        </row>
        <row r="22">
          <cell r="E22" t="str">
            <v>Let go stab. Anchor</v>
          </cell>
          <cell r="F22">
            <v>14</v>
          </cell>
        </row>
        <row r="23">
          <cell r="E23" t="str">
            <v>Passed breakwater</v>
          </cell>
          <cell r="F23">
            <v>15</v>
          </cell>
        </row>
        <row r="24">
          <cell r="E24" t="str">
            <v>Pilot off</v>
          </cell>
          <cell r="F24">
            <v>16</v>
          </cell>
        </row>
        <row r="25">
          <cell r="E25" t="str">
            <v>Pilot on board</v>
          </cell>
          <cell r="F25">
            <v>17</v>
          </cell>
        </row>
        <row r="26">
          <cell r="E26" t="str">
            <v>Tug clear aft</v>
          </cell>
          <cell r="F26">
            <v>18</v>
          </cell>
        </row>
        <row r="27">
          <cell r="E27" t="str">
            <v>Tug clear forward</v>
          </cell>
          <cell r="F27">
            <v>19</v>
          </cell>
        </row>
        <row r="28">
          <cell r="E28" t="str">
            <v>Tug fast aft</v>
          </cell>
          <cell r="F28">
            <v>20</v>
          </cell>
        </row>
        <row r="29">
          <cell r="E29" t="str">
            <v xml:space="preserve">Tug fast forward </v>
          </cell>
          <cell r="F29">
            <v>21</v>
          </cell>
        </row>
        <row r="30">
          <cell r="E30" t="str">
            <v>Unexpected (comment)</v>
          </cell>
          <cell r="F30">
            <v>22</v>
          </cell>
        </row>
        <row r="31">
          <cell r="F31">
            <v>23</v>
          </cell>
        </row>
        <row r="32">
          <cell r="F32">
            <v>24</v>
          </cell>
        </row>
        <row r="33">
          <cell r="F33">
            <v>25</v>
          </cell>
        </row>
        <row r="34">
          <cell r="F34">
            <v>26</v>
          </cell>
        </row>
        <row r="35">
          <cell r="F35">
            <v>27</v>
          </cell>
        </row>
        <row r="36">
          <cell r="F36">
            <v>28</v>
          </cell>
        </row>
        <row r="37">
          <cell r="F37">
            <v>29</v>
          </cell>
        </row>
        <row r="38">
          <cell r="F38">
            <v>30</v>
          </cell>
        </row>
        <row r="39">
          <cell r="F39">
            <v>31</v>
          </cell>
        </row>
        <row r="40">
          <cell r="F40">
            <v>32</v>
          </cell>
        </row>
        <row r="41">
          <cell r="F41">
            <v>33</v>
          </cell>
        </row>
        <row r="42">
          <cell r="F42">
            <v>34</v>
          </cell>
        </row>
        <row r="43">
          <cell r="F43">
            <v>35</v>
          </cell>
        </row>
        <row r="44">
          <cell r="F44">
            <v>36</v>
          </cell>
        </row>
        <row r="45">
          <cell r="F45">
            <v>37</v>
          </cell>
        </row>
        <row r="46">
          <cell r="F46">
            <v>38</v>
          </cell>
        </row>
        <row r="47">
          <cell r="F47">
            <v>39</v>
          </cell>
        </row>
        <row r="48">
          <cell r="F48">
            <v>40</v>
          </cell>
        </row>
        <row r="49">
          <cell r="F49">
            <v>41</v>
          </cell>
        </row>
        <row r="50">
          <cell r="F50">
            <v>42</v>
          </cell>
        </row>
        <row r="51">
          <cell r="F51">
            <v>43</v>
          </cell>
        </row>
        <row r="52">
          <cell r="F52">
            <v>44</v>
          </cell>
        </row>
        <row r="53">
          <cell r="F53">
            <v>45</v>
          </cell>
        </row>
        <row r="54">
          <cell r="F54">
            <v>46</v>
          </cell>
        </row>
        <row r="55">
          <cell r="F55">
            <v>47</v>
          </cell>
        </row>
        <row r="56">
          <cell r="F56">
            <v>48</v>
          </cell>
        </row>
        <row r="57">
          <cell r="F57">
            <v>49</v>
          </cell>
        </row>
        <row r="58">
          <cell r="F58">
            <v>50</v>
          </cell>
        </row>
        <row r="59">
          <cell r="F59">
            <v>51</v>
          </cell>
        </row>
        <row r="60">
          <cell r="F60">
            <v>52</v>
          </cell>
        </row>
        <row r="61">
          <cell r="F61">
            <v>53</v>
          </cell>
        </row>
        <row r="62">
          <cell r="F62">
            <v>54</v>
          </cell>
        </row>
        <row r="63">
          <cell r="F63">
            <v>55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goes"/>
      <sheetName val="Index"/>
      <sheetName val="NOR CONSTANTZA "/>
      <sheetName val="Nor (2)"/>
      <sheetName val="Nor (4)"/>
      <sheetName val="Nor (3)"/>
      <sheetName val="Deadf"/>
      <sheetName val="Diff"/>
      <sheetName val="Slow Operation"/>
      <sheetName val="General Protest"/>
      <sheetName val="ORIGIN CERT"/>
      <sheetName val="QUANLITY CERT"/>
      <sheetName val="Pumping Log"/>
      <sheetName val="Loading Record"/>
      <sheetName val="Example log"/>
      <sheetName val="Module1"/>
    </sheetNames>
    <sheetDataSet>
      <sheetData sheetId="0"/>
      <sheetData sheetId="1">
        <row r="5">
          <cell r="A5">
            <v>1</v>
          </cell>
        </row>
        <row r="6">
          <cell r="A6">
            <v>2</v>
          </cell>
        </row>
        <row r="7">
          <cell r="A7">
            <v>3</v>
          </cell>
        </row>
        <row r="8">
          <cell r="A8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P60"/>
  <sheetViews>
    <sheetView showGridLines="0" showZeros="0" tabSelected="1" topLeftCell="B1" zoomScale="70" zoomScaleNormal="70" workbookViewId="0">
      <selection activeCell="AR31" sqref="AR31"/>
    </sheetView>
  </sheetViews>
  <sheetFormatPr defaultRowHeight="12.75"/>
  <cols>
    <col min="1" max="1" width="4.140625" style="74" customWidth="1"/>
    <col min="2" max="3" width="5.140625" style="74" customWidth="1"/>
    <col min="4" max="4" width="4.140625" style="74" customWidth="1"/>
    <col min="5" max="5" width="3.85546875" style="75" customWidth="1"/>
    <col min="6" max="6" width="5" style="74" customWidth="1"/>
    <col min="7" max="7" width="7.42578125" style="74" customWidth="1"/>
    <col min="8" max="11" width="5" style="74" customWidth="1"/>
    <col min="12" max="17" width="5.28515625" style="74" customWidth="1"/>
    <col min="18" max="30" width="5" style="74" customWidth="1"/>
    <col min="31" max="31" width="5.85546875" style="74" customWidth="1"/>
    <col min="32" max="33" width="5" style="74" customWidth="1"/>
    <col min="34" max="34" width="5.42578125" style="74" customWidth="1"/>
    <col min="35" max="37" width="5" style="74" customWidth="1"/>
    <col min="38" max="38" width="6.42578125" style="74" customWidth="1"/>
    <col min="39" max="39" width="5" style="74" customWidth="1"/>
    <col min="40" max="40" width="5.85546875" style="74" customWidth="1"/>
    <col min="41" max="43" width="5" style="74" customWidth="1"/>
    <col min="44" max="44" width="5.85546875" style="74" customWidth="1"/>
    <col min="45" max="45" width="5" style="74" customWidth="1"/>
    <col min="46" max="47" width="5.42578125" style="74" customWidth="1"/>
    <col min="48" max="50" width="5" style="74" customWidth="1"/>
    <col min="51" max="51" width="5.42578125" style="74" customWidth="1"/>
    <col min="52" max="52" width="7" style="74" customWidth="1"/>
    <col min="53" max="54" width="5.85546875" style="74" customWidth="1"/>
    <col min="55" max="55" width="5" style="74" customWidth="1"/>
    <col min="56" max="56" width="5.42578125" style="74" customWidth="1"/>
    <col min="57" max="58" width="5" style="74" customWidth="1"/>
    <col min="59" max="59" width="5.5703125" style="74" customWidth="1"/>
    <col min="60" max="60" width="7.28515625" style="74" customWidth="1"/>
    <col min="61" max="61" width="5.5703125" style="74" customWidth="1"/>
    <col min="62" max="62" width="4.85546875" style="74" customWidth="1"/>
    <col min="63" max="63" width="5.85546875" style="74" customWidth="1"/>
    <col min="64" max="16384" width="9.140625" style="23"/>
  </cols>
  <sheetData>
    <row r="1" spans="1:68" ht="23.25" customHeight="1">
      <c r="A1" s="20"/>
      <c r="B1" s="3" t="s">
        <v>5</v>
      </c>
      <c r="C1" s="1"/>
      <c r="D1" s="1"/>
      <c r="E1" s="1"/>
      <c r="F1" s="737" t="s">
        <v>197</v>
      </c>
      <c r="G1" s="737"/>
      <c r="H1" s="737"/>
      <c r="I1" s="737"/>
      <c r="J1" s="1"/>
      <c r="K1" s="21"/>
      <c r="L1" s="21"/>
      <c r="M1" s="2" t="s">
        <v>6</v>
      </c>
      <c r="N1" s="699" t="s">
        <v>166</v>
      </c>
      <c r="O1" s="699"/>
      <c r="P1" s="699"/>
      <c r="Q1" s="699"/>
      <c r="R1" s="699"/>
      <c r="S1" s="699" t="s">
        <v>199</v>
      </c>
      <c r="T1" s="699"/>
      <c r="U1" s="699"/>
      <c r="V1" s="699"/>
      <c r="W1" s="699"/>
      <c r="X1" s="699"/>
      <c r="Y1" s="699"/>
      <c r="Z1" s="699"/>
      <c r="AA1" s="699"/>
      <c r="AB1" s="699"/>
      <c r="AC1" s="5" t="s">
        <v>196</v>
      </c>
      <c r="AD1" s="21"/>
      <c r="AE1" s="5"/>
      <c r="AF1" s="5"/>
      <c r="AG1" s="5"/>
      <c r="AH1" s="5"/>
      <c r="AI1" s="21"/>
      <c r="AJ1" s="4"/>
      <c r="AK1" s="699" t="s">
        <v>1</v>
      </c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4"/>
      <c r="AZ1" s="1"/>
      <c r="BA1" s="2" t="s">
        <v>7</v>
      </c>
      <c r="BB1" s="713">
        <v>44006</v>
      </c>
      <c r="BC1" s="713"/>
      <c r="BD1" s="713"/>
      <c r="BE1" s="713"/>
      <c r="BF1" s="713"/>
      <c r="BG1" s="735" t="s">
        <v>111</v>
      </c>
      <c r="BH1" s="735"/>
      <c r="BI1" s="735"/>
      <c r="BJ1" s="735"/>
      <c r="BK1" s="736"/>
    </row>
    <row r="2" spans="1:68" ht="24" customHeight="1" thickBot="1">
      <c r="A2" s="20"/>
      <c r="B2" s="25"/>
      <c r="C2" s="20"/>
      <c r="D2" s="20"/>
      <c r="E2" s="26"/>
      <c r="G2" s="27"/>
      <c r="H2" s="28"/>
      <c r="I2" s="20"/>
      <c r="J2" s="27"/>
      <c r="L2" s="714"/>
      <c r="M2" s="714"/>
      <c r="N2" s="714"/>
      <c r="O2" s="714"/>
      <c r="P2" s="714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BA2" s="27"/>
      <c r="BB2" s="27"/>
      <c r="BC2" s="27"/>
      <c r="BE2" s="27"/>
      <c r="BF2" s="27"/>
      <c r="BG2" s="28"/>
      <c r="BH2" s="20"/>
      <c r="BI2" s="27"/>
      <c r="BJ2" s="27"/>
      <c r="BK2" s="29"/>
      <c r="BO2" s="23" t="s">
        <v>172</v>
      </c>
      <c r="BP2" s="23" t="s">
        <v>141</v>
      </c>
    </row>
    <row r="3" spans="1:68" ht="19.5" customHeight="1">
      <c r="A3" s="30"/>
      <c r="B3" s="693" t="s">
        <v>66</v>
      </c>
      <c r="C3" s="694"/>
      <c r="D3" s="694"/>
      <c r="E3" s="694"/>
      <c r="F3" s="694"/>
      <c r="G3" s="694"/>
      <c r="H3" s="694"/>
      <c r="I3" s="694"/>
      <c r="J3" s="694"/>
      <c r="K3" s="695"/>
      <c r="L3" s="110"/>
      <c r="M3" s="678"/>
      <c r="N3" s="678"/>
      <c r="O3" s="678"/>
      <c r="P3" s="679"/>
      <c r="Q3" s="686" t="s">
        <v>229</v>
      </c>
      <c r="R3" s="687"/>
      <c r="S3" s="687"/>
      <c r="T3" s="687"/>
      <c r="U3" s="688"/>
      <c r="V3" s="710">
        <v>2</v>
      </c>
      <c r="W3" s="711"/>
      <c r="X3" s="711"/>
      <c r="Y3" s="711"/>
      <c r="Z3" s="712"/>
      <c r="AA3" s="270" t="s">
        <v>206</v>
      </c>
      <c r="AB3" s="271"/>
      <c r="AC3" s="271"/>
      <c r="AD3" s="271"/>
      <c r="AE3" s="272"/>
      <c r="AF3" s="270" t="s">
        <v>198</v>
      </c>
      <c r="AG3" s="271"/>
      <c r="AH3" s="271"/>
      <c r="AI3" s="271"/>
      <c r="AJ3" s="272"/>
      <c r="AK3" s="270">
        <v>7</v>
      </c>
      <c r="AL3" s="271"/>
      <c r="AM3" s="271"/>
      <c r="AN3" s="271"/>
      <c r="AO3" s="272"/>
      <c r="AP3" s="686">
        <v>7</v>
      </c>
      <c r="AQ3" s="687"/>
      <c r="AR3" s="687"/>
      <c r="AS3" s="687"/>
      <c r="AT3" s="688"/>
      <c r="AU3" s="270">
        <v>10</v>
      </c>
      <c r="AV3" s="271"/>
      <c r="AW3" s="271"/>
      <c r="AX3" s="271"/>
      <c r="AY3" s="272"/>
      <c r="AZ3" s="718"/>
      <c r="BA3" s="719"/>
      <c r="BB3" s="719"/>
      <c r="BC3" s="719"/>
      <c r="BD3" s="719"/>
      <c r="BE3" s="719"/>
      <c r="BF3" s="719"/>
      <c r="BG3" s="719"/>
      <c r="BI3" s="31"/>
      <c r="BJ3" s="31"/>
      <c r="BK3" s="32"/>
      <c r="BM3" s="116"/>
      <c r="BN3" s="116" t="s">
        <v>173</v>
      </c>
      <c r="BO3" s="116">
        <v>2000</v>
      </c>
      <c r="BP3" s="116">
        <v>2218</v>
      </c>
    </row>
    <row r="4" spans="1:68" ht="19.5" customHeight="1">
      <c r="A4" s="30"/>
      <c r="B4" s="657" t="s">
        <v>65</v>
      </c>
      <c r="C4" s="562"/>
      <c r="D4" s="562"/>
      <c r="E4" s="562"/>
      <c r="F4" s="562"/>
      <c r="G4" s="562"/>
      <c r="H4" s="562"/>
      <c r="I4" s="562"/>
      <c r="J4" s="562"/>
      <c r="K4" s="658"/>
      <c r="L4" s="667"/>
      <c r="M4" s="668"/>
      <c r="N4" s="668"/>
      <c r="O4" s="668"/>
      <c r="P4" s="669"/>
      <c r="Q4" s="582" t="str">
        <f>G32</f>
        <v>RBD PKS (RELET)</v>
      </c>
      <c r="R4" s="582"/>
      <c r="S4" s="582"/>
      <c r="T4" s="582"/>
      <c r="U4" s="582"/>
      <c r="V4" s="653"/>
      <c r="W4" s="653"/>
      <c r="X4" s="653"/>
      <c r="Y4" s="653"/>
      <c r="Z4" s="653"/>
      <c r="AA4" s="582"/>
      <c r="AB4" s="582"/>
      <c r="AC4" s="582"/>
      <c r="AD4" s="582"/>
      <c r="AE4" s="582"/>
      <c r="AF4" s="582" t="str">
        <f>G31</f>
        <v>RBD STR (MB)</v>
      </c>
      <c r="AG4" s="582"/>
      <c r="AH4" s="582"/>
      <c r="AI4" s="582"/>
      <c r="AJ4" s="582"/>
      <c r="AK4" s="582" t="str">
        <f>G33</f>
        <v>RBD PO (RELET)</v>
      </c>
      <c r="AL4" s="582"/>
      <c r="AM4" s="582"/>
      <c r="AN4" s="582"/>
      <c r="AO4" s="582"/>
      <c r="AP4" s="582" t="str">
        <f>G33</f>
        <v>RBD PO (RELET)</v>
      </c>
      <c r="AQ4" s="582"/>
      <c r="AR4" s="582"/>
      <c r="AS4" s="582"/>
      <c r="AT4" s="582"/>
      <c r="AU4" s="572" t="s">
        <v>212</v>
      </c>
      <c r="AV4" s="573"/>
      <c r="AW4" s="573"/>
      <c r="AX4" s="573"/>
      <c r="AY4" s="574"/>
      <c r="AZ4" s="718"/>
      <c r="BA4" s="719"/>
      <c r="BB4" s="719"/>
      <c r="BC4" s="719"/>
      <c r="BD4" s="719"/>
      <c r="BE4" s="719"/>
      <c r="BF4" s="719"/>
      <c r="BG4" s="719"/>
      <c r="BI4" s="34"/>
      <c r="BJ4" s="34"/>
      <c r="BK4" s="35"/>
      <c r="BM4" s="116"/>
      <c r="BN4" s="116" t="s">
        <v>174</v>
      </c>
      <c r="BO4" s="116"/>
      <c r="BP4" s="116"/>
    </row>
    <row r="5" spans="1:68" ht="19.5" customHeight="1">
      <c r="A5" s="30"/>
      <c r="B5" s="657"/>
      <c r="C5" s="562"/>
      <c r="D5" s="562"/>
      <c r="E5" s="562"/>
      <c r="F5" s="562"/>
      <c r="G5" s="562"/>
      <c r="H5" s="562"/>
      <c r="I5" s="562"/>
      <c r="J5" s="562"/>
      <c r="K5" s="658"/>
      <c r="L5" s="667"/>
      <c r="M5" s="668"/>
      <c r="N5" s="668"/>
      <c r="O5" s="668"/>
      <c r="P5" s="669"/>
      <c r="Q5" s="582"/>
      <c r="R5" s="582"/>
      <c r="S5" s="582"/>
      <c r="T5" s="582"/>
      <c r="U5" s="582"/>
      <c r="V5" s="653"/>
      <c r="W5" s="653"/>
      <c r="X5" s="653"/>
      <c r="Y5" s="653"/>
      <c r="Z5" s="653"/>
      <c r="AA5" s="582"/>
      <c r="AB5" s="582"/>
      <c r="AC5" s="582"/>
      <c r="AD5" s="582"/>
      <c r="AE5" s="582"/>
      <c r="AF5" s="582"/>
      <c r="AG5" s="582"/>
      <c r="AH5" s="582"/>
      <c r="AI5" s="582"/>
      <c r="AJ5" s="582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72"/>
      <c r="AV5" s="573"/>
      <c r="AW5" s="573"/>
      <c r="AX5" s="573"/>
      <c r="AY5" s="574"/>
      <c r="AZ5" s="718"/>
      <c r="BA5" s="719"/>
      <c r="BB5" s="719"/>
      <c r="BC5" s="719"/>
      <c r="BD5" s="719"/>
      <c r="BE5" s="719"/>
      <c r="BF5" s="719"/>
      <c r="BG5" s="719"/>
      <c r="BI5" s="36"/>
      <c r="BJ5" s="36"/>
      <c r="BK5" s="37"/>
      <c r="BM5" s="116"/>
      <c r="BN5" s="116" t="s">
        <v>175</v>
      </c>
      <c r="BO5" s="116">
        <v>3000</v>
      </c>
      <c r="BP5" s="116">
        <v>3383.33</v>
      </c>
    </row>
    <row r="6" spans="1:68" ht="19.5" customHeight="1">
      <c r="A6" s="30"/>
      <c r="B6" s="595" t="s">
        <v>8</v>
      </c>
      <c r="C6" s="596"/>
      <c r="D6" s="596"/>
      <c r="E6" s="596"/>
      <c r="F6" s="596"/>
      <c r="G6" s="596"/>
      <c r="H6" s="596"/>
      <c r="I6" s="596"/>
      <c r="J6" s="596"/>
      <c r="K6" s="597"/>
      <c r="L6" s="675"/>
      <c r="M6" s="676"/>
      <c r="N6" s="676"/>
      <c r="O6" s="676"/>
      <c r="P6" s="677"/>
      <c r="Q6" s="576"/>
      <c r="R6" s="577"/>
      <c r="S6" s="577"/>
      <c r="T6" s="577"/>
      <c r="U6" s="578"/>
      <c r="V6" s="683"/>
      <c r="W6" s="684"/>
      <c r="X6" s="684"/>
      <c r="Y6" s="684"/>
      <c r="Z6" s="685"/>
      <c r="AA6" s="576"/>
      <c r="AB6" s="577"/>
      <c r="AC6" s="577"/>
      <c r="AD6" s="577"/>
      <c r="AE6" s="578"/>
      <c r="AF6" s="576"/>
      <c r="AG6" s="577"/>
      <c r="AH6" s="577"/>
      <c r="AI6" s="577"/>
      <c r="AJ6" s="578"/>
      <c r="AK6" s="576"/>
      <c r="AL6" s="577"/>
      <c r="AM6" s="577"/>
      <c r="AN6" s="577"/>
      <c r="AO6" s="578"/>
      <c r="AP6" s="576"/>
      <c r="AQ6" s="577"/>
      <c r="AR6" s="577"/>
      <c r="AS6" s="577"/>
      <c r="AT6" s="578"/>
      <c r="AU6" s="576"/>
      <c r="AV6" s="577"/>
      <c r="AW6" s="577"/>
      <c r="AX6" s="577"/>
      <c r="AY6" s="578"/>
      <c r="AZ6" s="718"/>
      <c r="BA6" s="719"/>
      <c r="BB6" s="719"/>
      <c r="BC6" s="719"/>
      <c r="BD6" s="719"/>
      <c r="BE6" s="719"/>
      <c r="BF6" s="719"/>
      <c r="BG6" s="719"/>
      <c r="BI6" s="36"/>
      <c r="BJ6" s="36"/>
      <c r="BK6" s="37"/>
      <c r="BM6" s="116"/>
      <c r="BN6" s="116" t="s">
        <v>176</v>
      </c>
      <c r="BO6" s="116">
        <v>2000</v>
      </c>
      <c r="BP6" s="116">
        <v>2255.5500000000002</v>
      </c>
    </row>
    <row r="7" spans="1:68" ht="19.5" customHeight="1">
      <c r="A7" s="30"/>
      <c r="B7" s="595" t="s">
        <v>9</v>
      </c>
      <c r="C7" s="596"/>
      <c r="D7" s="596"/>
      <c r="E7" s="596"/>
      <c r="F7" s="596"/>
      <c r="G7" s="596"/>
      <c r="H7" s="596"/>
      <c r="I7" s="596"/>
      <c r="J7" s="596"/>
      <c r="K7" s="597"/>
      <c r="L7" s="598"/>
      <c r="M7" s="599"/>
      <c r="N7" s="599"/>
      <c r="O7" s="599"/>
      <c r="P7" s="600"/>
      <c r="Q7" s="569" t="s">
        <v>199</v>
      </c>
      <c r="R7" s="570"/>
      <c r="S7" s="570"/>
      <c r="T7" s="570"/>
      <c r="U7" s="571"/>
      <c r="V7" s="644" t="s">
        <v>227</v>
      </c>
      <c r="W7" s="645"/>
      <c r="X7" s="645"/>
      <c r="Y7" s="645"/>
      <c r="Z7" s="646"/>
      <c r="AA7" s="569" t="s">
        <v>227</v>
      </c>
      <c r="AB7" s="570"/>
      <c r="AC7" s="570"/>
      <c r="AD7" s="570"/>
      <c r="AE7" s="571"/>
      <c r="AF7" s="569" t="s">
        <v>199</v>
      </c>
      <c r="AG7" s="570"/>
      <c r="AH7" s="570"/>
      <c r="AI7" s="570"/>
      <c r="AJ7" s="571"/>
      <c r="AK7" s="715" t="s">
        <v>199</v>
      </c>
      <c r="AL7" s="716"/>
      <c r="AM7" s="716"/>
      <c r="AN7" s="716"/>
      <c r="AO7" s="717"/>
      <c r="AP7" s="715" t="s">
        <v>199</v>
      </c>
      <c r="AQ7" s="716"/>
      <c r="AR7" s="716"/>
      <c r="AS7" s="716"/>
      <c r="AT7" s="717"/>
      <c r="AU7" s="696" t="s">
        <v>199</v>
      </c>
      <c r="AV7" s="697"/>
      <c r="AW7" s="697"/>
      <c r="AX7" s="697"/>
      <c r="AY7" s="698"/>
      <c r="AZ7" s="718"/>
      <c r="BA7" s="719"/>
      <c r="BB7" s="719"/>
      <c r="BC7" s="719"/>
      <c r="BD7" s="719"/>
      <c r="BE7" s="719"/>
      <c r="BF7" s="719"/>
      <c r="BG7" s="719"/>
      <c r="BI7" s="36"/>
      <c r="BJ7" s="36"/>
      <c r="BK7" s="37"/>
      <c r="BM7" s="116"/>
      <c r="BN7" s="116" t="s">
        <v>177</v>
      </c>
      <c r="BO7" s="116">
        <v>3000</v>
      </c>
      <c r="BP7" s="116">
        <v>3383.33</v>
      </c>
    </row>
    <row r="8" spans="1:68" ht="19.5" customHeight="1">
      <c r="A8" s="30"/>
      <c r="B8" s="595" t="s">
        <v>10</v>
      </c>
      <c r="C8" s="596"/>
      <c r="D8" s="596"/>
      <c r="E8" s="596"/>
      <c r="F8" s="596"/>
      <c r="G8" s="596"/>
      <c r="H8" s="596"/>
      <c r="I8" s="596"/>
      <c r="J8" s="596"/>
      <c r="K8" s="597"/>
      <c r="L8" s="701"/>
      <c r="M8" s="702"/>
      <c r="N8" s="702"/>
      <c r="O8" s="702"/>
      <c r="P8" s="703"/>
      <c r="Q8" s="569" t="s">
        <v>231</v>
      </c>
      <c r="R8" s="570"/>
      <c r="S8" s="570"/>
      <c r="T8" s="570"/>
      <c r="U8" s="571"/>
      <c r="V8" s="644" t="s">
        <v>214</v>
      </c>
      <c r="W8" s="645"/>
      <c r="X8" s="645"/>
      <c r="Y8" s="645"/>
      <c r="Z8" s="646"/>
      <c r="AA8" s="569" t="s">
        <v>214</v>
      </c>
      <c r="AB8" s="570"/>
      <c r="AC8" s="570"/>
      <c r="AD8" s="570"/>
      <c r="AE8" s="571"/>
      <c r="AF8" s="569" t="s">
        <v>233</v>
      </c>
      <c r="AG8" s="570"/>
      <c r="AH8" s="570"/>
      <c r="AI8" s="570"/>
      <c r="AJ8" s="571"/>
      <c r="AK8" s="715" t="s">
        <v>216</v>
      </c>
      <c r="AL8" s="716"/>
      <c r="AM8" s="716"/>
      <c r="AN8" s="716"/>
      <c r="AO8" s="717"/>
      <c r="AP8" s="715" t="s">
        <v>216</v>
      </c>
      <c r="AQ8" s="716"/>
      <c r="AR8" s="716"/>
      <c r="AS8" s="716"/>
      <c r="AT8" s="717"/>
      <c r="AU8" s="707" t="s">
        <v>216</v>
      </c>
      <c r="AV8" s="708"/>
      <c r="AW8" s="708"/>
      <c r="AX8" s="708"/>
      <c r="AY8" s="709"/>
      <c r="AZ8" s="718"/>
      <c r="BA8" s="719"/>
      <c r="BB8" s="719"/>
      <c r="BC8" s="719"/>
      <c r="BD8" s="719"/>
      <c r="BE8" s="719"/>
      <c r="BF8" s="719"/>
      <c r="BG8" s="719"/>
      <c r="BI8" s="38"/>
      <c r="BJ8" s="38"/>
      <c r="BK8" s="39"/>
      <c r="BM8" s="116"/>
      <c r="BN8" s="116" t="s">
        <v>178</v>
      </c>
      <c r="BO8" s="116">
        <v>4000</v>
      </c>
      <c r="BP8" s="116">
        <v>4541.8</v>
      </c>
    </row>
    <row r="9" spans="1:68" ht="19.5" customHeight="1">
      <c r="A9" s="20"/>
      <c r="B9" s="595" t="s">
        <v>165</v>
      </c>
      <c r="C9" s="596"/>
      <c r="D9" s="596"/>
      <c r="E9" s="596"/>
      <c r="F9" s="596"/>
      <c r="G9" s="596"/>
      <c r="H9" s="596"/>
      <c r="I9" s="596"/>
      <c r="J9" s="596"/>
      <c r="K9" s="597"/>
      <c r="L9" s="704"/>
      <c r="M9" s="705"/>
      <c r="N9" s="705"/>
      <c r="O9" s="705"/>
      <c r="P9" s="706"/>
      <c r="Q9" s="579">
        <f>BO15</f>
        <v>100</v>
      </c>
      <c r="R9" s="580"/>
      <c r="S9" s="580"/>
      <c r="T9" s="580"/>
      <c r="U9" s="581"/>
      <c r="V9" s="612">
        <f>BO13</f>
        <v>0</v>
      </c>
      <c r="W9" s="613"/>
      <c r="X9" s="613"/>
      <c r="Y9" s="613"/>
      <c r="Z9" s="614"/>
      <c r="AA9" s="579">
        <f>BO11</f>
        <v>0</v>
      </c>
      <c r="AB9" s="580"/>
      <c r="AC9" s="580"/>
      <c r="AD9" s="580"/>
      <c r="AE9" s="581"/>
      <c r="AF9" s="606">
        <f>BO9</f>
        <v>2000</v>
      </c>
      <c r="AG9" s="607"/>
      <c r="AH9" s="607"/>
      <c r="AI9" s="607"/>
      <c r="AJ9" s="608"/>
      <c r="AK9" s="725">
        <f>BO7</f>
        <v>3000</v>
      </c>
      <c r="AL9" s="726"/>
      <c r="AM9" s="726"/>
      <c r="AN9" s="726"/>
      <c r="AO9" s="727"/>
      <c r="AP9" s="725">
        <f>BO5</f>
        <v>3000</v>
      </c>
      <c r="AQ9" s="726"/>
      <c r="AR9" s="726"/>
      <c r="AS9" s="726"/>
      <c r="AT9" s="727"/>
      <c r="AU9" s="722">
        <f>BO3</f>
        <v>2000</v>
      </c>
      <c r="AV9" s="723"/>
      <c r="AW9" s="723"/>
      <c r="AX9" s="723"/>
      <c r="AY9" s="724"/>
      <c r="AZ9" s="718"/>
      <c r="BA9" s="719"/>
      <c r="BB9" s="719"/>
      <c r="BC9" s="719"/>
      <c r="BD9" s="719"/>
      <c r="BE9" s="719"/>
      <c r="BF9" s="719"/>
      <c r="BG9" s="719"/>
      <c r="BK9" s="46"/>
      <c r="BM9" s="116"/>
      <c r="BN9" s="116" t="s">
        <v>179</v>
      </c>
      <c r="BO9" s="116">
        <v>2000</v>
      </c>
      <c r="BP9" s="116">
        <v>2270.92</v>
      </c>
    </row>
    <row r="10" spans="1:68" ht="19.5" customHeight="1">
      <c r="A10" s="30"/>
      <c r="B10" s="595" t="s">
        <v>11</v>
      </c>
      <c r="C10" s="596"/>
      <c r="D10" s="596"/>
      <c r="E10" s="596"/>
      <c r="F10" s="596"/>
      <c r="G10" s="596"/>
      <c r="H10" s="596"/>
      <c r="I10" s="596"/>
      <c r="J10" s="596"/>
      <c r="K10" s="597"/>
      <c r="L10" s="604"/>
      <c r="M10" s="605"/>
      <c r="N10" s="605"/>
      <c r="O10" s="634"/>
      <c r="P10" s="635"/>
      <c r="Q10" s="621">
        <f>BP15</f>
        <v>110.88</v>
      </c>
      <c r="R10" s="622"/>
      <c r="S10" s="622"/>
      <c r="T10" s="586">
        <f>Q10/T14</f>
        <v>0.12827394724664506</v>
      </c>
      <c r="U10" s="587"/>
      <c r="V10" s="604">
        <f>BP13</f>
        <v>0</v>
      </c>
      <c r="W10" s="605"/>
      <c r="X10" s="605"/>
      <c r="Y10" s="619">
        <f>V10/Y14</f>
        <v>0</v>
      </c>
      <c r="Z10" s="620"/>
      <c r="AA10" s="621">
        <f>BP11</f>
        <v>0</v>
      </c>
      <c r="AB10" s="622"/>
      <c r="AC10" s="622"/>
      <c r="AD10" s="586">
        <f>AA10/AD14</f>
        <v>0</v>
      </c>
      <c r="AE10" s="587"/>
      <c r="AF10" s="623">
        <f>BP9</f>
        <v>2270.92</v>
      </c>
      <c r="AG10" s="624"/>
      <c r="AH10" s="624"/>
      <c r="AI10" s="617">
        <f>AF10/AI14</f>
        <v>0.48481458551269185</v>
      </c>
      <c r="AJ10" s="618"/>
      <c r="AK10" s="728">
        <f>BP7</f>
        <v>3383.33</v>
      </c>
      <c r="AL10" s="729"/>
      <c r="AM10" s="729"/>
      <c r="AN10" s="733">
        <f>AK10/AN14</f>
        <v>0.72435771174102936</v>
      </c>
      <c r="AO10" s="734"/>
      <c r="AP10" s="728">
        <f>BP5</f>
        <v>3383.33</v>
      </c>
      <c r="AQ10" s="729"/>
      <c r="AR10" s="729"/>
      <c r="AS10" s="733">
        <f>AP10/AS14</f>
        <v>0.73281422599579804</v>
      </c>
      <c r="AT10" s="734"/>
      <c r="AU10" s="720">
        <f>BP3</f>
        <v>2218</v>
      </c>
      <c r="AV10" s="721"/>
      <c r="AW10" s="721"/>
      <c r="AX10" s="738">
        <f>AU10/AX14</f>
        <v>0.61943195464573975</v>
      </c>
      <c r="AY10" s="739"/>
      <c r="AZ10" s="718"/>
      <c r="BA10" s="719"/>
      <c r="BB10" s="719"/>
      <c r="BC10" s="719"/>
      <c r="BD10" s="719"/>
      <c r="BE10" s="719"/>
      <c r="BF10" s="719"/>
      <c r="BG10" s="719"/>
      <c r="BI10" s="40"/>
      <c r="BJ10" s="40"/>
      <c r="BK10" s="41"/>
      <c r="BM10" s="116"/>
      <c r="BN10" s="116" t="s">
        <v>180</v>
      </c>
      <c r="BO10" s="116">
        <v>2000</v>
      </c>
      <c r="BP10" s="116">
        <v>2270.92</v>
      </c>
    </row>
    <row r="11" spans="1:68" ht="19.5" customHeight="1">
      <c r="A11" s="30"/>
      <c r="B11" s="673" t="s">
        <v>69</v>
      </c>
      <c r="C11" s="509"/>
      <c r="D11" s="509"/>
      <c r="E11" s="509"/>
      <c r="F11" s="509"/>
      <c r="G11" s="509"/>
      <c r="H11" s="509"/>
      <c r="I11" s="509"/>
      <c r="J11" s="509"/>
      <c r="K11" s="674"/>
      <c r="L11" s="659"/>
      <c r="M11" s="660"/>
      <c r="N11" s="660"/>
      <c r="O11" s="660"/>
      <c r="P11" s="661"/>
      <c r="Q11" s="631"/>
      <c r="R11" s="632"/>
      <c r="S11" s="632"/>
      <c r="T11" s="632"/>
      <c r="U11" s="633"/>
      <c r="V11" s="628"/>
      <c r="W11" s="629"/>
      <c r="X11" s="629"/>
      <c r="Y11" s="629"/>
      <c r="Z11" s="630"/>
      <c r="AA11" s="631"/>
      <c r="AB11" s="632"/>
      <c r="AC11" s="632"/>
      <c r="AD11" s="632"/>
      <c r="AE11" s="633"/>
      <c r="AF11" s="625"/>
      <c r="AG11" s="626"/>
      <c r="AH11" s="626"/>
      <c r="AI11" s="626"/>
      <c r="AJ11" s="627"/>
      <c r="AK11" s="730"/>
      <c r="AL11" s="731"/>
      <c r="AM11" s="731"/>
      <c r="AN11" s="731"/>
      <c r="AO11" s="732"/>
      <c r="AP11" s="730"/>
      <c r="AQ11" s="731"/>
      <c r="AR11" s="731"/>
      <c r="AS11" s="731"/>
      <c r="AT11" s="732"/>
      <c r="AU11" s="740"/>
      <c r="AV11" s="741"/>
      <c r="AW11" s="741"/>
      <c r="AX11" s="741"/>
      <c r="AY11" s="742"/>
      <c r="AZ11" s="718"/>
      <c r="BA11" s="719"/>
      <c r="BB11" s="719"/>
      <c r="BC11" s="719"/>
      <c r="BD11" s="719"/>
      <c r="BE11" s="719"/>
      <c r="BF11" s="719"/>
      <c r="BG11" s="719"/>
      <c r="BI11" s="42"/>
      <c r="BJ11" s="42"/>
      <c r="BK11" s="43"/>
      <c r="BM11" s="116"/>
      <c r="BN11" s="116" t="s">
        <v>181</v>
      </c>
      <c r="BO11" s="116"/>
      <c r="BP11" s="116"/>
    </row>
    <row r="12" spans="1:68" ht="19.5" customHeight="1">
      <c r="A12" s="30"/>
      <c r="B12" s="673"/>
      <c r="C12" s="509"/>
      <c r="D12" s="509"/>
      <c r="E12" s="509"/>
      <c r="F12" s="509"/>
      <c r="G12" s="509"/>
      <c r="H12" s="509"/>
      <c r="I12" s="509"/>
      <c r="J12" s="509"/>
      <c r="K12" s="674"/>
      <c r="L12" s="659"/>
      <c r="M12" s="660"/>
      <c r="N12" s="660"/>
      <c r="O12" s="660"/>
      <c r="P12" s="661"/>
      <c r="Q12" s="631"/>
      <c r="R12" s="632"/>
      <c r="S12" s="632"/>
      <c r="T12" s="632"/>
      <c r="U12" s="633"/>
      <c r="V12" s="628"/>
      <c r="W12" s="629"/>
      <c r="X12" s="629"/>
      <c r="Y12" s="629"/>
      <c r="Z12" s="630"/>
      <c r="AA12" s="631"/>
      <c r="AB12" s="632"/>
      <c r="AC12" s="632"/>
      <c r="AD12" s="632"/>
      <c r="AE12" s="633"/>
      <c r="AF12" s="625"/>
      <c r="AG12" s="626"/>
      <c r="AH12" s="626"/>
      <c r="AI12" s="626"/>
      <c r="AJ12" s="627"/>
      <c r="AK12" s="730"/>
      <c r="AL12" s="731"/>
      <c r="AM12" s="731"/>
      <c r="AN12" s="731"/>
      <c r="AO12" s="732"/>
      <c r="AP12" s="730"/>
      <c r="AQ12" s="731"/>
      <c r="AR12" s="731"/>
      <c r="AS12" s="731"/>
      <c r="AT12" s="732"/>
      <c r="AU12" s="740"/>
      <c r="AV12" s="741"/>
      <c r="AW12" s="741"/>
      <c r="AX12" s="741"/>
      <c r="AY12" s="742"/>
      <c r="AZ12" s="718"/>
      <c r="BA12" s="719"/>
      <c r="BB12" s="719"/>
      <c r="BC12" s="719"/>
      <c r="BD12" s="719"/>
      <c r="BE12" s="719"/>
      <c r="BF12" s="719"/>
      <c r="BG12" s="719"/>
      <c r="BI12" s="42"/>
      <c r="BJ12" s="42"/>
      <c r="BK12" s="43"/>
      <c r="BM12" s="116"/>
      <c r="BN12" s="116" t="s">
        <v>182</v>
      </c>
      <c r="BO12" s="116"/>
      <c r="BP12" s="116"/>
    </row>
    <row r="13" spans="1:68" ht="19.5" customHeight="1">
      <c r="A13" s="30"/>
      <c r="B13" s="670" t="s">
        <v>107</v>
      </c>
      <c r="C13" s="671"/>
      <c r="D13" s="671"/>
      <c r="E13" s="671"/>
      <c r="F13" s="671"/>
      <c r="G13" s="671"/>
      <c r="H13" s="671"/>
      <c r="I13" s="671"/>
      <c r="J13" s="671"/>
      <c r="K13" s="672"/>
      <c r="L13" s="89"/>
      <c r="M13" s="662"/>
      <c r="N13" s="662"/>
      <c r="O13" s="663"/>
      <c r="P13" s="664"/>
      <c r="Q13" s="177"/>
      <c r="R13" s="691">
        <v>0.98</v>
      </c>
      <c r="S13" s="691"/>
      <c r="T13" s="507">
        <v>847.11199999999997</v>
      </c>
      <c r="U13" s="692"/>
      <c r="V13" s="88"/>
      <c r="W13" s="547">
        <v>0.98</v>
      </c>
      <c r="X13" s="547"/>
      <c r="Y13" s="654">
        <v>4247.6140000000005</v>
      </c>
      <c r="Z13" s="655"/>
      <c r="AA13" s="132"/>
      <c r="AB13" s="559">
        <v>0.98</v>
      </c>
      <c r="AC13" s="559"/>
      <c r="AD13" s="750">
        <v>4577.384</v>
      </c>
      <c r="AE13" s="751"/>
      <c r="AF13" s="153"/>
      <c r="AG13" s="544">
        <v>0.98</v>
      </c>
      <c r="AH13" s="544"/>
      <c r="AI13" s="689">
        <v>4590.4180000000006</v>
      </c>
      <c r="AJ13" s="690"/>
      <c r="AK13" s="200"/>
      <c r="AL13" s="656">
        <v>0.98</v>
      </c>
      <c r="AM13" s="656"/>
      <c r="AN13" s="743">
        <v>4577.384</v>
      </c>
      <c r="AO13" s="744"/>
      <c r="AP13" s="200"/>
      <c r="AQ13" s="656">
        <v>0.98</v>
      </c>
      <c r="AR13" s="656"/>
      <c r="AS13" s="743">
        <v>4524.5619999999999</v>
      </c>
      <c r="AT13" s="744"/>
      <c r="AU13" s="163"/>
      <c r="AV13" s="747">
        <v>0.98</v>
      </c>
      <c r="AW13" s="747"/>
      <c r="AX13" s="748">
        <v>3509.0859999999998</v>
      </c>
      <c r="AY13" s="749"/>
      <c r="AZ13" s="718"/>
      <c r="BA13" s="719"/>
      <c r="BB13" s="719"/>
      <c r="BC13" s="719"/>
      <c r="BD13" s="719"/>
      <c r="BE13" s="719"/>
      <c r="BF13" s="719"/>
      <c r="BG13" s="719"/>
      <c r="BI13" s="44"/>
      <c r="BJ13" s="44"/>
      <c r="BK13" s="45"/>
      <c r="BM13" s="116"/>
      <c r="BN13" s="116" t="s">
        <v>183</v>
      </c>
      <c r="BO13" s="116"/>
      <c r="BP13" s="116"/>
    </row>
    <row r="14" spans="1:68" ht="19.5" customHeight="1" thickBot="1">
      <c r="A14" s="30"/>
      <c r="B14" s="510" t="s">
        <v>121</v>
      </c>
      <c r="C14" s="511"/>
      <c r="D14" s="511"/>
      <c r="E14" s="511"/>
      <c r="F14" s="511"/>
      <c r="G14" s="511"/>
      <c r="H14" s="511"/>
      <c r="I14" s="511"/>
      <c r="J14" s="511"/>
      <c r="K14" s="512"/>
      <c r="L14" s="111"/>
      <c r="M14" s="112"/>
      <c r="N14" s="113"/>
      <c r="O14" s="756"/>
      <c r="P14" s="757"/>
      <c r="Q14" s="178" t="s">
        <v>143</v>
      </c>
      <c r="R14" s="179"/>
      <c r="S14" s="180"/>
      <c r="T14" s="665">
        <v>864.4</v>
      </c>
      <c r="U14" s="666"/>
      <c r="V14" s="125" t="s">
        <v>144</v>
      </c>
      <c r="W14" s="126"/>
      <c r="X14" s="127"/>
      <c r="Y14" s="549">
        <v>4334.3</v>
      </c>
      <c r="Z14" s="550"/>
      <c r="AA14" s="133" t="s">
        <v>145</v>
      </c>
      <c r="AB14" s="134"/>
      <c r="AC14" s="135"/>
      <c r="AD14" s="553">
        <v>4670.8</v>
      </c>
      <c r="AE14" s="554"/>
      <c r="AF14" s="154" t="s">
        <v>146</v>
      </c>
      <c r="AG14" s="155"/>
      <c r="AH14" s="156"/>
      <c r="AI14" s="545">
        <v>4684.1000000000004</v>
      </c>
      <c r="AJ14" s="546"/>
      <c r="AK14" s="201" t="s">
        <v>147</v>
      </c>
      <c r="AL14" s="202"/>
      <c r="AM14" s="203"/>
      <c r="AN14" s="754">
        <v>4670.8</v>
      </c>
      <c r="AO14" s="755"/>
      <c r="AP14" s="201" t="s">
        <v>148</v>
      </c>
      <c r="AQ14" s="202"/>
      <c r="AR14" s="203"/>
      <c r="AS14" s="754">
        <v>4616.8999999999996</v>
      </c>
      <c r="AT14" s="755"/>
      <c r="AU14" s="164" t="s">
        <v>149</v>
      </c>
      <c r="AV14" s="165"/>
      <c r="AW14" s="166"/>
      <c r="AX14" s="745">
        <v>3580.7</v>
      </c>
      <c r="AY14" s="746"/>
      <c r="AZ14" s="718"/>
      <c r="BA14" s="719"/>
      <c r="BB14" s="719"/>
      <c r="BC14" s="719"/>
      <c r="BD14" s="719"/>
      <c r="BE14" s="719"/>
      <c r="BF14" s="719"/>
      <c r="BG14" s="719"/>
      <c r="BI14" s="44"/>
      <c r="BJ14" s="44"/>
      <c r="BK14" s="45"/>
      <c r="BM14" s="116"/>
      <c r="BN14" s="116" t="s">
        <v>184</v>
      </c>
      <c r="BO14" s="116"/>
      <c r="BP14" s="116"/>
    </row>
    <row r="15" spans="1:68" ht="19.5" customHeight="1">
      <c r="A15" s="30"/>
      <c r="B15" s="693" t="s">
        <v>66</v>
      </c>
      <c r="C15" s="694"/>
      <c r="D15" s="694"/>
      <c r="E15" s="694"/>
      <c r="F15" s="694"/>
      <c r="G15" s="694"/>
      <c r="H15" s="694"/>
      <c r="I15" s="694"/>
      <c r="J15" s="694"/>
      <c r="K15" s="695"/>
      <c r="L15" s="110"/>
      <c r="M15" s="678"/>
      <c r="N15" s="678"/>
      <c r="O15" s="678"/>
      <c r="P15" s="679"/>
      <c r="Q15" s="270" t="s">
        <v>206</v>
      </c>
      <c r="R15" s="271"/>
      <c r="S15" s="271"/>
      <c r="T15" s="271"/>
      <c r="U15" s="272"/>
      <c r="V15" s="270">
        <v>3</v>
      </c>
      <c r="W15" s="271"/>
      <c r="X15" s="271"/>
      <c r="Y15" s="271"/>
      <c r="Z15" s="272"/>
      <c r="AA15" s="270">
        <v>4</v>
      </c>
      <c r="AB15" s="271"/>
      <c r="AC15" s="271"/>
      <c r="AD15" s="271"/>
      <c r="AE15" s="272"/>
      <c r="AF15" s="686" t="s">
        <v>198</v>
      </c>
      <c r="AG15" s="687"/>
      <c r="AH15" s="687"/>
      <c r="AI15" s="687"/>
      <c r="AJ15" s="688"/>
      <c r="AK15" s="267">
        <v>9</v>
      </c>
      <c r="AL15" s="268"/>
      <c r="AM15" s="268"/>
      <c r="AN15" s="268"/>
      <c r="AO15" s="269"/>
      <c r="AP15" s="686">
        <v>8</v>
      </c>
      <c r="AQ15" s="687"/>
      <c r="AR15" s="687"/>
      <c r="AS15" s="687"/>
      <c r="AT15" s="688"/>
      <c r="AU15" s="270">
        <v>2</v>
      </c>
      <c r="AV15" s="271"/>
      <c r="AW15" s="271"/>
      <c r="AX15" s="271"/>
      <c r="AY15" s="272"/>
      <c r="AZ15" s="565"/>
      <c r="BA15" s="566"/>
      <c r="BB15" s="566"/>
      <c r="BC15" s="566"/>
      <c r="BD15" s="566"/>
      <c r="BE15" s="566"/>
      <c r="BF15" s="566"/>
      <c r="BG15" s="566"/>
      <c r="BI15" s="31"/>
      <c r="BJ15" s="31"/>
      <c r="BK15" s="32"/>
      <c r="BM15" s="116"/>
      <c r="BN15" s="116" t="s">
        <v>185</v>
      </c>
      <c r="BO15" s="116">
        <v>100</v>
      </c>
      <c r="BP15" s="116">
        <v>110.88</v>
      </c>
    </row>
    <row r="16" spans="1:68" ht="19.5" customHeight="1">
      <c r="A16" s="30"/>
      <c r="B16" s="657" t="s">
        <v>65</v>
      </c>
      <c r="C16" s="562"/>
      <c r="D16" s="562"/>
      <c r="E16" s="562"/>
      <c r="F16" s="562"/>
      <c r="G16" s="562"/>
      <c r="H16" s="562"/>
      <c r="I16" s="562"/>
      <c r="J16" s="562"/>
      <c r="K16" s="658"/>
      <c r="L16" s="667"/>
      <c r="M16" s="668"/>
      <c r="N16" s="668"/>
      <c r="O16" s="668"/>
      <c r="P16" s="669"/>
      <c r="Q16" s="582" t="str">
        <f>G32</f>
        <v>RBD PKS (RELET)</v>
      </c>
      <c r="R16" s="582"/>
      <c r="S16" s="582"/>
      <c r="T16" s="582"/>
      <c r="U16" s="582"/>
      <c r="V16" s="653"/>
      <c r="W16" s="653"/>
      <c r="X16" s="653"/>
      <c r="Y16" s="653"/>
      <c r="Z16" s="653"/>
      <c r="AA16" s="582"/>
      <c r="AB16" s="582"/>
      <c r="AC16" s="582"/>
      <c r="AD16" s="582"/>
      <c r="AE16" s="582"/>
      <c r="AF16" s="582" t="str">
        <f>G30</f>
        <v>RBD STR</v>
      </c>
      <c r="AG16" s="582"/>
      <c r="AH16" s="582"/>
      <c r="AI16" s="582"/>
      <c r="AJ16" s="582"/>
      <c r="AK16" s="652" t="str">
        <f>G35</f>
        <v>RBD STR (RELET)</v>
      </c>
      <c r="AL16" s="652"/>
      <c r="AM16" s="652"/>
      <c r="AN16" s="652"/>
      <c r="AO16" s="652"/>
      <c r="AP16" s="582" t="str">
        <f>G34</f>
        <v>RBD PO (SG) (RELET)</v>
      </c>
      <c r="AQ16" s="582"/>
      <c r="AR16" s="582"/>
      <c r="AS16" s="582"/>
      <c r="AT16" s="582"/>
      <c r="AU16" s="572"/>
      <c r="AV16" s="573"/>
      <c r="AW16" s="573"/>
      <c r="AX16" s="573"/>
      <c r="AY16" s="574"/>
      <c r="AZ16" s="565"/>
      <c r="BA16" s="566"/>
      <c r="BB16" s="566"/>
      <c r="BC16" s="566"/>
      <c r="BD16" s="566"/>
      <c r="BE16" s="566"/>
      <c r="BF16" s="566"/>
      <c r="BG16" s="566"/>
      <c r="BI16" s="34"/>
      <c r="BJ16" s="34"/>
      <c r="BK16" s="46"/>
      <c r="BM16" s="116"/>
      <c r="BN16" s="116" t="s">
        <v>186</v>
      </c>
      <c r="BO16" s="116">
        <v>900</v>
      </c>
      <c r="BP16" s="116">
        <v>997.89</v>
      </c>
    </row>
    <row r="17" spans="1:68" ht="19.5" customHeight="1">
      <c r="A17" s="20"/>
      <c r="B17" s="657"/>
      <c r="C17" s="562"/>
      <c r="D17" s="562"/>
      <c r="E17" s="562"/>
      <c r="F17" s="562"/>
      <c r="G17" s="562"/>
      <c r="H17" s="562"/>
      <c r="I17" s="562"/>
      <c r="J17" s="562"/>
      <c r="K17" s="658"/>
      <c r="L17" s="667"/>
      <c r="M17" s="668"/>
      <c r="N17" s="668"/>
      <c r="O17" s="668"/>
      <c r="P17" s="669"/>
      <c r="Q17" s="582"/>
      <c r="R17" s="582"/>
      <c r="S17" s="582"/>
      <c r="T17" s="582"/>
      <c r="U17" s="582"/>
      <c r="V17" s="653"/>
      <c r="W17" s="653"/>
      <c r="X17" s="653"/>
      <c r="Y17" s="653"/>
      <c r="Z17" s="653"/>
      <c r="AA17" s="582"/>
      <c r="AB17" s="582"/>
      <c r="AC17" s="582"/>
      <c r="AD17" s="582"/>
      <c r="AE17" s="582"/>
      <c r="AF17" s="582"/>
      <c r="AG17" s="582"/>
      <c r="AH17" s="582"/>
      <c r="AI17" s="582"/>
      <c r="AJ17" s="582"/>
      <c r="AK17" s="652"/>
      <c r="AL17" s="652"/>
      <c r="AM17" s="652"/>
      <c r="AN17" s="652"/>
      <c r="AO17" s="652"/>
      <c r="AP17" s="582"/>
      <c r="AQ17" s="582"/>
      <c r="AR17" s="582"/>
      <c r="AS17" s="582"/>
      <c r="AT17" s="582"/>
      <c r="AU17" s="572"/>
      <c r="AV17" s="573"/>
      <c r="AW17" s="573"/>
      <c r="AX17" s="573"/>
      <c r="AY17" s="574"/>
      <c r="AZ17" s="565"/>
      <c r="BA17" s="566"/>
      <c r="BB17" s="566"/>
      <c r="BC17" s="566"/>
      <c r="BD17" s="566"/>
      <c r="BE17" s="566"/>
      <c r="BF17" s="566"/>
      <c r="BG17" s="566"/>
      <c r="BI17" s="36"/>
      <c r="BJ17" s="36"/>
      <c r="BK17" s="46"/>
      <c r="BO17" s="23">
        <f>SUM(BO3:BO16)</f>
        <v>19000</v>
      </c>
      <c r="BP17" s="23">
        <f>SUM(BP3:BP16)</f>
        <v>21432.62</v>
      </c>
    </row>
    <row r="18" spans="1:68" ht="19.5" customHeight="1">
      <c r="A18" s="30"/>
      <c r="B18" s="595" t="s">
        <v>8</v>
      </c>
      <c r="C18" s="596"/>
      <c r="D18" s="596"/>
      <c r="E18" s="596"/>
      <c r="F18" s="596"/>
      <c r="G18" s="596"/>
      <c r="H18" s="596"/>
      <c r="I18" s="596"/>
      <c r="J18" s="596"/>
      <c r="K18" s="597"/>
      <c r="L18" s="675"/>
      <c r="M18" s="676"/>
      <c r="N18" s="676"/>
      <c r="O18" s="676"/>
      <c r="P18" s="677"/>
      <c r="Q18" s="680"/>
      <c r="R18" s="681"/>
      <c r="S18" s="681"/>
      <c r="T18" s="681"/>
      <c r="U18" s="682"/>
      <c r="V18" s="683"/>
      <c r="W18" s="684"/>
      <c r="X18" s="684"/>
      <c r="Y18" s="684"/>
      <c r="Z18" s="685"/>
      <c r="AA18" s="576"/>
      <c r="AB18" s="577"/>
      <c r="AC18" s="577"/>
      <c r="AD18" s="577"/>
      <c r="AE18" s="578"/>
      <c r="AF18" s="576"/>
      <c r="AG18" s="577"/>
      <c r="AH18" s="577"/>
      <c r="AI18" s="577"/>
      <c r="AJ18" s="578"/>
      <c r="AK18" s="649"/>
      <c r="AL18" s="650"/>
      <c r="AM18" s="650"/>
      <c r="AN18" s="650"/>
      <c r="AO18" s="651"/>
      <c r="AP18" s="576"/>
      <c r="AQ18" s="577"/>
      <c r="AR18" s="577"/>
      <c r="AS18" s="577"/>
      <c r="AT18" s="578"/>
      <c r="AU18" s="576"/>
      <c r="AV18" s="577"/>
      <c r="AW18" s="577"/>
      <c r="AX18" s="577"/>
      <c r="AY18" s="578"/>
      <c r="AZ18" s="565"/>
      <c r="BA18" s="566"/>
      <c r="BB18" s="566"/>
      <c r="BC18" s="566"/>
      <c r="BD18" s="566"/>
      <c r="BE18" s="566"/>
      <c r="BF18" s="566"/>
      <c r="BG18" s="566"/>
      <c r="BI18" s="36"/>
      <c r="BJ18" s="36"/>
      <c r="BK18" s="46"/>
    </row>
    <row r="19" spans="1:68" ht="19.5" customHeight="1">
      <c r="A19" s="47"/>
      <c r="B19" s="595" t="s">
        <v>9</v>
      </c>
      <c r="C19" s="596"/>
      <c r="D19" s="596"/>
      <c r="E19" s="596"/>
      <c r="F19" s="596"/>
      <c r="G19" s="596"/>
      <c r="H19" s="596"/>
      <c r="I19" s="596"/>
      <c r="J19" s="596"/>
      <c r="K19" s="597"/>
      <c r="L19" s="598"/>
      <c r="M19" s="599"/>
      <c r="N19" s="599"/>
      <c r="O19" s="599"/>
      <c r="P19" s="600"/>
      <c r="Q19" s="609" t="s">
        <v>199</v>
      </c>
      <c r="R19" s="610"/>
      <c r="S19" s="610"/>
      <c r="T19" s="610"/>
      <c r="U19" s="611"/>
      <c r="V19" s="644" t="s">
        <v>227</v>
      </c>
      <c r="W19" s="645"/>
      <c r="X19" s="645"/>
      <c r="Y19" s="645"/>
      <c r="Z19" s="646"/>
      <c r="AA19" s="569" t="s">
        <v>215</v>
      </c>
      <c r="AB19" s="570"/>
      <c r="AC19" s="570"/>
      <c r="AD19" s="570"/>
      <c r="AE19" s="571"/>
      <c r="AF19" s="569" t="s">
        <v>199</v>
      </c>
      <c r="AG19" s="570"/>
      <c r="AH19" s="570"/>
      <c r="AI19" s="570"/>
      <c r="AJ19" s="571"/>
      <c r="AK19" s="638" t="s">
        <v>199</v>
      </c>
      <c r="AL19" s="639"/>
      <c r="AM19" s="639"/>
      <c r="AN19" s="639"/>
      <c r="AO19" s="640"/>
      <c r="AP19" s="569" t="s">
        <v>199</v>
      </c>
      <c r="AQ19" s="570"/>
      <c r="AR19" s="570"/>
      <c r="AS19" s="570"/>
      <c r="AT19" s="571"/>
      <c r="AU19" s="569" t="s">
        <v>227</v>
      </c>
      <c r="AV19" s="570"/>
      <c r="AW19" s="570"/>
      <c r="AX19" s="570"/>
      <c r="AY19" s="571"/>
      <c r="AZ19" s="565"/>
      <c r="BA19" s="566"/>
      <c r="BB19" s="566"/>
      <c r="BC19" s="566"/>
      <c r="BD19" s="566"/>
      <c r="BE19" s="566"/>
      <c r="BF19" s="566"/>
      <c r="BG19" s="566"/>
      <c r="BI19" s="36"/>
      <c r="BJ19" s="36"/>
      <c r="BK19" s="46"/>
    </row>
    <row r="20" spans="1:68" ht="19.5" customHeight="1">
      <c r="A20" s="47"/>
      <c r="B20" s="595" t="s">
        <v>10</v>
      </c>
      <c r="C20" s="596"/>
      <c r="D20" s="596"/>
      <c r="E20" s="596"/>
      <c r="F20" s="596"/>
      <c r="G20" s="596"/>
      <c r="H20" s="596"/>
      <c r="I20" s="596"/>
      <c r="J20" s="596"/>
      <c r="K20" s="597"/>
      <c r="L20" s="598"/>
      <c r="M20" s="599"/>
      <c r="N20" s="599"/>
      <c r="O20" s="599"/>
      <c r="P20" s="600"/>
      <c r="Q20" s="609" t="s">
        <v>216</v>
      </c>
      <c r="R20" s="610"/>
      <c r="S20" s="610"/>
      <c r="T20" s="610"/>
      <c r="U20" s="611"/>
      <c r="V20" s="644" t="s">
        <v>216</v>
      </c>
      <c r="W20" s="645"/>
      <c r="X20" s="645"/>
      <c r="Y20" s="645"/>
      <c r="Z20" s="646"/>
      <c r="AA20" s="569" t="s">
        <v>214</v>
      </c>
      <c r="AB20" s="570"/>
      <c r="AC20" s="570"/>
      <c r="AD20" s="570"/>
      <c r="AE20" s="571"/>
      <c r="AF20" s="569" t="s">
        <v>233</v>
      </c>
      <c r="AG20" s="570"/>
      <c r="AH20" s="570"/>
      <c r="AI20" s="570"/>
      <c r="AJ20" s="571"/>
      <c r="AK20" s="638" t="s">
        <v>216</v>
      </c>
      <c r="AL20" s="639"/>
      <c r="AM20" s="639"/>
      <c r="AN20" s="639"/>
      <c r="AO20" s="640"/>
      <c r="AP20" s="569" t="s">
        <v>216</v>
      </c>
      <c r="AQ20" s="570"/>
      <c r="AR20" s="570"/>
      <c r="AS20" s="570"/>
      <c r="AT20" s="571"/>
      <c r="AU20" s="569" t="s">
        <v>214</v>
      </c>
      <c r="AV20" s="570"/>
      <c r="AW20" s="570"/>
      <c r="AX20" s="570"/>
      <c r="AY20" s="571"/>
      <c r="AZ20" s="565"/>
      <c r="BA20" s="566"/>
      <c r="BB20" s="566"/>
      <c r="BC20" s="566"/>
      <c r="BD20" s="566"/>
      <c r="BE20" s="566"/>
      <c r="BF20" s="566"/>
      <c r="BG20" s="566"/>
      <c r="BI20" s="48"/>
      <c r="BJ20" s="48"/>
      <c r="BK20" s="46"/>
    </row>
    <row r="21" spans="1:68" ht="19.5" customHeight="1">
      <c r="A21" s="47"/>
      <c r="B21" s="595" t="s">
        <v>170</v>
      </c>
      <c r="C21" s="596"/>
      <c r="D21" s="596"/>
      <c r="E21" s="596"/>
      <c r="F21" s="596"/>
      <c r="G21" s="596"/>
      <c r="H21" s="596"/>
      <c r="I21" s="596"/>
      <c r="J21" s="596"/>
      <c r="K21" s="597"/>
      <c r="L21" s="704"/>
      <c r="M21" s="705"/>
      <c r="N21" s="705"/>
      <c r="O21" s="705"/>
      <c r="P21" s="706"/>
      <c r="Q21" s="641">
        <f>BO16</f>
        <v>900</v>
      </c>
      <c r="R21" s="642"/>
      <c r="S21" s="642"/>
      <c r="T21" s="642"/>
      <c r="U21" s="643"/>
      <c r="V21" s="612">
        <f>BO14</f>
        <v>0</v>
      </c>
      <c r="W21" s="613"/>
      <c r="X21" s="613"/>
      <c r="Y21" s="613"/>
      <c r="Z21" s="614"/>
      <c r="AA21" s="579">
        <f>BO12</f>
        <v>0</v>
      </c>
      <c r="AB21" s="580"/>
      <c r="AC21" s="580"/>
      <c r="AD21" s="580"/>
      <c r="AE21" s="581"/>
      <c r="AF21" s="606">
        <f>BO10</f>
        <v>2000</v>
      </c>
      <c r="AG21" s="607"/>
      <c r="AH21" s="607"/>
      <c r="AI21" s="607"/>
      <c r="AJ21" s="608"/>
      <c r="AK21" s="601">
        <f>BO8</f>
        <v>4000</v>
      </c>
      <c r="AL21" s="602"/>
      <c r="AM21" s="602"/>
      <c r="AN21" s="602"/>
      <c r="AO21" s="603"/>
      <c r="AP21" s="579">
        <f>BO6</f>
        <v>2000</v>
      </c>
      <c r="AQ21" s="580"/>
      <c r="AR21" s="580"/>
      <c r="AS21" s="580"/>
      <c r="AT21" s="581"/>
      <c r="AU21" s="579">
        <f>BO4</f>
        <v>0</v>
      </c>
      <c r="AV21" s="580"/>
      <c r="AW21" s="580"/>
      <c r="AX21" s="580"/>
      <c r="AY21" s="581"/>
      <c r="AZ21" s="565"/>
      <c r="BA21" s="566"/>
      <c r="BB21" s="566"/>
      <c r="BC21" s="566"/>
      <c r="BD21" s="566"/>
      <c r="BE21" s="566"/>
      <c r="BF21" s="566"/>
      <c r="BG21" s="566"/>
      <c r="BK21" s="46"/>
    </row>
    <row r="22" spans="1:68" ht="19.5" customHeight="1">
      <c r="A22" s="47"/>
      <c r="B22" s="595" t="s">
        <v>11</v>
      </c>
      <c r="C22" s="596"/>
      <c r="D22" s="596"/>
      <c r="E22" s="596"/>
      <c r="F22" s="596"/>
      <c r="G22" s="596"/>
      <c r="H22" s="596"/>
      <c r="I22" s="596"/>
      <c r="J22" s="596"/>
      <c r="K22" s="597"/>
      <c r="L22" s="604"/>
      <c r="M22" s="605"/>
      <c r="N22" s="605"/>
      <c r="O22" s="634"/>
      <c r="P22" s="635"/>
      <c r="Q22" s="636">
        <f>BP16</f>
        <v>997.89</v>
      </c>
      <c r="R22" s="637"/>
      <c r="S22" s="637"/>
      <c r="T22" s="752">
        <f>Q22/T26</f>
        <v>0.88756559637107535</v>
      </c>
      <c r="U22" s="753"/>
      <c r="V22" s="604">
        <f>BP14</f>
        <v>0</v>
      </c>
      <c r="W22" s="605"/>
      <c r="X22" s="605"/>
      <c r="Y22" s="619">
        <f>V22/Y26</f>
        <v>0</v>
      </c>
      <c r="Z22" s="620"/>
      <c r="AA22" s="621">
        <f>BP12</f>
        <v>0</v>
      </c>
      <c r="AB22" s="622"/>
      <c r="AC22" s="622"/>
      <c r="AD22" s="586">
        <f>AA22/AD26</f>
        <v>0</v>
      </c>
      <c r="AE22" s="587"/>
      <c r="AF22" s="623">
        <f>BP10</f>
        <v>2270.92</v>
      </c>
      <c r="AG22" s="624"/>
      <c r="AH22" s="624"/>
      <c r="AI22" s="617">
        <f>AF22/AI26</f>
        <v>0.48630961303724013</v>
      </c>
      <c r="AJ22" s="618"/>
      <c r="AK22" s="615">
        <f>BP8</f>
        <v>4541.8</v>
      </c>
      <c r="AL22" s="616"/>
      <c r="AM22" s="616"/>
      <c r="AN22" s="647">
        <f>AK22/AN26</f>
        <v>0.97261066021371834</v>
      </c>
      <c r="AO22" s="648"/>
      <c r="AP22" s="591">
        <f>BP6</f>
        <v>2255.5500000000002</v>
      </c>
      <c r="AQ22" s="592"/>
      <c r="AR22" s="592"/>
      <c r="AS22" s="593">
        <f>AP22/AS26</f>
        <v>0.49001737996958511</v>
      </c>
      <c r="AT22" s="594"/>
      <c r="AU22" s="621">
        <f>BP4</f>
        <v>0</v>
      </c>
      <c r="AV22" s="622"/>
      <c r="AW22" s="622"/>
      <c r="AX22" s="586">
        <f>AU22/AX26</f>
        <v>0</v>
      </c>
      <c r="AY22" s="587"/>
      <c r="AZ22" s="565"/>
      <c r="BA22" s="566"/>
      <c r="BB22" s="566"/>
      <c r="BC22" s="566"/>
      <c r="BD22" s="566"/>
      <c r="BE22" s="566"/>
      <c r="BF22" s="566"/>
      <c r="BG22" s="566"/>
      <c r="BI22" s="40"/>
      <c r="BJ22" s="40"/>
      <c r="BK22" s="41"/>
    </row>
    <row r="23" spans="1:68" ht="19.5" customHeight="1">
      <c r="A23" s="47"/>
      <c r="B23" s="673" t="s">
        <v>69</v>
      </c>
      <c r="C23" s="509"/>
      <c r="D23" s="509"/>
      <c r="E23" s="509"/>
      <c r="F23" s="509"/>
      <c r="G23" s="509"/>
      <c r="H23" s="509"/>
      <c r="I23" s="509"/>
      <c r="J23" s="509"/>
      <c r="K23" s="674"/>
      <c r="L23" s="659"/>
      <c r="M23" s="660"/>
      <c r="N23" s="660"/>
      <c r="O23" s="660"/>
      <c r="P23" s="661"/>
      <c r="Q23" s="758"/>
      <c r="R23" s="759"/>
      <c r="S23" s="759"/>
      <c r="T23" s="759"/>
      <c r="U23" s="760"/>
      <c r="V23" s="628"/>
      <c r="W23" s="629"/>
      <c r="X23" s="629"/>
      <c r="Y23" s="629"/>
      <c r="Z23" s="630"/>
      <c r="AA23" s="631"/>
      <c r="AB23" s="632"/>
      <c r="AC23" s="632"/>
      <c r="AD23" s="632"/>
      <c r="AE23" s="633"/>
      <c r="AF23" s="625"/>
      <c r="AG23" s="626"/>
      <c r="AH23" s="626"/>
      <c r="AI23" s="626"/>
      <c r="AJ23" s="627"/>
      <c r="AK23" s="761"/>
      <c r="AL23" s="762"/>
      <c r="AM23" s="762"/>
      <c r="AN23" s="762"/>
      <c r="AO23" s="763"/>
      <c r="AP23" s="588"/>
      <c r="AQ23" s="589"/>
      <c r="AR23" s="589"/>
      <c r="AS23" s="589"/>
      <c r="AT23" s="590"/>
      <c r="AU23" s="631"/>
      <c r="AV23" s="632"/>
      <c r="AW23" s="632"/>
      <c r="AX23" s="632"/>
      <c r="AY23" s="633"/>
      <c r="AZ23" s="565"/>
      <c r="BA23" s="566"/>
      <c r="BB23" s="566"/>
      <c r="BC23" s="566"/>
      <c r="BD23" s="566"/>
      <c r="BE23" s="566"/>
      <c r="BF23" s="566"/>
      <c r="BG23" s="566"/>
      <c r="BI23" s="42"/>
      <c r="BJ23" s="42"/>
      <c r="BK23" s="43"/>
    </row>
    <row r="24" spans="1:68" ht="19.5" customHeight="1">
      <c r="A24" s="47"/>
      <c r="B24" s="673"/>
      <c r="C24" s="509"/>
      <c r="D24" s="509"/>
      <c r="E24" s="509"/>
      <c r="F24" s="509"/>
      <c r="G24" s="509"/>
      <c r="H24" s="509"/>
      <c r="I24" s="509"/>
      <c r="J24" s="509"/>
      <c r="K24" s="674"/>
      <c r="L24" s="659"/>
      <c r="M24" s="660"/>
      <c r="N24" s="660"/>
      <c r="O24" s="660"/>
      <c r="P24" s="661"/>
      <c r="Q24" s="758"/>
      <c r="R24" s="759"/>
      <c r="S24" s="759"/>
      <c r="T24" s="759"/>
      <c r="U24" s="760"/>
      <c r="V24" s="628"/>
      <c r="W24" s="629"/>
      <c r="X24" s="629"/>
      <c r="Y24" s="629"/>
      <c r="Z24" s="630"/>
      <c r="AA24" s="631"/>
      <c r="AB24" s="632"/>
      <c r="AC24" s="632"/>
      <c r="AD24" s="632"/>
      <c r="AE24" s="633"/>
      <c r="AF24" s="625"/>
      <c r="AG24" s="626"/>
      <c r="AH24" s="626"/>
      <c r="AI24" s="626"/>
      <c r="AJ24" s="627"/>
      <c r="AK24" s="761"/>
      <c r="AL24" s="762"/>
      <c r="AM24" s="762"/>
      <c r="AN24" s="762"/>
      <c r="AO24" s="763"/>
      <c r="AP24" s="588"/>
      <c r="AQ24" s="589"/>
      <c r="AR24" s="589"/>
      <c r="AS24" s="589"/>
      <c r="AT24" s="590"/>
      <c r="AU24" s="631"/>
      <c r="AV24" s="632"/>
      <c r="AW24" s="632"/>
      <c r="AX24" s="632"/>
      <c r="AY24" s="633"/>
      <c r="AZ24" s="565"/>
      <c r="BA24" s="566"/>
      <c r="BB24" s="566"/>
      <c r="BC24" s="566"/>
      <c r="BD24" s="566"/>
      <c r="BE24" s="566"/>
      <c r="BF24" s="566"/>
      <c r="BG24" s="566"/>
      <c r="BI24" s="42"/>
      <c r="BJ24" s="42"/>
      <c r="BK24" s="43"/>
    </row>
    <row r="25" spans="1:68" ht="19.5" customHeight="1">
      <c r="A25" s="26"/>
      <c r="B25" s="670" t="s">
        <v>107</v>
      </c>
      <c r="C25" s="671"/>
      <c r="D25" s="671"/>
      <c r="E25" s="671"/>
      <c r="F25" s="671"/>
      <c r="G25" s="671"/>
      <c r="H25" s="671"/>
      <c r="I25" s="671"/>
      <c r="J25" s="671"/>
      <c r="K25" s="672"/>
      <c r="L25" s="88"/>
      <c r="M25" s="662"/>
      <c r="N25" s="662"/>
      <c r="O25" s="654"/>
      <c r="P25" s="774"/>
      <c r="Q25" s="177"/>
      <c r="R25" s="775">
        <v>0.98</v>
      </c>
      <c r="S25" s="775"/>
      <c r="T25" s="507">
        <v>1101.8139999999999</v>
      </c>
      <c r="U25" s="508"/>
      <c r="V25" s="88"/>
      <c r="W25" s="547">
        <v>0.98</v>
      </c>
      <c r="X25" s="547"/>
      <c r="Y25" s="560">
        <v>4225.2699999999995</v>
      </c>
      <c r="Z25" s="561"/>
      <c r="AA25" s="132"/>
      <c r="AB25" s="559">
        <v>0.98</v>
      </c>
      <c r="AC25" s="559"/>
      <c r="AD25" s="555">
        <v>4576.3059999999996</v>
      </c>
      <c r="AE25" s="556"/>
      <c r="AF25" s="153"/>
      <c r="AG25" s="544">
        <v>0.98</v>
      </c>
      <c r="AH25" s="544"/>
      <c r="AI25" s="557">
        <v>4576.3059999999996</v>
      </c>
      <c r="AJ25" s="558"/>
      <c r="AK25" s="188"/>
      <c r="AL25" s="541">
        <v>0.98</v>
      </c>
      <c r="AM25" s="541"/>
      <c r="AN25" s="776">
        <v>4576.3059999999996</v>
      </c>
      <c r="AO25" s="777"/>
      <c r="AP25" s="212"/>
      <c r="AQ25" s="575">
        <v>0.98</v>
      </c>
      <c r="AR25" s="575"/>
      <c r="AS25" s="567">
        <v>4510.9399999999996</v>
      </c>
      <c r="AT25" s="568"/>
      <c r="AU25" s="132"/>
      <c r="AV25" s="559">
        <v>0.98</v>
      </c>
      <c r="AW25" s="559"/>
      <c r="AX25" s="555">
        <v>3495.366</v>
      </c>
      <c r="AY25" s="556"/>
      <c r="AZ25" s="565"/>
      <c r="BA25" s="566"/>
      <c r="BB25" s="566"/>
      <c r="BC25" s="566"/>
      <c r="BD25" s="566"/>
      <c r="BE25" s="566"/>
      <c r="BF25" s="566"/>
      <c r="BG25" s="566"/>
      <c r="BI25" s="44"/>
      <c r="BJ25" s="44"/>
      <c r="BK25" s="45"/>
    </row>
    <row r="26" spans="1:68" ht="19.5" customHeight="1" thickBot="1">
      <c r="A26" s="30"/>
      <c r="B26" s="510" t="s">
        <v>108</v>
      </c>
      <c r="C26" s="511"/>
      <c r="D26" s="511"/>
      <c r="E26" s="511"/>
      <c r="F26" s="511"/>
      <c r="G26" s="511"/>
      <c r="H26" s="511"/>
      <c r="I26" s="511"/>
      <c r="J26" s="511"/>
      <c r="K26" s="512"/>
      <c r="L26" s="111"/>
      <c r="M26" s="112"/>
      <c r="N26" s="113"/>
      <c r="O26" s="756"/>
      <c r="P26" s="757"/>
      <c r="Q26" s="178" t="s">
        <v>150</v>
      </c>
      <c r="R26" s="179"/>
      <c r="S26" s="180"/>
      <c r="T26" s="665">
        <v>1124.3</v>
      </c>
      <c r="U26" s="666"/>
      <c r="V26" s="125" t="s">
        <v>151</v>
      </c>
      <c r="W26" s="126"/>
      <c r="X26" s="127"/>
      <c r="Y26" s="549">
        <v>4311.5</v>
      </c>
      <c r="Z26" s="550"/>
      <c r="AA26" s="133" t="s">
        <v>152</v>
      </c>
      <c r="AB26" s="134"/>
      <c r="AC26" s="135"/>
      <c r="AD26" s="553">
        <v>4669.7</v>
      </c>
      <c r="AE26" s="554"/>
      <c r="AF26" s="154" t="s">
        <v>153</v>
      </c>
      <c r="AG26" s="155"/>
      <c r="AH26" s="156"/>
      <c r="AI26" s="545">
        <v>4669.7</v>
      </c>
      <c r="AJ26" s="546"/>
      <c r="AK26" s="189" t="s">
        <v>154</v>
      </c>
      <c r="AL26" s="190"/>
      <c r="AM26" s="191"/>
      <c r="AN26" s="551">
        <v>4669.7</v>
      </c>
      <c r="AO26" s="552"/>
      <c r="AP26" s="213" t="s">
        <v>155</v>
      </c>
      <c r="AQ26" s="214"/>
      <c r="AR26" s="215"/>
      <c r="AS26" s="563">
        <v>4603</v>
      </c>
      <c r="AT26" s="564"/>
      <c r="AU26" s="133" t="s">
        <v>156</v>
      </c>
      <c r="AV26" s="134"/>
      <c r="AW26" s="135"/>
      <c r="AX26" s="553">
        <v>3566.7</v>
      </c>
      <c r="AY26" s="554"/>
      <c r="AZ26" s="565"/>
      <c r="BA26" s="566"/>
      <c r="BB26" s="566"/>
      <c r="BC26" s="566"/>
      <c r="BD26" s="566"/>
      <c r="BE26" s="566"/>
      <c r="BF26" s="566"/>
      <c r="BG26" s="566"/>
      <c r="BI26" s="44"/>
      <c r="BJ26" s="44"/>
      <c r="BK26" s="45"/>
    </row>
    <row r="27" spans="1:68" ht="30" customHeight="1">
      <c r="A27" s="30"/>
      <c r="B27" s="49"/>
      <c r="C27" s="50"/>
      <c r="D27" s="103"/>
      <c r="E27" s="50"/>
      <c r="G27" s="50"/>
      <c r="H27" s="50"/>
      <c r="I27" s="50"/>
      <c r="J27" s="50"/>
      <c r="L27" s="50"/>
      <c r="M27" s="50"/>
      <c r="N27" s="50"/>
      <c r="O27" s="50"/>
      <c r="Q27" s="50"/>
      <c r="R27" s="50"/>
      <c r="S27" s="50"/>
      <c r="T27" s="50"/>
      <c r="V27" s="50"/>
      <c r="W27" s="50"/>
      <c r="X27" s="50"/>
      <c r="Y27" s="50"/>
      <c r="AA27" s="50"/>
      <c r="AB27" s="50"/>
      <c r="AC27" s="50"/>
      <c r="AD27" s="50"/>
      <c r="AF27" s="50"/>
      <c r="AG27" s="50"/>
      <c r="AH27" s="50"/>
      <c r="AI27" s="50"/>
      <c r="AK27" s="50"/>
      <c r="AL27" s="50"/>
      <c r="AM27" s="50"/>
      <c r="AN27" s="50"/>
      <c r="BA27" s="50"/>
      <c r="BB27" s="50"/>
      <c r="BC27" s="50"/>
      <c r="BE27" s="50"/>
      <c r="BF27" s="50"/>
      <c r="BG27" s="50"/>
      <c r="BH27" s="50"/>
      <c r="BI27" s="44"/>
      <c r="BJ27" s="44"/>
      <c r="BK27" s="45"/>
    </row>
    <row r="28" spans="1:68" ht="26.25" customHeight="1">
      <c r="A28" s="30"/>
      <c r="B28" s="117" t="s">
        <v>18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  <c r="BJ28" s="52"/>
      <c r="BK28" s="53"/>
    </row>
    <row r="29" spans="1:68" ht="78" customHeight="1">
      <c r="A29" s="119"/>
      <c r="B29" s="771" t="s">
        <v>12</v>
      </c>
      <c r="C29" s="772"/>
      <c r="D29" s="772"/>
      <c r="E29" s="773"/>
      <c r="F29" s="120" t="s">
        <v>112</v>
      </c>
      <c r="G29" s="509" t="s">
        <v>105</v>
      </c>
      <c r="H29" s="509"/>
      <c r="I29" s="509"/>
      <c r="J29" s="509"/>
      <c r="K29" s="509"/>
      <c r="L29" s="509" t="s">
        <v>168</v>
      </c>
      <c r="M29" s="509"/>
      <c r="N29" s="509"/>
      <c r="O29" s="509" t="s">
        <v>169</v>
      </c>
      <c r="P29" s="509"/>
      <c r="Q29" s="509"/>
      <c r="R29" s="509" t="s">
        <v>13</v>
      </c>
      <c r="S29" s="509"/>
      <c r="T29" s="509"/>
      <c r="U29" s="509"/>
      <c r="V29" s="509" t="s">
        <v>14</v>
      </c>
      <c r="W29" s="509"/>
      <c r="X29" s="509"/>
      <c r="Y29" s="509"/>
      <c r="Z29" s="548" t="s">
        <v>49</v>
      </c>
      <c r="AA29" s="548"/>
      <c r="AB29" s="548"/>
      <c r="AC29" s="548"/>
      <c r="AD29" s="548"/>
      <c r="AE29" s="548"/>
      <c r="AF29" s="107" t="s">
        <v>119</v>
      </c>
      <c r="AG29" s="107" t="s">
        <v>109</v>
      </c>
      <c r="AH29" s="114" t="s">
        <v>15</v>
      </c>
      <c r="AI29" s="548" t="s">
        <v>191</v>
      </c>
      <c r="AJ29" s="548"/>
      <c r="AK29" s="105" t="s">
        <v>120</v>
      </c>
      <c r="AL29" s="105" t="s">
        <v>113</v>
      </c>
      <c r="AM29" s="105" t="s">
        <v>16</v>
      </c>
      <c r="AN29" s="542" t="s">
        <v>142</v>
      </c>
      <c r="AO29" s="543"/>
      <c r="AP29" s="542" t="s">
        <v>97</v>
      </c>
      <c r="AQ29" s="543"/>
      <c r="AR29" s="104" t="s">
        <v>110</v>
      </c>
      <c r="AS29" s="106" t="s">
        <v>67</v>
      </c>
      <c r="AT29" s="562" t="s">
        <v>17</v>
      </c>
      <c r="AU29" s="562"/>
      <c r="AV29" s="778" t="s">
        <v>50</v>
      </c>
      <c r="AW29" s="779"/>
      <c r="AX29" s="104" t="s">
        <v>118</v>
      </c>
      <c r="AY29" s="108" t="s">
        <v>123</v>
      </c>
      <c r="AZ29" s="105" t="s">
        <v>52</v>
      </c>
      <c r="BA29" s="105" t="s">
        <v>51</v>
      </c>
      <c r="BB29" s="105" t="s">
        <v>55</v>
      </c>
      <c r="BC29" s="106" t="s">
        <v>53</v>
      </c>
      <c r="BD29" s="583" t="s">
        <v>54</v>
      </c>
      <c r="BE29" s="584"/>
      <c r="BF29" s="584"/>
      <c r="BG29" s="584"/>
      <c r="BH29" s="585"/>
      <c r="BI29" s="562" t="s">
        <v>114</v>
      </c>
      <c r="BJ29" s="562"/>
      <c r="BK29" s="562"/>
    </row>
    <row r="30" spans="1:68" ht="24.95" customHeight="1">
      <c r="A30" s="94"/>
      <c r="B30" s="501"/>
      <c r="C30" s="502"/>
      <c r="D30" s="502"/>
      <c r="E30" s="503"/>
      <c r="F30" s="146" t="s">
        <v>188</v>
      </c>
      <c r="G30" s="408" t="s">
        <v>203</v>
      </c>
      <c r="H30" s="409"/>
      <c r="I30" s="409"/>
      <c r="J30" s="409"/>
      <c r="K30" s="410"/>
      <c r="L30" s="538">
        <v>3000</v>
      </c>
      <c r="M30" s="539"/>
      <c r="N30" s="540"/>
      <c r="O30" s="504"/>
      <c r="P30" s="505"/>
      <c r="Q30" s="506"/>
      <c r="R30" s="464" t="s">
        <v>199</v>
      </c>
      <c r="S30" s="465"/>
      <c r="T30" s="465"/>
      <c r="U30" s="466"/>
      <c r="V30" s="464" t="s">
        <v>216</v>
      </c>
      <c r="W30" s="465"/>
      <c r="X30" s="465"/>
      <c r="Y30" s="466"/>
      <c r="Z30" s="517" t="s">
        <v>221</v>
      </c>
      <c r="AA30" s="518"/>
      <c r="AB30" s="518"/>
      <c r="AC30" s="518"/>
      <c r="AD30" s="518"/>
      <c r="AE30" s="519"/>
      <c r="AF30" s="147"/>
      <c r="AG30" s="147"/>
      <c r="AH30" s="148"/>
      <c r="AI30" s="498">
        <v>0.88070000000000004</v>
      </c>
      <c r="AJ30" s="498"/>
      <c r="AK30" s="149" t="s">
        <v>167</v>
      </c>
      <c r="AL30" s="149" t="s">
        <v>167</v>
      </c>
      <c r="AM30" s="150"/>
      <c r="AN30" s="533"/>
      <c r="AO30" s="534"/>
      <c r="AP30" s="514"/>
      <c r="AQ30" s="514"/>
      <c r="AR30" s="151"/>
      <c r="AS30" s="147"/>
      <c r="AT30" s="283"/>
      <c r="AU30" s="283"/>
      <c r="AV30" s="276"/>
      <c r="AW30" s="276"/>
      <c r="AX30" s="147"/>
      <c r="AY30" s="147"/>
      <c r="AZ30" s="147" t="s">
        <v>171</v>
      </c>
      <c r="BA30" s="147" t="s">
        <v>171</v>
      </c>
      <c r="BB30" s="147"/>
      <c r="BC30" s="152"/>
      <c r="BD30" s="277"/>
      <c r="BE30" s="278"/>
      <c r="BF30" s="278"/>
      <c r="BG30" s="278"/>
      <c r="BH30" s="279"/>
      <c r="BI30" s="292" t="s">
        <v>194</v>
      </c>
      <c r="BJ30" s="293"/>
      <c r="BK30" s="294"/>
    </row>
    <row r="31" spans="1:68" ht="24.95" customHeight="1">
      <c r="A31" s="94"/>
      <c r="B31" s="501"/>
      <c r="C31" s="502"/>
      <c r="D31" s="502"/>
      <c r="E31" s="503"/>
      <c r="F31" s="146" t="s">
        <v>189</v>
      </c>
      <c r="G31" s="408" t="s">
        <v>204</v>
      </c>
      <c r="H31" s="409"/>
      <c r="I31" s="409"/>
      <c r="J31" s="409"/>
      <c r="K31" s="410"/>
      <c r="L31" s="538">
        <v>1000</v>
      </c>
      <c r="M31" s="539"/>
      <c r="N31" s="540"/>
      <c r="O31" s="504"/>
      <c r="P31" s="505"/>
      <c r="Q31" s="506"/>
      <c r="R31" s="464" t="s">
        <v>199</v>
      </c>
      <c r="S31" s="465"/>
      <c r="T31" s="465"/>
      <c r="U31" s="466"/>
      <c r="V31" s="464" t="s">
        <v>214</v>
      </c>
      <c r="W31" s="465"/>
      <c r="X31" s="465"/>
      <c r="Y31" s="466"/>
      <c r="Z31" s="517" t="s">
        <v>221</v>
      </c>
      <c r="AA31" s="518"/>
      <c r="AB31" s="518"/>
      <c r="AC31" s="518"/>
      <c r="AD31" s="518"/>
      <c r="AE31" s="519"/>
      <c r="AF31" s="147"/>
      <c r="AG31" s="147"/>
      <c r="AH31" s="148"/>
      <c r="AI31" s="498">
        <v>0.88070000000000004</v>
      </c>
      <c r="AJ31" s="498"/>
      <c r="AK31" s="149" t="s">
        <v>167</v>
      </c>
      <c r="AL31" s="149" t="s">
        <v>167</v>
      </c>
      <c r="AM31" s="150"/>
      <c r="AN31" s="533"/>
      <c r="AO31" s="534"/>
      <c r="AP31" s="514"/>
      <c r="AQ31" s="514"/>
      <c r="AR31" s="151"/>
      <c r="AS31" s="147"/>
      <c r="AT31" s="283"/>
      <c r="AU31" s="283"/>
      <c r="AV31" s="276"/>
      <c r="AW31" s="276"/>
      <c r="AX31" s="147"/>
      <c r="AY31" s="147"/>
      <c r="AZ31" s="147" t="s">
        <v>171</v>
      </c>
      <c r="BA31" s="147" t="s">
        <v>171</v>
      </c>
      <c r="BB31" s="147"/>
      <c r="BC31" s="152"/>
      <c r="BD31" s="277"/>
      <c r="BE31" s="278"/>
      <c r="BF31" s="278"/>
      <c r="BG31" s="278"/>
      <c r="BH31" s="279"/>
      <c r="BI31" s="292" t="s">
        <v>194</v>
      </c>
      <c r="BJ31" s="293"/>
      <c r="BK31" s="294"/>
    </row>
    <row r="32" spans="1:68" ht="24.95" customHeight="1">
      <c r="A32" s="94"/>
      <c r="B32" s="432"/>
      <c r="C32" s="433"/>
      <c r="D32" s="433"/>
      <c r="E32" s="434"/>
      <c r="F32" s="169" t="s">
        <v>206</v>
      </c>
      <c r="G32" s="435" t="s">
        <v>208</v>
      </c>
      <c r="H32" s="436"/>
      <c r="I32" s="436"/>
      <c r="J32" s="436"/>
      <c r="K32" s="437"/>
      <c r="L32" s="438">
        <v>1000</v>
      </c>
      <c r="M32" s="439"/>
      <c r="N32" s="440"/>
      <c r="O32" s="764"/>
      <c r="P32" s="765"/>
      <c r="Q32" s="766"/>
      <c r="R32" s="474" t="s">
        <v>199</v>
      </c>
      <c r="S32" s="475"/>
      <c r="T32" s="475"/>
      <c r="U32" s="476"/>
      <c r="V32" s="474" t="s">
        <v>216</v>
      </c>
      <c r="W32" s="475"/>
      <c r="X32" s="475"/>
      <c r="Y32" s="476"/>
      <c r="Z32" s="477" t="s">
        <v>220</v>
      </c>
      <c r="AA32" s="478"/>
      <c r="AB32" s="478"/>
      <c r="AC32" s="478"/>
      <c r="AD32" s="478"/>
      <c r="AE32" s="479"/>
      <c r="AF32" s="170"/>
      <c r="AG32" s="170"/>
      <c r="AH32" s="171"/>
      <c r="AI32" s="767">
        <v>0.90190000000000003</v>
      </c>
      <c r="AJ32" s="767"/>
      <c r="AK32" s="172" t="s">
        <v>167</v>
      </c>
      <c r="AL32" s="172" t="s">
        <v>167</v>
      </c>
      <c r="AM32" s="173"/>
      <c r="AN32" s="499"/>
      <c r="AO32" s="500"/>
      <c r="AP32" s="768"/>
      <c r="AQ32" s="768"/>
      <c r="AR32" s="174"/>
      <c r="AS32" s="175"/>
      <c r="AT32" s="769"/>
      <c r="AU32" s="769"/>
      <c r="AV32" s="770"/>
      <c r="AW32" s="770"/>
      <c r="AX32" s="175"/>
      <c r="AY32" s="175"/>
      <c r="AZ32" s="175" t="s">
        <v>171</v>
      </c>
      <c r="BA32" s="175" t="s">
        <v>171</v>
      </c>
      <c r="BB32" s="175"/>
      <c r="BC32" s="176"/>
      <c r="BD32" s="301"/>
      <c r="BE32" s="302"/>
      <c r="BF32" s="302"/>
      <c r="BG32" s="302"/>
      <c r="BH32" s="303"/>
      <c r="BI32" s="298" t="s">
        <v>192</v>
      </c>
      <c r="BJ32" s="299"/>
      <c r="BK32" s="300"/>
    </row>
    <row r="33" spans="1:63" ht="24.95" customHeight="1">
      <c r="A33" s="94"/>
      <c r="B33" s="423"/>
      <c r="C33" s="424"/>
      <c r="D33" s="424"/>
      <c r="E33" s="425"/>
      <c r="F33" s="193">
        <v>7</v>
      </c>
      <c r="G33" s="426" t="s">
        <v>209</v>
      </c>
      <c r="H33" s="427"/>
      <c r="I33" s="427"/>
      <c r="J33" s="427"/>
      <c r="K33" s="428"/>
      <c r="L33" s="429">
        <v>6000</v>
      </c>
      <c r="M33" s="430"/>
      <c r="N33" s="431"/>
      <c r="O33" s="526"/>
      <c r="P33" s="527"/>
      <c r="Q33" s="528"/>
      <c r="R33" s="467" t="s">
        <v>199</v>
      </c>
      <c r="S33" s="468"/>
      <c r="T33" s="468"/>
      <c r="U33" s="469"/>
      <c r="V33" s="467" t="s">
        <v>216</v>
      </c>
      <c r="W33" s="468"/>
      <c r="X33" s="468"/>
      <c r="Y33" s="469"/>
      <c r="Z33" s="470" t="s">
        <v>219</v>
      </c>
      <c r="AA33" s="471"/>
      <c r="AB33" s="471"/>
      <c r="AC33" s="471"/>
      <c r="AD33" s="471"/>
      <c r="AE33" s="472"/>
      <c r="AF33" s="194"/>
      <c r="AG33" s="194"/>
      <c r="AH33" s="195"/>
      <c r="AI33" s="473">
        <v>0.88670000000000004</v>
      </c>
      <c r="AJ33" s="473"/>
      <c r="AK33" s="196" t="s">
        <v>167</v>
      </c>
      <c r="AL33" s="196" t="s">
        <v>167</v>
      </c>
      <c r="AM33" s="197"/>
      <c r="AN33" s="496"/>
      <c r="AO33" s="497"/>
      <c r="AP33" s="515"/>
      <c r="AQ33" s="515"/>
      <c r="AR33" s="198"/>
      <c r="AS33" s="194"/>
      <c r="AT33" s="285"/>
      <c r="AU33" s="285"/>
      <c r="AV33" s="286"/>
      <c r="AW33" s="286"/>
      <c r="AX33" s="194"/>
      <c r="AY33" s="194"/>
      <c r="AZ33" s="194" t="s">
        <v>171</v>
      </c>
      <c r="BA33" s="194" t="s">
        <v>171</v>
      </c>
      <c r="BB33" s="194"/>
      <c r="BC33" s="199"/>
      <c r="BD33" s="295"/>
      <c r="BE33" s="296"/>
      <c r="BF33" s="296"/>
      <c r="BG33" s="296"/>
      <c r="BH33" s="297"/>
      <c r="BI33" s="304" t="s">
        <v>193</v>
      </c>
      <c r="BJ33" s="305"/>
      <c r="BK33" s="306"/>
    </row>
    <row r="34" spans="1:63" ht="24.95" customHeight="1">
      <c r="A34" s="94"/>
      <c r="B34" s="411"/>
      <c r="C34" s="412"/>
      <c r="D34" s="412"/>
      <c r="E34" s="413"/>
      <c r="F34" s="204">
        <v>8</v>
      </c>
      <c r="G34" s="414" t="s">
        <v>210</v>
      </c>
      <c r="H34" s="415"/>
      <c r="I34" s="415"/>
      <c r="J34" s="415"/>
      <c r="K34" s="416"/>
      <c r="L34" s="417">
        <v>2000</v>
      </c>
      <c r="M34" s="418"/>
      <c r="N34" s="419"/>
      <c r="O34" s="523"/>
      <c r="P34" s="524"/>
      <c r="Q34" s="525"/>
      <c r="R34" s="493" t="s">
        <v>199</v>
      </c>
      <c r="S34" s="494"/>
      <c r="T34" s="494"/>
      <c r="U34" s="495"/>
      <c r="V34" s="493" t="s">
        <v>216</v>
      </c>
      <c r="W34" s="494"/>
      <c r="X34" s="494"/>
      <c r="Y34" s="495"/>
      <c r="Z34" s="487" t="s">
        <v>176</v>
      </c>
      <c r="AA34" s="488"/>
      <c r="AB34" s="488"/>
      <c r="AC34" s="488"/>
      <c r="AD34" s="488"/>
      <c r="AE34" s="489"/>
      <c r="AF34" s="205"/>
      <c r="AG34" s="205"/>
      <c r="AH34" s="206"/>
      <c r="AI34" s="490">
        <v>0.88670000000000004</v>
      </c>
      <c r="AJ34" s="490"/>
      <c r="AK34" s="207" t="s">
        <v>167</v>
      </c>
      <c r="AL34" s="207" t="s">
        <v>167</v>
      </c>
      <c r="AM34" s="208"/>
      <c r="AN34" s="491"/>
      <c r="AO34" s="492"/>
      <c r="AP34" s="532"/>
      <c r="AQ34" s="532"/>
      <c r="AR34" s="209"/>
      <c r="AS34" s="210"/>
      <c r="AT34" s="287"/>
      <c r="AU34" s="287"/>
      <c r="AV34" s="288"/>
      <c r="AW34" s="288"/>
      <c r="AX34" s="210"/>
      <c r="AY34" s="210"/>
      <c r="AZ34" s="210" t="s">
        <v>171</v>
      </c>
      <c r="BA34" s="210" t="s">
        <v>171</v>
      </c>
      <c r="BB34" s="210"/>
      <c r="BC34" s="211"/>
      <c r="BD34" s="310"/>
      <c r="BE34" s="311"/>
      <c r="BF34" s="311"/>
      <c r="BG34" s="311"/>
      <c r="BH34" s="312"/>
      <c r="BI34" s="307" t="s">
        <v>193</v>
      </c>
      <c r="BJ34" s="308"/>
      <c r="BK34" s="309"/>
    </row>
    <row r="35" spans="1:63" ht="24.95" customHeight="1">
      <c r="A35" s="94"/>
      <c r="B35" s="420"/>
      <c r="C35" s="421"/>
      <c r="D35" s="421"/>
      <c r="E35" s="422"/>
      <c r="F35" s="181">
        <v>9</v>
      </c>
      <c r="G35" s="535" t="s">
        <v>211</v>
      </c>
      <c r="H35" s="536"/>
      <c r="I35" s="536"/>
      <c r="J35" s="536"/>
      <c r="K35" s="537"/>
      <c r="L35" s="405">
        <v>4000</v>
      </c>
      <c r="M35" s="406"/>
      <c r="N35" s="407"/>
      <c r="O35" s="520"/>
      <c r="P35" s="521"/>
      <c r="Q35" s="522"/>
      <c r="R35" s="480" t="s">
        <v>199</v>
      </c>
      <c r="S35" s="481"/>
      <c r="T35" s="481"/>
      <c r="U35" s="482"/>
      <c r="V35" s="480" t="s">
        <v>216</v>
      </c>
      <c r="W35" s="481"/>
      <c r="X35" s="481"/>
      <c r="Y35" s="482"/>
      <c r="Z35" s="529" t="s">
        <v>178</v>
      </c>
      <c r="AA35" s="530"/>
      <c r="AB35" s="530"/>
      <c r="AC35" s="530"/>
      <c r="AD35" s="530"/>
      <c r="AE35" s="531"/>
      <c r="AF35" s="182"/>
      <c r="AG35" s="182"/>
      <c r="AH35" s="183"/>
      <c r="AI35" s="516">
        <v>0.88070000000000004</v>
      </c>
      <c r="AJ35" s="516"/>
      <c r="AK35" s="184" t="s">
        <v>167</v>
      </c>
      <c r="AL35" s="184" t="s">
        <v>167</v>
      </c>
      <c r="AM35" s="185"/>
      <c r="AN35" s="483"/>
      <c r="AO35" s="484"/>
      <c r="AP35" s="513"/>
      <c r="AQ35" s="513"/>
      <c r="AR35" s="186"/>
      <c r="AS35" s="182"/>
      <c r="AT35" s="284"/>
      <c r="AU35" s="284"/>
      <c r="AV35" s="331"/>
      <c r="AW35" s="331"/>
      <c r="AX35" s="182"/>
      <c r="AY35" s="182"/>
      <c r="AZ35" s="182" t="s">
        <v>171</v>
      </c>
      <c r="BA35" s="182" t="s">
        <v>171</v>
      </c>
      <c r="BB35" s="182"/>
      <c r="BC35" s="187"/>
      <c r="BD35" s="332"/>
      <c r="BE35" s="333"/>
      <c r="BF35" s="333"/>
      <c r="BG35" s="333"/>
      <c r="BH35" s="334"/>
      <c r="BI35" s="315" t="s">
        <v>194</v>
      </c>
      <c r="BJ35" s="316"/>
      <c r="BK35" s="317"/>
    </row>
    <row r="36" spans="1:63" ht="24.95" customHeight="1">
      <c r="A36" s="94"/>
      <c r="B36" s="441"/>
      <c r="C36" s="442"/>
      <c r="D36" s="442"/>
      <c r="E36" s="443"/>
      <c r="F36" s="157">
        <v>10</v>
      </c>
      <c r="G36" s="444" t="s">
        <v>212</v>
      </c>
      <c r="H36" s="445"/>
      <c r="I36" s="445"/>
      <c r="J36" s="445"/>
      <c r="K36" s="446"/>
      <c r="L36" s="447">
        <v>2000</v>
      </c>
      <c r="M36" s="448"/>
      <c r="N36" s="449"/>
      <c r="O36" s="456"/>
      <c r="P36" s="457"/>
      <c r="Q36" s="458"/>
      <c r="R36" s="451" t="s">
        <v>199</v>
      </c>
      <c r="S36" s="452"/>
      <c r="T36" s="452"/>
      <c r="U36" s="453"/>
      <c r="V36" s="451" t="s">
        <v>216</v>
      </c>
      <c r="W36" s="452"/>
      <c r="X36" s="452"/>
      <c r="Y36" s="453"/>
      <c r="Z36" s="459" t="s">
        <v>173</v>
      </c>
      <c r="AA36" s="460"/>
      <c r="AB36" s="460"/>
      <c r="AC36" s="460"/>
      <c r="AD36" s="460"/>
      <c r="AE36" s="461"/>
      <c r="AF36" s="167"/>
      <c r="AG36" s="167"/>
      <c r="AH36" s="168"/>
      <c r="AI36" s="455">
        <v>0.90169999999999995</v>
      </c>
      <c r="AJ36" s="455"/>
      <c r="AK36" s="159" t="s">
        <v>167</v>
      </c>
      <c r="AL36" s="159" t="s">
        <v>167</v>
      </c>
      <c r="AM36" s="160"/>
      <c r="AN36" s="485"/>
      <c r="AO36" s="486"/>
      <c r="AP36" s="454"/>
      <c r="AQ36" s="454"/>
      <c r="AR36" s="161"/>
      <c r="AS36" s="158"/>
      <c r="AT36" s="450"/>
      <c r="AU36" s="450"/>
      <c r="AV36" s="338"/>
      <c r="AW36" s="338"/>
      <c r="AX36" s="158"/>
      <c r="AY36" s="158"/>
      <c r="AZ36" s="158" t="s">
        <v>171</v>
      </c>
      <c r="BA36" s="158" t="s">
        <v>171</v>
      </c>
      <c r="BB36" s="158"/>
      <c r="BC36" s="162"/>
      <c r="BD36" s="289"/>
      <c r="BE36" s="290"/>
      <c r="BF36" s="290"/>
      <c r="BG36" s="290"/>
      <c r="BH36" s="291"/>
      <c r="BI36" s="318" t="s">
        <v>217</v>
      </c>
      <c r="BJ36" s="319"/>
      <c r="BK36" s="320"/>
    </row>
    <row r="37" spans="1:63" s="22" customFormat="1" ht="15.75" customHeight="1">
      <c r="A37" s="50"/>
      <c r="B37" s="121"/>
      <c r="C37" s="121"/>
      <c r="D37" s="121"/>
      <c r="E37" s="121"/>
      <c r="F37" s="122"/>
      <c r="G37" s="54"/>
      <c r="H37" s="54"/>
      <c r="I37" s="54"/>
      <c r="J37" s="54"/>
      <c r="K37" s="54"/>
      <c r="L37" s="398">
        <f>SUM(L30:N36)</f>
        <v>19000</v>
      </c>
      <c r="M37" s="398"/>
      <c r="N37" s="398"/>
      <c r="O37" s="398">
        <f>SUM(O30:Q36)</f>
        <v>0</v>
      </c>
      <c r="P37" s="398"/>
      <c r="Q37" s="398"/>
      <c r="R37" s="55"/>
      <c r="S37" s="85"/>
      <c r="T37" s="85"/>
      <c r="U37" s="85"/>
      <c r="V37" s="56"/>
      <c r="W37" s="57"/>
      <c r="X37" s="57"/>
      <c r="Y37" s="57"/>
      <c r="Z37" s="58"/>
      <c r="AA37" s="58"/>
      <c r="AB37" s="58"/>
      <c r="AC37" s="58"/>
      <c r="AD37" s="58"/>
      <c r="AE37" s="58"/>
      <c r="AF37" s="59"/>
      <c r="AG37" s="59"/>
      <c r="AH37" s="59"/>
      <c r="AI37" s="60"/>
      <c r="AJ37" s="60"/>
      <c r="AK37" s="59"/>
      <c r="AL37" s="59"/>
      <c r="AM37" s="61"/>
      <c r="AN37" s="62"/>
      <c r="AO37" s="62"/>
      <c r="AP37" s="63"/>
      <c r="AQ37" s="63"/>
      <c r="AR37" s="64"/>
      <c r="AS37" s="65"/>
      <c r="AT37" s="92"/>
      <c r="AU37" s="93"/>
      <c r="AV37" s="66"/>
      <c r="AW37" s="66"/>
      <c r="AX37" s="67"/>
      <c r="AY37" s="68"/>
      <c r="AZ37" s="69"/>
      <c r="BA37" s="69"/>
      <c r="BB37" s="69"/>
      <c r="BC37" s="69"/>
      <c r="BD37" s="70"/>
      <c r="BE37" s="70"/>
      <c r="BF37" s="70"/>
      <c r="BG37" s="70"/>
      <c r="BH37" s="70"/>
      <c r="BI37" s="66"/>
      <c r="BJ37" s="66"/>
      <c r="BK37" s="66"/>
    </row>
    <row r="38" spans="1:63" ht="21.75" customHeight="1">
      <c r="A38" s="26"/>
      <c r="B38" s="280" t="s">
        <v>122</v>
      </c>
      <c r="C38" s="280"/>
      <c r="D38" s="280"/>
      <c r="E38" s="280"/>
      <c r="F38" s="280"/>
      <c r="G38" s="280"/>
      <c r="H38" s="280"/>
      <c r="I38" s="280"/>
      <c r="J38" s="280"/>
      <c r="K38" s="280"/>
      <c r="L38" s="399" t="s">
        <v>25</v>
      </c>
      <c r="M38" s="401"/>
      <c r="N38" s="401"/>
      <c r="O38" s="401"/>
      <c r="P38" s="401"/>
      <c r="Q38" s="401"/>
      <c r="R38" s="402" t="s">
        <v>158</v>
      </c>
      <c r="S38" s="403"/>
      <c r="T38" s="403"/>
      <c r="U38" s="403"/>
      <c r="V38" s="404"/>
      <c r="W38" s="462" t="s">
        <v>21</v>
      </c>
      <c r="X38" s="339"/>
      <c r="Y38" s="339"/>
      <c r="Z38" s="339"/>
      <c r="AA38" s="339"/>
      <c r="AB38" s="339"/>
      <c r="AC38" s="339"/>
      <c r="AD38" s="339"/>
      <c r="AE38" s="463"/>
      <c r="AF38" s="462" t="s">
        <v>20</v>
      </c>
      <c r="AG38" s="339"/>
      <c r="AH38" s="339"/>
      <c r="AI38" s="339"/>
      <c r="AJ38" s="339"/>
      <c r="AK38" s="339"/>
      <c r="AL38" s="339"/>
      <c r="AM38" s="463"/>
      <c r="AN38" s="350" t="s">
        <v>23</v>
      </c>
      <c r="AO38" s="350"/>
      <c r="AP38" s="350"/>
      <c r="AQ38" s="350"/>
      <c r="AR38" s="273">
        <f>L37</f>
        <v>19000</v>
      </c>
      <c r="AS38" s="274"/>
      <c r="AT38" s="275"/>
      <c r="AU38" s="281" t="s">
        <v>24</v>
      </c>
      <c r="AV38" s="282"/>
      <c r="AW38" s="282"/>
      <c r="AX38" s="282"/>
      <c r="AY38" s="282"/>
      <c r="AZ38" s="339" t="s">
        <v>46</v>
      </c>
      <c r="BA38" s="339"/>
      <c r="BB38" s="339"/>
      <c r="BC38" s="280" t="s">
        <v>64</v>
      </c>
      <c r="BD38" s="280"/>
      <c r="BE38" s="280"/>
      <c r="BF38" s="280"/>
      <c r="BG38" s="280"/>
      <c r="BH38" s="280" t="s">
        <v>35</v>
      </c>
      <c r="BI38" s="280"/>
      <c r="BJ38" s="280"/>
      <c r="BK38" s="280"/>
    </row>
    <row r="39" spans="1:63" ht="21.75" customHeight="1">
      <c r="A39" s="20"/>
      <c r="B39" s="400" t="s">
        <v>28</v>
      </c>
      <c r="C39" s="400"/>
      <c r="D39" s="400"/>
      <c r="E39" s="400"/>
      <c r="F39" s="400"/>
      <c r="G39" s="400"/>
      <c r="H39" s="400"/>
      <c r="I39" s="400"/>
      <c r="J39" s="400"/>
      <c r="K39" s="400"/>
      <c r="L39" s="280" t="s">
        <v>19</v>
      </c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386">
        <v>0.47</v>
      </c>
      <c r="X39" s="387"/>
      <c r="Y39" s="387"/>
      <c r="Z39" s="387"/>
      <c r="AA39" s="387"/>
      <c r="AB39" s="387"/>
      <c r="AC39" s="387"/>
      <c r="AD39" s="387"/>
      <c r="AE39" s="388"/>
      <c r="AF39" s="386">
        <v>0.62</v>
      </c>
      <c r="AG39" s="387"/>
      <c r="AH39" s="387"/>
      <c r="AI39" s="387"/>
      <c r="AJ39" s="387"/>
      <c r="AK39" s="387"/>
      <c r="AL39" s="387"/>
      <c r="AM39" s="388"/>
      <c r="AN39" s="383" t="s">
        <v>106</v>
      </c>
      <c r="AO39" s="384"/>
      <c r="AP39" s="384"/>
      <c r="AQ39" s="385"/>
      <c r="AR39" s="351">
        <v>10</v>
      </c>
      <c r="AS39" s="352"/>
      <c r="AT39" s="353"/>
      <c r="AU39" s="281" t="s">
        <v>27</v>
      </c>
      <c r="AV39" s="282"/>
      <c r="AW39" s="282"/>
      <c r="AX39" s="282"/>
      <c r="AY39" s="340"/>
      <c r="AZ39" s="335">
        <v>51420</v>
      </c>
      <c r="BA39" s="336"/>
      <c r="BB39" s="337"/>
      <c r="BC39" s="314">
        <v>13.363</v>
      </c>
      <c r="BD39" s="314"/>
      <c r="BE39" s="314"/>
      <c r="BF39" s="314"/>
      <c r="BG39" s="314"/>
      <c r="BH39" s="321"/>
      <c r="BI39" s="322"/>
      <c r="BJ39" s="322"/>
      <c r="BK39" s="323"/>
    </row>
    <row r="40" spans="1:63" ht="21.75" customHeight="1">
      <c r="A40" s="20"/>
      <c r="B40" s="399" t="s">
        <v>30</v>
      </c>
      <c r="C40" s="399"/>
      <c r="D40" s="399"/>
      <c r="E40" s="399"/>
      <c r="F40" s="399"/>
      <c r="G40" s="399"/>
      <c r="H40" s="280" t="s">
        <v>3</v>
      </c>
      <c r="I40" s="280"/>
      <c r="J40" s="280"/>
      <c r="K40" s="280"/>
      <c r="L40" s="368" t="s">
        <v>59</v>
      </c>
      <c r="M40" s="368"/>
      <c r="N40" s="368"/>
      <c r="O40" s="368"/>
      <c r="P40" s="368"/>
      <c r="Q40" s="368"/>
      <c r="R40" s="368" t="s">
        <v>60</v>
      </c>
      <c r="S40" s="368"/>
      <c r="T40" s="368"/>
      <c r="U40" s="368"/>
      <c r="V40" s="368"/>
      <c r="W40" s="50"/>
      <c r="X40" s="20"/>
      <c r="Y40" s="20"/>
      <c r="Z40" s="20"/>
      <c r="AA40" s="20"/>
      <c r="AB40" s="20"/>
      <c r="AC40" s="20"/>
      <c r="AD40" s="50"/>
      <c r="AE40" s="50"/>
      <c r="AF40" s="20"/>
      <c r="AG40" s="20"/>
      <c r="AH40" s="20"/>
      <c r="AI40" s="20"/>
      <c r="AJ40" s="20"/>
      <c r="AK40" s="20"/>
      <c r="AL40" s="50"/>
      <c r="AM40" s="50"/>
      <c r="AN40" s="347" t="s">
        <v>26</v>
      </c>
      <c r="AO40" s="348"/>
      <c r="AP40" s="348"/>
      <c r="AQ40" s="349"/>
      <c r="AR40" s="351">
        <v>251</v>
      </c>
      <c r="AS40" s="352"/>
      <c r="AT40" s="353"/>
      <c r="AU40" s="281" t="s">
        <v>29</v>
      </c>
      <c r="AV40" s="282"/>
      <c r="AW40" s="282"/>
      <c r="AX40" s="282"/>
      <c r="AY40" s="340"/>
      <c r="AZ40" s="335">
        <v>49997</v>
      </c>
      <c r="BA40" s="336"/>
      <c r="BB40" s="337"/>
      <c r="BC40" s="314">
        <v>13.090999999999999</v>
      </c>
      <c r="BD40" s="314"/>
      <c r="BE40" s="314"/>
      <c r="BF40" s="314"/>
      <c r="BG40" s="314"/>
      <c r="BH40" s="321"/>
      <c r="BI40" s="322"/>
      <c r="BJ40" s="322"/>
      <c r="BK40" s="323"/>
    </row>
    <row r="41" spans="1:63" ht="21.75" customHeight="1">
      <c r="A41" s="20"/>
      <c r="B41" s="394" t="s">
        <v>163</v>
      </c>
      <c r="C41" s="394"/>
      <c r="D41" s="394"/>
      <c r="E41" s="394"/>
      <c r="F41" s="394"/>
      <c r="G41" s="394"/>
      <c r="H41" s="391" t="s">
        <v>161</v>
      </c>
      <c r="I41" s="391"/>
      <c r="J41" s="391"/>
      <c r="K41" s="391"/>
      <c r="L41" s="370" t="s">
        <v>157</v>
      </c>
      <c r="M41" s="370"/>
      <c r="N41" s="370"/>
      <c r="O41" s="370"/>
      <c r="P41" s="370"/>
      <c r="Q41" s="370"/>
      <c r="R41" s="369">
        <v>1.4</v>
      </c>
      <c r="S41" s="369"/>
      <c r="T41" s="369"/>
      <c r="U41" s="369"/>
      <c r="V41" s="369"/>
      <c r="W41" s="50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50"/>
      <c r="AN41" s="347" t="s">
        <v>32</v>
      </c>
      <c r="AO41" s="348"/>
      <c r="AP41" s="348"/>
      <c r="AQ41" s="349"/>
      <c r="AR41" s="351">
        <v>20</v>
      </c>
      <c r="AS41" s="352"/>
      <c r="AT41" s="353"/>
      <c r="AU41" s="344" t="s">
        <v>33</v>
      </c>
      <c r="AV41" s="345"/>
      <c r="AW41" s="345"/>
      <c r="AX41" s="345"/>
      <c r="AY41" s="346"/>
      <c r="AZ41" s="341">
        <v>48577</v>
      </c>
      <c r="BA41" s="342"/>
      <c r="BB41" s="343"/>
      <c r="BC41" s="314">
        <v>12.819000000000001</v>
      </c>
      <c r="BD41" s="314"/>
      <c r="BE41" s="314"/>
      <c r="BF41" s="314"/>
      <c r="BG41" s="314"/>
      <c r="BH41" s="321"/>
      <c r="BI41" s="322"/>
      <c r="BJ41" s="322"/>
      <c r="BK41" s="323"/>
    </row>
    <row r="42" spans="1:63" ht="21.75" customHeight="1">
      <c r="A42" s="20"/>
      <c r="B42" s="394" t="s">
        <v>164</v>
      </c>
      <c r="C42" s="394"/>
      <c r="D42" s="394"/>
      <c r="E42" s="394"/>
      <c r="F42" s="394"/>
      <c r="G42" s="394"/>
      <c r="H42" s="391" t="s">
        <v>162</v>
      </c>
      <c r="I42" s="391"/>
      <c r="J42" s="391"/>
      <c r="K42" s="391"/>
      <c r="L42" s="370"/>
      <c r="M42" s="370"/>
      <c r="N42" s="370"/>
      <c r="O42" s="370"/>
      <c r="P42" s="370"/>
      <c r="Q42" s="370"/>
      <c r="R42" s="369"/>
      <c r="S42" s="369"/>
      <c r="T42" s="369"/>
      <c r="U42" s="369"/>
      <c r="V42" s="369"/>
      <c r="W42" s="50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50"/>
      <c r="AN42" s="347" t="s">
        <v>37</v>
      </c>
      <c r="AO42" s="348"/>
      <c r="AP42" s="348"/>
      <c r="AQ42" s="349"/>
      <c r="AR42" s="351">
        <v>30</v>
      </c>
      <c r="AS42" s="352"/>
      <c r="AT42" s="353"/>
      <c r="AU42" s="357" t="s">
        <v>34</v>
      </c>
      <c r="AV42" s="358"/>
      <c r="AW42" s="358"/>
      <c r="AX42" s="358"/>
      <c r="AY42" s="359"/>
      <c r="AZ42" s="363">
        <v>10988</v>
      </c>
      <c r="BA42" s="364"/>
      <c r="BB42" s="365"/>
      <c r="BC42" s="367"/>
      <c r="BD42" s="367"/>
      <c r="BE42" s="367"/>
      <c r="BF42" s="367"/>
      <c r="BG42" s="367"/>
      <c r="BH42" s="321"/>
      <c r="BI42" s="322"/>
      <c r="BJ42" s="322"/>
      <c r="BK42" s="323"/>
    </row>
    <row r="43" spans="1:63" ht="21.75" customHeight="1">
      <c r="A43" s="20"/>
      <c r="B43" s="392" t="s">
        <v>56</v>
      </c>
      <c r="C43" s="392"/>
      <c r="D43" s="392"/>
      <c r="E43" s="392"/>
      <c r="F43" s="392"/>
      <c r="G43" s="392"/>
      <c r="H43" s="394" t="s">
        <v>159</v>
      </c>
      <c r="I43" s="394"/>
      <c r="J43" s="394"/>
      <c r="K43" s="394"/>
      <c r="L43" s="368" t="s">
        <v>61</v>
      </c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50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 s="50"/>
      <c r="AN43" s="347" t="s">
        <v>35</v>
      </c>
      <c r="AO43" s="348"/>
      <c r="AP43" s="348"/>
      <c r="AQ43" s="349"/>
      <c r="AR43" s="351">
        <v>409</v>
      </c>
      <c r="AS43" s="352"/>
      <c r="AT43" s="353"/>
      <c r="AU43" s="350" t="s">
        <v>36</v>
      </c>
      <c r="AV43" s="350"/>
      <c r="AW43" s="350"/>
      <c r="AX43" s="350"/>
      <c r="AY43" s="350"/>
      <c r="AZ43" s="280">
        <v>52.29</v>
      </c>
      <c r="BA43" s="280"/>
      <c r="BB43" s="280"/>
      <c r="BC43" s="366" t="s">
        <v>195</v>
      </c>
      <c r="BD43" s="366"/>
      <c r="BE43" s="366"/>
      <c r="BF43" s="366"/>
      <c r="BG43" s="366"/>
      <c r="BH43" s="313">
        <v>1.0249999999999999</v>
      </c>
      <c r="BI43" s="313"/>
      <c r="BJ43" s="313"/>
      <c r="BK43" s="313"/>
    </row>
    <row r="44" spans="1:63" ht="21.75" customHeight="1">
      <c r="A44" s="20"/>
      <c r="B44" s="280" t="s">
        <v>22</v>
      </c>
      <c r="C44" s="280"/>
      <c r="D44" s="280"/>
      <c r="E44" s="280"/>
      <c r="F44" s="393" t="s">
        <v>57</v>
      </c>
      <c r="G44" s="393"/>
      <c r="H44" s="393"/>
      <c r="I44" s="397" t="s">
        <v>31</v>
      </c>
      <c r="J44" s="397"/>
      <c r="K44" s="397"/>
      <c r="L44" s="396">
        <v>1</v>
      </c>
      <c r="M44" s="396"/>
      <c r="N44" s="396"/>
      <c r="O44" s="396"/>
      <c r="P44" s="396"/>
      <c r="Q44" s="396"/>
      <c r="R44" s="330">
        <v>55036.7</v>
      </c>
      <c r="S44" s="330"/>
      <c r="T44" s="330"/>
      <c r="U44" s="330"/>
      <c r="V44" s="330"/>
      <c r="W44" s="50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 s="50"/>
      <c r="AN44" s="347" t="s">
        <v>43</v>
      </c>
      <c r="AO44" s="348"/>
      <c r="AP44" s="348"/>
      <c r="AQ44" s="349"/>
      <c r="AR44" s="351">
        <v>3838</v>
      </c>
      <c r="AS44" s="352"/>
      <c r="AT44" s="353"/>
      <c r="AU44" s="350" t="s">
        <v>38</v>
      </c>
      <c r="AV44" s="350"/>
      <c r="AW44" s="350"/>
      <c r="AX44" s="350"/>
      <c r="AY44" s="350"/>
      <c r="AZ44" s="354"/>
      <c r="BA44" s="354"/>
      <c r="BB44" s="355" t="str">
        <f>TEXT(TRUNC((AZ44*3.28083989501),0),"0")&amp;"'"&amp;TEXT(((AZ44*3.28083989501)-TRUNC((AZ44*3.28083989501),0))*12,"0")&amp;""""</f>
        <v>0'0"</v>
      </c>
      <c r="BC44" s="356"/>
      <c r="BD44" s="83" t="s">
        <v>39</v>
      </c>
      <c r="BE44" s="81"/>
      <c r="BF44" s="81"/>
      <c r="BG44" s="82"/>
      <c r="BH44" s="376">
        <v>7.98</v>
      </c>
      <c r="BI44" s="377"/>
      <c r="BJ44" s="355" t="str">
        <f>TEXT(TRUNC((BH44*3.28083989501),0),"0")&amp;"'"&amp;TEXT(((BH44*3.28083989501)-TRUNC((BH44*3.28083989501),0))*12,"0")&amp;""""</f>
        <v>26'2"</v>
      </c>
      <c r="BK44" s="356"/>
    </row>
    <row r="45" spans="1:63" ht="21.75" customHeight="1">
      <c r="A45" s="20"/>
      <c r="B45" s="395"/>
      <c r="C45" s="395"/>
      <c r="D45" s="395"/>
      <c r="E45" s="395"/>
      <c r="F45" s="389"/>
      <c r="G45" s="389"/>
      <c r="H45" s="389"/>
      <c r="I45" s="390"/>
      <c r="J45" s="390"/>
      <c r="K45" s="390"/>
      <c r="L45" s="371" t="s">
        <v>62</v>
      </c>
      <c r="M45" s="371"/>
      <c r="N45" s="371"/>
      <c r="O45" s="371"/>
      <c r="P45" s="371"/>
      <c r="Q45" s="371"/>
      <c r="R45" s="330">
        <v>53936</v>
      </c>
      <c r="S45" s="330"/>
      <c r="T45" s="330"/>
      <c r="U45" s="330"/>
      <c r="V45" s="330"/>
      <c r="W45" s="50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 s="50"/>
      <c r="AN45" s="347" t="s">
        <v>40</v>
      </c>
      <c r="AO45" s="348"/>
      <c r="AP45" s="348"/>
      <c r="AQ45" s="349"/>
      <c r="AR45" s="360">
        <v>368</v>
      </c>
      <c r="AS45" s="361"/>
      <c r="AT45" s="362"/>
      <c r="AU45" s="350" t="s">
        <v>41</v>
      </c>
      <c r="AV45" s="350"/>
      <c r="AW45" s="350"/>
      <c r="AX45" s="350"/>
      <c r="AY45" s="350"/>
      <c r="AZ45" s="354"/>
      <c r="BA45" s="354"/>
      <c r="BB45" s="355" t="str">
        <f>TEXT(TRUNC((AZ45*3.28083989501),0),"0")&amp;"'"&amp;TEXT(((AZ45*3.28083989501)-TRUNC((AZ45*3.28083989501),0))*12,"0")&amp;""""</f>
        <v>0'0"</v>
      </c>
      <c r="BC45" s="356"/>
      <c r="BD45" s="83" t="s">
        <v>42</v>
      </c>
      <c r="BE45" s="81"/>
      <c r="BF45" s="81"/>
      <c r="BG45" s="82"/>
      <c r="BH45" s="376">
        <v>7.98</v>
      </c>
      <c r="BI45" s="377"/>
      <c r="BJ45" s="355" t="str">
        <f>TEXT(TRUNC((BH45*3.28083989501),0),"0")&amp;"'"&amp;TEXT(((BH45*3.28083989501)-TRUNC((BH45*3.28083989501),0))*12,"0")&amp;""""</f>
        <v>26'2"</v>
      </c>
      <c r="BK45" s="356"/>
    </row>
    <row r="46" spans="1:63" ht="21.75" customHeight="1">
      <c r="A46" s="20"/>
      <c r="B46" s="395"/>
      <c r="C46" s="395"/>
      <c r="D46" s="395"/>
      <c r="E46" s="395"/>
      <c r="F46" s="389"/>
      <c r="G46" s="389"/>
      <c r="H46" s="389"/>
      <c r="I46" s="390"/>
      <c r="J46" s="390"/>
      <c r="K46" s="390"/>
      <c r="L46" s="371" t="s">
        <v>63</v>
      </c>
      <c r="M46" s="371"/>
      <c r="N46" s="371"/>
      <c r="O46" s="371"/>
      <c r="P46" s="371"/>
      <c r="Q46" s="371"/>
      <c r="R46" s="330">
        <v>51987.1</v>
      </c>
      <c r="S46" s="330"/>
      <c r="T46" s="330"/>
      <c r="U46" s="330"/>
      <c r="V46" s="330"/>
      <c r="W46" s="50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 s="50"/>
      <c r="AN46" s="347" t="s">
        <v>46</v>
      </c>
      <c r="AO46" s="348"/>
      <c r="AP46" s="348"/>
      <c r="AQ46" s="349"/>
      <c r="AR46" s="372">
        <f>SUM(AR38:AR45)</f>
        <v>23926</v>
      </c>
      <c r="AS46" s="372"/>
      <c r="AT46" s="372"/>
      <c r="AU46" s="350" t="s">
        <v>44</v>
      </c>
      <c r="AV46" s="350"/>
      <c r="AW46" s="350"/>
      <c r="AX46" s="350"/>
      <c r="AY46" s="350"/>
      <c r="AZ46" s="375"/>
      <c r="BA46" s="375"/>
      <c r="BB46" s="355" t="str">
        <f>TEXT(TRUNC((AZ46*3.28083989501),0),"0")&amp;"'"&amp;TEXT(((AZ46*3.28083989501)-TRUNC((AZ46*3.28083989501),0))*12,"0")&amp;""""</f>
        <v>0'0"</v>
      </c>
      <c r="BC46" s="356"/>
      <c r="BD46" s="83" t="s">
        <v>45</v>
      </c>
      <c r="BE46" s="81"/>
      <c r="BF46" s="81"/>
      <c r="BG46" s="82"/>
      <c r="BH46" s="375">
        <v>7.98</v>
      </c>
      <c r="BI46" s="375"/>
      <c r="BJ46" s="355" t="str">
        <f>TEXT(TRUNC((BH46*3.28083989501),0),"0")&amp;"'"&amp;TEXT(((BH46*3.28083989501)-TRUNC((BH46*3.28083989501),0))*12,"0")&amp;""""</f>
        <v>26'2"</v>
      </c>
      <c r="BK46" s="356"/>
    </row>
    <row r="47" spans="1:63" ht="21.75" customHeight="1">
      <c r="A47" s="20"/>
      <c r="B47" s="395"/>
      <c r="C47" s="395"/>
      <c r="D47" s="395"/>
      <c r="E47" s="395"/>
      <c r="F47" s="389"/>
      <c r="G47" s="389"/>
      <c r="H47" s="389"/>
      <c r="I47" s="390"/>
      <c r="J47" s="390"/>
      <c r="K47" s="390"/>
      <c r="L47" s="371" t="s">
        <v>160</v>
      </c>
      <c r="M47" s="371"/>
      <c r="N47" s="371"/>
      <c r="O47" s="371"/>
      <c r="P47" s="371"/>
      <c r="Q47" s="371"/>
      <c r="R47" s="330">
        <v>1948.9</v>
      </c>
      <c r="S47" s="330"/>
      <c r="T47" s="330"/>
      <c r="U47" s="330"/>
      <c r="V47" s="330"/>
      <c r="W47" s="71"/>
      <c r="X47" s="71"/>
      <c r="Y47" s="71"/>
      <c r="Z47" s="71"/>
      <c r="AA47" s="71"/>
      <c r="AB47" s="71"/>
      <c r="AC47" s="71"/>
      <c r="AD47" s="71"/>
      <c r="AE47" s="72" t="s">
        <v>58</v>
      </c>
      <c r="AF47" s="71"/>
      <c r="AG47" s="71"/>
      <c r="AH47" s="71"/>
      <c r="AI47" s="71"/>
      <c r="AJ47" s="71"/>
      <c r="AK47" s="71"/>
      <c r="AL47" s="71"/>
      <c r="AM47" s="71"/>
      <c r="AN47" s="327" t="s">
        <v>68</v>
      </c>
      <c r="AO47" s="328"/>
      <c r="AP47" s="328"/>
      <c r="AQ47" s="329"/>
      <c r="AR47" s="324">
        <f>AR46+AZ42</f>
        <v>34914</v>
      </c>
      <c r="AS47" s="325"/>
      <c r="AT47" s="326"/>
      <c r="AU47" s="380" t="s">
        <v>47</v>
      </c>
      <c r="AV47" s="380"/>
      <c r="AW47" s="380"/>
      <c r="AX47" s="380"/>
      <c r="AY47" s="380"/>
      <c r="AZ47" s="375"/>
      <c r="BA47" s="375"/>
      <c r="BB47" s="382">
        <f>AZ47*3.28083989501</f>
        <v>0</v>
      </c>
      <c r="BC47" s="382"/>
      <c r="BD47" s="83" t="s">
        <v>47</v>
      </c>
      <c r="BE47" s="81"/>
      <c r="BF47" s="81"/>
      <c r="BG47" s="82"/>
      <c r="BH47" s="375">
        <f>BH45-BH44</f>
        <v>0</v>
      </c>
      <c r="BI47" s="375"/>
      <c r="BJ47" s="355">
        <v>0</v>
      </c>
      <c r="BK47" s="356"/>
    </row>
    <row r="48" spans="1:63" ht="25.5" customHeight="1">
      <c r="A48" s="73"/>
      <c r="B48" s="12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115"/>
      <c r="X48" s="95"/>
      <c r="Y48" s="95"/>
      <c r="Z48" s="95"/>
      <c r="AA48" s="95"/>
      <c r="AB48" s="21"/>
      <c r="AC48" s="95"/>
      <c r="AD48" s="95"/>
      <c r="AE48" s="95"/>
      <c r="AF48" s="95"/>
      <c r="AG48" s="95"/>
      <c r="AH48" s="21"/>
      <c r="AI48" s="21"/>
      <c r="AJ48" s="21"/>
      <c r="AN48" s="97" t="s">
        <v>115</v>
      </c>
      <c r="AO48" s="96"/>
      <c r="AP48" s="98"/>
      <c r="AQ48" s="98"/>
      <c r="AR48" s="98"/>
      <c r="AS48" s="98"/>
      <c r="AT48" s="98"/>
      <c r="AU48" s="96"/>
      <c r="AV48" s="98"/>
      <c r="AW48" s="98"/>
      <c r="AX48" s="98"/>
      <c r="AY48" s="99"/>
      <c r="AZ48" s="381">
        <v>13.09</v>
      </c>
      <c r="BA48" s="381"/>
      <c r="BB48" s="100" t="s">
        <v>116</v>
      </c>
      <c r="BC48" s="101"/>
      <c r="BD48" s="101"/>
      <c r="BE48" s="101"/>
      <c r="BF48" s="101"/>
      <c r="BG48" s="102"/>
      <c r="BH48" s="378" t="s">
        <v>117</v>
      </c>
      <c r="BI48" s="379"/>
      <c r="BJ48" s="373" t="s">
        <v>48</v>
      </c>
      <c r="BK48" s="374"/>
    </row>
    <row r="49" spans="1:63" ht="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</row>
    <row r="50" spans="1:63" ht="27.75" customHeight="1">
      <c r="A50" s="33"/>
      <c r="B50" s="33"/>
      <c r="C50" s="33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 s="123"/>
      <c r="BJ50" s="123"/>
      <c r="BK50" s="123"/>
    </row>
    <row r="51" spans="1:63" ht="27.75" customHeight="1">
      <c r="B51" s="24"/>
      <c r="C51" s="24"/>
      <c r="D51" s="24"/>
      <c r="E51" s="24"/>
      <c r="F51"/>
      <c r="G51"/>
      <c r="H51"/>
      <c r="I51"/>
      <c r="J51"/>
      <c r="K51"/>
      <c r="L51" s="2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23"/>
      <c r="AA51" s="23"/>
      <c r="AB51" s="23"/>
      <c r="AC51" s="23"/>
      <c r="AD51" s="123"/>
      <c r="AE51" s="123"/>
      <c r="AF51" s="123"/>
      <c r="AG51" s="123"/>
      <c r="AH51" s="123"/>
      <c r="AI51" s="123"/>
      <c r="AJ51" s="123"/>
      <c r="AK51" s="123"/>
      <c r="AQ51" s="86"/>
      <c r="AR51" s="87"/>
      <c r="AS51" s="87"/>
      <c r="AT51" s="87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</row>
    <row r="52" spans="1:63" ht="15">
      <c r="F52"/>
      <c r="G52"/>
      <c r="H52"/>
      <c r="I52"/>
      <c r="J52"/>
      <c r="K52"/>
      <c r="L52" s="2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123"/>
      <c r="AA52" s="123"/>
      <c r="AB52" s="123"/>
      <c r="AC52" s="123"/>
      <c r="AD52" s="123"/>
      <c r="AE52" s="123"/>
      <c r="AF52" s="123"/>
      <c r="AH52" s="123"/>
      <c r="AI52" s="123"/>
      <c r="AJ52" s="123"/>
      <c r="AK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</row>
    <row r="53" spans="1:63" ht="15">
      <c r="F53"/>
      <c r="G53"/>
      <c r="H53"/>
      <c r="I53"/>
      <c r="J53"/>
      <c r="K5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</row>
    <row r="54" spans="1:63" ht="15">
      <c r="F54" s="123"/>
      <c r="G54" s="123"/>
      <c r="H54" s="123"/>
      <c r="I54" s="123"/>
      <c r="J54" s="123"/>
      <c r="K54" s="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</row>
    <row r="55" spans="1:63" ht="15">
      <c r="F55" s="123"/>
      <c r="G55" s="123"/>
      <c r="H55" s="123"/>
      <c r="I55" s="123"/>
      <c r="J55" s="123"/>
      <c r="K55" s="23"/>
      <c r="BB55" s="24"/>
      <c r="BC55" s="123"/>
      <c r="BD55" s="123"/>
      <c r="BE55" s="123"/>
      <c r="BF55" s="123"/>
      <c r="BG55" s="123"/>
      <c r="BH55" s="123"/>
      <c r="BI55" s="123"/>
      <c r="BJ55" s="123"/>
      <c r="BK55" s="123"/>
    </row>
    <row r="56" spans="1:63" ht="15">
      <c r="F56" s="123"/>
      <c r="G56" s="123"/>
      <c r="H56" s="123"/>
      <c r="I56" s="123"/>
      <c r="J56" s="123"/>
      <c r="K56" s="23"/>
      <c r="BB56" s="24"/>
      <c r="BC56" s="123"/>
      <c r="BD56" s="123"/>
      <c r="BE56" s="123"/>
      <c r="BF56" s="123"/>
      <c r="BG56" s="123"/>
      <c r="BH56" s="123"/>
      <c r="BI56" s="123"/>
      <c r="BJ56" s="123"/>
      <c r="BK56" s="123"/>
    </row>
    <row r="57" spans="1:63" ht="15">
      <c r="F57" s="123"/>
      <c r="G57" s="123"/>
      <c r="H57" s="123"/>
      <c r="I57" s="123"/>
      <c r="J57" s="123"/>
      <c r="K57" s="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</row>
    <row r="58" spans="1:63" ht="15">
      <c r="F58" s="123"/>
      <c r="H58" s="123"/>
      <c r="I58" s="123"/>
      <c r="J58" s="123"/>
      <c r="K58" s="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</row>
    <row r="60" spans="1:63">
      <c r="C60" s="23"/>
      <c r="D60" s="23"/>
      <c r="E60" s="23"/>
      <c r="F60" s="23"/>
      <c r="G60" s="23"/>
      <c r="H60" s="23"/>
      <c r="I60" s="23"/>
      <c r="J60" s="23"/>
      <c r="K60" s="23"/>
    </row>
  </sheetData>
  <autoFilter ref="A29:K36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9" showButton="0"/>
  </autoFilter>
  <mergeCells count="453">
    <mergeCell ref="O32:Q32"/>
    <mergeCell ref="AI32:AJ32"/>
    <mergeCell ref="R32:U32"/>
    <mergeCell ref="AP32:AQ32"/>
    <mergeCell ref="AT32:AU32"/>
    <mergeCell ref="AV32:AW32"/>
    <mergeCell ref="AT30:AU30"/>
    <mergeCell ref="B23:K24"/>
    <mergeCell ref="L21:P21"/>
    <mergeCell ref="B29:E29"/>
    <mergeCell ref="O29:Q29"/>
    <mergeCell ref="L29:N29"/>
    <mergeCell ref="O26:P26"/>
    <mergeCell ref="T26:U26"/>
    <mergeCell ref="O25:P25"/>
    <mergeCell ref="R25:S25"/>
    <mergeCell ref="B25:K25"/>
    <mergeCell ref="M25:N25"/>
    <mergeCell ref="R29:U29"/>
    <mergeCell ref="AN25:AO25"/>
    <mergeCell ref="AV29:AW29"/>
    <mergeCell ref="AU23:AY24"/>
    <mergeCell ref="AA23:AE24"/>
    <mergeCell ref="AI29:AJ29"/>
    <mergeCell ref="AQ13:AR13"/>
    <mergeCell ref="AP18:AT18"/>
    <mergeCell ref="AU19:AY19"/>
    <mergeCell ref="AS13:AT13"/>
    <mergeCell ref="AX14:AY14"/>
    <mergeCell ref="AV13:AW13"/>
    <mergeCell ref="AN13:AO13"/>
    <mergeCell ref="L23:P24"/>
    <mergeCell ref="L22:N22"/>
    <mergeCell ref="AX13:AY13"/>
    <mergeCell ref="W13:X13"/>
    <mergeCell ref="AG13:AH13"/>
    <mergeCell ref="AD13:AE13"/>
    <mergeCell ref="T22:U22"/>
    <mergeCell ref="AS14:AT14"/>
    <mergeCell ref="AF16:AJ17"/>
    <mergeCell ref="AP15:AT15"/>
    <mergeCell ref="AN14:AO14"/>
    <mergeCell ref="AB13:AC13"/>
    <mergeCell ref="O14:P14"/>
    <mergeCell ref="Q23:U24"/>
    <mergeCell ref="V23:Z24"/>
    <mergeCell ref="AK23:AO24"/>
    <mergeCell ref="AU22:AW22"/>
    <mergeCell ref="AP11:AT12"/>
    <mergeCell ref="AN10:AO10"/>
    <mergeCell ref="AF6:AJ6"/>
    <mergeCell ref="AK11:AO12"/>
    <mergeCell ref="AP8:AT8"/>
    <mergeCell ref="AS10:AT10"/>
    <mergeCell ref="AP10:AR10"/>
    <mergeCell ref="BG1:BK1"/>
    <mergeCell ref="B3:K3"/>
    <mergeCell ref="M3:P3"/>
    <mergeCell ref="AF2:AJ2"/>
    <mergeCell ref="F1:I1"/>
    <mergeCell ref="AP3:AT3"/>
    <mergeCell ref="AA3:AE3"/>
    <mergeCell ref="V4:Z5"/>
    <mergeCell ref="N1:R1"/>
    <mergeCell ref="AF10:AH10"/>
    <mergeCell ref="AI10:AJ10"/>
    <mergeCell ref="B7:K7"/>
    <mergeCell ref="AX10:AY10"/>
    <mergeCell ref="AU11:AY12"/>
    <mergeCell ref="Y10:Z10"/>
    <mergeCell ref="B8:K8"/>
    <mergeCell ref="B6:K6"/>
    <mergeCell ref="Q4:U5"/>
    <mergeCell ref="AK6:AO6"/>
    <mergeCell ref="AK10:AM10"/>
    <mergeCell ref="AA10:AC10"/>
    <mergeCell ref="AD10:AE10"/>
    <mergeCell ref="AF9:AJ9"/>
    <mergeCell ref="AK4:AO5"/>
    <mergeCell ref="AA7:AE7"/>
    <mergeCell ref="AF7:AJ7"/>
    <mergeCell ref="AF8:AJ8"/>
    <mergeCell ref="AK8:AO8"/>
    <mergeCell ref="AF4:AJ5"/>
    <mergeCell ref="AK9:AO9"/>
    <mergeCell ref="B10:K10"/>
    <mergeCell ref="BB1:BF1"/>
    <mergeCell ref="L2:P2"/>
    <mergeCell ref="Q2:U2"/>
    <mergeCell ref="AA6:AE6"/>
    <mergeCell ref="L6:P6"/>
    <mergeCell ref="V8:Z8"/>
    <mergeCell ref="V7:Z7"/>
    <mergeCell ref="AP7:AT7"/>
    <mergeCell ref="AA2:AE2"/>
    <mergeCell ref="V6:Z6"/>
    <mergeCell ref="AZ3:BG14"/>
    <mergeCell ref="AU6:AY6"/>
    <mergeCell ref="AU10:AW10"/>
    <mergeCell ref="AU9:AY9"/>
    <mergeCell ref="Q7:U7"/>
    <mergeCell ref="AK7:AO7"/>
    <mergeCell ref="AA4:AE5"/>
    <mergeCell ref="AK1:AX1"/>
    <mergeCell ref="AP9:AT9"/>
    <mergeCell ref="V2:Z2"/>
    <mergeCell ref="AP6:AT6"/>
    <mergeCell ref="Q6:U6"/>
    <mergeCell ref="AA8:AE8"/>
    <mergeCell ref="V10:X10"/>
    <mergeCell ref="AU7:AY7"/>
    <mergeCell ref="S1:AB1"/>
    <mergeCell ref="AK2:AO2"/>
    <mergeCell ref="AU4:AY5"/>
    <mergeCell ref="AP4:AT5"/>
    <mergeCell ref="B9:K9"/>
    <mergeCell ref="L8:P8"/>
    <mergeCell ref="Q8:U8"/>
    <mergeCell ref="L9:P9"/>
    <mergeCell ref="Q9:U9"/>
    <mergeCell ref="V9:Z9"/>
    <mergeCell ref="AA9:AE9"/>
    <mergeCell ref="AU8:AY8"/>
    <mergeCell ref="AU2:AY2"/>
    <mergeCell ref="AP2:AT2"/>
    <mergeCell ref="L4:P5"/>
    <mergeCell ref="L7:P7"/>
    <mergeCell ref="B4:K5"/>
    <mergeCell ref="V3:Z3"/>
    <mergeCell ref="Q3:U3"/>
    <mergeCell ref="AU3:AY3"/>
    <mergeCell ref="AK3:AO3"/>
    <mergeCell ref="AF3:AJ3"/>
    <mergeCell ref="B19:K19"/>
    <mergeCell ref="B13:K13"/>
    <mergeCell ref="B11:K12"/>
    <mergeCell ref="L18:P18"/>
    <mergeCell ref="Q19:U19"/>
    <mergeCell ref="V19:Z19"/>
    <mergeCell ref="AF19:AJ19"/>
    <mergeCell ref="AA19:AE19"/>
    <mergeCell ref="L19:P19"/>
    <mergeCell ref="AF18:AJ18"/>
    <mergeCell ref="M15:P15"/>
    <mergeCell ref="AA18:AE18"/>
    <mergeCell ref="AA16:AE17"/>
    <mergeCell ref="Q18:U18"/>
    <mergeCell ref="V18:Z18"/>
    <mergeCell ref="AF15:AJ15"/>
    <mergeCell ref="AI14:AJ14"/>
    <mergeCell ref="AI13:AJ13"/>
    <mergeCell ref="AD14:AE14"/>
    <mergeCell ref="R13:S13"/>
    <mergeCell ref="T13:U13"/>
    <mergeCell ref="B14:K14"/>
    <mergeCell ref="B15:K15"/>
    <mergeCell ref="B16:K17"/>
    <mergeCell ref="B18:K18"/>
    <mergeCell ref="Q10:S10"/>
    <mergeCell ref="L11:P12"/>
    <mergeCell ref="M13:N13"/>
    <mergeCell ref="O13:P13"/>
    <mergeCell ref="Q16:U17"/>
    <mergeCell ref="T14:U14"/>
    <mergeCell ref="L16:P17"/>
    <mergeCell ref="L10:N10"/>
    <mergeCell ref="O10:P10"/>
    <mergeCell ref="T10:U10"/>
    <mergeCell ref="AF23:AJ24"/>
    <mergeCell ref="V11:Z12"/>
    <mergeCell ref="Q11:U12"/>
    <mergeCell ref="Y14:Z14"/>
    <mergeCell ref="O22:P22"/>
    <mergeCell ref="Q22:S22"/>
    <mergeCell ref="AK20:AO20"/>
    <mergeCell ref="AA21:AE21"/>
    <mergeCell ref="Q21:U21"/>
    <mergeCell ref="V20:Z20"/>
    <mergeCell ref="AN22:AO22"/>
    <mergeCell ref="AK18:AO18"/>
    <mergeCell ref="AK16:AO17"/>
    <mergeCell ref="V16:Z17"/>
    <mergeCell ref="AA11:AE12"/>
    <mergeCell ref="Y13:Z13"/>
    <mergeCell ref="AL13:AM13"/>
    <mergeCell ref="AF11:AJ12"/>
    <mergeCell ref="AK19:AO19"/>
    <mergeCell ref="AA15:AE15"/>
    <mergeCell ref="V15:Z15"/>
    <mergeCell ref="Q15:U15"/>
    <mergeCell ref="B20:K20"/>
    <mergeCell ref="L20:P20"/>
    <mergeCell ref="AK21:AO21"/>
    <mergeCell ref="B22:K22"/>
    <mergeCell ref="V22:X22"/>
    <mergeCell ref="AF20:AJ20"/>
    <mergeCell ref="AF21:AJ21"/>
    <mergeCell ref="Q20:U20"/>
    <mergeCell ref="AA20:AE20"/>
    <mergeCell ref="V21:Z21"/>
    <mergeCell ref="B21:K21"/>
    <mergeCell ref="AK22:AM22"/>
    <mergeCell ref="AI22:AJ22"/>
    <mergeCell ref="Y22:Z22"/>
    <mergeCell ref="AD22:AE22"/>
    <mergeCell ref="AA22:AC22"/>
    <mergeCell ref="AF22:AH22"/>
    <mergeCell ref="BI29:BK29"/>
    <mergeCell ref="AS26:AT26"/>
    <mergeCell ref="AX26:AY26"/>
    <mergeCell ref="AZ15:BG26"/>
    <mergeCell ref="AS25:AT25"/>
    <mergeCell ref="AP19:AT19"/>
    <mergeCell ref="AU16:AY17"/>
    <mergeCell ref="AQ25:AR25"/>
    <mergeCell ref="AU18:AY18"/>
    <mergeCell ref="AP20:AT20"/>
    <mergeCell ref="AU21:AY21"/>
    <mergeCell ref="AP16:AT17"/>
    <mergeCell ref="BD29:BH29"/>
    <mergeCell ref="AX22:AY22"/>
    <mergeCell ref="AU20:AY20"/>
    <mergeCell ref="AX25:AY25"/>
    <mergeCell ref="AV25:AW25"/>
    <mergeCell ref="AP23:AT24"/>
    <mergeCell ref="AP29:AQ29"/>
    <mergeCell ref="AP21:AT21"/>
    <mergeCell ref="AP22:AR22"/>
    <mergeCell ref="AT29:AU29"/>
    <mergeCell ref="AS22:AT22"/>
    <mergeCell ref="AP30:AQ30"/>
    <mergeCell ref="AL25:AM25"/>
    <mergeCell ref="AN29:AO29"/>
    <mergeCell ref="Z30:AE30"/>
    <mergeCell ref="AN30:AO30"/>
    <mergeCell ref="AG25:AH25"/>
    <mergeCell ref="L30:N30"/>
    <mergeCell ref="V29:Y29"/>
    <mergeCell ref="AI26:AJ26"/>
    <mergeCell ref="W25:X25"/>
    <mergeCell ref="Z29:AE29"/>
    <mergeCell ref="Y26:Z26"/>
    <mergeCell ref="AN26:AO26"/>
    <mergeCell ref="AD26:AE26"/>
    <mergeCell ref="AD25:AE25"/>
    <mergeCell ref="AI25:AJ25"/>
    <mergeCell ref="AB25:AC25"/>
    <mergeCell ref="Y25:Z25"/>
    <mergeCell ref="B30:E30"/>
    <mergeCell ref="O30:Q30"/>
    <mergeCell ref="T25:U25"/>
    <mergeCell ref="G29:K29"/>
    <mergeCell ref="B26:K26"/>
    <mergeCell ref="G30:K30"/>
    <mergeCell ref="R30:U30"/>
    <mergeCell ref="AI30:AJ30"/>
    <mergeCell ref="AP35:AQ35"/>
    <mergeCell ref="AP31:AQ31"/>
    <mergeCell ref="AP33:AQ33"/>
    <mergeCell ref="AI35:AJ35"/>
    <mergeCell ref="Z31:AE31"/>
    <mergeCell ref="V31:Y31"/>
    <mergeCell ref="O35:Q35"/>
    <mergeCell ref="O34:Q34"/>
    <mergeCell ref="O33:Q33"/>
    <mergeCell ref="O31:Q31"/>
    <mergeCell ref="Z35:AE35"/>
    <mergeCell ref="AP34:AQ34"/>
    <mergeCell ref="AN31:AO31"/>
    <mergeCell ref="B31:E31"/>
    <mergeCell ref="G35:K35"/>
    <mergeCell ref="L31:N31"/>
    <mergeCell ref="W38:AE38"/>
    <mergeCell ref="V30:Y30"/>
    <mergeCell ref="V33:Y33"/>
    <mergeCell ref="Z33:AE33"/>
    <mergeCell ref="AI33:AJ33"/>
    <mergeCell ref="V32:Y32"/>
    <mergeCell ref="Z32:AE32"/>
    <mergeCell ref="R35:U35"/>
    <mergeCell ref="AN35:AO35"/>
    <mergeCell ref="AN36:AO36"/>
    <mergeCell ref="AF38:AM38"/>
    <mergeCell ref="V36:Y36"/>
    <mergeCell ref="V35:Y35"/>
    <mergeCell ref="Z34:AE34"/>
    <mergeCell ref="R31:U31"/>
    <mergeCell ref="AI34:AJ34"/>
    <mergeCell ref="AN34:AO34"/>
    <mergeCell ref="R34:U34"/>
    <mergeCell ref="V34:Y34"/>
    <mergeCell ref="AN33:AO33"/>
    <mergeCell ref="R33:U33"/>
    <mergeCell ref="AI31:AJ31"/>
    <mergeCell ref="AN32:AO32"/>
    <mergeCell ref="AN38:AQ38"/>
    <mergeCell ref="B36:E36"/>
    <mergeCell ref="G36:K36"/>
    <mergeCell ref="L36:N36"/>
    <mergeCell ref="AT36:AU36"/>
    <mergeCell ref="R36:U36"/>
    <mergeCell ref="AP36:AQ36"/>
    <mergeCell ref="AI36:AJ36"/>
    <mergeCell ref="O36:Q36"/>
    <mergeCell ref="Z36:AE36"/>
    <mergeCell ref="L35:N35"/>
    <mergeCell ref="G31:K31"/>
    <mergeCell ref="B34:E34"/>
    <mergeCell ref="G34:K34"/>
    <mergeCell ref="L34:N34"/>
    <mergeCell ref="B35:E35"/>
    <mergeCell ref="B33:E33"/>
    <mergeCell ref="G33:K33"/>
    <mergeCell ref="L33:N33"/>
    <mergeCell ref="B32:E32"/>
    <mergeCell ref="G32:K32"/>
    <mergeCell ref="L32:N32"/>
    <mergeCell ref="F45:H45"/>
    <mergeCell ref="I45:K45"/>
    <mergeCell ref="H43:K43"/>
    <mergeCell ref="I44:K44"/>
    <mergeCell ref="L46:Q46"/>
    <mergeCell ref="L47:Q47"/>
    <mergeCell ref="L37:N37"/>
    <mergeCell ref="O37:Q37"/>
    <mergeCell ref="H42:K42"/>
    <mergeCell ref="B38:K38"/>
    <mergeCell ref="B40:G40"/>
    <mergeCell ref="B39:K39"/>
    <mergeCell ref="B41:G41"/>
    <mergeCell ref="L38:Q38"/>
    <mergeCell ref="L39:V39"/>
    <mergeCell ref="R38:V38"/>
    <mergeCell ref="L41:Q41"/>
    <mergeCell ref="R41:V41"/>
    <mergeCell ref="AN41:AQ41"/>
    <mergeCell ref="AN40:AQ40"/>
    <mergeCell ref="AN39:AQ39"/>
    <mergeCell ref="AF39:AM39"/>
    <mergeCell ref="AR40:AT40"/>
    <mergeCell ref="AR41:AT41"/>
    <mergeCell ref="W39:AE39"/>
    <mergeCell ref="F47:H47"/>
    <mergeCell ref="I47:K47"/>
    <mergeCell ref="R40:V40"/>
    <mergeCell ref="L40:Q40"/>
    <mergeCell ref="H40:K40"/>
    <mergeCell ref="H41:K41"/>
    <mergeCell ref="B43:G43"/>
    <mergeCell ref="B44:E44"/>
    <mergeCell ref="F44:H44"/>
    <mergeCell ref="B42:G42"/>
    <mergeCell ref="B47:E47"/>
    <mergeCell ref="L44:Q44"/>
    <mergeCell ref="I46:K46"/>
    <mergeCell ref="B46:E46"/>
    <mergeCell ref="F46:H46"/>
    <mergeCell ref="B45:E45"/>
    <mergeCell ref="L43:V43"/>
    <mergeCell ref="R44:V44"/>
    <mergeCell ref="R42:V42"/>
    <mergeCell ref="L42:Q42"/>
    <mergeCell ref="L45:Q45"/>
    <mergeCell ref="AR46:AT46"/>
    <mergeCell ref="BJ48:BK48"/>
    <mergeCell ref="BJ44:BK44"/>
    <mergeCell ref="BH46:BI46"/>
    <mergeCell ref="BJ46:BK46"/>
    <mergeCell ref="BJ45:BK45"/>
    <mergeCell ref="BH44:BI44"/>
    <mergeCell ref="BH48:BI48"/>
    <mergeCell ref="BJ47:BK47"/>
    <mergeCell ref="AU47:AY47"/>
    <mergeCell ref="AU45:AY45"/>
    <mergeCell ref="AU46:AY46"/>
    <mergeCell ref="AZ48:BA48"/>
    <mergeCell ref="AZ45:BA45"/>
    <mergeCell ref="BB45:BC45"/>
    <mergeCell ref="BB46:BC46"/>
    <mergeCell ref="AZ46:BA46"/>
    <mergeCell ref="BB47:BC47"/>
    <mergeCell ref="AZ47:BA47"/>
    <mergeCell ref="R47:V47"/>
    <mergeCell ref="BH42:BK42"/>
    <mergeCell ref="AV35:AW35"/>
    <mergeCell ref="BD35:BH35"/>
    <mergeCell ref="BH39:BK39"/>
    <mergeCell ref="BH40:BK40"/>
    <mergeCell ref="AZ40:BB40"/>
    <mergeCell ref="AV36:AW36"/>
    <mergeCell ref="BC40:BG40"/>
    <mergeCell ref="AZ38:BB38"/>
    <mergeCell ref="AU39:AY39"/>
    <mergeCell ref="AU40:AY40"/>
    <mergeCell ref="AZ39:BB39"/>
    <mergeCell ref="AZ41:BB41"/>
    <mergeCell ref="R46:V46"/>
    <mergeCell ref="AU41:AY41"/>
    <mergeCell ref="AN46:AQ46"/>
    <mergeCell ref="R45:V45"/>
    <mergeCell ref="AN45:AQ45"/>
    <mergeCell ref="AU44:AY44"/>
    <mergeCell ref="AR43:AT43"/>
    <mergeCell ref="BC39:BG39"/>
    <mergeCell ref="AU43:AY43"/>
    <mergeCell ref="AZ44:BA44"/>
    <mergeCell ref="AZ43:BB43"/>
    <mergeCell ref="BD34:BH34"/>
    <mergeCell ref="BH43:BK43"/>
    <mergeCell ref="BC41:BG41"/>
    <mergeCell ref="BI35:BK35"/>
    <mergeCell ref="BI36:BK36"/>
    <mergeCell ref="BH41:BK41"/>
    <mergeCell ref="AR47:AT47"/>
    <mergeCell ref="AN47:AQ47"/>
    <mergeCell ref="BB44:BC44"/>
    <mergeCell ref="AU42:AY42"/>
    <mergeCell ref="AR45:AT45"/>
    <mergeCell ref="AR44:AT44"/>
    <mergeCell ref="AR42:AT42"/>
    <mergeCell ref="AZ42:BB42"/>
    <mergeCell ref="BC43:BG43"/>
    <mergeCell ref="BC42:BG42"/>
    <mergeCell ref="AN44:AQ44"/>
    <mergeCell ref="AN43:AQ43"/>
    <mergeCell ref="AN42:AQ42"/>
    <mergeCell ref="BH47:BI47"/>
    <mergeCell ref="BH45:BI45"/>
    <mergeCell ref="AR39:AT39"/>
    <mergeCell ref="AK15:AO15"/>
    <mergeCell ref="AU15:AY15"/>
    <mergeCell ref="AR38:AT38"/>
    <mergeCell ref="AV31:AW31"/>
    <mergeCell ref="BD31:BH31"/>
    <mergeCell ref="BH38:BK38"/>
    <mergeCell ref="AU38:AY38"/>
    <mergeCell ref="AT31:AU31"/>
    <mergeCell ref="AT35:AU35"/>
    <mergeCell ref="AT33:AU33"/>
    <mergeCell ref="AV33:AW33"/>
    <mergeCell ref="AT34:AU34"/>
    <mergeCell ref="AV34:AW34"/>
    <mergeCell ref="BC38:BG38"/>
    <mergeCell ref="BD36:BH36"/>
    <mergeCell ref="BI30:BK30"/>
    <mergeCell ref="BI31:BK31"/>
    <mergeCell ref="BD33:BH33"/>
    <mergeCell ref="BI32:BK32"/>
    <mergeCell ref="BD32:BH32"/>
    <mergeCell ref="BI33:BK33"/>
    <mergeCell ref="BI34:BK34"/>
    <mergeCell ref="AV30:AW30"/>
    <mergeCell ref="BD30:BH30"/>
  </mergeCells>
  <phoneticPr fontId="10" type="noConversion"/>
  <conditionalFormatting sqref="AR46:AT46">
    <cfRule type="cellIs" dxfId="461" priority="8" stopIfTrue="1" operator="greaterThan">
      <formula>$AZ$40</formula>
    </cfRule>
  </conditionalFormatting>
  <conditionalFormatting sqref="BH43 AZ44:BA45 BH44:BI45">
    <cfRule type="expression" dxfId="460" priority="9" stopIfTrue="1">
      <formula>LEN(TRIM(AZ43))=0</formula>
    </cfRule>
  </conditionalFormatting>
  <conditionalFormatting sqref="AZ48:BA48">
    <cfRule type="cellIs" dxfId="459" priority="10" stopIfTrue="1" operator="lessThanOrEqual">
      <formula>$AZ$46</formula>
    </cfRule>
    <cfRule type="expression" dxfId="458" priority="11" stopIfTrue="1">
      <formula>LEN(TRIM(AZ48))=0</formula>
    </cfRule>
  </conditionalFormatting>
  <conditionalFormatting sqref="B30:B36">
    <cfRule type="expression" dxfId="457" priority="12" stopIfTrue="1">
      <formula>NOT(ISERROR(SEARCH("To be",B30)))</formula>
    </cfRule>
  </conditionalFormatting>
  <conditionalFormatting sqref="AH30:AH36">
    <cfRule type="cellIs" dxfId="456" priority="13" stopIfTrue="1" operator="lessThan">
      <formula>60</formula>
    </cfRule>
  </conditionalFormatting>
  <conditionalFormatting sqref="F35 F33">
    <cfRule type="expression" dxfId="455" priority="14" stopIfTrue="1">
      <formula>AND(COUNTIF($F$35:$F$35, F33)+COUNTIF(#REF!, F33)+COUNTIF(#REF!, F33)+COUNTIF(#REF!, F33)&gt;1,NOT(ISBLANK(F33)))</formula>
    </cfRule>
  </conditionalFormatting>
  <conditionalFormatting sqref="F36 F30:F32 F34">
    <cfRule type="expression" dxfId="454" priority="16" stopIfTrue="1">
      <formula>AND(COUNTIF(#REF!, F30)&gt;1,NOT(ISBLANK(F30)))</formula>
    </cfRule>
  </conditionalFormatting>
  <conditionalFormatting sqref="B13 B25">
    <cfRule type="expression" dxfId="453" priority="17" stopIfTrue="1">
      <formula>OR(#REF!)</formula>
    </cfRule>
  </conditionalFormatting>
  <conditionalFormatting sqref="B25:E25">
    <cfRule type="expression" dxfId="452" priority="18" stopIfTrue="1">
      <formula>OR(#REF!)</formula>
    </cfRule>
  </conditionalFormatting>
  <conditionalFormatting sqref="S26 Q21:S22 U25 T21:U21 T25:T26 Q25:R26">
    <cfRule type="expression" dxfId="451" priority="19" stopIfTrue="1">
      <formula>IF(#REF!=1,1,0)</formula>
    </cfRule>
    <cfRule type="expression" dxfId="450" priority="20" stopIfTrue="1">
      <formula>IF(#REF!=2,1,0)</formula>
    </cfRule>
    <cfRule type="expression" dxfId="449" priority="21" stopIfTrue="1">
      <formula>IF(#REF!=3,1,0)</formula>
    </cfRule>
  </conditionalFormatting>
  <conditionalFormatting sqref="L18:L26 M19:M26 N26 N19:N24 O19:O26 P19:P25 S14 T13:T14 U13 Q13:R14 M3:P3 L6:L16 L3:L4 M7:M14 N14 N7:N12 O7:O14 P7:P13 AU3:AU4 AX13:AX14 AW14 AU6:AU11 AW26 AU25:AV26 Q9:U10 T22:U22 AY25 AX25:AX26 AX10 V21:AY24 Q23 X26 AC26 AH26 AM26 AR26 Y10:Z10 AD10:AE10 AI10:AJ10 AN10:AO10 AS10:AT10 Z25 AE25 AJ25 AO25 AT25 Y25:Y26 AD25:AD26 AI25:AI26 AN25:AN26 AS25:AS26 V25:W26 AA25:AB26 AF25:AG26 AK25:AL26 AP25:AQ26 V11:Z12 V6:V8 AF11:AT12 AF6:AF8 AP18:AP20 AP6:AP8 V4 M15:P15 AF4 AP16 AP4 W7:Z7 R19:U19 AG7:AJ7 AQ19:AT19 AQ7:AT7 Q6:Q8 Q4 R7:U7 V18:V20 AA18:AA20 AF18:AF20 AK18:AK20 AA6:AA8 AU18:AU20 AA4 W19:Z19 AB19:AE19 AG19:AJ19 AL19:AO19 AB7:AE7 AV19:AY19 Q18:Q20 Q16 AK16 AU13:AV14 AK6:AK8 AK4 AL7:AO7 AF16 AA16 V16 AU16">
    <cfRule type="expression" dxfId="448" priority="22" stopIfTrue="1">
      <formula>IF(#REF!=1,1,0)</formula>
    </cfRule>
    <cfRule type="expression" dxfId="447" priority="23" stopIfTrue="1">
      <formula>IF(#REF!=2,1,0)</formula>
    </cfRule>
    <cfRule type="expression" dxfId="446" priority="24" stopIfTrue="1">
      <formula>IF(#REF!=3,1,0)</formula>
    </cfRule>
  </conditionalFormatting>
  <conditionalFormatting sqref="Q18:AU18 Q6:AU6">
    <cfRule type="expression" dxfId="445" priority="25" stopIfTrue="1">
      <formula>IF(#REF!&gt;0,1,0)</formula>
    </cfRule>
  </conditionalFormatting>
  <conditionalFormatting sqref="L6:P6 L18:P18">
    <cfRule type="expression" dxfId="444" priority="26" stopIfTrue="1">
      <formula>IF(#REF!&gt;0,1,0)</formula>
    </cfRule>
  </conditionalFormatting>
  <conditionalFormatting sqref="AU25:AX26 AY25 AX10 AU13:AX14 AV4:AY5 AU3:AU11 Q9:S10 T9:U9 U13 Q13:T14 U25 Q21:U22 Q25:T26 P3:P13 L3:O26 P15:P25 V21:AY24 Q23 Z25 AE25 AJ25 AO25 AT25 V25:Y26 AA25:AD26 AF25:AI26 AK25:AN26 AP25:AS26 AD11:AD14 Q11:Z12 V9:Z10 AD9:AE10 AF9:AT12 Z13 AE11:AE13 AJ13 AO13 AT13 AA9:AC14 AF13:AI14 AK13:AN14 AP13:AS14 V13:Y14 AP16:AP20 W4:Z7 AF3:AF8 AQ16:AT19 AQ4:AT7 Q3:Q8 R4:U7 W16:Z19 AB16:AE19 AG16:AJ19 AL16:AO19 AB4:AE7 AV16:AY17 AV19:AY19 Q16:Q20 R16:U19 AK16:AK20 AU16:AU20 AK8 AG4:AO7 AA3:AA8 V3:V8 AP3:AP8 AK3 AF16:AF20 AA16:AA20 V16:V20">
    <cfRule type="expression" dxfId="443" priority="27" stopIfTrue="1">
      <formula>IF(#REF!=13,1,0)</formula>
    </cfRule>
  </conditionalFormatting>
  <conditionalFormatting sqref="AF36 AF30:AF32 AF34 AG30:AG36 AZ30:BB36">
    <cfRule type="expression" dxfId="442" priority="28" stopIfTrue="1">
      <formula>NOT(ISERROR(SEARCH("X",AF30)))</formula>
    </cfRule>
  </conditionalFormatting>
  <conditionalFormatting sqref="Q11:U12 AC9:AC12 X14 AC14 AH14 AM14 AR14 Z13 AE11:AE13 AJ13 AO13 AT13 V9:X10 AA9:AB14 AF9:AH10 AK9:AM10 AP9:AR10 Y9:Z9 AD9:AE9 AI9:AJ9 AN9:AO9 AS9:AT9 Y13:Y14 AD11:AD14 AI13:AI14 AN13:AN14 AS13:AS14 AP13:AQ14 AK13:AL14 AF13:AG14 V13:W14 Q3 AF3 AA3 V3 AP3 AK3">
    <cfRule type="expression" dxfId="441" priority="29" stopIfTrue="1">
      <formula>IF(#REF!=1,1,0)</formula>
    </cfRule>
    <cfRule type="expression" dxfId="440" priority="30" stopIfTrue="1">
      <formula>IF(#REF!=2,1,0)</formula>
    </cfRule>
    <cfRule type="expression" dxfId="439" priority="31" stopIfTrue="1">
      <formula>IF(#REF!=3,1,0)</formula>
    </cfRule>
  </conditionalFormatting>
  <conditionalFormatting sqref="AM30:AM36">
    <cfRule type="cellIs" dxfId="438" priority="32" stopIfTrue="1" operator="greaterThanOrEqual">
      <formula>10</formula>
    </cfRule>
    <cfRule type="cellIs" dxfId="437" priority="33" stopIfTrue="1" operator="greaterThanOrEqual">
      <formula>5</formula>
    </cfRule>
  </conditionalFormatting>
  <conditionalFormatting sqref="AL30:AL36">
    <cfRule type="expression" dxfId="436" priority="34" stopIfTrue="1">
      <formula>NOT(ISERROR(SEARCH("Y",AL30)))</formula>
    </cfRule>
  </conditionalFormatting>
  <conditionalFormatting sqref="Q15 AK15 V15 AA15 AF15 AU15">
    <cfRule type="expression" dxfId="435" priority="1" stopIfTrue="1">
      <formula>IF(#REF!=1,1,0)</formula>
    </cfRule>
    <cfRule type="expression" dxfId="434" priority="2" stopIfTrue="1">
      <formula>IF(#REF!=2,1,0)</formula>
    </cfRule>
    <cfRule type="expression" dxfId="433" priority="3" stopIfTrue="1">
      <formula>IF(#REF!=3,1,0)</formula>
    </cfRule>
  </conditionalFormatting>
  <conditionalFormatting sqref="AP15 Q15 AK15 AU15 V15 AA15 AF15">
    <cfRule type="expression" dxfId="432" priority="4" stopIfTrue="1">
      <formula>IF(#REF!=13,1,0)</formula>
    </cfRule>
  </conditionalFormatting>
  <conditionalFormatting sqref="AP15">
    <cfRule type="expression" dxfId="431" priority="5" stopIfTrue="1">
      <formula>IF(#REF!=1,1,0)</formula>
    </cfRule>
    <cfRule type="expression" dxfId="430" priority="6" stopIfTrue="1">
      <formula>IF(#REF!=2,1,0)</formula>
    </cfRule>
    <cfRule type="expression" dxfId="429" priority="7" stopIfTrue="1">
      <formula>IF(#REF!=3,1,0)</formula>
    </cfRule>
  </conditionalFormatting>
  <dataValidations count="1">
    <dataValidation type="list" allowBlank="1" showInputMessage="1" showErrorMessage="1" sqref="AJ1:AK1">
      <formula1>#REF!</formula1>
    </dataValidation>
  </dataValidations>
  <printOptions horizontalCentered="1"/>
  <pageMargins left="0.15748031496062992" right="0.19685039370078741" top="0.35433070866141736" bottom="0.15748031496062992" header="0.15748031496062992" footer="0.23622047244094491"/>
  <pageSetup paperSize="9" scale="44" orientation="landscape" blackAndWhite="1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P66"/>
  <sheetViews>
    <sheetView showGridLines="0" showZeros="0" topLeftCell="B10" zoomScale="70" zoomScaleNormal="70" workbookViewId="0">
      <selection activeCell="Q2" sqref="Q2:U2"/>
    </sheetView>
  </sheetViews>
  <sheetFormatPr defaultRowHeight="12.75"/>
  <cols>
    <col min="1" max="1" width="4.140625" style="74" customWidth="1"/>
    <col min="2" max="3" width="5.140625" style="74" customWidth="1"/>
    <col min="4" max="4" width="4.140625" style="74" customWidth="1"/>
    <col min="5" max="5" width="3.85546875" style="75" customWidth="1"/>
    <col min="6" max="6" width="5" style="74" customWidth="1"/>
    <col min="7" max="7" width="7.42578125" style="74" customWidth="1"/>
    <col min="8" max="11" width="5" style="74" customWidth="1"/>
    <col min="12" max="17" width="5.28515625" style="74" customWidth="1"/>
    <col min="18" max="30" width="5" style="74" customWidth="1"/>
    <col min="31" max="31" width="5.85546875" style="74" customWidth="1"/>
    <col min="32" max="33" width="5" style="74" customWidth="1"/>
    <col min="34" max="34" width="5.42578125" style="74" customWidth="1"/>
    <col min="35" max="37" width="5" style="74" customWidth="1"/>
    <col min="38" max="38" width="6.42578125" style="74" customWidth="1"/>
    <col min="39" max="39" width="5" style="74" customWidth="1"/>
    <col min="40" max="40" width="5.85546875" style="74" customWidth="1"/>
    <col min="41" max="43" width="5" style="74" customWidth="1"/>
    <col min="44" max="44" width="5.85546875" style="74" customWidth="1"/>
    <col min="45" max="45" width="5" style="74" customWidth="1"/>
    <col min="46" max="47" width="5.42578125" style="74" customWidth="1"/>
    <col min="48" max="50" width="5" style="74" customWidth="1"/>
    <col min="51" max="51" width="5.42578125" style="74" customWidth="1"/>
    <col min="52" max="52" width="7" style="74" customWidth="1"/>
    <col min="53" max="54" width="5.85546875" style="74" customWidth="1"/>
    <col min="55" max="55" width="5" style="74" customWidth="1"/>
    <col min="56" max="56" width="5.42578125" style="74" customWidth="1"/>
    <col min="57" max="58" width="5" style="74" customWidth="1"/>
    <col min="59" max="59" width="5.5703125" style="74" customWidth="1"/>
    <col min="60" max="60" width="7.28515625" style="74" customWidth="1"/>
    <col min="61" max="61" width="5.5703125" style="74" customWidth="1"/>
    <col min="62" max="62" width="4.85546875" style="74" customWidth="1"/>
    <col min="63" max="63" width="5.85546875" style="74" customWidth="1"/>
    <col min="64" max="66" width="9.140625" style="23"/>
    <col min="67" max="67" width="11.5703125" style="23" bestFit="1" customWidth="1"/>
    <col min="68" max="16384" width="9.140625" style="23"/>
  </cols>
  <sheetData>
    <row r="1" spans="1:68" ht="23.25" customHeight="1">
      <c r="A1" s="20"/>
      <c r="B1" s="3" t="s">
        <v>5</v>
      </c>
      <c r="C1" s="1"/>
      <c r="D1" s="1"/>
      <c r="E1" s="1"/>
      <c r="F1" s="737" t="s">
        <v>197</v>
      </c>
      <c r="G1" s="737"/>
      <c r="H1" s="737"/>
      <c r="I1" s="737"/>
      <c r="J1" s="1"/>
      <c r="K1" s="21"/>
      <c r="L1" s="21"/>
      <c r="M1" s="2" t="s">
        <v>6</v>
      </c>
      <c r="N1" s="699" t="s">
        <v>166</v>
      </c>
      <c r="O1" s="699"/>
      <c r="P1" s="699"/>
      <c r="Q1" s="699"/>
      <c r="R1" s="699"/>
      <c r="S1" s="699" t="s">
        <v>213</v>
      </c>
      <c r="T1" s="699"/>
      <c r="U1" s="699"/>
      <c r="V1" s="699"/>
      <c r="W1" s="699"/>
      <c r="X1" s="699"/>
      <c r="Y1" s="699"/>
      <c r="Z1" s="699"/>
      <c r="AA1" s="699"/>
      <c r="AB1" s="699"/>
      <c r="AC1" s="5" t="s">
        <v>196</v>
      </c>
      <c r="AD1" s="21"/>
      <c r="AE1" s="5"/>
      <c r="AF1" s="5"/>
      <c r="AG1" s="5"/>
      <c r="AH1" s="5"/>
      <c r="AI1" s="21"/>
      <c r="AJ1" s="4"/>
      <c r="AK1" s="699" t="s">
        <v>1</v>
      </c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4"/>
      <c r="AZ1" s="1"/>
      <c r="BA1" s="2" t="s">
        <v>7</v>
      </c>
      <c r="BB1" s="713">
        <v>44006</v>
      </c>
      <c r="BC1" s="713"/>
      <c r="BD1" s="713"/>
      <c r="BE1" s="713"/>
      <c r="BF1" s="713"/>
      <c r="BG1" s="735" t="s">
        <v>111</v>
      </c>
      <c r="BH1" s="735"/>
      <c r="BI1" s="735"/>
      <c r="BJ1" s="735"/>
      <c r="BK1" s="736"/>
    </row>
    <row r="2" spans="1:68" ht="24" customHeight="1" thickBot="1">
      <c r="A2" s="20"/>
      <c r="B2" s="25"/>
      <c r="C2" s="20"/>
      <c r="D2" s="20"/>
      <c r="E2" s="26"/>
      <c r="G2" s="27"/>
      <c r="H2" s="28"/>
      <c r="I2" s="20"/>
      <c r="J2" s="27"/>
      <c r="L2" s="714"/>
      <c r="M2" s="714"/>
      <c r="N2" s="714"/>
      <c r="O2" s="714"/>
      <c r="P2" s="714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BA2" s="27"/>
      <c r="BB2" s="27"/>
      <c r="BC2" s="27"/>
      <c r="BE2" s="27"/>
      <c r="BF2" s="27"/>
      <c r="BG2" s="28"/>
      <c r="BH2" s="20"/>
      <c r="BI2" s="27"/>
      <c r="BJ2" s="27"/>
      <c r="BK2" s="29"/>
      <c r="BO2" s="23" t="s">
        <v>172</v>
      </c>
      <c r="BP2" s="23" t="s">
        <v>141</v>
      </c>
    </row>
    <row r="3" spans="1:68" ht="19.5" customHeight="1">
      <c r="A3" s="30"/>
      <c r="B3" s="693" t="s">
        <v>66</v>
      </c>
      <c r="C3" s="694"/>
      <c r="D3" s="694"/>
      <c r="E3" s="694"/>
      <c r="F3" s="694"/>
      <c r="G3" s="694"/>
      <c r="H3" s="694"/>
      <c r="I3" s="694"/>
      <c r="J3" s="694"/>
      <c r="K3" s="695"/>
      <c r="L3" s="110"/>
      <c r="M3" s="678"/>
      <c r="N3" s="678"/>
      <c r="O3" s="678"/>
      <c r="P3" s="679"/>
      <c r="Q3" s="686" t="s">
        <v>229</v>
      </c>
      <c r="R3" s="687"/>
      <c r="S3" s="687"/>
      <c r="T3" s="687"/>
      <c r="U3" s="688"/>
      <c r="V3" s="270">
        <v>2</v>
      </c>
      <c r="W3" s="271"/>
      <c r="X3" s="271"/>
      <c r="Y3" s="271"/>
      <c r="Z3" s="272"/>
      <c r="AA3" s="270" t="s">
        <v>232</v>
      </c>
      <c r="AB3" s="271"/>
      <c r="AC3" s="271"/>
      <c r="AD3" s="271"/>
      <c r="AE3" s="272"/>
      <c r="AF3" s="270" t="s">
        <v>198</v>
      </c>
      <c r="AG3" s="271"/>
      <c r="AH3" s="271"/>
      <c r="AI3" s="271"/>
      <c r="AJ3" s="272"/>
      <c r="AK3" s="270">
        <v>7</v>
      </c>
      <c r="AL3" s="271"/>
      <c r="AM3" s="271"/>
      <c r="AN3" s="271"/>
      <c r="AO3" s="272"/>
      <c r="AP3" s="686">
        <v>7</v>
      </c>
      <c r="AQ3" s="687"/>
      <c r="AR3" s="687"/>
      <c r="AS3" s="687"/>
      <c r="AT3" s="688"/>
      <c r="AU3" s="270">
        <v>10</v>
      </c>
      <c r="AV3" s="271"/>
      <c r="AW3" s="271"/>
      <c r="AX3" s="271"/>
      <c r="AY3" s="272"/>
      <c r="AZ3" s="718"/>
      <c r="BA3" s="719"/>
      <c r="BB3" s="719"/>
      <c r="BC3" s="719"/>
      <c r="BD3" s="719"/>
      <c r="BE3" s="719"/>
      <c r="BF3" s="719"/>
      <c r="BG3" s="719"/>
      <c r="BI3" s="31"/>
      <c r="BJ3" s="31"/>
      <c r="BK3" s="32"/>
      <c r="BM3" s="116"/>
      <c r="BN3" s="116" t="s">
        <v>173</v>
      </c>
      <c r="BO3" s="116">
        <v>2000</v>
      </c>
      <c r="BP3" s="116">
        <v>2218</v>
      </c>
    </row>
    <row r="4" spans="1:68" ht="19.5" customHeight="1">
      <c r="A4" s="30"/>
      <c r="B4" s="657" t="s">
        <v>65</v>
      </c>
      <c r="C4" s="562"/>
      <c r="D4" s="562"/>
      <c r="E4" s="562"/>
      <c r="F4" s="562"/>
      <c r="G4" s="562"/>
      <c r="H4" s="562"/>
      <c r="I4" s="562"/>
      <c r="J4" s="562"/>
      <c r="K4" s="658"/>
      <c r="L4" s="667"/>
      <c r="M4" s="668"/>
      <c r="N4" s="668"/>
      <c r="O4" s="668"/>
      <c r="P4" s="669"/>
      <c r="Q4" s="582" t="str">
        <f>G32</f>
        <v>RBD PKS (RELET)</v>
      </c>
      <c r="R4" s="582"/>
      <c r="S4" s="582"/>
      <c r="T4" s="582"/>
      <c r="U4" s="582"/>
      <c r="V4" s="582" t="str">
        <f>G37</f>
        <v>RBD CNO</v>
      </c>
      <c r="W4" s="582"/>
      <c r="X4" s="582"/>
      <c r="Y4" s="582"/>
      <c r="Z4" s="582"/>
      <c r="AA4" s="783" t="str">
        <f>G39</f>
        <v xml:space="preserve">RBD PKO </v>
      </c>
      <c r="AB4" s="783"/>
      <c r="AC4" s="783"/>
      <c r="AD4" s="783"/>
      <c r="AE4" s="783"/>
      <c r="AF4" s="582" t="str">
        <f>G31</f>
        <v>RBD STR (MB)</v>
      </c>
      <c r="AG4" s="582"/>
      <c r="AH4" s="582"/>
      <c r="AI4" s="582"/>
      <c r="AJ4" s="582"/>
      <c r="AK4" s="582" t="str">
        <f>G33</f>
        <v>RBD PO (RELET)</v>
      </c>
      <c r="AL4" s="582"/>
      <c r="AM4" s="582"/>
      <c r="AN4" s="582"/>
      <c r="AO4" s="582"/>
      <c r="AP4" s="582" t="str">
        <f>G33</f>
        <v>RBD PO (RELET)</v>
      </c>
      <c r="AQ4" s="582"/>
      <c r="AR4" s="582"/>
      <c r="AS4" s="582"/>
      <c r="AT4" s="582"/>
      <c r="AU4" s="572" t="s">
        <v>212</v>
      </c>
      <c r="AV4" s="573"/>
      <c r="AW4" s="573"/>
      <c r="AX4" s="573"/>
      <c r="AY4" s="574"/>
      <c r="AZ4" s="718"/>
      <c r="BA4" s="719"/>
      <c r="BB4" s="719"/>
      <c r="BC4" s="719"/>
      <c r="BD4" s="719"/>
      <c r="BE4" s="719"/>
      <c r="BF4" s="719"/>
      <c r="BG4" s="719"/>
      <c r="BI4" s="34"/>
      <c r="BJ4" s="34"/>
      <c r="BK4" s="35"/>
      <c r="BM4" s="116"/>
      <c r="BN4" s="116" t="s">
        <v>174</v>
      </c>
      <c r="BO4" s="116">
        <v>2000</v>
      </c>
      <c r="BP4" s="116">
        <v>2217.54</v>
      </c>
    </row>
    <row r="5" spans="1:68" ht="19.5" customHeight="1">
      <c r="A5" s="30"/>
      <c r="B5" s="657"/>
      <c r="C5" s="562"/>
      <c r="D5" s="562"/>
      <c r="E5" s="562"/>
      <c r="F5" s="562"/>
      <c r="G5" s="562"/>
      <c r="H5" s="562"/>
      <c r="I5" s="562"/>
      <c r="J5" s="562"/>
      <c r="K5" s="658"/>
      <c r="L5" s="667"/>
      <c r="M5" s="668"/>
      <c r="N5" s="668"/>
      <c r="O5" s="668"/>
      <c r="P5" s="669"/>
      <c r="Q5" s="582"/>
      <c r="R5" s="582"/>
      <c r="S5" s="582"/>
      <c r="T5" s="582"/>
      <c r="U5" s="582"/>
      <c r="V5" s="582"/>
      <c r="W5" s="582"/>
      <c r="X5" s="582"/>
      <c r="Y5" s="582"/>
      <c r="Z5" s="582"/>
      <c r="AA5" s="783"/>
      <c r="AB5" s="783"/>
      <c r="AC5" s="783"/>
      <c r="AD5" s="783"/>
      <c r="AE5" s="783"/>
      <c r="AF5" s="582"/>
      <c r="AG5" s="582"/>
      <c r="AH5" s="582"/>
      <c r="AI5" s="582"/>
      <c r="AJ5" s="582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72"/>
      <c r="AV5" s="573"/>
      <c r="AW5" s="573"/>
      <c r="AX5" s="573"/>
      <c r="AY5" s="574"/>
      <c r="AZ5" s="718"/>
      <c r="BA5" s="719"/>
      <c r="BB5" s="719"/>
      <c r="BC5" s="719"/>
      <c r="BD5" s="719"/>
      <c r="BE5" s="719"/>
      <c r="BF5" s="719"/>
      <c r="BG5" s="719"/>
      <c r="BI5" s="36"/>
      <c r="BJ5" s="36"/>
      <c r="BK5" s="37"/>
      <c r="BM5" s="116"/>
      <c r="BN5" s="116" t="s">
        <v>175</v>
      </c>
      <c r="BO5" s="116">
        <v>3000</v>
      </c>
      <c r="BP5" s="116">
        <v>3383.33</v>
      </c>
    </row>
    <row r="6" spans="1:68" ht="19.5" customHeight="1">
      <c r="A6" s="30"/>
      <c r="B6" s="595" t="s">
        <v>8</v>
      </c>
      <c r="C6" s="596"/>
      <c r="D6" s="596"/>
      <c r="E6" s="596"/>
      <c r="F6" s="596"/>
      <c r="G6" s="596"/>
      <c r="H6" s="596"/>
      <c r="I6" s="596"/>
      <c r="J6" s="596"/>
      <c r="K6" s="597"/>
      <c r="L6" s="675"/>
      <c r="M6" s="676"/>
      <c r="N6" s="676"/>
      <c r="O6" s="676"/>
      <c r="P6" s="677"/>
      <c r="Q6" s="680"/>
      <c r="R6" s="681"/>
      <c r="S6" s="681"/>
      <c r="T6" s="681"/>
      <c r="U6" s="682"/>
      <c r="V6" s="576"/>
      <c r="W6" s="577"/>
      <c r="X6" s="577"/>
      <c r="Y6" s="577"/>
      <c r="Z6" s="578"/>
      <c r="AA6" s="784"/>
      <c r="AB6" s="785"/>
      <c r="AC6" s="785"/>
      <c r="AD6" s="785"/>
      <c r="AE6" s="786"/>
      <c r="AF6" s="576"/>
      <c r="AG6" s="577"/>
      <c r="AH6" s="577"/>
      <c r="AI6" s="577"/>
      <c r="AJ6" s="578"/>
      <c r="AK6" s="787"/>
      <c r="AL6" s="788"/>
      <c r="AM6" s="788"/>
      <c r="AN6" s="788"/>
      <c r="AO6" s="789"/>
      <c r="AP6" s="787"/>
      <c r="AQ6" s="788"/>
      <c r="AR6" s="788"/>
      <c r="AS6" s="788"/>
      <c r="AT6" s="789"/>
      <c r="AU6" s="576"/>
      <c r="AV6" s="577"/>
      <c r="AW6" s="577"/>
      <c r="AX6" s="577"/>
      <c r="AY6" s="578"/>
      <c r="AZ6" s="718"/>
      <c r="BA6" s="719"/>
      <c r="BB6" s="719"/>
      <c r="BC6" s="719"/>
      <c r="BD6" s="719"/>
      <c r="BE6" s="719"/>
      <c r="BF6" s="719"/>
      <c r="BG6" s="719"/>
      <c r="BI6" s="36"/>
      <c r="BJ6" s="36"/>
      <c r="BK6" s="37"/>
      <c r="BM6" s="116"/>
      <c r="BN6" s="116" t="s">
        <v>176</v>
      </c>
      <c r="BO6" s="116">
        <v>2000</v>
      </c>
      <c r="BP6" s="116">
        <v>2255.5500000000002</v>
      </c>
    </row>
    <row r="7" spans="1:68" ht="19.5" customHeight="1">
      <c r="A7" s="30"/>
      <c r="B7" s="595" t="s">
        <v>9</v>
      </c>
      <c r="C7" s="596"/>
      <c r="D7" s="596"/>
      <c r="E7" s="596"/>
      <c r="F7" s="596"/>
      <c r="G7" s="596"/>
      <c r="H7" s="596"/>
      <c r="I7" s="596"/>
      <c r="J7" s="596"/>
      <c r="K7" s="597"/>
      <c r="L7" s="598"/>
      <c r="M7" s="599"/>
      <c r="N7" s="599"/>
      <c r="O7" s="599"/>
      <c r="P7" s="600"/>
      <c r="Q7" s="609" t="s">
        <v>199</v>
      </c>
      <c r="R7" s="610"/>
      <c r="S7" s="610"/>
      <c r="T7" s="610"/>
      <c r="U7" s="611"/>
      <c r="V7" s="569" t="s">
        <v>227</v>
      </c>
      <c r="W7" s="570"/>
      <c r="X7" s="570"/>
      <c r="Y7" s="570"/>
      <c r="Z7" s="571"/>
      <c r="AA7" s="793" t="s">
        <v>227</v>
      </c>
      <c r="AB7" s="794"/>
      <c r="AC7" s="794"/>
      <c r="AD7" s="794"/>
      <c r="AE7" s="795"/>
      <c r="AF7" s="569" t="s">
        <v>199</v>
      </c>
      <c r="AG7" s="570"/>
      <c r="AH7" s="570"/>
      <c r="AI7" s="570"/>
      <c r="AJ7" s="571"/>
      <c r="AK7" s="715" t="s">
        <v>199</v>
      </c>
      <c r="AL7" s="716"/>
      <c r="AM7" s="716"/>
      <c r="AN7" s="716"/>
      <c r="AO7" s="717"/>
      <c r="AP7" s="715" t="s">
        <v>199</v>
      </c>
      <c r="AQ7" s="716"/>
      <c r="AR7" s="716"/>
      <c r="AS7" s="716"/>
      <c r="AT7" s="717"/>
      <c r="AU7" s="707" t="s">
        <v>199</v>
      </c>
      <c r="AV7" s="708"/>
      <c r="AW7" s="708"/>
      <c r="AX7" s="708"/>
      <c r="AY7" s="709"/>
      <c r="AZ7" s="718"/>
      <c r="BA7" s="719"/>
      <c r="BB7" s="719"/>
      <c r="BC7" s="719"/>
      <c r="BD7" s="719"/>
      <c r="BE7" s="719"/>
      <c r="BF7" s="719"/>
      <c r="BG7" s="719"/>
      <c r="BI7" s="36"/>
      <c r="BJ7" s="36"/>
      <c r="BK7" s="37"/>
      <c r="BM7" s="116"/>
      <c r="BN7" s="116" t="s">
        <v>177</v>
      </c>
      <c r="BO7" s="116">
        <v>3000</v>
      </c>
      <c r="BP7" s="116">
        <v>3383.33</v>
      </c>
    </row>
    <row r="8" spans="1:68" ht="19.5" customHeight="1">
      <c r="A8" s="30"/>
      <c r="B8" s="595" t="s">
        <v>10</v>
      </c>
      <c r="C8" s="596"/>
      <c r="D8" s="596"/>
      <c r="E8" s="596"/>
      <c r="F8" s="596"/>
      <c r="G8" s="596"/>
      <c r="H8" s="596"/>
      <c r="I8" s="596"/>
      <c r="J8" s="596"/>
      <c r="K8" s="597"/>
      <c r="L8" s="701"/>
      <c r="M8" s="702"/>
      <c r="N8" s="702"/>
      <c r="O8" s="702"/>
      <c r="P8" s="703"/>
      <c r="Q8" s="609" t="s">
        <v>233</v>
      </c>
      <c r="R8" s="610"/>
      <c r="S8" s="610"/>
      <c r="T8" s="610"/>
      <c r="U8" s="611"/>
      <c r="V8" s="790" t="s">
        <v>214</v>
      </c>
      <c r="W8" s="791"/>
      <c r="X8" s="791"/>
      <c r="Y8" s="791"/>
      <c r="Z8" s="792"/>
      <c r="AA8" s="793" t="s">
        <v>214</v>
      </c>
      <c r="AB8" s="794"/>
      <c r="AC8" s="794"/>
      <c r="AD8" s="794"/>
      <c r="AE8" s="795"/>
      <c r="AF8" s="569" t="s">
        <v>233</v>
      </c>
      <c r="AG8" s="570"/>
      <c r="AH8" s="570"/>
      <c r="AI8" s="570"/>
      <c r="AJ8" s="571"/>
      <c r="AK8" s="715" t="s">
        <v>216</v>
      </c>
      <c r="AL8" s="716"/>
      <c r="AM8" s="716"/>
      <c r="AN8" s="716"/>
      <c r="AO8" s="717"/>
      <c r="AP8" s="715" t="s">
        <v>216</v>
      </c>
      <c r="AQ8" s="716"/>
      <c r="AR8" s="716"/>
      <c r="AS8" s="716"/>
      <c r="AT8" s="717"/>
      <c r="AU8" s="707" t="s">
        <v>216</v>
      </c>
      <c r="AV8" s="708"/>
      <c r="AW8" s="708"/>
      <c r="AX8" s="708"/>
      <c r="AY8" s="709"/>
      <c r="AZ8" s="718"/>
      <c r="BA8" s="719"/>
      <c r="BB8" s="719"/>
      <c r="BC8" s="719"/>
      <c r="BD8" s="719"/>
      <c r="BE8" s="719"/>
      <c r="BF8" s="719"/>
      <c r="BG8" s="719"/>
      <c r="BI8" s="38"/>
      <c r="BJ8" s="38"/>
      <c r="BK8" s="39"/>
      <c r="BM8" s="116"/>
      <c r="BN8" s="116" t="s">
        <v>178</v>
      </c>
      <c r="BO8" s="116">
        <v>4000</v>
      </c>
      <c r="BP8" s="116">
        <v>4541.8</v>
      </c>
    </row>
    <row r="9" spans="1:68" ht="19.5" customHeight="1">
      <c r="A9" s="20"/>
      <c r="B9" s="595" t="s">
        <v>165</v>
      </c>
      <c r="C9" s="596"/>
      <c r="D9" s="596"/>
      <c r="E9" s="596"/>
      <c r="F9" s="596"/>
      <c r="G9" s="596"/>
      <c r="H9" s="596"/>
      <c r="I9" s="596"/>
      <c r="J9" s="596"/>
      <c r="K9" s="597"/>
      <c r="L9" s="704"/>
      <c r="M9" s="705"/>
      <c r="N9" s="705"/>
      <c r="O9" s="705"/>
      <c r="P9" s="706"/>
      <c r="Q9" s="641">
        <f>BO15</f>
        <v>550</v>
      </c>
      <c r="R9" s="642"/>
      <c r="S9" s="642"/>
      <c r="T9" s="642"/>
      <c r="U9" s="643"/>
      <c r="V9" s="804">
        <f>BO13</f>
        <v>2400</v>
      </c>
      <c r="W9" s="805"/>
      <c r="X9" s="805"/>
      <c r="Y9" s="805"/>
      <c r="Z9" s="806"/>
      <c r="AA9" s="807">
        <f>BO11</f>
        <v>4000</v>
      </c>
      <c r="AB9" s="808"/>
      <c r="AC9" s="808"/>
      <c r="AD9" s="808"/>
      <c r="AE9" s="809"/>
      <c r="AF9" s="606">
        <f>BO9</f>
        <v>2000</v>
      </c>
      <c r="AG9" s="607"/>
      <c r="AH9" s="607"/>
      <c r="AI9" s="607"/>
      <c r="AJ9" s="608"/>
      <c r="AK9" s="725">
        <f>BO7</f>
        <v>3000</v>
      </c>
      <c r="AL9" s="726"/>
      <c r="AM9" s="726"/>
      <c r="AN9" s="726"/>
      <c r="AO9" s="727"/>
      <c r="AP9" s="725">
        <f>BO5</f>
        <v>3000</v>
      </c>
      <c r="AQ9" s="726"/>
      <c r="AR9" s="726"/>
      <c r="AS9" s="726"/>
      <c r="AT9" s="727"/>
      <c r="AU9" s="722">
        <f>BO3</f>
        <v>2000</v>
      </c>
      <c r="AV9" s="723"/>
      <c r="AW9" s="723"/>
      <c r="AX9" s="723"/>
      <c r="AY9" s="724"/>
      <c r="AZ9" s="718"/>
      <c r="BA9" s="719"/>
      <c r="BB9" s="719"/>
      <c r="BC9" s="719"/>
      <c r="BD9" s="719"/>
      <c r="BE9" s="719"/>
      <c r="BF9" s="719"/>
      <c r="BG9" s="719"/>
      <c r="BK9" s="46"/>
      <c r="BM9" s="116"/>
      <c r="BN9" s="116" t="s">
        <v>179</v>
      </c>
      <c r="BO9" s="116">
        <v>2000</v>
      </c>
      <c r="BP9" s="116">
        <v>2270.92</v>
      </c>
    </row>
    <row r="10" spans="1:68" ht="19.5" customHeight="1">
      <c r="A10" s="30"/>
      <c r="B10" s="595" t="s">
        <v>11</v>
      </c>
      <c r="C10" s="596"/>
      <c r="D10" s="596"/>
      <c r="E10" s="596"/>
      <c r="F10" s="596"/>
      <c r="G10" s="596"/>
      <c r="H10" s="596"/>
      <c r="I10" s="596"/>
      <c r="J10" s="596"/>
      <c r="K10" s="597"/>
      <c r="L10" s="604"/>
      <c r="M10" s="605"/>
      <c r="N10" s="605"/>
      <c r="O10" s="634"/>
      <c r="P10" s="635"/>
      <c r="Q10" s="636">
        <f>BP15</f>
        <v>609.82000000000005</v>
      </c>
      <c r="R10" s="637"/>
      <c r="S10" s="637"/>
      <c r="T10" s="752">
        <f>Q10/T14</f>
        <v>0.7054835724201759</v>
      </c>
      <c r="U10" s="753"/>
      <c r="V10" s="796">
        <f>BP13</f>
        <v>2661.05</v>
      </c>
      <c r="W10" s="797"/>
      <c r="X10" s="797"/>
      <c r="Y10" s="798">
        <f>V10/Y14</f>
        <v>0.61395150312622571</v>
      </c>
      <c r="Z10" s="799"/>
      <c r="AA10" s="800">
        <f>BP11</f>
        <v>4435.08</v>
      </c>
      <c r="AB10" s="801"/>
      <c r="AC10" s="801"/>
      <c r="AD10" s="802">
        <f>AA10/AD14</f>
        <v>0.94953327053181458</v>
      </c>
      <c r="AE10" s="803"/>
      <c r="AF10" s="623">
        <f>BP9</f>
        <v>2270.92</v>
      </c>
      <c r="AG10" s="624"/>
      <c r="AH10" s="624"/>
      <c r="AI10" s="617">
        <f>AF10/AI14</f>
        <v>0.48481458551269185</v>
      </c>
      <c r="AJ10" s="618"/>
      <c r="AK10" s="728">
        <f>BP7</f>
        <v>3383.33</v>
      </c>
      <c r="AL10" s="729"/>
      <c r="AM10" s="729"/>
      <c r="AN10" s="733">
        <f>AK10/AN14</f>
        <v>0.72435771174102936</v>
      </c>
      <c r="AO10" s="734"/>
      <c r="AP10" s="728">
        <f>BP5</f>
        <v>3383.33</v>
      </c>
      <c r="AQ10" s="729"/>
      <c r="AR10" s="729"/>
      <c r="AS10" s="733">
        <f>AP10/AS14</f>
        <v>0.73281422599579804</v>
      </c>
      <c r="AT10" s="734"/>
      <c r="AU10" s="720">
        <f>BP3</f>
        <v>2218</v>
      </c>
      <c r="AV10" s="721"/>
      <c r="AW10" s="721"/>
      <c r="AX10" s="738">
        <f>AU10/AX14</f>
        <v>0.61943195464573975</v>
      </c>
      <c r="AY10" s="739"/>
      <c r="AZ10" s="718"/>
      <c r="BA10" s="719"/>
      <c r="BB10" s="719"/>
      <c r="BC10" s="719"/>
      <c r="BD10" s="719"/>
      <c r="BE10" s="719"/>
      <c r="BF10" s="719"/>
      <c r="BG10" s="719"/>
      <c r="BI10" s="40"/>
      <c r="BJ10" s="40"/>
      <c r="BK10" s="41"/>
      <c r="BM10" s="116"/>
      <c r="BN10" s="116" t="s">
        <v>180</v>
      </c>
      <c r="BO10" s="116">
        <v>2000</v>
      </c>
      <c r="BP10" s="116">
        <v>2270.92</v>
      </c>
    </row>
    <row r="11" spans="1:68" ht="19.5" customHeight="1">
      <c r="A11" s="30"/>
      <c r="B11" s="673" t="s">
        <v>69</v>
      </c>
      <c r="C11" s="509"/>
      <c r="D11" s="509"/>
      <c r="E11" s="509"/>
      <c r="F11" s="509"/>
      <c r="G11" s="509"/>
      <c r="H11" s="509"/>
      <c r="I11" s="509"/>
      <c r="J11" s="509"/>
      <c r="K11" s="674"/>
      <c r="L11" s="659"/>
      <c r="M11" s="660"/>
      <c r="N11" s="660"/>
      <c r="O11" s="660"/>
      <c r="P11" s="661"/>
      <c r="Q11" s="813"/>
      <c r="R11" s="814"/>
      <c r="S11" s="814"/>
      <c r="T11" s="814"/>
      <c r="U11" s="815"/>
      <c r="V11" s="816"/>
      <c r="W11" s="817"/>
      <c r="X11" s="817"/>
      <c r="Y11" s="817"/>
      <c r="Z11" s="818"/>
      <c r="AA11" s="819"/>
      <c r="AB11" s="820"/>
      <c r="AC11" s="820"/>
      <c r="AD11" s="820"/>
      <c r="AE11" s="821"/>
      <c r="AF11" s="625"/>
      <c r="AG11" s="626"/>
      <c r="AH11" s="626"/>
      <c r="AI11" s="626"/>
      <c r="AJ11" s="627"/>
      <c r="AK11" s="730"/>
      <c r="AL11" s="731"/>
      <c r="AM11" s="731"/>
      <c r="AN11" s="731"/>
      <c r="AO11" s="732"/>
      <c r="AP11" s="730"/>
      <c r="AQ11" s="731"/>
      <c r="AR11" s="731"/>
      <c r="AS11" s="731"/>
      <c r="AT11" s="732"/>
      <c r="AU11" s="740"/>
      <c r="AV11" s="741"/>
      <c r="AW11" s="741"/>
      <c r="AX11" s="741"/>
      <c r="AY11" s="742"/>
      <c r="AZ11" s="718"/>
      <c r="BA11" s="719"/>
      <c r="BB11" s="719"/>
      <c r="BC11" s="719"/>
      <c r="BD11" s="719"/>
      <c r="BE11" s="719"/>
      <c r="BF11" s="719"/>
      <c r="BG11" s="719"/>
      <c r="BI11" s="42"/>
      <c r="BJ11" s="42"/>
      <c r="BK11" s="43"/>
      <c r="BM11" s="116"/>
      <c r="BN11" s="116" t="s">
        <v>181</v>
      </c>
      <c r="BO11" s="116">
        <v>4000</v>
      </c>
      <c r="BP11" s="116">
        <v>4435.08</v>
      </c>
    </row>
    <row r="12" spans="1:68" ht="19.5" customHeight="1">
      <c r="A12" s="30"/>
      <c r="B12" s="673"/>
      <c r="C12" s="509"/>
      <c r="D12" s="509"/>
      <c r="E12" s="509"/>
      <c r="F12" s="509"/>
      <c r="G12" s="509"/>
      <c r="H12" s="509"/>
      <c r="I12" s="509"/>
      <c r="J12" s="509"/>
      <c r="K12" s="674"/>
      <c r="L12" s="659"/>
      <c r="M12" s="660"/>
      <c r="N12" s="660"/>
      <c r="O12" s="660"/>
      <c r="P12" s="661"/>
      <c r="Q12" s="813"/>
      <c r="R12" s="814"/>
      <c r="S12" s="814"/>
      <c r="T12" s="814"/>
      <c r="U12" s="815"/>
      <c r="V12" s="816"/>
      <c r="W12" s="817"/>
      <c r="X12" s="817"/>
      <c r="Y12" s="817"/>
      <c r="Z12" s="818"/>
      <c r="AA12" s="819"/>
      <c r="AB12" s="820"/>
      <c r="AC12" s="820"/>
      <c r="AD12" s="820"/>
      <c r="AE12" s="821"/>
      <c r="AF12" s="625"/>
      <c r="AG12" s="626"/>
      <c r="AH12" s="626"/>
      <c r="AI12" s="626"/>
      <c r="AJ12" s="627"/>
      <c r="AK12" s="730"/>
      <c r="AL12" s="731"/>
      <c r="AM12" s="731"/>
      <c r="AN12" s="731"/>
      <c r="AO12" s="732"/>
      <c r="AP12" s="730"/>
      <c r="AQ12" s="731"/>
      <c r="AR12" s="731"/>
      <c r="AS12" s="731"/>
      <c r="AT12" s="732"/>
      <c r="AU12" s="740"/>
      <c r="AV12" s="741"/>
      <c r="AW12" s="741"/>
      <c r="AX12" s="741"/>
      <c r="AY12" s="742"/>
      <c r="AZ12" s="718"/>
      <c r="BA12" s="719"/>
      <c r="BB12" s="719"/>
      <c r="BC12" s="719"/>
      <c r="BD12" s="719"/>
      <c r="BE12" s="719"/>
      <c r="BF12" s="719"/>
      <c r="BG12" s="719"/>
      <c r="BI12" s="42"/>
      <c r="BJ12" s="42"/>
      <c r="BK12" s="43"/>
      <c r="BM12" s="116"/>
      <c r="BN12" s="116" t="s">
        <v>182</v>
      </c>
      <c r="BO12" s="116"/>
      <c r="BP12" s="116"/>
    </row>
    <row r="13" spans="1:68" ht="19.5" customHeight="1">
      <c r="A13" s="30"/>
      <c r="B13" s="670" t="s">
        <v>107</v>
      </c>
      <c r="C13" s="671"/>
      <c r="D13" s="671"/>
      <c r="E13" s="671"/>
      <c r="F13" s="671"/>
      <c r="G13" s="671"/>
      <c r="H13" s="671"/>
      <c r="I13" s="671"/>
      <c r="J13" s="671"/>
      <c r="K13" s="672"/>
      <c r="L13" s="89"/>
      <c r="M13" s="662"/>
      <c r="N13" s="662"/>
      <c r="O13" s="663"/>
      <c r="P13" s="664"/>
      <c r="Q13" s="177"/>
      <c r="R13" s="691">
        <v>0.98</v>
      </c>
      <c r="S13" s="691"/>
      <c r="T13" s="507">
        <v>847.11199999999997</v>
      </c>
      <c r="U13" s="692"/>
      <c r="V13" s="142"/>
      <c r="W13" s="826">
        <v>0.98</v>
      </c>
      <c r="X13" s="826"/>
      <c r="Y13" s="827">
        <v>4247.6140000000005</v>
      </c>
      <c r="Z13" s="828"/>
      <c r="AA13" s="216"/>
      <c r="AB13" s="810">
        <v>0.98</v>
      </c>
      <c r="AC13" s="810"/>
      <c r="AD13" s="811">
        <v>4577.384</v>
      </c>
      <c r="AE13" s="812"/>
      <c r="AF13" s="153"/>
      <c r="AG13" s="544">
        <v>0.98</v>
      </c>
      <c r="AH13" s="544"/>
      <c r="AI13" s="689">
        <v>4590.4180000000006</v>
      </c>
      <c r="AJ13" s="690"/>
      <c r="AK13" s="200"/>
      <c r="AL13" s="656">
        <v>0.98</v>
      </c>
      <c r="AM13" s="656"/>
      <c r="AN13" s="743">
        <v>4577.384</v>
      </c>
      <c r="AO13" s="744"/>
      <c r="AP13" s="200"/>
      <c r="AQ13" s="656">
        <v>0.98</v>
      </c>
      <c r="AR13" s="656"/>
      <c r="AS13" s="743">
        <v>4524.5619999999999</v>
      </c>
      <c r="AT13" s="744"/>
      <c r="AU13" s="163"/>
      <c r="AV13" s="747">
        <v>0.98</v>
      </c>
      <c r="AW13" s="747"/>
      <c r="AX13" s="748">
        <v>3509.0859999999998</v>
      </c>
      <c r="AY13" s="749"/>
      <c r="AZ13" s="718"/>
      <c r="BA13" s="719"/>
      <c r="BB13" s="719"/>
      <c r="BC13" s="719"/>
      <c r="BD13" s="719"/>
      <c r="BE13" s="719"/>
      <c r="BF13" s="719"/>
      <c r="BG13" s="719"/>
      <c r="BI13" s="44"/>
      <c r="BJ13" s="44"/>
      <c r="BK13" s="45"/>
      <c r="BM13" s="116"/>
      <c r="BN13" s="116" t="s">
        <v>183</v>
      </c>
      <c r="BO13" s="116">
        <v>2400</v>
      </c>
      <c r="BP13" s="116">
        <v>2661.05</v>
      </c>
    </row>
    <row r="14" spans="1:68" ht="19.5" customHeight="1" thickBot="1">
      <c r="A14" s="30"/>
      <c r="B14" s="510" t="s">
        <v>121</v>
      </c>
      <c r="C14" s="511"/>
      <c r="D14" s="511"/>
      <c r="E14" s="511"/>
      <c r="F14" s="511"/>
      <c r="G14" s="511"/>
      <c r="H14" s="511"/>
      <c r="I14" s="511"/>
      <c r="J14" s="511"/>
      <c r="K14" s="512"/>
      <c r="L14" s="111"/>
      <c r="M14" s="112"/>
      <c r="N14" s="113"/>
      <c r="O14" s="756"/>
      <c r="P14" s="757"/>
      <c r="Q14" s="178" t="s">
        <v>143</v>
      </c>
      <c r="R14" s="179"/>
      <c r="S14" s="180"/>
      <c r="T14" s="665">
        <v>864.4</v>
      </c>
      <c r="U14" s="666"/>
      <c r="V14" s="143" t="s">
        <v>144</v>
      </c>
      <c r="W14" s="144"/>
      <c r="X14" s="145"/>
      <c r="Y14" s="822">
        <v>4334.3</v>
      </c>
      <c r="Z14" s="823"/>
      <c r="AA14" s="217" t="s">
        <v>145</v>
      </c>
      <c r="AB14" s="218"/>
      <c r="AC14" s="219"/>
      <c r="AD14" s="824">
        <v>4670.8</v>
      </c>
      <c r="AE14" s="825"/>
      <c r="AF14" s="154" t="s">
        <v>146</v>
      </c>
      <c r="AG14" s="155"/>
      <c r="AH14" s="156"/>
      <c r="AI14" s="545">
        <v>4684.1000000000004</v>
      </c>
      <c r="AJ14" s="546"/>
      <c r="AK14" s="201" t="s">
        <v>147</v>
      </c>
      <c r="AL14" s="202"/>
      <c r="AM14" s="203"/>
      <c r="AN14" s="754">
        <v>4670.8</v>
      </c>
      <c r="AO14" s="755"/>
      <c r="AP14" s="201" t="s">
        <v>148</v>
      </c>
      <c r="AQ14" s="202"/>
      <c r="AR14" s="203"/>
      <c r="AS14" s="754">
        <v>4616.8999999999996</v>
      </c>
      <c r="AT14" s="755"/>
      <c r="AU14" s="164" t="s">
        <v>149</v>
      </c>
      <c r="AV14" s="165"/>
      <c r="AW14" s="166"/>
      <c r="AX14" s="745">
        <v>3580.7</v>
      </c>
      <c r="AY14" s="746"/>
      <c r="AZ14" s="718"/>
      <c r="BA14" s="719"/>
      <c r="BB14" s="719"/>
      <c r="BC14" s="719"/>
      <c r="BD14" s="719"/>
      <c r="BE14" s="719"/>
      <c r="BF14" s="719"/>
      <c r="BG14" s="719"/>
      <c r="BI14" s="44"/>
      <c r="BJ14" s="44"/>
      <c r="BK14" s="45"/>
      <c r="BM14" s="116"/>
      <c r="BN14" s="116" t="s">
        <v>184</v>
      </c>
      <c r="BO14" s="116">
        <v>3810</v>
      </c>
      <c r="BP14" s="116">
        <v>4225.37</v>
      </c>
    </row>
    <row r="15" spans="1:68" ht="19.5" customHeight="1">
      <c r="A15" s="30"/>
      <c r="B15" s="693" t="s">
        <v>66</v>
      </c>
      <c r="C15" s="694"/>
      <c r="D15" s="694"/>
      <c r="E15" s="694"/>
      <c r="F15" s="694"/>
      <c r="G15" s="694"/>
      <c r="H15" s="694"/>
      <c r="I15" s="694"/>
      <c r="J15" s="694"/>
      <c r="K15" s="695"/>
      <c r="L15" s="110"/>
      <c r="M15" s="678"/>
      <c r="N15" s="678"/>
      <c r="O15" s="678"/>
      <c r="P15" s="679"/>
      <c r="Q15" s="270" t="s">
        <v>206</v>
      </c>
      <c r="R15" s="271"/>
      <c r="S15" s="271"/>
      <c r="T15" s="271"/>
      <c r="U15" s="272"/>
      <c r="V15" s="780">
        <v>3</v>
      </c>
      <c r="W15" s="781"/>
      <c r="X15" s="781"/>
      <c r="Y15" s="781"/>
      <c r="Z15" s="782"/>
      <c r="AA15" s="270">
        <v>4</v>
      </c>
      <c r="AB15" s="271"/>
      <c r="AC15" s="271"/>
      <c r="AD15" s="271"/>
      <c r="AE15" s="272"/>
      <c r="AF15" s="686" t="s">
        <v>198</v>
      </c>
      <c r="AG15" s="687"/>
      <c r="AH15" s="687"/>
      <c r="AI15" s="687"/>
      <c r="AJ15" s="688"/>
      <c r="AK15" s="267">
        <v>9</v>
      </c>
      <c r="AL15" s="268"/>
      <c r="AM15" s="268"/>
      <c r="AN15" s="268"/>
      <c r="AO15" s="269"/>
      <c r="AP15" s="686">
        <v>8</v>
      </c>
      <c r="AQ15" s="687"/>
      <c r="AR15" s="687"/>
      <c r="AS15" s="687"/>
      <c r="AT15" s="688"/>
      <c r="AU15" s="270">
        <v>2</v>
      </c>
      <c r="AV15" s="271"/>
      <c r="AW15" s="271"/>
      <c r="AX15" s="271"/>
      <c r="AY15" s="272"/>
      <c r="AZ15" s="565"/>
      <c r="BA15" s="566"/>
      <c r="BB15" s="566"/>
      <c r="BC15" s="566"/>
      <c r="BD15" s="566"/>
      <c r="BE15" s="566"/>
      <c r="BF15" s="566"/>
      <c r="BG15" s="566"/>
      <c r="BI15" s="31"/>
      <c r="BJ15" s="31"/>
      <c r="BK15" s="32"/>
      <c r="BM15" s="116"/>
      <c r="BN15" s="116" t="s">
        <v>185</v>
      </c>
      <c r="BO15" s="116">
        <v>550</v>
      </c>
      <c r="BP15" s="116">
        <v>609.82000000000005</v>
      </c>
    </row>
    <row r="16" spans="1:68" ht="19.5" customHeight="1">
      <c r="A16" s="30"/>
      <c r="B16" s="657" t="s">
        <v>65</v>
      </c>
      <c r="C16" s="562"/>
      <c r="D16" s="562"/>
      <c r="E16" s="562"/>
      <c r="F16" s="562"/>
      <c r="G16" s="562"/>
      <c r="H16" s="562"/>
      <c r="I16" s="562"/>
      <c r="J16" s="562"/>
      <c r="K16" s="658"/>
      <c r="L16" s="667"/>
      <c r="M16" s="668"/>
      <c r="N16" s="668"/>
      <c r="O16" s="668"/>
      <c r="P16" s="669"/>
      <c r="Q16" s="829" t="str">
        <f>G32</f>
        <v>RBD PKS (RELET)</v>
      </c>
      <c r="R16" s="829"/>
      <c r="S16" s="829"/>
      <c r="T16" s="829"/>
      <c r="U16" s="829"/>
      <c r="V16" s="830" t="str">
        <f>G38</f>
        <v>CCNO</v>
      </c>
      <c r="W16" s="830"/>
      <c r="X16" s="830"/>
      <c r="Y16" s="830"/>
      <c r="Z16" s="830"/>
      <c r="AA16" s="582"/>
      <c r="AB16" s="582"/>
      <c r="AC16" s="582"/>
      <c r="AD16" s="582"/>
      <c r="AE16" s="582"/>
      <c r="AF16" s="582" t="str">
        <f>G30</f>
        <v>RBD STR</v>
      </c>
      <c r="AG16" s="582"/>
      <c r="AH16" s="582"/>
      <c r="AI16" s="582"/>
      <c r="AJ16" s="582"/>
      <c r="AK16" s="652" t="str">
        <f>G35</f>
        <v>RBD STR (RELET)</v>
      </c>
      <c r="AL16" s="652"/>
      <c r="AM16" s="652"/>
      <c r="AN16" s="652"/>
      <c r="AO16" s="652"/>
      <c r="AP16" s="582" t="str">
        <f>G34</f>
        <v>RBD PO (SG) (RELET)</v>
      </c>
      <c r="AQ16" s="582"/>
      <c r="AR16" s="582"/>
      <c r="AS16" s="582"/>
      <c r="AT16" s="582"/>
      <c r="AU16" s="572" t="str">
        <f>G37</f>
        <v>RBD CNO</v>
      </c>
      <c r="AV16" s="573"/>
      <c r="AW16" s="573"/>
      <c r="AX16" s="573"/>
      <c r="AY16" s="574"/>
      <c r="AZ16" s="565"/>
      <c r="BA16" s="566"/>
      <c r="BB16" s="566"/>
      <c r="BC16" s="566"/>
      <c r="BD16" s="566"/>
      <c r="BE16" s="566"/>
      <c r="BF16" s="566"/>
      <c r="BG16" s="566"/>
      <c r="BI16" s="34"/>
      <c r="BJ16" s="34"/>
      <c r="BK16" s="46"/>
      <c r="BM16" s="116"/>
      <c r="BN16" s="116" t="s">
        <v>186</v>
      </c>
      <c r="BO16" s="116">
        <v>900</v>
      </c>
      <c r="BP16" s="116">
        <v>997.89</v>
      </c>
    </row>
    <row r="17" spans="1:68" ht="19.5" customHeight="1">
      <c r="A17" s="20"/>
      <c r="B17" s="657"/>
      <c r="C17" s="562"/>
      <c r="D17" s="562"/>
      <c r="E17" s="562"/>
      <c r="F17" s="562"/>
      <c r="G17" s="562"/>
      <c r="H17" s="562"/>
      <c r="I17" s="562"/>
      <c r="J17" s="562"/>
      <c r="K17" s="658"/>
      <c r="L17" s="667"/>
      <c r="M17" s="668"/>
      <c r="N17" s="668"/>
      <c r="O17" s="668"/>
      <c r="P17" s="669"/>
      <c r="Q17" s="829"/>
      <c r="R17" s="829"/>
      <c r="S17" s="829"/>
      <c r="T17" s="829"/>
      <c r="U17" s="829"/>
      <c r="V17" s="830"/>
      <c r="W17" s="830"/>
      <c r="X17" s="830"/>
      <c r="Y17" s="830"/>
      <c r="Z17" s="830"/>
      <c r="AA17" s="582"/>
      <c r="AB17" s="582"/>
      <c r="AC17" s="582"/>
      <c r="AD17" s="582"/>
      <c r="AE17" s="582"/>
      <c r="AF17" s="582"/>
      <c r="AG17" s="582"/>
      <c r="AH17" s="582"/>
      <c r="AI17" s="582"/>
      <c r="AJ17" s="582"/>
      <c r="AK17" s="652"/>
      <c r="AL17" s="652"/>
      <c r="AM17" s="652"/>
      <c r="AN17" s="652"/>
      <c r="AO17" s="652"/>
      <c r="AP17" s="582"/>
      <c r="AQ17" s="582"/>
      <c r="AR17" s="582"/>
      <c r="AS17" s="582"/>
      <c r="AT17" s="582"/>
      <c r="AU17" s="572"/>
      <c r="AV17" s="573"/>
      <c r="AW17" s="573"/>
      <c r="AX17" s="573"/>
      <c r="AY17" s="574"/>
      <c r="AZ17" s="565"/>
      <c r="BA17" s="566"/>
      <c r="BB17" s="566"/>
      <c r="BC17" s="566"/>
      <c r="BD17" s="566"/>
      <c r="BE17" s="566"/>
      <c r="BF17" s="566"/>
      <c r="BG17" s="566"/>
      <c r="BI17" s="36"/>
      <c r="BJ17" s="36"/>
      <c r="BK17" s="46"/>
      <c r="BO17" s="23">
        <f>SUM(BO3:BO16)</f>
        <v>31660</v>
      </c>
      <c r="BP17" s="23">
        <f>SUM(BP3:BP16)</f>
        <v>35470.6</v>
      </c>
    </row>
    <row r="18" spans="1:68" ht="19.5" customHeight="1">
      <c r="A18" s="30"/>
      <c r="B18" s="595" t="s">
        <v>8</v>
      </c>
      <c r="C18" s="596"/>
      <c r="D18" s="596"/>
      <c r="E18" s="596"/>
      <c r="F18" s="596"/>
      <c r="G18" s="596"/>
      <c r="H18" s="596"/>
      <c r="I18" s="596"/>
      <c r="J18" s="596"/>
      <c r="K18" s="597"/>
      <c r="L18" s="675"/>
      <c r="M18" s="676"/>
      <c r="N18" s="676"/>
      <c r="O18" s="676"/>
      <c r="P18" s="677"/>
      <c r="Q18" s="680"/>
      <c r="R18" s="681"/>
      <c r="S18" s="681"/>
      <c r="T18" s="681"/>
      <c r="U18" s="682"/>
      <c r="V18" s="840"/>
      <c r="W18" s="841"/>
      <c r="X18" s="841"/>
      <c r="Y18" s="841"/>
      <c r="Z18" s="842"/>
      <c r="AA18" s="576"/>
      <c r="AB18" s="577"/>
      <c r="AC18" s="577"/>
      <c r="AD18" s="577"/>
      <c r="AE18" s="578"/>
      <c r="AF18" s="576"/>
      <c r="AG18" s="577"/>
      <c r="AH18" s="577"/>
      <c r="AI18" s="577"/>
      <c r="AJ18" s="578"/>
      <c r="AK18" s="649"/>
      <c r="AL18" s="650"/>
      <c r="AM18" s="650"/>
      <c r="AN18" s="650"/>
      <c r="AO18" s="651"/>
      <c r="AP18" s="576"/>
      <c r="AQ18" s="577"/>
      <c r="AR18" s="577"/>
      <c r="AS18" s="577"/>
      <c r="AT18" s="578"/>
      <c r="AU18" s="576"/>
      <c r="AV18" s="577"/>
      <c r="AW18" s="577"/>
      <c r="AX18" s="577"/>
      <c r="AY18" s="578"/>
      <c r="AZ18" s="565"/>
      <c r="BA18" s="566"/>
      <c r="BB18" s="566"/>
      <c r="BC18" s="566"/>
      <c r="BD18" s="566"/>
      <c r="BE18" s="566"/>
      <c r="BF18" s="566"/>
      <c r="BG18" s="566"/>
      <c r="BI18" s="36"/>
      <c r="BJ18" s="36"/>
      <c r="BK18" s="46"/>
    </row>
    <row r="19" spans="1:68" ht="19.5" customHeight="1">
      <c r="A19" s="47"/>
      <c r="B19" s="595" t="s">
        <v>9</v>
      </c>
      <c r="C19" s="596"/>
      <c r="D19" s="596"/>
      <c r="E19" s="596"/>
      <c r="F19" s="596"/>
      <c r="G19" s="596"/>
      <c r="H19" s="596"/>
      <c r="I19" s="596"/>
      <c r="J19" s="596"/>
      <c r="K19" s="597"/>
      <c r="L19" s="598"/>
      <c r="M19" s="599"/>
      <c r="N19" s="599"/>
      <c r="O19" s="599"/>
      <c r="P19" s="600"/>
      <c r="Q19" s="831" t="s">
        <v>199</v>
      </c>
      <c r="R19" s="832"/>
      <c r="S19" s="832"/>
      <c r="T19" s="832"/>
      <c r="U19" s="833"/>
      <c r="V19" s="834" t="s">
        <v>227</v>
      </c>
      <c r="W19" s="835"/>
      <c r="X19" s="835"/>
      <c r="Y19" s="835"/>
      <c r="Z19" s="836"/>
      <c r="AA19" s="696" t="s">
        <v>215</v>
      </c>
      <c r="AB19" s="697"/>
      <c r="AC19" s="697"/>
      <c r="AD19" s="697"/>
      <c r="AE19" s="698"/>
      <c r="AF19" s="696" t="s">
        <v>199</v>
      </c>
      <c r="AG19" s="697"/>
      <c r="AH19" s="697"/>
      <c r="AI19" s="697"/>
      <c r="AJ19" s="698"/>
      <c r="AK19" s="837" t="s">
        <v>199</v>
      </c>
      <c r="AL19" s="838"/>
      <c r="AM19" s="838"/>
      <c r="AN19" s="838"/>
      <c r="AO19" s="839"/>
      <c r="AP19" s="696" t="s">
        <v>199</v>
      </c>
      <c r="AQ19" s="697"/>
      <c r="AR19" s="697"/>
      <c r="AS19" s="697"/>
      <c r="AT19" s="698"/>
      <c r="AU19" s="696" t="s">
        <v>227</v>
      </c>
      <c r="AV19" s="697"/>
      <c r="AW19" s="697"/>
      <c r="AX19" s="697"/>
      <c r="AY19" s="698"/>
      <c r="AZ19" s="565"/>
      <c r="BA19" s="566"/>
      <c r="BB19" s="566"/>
      <c r="BC19" s="566"/>
      <c r="BD19" s="566"/>
      <c r="BE19" s="566"/>
      <c r="BF19" s="566"/>
      <c r="BG19" s="566"/>
      <c r="BI19" s="36"/>
      <c r="BJ19" s="36"/>
      <c r="BK19" s="46"/>
    </row>
    <row r="20" spans="1:68" ht="19.5" customHeight="1">
      <c r="A20" s="47"/>
      <c r="B20" s="595" t="s">
        <v>10</v>
      </c>
      <c r="C20" s="596"/>
      <c r="D20" s="596"/>
      <c r="E20" s="596"/>
      <c r="F20" s="596"/>
      <c r="G20" s="596"/>
      <c r="H20" s="596"/>
      <c r="I20" s="596"/>
      <c r="J20" s="596"/>
      <c r="K20" s="597"/>
      <c r="L20" s="598"/>
      <c r="M20" s="599"/>
      <c r="N20" s="599"/>
      <c r="O20" s="599"/>
      <c r="P20" s="600"/>
      <c r="Q20" s="831" t="s">
        <v>216</v>
      </c>
      <c r="R20" s="832"/>
      <c r="S20" s="832"/>
      <c r="T20" s="832"/>
      <c r="U20" s="833"/>
      <c r="V20" s="834" t="s">
        <v>216</v>
      </c>
      <c r="W20" s="835"/>
      <c r="X20" s="835"/>
      <c r="Y20" s="835"/>
      <c r="Z20" s="836"/>
      <c r="AA20" s="696" t="s">
        <v>214</v>
      </c>
      <c r="AB20" s="697"/>
      <c r="AC20" s="697"/>
      <c r="AD20" s="697"/>
      <c r="AE20" s="698"/>
      <c r="AF20" s="696" t="s">
        <v>233</v>
      </c>
      <c r="AG20" s="697"/>
      <c r="AH20" s="697"/>
      <c r="AI20" s="697"/>
      <c r="AJ20" s="698"/>
      <c r="AK20" s="837" t="s">
        <v>216</v>
      </c>
      <c r="AL20" s="838"/>
      <c r="AM20" s="838"/>
      <c r="AN20" s="838"/>
      <c r="AO20" s="839"/>
      <c r="AP20" s="843" t="s">
        <v>218</v>
      </c>
      <c r="AQ20" s="844"/>
      <c r="AR20" s="844"/>
      <c r="AS20" s="844"/>
      <c r="AT20" s="845"/>
      <c r="AU20" s="846" t="s">
        <v>214</v>
      </c>
      <c r="AV20" s="847"/>
      <c r="AW20" s="847"/>
      <c r="AX20" s="847"/>
      <c r="AY20" s="848"/>
      <c r="AZ20" s="565"/>
      <c r="BA20" s="566"/>
      <c r="BB20" s="566"/>
      <c r="BC20" s="566"/>
      <c r="BD20" s="566"/>
      <c r="BE20" s="566"/>
      <c r="BF20" s="566"/>
      <c r="BG20" s="566"/>
      <c r="BI20" s="48"/>
      <c r="BJ20" s="48"/>
      <c r="BK20" s="46"/>
    </row>
    <row r="21" spans="1:68" ht="19.5" customHeight="1">
      <c r="A21" s="47"/>
      <c r="B21" s="595" t="s">
        <v>170</v>
      </c>
      <c r="C21" s="596"/>
      <c r="D21" s="596"/>
      <c r="E21" s="596"/>
      <c r="F21" s="596"/>
      <c r="G21" s="596"/>
      <c r="H21" s="596"/>
      <c r="I21" s="596"/>
      <c r="J21" s="596"/>
      <c r="K21" s="597"/>
      <c r="L21" s="704"/>
      <c r="M21" s="705"/>
      <c r="N21" s="705"/>
      <c r="O21" s="705"/>
      <c r="P21" s="706"/>
      <c r="Q21" s="641">
        <f>BO16</f>
        <v>900</v>
      </c>
      <c r="R21" s="642"/>
      <c r="S21" s="642"/>
      <c r="T21" s="642"/>
      <c r="U21" s="643"/>
      <c r="V21" s="849">
        <f>BO14</f>
        <v>3810</v>
      </c>
      <c r="W21" s="850"/>
      <c r="X21" s="850"/>
      <c r="Y21" s="850"/>
      <c r="Z21" s="851"/>
      <c r="AA21" s="579">
        <f>BO12</f>
        <v>0</v>
      </c>
      <c r="AB21" s="580"/>
      <c r="AC21" s="580"/>
      <c r="AD21" s="580"/>
      <c r="AE21" s="581"/>
      <c r="AF21" s="606">
        <f>BO10</f>
        <v>2000</v>
      </c>
      <c r="AG21" s="607"/>
      <c r="AH21" s="607"/>
      <c r="AI21" s="607"/>
      <c r="AJ21" s="608"/>
      <c r="AK21" s="601">
        <f>BO8</f>
        <v>4000</v>
      </c>
      <c r="AL21" s="602"/>
      <c r="AM21" s="602"/>
      <c r="AN21" s="602"/>
      <c r="AO21" s="603"/>
      <c r="AP21" s="852">
        <f>BO6</f>
        <v>2000</v>
      </c>
      <c r="AQ21" s="853"/>
      <c r="AR21" s="853"/>
      <c r="AS21" s="853"/>
      <c r="AT21" s="854"/>
      <c r="AU21" s="804">
        <f>BO4</f>
        <v>2000</v>
      </c>
      <c r="AV21" s="805"/>
      <c r="AW21" s="805"/>
      <c r="AX21" s="805"/>
      <c r="AY21" s="806"/>
      <c r="AZ21" s="565"/>
      <c r="BA21" s="566"/>
      <c r="BB21" s="566"/>
      <c r="BC21" s="566"/>
      <c r="BD21" s="566"/>
      <c r="BE21" s="566"/>
      <c r="BF21" s="566"/>
      <c r="BG21" s="566"/>
      <c r="BK21" s="46"/>
    </row>
    <row r="22" spans="1:68" ht="19.5" customHeight="1">
      <c r="A22" s="47"/>
      <c r="B22" s="595" t="s">
        <v>11</v>
      </c>
      <c r="C22" s="596"/>
      <c r="D22" s="596"/>
      <c r="E22" s="596"/>
      <c r="F22" s="596"/>
      <c r="G22" s="596"/>
      <c r="H22" s="596"/>
      <c r="I22" s="596"/>
      <c r="J22" s="596"/>
      <c r="K22" s="597"/>
      <c r="L22" s="604"/>
      <c r="M22" s="605"/>
      <c r="N22" s="605"/>
      <c r="O22" s="634"/>
      <c r="P22" s="635"/>
      <c r="Q22" s="636">
        <f>BP16</f>
        <v>997.89</v>
      </c>
      <c r="R22" s="637"/>
      <c r="S22" s="637"/>
      <c r="T22" s="752">
        <f>Q22/T26</f>
        <v>0.88756559637107535</v>
      </c>
      <c r="U22" s="753"/>
      <c r="V22" s="860">
        <f>BP14</f>
        <v>4225.37</v>
      </c>
      <c r="W22" s="861"/>
      <c r="X22" s="861"/>
      <c r="Y22" s="858">
        <f>V22/Y26</f>
        <v>0.98002319378406588</v>
      </c>
      <c r="Z22" s="859"/>
      <c r="AA22" s="621">
        <f>BP12</f>
        <v>0</v>
      </c>
      <c r="AB22" s="622"/>
      <c r="AC22" s="622"/>
      <c r="AD22" s="586">
        <f>AA22/AD26</f>
        <v>0</v>
      </c>
      <c r="AE22" s="587"/>
      <c r="AF22" s="623">
        <f>BP10</f>
        <v>2270.92</v>
      </c>
      <c r="AG22" s="624"/>
      <c r="AH22" s="624"/>
      <c r="AI22" s="617">
        <f>AF22/AI26</f>
        <v>0.48630961303724013</v>
      </c>
      <c r="AJ22" s="618"/>
      <c r="AK22" s="615">
        <f>BP8</f>
        <v>4541.8</v>
      </c>
      <c r="AL22" s="616"/>
      <c r="AM22" s="616"/>
      <c r="AN22" s="647">
        <f>AK22/AN26</f>
        <v>0.97261066021371834</v>
      </c>
      <c r="AO22" s="648"/>
      <c r="AP22" s="591">
        <f>BP6</f>
        <v>2255.5500000000002</v>
      </c>
      <c r="AQ22" s="592"/>
      <c r="AR22" s="592"/>
      <c r="AS22" s="593">
        <f>AP22/AS26</f>
        <v>0.49001737996958511</v>
      </c>
      <c r="AT22" s="594"/>
      <c r="AU22" s="796">
        <f>BP4</f>
        <v>2217.54</v>
      </c>
      <c r="AV22" s="797"/>
      <c r="AW22" s="797"/>
      <c r="AX22" s="798">
        <f>AU22/AX26</f>
        <v>0.62173437631424011</v>
      </c>
      <c r="AY22" s="799"/>
      <c r="AZ22" s="565"/>
      <c r="BA22" s="566"/>
      <c r="BB22" s="566"/>
      <c r="BC22" s="566"/>
      <c r="BD22" s="566"/>
      <c r="BE22" s="566"/>
      <c r="BF22" s="566"/>
      <c r="BG22" s="566"/>
      <c r="BI22" s="40"/>
      <c r="BJ22" s="40"/>
      <c r="BK22" s="41"/>
    </row>
    <row r="23" spans="1:68" ht="19.5" customHeight="1">
      <c r="A23" s="47"/>
      <c r="B23" s="673" t="s">
        <v>69</v>
      </c>
      <c r="C23" s="509"/>
      <c r="D23" s="509"/>
      <c r="E23" s="509"/>
      <c r="F23" s="509"/>
      <c r="G23" s="509"/>
      <c r="H23" s="509"/>
      <c r="I23" s="509"/>
      <c r="J23" s="509"/>
      <c r="K23" s="674"/>
      <c r="L23" s="659"/>
      <c r="M23" s="660"/>
      <c r="N23" s="660"/>
      <c r="O23" s="660"/>
      <c r="P23" s="661"/>
      <c r="Q23" s="758"/>
      <c r="R23" s="759"/>
      <c r="S23" s="759"/>
      <c r="T23" s="759"/>
      <c r="U23" s="760"/>
      <c r="V23" s="855"/>
      <c r="W23" s="856"/>
      <c r="X23" s="856"/>
      <c r="Y23" s="856"/>
      <c r="Z23" s="857"/>
      <c r="AA23" s="631"/>
      <c r="AB23" s="632"/>
      <c r="AC23" s="632"/>
      <c r="AD23" s="632"/>
      <c r="AE23" s="633"/>
      <c r="AF23" s="625"/>
      <c r="AG23" s="626"/>
      <c r="AH23" s="626"/>
      <c r="AI23" s="626"/>
      <c r="AJ23" s="627"/>
      <c r="AK23" s="761"/>
      <c r="AL23" s="762"/>
      <c r="AM23" s="762"/>
      <c r="AN23" s="762"/>
      <c r="AO23" s="763"/>
      <c r="AP23" s="588"/>
      <c r="AQ23" s="589"/>
      <c r="AR23" s="589"/>
      <c r="AS23" s="589"/>
      <c r="AT23" s="590"/>
      <c r="AU23" s="816"/>
      <c r="AV23" s="817"/>
      <c r="AW23" s="817"/>
      <c r="AX23" s="817"/>
      <c r="AY23" s="818"/>
      <c r="AZ23" s="565"/>
      <c r="BA23" s="566"/>
      <c r="BB23" s="566"/>
      <c r="BC23" s="566"/>
      <c r="BD23" s="566"/>
      <c r="BE23" s="566"/>
      <c r="BF23" s="566"/>
      <c r="BG23" s="566"/>
      <c r="BI23" s="42"/>
      <c r="BJ23" s="42"/>
      <c r="BK23" s="43"/>
      <c r="BO23" s="247">
        <f>AU21+V9</f>
        <v>4400</v>
      </c>
    </row>
    <row r="24" spans="1:68" ht="19.5" customHeight="1">
      <c r="A24" s="47"/>
      <c r="B24" s="673"/>
      <c r="C24" s="509"/>
      <c r="D24" s="509"/>
      <c r="E24" s="509"/>
      <c r="F24" s="509"/>
      <c r="G24" s="509"/>
      <c r="H24" s="509"/>
      <c r="I24" s="509"/>
      <c r="J24" s="509"/>
      <c r="K24" s="674"/>
      <c r="L24" s="659"/>
      <c r="M24" s="660"/>
      <c r="N24" s="660"/>
      <c r="O24" s="660"/>
      <c r="P24" s="661"/>
      <c r="Q24" s="758"/>
      <c r="R24" s="759"/>
      <c r="S24" s="759"/>
      <c r="T24" s="759"/>
      <c r="U24" s="760"/>
      <c r="V24" s="855"/>
      <c r="W24" s="856"/>
      <c r="X24" s="856"/>
      <c r="Y24" s="856"/>
      <c r="Z24" s="857"/>
      <c r="AA24" s="631"/>
      <c r="AB24" s="632"/>
      <c r="AC24" s="632"/>
      <c r="AD24" s="632"/>
      <c r="AE24" s="633"/>
      <c r="AF24" s="625"/>
      <c r="AG24" s="626"/>
      <c r="AH24" s="626"/>
      <c r="AI24" s="626"/>
      <c r="AJ24" s="627"/>
      <c r="AK24" s="761"/>
      <c r="AL24" s="762"/>
      <c r="AM24" s="762"/>
      <c r="AN24" s="762"/>
      <c r="AO24" s="763"/>
      <c r="AP24" s="588"/>
      <c r="AQ24" s="589"/>
      <c r="AR24" s="589"/>
      <c r="AS24" s="589"/>
      <c r="AT24" s="590"/>
      <c r="AU24" s="816"/>
      <c r="AV24" s="817"/>
      <c r="AW24" s="817"/>
      <c r="AX24" s="817"/>
      <c r="AY24" s="818"/>
      <c r="AZ24" s="565"/>
      <c r="BA24" s="566"/>
      <c r="BB24" s="566"/>
      <c r="BC24" s="566"/>
      <c r="BD24" s="566"/>
      <c r="BE24" s="566"/>
      <c r="BF24" s="566"/>
      <c r="BG24" s="566"/>
      <c r="BI24" s="42"/>
      <c r="BJ24" s="42"/>
      <c r="BK24" s="43"/>
    </row>
    <row r="25" spans="1:68" ht="19.5" customHeight="1">
      <c r="A25" s="26"/>
      <c r="B25" s="670" t="s">
        <v>107</v>
      </c>
      <c r="C25" s="671"/>
      <c r="D25" s="671"/>
      <c r="E25" s="671"/>
      <c r="F25" s="671"/>
      <c r="G25" s="671"/>
      <c r="H25" s="671"/>
      <c r="I25" s="671"/>
      <c r="J25" s="671"/>
      <c r="K25" s="672"/>
      <c r="L25" s="88"/>
      <c r="M25" s="662"/>
      <c r="N25" s="662"/>
      <c r="O25" s="654"/>
      <c r="P25" s="774"/>
      <c r="Q25" s="177"/>
      <c r="R25" s="775">
        <v>0.98</v>
      </c>
      <c r="S25" s="775"/>
      <c r="T25" s="507">
        <v>1101.8139999999999</v>
      </c>
      <c r="U25" s="508"/>
      <c r="V25" s="232"/>
      <c r="W25" s="864">
        <v>0.98</v>
      </c>
      <c r="X25" s="864"/>
      <c r="Y25" s="862">
        <v>4225.2699999999995</v>
      </c>
      <c r="Z25" s="863"/>
      <c r="AA25" s="132"/>
      <c r="AB25" s="559">
        <v>0.98</v>
      </c>
      <c r="AC25" s="559"/>
      <c r="AD25" s="555">
        <v>4576.3059999999996</v>
      </c>
      <c r="AE25" s="556"/>
      <c r="AF25" s="153"/>
      <c r="AG25" s="544">
        <v>0.98</v>
      </c>
      <c r="AH25" s="544"/>
      <c r="AI25" s="557">
        <v>4576.3059999999996</v>
      </c>
      <c r="AJ25" s="558"/>
      <c r="AK25" s="188"/>
      <c r="AL25" s="541">
        <v>0.98</v>
      </c>
      <c r="AM25" s="541"/>
      <c r="AN25" s="776">
        <v>4576.3059999999996</v>
      </c>
      <c r="AO25" s="777"/>
      <c r="AP25" s="212"/>
      <c r="AQ25" s="575">
        <v>0.98</v>
      </c>
      <c r="AR25" s="575"/>
      <c r="AS25" s="567">
        <v>4510.9399999999996</v>
      </c>
      <c r="AT25" s="568"/>
      <c r="AU25" s="142"/>
      <c r="AV25" s="826">
        <v>0.98</v>
      </c>
      <c r="AW25" s="826"/>
      <c r="AX25" s="865">
        <v>3495.366</v>
      </c>
      <c r="AY25" s="866"/>
      <c r="AZ25" s="565"/>
      <c r="BA25" s="566"/>
      <c r="BB25" s="566"/>
      <c r="BC25" s="566"/>
      <c r="BD25" s="566"/>
      <c r="BE25" s="566"/>
      <c r="BF25" s="566"/>
      <c r="BG25" s="566"/>
      <c r="BI25" s="44"/>
      <c r="BJ25" s="44"/>
      <c r="BK25" s="45"/>
    </row>
    <row r="26" spans="1:68" ht="19.5" customHeight="1" thickBot="1">
      <c r="A26" s="30"/>
      <c r="B26" s="510" t="s">
        <v>108</v>
      </c>
      <c r="C26" s="511"/>
      <c r="D26" s="511"/>
      <c r="E26" s="511"/>
      <c r="F26" s="511"/>
      <c r="G26" s="511"/>
      <c r="H26" s="511"/>
      <c r="I26" s="511"/>
      <c r="J26" s="511"/>
      <c r="K26" s="512"/>
      <c r="L26" s="111"/>
      <c r="M26" s="112"/>
      <c r="N26" s="113"/>
      <c r="O26" s="756"/>
      <c r="P26" s="757"/>
      <c r="Q26" s="178" t="s">
        <v>150</v>
      </c>
      <c r="R26" s="179"/>
      <c r="S26" s="180"/>
      <c r="T26" s="665">
        <v>1124.3</v>
      </c>
      <c r="U26" s="666"/>
      <c r="V26" s="233" t="s">
        <v>151</v>
      </c>
      <c r="W26" s="234"/>
      <c r="X26" s="235"/>
      <c r="Y26" s="867">
        <v>4311.5</v>
      </c>
      <c r="Z26" s="868"/>
      <c r="AA26" s="133" t="s">
        <v>152</v>
      </c>
      <c r="AB26" s="134"/>
      <c r="AC26" s="135"/>
      <c r="AD26" s="553">
        <v>4669.7</v>
      </c>
      <c r="AE26" s="554"/>
      <c r="AF26" s="154" t="s">
        <v>153</v>
      </c>
      <c r="AG26" s="155"/>
      <c r="AH26" s="156"/>
      <c r="AI26" s="545">
        <v>4669.7</v>
      </c>
      <c r="AJ26" s="546"/>
      <c r="AK26" s="189" t="s">
        <v>154</v>
      </c>
      <c r="AL26" s="190"/>
      <c r="AM26" s="191"/>
      <c r="AN26" s="551">
        <v>4669.7</v>
      </c>
      <c r="AO26" s="552"/>
      <c r="AP26" s="213" t="s">
        <v>155</v>
      </c>
      <c r="AQ26" s="214"/>
      <c r="AR26" s="215"/>
      <c r="AS26" s="563">
        <v>4603</v>
      </c>
      <c r="AT26" s="564"/>
      <c r="AU26" s="143" t="s">
        <v>156</v>
      </c>
      <c r="AV26" s="144"/>
      <c r="AW26" s="145"/>
      <c r="AX26" s="822">
        <v>3566.7</v>
      </c>
      <c r="AY26" s="823"/>
      <c r="AZ26" s="565"/>
      <c r="BA26" s="566"/>
      <c r="BB26" s="566"/>
      <c r="BC26" s="566"/>
      <c r="BD26" s="566"/>
      <c r="BE26" s="566"/>
      <c r="BF26" s="566"/>
      <c r="BG26" s="566"/>
      <c r="BI26" s="44"/>
      <c r="BJ26" s="44"/>
      <c r="BK26" s="45"/>
    </row>
    <row r="27" spans="1:68" ht="30" customHeight="1">
      <c r="A27" s="30"/>
      <c r="B27" s="49"/>
      <c r="C27" s="50"/>
      <c r="D27" s="103"/>
      <c r="E27" s="50"/>
      <c r="G27" s="50"/>
      <c r="H27" s="50"/>
      <c r="I27" s="50"/>
      <c r="J27" s="50"/>
      <c r="L27" s="50"/>
      <c r="M27" s="50"/>
      <c r="N27" s="50"/>
      <c r="O27" s="50"/>
      <c r="Q27" s="50"/>
      <c r="R27" s="50"/>
      <c r="S27" s="50"/>
      <c r="T27" s="50"/>
      <c r="V27" s="50"/>
      <c r="W27" s="50"/>
      <c r="X27" s="50"/>
      <c r="Y27" s="50"/>
      <c r="AA27" s="50"/>
      <c r="AB27" s="50"/>
      <c r="AC27" s="50"/>
      <c r="AD27" s="50"/>
      <c r="AF27" s="50"/>
      <c r="AG27" s="50"/>
      <c r="AH27" s="50"/>
      <c r="AI27" s="50"/>
      <c r="AK27" s="50"/>
      <c r="AL27" s="50"/>
      <c r="AM27" s="50"/>
      <c r="AN27" s="50"/>
      <c r="BA27" s="50"/>
      <c r="BB27" s="50"/>
      <c r="BC27" s="50"/>
      <c r="BE27" s="50"/>
      <c r="BF27" s="50"/>
      <c r="BG27" s="50"/>
      <c r="BH27" s="50"/>
      <c r="BI27" s="44"/>
      <c r="BJ27" s="44"/>
      <c r="BK27" s="45"/>
    </row>
    <row r="28" spans="1:68" ht="26.25" customHeight="1">
      <c r="A28" s="30"/>
      <c r="B28" s="117" t="s">
        <v>18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  <c r="BJ28" s="52"/>
      <c r="BK28" s="53"/>
    </row>
    <row r="29" spans="1:68" ht="78" customHeight="1">
      <c r="A29" s="119"/>
      <c r="B29" s="771" t="s">
        <v>12</v>
      </c>
      <c r="C29" s="772"/>
      <c r="D29" s="772"/>
      <c r="E29" s="773"/>
      <c r="F29" s="120" t="s">
        <v>112</v>
      </c>
      <c r="G29" s="509" t="s">
        <v>105</v>
      </c>
      <c r="H29" s="509"/>
      <c r="I29" s="509"/>
      <c r="J29" s="509"/>
      <c r="K29" s="509"/>
      <c r="L29" s="509" t="s">
        <v>168</v>
      </c>
      <c r="M29" s="509"/>
      <c r="N29" s="509"/>
      <c r="O29" s="509" t="s">
        <v>169</v>
      </c>
      <c r="P29" s="509"/>
      <c r="Q29" s="509"/>
      <c r="R29" s="509" t="s">
        <v>13</v>
      </c>
      <c r="S29" s="509"/>
      <c r="T29" s="509"/>
      <c r="U29" s="509"/>
      <c r="V29" s="509" t="s">
        <v>14</v>
      </c>
      <c r="W29" s="509"/>
      <c r="X29" s="509"/>
      <c r="Y29" s="509"/>
      <c r="Z29" s="548" t="s">
        <v>49</v>
      </c>
      <c r="AA29" s="548"/>
      <c r="AB29" s="548"/>
      <c r="AC29" s="548"/>
      <c r="AD29" s="548"/>
      <c r="AE29" s="548"/>
      <c r="AF29" s="107" t="s">
        <v>119</v>
      </c>
      <c r="AG29" s="107" t="s">
        <v>109</v>
      </c>
      <c r="AH29" s="130" t="s">
        <v>15</v>
      </c>
      <c r="AI29" s="548" t="s">
        <v>191</v>
      </c>
      <c r="AJ29" s="548"/>
      <c r="AK29" s="105" t="s">
        <v>120</v>
      </c>
      <c r="AL29" s="105" t="s">
        <v>113</v>
      </c>
      <c r="AM29" s="105" t="s">
        <v>16</v>
      </c>
      <c r="AN29" s="542" t="s">
        <v>142</v>
      </c>
      <c r="AO29" s="543"/>
      <c r="AP29" s="542" t="s">
        <v>97</v>
      </c>
      <c r="AQ29" s="543"/>
      <c r="AR29" s="104" t="s">
        <v>110</v>
      </c>
      <c r="AS29" s="106" t="s">
        <v>67</v>
      </c>
      <c r="AT29" s="562" t="s">
        <v>17</v>
      </c>
      <c r="AU29" s="562"/>
      <c r="AV29" s="778" t="s">
        <v>50</v>
      </c>
      <c r="AW29" s="779"/>
      <c r="AX29" s="104" t="s">
        <v>118</v>
      </c>
      <c r="AY29" s="108" t="s">
        <v>123</v>
      </c>
      <c r="AZ29" s="105" t="s">
        <v>52</v>
      </c>
      <c r="BA29" s="105" t="s">
        <v>51</v>
      </c>
      <c r="BB29" s="105" t="s">
        <v>55</v>
      </c>
      <c r="BC29" s="106" t="s">
        <v>53</v>
      </c>
      <c r="BD29" s="583" t="s">
        <v>54</v>
      </c>
      <c r="BE29" s="584"/>
      <c r="BF29" s="584"/>
      <c r="BG29" s="584"/>
      <c r="BH29" s="585"/>
      <c r="BI29" s="562" t="s">
        <v>114</v>
      </c>
      <c r="BJ29" s="562"/>
      <c r="BK29" s="562"/>
    </row>
    <row r="30" spans="1:68" ht="24.95" customHeight="1">
      <c r="A30" s="94"/>
      <c r="B30" s="501"/>
      <c r="C30" s="502"/>
      <c r="D30" s="502"/>
      <c r="E30" s="503"/>
      <c r="F30" s="146" t="s">
        <v>188</v>
      </c>
      <c r="G30" s="408" t="s">
        <v>203</v>
      </c>
      <c r="H30" s="409"/>
      <c r="I30" s="409"/>
      <c r="J30" s="409"/>
      <c r="K30" s="410"/>
      <c r="L30" s="538">
        <v>3000</v>
      </c>
      <c r="M30" s="539"/>
      <c r="N30" s="540"/>
      <c r="O30" s="504"/>
      <c r="P30" s="505"/>
      <c r="Q30" s="506"/>
      <c r="R30" s="464" t="s">
        <v>199</v>
      </c>
      <c r="S30" s="465"/>
      <c r="T30" s="465"/>
      <c r="U30" s="466"/>
      <c r="V30" s="464" t="s">
        <v>216</v>
      </c>
      <c r="W30" s="465"/>
      <c r="X30" s="465"/>
      <c r="Y30" s="466"/>
      <c r="Z30" s="517" t="s">
        <v>221</v>
      </c>
      <c r="AA30" s="518"/>
      <c r="AB30" s="518"/>
      <c r="AC30" s="518"/>
      <c r="AD30" s="518"/>
      <c r="AE30" s="519"/>
      <c r="AF30" s="147"/>
      <c r="AG30" s="147"/>
      <c r="AH30" s="148"/>
      <c r="AI30" s="498">
        <v>0.88070000000000004</v>
      </c>
      <c r="AJ30" s="498"/>
      <c r="AK30" s="149" t="s">
        <v>167</v>
      </c>
      <c r="AL30" s="149" t="s">
        <v>167</v>
      </c>
      <c r="AM30" s="150"/>
      <c r="AN30" s="533"/>
      <c r="AO30" s="534"/>
      <c r="AP30" s="514"/>
      <c r="AQ30" s="514"/>
      <c r="AR30" s="151"/>
      <c r="AS30" s="147"/>
      <c r="AT30" s="283"/>
      <c r="AU30" s="283"/>
      <c r="AV30" s="276"/>
      <c r="AW30" s="276"/>
      <c r="AX30" s="147"/>
      <c r="AY30" s="147"/>
      <c r="AZ30" s="147" t="s">
        <v>171</v>
      </c>
      <c r="BA30" s="147" t="s">
        <v>171</v>
      </c>
      <c r="BB30" s="147"/>
      <c r="BC30" s="152"/>
      <c r="BD30" s="277"/>
      <c r="BE30" s="278"/>
      <c r="BF30" s="278"/>
      <c r="BG30" s="278"/>
      <c r="BH30" s="279"/>
      <c r="BI30" s="292" t="s">
        <v>194</v>
      </c>
      <c r="BJ30" s="293"/>
      <c r="BK30" s="294"/>
    </row>
    <row r="31" spans="1:68" ht="24.95" customHeight="1">
      <c r="A31" s="94"/>
      <c r="B31" s="501"/>
      <c r="C31" s="502"/>
      <c r="D31" s="502"/>
      <c r="E31" s="503"/>
      <c r="F31" s="146" t="s">
        <v>189</v>
      </c>
      <c r="G31" s="408" t="s">
        <v>204</v>
      </c>
      <c r="H31" s="409"/>
      <c r="I31" s="409"/>
      <c r="J31" s="409"/>
      <c r="K31" s="410"/>
      <c r="L31" s="538">
        <v>1000</v>
      </c>
      <c r="M31" s="539"/>
      <c r="N31" s="540"/>
      <c r="O31" s="504"/>
      <c r="P31" s="505"/>
      <c r="Q31" s="506"/>
      <c r="R31" s="464" t="s">
        <v>199</v>
      </c>
      <c r="S31" s="465"/>
      <c r="T31" s="465"/>
      <c r="U31" s="466"/>
      <c r="V31" s="464" t="s">
        <v>214</v>
      </c>
      <c r="W31" s="465"/>
      <c r="X31" s="465"/>
      <c r="Y31" s="466"/>
      <c r="Z31" s="517" t="s">
        <v>221</v>
      </c>
      <c r="AA31" s="518"/>
      <c r="AB31" s="518"/>
      <c r="AC31" s="518"/>
      <c r="AD31" s="518"/>
      <c r="AE31" s="519"/>
      <c r="AF31" s="147"/>
      <c r="AG31" s="147"/>
      <c r="AH31" s="148"/>
      <c r="AI31" s="498">
        <v>0.88070000000000004</v>
      </c>
      <c r="AJ31" s="498"/>
      <c r="AK31" s="149" t="s">
        <v>167</v>
      </c>
      <c r="AL31" s="149" t="s">
        <v>167</v>
      </c>
      <c r="AM31" s="150"/>
      <c r="AN31" s="533"/>
      <c r="AO31" s="534"/>
      <c r="AP31" s="514"/>
      <c r="AQ31" s="514"/>
      <c r="AR31" s="151"/>
      <c r="AS31" s="147"/>
      <c r="AT31" s="283"/>
      <c r="AU31" s="283"/>
      <c r="AV31" s="276"/>
      <c r="AW31" s="276"/>
      <c r="AX31" s="147"/>
      <c r="AY31" s="147"/>
      <c r="AZ31" s="147" t="s">
        <v>171</v>
      </c>
      <c r="BA31" s="147" t="s">
        <v>171</v>
      </c>
      <c r="BB31" s="147"/>
      <c r="BC31" s="152"/>
      <c r="BD31" s="277"/>
      <c r="BE31" s="278"/>
      <c r="BF31" s="278"/>
      <c r="BG31" s="278"/>
      <c r="BH31" s="279"/>
      <c r="BI31" s="292" t="s">
        <v>194</v>
      </c>
      <c r="BJ31" s="293"/>
      <c r="BK31" s="294"/>
    </row>
    <row r="32" spans="1:68" ht="24.95" customHeight="1">
      <c r="A32" s="94"/>
      <c r="B32" s="432"/>
      <c r="C32" s="433"/>
      <c r="D32" s="433"/>
      <c r="E32" s="434"/>
      <c r="F32" s="169" t="s">
        <v>206</v>
      </c>
      <c r="G32" s="435" t="s">
        <v>208</v>
      </c>
      <c r="H32" s="436"/>
      <c r="I32" s="436"/>
      <c r="J32" s="436"/>
      <c r="K32" s="437"/>
      <c r="L32" s="438">
        <v>1000</v>
      </c>
      <c r="M32" s="439"/>
      <c r="N32" s="440"/>
      <c r="O32" s="764"/>
      <c r="P32" s="765"/>
      <c r="Q32" s="766"/>
      <c r="R32" s="474" t="s">
        <v>199</v>
      </c>
      <c r="S32" s="475"/>
      <c r="T32" s="475"/>
      <c r="U32" s="476"/>
      <c r="V32" s="474" t="s">
        <v>216</v>
      </c>
      <c r="W32" s="475"/>
      <c r="X32" s="475"/>
      <c r="Y32" s="476"/>
      <c r="Z32" s="477" t="s">
        <v>220</v>
      </c>
      <c r="AA32" s="478"/>
      <c r="AB32" s="478"/>
      <c r="AC32" s="478"/>
      <c r="AD32" s="478"/>
      <c r="AE32" s="479"/>
      <c r="AF32" s="170"/>
      <c r="AG32" s="170"/>
      <c r="AH32" s="171"/>
      <c r="AI32" s="767">
        <v>0.90190000000000003</v>
      </c>
      <c r="AJ32" s="767"/>
      <c r="AK32" s="172" t="s">
        <v>167</v>
      </c>
      <c r="AL32" s="172" t="s">
        <v>167</v>
      </c>
      <c r="AM32" s="173"/>
      <c r="AN32" s="499"/>
      <c r="AO32" s="500"/>
      <c r="AP32" s="768"/>
      <c r="AQ32" s="768"/>
      <c r="AR32" s="174"/>
      <c r="AS32" s="175"/>
      <c r="AT32" s="769"/>
      <c r="AU32" s="769"/>
      <c r="AV32" s="770"/>
      <c r="AW32" s="770"/>
      <c r="AX32" s="175"/>
      <c r="AY32" s="175"/>
      <c r="AZ32" s="175" t="s">
        <v>171</v>
      </c>
      <c r="BA32" s="175" t="s">
        <v>171</v>
      </c>
      <c r="BB32" s="175"/>
      <c r="BC32" s="176"/>
      <c r="BD32" s="301"/>
      <c r="BE32" s="302"/>
      <c r="BF32" s="302"/>
      <c r="BG32" s="302"/>
      <c r="BH32" s="303"/>
      <c r="BI32" s="298" t="s">
        <v>192</v>
      </c>
      <c r="BJ32" s="299"/>
      <c r="BK32" s="300"/>
    </row>
    <row r="33" spans="1:63" ht="24.95" customHeight="1">
      <c r="A33" s="94"/>
      <c r="B33" s="423"/>
      <c r="C33" s="424"/>
      <c r="D33" s="424"/>
      <c r="E33" s="425"/>
      <c r="F33" s="193">
        <v>7</v>
      </c>
      <c r="G33" s="426" t="s">
        <v>209</v>
      </c>
      <c r="H33" s="427"/>
      <c r="I33" s="427"/>
      <c r="J33" s="427"/>
      <c r="K33" s="428"/>
      <c r="L33" s="429">
        <v>6000</v>
      </c>
      <c r="M33" s="430"/>
      <c r="N33" s="431"/>
      <c r="O33" s="526"/>
      <c r="P33" s="527"/>
      <c r="Q33" s="528"/>
      <c r="R33" s="467" t="s">
        <v>199</v>
      </c>
      <c r="S33" s="468"/>
      <c r="T33" s="468"/>
      <c r="U33" s="469"/>
      <c r="V33" s="467" t="s">
        <v>216</v>
      </c>
      <c r="W33" s="468"/>
      <c r="X33" s="468"/>
      <c r="Y33" s="469"/>
      <c r="Z33" s="470" t="s">
        <v>219</v>
      </c>
      <c r="AA33" s="471"/>
      <c r="AB33" s="471"/>
      <c r="AC33" s="471"/>
      <c r="AD33" s="471"/>
      <c r="AE33" s="472"/>
      <c r="AF33" s="194"/>
      <c r="AG33" s="194"/>
      <c r="AH33" s="195"/>
      <c r="AI33" s="473">
        <v>0.88670000000000004</v>
      </c>
      <c r="AJ33" s="473"/>
      <c r="AK33" s="196" t="s">
        <v>167</v>
      </c>
      <c r="AL33" s="196" t="s">
        <v>167</v>
      </c>
      <c r="AM33" s="197"/>
      <c r="AN33" s="496"/>
      <c r="AO33" s="497"/>
      <c r="AP33" s="515"/>
      <c r="AQ33" s="515"/>
      <c r="AR33" s="198"/>
      <c r="AS33" s="194"/>
      <c r="AT33" s="285"/>
      <c r="AU33" s="285"/>
      <c r="AV33" s="286"/>
      <c r="AW33" s="286"/>
      <c r="AX33" s="194"/>
      <c r="AY33" s="194"/>
      <c r="AZ33" s="194" t="s">
        <v>171</v>
      </c>
      <c r="BA33" s="194" t="s">
        <v>171</v>
      </c>
      <c r="BB33" s="194"/>
      <c r="BC33" s="199"/>
      <c r="BD33" s="295"/>
      <c r="BE33" s="296"/>
      <c r="BF33" s="296"/>
      <c r="BG33" s="296"/>
      <c r="BH33" s="297"/>
      <c r="BI33" s="304" t="s">
        <v>193</v>
      </c>
      <c r="BJ33" s="305"/>
      <c r="BK33" s="306"/>
    </row>
    <row r="34" spans="1:63" ht="24.95" customHeight="1">
      <c r="A34" s="94"/>
      <c r="B34" s="411"/>
      <c r="C34" s="412"/>
      <c r="D34" s="412"/>
      <c r="E34" s="413"/>
      <c r="F34" s="204">
        <v>8</v>
      </c>
      <c r="G34" s="414" t="s">
        <v>210</v>
      </c>
      <c r="H34" s="415"/>
      <c r="I34" s="415"/>
      <c r="J34" s="415"/>
      <c r="K34" s="416"/>
      <c r="L34" s="417">
        <v>2000</v>
      </c>
      <c r="M34" s="418"/>
      <c r="N34" s="419"/>
      <c r="O34" s="523"/>
      <c r="P34" s="524"/>
      <c r="Q34" s="525"/>
      <c r="R34" s="493" t="s">
        <v>199</v>
      </c>
      <c r="S34" s="494"/>
      <c r="T34" s="494"/>
      <c r="U34" s="495"/>
      <c r="V34" s="493" t="s">
        <v>216</v>
      </c>
      <c r="W34" s="494"/>
      <c r="X34" s="494"/>
      <c r="Y34" s="495"/>
      <c r="Z34" s="487" t="s">
        <v>176</v>
      </c>
      <c r="AA34" s="488"/>
      <c r="AB34" s="488"/>
      <c r="AC34" s="488"/>
      <c r="AD34" s="488"/>
      <c r="AE34" s="489"/>
      <c r="AF34" s="205"/>
      <c r="AG34" s="205"/>
      <c r="AH34" s="206"/>
      <c r="AI34" s="490">
        <v>0.88670000000000004</v>
      </c>
      <c r="AJ34" s="490"/>
      <c r="AK34" s="207" t="s">
        <v>167</v>
      </c>
      <c r="AL34" s="207" t="s">
        <v>167</v>
      </c>
      <c r="AM34" s="208"/>
      <c r="AN34" s="491"/>
      <c r="AO34" s="492"/>
      <c r="AP34" s="532"/>
      <c r="AQ34" s="532"/>
      <c r="AR34" s="209"/>
      <c r="AS34" s="210"/>
      <c r="AT34" s="287"/>
      <c r="AU34" s="287"/>
      <c r="AV34" s="288"/>
      <c r="AW34" s="288"/>
      <c r="AX34" s="210"/>
      <c r="AY34" s="210"/>
      <c r="AZ34" s="210" t="s">
        <v>171</v>
      </c>
      <c r="BA34" s="210" t="s">
        <v>171</v>
      </c>
      <c r="BB34" s="210"/>
      <c r="BC34" s="211"/>
      <c r="BD34" s="310"/>
      <c r="BE34" s="311"/>
      <c r="BF34" s="311"/>
      <c r="BG34" s="311"/>
      <c r="BH34" s="312"/>
      <c r="BI34" s="307" t="s">
        <v>193</v>
      </c>
      <c r="BJ34" s="308"/>
      <c r="BK34" s="309"/>
    </row>
    <row r="35" spans="1:63" ht="24.95" customHeight="1">
      <c r="A35" s="94"/>
      <c r="B35" s="420"/>
      <c r="C35" s="421"/>
      <c r="D35" s="421"/>
      <c r="E35" s="422"/>
      <c r="F35" s="181">
        <v>9</v>
      </c>
      <c r="G35" s="535" t="s">
        <v>211</v>
      </c>
      <c r="H35" s="536"/>
      <c r="I35" s="536"/>
      <c r="J35" s="536"/>
      <c r="K35" s="537"/>
      <c r="L35" s="405">
        <v>4000</v>
      </c>
      <c r="M35" s="406"/>
      <c r="N35" s="407"/>
      <c r="O35" s="520"/>
      <c r="P35" s="521"/>
      <c r="Q35" s="522"/>
      <c r="R35" s="480" t="s">
        <v>199</v>
      </c>
      <c r="S35" s="481"/>
      <c r="T35" s="481"/>
      <c r="U35" s="482"/>
      <c r="V35" s="480" t="s">
        <v>216</v>
      </c>
      <c r="W35" s="481"/>
      <c r="X35" s="481"/>
      <c r="Y35" s="482"/>
      <c r="Z35" s="529" t="s">
        <v>178</v>
      </c>
      <c r="AA35" s="530"/>
      <c r="AB35" s="530"/>
      <c r="AC35" s="530"/>
      <c r="AD35" s="530"/>
      <c r="AE35" s="531"/>
      <c r="AF35" s="182"/>
      <c r="AG35" s="182"/>
      <c r="AH35" s="183"/>
      <c r="AI35" s="516">
        <v>0.88070000000000004</v>
      </c>
      <c r="AJ35" s="516"/>
      <c r="AK35" s="184" t="s">
        <v>167</v>
      </c>
      <c r="AL35" s="184" t="s">
        <v>167</v>
      </c>
      <c r="AM35" s="185"/>
      <c r="AN35" s="483"/>
      <c r="AO35" s="484"/>
      <c r="AP35" s="513"/>
      <c r="AQ35" s="513"/>
      <c r="AR35" s="186"/>
      <c r="AS35" s="182"/>
      <c r="AT35" s="284"/>
      <c r="AU35" s="284"/>
      <c r="AV35" s="331"/>
      <c r="AW35" s="331"/>
      <c r="AX35" s="182"/>
      <c r="AY35" s="182"/>
      <c r="AZ35" s="182" t="s">
        <v>171</v>
      </c>
      <c r="BA35" s="182" t="s">
        <v>171</v>
      </c>
      <c r="BB35" s="182"/>
      <c r="BC35" s="187"/>
      <c r="BD35" s="332"/>
      <c r="BE35" s="333"/>
      <c r="BF35" s="333"/>
      <c r="BG35" s="333"/>
      <c r="BH35" s="334"/>
      <c r="BI35" s="315" t="s">
        <v>194</v>
      </c>
      <c r="BJ35" s="316"/>
      <c r="BK35" s="317"/>
    </row>
    <row r="36" spans="1:63" ht="24.95" customHeight="1">
      <c r="A36" s="94"/>
      <c r="B36" s="441"/>
      <c r="C36" s="442"/>
      <c r="D36" s="442"/>
      <c r="E36" s="443"/>
      <c r="F36" s="157">
        <v>10</v>
      </c>
      <c r="G36" s="444" t="s">
        <v>212</v>
      </c>
      <c r="H36" s="445"/>
      <c r="I36" s="445"/>
      <c r="J36" s="445"/>
      <c r="K36" s="446"/>
      <c r="L36" s="447">
        <v>2000</v>
      </c>
      <c r="M36" s="448"/>
      <c r="N36" s="449"/>
      <c r="O36" s="456"/>
      <c r="P36" s="457"/>
      <c r="Q36" s="458"/>
      <c r="R36" s="451" t="s">
        <v>199</v>
      </c>
      <c r="S36" s="452"/>
      <c r="T36" s="452"/>
      <c r="U36" s="453"/>
      <c r="V36" s="451" t="s">
        <v>216</v>
      </c>
      <c r="W36" s="452"/>
      <c r="X36" s="452"/>
      <c r="Y36" s="453"/>
      <c r="Z36" s="459" t="s">
        <v>173</v>
      </c>
      <c r="AA36" s="460"/>
      <c r="AB36" s="460"/>
      <c r="AC36" s="460"/>
      <c r="AD36" s="460"/>
      <c r="AE36" s="461"/>
      <c r="AF36" s="167"/>
      <c r="AG36" s="167"/>
      <c r="AH36" s="168"/>
      <c r="AI36" s="455">
        <v>0.90169999999999995</v>
      </c>
      <c r="AJ36" s="455"/>
      <c r="AK36" s="159" t="s">
        <v>167</v>
      </c>
      <c r="AL36" s="159" t="s">
        <v>167</v>
      </c>
      <c r="AM36" s="160"/>
      <c r="AN36" s="485"/>
      <c r="AO36" s="486"/>
      <c r="AP36" s="454"/>
      <c r="AQ36" s="454"/>
      <c r="AR36" s="161"/>
      <c r="AS36" s="158"/>
      <c r="AT36" s="450"/>
      <c r="AU36" s="450"/>
      <c r="AV36" s="338"/>
      <c r="AW36" s="338"/>
      <c r="AX36" s="158"/>
      <c r="AY36" s="158"/>
      <c r="AZ36" s="158" t="s">
        <v>171</v>
      </c>
      <c r="BA36" s="158" t="s">
        <v>171</v>
      </c>
      <c r="BB36" s="158"/>
      <c r="BC36" s="162"/>
      <c r="BD36" s="289"/>
      <c r="BE36" s="290"/>
      <c r="BF36" s="290"/>
      <c r="BG36" s="290"/>
      <c r="BH36" s="291"/>
      <c r="BI36" s="318" t="s">
        <v>217</v>
      </c>
      <c r="BJ36" s="319"/>
      <c r="BK36" s="320"/>
    </row>
    <row r="37" spans="1:63" ht="24.95" customHeight="1">
      <c r="A37" s="94"/>
      <c r="B37" s="894"/>
      <c r="C37" s="895"/>
      <c r="D37" s="895"/>
      <c r="E37" s="896"/>
      <c r="F37" s="131">
        <v>2</v>
      </c>
      <c r="G37" s="897" t="s">
        <v>201</v>
      </c>
      <c r="H37" s="898"/>
      <c r="I37" s="898"/>
      <c r="J37" s="898"/>
      <c r="K37" s="899"/>
      <c r="L37" s="900">
        <v>4400</v>
      </c>
      <c r="M37" s="901"/>
      <c r="N37" s="902"/>
      <c r="O37" s="903"/>
      <c r="P37" s="904"/>
      <c r="Q37" s="905"/>
      <c r="R37" s="952" t="s">
        <v>213</v>
      </c>
      <c r="S37" s="953"/>
      <c r="T37" s="953"/>
      <c r="U37" s="954"/>
      <c r="V37" s="952" t="s">
        <v>214</v>
      </c>
      <c r="W37" s="953"/>
      <c r="X37" s="953"/>
      <c r="Y37" s="954"/>
      <c r="Z37" s="955" t="s">
        <v>226</v>
      </c>
      <c r="AA37" s="956"/>
      <c r="AB37" s="956"/>
      <c r="AC37" s="956"/>
      <c r="AD37" s="956"/>
      <c r="AE37" s="957"/>
      <c r="AF37" s="136"/>
      <c r="AG37" s="136"/>
      <c r="AH37" s="137"/>
      <c r="AI37" s="958">
        <v>0.90190000000000003</v>
      </c>
      <c r="AJ37" s="958"/>
      <c r="AK37" s="138" t="s">
        <v>167</v>
      </c>
      <c r="AL37" s="138" t="s">
        <v>167</v>
      </c>
      <c r="AM37" s="139"/>
      <c r="AN37" s="959"/>
      <c r="AO37" s="960"/>
      <c r="AP37" s="961"/>
      <c r="AQ37" s="961"/>
      <c r="AR37" s="140"/>
      <c r="AS37" s="136"/>
      <c r="AT37" s="944"/>
      <c r="AU37" s="944"/>
      <c r="AV37" s="945"/>
      <c r="AW37" s="945"/>
      <c r="AX37" s="136"/>
      <c r="AY37" s="136"/>
      <c r="AZ37" s="136" t="s">
        <v>171</v>
      </c>
      <c r="BA37" s="136" t="s">
        <v>171</v>
      </c>
      <c r="BB37" s="136"/>
      <c r="BC37" s="141"/>
      <c r="BD37" s="946"/>
      <c r="BE37" s="947"/>
      <c r="BF37" s="947"/>
      <c r="BG37" s="947"/>
      <c r="BH37" s="948"/>
      <c r="BI37" s="949" t="s">
        <v>192</v>
      </c>
      <c r="BJ37" s="950"/>
      <c r="BK37" s="951"/>
    </row>
    <row r="38" spans="1:63" ht="24.95" customHeight="1">
      <c r="A38" s="94"/>
      <c r="B38" s="891"/>
      <c r="C38" s="892"/>
      <c r="D38" s="892"/>
      <c r="E38" s="893"/>
      <c r="F38" s="226">
        <v>3</v>
      </c>
      <c r="G38" s="888" t="s">
        <v>190</v>
      </c>
      <c r="H38" s="889"/>
      <c r="I38" s="889"/>
      <c r="J38" s="889"/>
      <c r="K38" s="890"/>
      <c r="L38" s="941">
        <v>3810</v>
      </c>
      <c r="M38" s="942"/>
      <c r="N38" s="943"/>
      <c r="O38" s="938"/>
      <c r="P38" s="939"/>
      <c r="Q38" s="940"/>
      <c r="R38" s="909" t="s">
        <v>213</v>
      </c>
      <c r="S38" s="910"/>
      <c r="T38" s="910"/>
      <c r="U38" s="911"/>
      <c r="V38" s="909" t="s">
        <v>216</v>
      </c>
      <c r="W38" s="910"/>
      <c r="X38" s="910"/>
      <c r="Y38" s="911"/>
      <c r="Z38" s="906" t="s">
        <v>184</v>
      </c>
      <c r="AA38" s="907"/>
      <c r="AB38" s="907"/>
      <c r="AC38" s="907"/>
      <c r="AD38" s="907"/>
      <c r="AE38" s="908"/>
      <c r="AF38" s="227"/>
      <c r="AG38" s="227"/>
      <c r="AH38" s="227"/>
      <c r="AI38" s="936">
        <v>0.90190000000000003</v>
      </c>
      <c r="AJ38" s="937"/>
      <c r="AK38" s="228" t="s">
        <v>167</v>
      </c>
      <c r="AL38" s="228" t="s">
        <v>167</v>
      </c>
      <c r="AM38" s="229"/>
      <c r="AN38" s="884"/>
      <c r="AO38" s="885"/>
      <c r="AP38" s="884"/>
      <c r="AQ38" s="885"/>
      <c r="AR38" s="230"/>
      <c r="AS38" s="227"/>
      <c r="AT38" s="886"/>
      <c r="AU38" s="887"/>
      <c r="AV38" s="962"/>
      <c r="AW38" s="963"/>
      <c r="AX38" s="227"/>
      <c r="AY38" s="227"/>
      <c r="AZ38" s="227" t="s">
        <v>171</v>
      </c>
      <c r="BA38" s="227" t="s">
        <v>171</v>
      </c>
      <c r="BB38" s="227"/>
      <c r="BC38" s="231"/>
      <c r="BD38" s="964"/>
      <c r="BE38" s="965"/>
      <c r="BF38" s="965"/>
      <c r="BG38" s="965"/>
      <c r="BH38" s="966"/>
      <c r="BI38" s="962" t="s">
        <v>192</v>
      </c>
      <c r="BJ38" s="967"/>
      <c r="BK38" s="963"/>
    </row>
    <row r="39" spans="1:63" ht="24.95" customHeight="1">
      <c r="A39" s="94"/>
      <c r="B39" s="869"/>
      <c r="C39" s="870"/>
      <c r="D39" s="870"/>
      <c r="E39" s="871"/>
      <c r="F39" s="220" t="s">
        <v>230</v>
      </c>
      <c r="G39" s="872" t="s">
        <v>225</v>
      </c>
      <c r="H39" s="873"/>
      <c r="I39" s="873"/>
      <c r="J39" s="873"/>
      <c r="K39" s="874"/>
      <c r="L39" s="875">
        <v>1000</v>
      </c>
      <c r="M39" s="876"/>
      <c r="N39" s="877"/>
      <c r="O39" s="878"/>
      <c r="P39" s="879"/>
      <c r="Q39" s="880"/>
      <c r="R39" s="881" t="s">
        <v>213</v>
      </c>
      <c r="S39" s="882"/>
      <c r="T39" s="882"/>
      <c r="U39" s="883"/>
      <c r="V39" s="881" t="s">
        <v>214</v>
      </c>
      <c r="W39" s="882"/>
      <c r="X39" s="882"/>
      <c r="Y39" s="883"/>
      <c r="Z39" s="921" t="s">
        <v>181</v>
      </c>
      <c r="AA39" s="922"/>
      <c r="AB39" s="922"/>
      <c r="AC39" s="922"/>
      <c r="AD39" s="922"/>
      <c r="AE39" s="923"/>
      <c r="AF39" s="221"/>
      <c r="AG39" s="221"/>
      <c r="AH39" s="221"/>
      <c r="AI39" s="927">
        <v>0.90190000000000003</v>
      </c>
      <c r="AJ39" s="927"/>
      <c r="AK39" s="222" t="s">
        <v>167</v>
      </c>
      <c r="AL39" s="222" t="s">
        <v>167</v>
      </c>
      <c r="AM39" s="223"/>
      <c r="AN39" s="928"/>
      <c r="AO39" s="929"/>
      <c r="AP39" s="930"/>
      <c r="AQ39" s="930"/>
      <c r="AR39" s="224"/>
      <c r="AS39" s="221"/>
      <c r="AT39" s="931"/>
      <c r="AU39" s="931"/>
      <c r="AV39" s="932"/>
      <c r="AW39" s="932"/>
      <c r="AX39" s="221"/>
      <c r="AY39" s="221"/>
      <c r="AZ39" s="221" t="s">
        <v>171</v>
      </c>
      <c r="BA39" s="221" t="s">
        <v>171</v>
      </c>
      <c r="BB39" s="221"/>
      <c r="BC39" s="225"/>
      <c r="BD39" s="933"/>
      <c r="BE39" s="934"/>
      <c r="BF39" s="934"/>
      <c r="BG39" s="934"/>
      <c r="BH39" s="935"/>
      <c r="BI39" s="924" t="s">
        <v>192</v>
      </c>
      <c r="BJ39" s="925"/>
      <c r="BK39" s="926"/>
    </row>
    <row r="40" spans="1:63" ht="24.95" customHeight="1">
      <c r="A40" s="94"/>
      <c r="B40" s="869"/>
      <c r="C40" s="870"/>
      <c r="D40" s="870"/>
      <c r="E40" s="871"/>
      <c r="F40" s="220" t="s">
        <v>187</v>
      </c>
      <c r="G40" s="872" t="s">
        <v>200</v>
      </c>
      <c r="H40" s="873"/>
      <c r="I40" s="873"/>
      <c r="J40" s="873"/>
      <c r="K40" s="874"/>
      <c r="L40" s="875">
        <v>3000</v>
      </c>
      <c r="M40" s="876"/>
      <c r="N40" s="877"/>
      <c r="O40" s="878"/>
      <c r="P40" s="879"/>
      <c r="Q40" s="880"/>
      <c r="R40" s="881" t="s">
        <v>213</v>
      </c>
      <c r="S40" s="882"/>
      <c r="T40" s="882"/>
      <c r="U40" s="883"/>
      <c r="V40" s="881" t="s">
        <v>214</v>
      </c>
      <c r="W40" s="882"/>
      <c r="X40" s="882"/>
      <c r="Y40" s="883"/>
      <c r="Z40" s="921" t="s">
        <v>181</v>
      </c>
      <c r="AA40" s="922"/>
      <c r="AB40" s="922"/>
      <c r="AC40" s="922"/>
      <c r="AD40" s="922"/>
      <c r="AE40" s="923"/>
      <c r="AF40" s="221"/>
      <c r="AG40" s="221"/>
      <c r="AH40" s="221"/>
      <c r="AI40" s="927">
        <v>0.90190000000000003</v>
      </c>
      <c r="AJ40" s="927"/>
      <c r="AK40" s="222" t="s">
        <v>167</v>
      </c>
      <c r="AL40" s="222" t="s">
        <v>167</v>
      </c>
      <c r="AM40" s="223"/>
      <c r="AN40" s="928"/>
      <c r="AO40" s="929"/>
      <c r="AP40" s="930"/>
      <c r="AQ40" s="930"/>
      <c r="AR40" s="224"/>
      <c r="AS40" s="221"/>
      <c r="AT40" s="931"/>
      <c r="AU40" s="931"/>
      <c r="AV40" s="932"/>
      <c r="AW40" s="932"/>
      <c r="AX40" s="221"/>
      <c r="AY40" s="221"/>
      <c r="AZ40" s="221" t="s">
        <v>171</v>
      </c>
      <c r="BA40" s="221" t="s">
        <v>171</v>
      </c>
      <c r="BB40" s="221"/>
      <c r="BC40" s="225"/>
      <c r="BD40" s="933"/>
      <c r="BE40" s="934"/>
      <c r="BF40" s="934"/>
      <c r="BG40" s="934"/>
      <c r="BH40" s="935"/>
      <c r="BI40" s="924" t="s">
        <v>192</v>
      </c>
      <c r="BJ40" s="925"/>
      <c r="BK40" s="926"/>
    </row>
    <row r="41" spans="1:63" ht="24.95" customHeight="1">
      <c r="A41" s="94"/>
      <c r="B41" s="912"/>
      <c r="C41" s="913"/>
      <c r="D41" s="913"/>
      <c r="E41" s="914"/>
      <c r="F41" s="169" t="s">
        <v>228</v>
      </c>
      <c r="G41" s="435" t="s">
        <v>207</v>
      </c>
      <c r="H41" s="436"/>
      <c r="I41" s="436"/>
      <c r="J41" s="436"/>
      <c r="K41" s="437"/>
      <c r="L41" s="438">
        <v>250</v>
      </c>
      <c r="M41" s="439"/>
      <c r="N41" s="440"/>
      <c r="O41" s="915"/>
      <c r="P41" s="916"/>
      <c r="Q41" s="917"/>
      <c r="R41" s="474" t="s">
        <v>213</v>
      </c>
      <c r="S41" s="475"/>
      <c r="T41" s="475"/>
      <c r="U41" s="476"/>
      <c r="V41" s="474" t="s">
        <v>214</v>
      </c>
      <c r="W41" s="475"/>
      <c r="X41" s="475"/>
      <c r="Y41" s="476"/>
      <c r="Z41" s="918" t="s">
        <v>224</v>
      </c>
      <c r="AA41" s="919"/>
      <c r="AB41" s="919"/>
      <c r="AC41" s="919"/>
      <c r="AD41" s="919"/>
      <c r="AE41" s="920"/>
      <c r="AF41" s="175"/>
      <c r="AG41" s="175"/>
      <c r="AH41" s="192"/>
      <c r="AI41" s="767">
        <v>0.90190000000000003</v>
      </c>
      <c r="AJ41" s="767"/>
      <c r="AK41" s="172" t="s">
        <v>167</v>
      </c>
      <c r="AL41" s="172" t="s">
        <v>167</v>
      </c>
      <c r="AM41" s="173"/>
      <c r="AN41" s="499"/>
      <c r="AO41" s="500"/>
      <c r="AP41" s="768"/>
      <c r="AQ41" s="768"/>
      <c r="AR41" s="174"/>
      <c r="AS41" s="175"/>
      <c r="AT41" s="769"/>
      <c r="AU41" s="769"/>
      <c r="AV41" s="770"/>
      <c r="AW41" s="770"/>
      <c r="AX41" s="175"/>
      <c r="AY41" s="175"/>
      <c r="AZ41" s="175" t="s">
        <v>171</v>
      </c>
      <c r="BA41" s="175" t="s">
        <v>171</v>
      </c>
      <c r="BB41" s="175"/>
      <c r="BC41" s="176"/>
      <c r="BD41" s="301"/>
      <c r="BE41" s="302"/>
      <c r="BF41" s="302"/>
      <c r="BG41" s="302"/>
      <c r="BH41" s="303"/>
      <c r="BI41" s="298" t="s">
        <v>192</v>
      </c>
      <c r="BJ41" s="299"/>
      <c r="BK41" s="300"/>
    </row>
    <row r="42" spans="1:63" ht="24.95" customHeight="1">
      <c r="A42" s="94"/>
      <c r="B42" s="912"/>
      <c r="C42" s="913"/>
      <c r="D42" s="913"/>
      <c r="E42" s="914"/>
      <c r="F42" s="169" t="s">
        <v>205</v>
      </c>
      <c r="G42" s="435" t="s">
        <v>207</v>
      </c>
      <c r="H42" s="436"/>
      <c r="I42" s="436"/>
      <c r="J42" s="436"/>
      <c r="K42" s="437"/>
      <c r="L42" s="438">
        <v>200</v>
      </c>
      <c r="M42" s="439"/>
      <c r="N42" s="440"/>
      <c r="O42" s="915"/>
      <c r="P42" s="916"/>
      <c r="Q42" s="917"/>
      <c r="R42" s="474" t="s">
        <v>213</v>
      </c>
      <c r="S42" s="475"/>
      <c r="T42" s="475"/>
      <c r="U42" s="476"/>
      <c r="V42" s="474" t="s">
        <v>214</v>
      </c>
      <c r="W42" s="475"/>
      <c r="X42" s="475"/>
      <c r="Y42" s="476"/>
      <c r="Z42" s="918" t="s">
        <v>223</v>
      </c>
      <c r="AA42" s="919"/>
      <c r="AB42" s="919"/>
      <c r="AC42" s="919"/>
      <c r="AD42" s="919"/>
      <c r="AE42" s="920"/>
      <c r="AF42" s="175"/>
      <c r="AG42" s="175"/>
      <c r="AH42" s="192"/>
      <c r="AI42" s="767">
        <v>0.90190000000000003</v>
      </c>
      <c r="AJ42" s="767"/>
      <c r="AK42" s="172" t="s">
        <v>167</v>
      </c>
      <c r="AL42" s="172" t="s">
        <v>167</v>
      </c>
      <c r="AM42" s="173"/>
      <c r="AN42" s="499"/>
      <c r="AO42" s="500"/>
      <c r="AP42" s="768"/>
      <c r="AQ42" s="768"/>
      <c r="AR42" s="174"/>
      <c r="AS42" s="175"/>
      <c r="AT42" s="769"/>
      <c r="AU42" s="769"/>
      <c r="AV42" s="770"/>
      <c r="AW42" s="770"/>
      <c r="AX42" s="175"/>
      <c r="AY42" s="175"/>
      <c r="AZ42" s="175" t="s">
        <v>171</v>
      </c>
      <c r="BA42" s="175" t="s">
        <v>171</v>
      </c>
      <c r="BB42" s="175"/>
      <c r="BC42" s="176"/>
      <c r="BD42" s="301"/>
      <c r="BE42" s="302"/>
      <c r="BF42" s="302"/>
      <c r="BG42" s="302"/>
      <c r="BH42" s="303"/>
      <c r="BI42" s="298" t="s">
        <v>192</v>
      </c>
      <c r="BJ42" s="299"/>
      <c r="BK42" s="300"/>
    </row>
    <row r="43" spans="1:63" s="22" customFormat="1" ht="15.75" customHeight="1">
      <c r="A43" s="50"/>
      <c r="B43" s="121"/>
      <c r="C43" s="121"/>
      <c r="D43" s="121"/>
      <c r="E43" s="121"/>
      <c r="F43" s="122"/>
      <c r="G43" s="54"/>
      <c r="H43" s="54"/>
      <c r="I43" s="54"/>
      <c r="J43" s="54"/>
      <c r="K43" s="54"/>
      <c r="L43" s="398">
        <f>SUM(L30:N42)</f>
        <v>31660</v>
      </c>
      <c r="M43" s="398"/>
      <c r="N43" s="398"/>
      <c r="O43" s="398">
        <f>SUM(O30:Q36)</f>
        <v>0</v>
      </c>
      <c r="P43" s="398"/>
      <c r="Q43" s="398"/>
      <c r="R43" s="55"/>
      <c r="S43" s="85"/>
      <c r="T43" s="85"/>
      <c r="U43" s="85"/>
      <c r="V43" s="56"/>
      <c r="W43" s="57"/>
      <c r="X43" s="57"/>
      <c r="Y43" s="57"/>
      <c r="Z43" s="58"/>
      <c r="AA43" s="58"/>
      <c r="AB43" s="58"/>
      <c r="AC43" s="58"/>
      <c r="AD43" s="58"/>
      <c r="AE43" s="58"/>
      <c r="AF43" s="59"/>
      <c r="AG43" s="59"/>
      <c r="AH43" s="59"/>
      <c r="AI43" s="60"/>
      <c r="AJ43" s="60"/>
      <c r="AK43" s="59"/>
      <c r="AL43" s="59"/>
      <c r="AM43" s="61"/>
      <c r="AN43" s="62"/>
      <c r="AO43" s="62"/>
      <c r="AP43" s="63"/>
      <c r="AQ43" s="63"/>
      <c r="AR43" s="64"/>
      <c r="AS43" s="65"/>
      <c r="AT43" s="92"/>
      <c r="AU43" s="93"/>
      <c r="AV43" s="66"/>
      <c r="AW43" s="66"/>
      <c r="AX43" s="67"/>
      <c r="AY43" s="68"/>
      <c r="AZ43" s="69"/>
      <c r="BA43" s="69"/>
      <c r="BB43" s="69"/>
      <c r="BC43" s="69"/>
      <c r="BD43" s="70"/>
      <c r="BE43" s="70"/>
      <c r="BF43" s="70"/>
      <c r="BG43" s="70"/>
      <c r="BH43" s="70"/>
      <c r="BI43" s="66"/>
      <c r="BJ43" s="66"/>
      <c r="BK43" s="66"/>
    </row>
    <row r="44" spans="1:63" ht="21.75" customHeight="1">
      <c r="A44" s="26"/>
      <c r="B44" s="280" t="s">
        <v>122</v>
      </c>
      <c r="C44" s="280"/>
      <c r="D44" s="280"/>
      <c r="E44" s="280"/>
      <c r="F44" s="280"/>
      <c r="G44" s="280"/>
      <c r="H44" s="280"/>
      <c r="I44" s="280"/>
      <c r="J44" s="280"/>
      <c r="K44" s="280"/>
      <c r="L44" s="399" t="s">
        <v>25</v>
      </c>
      <c r="M44" s="401"/>
      <c r="N44" s="401"/>
      <c r="O44" s="401"/>
      <c r="P44" s="401"/>
      <c r="Q44" s="401"/>
      <c r="R44" s="402" t="s">
        <v>158</v>
      </c>
      <c r="S44" s="403"/>
      <c r="T44" s="403"/>
      <c r="U44" s="403"/>
      <c r="V44" s="404"/>
      <c r="W44" s="462" t="s">
        <v>21</v>
      </c>
      <c r="X44" s="339"/>
      <c r="Y44" s="339"/>
      <c r="Z44" s="339"/>
      <c r="AA44" s="339"/>
      <c r="AB44" s="339"/>
      <c r="AC44" s="339"/>
      <c r="AD44" s="339"/>
      <c r="AE44" s="463"/>
      <c r="AF44" s="462" t="s">
        <v>20</v>
      </c>
      <c r="AG44" s="339"/>
      <c r="AH44" s="339"/>
      <c r="AI44" s="339"/>
      <c r="AJ44" s="339"/>
      <c r="AK44" s="339"/>
      <c r="AL44" s="339"/>
      <c r="AM44" s="463"/>
      <c r="AN44" s="350" t="s">
        <v>23</v>
      </c>
      <c r="AO44" s="350"/>
      <c r="AP44" s="350"/>
      <c r="AQ44" s="350"/>
      <c r="AR44" s="273">
        <f>L43</f>
        <v>31660</v>
      </c>
      <c r="AS44" s="274"/>
      <c r="AT44" s="275"/>
      <c r="AU44" s="281" t="s">
        <v>24</v>
      </c>
      <c r="AV44" s="282"/>
      <c r="AW44" s="282"/>
      <c r="AX44" s="282"/>
      <c r="AY44" s="282"/>
      <c r="AZ44" s="339" t="s">
        <v>46</v>
      </c>
      <c r="BA44" s="339"/>
      <c r="BB44" s="339"/>
      <c r="BC44" s="280" t="s">
        <v>64</v>
      </c>
      <c r="BD44" s="280"/>
      <c r="BE44" s="280"/>
      <c r="BF44" s="280"/>
      <c r="BG44" s="280"/>
      <c r="BH44" s="280" t="s">
        <v>35</v>
      </c>
      <c r="BI44" s="280"/>
      <c r="BJ44" s="280"/>
      <c r="BK44" s="280"/>
    </row>
    <row r="45" spans="1:63" ht="21.75" customHeight="1">
      <c r="A45" s="20"/>
      <c r="B45" s="400" t="s">
        <v>28</v>
      </c>
      <c r="C45" s="400"/>
      <c r="D45" s="400"/>
      <c r="E45" s="400"/>
      <c r="F45" s="400"/>
      <c r="G45" s="400"/>
      <c r="H45" s="400"/>
      <c r="I45" s="400"/>
      <c r="J45" s="400"/>
      <c r="K45" s="400"/>
      <c r="L45" s="280" t="s">
        <v>19</v>
      </c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386">
        <v>0.38</v>
      </c>
      <c r="X45" s="387"/>
      <c r="Y45" s="387"/>
      <c r="Z45" s="387"/>
      <c r="AA45" s="387"/>
      <c r="AB45" s="387"/>
      <c r="AC45" s="387"/>
      <c r="AD45" s="387"/>
      <c r="AE45" s="388"/>
      <c r="AF45" s="386">
        <v>0.51</v>
      </c>
      <c r="AG45" s="387"/>
      <c r="AH45" s="387"/>
      <c r="AI45" s="387"/>
      <c r="AJ45" s="387"/>
      <c r="AK45" s="387"/>
      <c r="AL45" s="387"/>
      <c r="AM45" s="388"/>
      <c r="AN45" s="383" t="s">
        <v>106</v>
      </c>
      <c r="AO45" s="384"/>
      <c r="AP45" s="384"/>
      <c r="AQ45" s="385"/>
      <c r="AR45" s="351">
        <v>10</v>
      </c>
      <c r="AS45" s="352"/>
      <c r="AT45" s="353"/>
      <c r="AU45" s="281" t="s">
        <v>27</v>
      </c>
      <c r="AV45" s="282"/>
      <c r="AW45" s="282"/>
      <c r="AX45" s="282"/>
      <c r="AY45" s="340"/>
      <c r="AZ45" s="335">
        <v>51420</v>
      </c>
      <c r="BA45" s="336"/>
      <c r="BB45" s="337"/>
      <c r="BC45" s="314">
        <v>13.363</v>
      </c>
      <c r="BD45" s="314"/>
      <c r="BE45" s="314"/>
      <c r="BF45" s="314"/>
      <c r="BG45" s="314"/>
      <c r="BH45" s="321"/>
      <c r="BI45" s="322"/>
      <c r="BJ45" s="322"/>
      <c r="BK45" s="323"/>
    </row>
    <row r="46" spans="1:63" ht="21.75" customHeight="1">
      <c r="A46" s="20"/>
      <c r="B46" s="399" t="s">
        <v>30</v>
      </c>
      <c r="C46" s="399"/>
      <c r="D46" s="399"/>
      <c r="E46" s="399"/>
      <c r="F46" s="399"/>
      <c r="G46" s="399"/>
      <c r="H46" s="280" t="s">
        <v>3</v>
      </c>
      <c r="I46" s="280"/>
      <c r="J46" s="280"/>
      <c r="K46" s="280"/>
      <c r="L46" s="368" t="s">
        <v>59</v>
      </c>
      <c r="M46" s="368"/>
      <c r="N46" s="368"/>
      <c r="O46" s="368"/>
      <c r="P46" s="368"/>
      <c r="Q46" s="368"/>
      <c r="R46" s="368" t="s">
        <v>60</v>
      </c>
      <c r="S46" s="368"/>
      <c r="T46" s="368"/>
      <c r="U46" s="368"/>
      <c r="V46" s="368"/>
      <c r="W46" s="50"/>
      <c r="X46" s="20"/>
      <c r="Y46" s="20"/>
      <c r="Z46" s="20"/>
      <c r="AA46" s="20"/>
      <c r="AB46" s="20"/>
      <c r="AC46" s="20"/>
      <c r="AD46" s="50"/>
      <c r="AE46" s="50"/>
      <c r="AF46" s="20"/>
      <c r="AG46" s="20"/>
      <c r="AH46" s="20"/>
      <c r="AI46" s="20"/>
      <c r="AJ46" s="20"/>
      <c r="AK46" s="20"/>
      <c r="AL46" s="50"/>
      <c r="AM46" s="50"/>
      <c r="AN46" s="347" t="s">
        <v>26</v>
      </c>
      <c r="AO46" s="348"/>
      <c r="AP46" s="348"/>
      <c r="AQ46" s="349"/>
      <c r="AR46" s="351">
        <v>264</v>
      </c>
      <c r="AS46" s="352"/>
      <c r="AT46" s="353"/>
      <c r="AU46" s="281" t="s">
        <v>29</v>
      </c>
      <c r="AV46" s="282"/>
      <c r="AW46" s="282"/>
      <c r="AX46" s="282"/>
      <c r="AY46" s="340"/>
      <c r="AZ46" s="335">
        <v>49997</v>
      </c>
      <c r="BA46" s="336"/>
      <c r="BB46" s="337"/>
      <c r="BC46" s="314">
        <v>13.090999999999999</v>
      </c>
      <c r="BD46" s="314"/>
      <c r="BE46" s="314"/>
      <c r="BF46" s="314"/>
      <c r="BG46" s="314"/>
      <c r="BH46" s="321"/>
      <c r="BI46" s="322"/>
      <c r="BJ46" s="322"/>
      <c r="BK46" s="323"/>
    </row>
    <row r="47" spans="1:63" ht="21.75" customHeight="1">
      <c r="A47" s="20"/>
      <c r="B47" s="394" t="s">
        <v>163</v>
      </c>
      <c r="C47" s="394"/>
      <c r="D47" s="394"/>
      <c r="E47" s="394"/>
      <c r="F47" s="394"/>
      <c r="G47" s="394"/>
      <c r="H47" s="391" t="s">
        <v>161</v>
      </c>
      <c r="I47" s="391"/>
      <c r="J47" s="391"/>
      <c r="K47" s="391"/>
      <c r="L47" s="370" t="s">
        <v>157</v>
      </c>
      <c r="M47" s="370"/>
      <c r="N47" s="370"/>
      <c r="O47" s="370"/>
      <c r="P47" s="370"/>
      <c r="Q47" s="370"/>
      <c r="R47" s="369">
        <v>1.4</v>
      </c>
      <c r="S47" s="369"/>
      <c r="T47" s="369"/>
      <c r="U47" s="369"/>
      <c r="V47" s="369"/>
      <c r="W47" s="50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 s="50"/>
      <c r="AN47" s="347" t="s">
        <v>32</v>
      </c>
      <c r="AO47" s="348"/>
      <c r="AP47" s="348"/>
      <c r="AQ47" s="349"/>
      <c r="AR47" s="351">
        <v>22</v>
      </c>
      <c r="AS47" s="352"/>
      <c r="AT47" s="353"/>
      <c r="AU47" s="344" t="s">
        <v>33</v>
      </c>
      <c r="AV47" s="345"/>
      <c r="AW47" s="345"/>
      <c r="AX47" s="345"/>
      <c r="AY47" s="346"/>
      <c r="AZ47" s="341">
        <v>48577</v>
      </c>
      <c r="BA47" s="342"/>
      <c r="BB47" s="343"/>
      <c r="BC47" s="314">
        <v>12.819000000000001</v>
      </c>
      <c r="BD47" s="314"/>
      <c r="BE47" s="314"/>
      <c r="BF47" s="314"/>
      <c r="BG47" s="314"/>
      <c r="BH47" s="321"/>
      <c r="BI47" s="322"/>
      <c r="BJ47" s="322"/>
      <c r="BK47" s="323"/>
    </row>
    <row r="48" spans="1:63" ht="21.75" customHeight="1">
      <c r="A48" s="20"/>
      <c r="B48" s="394" t="s">
        <v>164</v>
      </c>
      <c r="C48" s="394"/>
      <c r="D48" s="394"/>
      <c r="E48" s="394"/>
      <c r="F48" s="394"/>
      <c r="G48" s="394"/>
      <c r="H48" s="391" t="s">
        <v>162</v>
      </c>
      <c r="I48" s="391"/>
      <c r="J48" s="391"/>
      <c r="K48" s="391"/>
      <c r="L48" s="370"/>
      <c r="M48" s="370"/>
      <c r="N48" s="370"/>
      <c r="O48" s="370"/>
      <c r="P48" s="370"/>
      <c r="Q48" s="370"/>
      <c r="R48" s="369"/>
      <c r="S48" s="369"/>
      <c r="T48" s="369"/>
      <c r="U48" s="369"/>
      <c r="V48" s="369"/>
      <c r="W48" s="50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 s="50"/>
      <c r="AN48" s="347" t="s">
        <v>37</v>
      </c>
      <c r="AO48" s="348"/>
      <c r="AP48" s="348"/>
      <c r="AQ48" s="349"/>
      <c r="AR48" s="351">
        <v>30</v>
      </c>
      <c r="AS48" s="352"/>
      <c r="AT48" s="353"/>
      <c r="AU48" s="357" t="s">
        <v>34</v>
      </c>
      <c r="AV48" s="358"/>
      <c r="AW48" s="358"/>
      <c r="AX48" s="358"/>
      <c r="AY48" s="359"/>
      <c r="AZ48" s="363">
        <v>10988</v>
      </c>
      <c r="BA48" s="364"/>
      <c r="BB48" s="365"/>
      <c r="BC48" s="367"/>
      <c r="BD48" s="367"/>
      <c r="BE48" s="367"/>
      <c r="BF48" s="367"/>
      <c r="BG48" s="367"/>
      <c r="BH48" s="321"/>
      <c r="BI48" s="322"/>
      <c r="BJ48" s="322"/>
      <c r="BK48" s="323"/>
    </row>
    <row r="49" spans="1:63" ht="21.75" customHeight="1">
      <c r="A49" s="20"/>
      <c r="B49" s="392" t="s">
        <v>56</v>
      </c>
      <c r="C49" s="392"/>
      <c r="D49" s="392"/>
      <c r="E49" s="392"/>
      <c r="F49" s="392"/>
      <c r="G49" s="392"/>
      <c r="H49" s="394" t="s">
        <v>159</v>
      </c>
      <c r="I49" s="394"/>
      <c r="J49" s="394"/>
      <c r="K49" s="394"/>
      <c r="L49" s="368" t="s">
        <v>61</v>
      </c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50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50"/>
      <c r="AN49" s="347" t="s">
        <v>35</v>
      </c>
      <c r="AO49" s="348"/>
      <c r="AP49" s="348"/>
      <c r="AQ49" s="349"/>
      <c r="AR49" s="351">
        <v>409</v>
      </c>
      <c r="AS49" s="352"/>
      <c r="AT49" s="353"/>
      <c r="AU49" s="350" t="s">
        <v>36</v>
      </c>
      <c r="AV49" s="350"/>
      <c r="AW49" s="350"/>
      <c r="AX49" s="350"/>
      <c r="AY49" s="350"/>
      <c r="AZ49" s="280">
        <v>52.29</v>
      </c>
      <c r="BA49" s="280"/>
      <c r="BB49" s="280"/>
      <c r="BC49" s="366" t="s">
        <v>195</v>
      </c>
      <c r="BD49" s="366"/>
      <c r="BE49" s="366"/>
      <c r="BF49" s="366"/>
      <c r="BG49" s="366"/>
      <c r="BH49" s="313">
        <v>1.012</v>
      </c>
      <c r="BI49" s="313"/>
      <c r="BJ49" s="313"/>
      <c r="BK49" s="313"/>
    </row>
    <row r="50" spans="1:63" ht="21.75" customHeight="1">
      <c r="A50" s="20"/>
      <c r="B50" s="280" t="s">
        <v>22</v>
      </c>
      <c r="C50" s="280"/>
      <c r="D50" s="280"/>
      <c r="E50" s="280"/>
      <c r="F50" s="393" t="s">
        <v>57</v>
      </c>
      <c r="G50" s="393"/>
      <c r="H50" s="393"/>
      <c r="I50" s="397" t="s">
        <v>31</v>
      </c>
      <c r="J50" s="397"/>
      <c r="K50" s="397"/>
      <c r="L50" s="396">
        <v>1</v>
      </c>
      <c r="M50" s="396"/>
      <c r="N50" s="396"/>
      <c r="O50" s="396"/>
      <c r="P50" s="396"/>
      <c r="Q50" s="396"/>
      <c r="R50" s="330">
        <v>55036.7</v>
      </c>
      <c r="S50" s="330"/>
      <c r="T50" s="330"/>
      <c r="U50" s="330"/>
      <c r="V50" s="330"/>
      <c r="W50" s="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50"/>
      <c r="AN50" s="347" t="s">
        <v>43</v>
      </c>
      <c r="AO50" s="348"/>
      <c r="AP50" s="348"/>
      <c r="AQ50" s="349"/>
      <c r="AR50" s="351">
        <v>2486</v>
      </c>
      <c r="AS50" s="352"/>
      <c r="AT50" s="353"/>
      <c r="AU50" s="350" t="s">
        <v>38</v>
      </c>
      <c r="AV50" s="350"/>
      <c r="AW50" s="350"/>
      <c r="AX50" s="350"/>
      <c r="AY50" s="350"/>
      <c r="AZ50" s="354"/>
      <c r="BA50" s="354"/>
      <c r="BB50" s="355" t="str">
        <f>TEXT(TRUNC((AZ50*3.28083989501),0),"0")&amp;"'"&amp;TEXT(((AZ50*3.28083989501)-TRUNC((AZ50*3.28083989501),0))*12,"0")&amp;""""</f>
        <v>0'0"</v>
      </c>
      <c r="BC50" s="356"/>
      <c r="BD50" s="83" t="s">
        <v>39</v>
      </c>
      <c r="BE50" s="81"/>
      <c r="BF50" s="81"/>
      <c r="BG50" s="82"/>
      <c r="BH50" s="376">
        <v>10.42</v>
      </c>
      <c r="BI50" s="377"/>
      <c r="BJ50" s="355" t="str">
        <f>TEXT(TRUNC((BH50*3.28083989501),0),"0")&amp;"'"&amp;TEXT(((BH50*3.28083989501)-TRUNC((BH50*3.28083989501),0))*12,"0")&amp;""""</f>
        <v>34'2"</v>
      </c>
      <c r="BK50" s="356"/>
    </row>
    <row r="51" spans="1:63" ht="21.75" customHeight="1">
      <c r="A51" s="20"/>
      <c r="B51" s="395"/>
      <c r="C51" s="395"/>
      <c r="D51" s="395"/>
      <c r="E51" s="395"/>
      <c r="F51" s="389"/>
      <c r="G51" s="389"/>
      <c r="H51" s="389"/>
      <c r="I51" s="390"/>
      <c r="J51" s="390"/>
      <c r="K51" s="390"/>
      <c r="L51" s="371" t="s">
        <v>62</v>
      </c>
      <c r="M51" s="371"/>
      <c r="N51" s="371"/>
      <c r="O51" s="371"/>
      <c r="P51" s="371"/>
      <c r="Q51" s="371"/>
      <c r="R51" s="330">
        <v>53936</v>
      </c>
      <c r="S51" s="330"/>
      <c r="T51" s="330"/>
      <c r="U51" s="330"/>
      <c r="V51" s="330"/>
      <c r="W51" s="50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50"/>
      <c r="AN51" s="347" t="s">
        <v>40</v>
      </c>
      <c r="AO51" s="348"/>
      <c r="AP51" s="348"/>
      <c r="AQ51" s="349"/>
      <c r="AR51" s="360">
        <v>368</v>
      </c>
      <c r="AS51" s="361"/>
      <c r="AT51" s="362"/>
      <c r="AU51" s="350" t="s">
        <v>41</v>
      </c>
      <c r="AV51" s="350"/>
      <c r="AW51" s="350"/>
      <c r="AX51" s="350"/>
      <c r="AY51" s="350"/>
      <c r="AZ51" s="354"/>
      <c r="BA51" s="354"/>
      <c r="BB51" s="355" t="str">
        <f>TEXT(TRUNC((AZ51*3.28083989501),0),"0")&amp;"'"&amp;TEXT(((AZ51*3.28083989501)-TRUNC((AZ51*3.28083989501),0))*12,"0")&amp;""""</f>
        <v>0'0"</v>
      </c>
      <c r="BC51" s="356"/>
      <c r="BD51" s="83" t="s">
        <v>42</v>
      </c>
      <c r="BE51" s="81"/>
      <c r="BF51" s="81"/>
      <c r="BG51" s="82"/>
      <c r="BH51" s="376">
        <v>10.42</v>
      </c>
      <c r="BI51" s="377"/>
      <c r="BJ51" s="355" t="str">
        <f>TEXT(TRUNC((BH51*3.28083989501),0),"0")&amp;"'"&amp;TEXT(((BH51*3.28083989501)-TRUNC((BH51*3.28083989501),0))*12,"0")&amp;""""</f>
        <v>34'2"</v>
      </c>
      <c r="BK51" s="356"/>
    </row>
    <row r="52" spans="1:63" ht="21.75" customHeight="1">
      <c r="A52" s="20"/>
      <c r="B52" s="395"/>
      <c r="C52" s="395"/>
      <c r="D52" s="395"/>
      <c r="E52" s="395"/>
      <c r="F52" s="389"/>
      <c r="G52" s="389"/>
      <c r="H52" s="389"/>
      <c r="I52" s="390"/>
      <c r="J52" s="390"/>
      <c r="K52" s="390"/>
      <c r="L52" s="371" t="s">
        <v>63</v>
      </c>
      <c r="M52" s="371"/>
      <c r="N52" s="371"/>
      <c r="O52" s="371"/>
      <c r="P52" s="371"/>
      <c r="Q52" s="371"/>
      <c r="R52" s="330">
        <v>51987.1</v>
      </c>
      <c r="S52" s="330"/>
      <c r="T52" s="330"/>
      <c r="U52" s="330"/>
      <c r="V52" s="330"/>
      <c r="W52" s="50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50"/>
      <c r="AN52" s="347" t="s">
        <v>46</v>
      </c>
      <c r="AO52" s="348"/>
      <c r="AP52" s="348"/>
      <c r="AQ52" s="349"/>
      <c r="AR52" s="372">
        <f>SUM(AR44:AR51)</f>
        <v>35249</v>
      </c>
      <c r="AS52" s="372"/>
      <c r="AT52" s="372"/>
      <c r="AU52" s="350" t="s">
        <v>44</v>
      </c>
      <c r="AV52" s="350"/>
      <c r="AW52" s="350"/>
      <c r="AX52" s="350"/>
      <c r="AY52" s="350"/>
      <c r="AZ52" s="375"/>
      <c r="BA52" s="375"/>
      <c r="BB52" s="355" t="str">
        <f>TEXT(TRUNC((AZ52*3.28083989501),0),"0")&amp;"'"&amp;TEXT(((AZ52*3.28083989501)-TRUNC((AZ52*3.28083989501),0))*12,"0")&amp;""""</f>
        <v>0'0"</v>
      </c>
      <c r="BC52" s="356"/>
      <c r="BD52" s="83" t="s">
        <v>45</v>
      </c>
      <c r="BE52" s="81"/>
      <c r="BF52" s="81"/>
      <c r="BG52" s="82"/>
      <c r="BH52" s="375">
        <v>10.42</v>
      </c>
      <c r="BI52" s="375"/>
      <c r="BJ52" s="355" t="str">
        <f>TEXT(TRUNC((BH52*3.28083989501),0),"0")&amp;"'"&amp;TEXT(((BH52*3.28083989501)-TRUNC((BH52*3.28083989501),0))*12,"0")&amp;""""</f>
        <v>34'2"</v>
      </c>
      <c r="BK52" s="356"/>
    </row>
    <row r="53" spans="1:63" ht="21.75" customHeight="1">
      <c r="A53" s="20"/>
      <c r="B53" s="395"/>
      <c r="C53" s="395"/>
      <c r="D53" s="395"/>
      <c r="E53" s="395"/>
      <c r="F53" s="389"/>
      <c r="G53" s="389"/>
      <c r="H53" s="389"/>
      <c r="I53" s="390"/>
      <c r="J53" s="390"/>
      <c r="K53" s="390"/>
      <c r="L53" s="371" t="s">
        <v>160</v>
      </c>
      <c r="M53" s="371"/>
      <c r="N53" s="371"/>
      <c r="O53" s="371"/>
      <c r="P53" s="371"/>
      <c r="Q53" s="371"/>
      <c r="R53" s="330">
        <v>1948.9</v>
      </c>
      <c r="S53" s="330"/>
      <c r="T53" s="330"/>
      <c r="U53" s="330"/>
      <c r="V53" s="330"/>
      <c r="W53" s="71"/>
      <c r="X53" s="71"/>
      <c r="Y53" s="71"/>
      <c r="Z53" s="71"/>
      <c r="AA53" s="71"/>
      <c r="AB53" s="71"/>
      <c r="AC53" s="71"/>
      <c r="AD53" s="71"/>
      <c r="AE53" s="72" t="s">
        <v>58</v>
      </c>
      <c r="AF53" s="71"/>
      <c r="AG53" s="71"/>
      <c r="AH53" s="71"/>
      <c r="AI53" s="71"/>
      <c r="AJ53" s="71"/>
      <c r="AK53" s="71"/>
      <c r="AL53" s="71"/>
      <c r="AM53" s="71"/>
      <c r="AN53" s="327" t="s">
        <v>68</v>
      </c>
      <c r="AO53" s="328"/>
      <c r="AP53" s="328"/>
      <c r="AQ53" s="329"/>
      <c r="AR53" s="324">
        <f>AR52+AZ48</f>
        <v>46237</v>
      </c>
      <c r="AS53" s="325"/>
      <c r="AT53" s="326"/>
      <c r="AU53" s="380" t="s">
        <v>47</v>
      </c>
      <c r="AV53" s="380"/>
      <c r="AW53" s="380"/>
      <c r="AX53" s="380"/>
      <c r="AY53" s="380"/>
      <c r="AZ53" s="375"/>
      <c r="BA53" s="375"/>
      <c r="BB53" s="382">
        <f>AZ53*3.28083989501</f>
        <v>0</v>
      </c>
      <c r="BC53" s="382"/>
      <c r="BD53" s="83" t="s">
        <v>47</v>
      </c>
      <c r="BE53" s="81"/>
      <c r="BF53" s="81"/>
      <c r="BG53" s="82"/>
      <c r="BH53" s="375">
        <f>BH51-BH50</f>
        <v>0</v>
      </c>
      <c r="BI53" s="375"/>
      <c r="BJ53" s="355">
        <v>0</v>
      </c>
      <c r="BK53" s="356"/>
    </row>
    <row r="54" spans="1:63" ht="25.5" customHeight="1">
      <c r="A54" s="73"/>
      <c r="B54" s="12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115"/>
      <c r="X54" s="95"/>
      <c r="Y54" s="95"/>
      <c r="Z54" s="95"/>
      <c r="AA54" s="95"/>
      <c r="AB54" s="21"/>
      <c r="AC54" s="95"/>
      <c r="AD54" s="95"/>
      <c r="AE54" s="95"/>
      <c r="AF54" s="95"/>
      <c r="AG54" s="95"/>
      <c r="AH54" s="21"/>
      <c r="AI54" s="21"/>
      <c r="AJ54" s="21"/>
      <c r="AN54" s="97" t="s">
        <v>115</v>
      </c>
      <c r="AO54" s="96"/>
      <c r="AP54" s="98"/>
      <c r="AQ54" s="98"/>
      <c r="AR54" s="98"/>
      <c r="AS54" s="98"/>
      <c r="AT54" s="98"/>
      <c r="AU54" s="96"/>
      <c r="AV54" s="98"/>
      <c r="AW54" s="98"/>
      <c r="AX54" s="98"/>
      <c r="AY54" s="99"/>
      <c r="AZ54" s="381">
        <v>13.09</v>
      </c>
      <c r="BA54" s="381"/>
      <c r="BB54" s="100" t="s">
        <v>116</v>
      </c>
      <c r="BC54" s="101"/>
      <c r="BD54" s="101"/>
      <c r="BE54" s="101"/>
      <c r="BF54" s="101"/>
      <c r="BG54" s="102"/>
      <c r="BH54" s="378" t="s">
        <v>117</v>
      </c>
      <c r="BI54" s="379"/>
      <c r="BJ54" s="373" t="s">
        <v>48</v>
      </c>
      <c r="BK54" s="374"/>
    </row>
    <row r="55" spans="1:63" ht="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</row>
    <row r="56" spans="1:63" ht="27.75" customHeight="1">
      <c r="A56" s="33"/>
      <c r="B56" s="33"/>
      <c r="C56" s="33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 s="123"/>
      <c r="BJ56" s="123"/>
      <c r="BK56" s="123"/>
    </row>
    <row r="57" spans="1:63" ht="27.75" customHeight="1">
      <c r="B57" s="24"/>
      <c r="C57" s="24"/>
      <c r="D57" s="24"/>
      <c r="E57" s="24"/>
      <c r="F57"/>
      <c r="G57"/>
      <c r="H57"/>
      <c r="I57"/>
      <c r="J57"/>
      <c r="K57"/>
      <c r="L57" s="2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23"/>
      <c r="AA57" s="23"/>
      <c r="AB57" s="23"/>
      <c r="AC57" s="23"/>
      <c r="AD57" s="123"/>
      <c r="AE57" s="123"/>
      <c r="AF57" s="123"/>
      <c r="AG57" s="123"/>
      <c r="AH57" s="123"/>
      <c r="AI57" s="123"/>
      <c r="AJ57" s="123"/>
      <c r="AK57" s="123"/>
      <c r="AQ57" s="86"/>
      <c r="AR57" s="87"/>
      <c r="AS57" s="87"/>
      <c r="AT57" s="87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</row>
    <row r="58" spans="1:63" ht="15">
      <c r="F58"/>
      <c r="G58"/>
      <c r="H58"/>
      <c r="I58"/>
      <c r="J58"/>
      <c r="K58"/>
      <c r="L58" s="2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123"/>
      <c r="AA58" s="123"/>
      <c r="AB58" s="123"/>
      <c r="AC58" s="123"/>
      <c r="AD58" s="123"/>
      <c r="AE58" s="123"/>
      <c r="AF58" s="123"/>
      <c r="AH58" s="123"/>
      <c r="AI58" s="123"/>
      <c r="AJ58" s="123"/>
      <c r="AK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</row>
    <row r="59" spans="1:63" ht="15">
      <c r="F59"/>
      <c r="G59"/>
      <c r="H59"/>
      <c r="I59"/>
      <c r="J59"/>
      <c r="K59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</row>
    <row r="60" spans="1:63" ht="15">
      <c r="F60" s="123"/>
      <c r="G60" s="123"/>
      <c r="H60" s="123"/>
      <c r="I60" s="123"/>
      <c r="J60" s="123"/>
      <c r="K60" s="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</row>
    <row r="61" spans="1:63" ht="15">
      <c r="F61" s="123"/>
      <c r="G61" s="123"/>
      <c r="H61" s="123"/>
      <c r="I61" s="123"/>
      <c r="J61" s="123"/>
      <c r="K61" s="23"/>
      <c r="BB61" s="24"/>
      <c r="BC61" s="123"/>
      <c r="BD61" s="123"/>
      <c r="BE61" s="123"/>
      <c r="BF61" s="123"/>
      <c r="BG61" s="123"/>
      <c r="BH61" s="123"/>
      <c r="BI61" s="123"/>
      <c r="BJ61" s="123"/>
      <c r="BK61" s="123"/>
    </row>
    <row r="62" spans="1:63" ht="15">
      <c r="F62" s="123"/>
      <c r="G62" s="123"/>
      <c r="H62" s="123"/>
      <c r="I62" s="123"/>
      <c r="J62" s="123"/>
      <c r="K62" s="23"/>
      <c r="BB62" s="24"/>
      <c r="BC62" s="123"/>
      <c r="BD62" s="123"/>
      <c r="BE62" s="123"/>
      <c r="BF62" s="123"/>
      <c r="BG62" s="123"/>
      <c r="BH62" s="123"/>
      <c r="BI62" s="123"/>
      <c r="BJ62" s="123"/>
      <c r="BK62" s="123"/>
    </row>
    <row r="63" spans="1:63" ht="15">
      <c r="F63" s="123"/>
      <c r="G63" s="123"/>
      <c r="H63" s="123"/>
      <c r="I63" s="123"/>
      <c r="J63" s="123"/>
      <c r="K63" s="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</row>
    <row r="64" spans="1:63" ht="15">
      <c r="F64" s="123"/>
      <c r="H64" s="123"/>
      <c r="I64" s="123"/>
      <c r="J64" s="123"/>
      <c r="K64" s="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</row>
    <row r="66" spans="3:11">
      <c r="C66" s="23"/>
      <c r="D66" s="23"/>
      <c r="E66" s="23"/>
      <c r="F66" s="23"/>
      <c r="G66" s="23"/>
      <c r="H66" s="23"/>
      <c r="I66" s="23"/>
      <c r="J66" s="23"/>
      <c r="K66" s="23"/>
    </row>
  </sheetData>
  <autoFilter ref="A29:K36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9" showButton="0"/>
  </autoFilter>
  <mergeCells count="537">
    <mergeCell ref="R38:U38"/>
    <mergeCell ref="O38:Q38"/>
    <mergeCell ref="L38:N38"/>
    <mergeCell ref="AT37:AU37"/>
    <mergeCell ref="AV37:AW37"/>
    <mergeCell ref="BD37:BH37"/>
    <mergeCell ref="BI37:BK37"/>
    <mergeCell ref="R37:U37"/>
    <mergeCell ref="V37:Y37"/>
    <mergeCell ref="Z37:AE37"/>
    <mergeCell ref="AI37:AJ37"/>
    <mergeCell ref="AN37:AO37"/>
    <mergeCell ref="AP37:AQ37"/>
    <mergeCell ref="AV38:AW38"/>
    <mergeCell ref="BD38:BH38"/>
    <mergeCell ref="BI38:BK38"/>
    <mergeCell ref="AN38:AO38"/>
    <mergeCell ref="BI39:BK39"/>
    <mergeCell ref="AI39:AJ39"/>
    <mergeCell ref="AN39:AO39"/>
    <mergeCell ref="AP39:AQ39"/>
    <mergeCell ref="AT39:AU39"/>
    <mergeCell ref="AV39:AW39"/>
    <mergeCell ref="BD39:BH39"/>
    <mergeCell ref="AI38:AJ38"/>
    <mergeCell ref="AV40:AW40"/>
    <mergeCell ref="BD40:BH40"/>
    <mergeCell ref="BI40:BK40"/>
    <mergeCell ref="AI40:AJ40"/>
    <mergeCell ref="AN40:AO40"/>
    <mergeCell ref="AP40:AQ40"/>
    <mergeCell ref="AT40:AU40"/>
    <mergeCell ref="B39:E39"/>
    <mergeCell ref="G39:K39"/>
    <mergeCell ref="L39:N39"/>
    <mergeCell ref="O39:Q39"/>
    <mergeCell ref="R39:U39"/>
    <mergeCell ref="V39:Y39"/>
    <mergeCell ref="Z39:AE39"/>
    <mergeCell ref="V40:Y40"/>
    <mergeCell ref="Z40:AE40"/>
    <mergeCell ref="BI42:BK42"/>
    <mergeCell ref="B41:E41"/>
    <mergeCell ref="G41:K41"/>
    <mergeCell ref="L41:N41"/>
    <mergeCell ref="O41:Q41"/>
    <mergeCell ref="R41:U41"/>
    <mergeCell ref="V41:Y41"/>
    <mergeCell ref="Z41:AE41"/>
    <mergeCell ref="AI41:AJ41"/>
    <mergeCell ref="AN41:AO41"/>
    <mergeCell ref="AI42:AJ42"/>
    <mergeCell ref="AN42:AO42"/>
    <mergeCell ref="AP42:AQ42"/>
    <mergeCell ref="AT42:AU42"/>
    <mergeCell ref="AV42:AW42"/>
    <mergeCell ref="BD42:BH42"/>
    <mergeCell ref="AP41:AQ41"/>
    <mergeCell ref="AT41:AU41"/>
    <mergeCell ref="AV41:AW41"/>
    <mergeCell ref="BD41:BH41"/>
    <mergeCell ref="BI41:BK41"/>
    <mergeCell ref="AZ54:BA54"/>
    <mergeCell ref="BH54:BI54"/>
    <mergeCell ref="BJ54:BK54"/>
    <mergeCell ref="B42:E42"/>
    <mergeCell ref="G42:K42"/>
    <mergeCell ref="L42:N42"/>
    <mergeCell ref="O42:Q42"/>
    <mergeCell ref="R42:U42"/>
    <mergeCell ref="V42:Y42"/>
    <mergeCell ref="Z42:AE42"/>
    <mergeCell ref="AR53:AT53"/>
    <mergeCell ref="AU53:AY53"/>
    <mergeCell ref="AZ53:BA53"/>
    <mergeCell ref="BB53:BC53"/>
    <mergeCell ref="BH53:BI53"/>
    <mergeCell ref="BJ53:BK53"/>
    <mergeCell ref="B53:E53"/>
    <mergeCell ref="F53:H53"/>
    <mergeCell ref="I53:K53"/>
    <mergeCell ref="L53:Q53"/>
    <mergeCell ref="R53:V53"/>
    <mergeCell ref="AN53:AQ53"/>
    <mergeCell ref="AR52:AT52"/>
    <mergeCell ref="AU52:AY52"/>
    <mergeCell ref="AZ52:BA52"/>
    <mergeCell ref="BB52:BC52"/>
    <mergeCell ref="BH52:BI52"/>
    <mergeCell ref="BJ52:BK52"/>
    <mergeCell ref="B52:E52"/>
    <mergeCell ref="F52:H52"/>
    <mergeCell ref="I52:K52"/>
    <mergeCell ref="L52:Q52"/>
    <mergeCell ref="R52:V52"/>
    <mergeCell ref="AN52:AQ52"/>
    <mergeCell ref="AR51:AT51"/>
    <mergeCell ref="AU51:AY51"/>
    <mergeCell ref="AZ51:BA51"/>
    <mergeCell ref="BB51:BC51"/>
    <mergeCell ref="BH51:BI51"/>
    <mergeCell ref="BJ51:BK51"/>
    <mergeCell ref="B51:E51"/>
    <mergeCell ref="F51:H51"/>
    <mergeCell ref="I51:K51"/>
    <mergeCell ref="L51:Q51"/>
    <mergeCell ref="R51:V51"/>
    <mergeCell ref="AN51:AQ51"/>
    <mergeCell ref="AR50:AT50"/>
    <mergeCell ref="AU50:AY50"/>
    <mergeCell ref="AZ50:BA50"/>
    <mergeCell ref="BB50:BC50"/>
    <mergeCell ref="BH50:BI50"/>
    <mergeCell ref="BJ50:BK50"/>
    <mergeCell ref="B50:E50"/>
    <mergeCell ref="F50:H50"/>
    <mergeCell ref="I50:K50"/>
    <mergeCell ref="L50:Q50"/>
    <mergeCell ref="R50:V50"/>
    <mergeCell ref="AN50:AQ50"/>
    <mergeCell ref="BH48:BK48"/>
    <mergeCell ref="B49:G49"/>
    <mergeCell ref="H49:K49"/>
    <mergeCell ref="L49:V49"/>
    <mergeCell ref="AN49:AQ49"/>
    <mergeCell ref="AR49:AT49"/>
    <mergeCell ref="AU49:AY49"/>
    <mergeCell ref="AZ49:BB49"/>
    <mergeCell ref="BC49:BG49"/>
    <mergeCell ref="BH49:BK49"/>
    <mergeCell ref="B48:G48"/>
    <mergeCell ref="H48:K48"/>
    <mergeCell ref="L48:Q48"/>
    <mergeCell ref="R48:V48"/>
    <mergeCell ref="AN48:AQ48"/>
    <mergeCell ref="AR48:AT48"/>
    <mergeCell ref="AU48:AY48"/>
    <mergeCell ref="AZ48:BB48"/>
    <mergeCell ref="BC48:BG48"/>
    <mergeCell ref="BH46:BK46"/>
    <mergeCell ref="B47:G47"/>
    <mergeCell ref="H47:K47"/>
    <mergeCell ref="L47:Q47"/>
    <mergeCell ref="R47:V47"/>
    <mergeCell ref="AN47:AQ47"/>
    <mergeCell ref="AR47:AT47"/>
    <mergeCell ref="AU47:AY47"/>
    <mergeCell ref="AZ47:BB47"/>
    <mergeCell ref="BC47:BG47"/>
    <mergeCell ref="BH47:BK47"/>
    <mergeCell ref="B46:G46"/>
    <mergeCell ref="H46:K46"/>
    <mergeCell ref="L46:Q46"/>
    <mergeCell ref="R46:V46"/>
    <mergeCell ref="AN46:AQ46"/>
    <mergeCell ref="AR46:AT46"/>
    <mergeCell ref="AU46:AY46"/>
    <mergeCell ref="AZ46:BB46"/>
    <mergeCell ref="BC46:BG46"/>
    <mergeCell ref="BH44:BK44"/>
    <mergeCell ref="B45:K45"/>
    <mergeCell ref="L45:V45"/>
    <mergeCell ref="W45:AE45"/>
    <mergeCell ref="AF45:AM45"/>
    <mergeCell ref="AN45:AQ45"/>
    <mergeCell ref="AR45:AT45"/>
    <mergeCell ref="AU45:AY45"/>
    <mergeCell ref="AZ45:BB45"/>
    <mergeCell ref="BC45:BG45"/>
    <mergeCell ref="AF44:AM44"/>
    <mergeCell ref="AN44:AQ44"/>
    <mergeCell ref="AR44:AT44"/>
    <mergeCell ref="AU44:AY44"/>
    <mergeCell ref="AZ44:BB44"/>
    <mergeCell ref="BC44:BG44"/>
    <mergeCell ref="BH45:BK45"/>
    <mergeCell ref="L43:N43"/>
    <mergeCell ref="O43:Q43"/>
    <mergeCell ref="B44:K44"/>
    <mergeCell ref="L44:Q44"/>
    <mergeCell ref="R44:V44"/>
    <mergeCell ref="W44:AE44"/>
    <mergeCell ref="AN36:AO36"/>
    <mergeCell ref="AP36:AQ36"/>
    <mergeCell ref="AT36:AU36"/>
    <mergeCell ref="B40:E40"/>
    <mergeCell ref="G40:K40"/>
    <mergeCell ref="L40:N40"/>
    <mergeCell ref="O40:Q40"/>
    <mergeCell ref="R40:U40"/>
    <mergeCell ref="AP38:AQ38"/>
    <mergeCell ref="AT38:AU38"/>
    <mergeCell ref="G38:K38"/>
    <mergeCell ref="B38:E38"/>
    <mergeCell ref="B37:E37"/>
    <mergeCell ref="G37:K37"/>
    <mergeCell ref="L37:N37"/>
    <mergeCell ref="O37:Q37"/>
    <mergeCell ref="Z38:AE38"/>
    <mergeCell ref="V38:Y38"/>
    <mergeCell ref="AV36:AW36"/>
    <mergeCell ref="BD36:BH36"/>
    <mergeCell ref="BI36:BK36"/>
    <mergeCell ref="BD35:BH35"/>
    <mergeCell ref="BI35:BK35"/>
    <mergeCell ref="B36:E36"/>
    <mergeCell ref="G36:K36"/>
    <mergeCell ref="L36:N36"/>
    <mergeCell ref="O36:Q36"/>
    <mergeCell ref="R36:U36"/>
    <mergeCell ref="V36:Y36"/>
    <mergeCell ref="Z36:AE36"/>
    <mergeCell ref="AI36:AJ36"/>
    <mergeCell ref="Z35:AE35"/>
    <mergeCell ref="AI35:AJ35"/>
    <mergeCell ref="AN35:AO35"/>
    <mergeCell ref="AP35:AQ35"/>
    <mergeCell ref="AT35:AU35"/>
    <mergeCell ref="AV35:AW35"/>
    <mergeCell ref="B35:E35"/>
    <mergeCell ref="G35:K35"/>
    <mergeCell ref="L35:N35"/>
    <mergeCell ref="O35:Q35"/>
    <mergeCell ref="R35:U35"/>
    <mergeCell ref="V35:Y35"/>
    <mergeCell ref="AN34:AO34"/>
    <mergeCell ref="AP34:AQ34"/>
    <mergeCell ref="AT34:AU34"/>
    <mergeCell ref="AV34:AW34"/>
    <mergeCell ref="BD34:BH34"/>
    <mergeCell ref="BI34:BK34"/>
    <mergeCell ref="BD33:BH33"/>
    <mergeCell ref="BI33:BK33"/>
    <mergeCell ref="AN33:AO33"/>
    <mergeCell ref="AP33:AQ33"/>
    <mergeCell ref="AT33:AU33"/>
    <mergeCell ref="AV33:AW33"/>
    <mergeCell ref="B34:E34"/>
    <mergeCell ref="G34:K34"/>
    <mergeCell ref="L34:N34"/>
    <mergeCell ref="O34:Q34"/>
    <mergeCell ref="R34:U34"/>
    <mergeCell ref="V34:Y34"/>
    <mergeCell ref="Z34:AE34"/>
    <mergeCell ref="AI34:AJ34"/>
    <mergeCell ref="Z33:AE33"/>
    <mergeCell ref="AI33:AJ33"/>
    <mergeCell ref="B33:E33"/>
    <mergeCell ref="G33:K33"/>
    <mergeCell ref="L33:N33"/>
    <mergeCell ref="O33:Q33"/>
    <mergeCell ref="R33:U33"/>
    <mergeCell ref="V33:Y33"/>
    <mergeCell ref="AN32:AO32"/>
    <mergeCell ref="AP32:AQ32"/>
    <mergeCell ref="AT32:AU32"/>
    <mergeCell ref="AV32:AW32"/>
    <mergeCell ref="BD32:BH32"/>
    <mergeCell ref="BI32:BK32"/>
    <mergeCell ref="BD31:BH31"/>
    <mergeCell ref="BI31:BK31"/>
    <mergeCell ref="B32:E32"/>
    <mergeCell ref="G32:K32"/>
    <mergeCell ref="L32:N32"/>
    <mergeCell ref="O32:Q32"/>
    <mergeCell ref="R32:U32"/>
    <mergeCell ref="V32:Y32"/>
    <mergeCell ref="Z32:AE32"/>
    <mergeCell ref="AI32:AJ32"/>
    <mergeCell ref="Z31:AE31"/>
    <mergeCell ref="AI31:AJ31"/>
    <mergeCell ref="AN31:AO31"/>
    <mergeCell ref="AP31:AQ31"/>
    <mergeCell ref="AT31:AU31"/>
    <mergeCell ref="AV31:AW31"/>
    <mergeCell ref="B31:E31"/>
    <mergeCell ref="G31:K31"/>
    <mergeCell ref="L31:N31"/>
    <mergeCell ref="O31:Q31"/>
    <mergeCell ref="R31:U31"/>
    <mergeCell ref="V31:Y31"/>
    <mergeCell ref="AN30:AO30"/>
    <mergeCell ref="AP30:AQ30"/>
    <mergeCell ref="AT30:AU30"/>
    <mergeCell ref="AV30:AW30"/>
    <mergeCell ref="BD30:BH30"/>
    <mergeCell ref="BI30:BK30"/>
    <mergeCell ref="BD29:BH29"/>
    <mergeCell ref="BI29:BK29"/>
    <mergeCell ref="B30:E30"/>
    <mergeCell ref="G30:K30"/>
    <mergeCell ref="L30:N30"/>
    <mergeCell ref="O30:Q30"/>
    <mergeCell ref="R30:U30"/>
    <mergeCell ref="V30:Y30"/>
    <mergeCell ref="Z30:AE30"/>
    <mergeCell ref="AI30:AJ30"/>
    <mergeCell ref="Z29:AE29"/>
    <mergeCell ref="AI29:AJ29"/>
    <mergeCell ref="AN29:AO29"/>
    <mergeCell ref="AP29:AQ29"/>
    <mergeCell ref="AT29:AU29"/>
    <mergeCell ref="AV29:AW29"/>
    <mergeCell ref="AI26:AJ26"/>
    <mergeCell ref="AN26:AO26"/>
    <mergeCell ref="AS26:AT26"/>
    <mergeCell ref="AX26:AY26"/>
    <mergeCell ref="B29:E29"/>
    <mergeCell ref="G29:K29"/>
    <mergeCell ref="L29:N29"/>
    <mergeCell ref="O29:Q29"/>
    <mergeCell ref="R29:U29"/>
    <mergeCell ref="V29:Y29"/>
    <mergeCell ref="B26:K26"/>
    <mergeCell ref="O26:P26"/>
    <mergeCell ref="T26:U26"/>
    <mergeCell ref="Y26:Z26"/>
    <mergeCell ref="AD26:AE26"/>
    <mergeCell ref="Y25:Z25"/>
    <mergeCell ref="AB25:AC25"/>
    <mergeCell ref="AD25:AE25"/>
    <mergeCell ref="AG25:AH25"/>
    <mergeCell ref="AP23:AT24"/>
    <mergeCell ref="AU23:AY24"/>
    <mergeCell ref="B25:K25"/>
    <mergeCell ref="M25:N25"/>
    <mergeCell ref="O25:P25"/>
    <mergeCell ref="R25:S25"/>
    <mergeCell ref="T25:U25"/>
    <mergeCell ref="W25:X25"/>
    <mergeCell ref="AN25:AO25"/>
    <mergeCell ref="AQ25:AR25"/>
    <mergeCell ref="AS25:AT25"/>
    <mergeCell ref="AV25:AW25"/>
    <mergeCell ref="AX25:AY25"/>
    <mergeCell ref="AI25:AJ25"/>
    <mergeCell ref="AL25:AM25"/>
    <mergeCell ref="AN22:AO22"/>
    <mergeCell ref="AP22:AR22"/>
    <mergeCell ref="AS22:AT22"/>
    <mergeCell ref="AU22:AW22"/>
    <mergeCell ref="AX22:AY22"/>
    <mergeCell ref="B23:K24"/>
    <mergeCell ref="L23:P24"/>
    <mergeCell ref="Q23:U24"/>
    <mergeCell ref="V23:Z24"/>
    <mergeCell ref="AA23:AE24"/>
    <mergeCell ref="Y22:Z22"/>
    <mergeCell ref="AA22:AC22"/>
    <mergeCell ref="AD22:AE22"/>
    <mergeCell ref="AF22:AH22"/>
    <mergeCell ref="AI22:AJ22"/>
    <mergeCell ref="AK22:AM22"/>
    <mergeCell ref="B22:K22"/>
    <mergeCell ref="L22:N22"/>
    <mergeCell ref="O22:P22"/>
    <mergeCell ref="Q22:S22"/>
    <mergeCell ref="T22:U22"/>
    <mergeCell ref="V22:X22"/>
    <mergeCell ref="AF23:AJ24"/>
    <mergeCell ref="AK23:AO24"/>
    <mergeCell ref="B21:K21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B18:K18"/>
    <mergeCell ref="L18:P18"/>
    <mergeCell ref="Q18:U18"/>
    <mergeCell ref="V18:Z18"/>
    <mergeCell ref="AA18:AE18"/>
    <mergeCell ref="AF18:AJ18"/>
    <mergeCell ref="AP19:AT19"/>
    <mergeCell ref="AU19:AY19"/>
    <mergeCell ref="B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B15:K15"/>
    <mergeCell ref="M15:P15"/>
    <mergeCell ref="AF15:AJ15"/>
    <mergeCell ref="AP15:AT15"/>
    <mergeCell ref="AZ15:BG26"/>
    <mergeCell ref="B16:K17"/>
    <mergeCell ref="L16:P17"/>
    <mergeCell ref="Q16:U17"/>
    <mergeCell ref="V16:Z17"/>
    <mergeCell ref="AA16:AE17"/>
    <mergeCell ref="AF16:AJ17"/>
    <mergeCell ref="AK16:AO17"/>
    <mergeCell ref="AP16:AT17"/>
    <mergeCell ref="AU16:AY17"/>
    <mergeCell ref="AK18:AO18"/>
    <mergeCell ref="AP18:AT18"/>
    <mergeCell ref="AU18:AY18"/>
    <mergeCell ref="B19:K19"/>
    <mergeCell ref="L19:P19"/>
    <mergeCell ref="Q19:U19"/>
    <mergeCell ref="V19:Z19"/>
    <mergeCell ref="AA19:AE19"/>
    <mergeCell ref="AF19:AJ19"/>
    <mergeCell ref="AK19:AO19"/>
    <mergeCell ref="AV13:AW13"/>
    <mergeCell ref="AX13:AY13"/>
    <mergeCell ref="B14:K14"/>
    <mergeCell ref="O14:P14"/>
    <mergeCell ref="T14:U14"/>
    <mergeCell ref="Y14:Z14"/>
    <mergeCell ref="AD14:AE14"/>
    <mergeCell ref="AI14:AJ14"/>
    <mergeCell ref="AN14:AO14"/>
    <mergeCell ref="AS14:AT14"/>
    <mergeCell ref="AG13:AH13"/>
    <mergeCell ref="AI13:AJ13"/>
    <mergeCell ref="AL13:AM13"/>
    <mergeCell ref="AN13:AO13"/>
    <mergeCell ref="AQ13:AR13"/>
    <mergeCell ref="AS13:AT13"/>
    <mergeCell ref="AX14:AY14"/>
    <mergeCell ref="B13:K13"/>
    <mergeCell ref="M13:N13"/>
    <mergeCell ref="O13:P13"/>
    <mergeCell ref="R13:S13"/>
    <mergeCell ref="T13:U13"/>
    <mergeCell ref="W13:X13"/>
    <mergeCell ref="Y13:Z13"/>
    <mergeCell ref="AU10:AW10"/>
    <mergeCell ref="AX10:AY10"/>
    <mergeCell ref="B11:K12"/>
    <mergeCell ref="L11:P12"/>
    <mergeCell ref="Q11:U12"/>
    <mergeCell ref="V11:Z12"/>
    <mergeCell ref="AA11:AE12"/>
    <mergeCell ref="AF11:AJ12"/>
    <mergeCell ref="AK11:AO12"/>
    <mergeCell ref="AP11:AT12"/>
    <mergeCell ref="AF10:AH10"/>
    <mergeCell ref="AI10:AJ10"/>
    <mergeCell ref="AK10:AM10"/>
    <mergeCell ref="AN10:AO10"/>
    <mergeCell ref="AP10:AR10"/>
    <mergeCell ref="AS10:AT10"/>
    <mergeCell ref="AU11:AY12"/>
    <mergeCell ref="B10:K10"/>
    <mergeCell ref="L10:N10"/>
    <mergeCell ref="O10:P10"/>
    <mergeCell ref="Q10:S10"/>
    <mergeCell ref="T10:U10"/>
    <mergeCell ref="Y10:Z10"/>
    <mergeCell ref="AA10:AC10"/>
    <mergeCell ref="AD10:AE10"/>
    <mergeCell ref="B9:K9"/>
    <mergeCell ref="L9:P9"/>
    <mergeCell ref="Q9:U9"/>
    <mergeCell ref="V9:Z9"/>
    <mergeCell ref="AA9:AE9"/>
    <mergeCell ref="AB13:AC13"/>
    <mergeCell ref="AD13:AE13"/>
    <mergeCell ref="B8:K8"/>
    <mergeCell ref="L8:P8"/>
    <mergeCell ref="Q8:U8"/>
    <mergeCell ref="V8:Z8"/>
    <mergeCell ref="AA8:AE8"/>
    <mergeCell ref="AF8:AJ8"/>
    <mergeCell ref="AK8:AO8"/>
    <mergeCell ref="B7:K7"/>
    <mergeCell ref="L7:P7"/>
    <mergeCell ref="Q7:U7"/>
    <mergeCell ref="V7:Z7"/>
    <mergeCell ref="AA7:AE7"/>
    <mergeCell ref="AF7:AJ7"/>
    <mergeCell ref="B6:K6"/>
    <mergeCell ref="L6:P6"/>
    <mergeCell ref="Q6:U6"/>
    <mergeCell ref="V6:Z6"/>
    <mergeCell ref="AA6:AE6"/>
    <mergeCell ref="AF6:AJ6"/>
    <mergeCell ref="AK6:AO6"/>
    <mergeCell ref="AP6:AT6"/>
    <mergeCell ref="AU6:AY6"/>
    <mergeCell ref="F1:I1"/>
    <mergeCell ref="N1:R1"/>
    <mergeCell ref="S1:AB1"/>
    <mergeCell ref="AK1:AX1"/>
    <mergeCell ref="BB1:BF1"/>
    <mergeCell ref="BG1:BK1"/>
    <mergeCell ref="AP2:AT2"/>
    <mergeCell ref="AU2:AY2"/>
    <mergeCell ref="B3:K3"/>
    <mergeCell ref="M3:P3"/>
    <mergeCell ref="AA3:AE3"/>
    <mergeCell ref="AP3:AT3"/>
    <mergeCell ref="L2:P2"/>
    <mergeCell ref="Q2:U2"/>
    <mergeCell ref="V2:Z2"/>
    <mergeCell ref="AA2:AE2"/>
    <mergeCell ref="AF2:AJ2"/>
    <mergeCell ref="AK2:AO2"/>
    <mergeCell ref="AZ3:BG14"/>
    <mergeCell ref="B4:K5"/>
    <mergeCell ref="L4:P5"/>
    <mergeCell ref="Q4:U5"/>
    <mergeCell ref="V4:Z5"/>
    <mergeCell ref="AA4:AE5"/>
    <mergeCell ref="V3:Z3"/>
    <mergeCell ref="Q3:U3"/>
    <mergeCell ref="AF3:AJ3"/>
    <mergeCell ref="AK3:AO3"/>
    <mergeCell ref="AU3:AY3"/>
    <mergeCell ref="Q15:U15"/>
    <mergeCell ref="V15:Z15"/>
    <mergeCell ref="AA15:AE15"/>
    <mergeCell ref="AK15:AO15"/>
    <mergeCell ref="AU15:AY15"/>
    <mergeCell ref="AF4:AJ5"/>
    <mergeCell ref="AK4:AO5"/>
    <mergeCell ref="AP4:AT5"/>
    <mergeCell ref="AU4:AY5"/>
    <mergeCell ref="AF9:AJ9"/>
    <mergeCell ref="AK9:AO9"/>
    <mergeCell ref="AP9:AT9"/>
    <mergeCell ref="AU9:AY9"/>
    <mergeCell ref="AK7:AO7"/>
    <mergeCell ref="AP7:AT7"/>
    <mergeCell ref="AU7:AY7"/>
    <mergeCell ref="AP8:AT8"/>
    <mergeCell ref="AU8:AY8"/>
    <mergeCell ref="V10:X10"/>
  </mergeCells>
  <conditionalFormatting sqref="AR52:AT52">
    <cfRule type="cellIs" dxfId="428" priority="43" stopIfTrue="1" operator="greaterThan">
      <formula>$AZ$46</formula>
    </cfRule>
  </conditionalFormatting>
  <conditionalFormatting sqref="BH49 AZ50:BA51 BH50:BI51">
    <cfRule type="expression" dxfId="427" priority="44" stopIfTrue="1">
      <formula>LEN(TRIM(AZ49))=0</formula>
    </cfRule>
  </conditionalFormatting>
  <conditionalFormatting sqref="AZ54:BA54">
    <cfRule type="cellIs" dxfId="426" priority="45" stopIfTrue="1" operator="lessThanOrEqual">
      <formula>$AZ$52</formula>
    </cfRule>
    <cfRule type="expression" dxfId="425" priority="46" stopIfTrue="1">
      <formula>LEN(TRIM(AZ54))=0</formula>
    </cfRule>
  </conditionalFormatting>
  <conditionalFormatting sqref="B30:B36">
    <cfRule type="expression" dxfId="424" priority="47" stopIfTrue="1">
      <formula>NOT(ISERROR(SEARCH("To be",B30)))</formula>
    </cfRule>
  </conditionalFormatting>
  <conditionalFormatting sqref="AH30:AH36">
    <cfRule type="cellIs" dxfId="423" priority="48" stopIfTrue="1" operator="lessThan">
      <formula>60</formula>
    </cfRule>
  </conditionalFormatting>
  <conditionalFormatting sqref="F35 F33">
    <cfRule type="expression" dxfId="422" priority="49" stopIfTrue="1">
      <formula>AND(COUNTIF($F$35:$F$35, F33)+COUNTIF(#REF!, F33)+COUNTIF(#REF!, F33)+COUNTIF(#REF!, F33)&gt;1,NOT(ISBLANK(F33)))</formula>
    </cfRule>
  </conditionalFormatting>
  <conditionalFormatting sqref="F36 F30:F32 F34">
    <cfRule type="expression" dxfId="421" priority="50" stopIfTrue="1">
      <formula>AND(COUNTIF(#REF!, F30)&gt;1,NOT(ISBLANK(F30)))</formula>
    </cfRule>
  </conditionalFormatting>
  <conditionalFormatting sqref="B13 B25">
    <cfRule type="expression" dxfId="420" priority="51" stopIfTrue="1">
      <formula>OR(#REF!)</formula>
    </cfRule>
  </conditionalFormatting>
  <conditionalFormatting sqref="B25:E25">
    <cfRule type="expression" dxfId="419" priority="52" stopIfTrue="1">
      <formula>OR(#REF!)</formula>
    </cfRule>
  </conditionalFormatting>
  <conditionalFormatting sqref="S26 Q21:S22 U25 T21:U21 T25:T26 Q25:R26">
    <cfRule type="expression" dxfId="418" priority="53" stopIfTrue="1">
      <formula>IF(#REF!=1,1,0)</formula>
    </cfRule>
    <cfRule type="expression" dxfId="417" priority="54" stopIfTrue="1">
      <formula>IF(#REF!=2,1,0)</formula>
    </cfRule>
    <cfRule type="expression" dxfId="416" priority="55" stopIfTrue="1">
      <formula>IF(#REF!=3,1,0)</formula>
    </cfRule>
  </conditionalFormatting>
  <conditionalFormatting sqref="L18:L26 M19:M26 N26 N19:N24 O19:O26 P19:P25 S14 T13:T14 U13 Q13:R14 M3:P3 L6:L16 L3:L4 M7:M14 N14 N7:N12 O7:O14 P7:P13 AU3:AU4 AX13:AX14 AW14 AU6:AU11 AW26 AU25:AV26 Q9:U10 T22:U22 AY25 AX25:AX26 AX10 V21:AY24 Q23 X26 AC26 AH26 AM26 AR26 Y10:Z10 AD10:AE10 AI10:AJ10 AN10:AO10 AS10:AT10 Z25 AE25 AJ25 AO25 AT25 Y25:Y26 AD25:AD26 AI25:AI26 AN25:AN26 AS25:AS26 V25:W26 AA25:AB26 AF25:AG26 AK25:AL26 AP25:AQ26 V11:Z12 V6:V8 AF11:AT12 AF6:AF8 AP18:AP20 AP6:AP8 V4 M15:Q15 AF4 AP16 AP4 W7:Z7 R19:U19 AG7:AJ7 AQ19:AT19 AQ7:AT7 Q6:Q8 Q4 R7:U7 V18:V20 AA18:AA20 AF18:AF20 AK18:AK20 AA6:AA8 AU18:AU20 AA4 W19:Z19 AB19:AE19 AG19:AJ19 AL19:AO19 AB7:AE7 AV19:AY19 Q18:Q20 Q16 AK15:AK16 AU13:AV14 AK6:AK8 AK4 AL7:AO7 V15:V16 AA15:AA16 AF15:AF16 AU15:AU16">
    <cfRule type="expression" dxfId="415" priority="56" stopIfTrue="1">
      <formula>IF(#REF!=1,1,0)</formula>
    </cfRule>
    <cfRule type="expression" dxfId="414" priority="57" stopIfTrue="1">
      <formula>IF(#REF!=2,1,0)</formula>
    </cfRule>
    <cfRule type="expression" dxfId="413" priority="58" stopIfTrue="1">
      <formula>IF(#REF!=3,1,0)</formula>
    </cfRule>
  </conditionalFormatting>
  <conditionalFormatting sqref="Q18:AU18 Q6:AU6">
    <cfRule type="expression" dxfId="412" priority="59" stopIfTrue="1">
      <formula>IF(#REF!&gt;0,1,0)</formula>
    </cfRule>
  </conditionalFormatting>
  <conditionalFormatting sqref="L6:P6 L18:P18">
    <cfRule type="expression" dxfId="411" priority="60" stopIfTrue="1">
      <formula>IF(#REF!&gt;0,1,0)</formula>
    </cfRule>
  </conditionalFormatting>
  <conditionalFormatting sqref="AU25:AX26 AY25 AX10 AU13:AX14 AV4:AY5 AU3:AU11 Q9:S10 T9:U9 U13 Q13:T14 U25 Q21:U22 Q25:T26 P3:P13 L3:O26 P15:P25 V21:AY24 Q23 Z25 AE25 AJ25 AO25 AT25 V25:Y26 AA25:AD26 AF25:AI26 AK25:AN26 AP25:AS26 AD11:AD14 Q11:Z12 V9:Z10 AD9:AE10 AF9:AT12 Z13 AE11:AE13 AJ13 AO13 AT13 AA9:AC14 AF13:AI14 AK13:AN14 AP13:AS14 V13:Y14 AP15:AP20 W4:Z7 AF3:AF8 AQ16:AT19 AQ4:AT7 Q3:Q8 R4:U7 W16:Z19 AB16:AE19 AG16:AJ19 AL16:AO19 AB4:AE7 AV16:AY17 AV19:AY19 Q15:Q20 R16:U19 AK15:AK20 AU15:AU20 AK8 AG4:AO7 AA3:AA8 V3:V8 AK3 AP3:AP8 V15:V20 AA15:AA20 AF15:AF20">
    <cfRule type="expression" dxfId="410" priority="61" stopIfTrue="1">
      <formula>IF(#REF!=13,1,0)</formula>
    </cfRule>
  </conditionalFormatting>
  <conditionalFormatting sqref="AF36 AF30:AF32 AF34 AG30:AG36 AZ30:BB36">
    <cfRule type="expression" dxfId="409" priority="62" stopIfTrue="1">
      <formula>NOT(ISERROR(SEARCH("X",AF30)))</formula>
    </cfRule>
  </conditionalFormatting>
  <conditionalFormatting sqref="Q11:U12 AC9:AC12 X14 AC14 AH14 AM14 AR14 Z13 AE11:AE13 AJ13 AO13 AT13 V9:X10 AA9:AB14 AF9:AH10 AK9:AM10 AP9:AR10 Y9:Z9 AD9:AE9 AI9:AJ9 AN9:AO9 AS9:AT9 Y13:Y14 AD11:AD14 AI13:AI14 AN13:AN14 AS13:AS14 AP13:AQ14 AK13:AL14 AF13:AG14 V13:W14 Q3 AF3 AP15 AA3 V3 AK3 AP3">
    <cfRule type="expression" dxfId="408" priority="63" stopIfTrue="1">
      <formula>IF(#REF!=1,1,0)</formula>
    </cfRule>
    <cfRule type="expression" dxfId="407" priority="64" stopIfTrue="1">
      <formula>IF(#REF!=2,1,0)</formula>
    </cfRule>
    <cfRule type="expression" dxfId="406" priority="65" stopIfTrue="1">
      <formula>IF(#REF!=3,1,0)</formula>
    </cfRule>
  </conditionalFormatting>
  <conditionalFormatting sqref="AM30:AM36">
    <cfRule type="cellIs" dxfId="405" priority="66" stopIfTrue="1" operator="greaterThanOrEqual">
      <formula>10</formula>
    </cfRule>
    <cfRule type="cellIs" dxfId="404" priority="67" stopIfTrue="1" operator="greaterThanOrEqual">
      <formula>5</formula>
    </cfRule>
  </conditionalFormatting>
  <conditionalFormatting sqref="AL30:AL36">
    <cfRule type="expression" dxfId="403" priority="68" stopIfTrue="1">
      <formula>NOT(ISERROR(SEARCH("Y",AL30)))</formula>
    </cfRule>
  </conditionalFormatting>
  <conditionalFormatting sqref="AH42">
    <cfRule type="cellIs" dxfId="402" priority="37" stopIfTrue="1" operator="lessThan">
      <formula>60</formula>
    </cfRule>
  </conditionalFormatting>
  <conditionalFormatting sqref="AM42">
    <cfRule type="cellIs" dxfId="401" priority="40" stopIfTrue="1" operator="greaterThanOrEqual">
      <formula>10</formula>
    </cfRule>
    <cfRule type="cellIs" dxfId="400" priority="41" stopIfTrue="1" operator="greaterThanOrEqual">
      <formula>5</formula>
    </cfRule>
  </conditionalFormatting>
  <conditionalFormatting sqref="AH41">
    <cfRule type="cellIs" dxfId="399" priority="30" stopIfTrue="1" operator="lessThan">
      <formula>60</formula>
    </cfRule>
  </conditionalFormatting>
  <conditionalFormatting sqref="AM41">
    <cfRule type="cellIs" dxfId="398" priority="33" stopIfTrue="1" operator="greaterThanOrEqual">
      <formula>10</formula>
    </cfRule>
    <cfRule type="cellIs" dxfId="397" priority="34" stopIfTrue="1" operator="greaterThanOrEqual">
      <formula>5</formula>
    </cfRule>
  </conditionalFormatting>
  <conditionalFormatting sqref="AH40">
    <cfRule type="cellIs" dxfId="396" priority="23" stopIfTrue="1" operator="lessThan">
      <formula>60</formula>
    </cfRule>
  </conditionalFormatting>
  <conditionalFormatting sqref="AM40">
    <cfRule type="cellIs" dxfId="395" priority="26" stopIfTrue="1" operator="greaterThanOrEqual">
      <formula>10</formula>
    </cfRule>
    <cfRule type="cellIs" dxfId="394" priority="27" stopIfTrue="1" operator="greaterThanOrEqual">
      <formula>5</formula>
    </cfRule>
  </conditionalFormatting>
  <conditionalFormatting sqref="AH39">
    <cfRule type="cellIs" dxfId="393" priority="16" stopIfTrue="1" operator="lessThan">
      <formula>60</formula>
    </cfRule>
  </conditionalFormatting>
  <conditionalFormatting sqref="AM39">
    <cfRule type="cellIs" dxfId="392" priority="19" stopIfTrue="1" operator="greaterThanOrEqual">
      <formula>10</formula>
    </cfRule>
    <cfRule type="cellIs" dxfId="391" priority="20" stopIfTrue="1" operator="greaterThanOrEqual">
      <formula>5</formula>
    </cfRule>
  </conditionalFormatting>
  <conditionalFormatting sqref="AH38">
    <cfRule type="cellIs" dxfId="390" priority="9" stopIfTrue="1" operator="lessThan">
      <formula>60</formula>
    </cfRule>
  </conditionalFormatting>
  <conditionalFormatting sqref="AM38">
    <cfRule type="cellIs" dxfId="389" priority="12" stopIfTrue="1" operator="greaterThanOrEqual">
      <formula>10</formula>
    </cfRule>
    <cfRule type="cellIs" dxfId="388" priority="13" stopIfTrue="1" operator="greaterThanOrEqual">
      <formula>5</formula>
    </cfRule>
  </conditionalFormatting>
  <conditionalFormatting sqref="AH37">
    <cfRule type="cellIs" dxfId="387" priority="2" stopIfTrue="1" operator="lessThan">
      <formula>60</formula>
    </cfRule>
  </conditionalFormatting>
  <conditionalFormatting sqref="AM37">
    <cfRule type="cellIs" dxfId="386" priority="5" stopIfTrue="1" operator="greaterThanOrEqual">
      <formula>10</formula>
    </cfRule>
    <cfRule type="cellIs" dxfId="385" priority="6" stopIfTrue="1" operator="greaterThanOrEqual">
      <formula>5</formula>
    </cfRule>
  </conditionalFormatting>
  <conditionalFormatting sqref="B42">
    <cfRule type="expression" dxfId="384" priority="36" stopIfTrue="1">
      <formula>NOT(ISERROR(SEARCH("To be",#REF!)))</formula>
    </cfRule>
  </conditionalFormatting>
  <conditionalFormatting sqref="F42">
    <cfRule type="expression" dxfId="383" priority="38" stopIfTrue="1">
      <formula>AND( COUNTIF(#REF!,#REF!)+ COUNTIF(#REF!,#REF!)+ COUNTIF(#REF!,#REF!)+ COUNTIF(#REF!,#REF!)&gt;1,NOT(ISBLANK(#REF!)))</formula>
    </cfRule>
  </conditionalFormatting>
  <conditionalFormatting sqref="AG42 AZ41:BB42">
    <cfRule type="expression" dxfId="382" priority="39" stopIfTrue="1">
      <formula>NOT(ISERROR(SEARCH("X",#REF!)))</formula>
    </cfRule>
  </conditionalFormatting>
  <conditionalFormatting sqref="AL42">
    <cfRule type="expression" dxfId="381" priority="42" stopIfTrue="1">
      <formula>NOT(ISERROR(SEARCH("Y",#REF!)))</formula>
    </cfRule>
  </conditionalFormatting>
  <conditionalFormatting sqref="B41">
    <cfRule type="expression" dxfId="380" priority="29" stopIfTrue="1">
      <formula>NOT(ISERROR(SEARCH("To be",#REF!)))</formula>
    </cfRule>
  </conditionalFormatting>
  <conditionalFormatting sqref="F41">
    <cfRule type="expression" dxfId="379" priority="31" stopIfTrue="1">
      <formula>AND( COUNTIF(#REF!,#REF!)+ COUNTIF(#REF!,#REF!)+ COUNTIF(#REF!,#REF!)+ COUNTIF(#REF!,#REF!)&gt;1,NOT(ISBLANK(#REF!)))</formula>
    </cfRule>
  </conditionalFormatting>
  <conditionalFormatting sqref="AG41">
    <cfRule type="expression" dxfId="378" priority="32" stopIfTrue="1">
      <formula>NOT(ISERROR(SEARCH("X",#REF!)))</formula>
    </cfRule>
  </conditionalFormatting>
  <conditionalFormatting sqref="AL41">
    <cfRule type="expression" dxfId="377" priority="35" stopIfTrue="1">
      <formula>NOT(ISERROR(SEARCH("Y",#REF!)))</formula>
    </cfRule>
  </conditionalFormatting>
  <conditionalFormatting sqref="B40">
    <cfRule type="expression" dxfId="376" priority="22" stopIfTrue="1">
      <formula>NOT(ISERROR(SEARCH("To be",#REF!)))</formula>
    </cfRule>
  </conditionalFormatting>
  <conditionalFormatting sqref="F40">
    <cfRule type="expression" dxfId="375" priority="24" stopIfTrue="1">
      <formula>AND( COUNTIF(#REF!,#REF!)+ COUNTIF(#REF!,#REF!)+ COUNTIF(#REF!,#REF!)+ COUNTIF(#REF!,#REF!)&gt;1,NOT(ISBLANK(#REF!)))</formula>
    </cfRule>
  </conditionalFormatting>
  <conditionalFormatting sqref="AF40:AG40 AZ39:BB40">
    <cfRule type="expression" dxfId="374" priority="25" stopIfTrue="1">
      <formula>NOT(ISERROR(SEARCH("X",#REF!)))</formula>
    </cfRule>
  </conditionalFormatting>
  <conditionalFormatting sqref="AL40">
    <cfRule type="expression" dxfId="373" priority="28" stopIfTrue="1">
      <formula>NOT(ISERROR(SEARCH("Y",#REF!)))</formula>
    </cfRule>
  </conditionalFormatting>
  <conditionalFormatting sqref="B39">
    <cfRule type="expression" dxfId="372" priority="15" stopIfTrue="1">
      <formula>NOT(ISERROR(SEARCH("To be",#REF!)))</formula>
    </cfRule>
  </conditionalFormatting>
  <conditionalFormatting sqref="F39">
    <cfRule type="expression" dxfId="371" priority="17" stopIfTrue="1">
      <formula>AND( COUNTIF(#REF!,#REF!)+ COUNTIF(#REF!,#REF!)+ COUNTIF(#REF!,#REF!)+ COUNTIF(#REF!,#REF!)&gt;1,NOT(ISBLANK(#REF!)))</formula>
    </cfRule>
  </conditionalFormatting>
  <conditionalFormatting sqref="AF39:AG39">
    <cfRule type="expression" dxfId="370" priority="18" stopIfTrue="1">
      <formula>NOT(ISERROR(SEARCH("X",#REF!)))</formula>
    </cfRule>
  </conditionalFormatting>
  <conditionalFormatting sqref="AL39">
    <cfRule type="expression" dxfId="369" priority="21" stopIfTrue="1">
      <formula>NOT(ISERROR(SEARCH("Y",#REF!)))</formula>
    </cfRule>
  </conditionalFormatting>
  <conditionalFormatting sqref="B38">
    <cfRule type="expression" dxfId="368" priority="8" stopIfTrue="1">
      <formula>NOT(ISERROR(SEARCH("To be",#REF!)))</formula>
    </cfRule>
  </conditionalFormatting>
  <conditionalFormatting sqref="F38">
    <cfRule type="expression" dxfId="367" priority="10" stopIfTrue="1">
      <formula>AND( COUNTIF(#REF!,#REF!)+ COUNTIF(#REF!,#REF!)+ COUNTIF(#REF!,#REF!)+ COUNTIF(#REF!,#REF!)&gt;1,NOT(ISBLANK(#REF!)))</formula>
    </cfRule>
  </conditionalFormatting>
  <conditionalFormatting sqref="AF38:AG38 AZ38:BB38">
    <cfRule type="expression" dxfId="366" priority="11" stopIfTrue="1">
      <formula>NOT(ISERROR(SEARCH("X",#REF!)))</formula>
    </cfRule>
  </conditionalFormatting>
  <conditionalFormatting sqref="AL38">
    <cfRule type="expression" dxfId="365" priority="14" stopIfTrue="1">
      <formula>NOT(ISERROR(SEARCH("Y",#REF!)))</formula>
    </cfRule>
  </conditionalFormatting>
  <conditionalFormatting sqref="B37">
    <cfRule type="expression" dxfId="364" priority="1" stopIfTrue="1">
      <formula>NOT(ISERROR(SEARCH("To be",#REF!)))</formula>
    </cfRule>
  </conditionalFormatting>
  <conditionalFormatting sqref="F37">
    <cfRule type="expression" dxfId="363" priority="3" stopIfTrue="1">
      <formula>AND( COUNTIF(#REF!,#REF!)&gt;1,NOT(ISBLANK(#REF!)))</formula>
    </cfRule>
  </conditionalFormatting>
  <conditionalFormatting sqref="AF37:AG37 AZ37:BB37">
    <cfRule type="expression" dxfId="362" priority="4" stopIfTrue="1">
      <formula>NOT(ISERROR(SEARCH("X",#REF!)))</formula>
    </cfRule>
  </conditionalFormatting>
  <conditionalFormatting sqref="AL37">
    <cfRule type="expression" dxfId="361" priority="7" stopIfTrue="1">
      <formula>NOT(ISERROR(SEARCH("Y",#REF!)))</formula>
    </cfRule>
  </conditionalFormatting>
  <dataValidations count="1">
    <dataValidation type="list" allowBlank="1" showInputMessage="1" showErrorMessage="1" sqref="AJ1:AK1">
      <formula1>#REF!</formula1>
    </dataValidation>
  </dataValidations>
  <printOptions horizontalCentered="1"/>
  <pageMargins left="0.15748031496062992" right="0.19685039370078741" top="0.35433070866141736" bottom="0.15748031496062992" header="0.15748031496062992" footer="0.23622047244094491"/>
  <pageSetup paperSize="9" scale="44" orientation="landscape" blackAndWhite="1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P66"/>
  <sheetViews>
    <sheetView showGridLines="0" showZeros="0" topLeftCell="B1" zoomScale="70" zoomScaleNormal="70" workbookViewId="0">
      <selection activeCell="BB2" sqref="BB2"/>
    </sheetView>
  </sheetViews>
  <sheetFormatPr defaultRowHeight="12.75"/>
  <cols>
    <col min="1" max="1" width="4.140625" style="74" customWidth="1"/>
    <col min="2" max="3" width="5.140625" style="74" customWidth="1"/>
    <col min="4" max="4" width="4.140625" style="74" customWidth="1"/>
    <col min="5" max="5" width="3.85546875" style="75" customWidth="1"/>
    <col min="6" max="6" width="5" style="74" customWidth="1"/>
    <col min="7" max="7" width="7.42578125" style="74" customWidth="1"/>
    <col min="8" max="11" width="5" style="74" customWidth="1"/>
    <col min="12" max="17" width="5.28515625" style="74" customWidth="1"/>
    <col min="18" max="30" width="5" style="74" customWidth="1"/>
    <col min="31" max="31" width="5.85546875" style="74" customWidth="1"/>
    <col min="32" max="33" width="5" style="74" customWidth="1"/>
    <col min="34" max="34" width="5.42578125" style="74" customWidth="1"/>
    <col min="35" max="37" width="5" style="74" customWidth="1"/>
    <col min="38" max="38" width="6.42578125" style="74" customWidth="1"/>
    <col min="39" max="39" width="5" style="74" customWidth="1"/>
    <col min="40" max="40" width="5.85546875" style="74" customWidth="1"/>
    <col min="41" max="43" width="5" style="74" customWidth="1"/>
    <col min="44" max="44" width="5.85546875" style="74" customWidth="1"/>
    <col min="45" max="45" width="5" style="74" customWidth="1"/>
    <col min="46" max="47" width="5.42578125" style="74" customWidth="1"/>
    <col min="48" max="50" width="5" style="74" customWidth="1"/>
    <col min="51" max="51" width="5.42578125" style="74" customWidth="1"/>
    <col min="52" max="52" width="7" style="74" customWidth="1"/>
    <col min="53" max="54" width="5.85546875" style="74" customWidth="1"/>
    <col min="55" max="55" width="5" style="74" customWidth="1"/>
    <col min="56" max="56" width="5.42578125" style="74" customWidth="1"/>
    <col min="57" max="58" width="5" style="74" customWidth="1"/>
    <col min="59" max="59" width="5.5703125" style="74" customWidth="1"/>
    <col min="60" max="60" width="7.28515625" style="74" customWidth="1"/>
    <col min="61" max="61" width="5.5703125" style="74" customWidth="1"/>
    <col min="62" max="62" width="4.85546875" style="74" customWidth="1"/>
    <col min="63" max="63" width="5.85546875" style="74" customWidth="1"/>
    <col min="64" max="16384" width="9.140625" style="23"/>
  </cols>
  <sheetData>
    <row r="1" spans="1:68" ht="23.25" customHeight="1">
      <c r="A1" s="20"/>
      <c r="B1" s="3" t="s">
        <v>5</v>
      </c>
      <c r="C1" s="1"/>
      <c r="D1" s="1"/>
      <c r="E1" s="1"/>
      <c r="F1" s="737" t="s">
        <v>197</v>
      </c>
      <c r="G1" s="737"/>
      <c r="H1" s="737"/>
      <c r="I1" s="737"/>
      <c r="J1" s="1"/>
      <c r="K1" s="21"/>
      <c r="L1" s="21"/>
      <c r="M1" s="2" t="s">
        <v>6</v>
      </c>
      <c r="N1" s="699" t="s">
        <v>166</v>
      </c>
      <c r="O1" s="699"/>
      <c r="P1" s="699"/>
      <c r="Q1" s="699"/>
      <c r="R1" s="699"/>
      <c r="S1" s="699" t="s">
        <v>237</v>
      </c>
      <c r="T1" s="699"/>
      <c r="U1" s="699"/>
      <c r="V1" s="699"/>
      <c r="W1" s="699"/>
      <c r="X1" s="699"/>
      <c r="Y1" s="699"/>
      <c r="Z1" s="699"/>
      <c r="AA1" s="699"/>
      <c r="AB1" s="699"/>
      <c r="AC1" s="5" t="s">
        <v>196</v>
      </c>
      <c r="AD1" s="21"/>
      <c r="AE1" s="5"/>
      <c r="AF1" s="5"/>
      <c r="AG1" s="5"/>
      <c r="AH1" s="5"/>
      <c r="AI1" s="21"/>
      <c r="AJ1" s="4"/>
      <c r="AK1" s="699" t="s">
        <v>1</v>
      </c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4"/>
      <c r="AZ1" s="1"/>
      <c r="BA1" s="2" t="s">
        <v>7</v>
      </c>
      <c r="BB1" s="713">
        <v>44006</v>
      </c>
      <c r="BC1" s="713"/>
      <c r="BD1" s="713"/>
      <c r="BE1" s="713"/>
      <c r="BF1" s="713"/>
      <c r="BG1" s="735" t="s">
        <v>111</v>
      </c>
      <c r="BH1" s="735"/>
      <c r="BI1" s="735"/>
      <c r="BJ1" s="735"/>
      <c r="BK1" s="736"/>
    </row>
    <row r="2" spans="1:68" ht="24" customHeight="1" thickBot="1">
      <c r="A2" s="20"/>
      <c r="B2" s="25"/>
      <c r="C2" s="20"/>
      <c r="D2" s="20"/>
      <c r="E2" s="26"/>
      <c r="G2" s="27"/>
      <c r="H2" s="28"/>
      <c r="I2" s="20"/>
      <c r="J2" s="27"/>
      <c r="L2" s="714"/>
      <c r="M2" s="714"/>
      <c r="N2" s="714"/>
      <c r="O2" s="714"/>
      <c r="P2" s="714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BA2" s="27"/>
      <c r="BB2" s="27"/>
      <c r="BC2" s="27"/>
      <c r="BE2" s="27"/>
      <c r="BF2" s="27"/>
      <c r="BG2" s="28"/>
      <c r="BH2" s="20"/>
      <c r="BI2" s="27"/>
      <c r="BJ2" s="27"/>
      <c r="BK2" s="29"/>
      <c r="BO2" s="23" t="s">
        <v>172</v>
      </c>
      <c r="BP2" s="23" t="s">
        <v>141</v>
      </c>
    </row>
    <row r="3" spans="1:68" ht="19.5" customHeight="1">
      <c r="A3" s="30"/>
      <c r="B3" s="693" t="s">
        <v>66</v>
      </c>
      <c r="C3" s="694"/>
      <c r="D3" s="694"/>
      <c r="E3" s="694"/>
      <c r="F3" s="694"/>
      <c r="G3" s="694"/>
      <c r="H3" s="694"/>
      <c r="I3" s="694"/>
      <c r="J3" s="694"/>
      <c r="K3" s="695"/>
      <c r="L3" s="110"/>
      <c r="M3" s="678"/>
      <c r="N3" s="678"/>
      <c r="O3" s="678"/>
      <c r="P3" s="679"/>
      <c r="Q3" s="686" t="s">
        <v>229</v>
      </c>
      <c r="R3" s="687"/>
      <c r="S3" s="687"/>
      <c r="T3" s="687"/>
      <c r="U3" s="688"/>
      <c r="V3" s="270">
        <v>2</v>
      </c>
      <c r="W3" s="271"/>
      <c r="X3" s="271"/>
      <c r="Y3" s="271"/>
      <c r="Z3" s="272"/>
      <c r="AA3" s="270" t="s">
        <v>232</v>
      </c>
      <c r="AB3" s="271"/>
      <c r="AC3" s="271"/>
      <c r="AD3" s="271"/>
      <c r="AE3" s="272"/>
      <c r="AF3" s="270" t="s">
        <v>198</v>
      </c>
      <c r="AG3" s="271"/>
      <c r="AH3" s="271"/>
      <c r="AI3" s="271"/>
      <c r="AJ3" s="272"/>
      <c r="AK3" s="270">
        <v>7</v>
      </c>
      <c r="AL3" s="271"/>
      <c r="AM3" s="271"/>
      <c r="AN3" s="271"/>
      <c r="AO3" s="272"/>
      <c r="AP3" s="686">
        <v>7</v>
      </c>
      <c r="AQ3" s="687"/>
      <c r="AR3" s="687"/>
      <c r="AS3" s="687"/>
      <c r="AT3" s="688"/>
      <c r="AU3" s="270">
        <v>10</v>
      </c>
      <c r="AV3" s="271"/>
      <c r="AW3" s="271"/>
      <c r="AX3" s="271"/>
      <c r="AY3" s="272"/>
      <c r="AZ3" s="718"/>
      <c r="BA3" s="719"/>
      <c r="BB3" s="719"/>
      <c r="BC3" s="719"/>
      <c r="BD3" s="719"/>
      <c r="BE3" s="719"/>
      <c r="BF3" s="719"/>
      <c r="BG3" s="719"/>
      <c r="BI3" s="31"/>
      <c r="BJ3" s="31"/>
      <c r="BK3" s="32"/>
      <c r="BM3" s="116"/>
      <c r="BN3" s="116" t="s">
        <v>173</v>
      </c>
      <c r="BO3" s="116">
        <v>2000</v>
      </c>
      <c r="BP3" s="116">
        <v>2218</v>
      </c>
    </row>
    <row r="4" spans="1:68" ht="19.5" customHeight="1">
      <c r="A4" s="30"/>
      <c r="B4" s="657" t="s">
        <v>65</v>
      </c>
      <c r="C4" s="562"/>
      <c r="D4" s="562"/>
      <c r="E4" s="562"/>
      <c r="F4" s="562"/>
      <c r="G4" s="562"/>
      <c r="H4" s="562"/>
      <c r="I4" s="562"/>
      <c r="J4" s="562"/>
      <c r="K4" s="658"/>
      <c r="L4" s="667"/>
      <c r="M4" s="668"/>
      <c r="N4" s="668"/>
      <c r="O4" s="668"/>
      <c r="P4" s="669"/>
      <c r="Q4" s="582" t="str">
        <f>G32</f>
        <v>RBD PKS (RELET)</v>
      </c>
      <c r="R4" s="582"/>
      <c r="S4" s="582"/>
      <c r="T4" s="582"/>
      <c r="U4" s="582"/>
      <c r="V4" s="582" t="str">
        <f>G37</f>
        <v>RBD CNO</v>
      </c>
      <c r="W4" s="582"/>
      <c r="X4" s="582"/>
      <c r="Y4" s="582"/>
      <c r="Z4" s="582"/>
      <c r="AA4" s="783" t="str">
        <f>G39</f>
        <v xml:space="preserve">RBD PKO </v>
      </c>
      <c r="AB4" s="783"/>
      <c r="AC4" s="783"/>
      <c r="AD4" s="783"/>
      <c r="AE4" s="783"/>
      <c r="AF4" s="582" t="str">
        <f>G31</f>
        <v>RBD STR (MB)</v>
      </c>
      <c r="AG4" s="582"/>
      <c r="AH4" s="582"/>
      <c r="AI4" s="582"/>
      <c r="AJ4" s="582"/>
      <c r="AK4" s="582" t="str">
        <f>G33</f>
        <v>RBD PO (RELET)</v>
      </c>
      <c r="AL4" s="582"/>
      <c r="AM4" s="582"/>
      <c r="AN4" s="582"/>
      <c r="AO4" s="582"/>
      <c r="AP4" s="582" t="str">
        <f>G33</f>
        <v>RBD PO (RELET)</v>
      </c>
      <c r="AQ4" s="582"/>
      <c r="AR4" s="582"/>
      <c r="AS4" s="582"/>
      <c r="AT4" s="582"/>
      <c r="AU4" s="572" t="s">
        <v>212</v>
      </c>
      <c r="AV4" s="573"/>
      <c r="AW4" s="573"/>
      <c r="AX4" s="573"/>
      <c r="AY4" s="574"/>
      <c r="AZ4" s="718"/>
      <c r="BA4" s="719"/>
      <c r="BB4" s="719"/>
      <c r="BC4" s="719"/>
      <c r="BD4" s="719"/>
      <c r="BE4" s="719"/>
      <c r="BF4" s="719"/>
      <c r="BG4" s="719"/>
      <c r="BI4" s="34"/>
      <c r="BJ4" s="34"/>
      <c r="BK4" s="35"/>
      <c r="BM4" s="116"/>
      <c r="BN4" s="116" t="s">
        <v>174</v>
      </c>
      <c r="BO4" s="116">
        <v>2000</v>
      </c>
      <c r="BP4" s="116">
        <v>2217.54</v>
      </c>
    </row>
    <row r="5" spans="1:68" ht="19.5" customHeight="1">
      <c r="A5" s="30"/>
      <c r="B5" s="657"/>
      <c r="C5" s="562"/>
      <c r="D5" s="562"/>
      <c r="E5" s="562"/>
      <c r="F5" s="562"/>
      <c r="G5" s="562"/>
      <c r="H5" s="562"/>
      <c r="I5" s="562"/>
      <c r="J5" s="562"/>
      <c r="K5" s="658"/>
      <c r="L5" s="667"/>
      <c r="M5" s="668"/>
      <c r="N5" s="668"/>
      <c r="O5" s="668"/>
      <c r="P5" s="669"/>
      <c r="Q5" s="582"/>
      <c r="R5" s="582"/>
      <c r="S5" s="582"/>
      <c r="T5" s="582"/>
      <c r="U5" s="582"/>
      <c r="V5" s="582"/>
      <c r="W5" s="582"/>
      <c r="X5" s="582"/>
      <c r="Y5" s="582"/>
      <c r="Z5" s="582"/>
      <c r="AA5" s="783"/>
      <c r="AB5" s="783"/>
      <c r="AC5" s="783"/>
      <c r="AD5" s="783"/>
      <c r="AE5" s="783"/>
      <c r="AF5" s="582"/>
      <c r="AG5" s="582"/>
      <c r="AH5" s="582"/>
      <c r="AI5" s="582"/>
      <c r="AJ5" s="582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72"/>
      <c r="AV5" s="573"/>
      <c r="AW5" s="573"/>
      <c r="AX5" s="573"/>
      <c r="AY5" s="574"/>
      <c r="AZ5" s="718"/>
      <c r="BA5" s="719"/>
      <c r="BB5" s="719"/>
      <c r="BC5" s="719"/>
      <c r="BD5" s="719"/>
      <c r="BE5" s="719"/>
      <c r="BF5" s="719"/>
      <c r="BG5" s="719"/>
      <c r="BI5" s="36"/>
      <c r="BJ5" s="36"/>
      <c r="BK5" s="37"/>
      <c r="BM5" s="116"/>
      <c r="BN5" s="116" t="s">
        <v>175</v>
      </c>
      <c r="BO5" s="116">
        <v>3000</v>
      </c>
      <c r="BP5" s="116">
        <v>3383.33</v>
      </c>
    </row>
    <row r="6" spans="1:68" ht="19.5" customHeight="1">
      <c r="A6" s="30"/>
      <c r="B6" s="595" t="s">
        <v>8</v>
      </c>
      <c r="C6" s="596"/>
      <c r="D6" s="596"/>
      <c r="E6" s="596"/>
      <c r="F6" s="596"/>
      <c r="G6" s="596"/>
      <c r="H6" s="596"/>
      <c r="I6" s="596"/>
      <c r="J6" s="596"/>
      <c r="K6" s="597"/>
      <c r="L6" s="675"/>
      <c r="M6" s="676"/>
      <c r="N6" s="676"/>
      <c r="O6" s="676"/>
      <c r="P6" s="677"/>
      <c r="Q6" s="680"/>
      <c r="R6" s="681"/>
      <c r="S6" s="681"/>
      <c r="T6" s="681"/>
      <c r="U6" s="682"/>
      <c r="V6" s="576"/>
      <c r="W6" s="577"/>
      <c r="X6" s="577"/>
      <c r="Y6" s="577"/>
      <c r="Z6" s="578"/>
      <c r="AA6" s="784"/>
      <c r="AB6" s="785"/>
      <c r="AC6" s="785"/>
      <c r="AD6" s="785"/>
      <c r="AE6" s="786"/>
      <c r="AF6" s="576"/>
      <c r="AG6" s="577"/>
      <c r="AH6" s="577"/>
      <c r="AI6" s="577"/>
      <c r="AJ6" s="578"/>
      <c r="AK6" s="787"/>
      <c r="AL6" s="788"/>
      <c r="AM6" s="788"/>
      <c r="AN6" s="788"/>
      <c r="AO6" s="789"/>
      <c r="AP6" s="787"/>
      <c r="AQ6" s="788"/>
      <c r="AR6" s="788"/>
      <c r="AS6" s="788"/>
      <c r="AT6" s="789"/>
      <c r="AU6" s="576"/>
      <c r="AV6" s="577"/>
      <c r="AW6" s="577"/>
      <c r="AX6" s="577"/>
      <c r="AY6" s="578"/>
      <c r="AZ6" s="718"/>
      <c r="BA6" s="719"/>
      <c r="BB6" s="719"/>
      <c r="BC6" s="719"/>
      <c r="BD6" s="719"/>
      <c r="BE6" s="719"/>
      <c r="BF6" s="719"/>
      <c r="BG6" s="719"/>
      <c r="BI6" s="36"/>
      <c r="BJ6" s="36"/>
      <c r="BK6" s="37"/>
      <c r="BM6" s="116"/>
      <c r="BN6" s="116" t="s">
        <v>176</v>
      </c>
      <c r="BO6" s="116">
        <v>2000</v>
      </c>
      <c r="BP6" s="116">
        <v>2255.5500000000002</v>
      </c>
    </row>
    <row r="7" spans="1:68" ht="19.5" customHeight="1">
      <c r="A7" s="30"/>
      <c r="B7" s="595" t="s">
        <v>9</v>
      </c>
      <c r="C7" s="596"/>
      <c r="D7" s="596"/>
      <c r="E7" s="596"/>
      <c r="F7" s="596"/>
      <c r="G7" s="596"/>
      <c r="H7" s="596"/>
      <c r="I7" s="596"/>
      <c r="J7" s="596"/>
      <c r="K7" s="597"/>
      <c r="L7" s="598"/>
      <c r="M7" s="599"/>
      <c r="N7" s="599"/>
      <c r="O7" s="599"/>
      <c r="P7" s="600"/>
      <c r="Q7" s="609" t="s">
        <v>199</v>
      </c>
      <c r="R7" s="610"/>
      <c r="S7" s="610"/>
      <c r="T7" s="610"/>
      <c r="U7" s="611"/>
      <c r="V7" s="569" t="s">
        <v>227</v>
      </c>
      <c r="W7" s="570"/>
      <c r="X7" s="570"/>
      <c r="Y7" s="570"/>
      <c r="Z7" s="571"/>
      <c r="AA7" s="793" t="s">
        <v>227</v>
      </c>
      <c r="AB7" s="794"/>
      <c r="AC7" s="794"/>
      <c r="AD7" s="794"/>
      <c r="AE7" s="795"/>
      <c r="AF7" s="569" t="s">
        <v>199</v>
      </c>
      <c r="AG7" s="570"/>
      <c r="AH7" s="570"/>
      <c r="AI7" s="570"/>
      <c r="AJ7" s="571"/>
      <c r="AK7" s="715" t="s">
        <v>199</v>
      </c>
      <c r="AL7" s="716"/>
      <c r="AM7" s="716"/>
      <c r="AN7" s="716"/>
      <c r="AO7" s="717"/>
      <c r="AP7" s="715" t="s">
        <v>199</v>
      </c>
      <c r="AQ7" s="716"/>
      <c r="AR7" s="716"/>
      <c r="AS7" s="716"/>
      <c r="AT7" s="717"/>
      <c r="AU7" s="707" t="s">
        <v>199</v>
      </c>
      <c r="AV7" s="708"/>
      <c r="AW7" s="708"/>
      <c r="AX7" s="708"/>
      <c r="AY7" s="709"/>
      <c r="AZ7" s="718"/>
      <c r="BA7" s="719"/>
      <c r="BB7" s="719"/>
      <c r="BC7" s="719"/>
      <c r="BD7" s="719"/>
      <c r="BE7" s="719"/>
      <c r="BF7" s="719"/>
      <c r="BG7" s="719"/>
      <c r="BI7" s="36"/>
      <c r="BJ7" s="36"/>
      <c r="BK7" s="37"/>
      <c r="BM7" s="116"/>
      <c r="BN7" s="116" t="s">
        <v>177</v>
      </c>
      <c r="BO7" s="116">
        <v>3000</v>
      </c>
      <c r="BP7" s="116">
        <v>3383.33</v>
      </c>
    </row>
    <row r="8" spans="1:68" ht="19.5" customHeight="1">
      <c r="A8" s="30"/>
      <c r="B8" s="595" t="s">
        <v>10</v>
      </c>
      <c r="C8" s="596"/>
      <c r="D8" s="596"/>
      <c r="E8" s="596"/>
      <c r="F8" s="596"/>
      <c r="G8" s="596"/>
      <c r="H8" s="596"/>
      <c r="I8" s="596"/>
      <c r="J8" s="596"/>
      <c r="K8" s="597"/>
      <c r="L8" s="701"/>
      <c r="M8" s="702"/>
      <c r="N8" s="702"/>
      <c r="O8" s="702"/>
      <c r="P8" s="703"/>
      <c r="Q8" s="609" t="s">
        <v>233</v>
      </c>
      <c r="R8" s="610"/>
      <c r="S8" s="610"/>
      <c r="T8" s="610"/>
      <c r="U8" s="611"/>
      <c r="V8" s="790" t="s">
        <v>214</v>
      </c>
      <c r="W8" s="791"/>
      <c r="X8" s="791"/>
      <c r="Y8" s="791"/>
      <c r="Z8" s="792"/>
      <c r="AA8" s="793" t="s">
        <v>214</v>
      </c>
      <c r="AB8" s="794"/>
      <c r="AC8" s="794"/>
      <c r="AD8" s="794"/>
      <c r="AE8" s="795"/>
      <c r="AF8" s="569" t="s">
        <v>233</v>
      </c>
      <c r="AG8" s="570"/>
      <c r="AH8" s="570"/>
      <c r="AI8" s="570"/>
      <c r="AJ8" s="571"/>
      <c r="AK8" s="715" t="s">
        <v>216</v>
      </c>
      <c r="AL8" s="716"/>
      <c r="AM8" s="716"/>
      <c r="AN8" s="716"/>
      <c r="AO8" s="717"/>
      <c r="AP8" s="715" t="s">
        <v>216</v>
      </c>
      <c r="AQ8" s="716"/>
      <c r="AR8" s="716"/>
      <c r="AS8" s="716"/>
      <c r="AT8" s="717"/>
      <c r="AU8" s="707" t="s">
        <v>216</v>
      </c>
      <c r="AV8" s="708"/>
      <c r="AW8" s="708"/>
      <c r="AX8" s="708"/>
      <c r="AY8" s="709"/>
      <c r="AZ8" s="718"/>
      <c r="BA8" s="719"/>
      <c r="BB8" s="719"/>
      <c r="BC8" s="719"/>
      <c r="BD8" s="719"/>
      <c r="BE8" s="719"/>
      <c r="BF8" s="719"/>
      <c r="BG8" s="719"/>
      <c r="BI8" s="38"/>
      <c r="BJ8" s="38"/>
      <c r="BK8" s="39"/>
      <c r="BM8" s="116"/>
      <c r="BN8" s="116" t="s">
        <v>178</v>
      </c>
      <c r="BO8" s="116">
        <v>4000</v>
      </c>
      <c r="BP8" s="116">
        <v>4541.8</v>
      </c>
    </row>
    <row r="9" spans="1:68" ht="19.5" customHeight="1">
      <c r="A9" s="20"/>
      <c r="B9" s="595" t="s">
        <v>165</v>
      </c>
      <c r="C9" s="596"/>
      <c r="D9" s="596"/>
      <c r="E9" s="596"/>
      <c r="F9" s="596"/>
      <c r="G9" s="596"/>
      <c r="H9" s="596"/>
      <c r="I9" s="596"/>
      <c r="J9" s="596"/>
      <c r="K9" s="597"/>
      <c r="L9" s="704"/>
      <c r="M9" s="705"/>
      <c r="N9" s="705"/>
      <c r="O9" s="705"/>
      <c r="P9" s="706"/>
      <c r="Q9" s="641">
        <f>BO15</f>
        <v>550</v>
      </c>
      <c r="R9" s="642"/>
      <c r="S9" s="642"/>
      <c r="T9" s="642"/>
      <c r="U9" s="643"/>
      <c r="V9" s="804">
        <f>BO13</f>
        <v>2400</v>
      </c>
      <c r="W9" s="805"/>
      <c r="X9" s="805"/>
      <c r="Y9" s="805"/>
      <c r="Z9" s="806"/>
      <c r="AA9" s="807">
        <f>BO11</f>
        <v>4000</v>
      </c>
      <c r="AB9" s="808"/>
      <c r="AC9" s="808"/>
      <c r="AD9" s="808"/>
      <c r="AE9" s="809"/>
      <c r="AF9" s="606">
        <f>BO9</f>
        <v>2000</v>
      </c>
      <c r="AG9" s="607"/>
      <c r="AH9" s="607"/>
      <c r="AI9" s="607"/>
      <c r="AJ9" s="608"/>
      <c r="AK9" s="725">
        <f>BO7</f>
        <v>3000</v>
      </c>
      <c r="AL9" s="726"/>
      <c r="AM9" s="726"/>
      <c r="AN9" s="726"/>
      <c r="AO9" s="727"/>
      <c r="AP9" s="725">
        <f>BO5</f>
        <v>3000</v>
      </c>
      <c r="AQ9" s="726"/>
      <c r="AR9" s="726"/>
      <c r="AS9" s="726"/>
      <c r="AT9" s="727"/>
      <c r="AU9" s="722">
        <f>BO3</f>
        <v>2000</v>
      </c>
      <c r="AV9" s="723"/>
      <c r="AW9" s="723"/>
      <c r="AX9" s="723"/>
      <c r="AY9" s="724"/>
      <c r="AZ9" s="718"/>
      <c r="BA9" s="719"/>
      <c r="BB9" s="719"/>
      <c r="BC9" s="719"/>
      <c r="BD9" s="719"/>
      <c r="BE9" s="719"/>
      <c r="BF9" s="719"/>
      <c r="BG9" s="719"/>
      <c r="BK9" s="46"/>
      <c r="BM9" s="116"/>
      <c r="BN9" s="116" t="s">
        <v>179</v>
      </c>
      <c r="BO9" s="116">
        <v>2000</v>
      </c>
      <c r="BP9" s="116">
        <v>2270.92</v>
      </c>
    </row>
    <row r="10" spans="1:68" ht="19.5" customHeight="1">
      <c r="A10" s="30"/>
      <c r="B10" s="595" t="s">
        <v>11</v>
      </c>
      <c r="C10" s="596"/>
      <c r="D10" s="596"/>
      <c r="E10" s="596"/>
      <c r="F10" s="596"/>
      <c r="G10" s="596"/>
      <c r="H10" s="596"/>
      <c r="I10" s="596"/>
      <c r="J10" s="596"/>
      <c r="K10" s="597"/>
      <c r="L10" s="604"/>
      <c r="M10" s="605"/>
      <c r="N10" s="605"/>
      <c r="O10" s="634"/>
      <c r="P10" s="635"/>
      <c r="Q10" s="636">
        <f>BP15</f>
        <v>609.82000000000005</v>
      </c>
      <c r="R10" s="637"/>
      <c r="S10" s="637"/>
      <c r="T10" s="752">
        <f>Q10/T14</f>
        <v>0.7054835724201759</v>
      </c>
      <c r="U10" s="753"/>
      <c r="V10" s="796">
        <f>BP13</f>
        <v>2661.05</v>
      </c>
      <c r="W10" s="797"/>
      <c r="X10" s="797"/>
      <c r="Y10" s="798">
        <f>V10/Y14</f>
        <v>0.61395150312622571</v>
      </c>
      <c r="Z10" s="799"/>
      <c r="AA10" s="800">
        <f>BP11</f>
        <v>4435.08</v>
      </c>
      <c r="AB10" s="801"/>
      <c r="AC10" s="801"/>
      <c r="AD10" s="802">
        <f>AA10/AD14</f>
        <v>0.94953327053181458</v>
      </c>
      <c r="AE10" s="803"/>
      <c r="AF10" s="623">
        <f>BP9</f>
        <v>2270.92</v>
      </c>
      <c r="AG10" s="624"/>
      <c r="AH10" s="624"/>
      <c r="AI10" s="617">
        <f>AF10/AI14</f>
        <v>0.48481458551269185</v>
      </c>
      <c r="AJ10" s="618"/>
      <c r="AK10" s="728">
        <f>BP7</f>
        <v>3383.33</v>
      </c>
      <c r="AL10" s="729"/>
      <c r="AM10" s="729"/>
      <c r="AN10" s="733">
        <f>AK10/AN14</f>
        <v>0.72435771174102936</v>
      </c>
      <c r="AO10" s="734"/>
      <c r="AP10" s="728">
        <f>BP5</f>
        <v>3383.33</v>
      </c>
      <c r="AQ10" s="729"/>
      <c r="AR10" s="729"/>
      <c r="AS10" s="733">
        <f>AP10/AS14</f>
        <v>0.73281422599579804</v>
      </c>
      <c r="AT10" s="734"/>
      <c r="AU10" s="720">
        <f>BP3</f>
        <v>2218</v>
      </c>
      <c r="AV10" s="721"/>
      <c r="AW10" s="721"/>
      <c r="AX10" s="738">
        <f>AU10/AX14</f>
        <v>0.61943195464573975</v>
      </c>
      <c r="AY10" s="739"/>
      <c r="AZ10" s="718"/>
      <c r="BA10" s="719"/>
      <c r="BB10" s="719"/>
      <c r="BC10" s="719"/>
      <c r="BD10" s="719"/>
      <c r="BE10" s="719"/>
      <c r="BF10" s="719"/>
      <c r="BG10" s="719"/>
      <c r="BI10" s="40"/>
      <c r="BJ10" s="40"/>
      <c r="BK10" s="41"/>
      <c r="BM10" s="116"/>
      <c r="BN10" s="116" t="s">
        <v>180</v>
      </c>
      <c r="BO10" s="116">
        <v>2000</v>
      </c>
      <c r="BP10" s="116">
        <v>2270.92</v>
      </c>
    </row>
    <row r="11" spans="1:68" ht="19.5" customHeight="1">
      <c r="A11" s="30"/>
      <c r="B11" s="673" t="s">
        <v>69</v>
      </c>
      <c r="C11" s="509"/>
      <c r="D11" s="509"/>
      <c r="E11" s="509"/>
      <c r="F11" s="509"/>
      <c r="G11" s="509"/>
      <c r="H11" s="509"/>
      <c r="I11" s="509"/>
      <c r="J11" s="509"/>
      <c r="K11" s="674"/>
      <c r="L11" s="659"/>
      <c r="M11" s="660"/>
      <c r="N11" s="660"/>
      <c r="O11" s="660"/>
      <c r="P11" s="661"/>
      <c r="Q11" s="813"/>
      <c r="R11" s="814"/>
      <c r="S11" s="814"/>
      <c r="T11" s="814"/>
      <c r="U11" s="815"/>
      <c r="V11" s="816"/>
      <c r="W11" s="817"/>
      <c r="X11" s="817"/>
      <c r="Y11" s="817"/>
      <c r="Z11" s="818"/>
      <c r="AA11" s="819"/>
      <c r="AB11" s="820"/>
      <c r="AC11" s="820"/>
      <c r="AD11" s="820"/>
      <c r="AE11" s="821"/>
      <c r="AF11" s="625"/>
      <c r="AG11" s="626"/>
      <c r="AH11" s="626"/>
      <c r="AI11" s="626"/>
      <c r="AJ11" s="627"/>
      <c r="AK11" s="730"/>
      <c r="AL11" s="731"/>
      <c r="AM11" s="731"/>
      <c r="AN11" s="731"/>
      <c r="AO11" s="732"/>
      <c r="AP11" s="730"/>
      <c r="AQ11" s="731"/>
      <c r="AR11" s="731"/>
      <c r="AS11" s="731"/>
      <c r="AT11" s="732"/>
      <c r="AU11" s="740"/>
      <c r="AV11" s="741"/>
      <c r="AW11" s="741"/>
      <c r="AX11" s="741"/>
      <c r="AY11" s="742"/>
      <c r="AZ11" s="718"/>
      <c r="BA11" s="719"/>
      <c r="BB11" s="719"/>
      <c r="BC11" s="719"/>
      <c r="BD11" s="719"/>
      <c r="BE11" s="719"/>
      <c r="BF11" s="719"/>
      <c r="BG11" s="719"/>
      <c r="BI11" s="42"/>
      <c r="BJ11" s="42"/>
      <c r="BK11" s="43"/>
      <c r="BM11" s="116"/>
      <c r="BN11" s="116" t="s">
        <v>181</v>
      </c>
      <c r="BO11" s="116">
        <v>4000</v>
      </c>
      <c r="BP11" s="116">
        <v>4435.08</v>
      </c>
    </row>
    <row r="12" spans="1:68" ht="19.5" customHeight="1">
      <c r="A12" s="30"/>
      <c r="B12" s="673"/>
      <c r="C12" s="509"/>
      <c r="D12" s="509"/>
      <c r="E12" s="509"/>
      <c r="F12" s="509"/>
      <c r="G12" s="509"/>
      <c r="H12" s="509"/>
      <c r="I12" s="509"/>
      <c r="J12" s="509"/>
      <c r="K12" s="674"/>
      <c r="L12" s="659"/>
      <c r="M12" s="660"/>
      <c r="N12" s="660"/>
      <c r="O12" s="660"/>
      <c r="P12" s="661"/>
      <c r="Q12" s="813"/>
      <c r="R12" s="814"/>
      <c r="S12" s="814"/>
      <c r="T12" s="814"/>
      <c r="U12" s="815"/>
      <c r="V12" s="816"/>
      <c r="W12" s="817"/>
      <c r="X12" s="817"/>
      <c r="Y12" s="817"/>
      <c r="Z12" s="818"/>
      <c r="AA12" s="819"/>
      <c r="AB12" s="820"/>
      <c r="AC12" s="820"/>
      <c r="AD12" s="820"/>
      <c r="AE12" s="821"/>
      <c r="AF12" s="625"/>
      <c r="AG12" s="626"/>
      <c r="AH12" s="626"/>
      <c r="AI12" s="626"/>
      <c r="AJ12" s="627"/>
      <c r="AK12" s="730"/>
      <c r="AL12" s="731"/>
      <c r="AM12" s="731"/>
      <c r="AN12" s="731"/>
      <c r="AO12" s="732"/>
      <c r="AP12" s="730"/>
      <c r="AQ12" s="731"/>
      <c r="AR12" s="731"/>
      <c r="AS12" s="731"/>
      <c r="AT12" s="732"/>
      <c r="AU12" s="740"/>
      <c r="AV12" s="741"/>
      <c r="AW12" s="741"/>
      <c r="AX12" s="741"/>
      <c r="AY12" s="742"/>
      <c r="AZ12" s="718"/>
      <c r="BA12" s="719"/>
      <c r="BB12" s="719"/>
      <c r="BC12" s="719"/>
      <c r="BD12" s="719"/>
      <c r="BE12" s="719"/>
      <c r="BF12" s="719"/>
      <c r="BG12" s="719"/>
      <c r="BI12" s="42"/>
      <c r="BJ12" s="42"/>
      <c r="BK12" s="43"/>
      <c r="BM12" s="116"/>
      <c r="BN12" s="116" t="s">
        <v>182</v>
      </c>
      <c r="BO12" s="116"/>
      <c r="BP12" s="116"/>
    </row>
    <row r="13" spans="1:68" ht="19.5" customHeight="1">
      <c r="A13" s="30"/>
      <c r="B13" s="670" t="s">
        <v>107</v>
      </c>
      <c r="C13" s="671"/>
      <c r="D13" s="671"/>
      <c r="E13" s="671"/>
      <c r="F13" s="671"/>
      <c r="G13" s="671"/>
      <c r="H13" s="671"/>
      <c r="I13" s="671"/>
      <c r="J13" s="671"/>
      <c r="K13" s="672"/>
      <c r="L13" s="89"/>
      <c r="M13" s="662"/>
      <c r="N13" s="662"/>
      <c r="O13" s="663"/>
      <c r="P13" s="664"/>
      <c r="Q13" s="177"/>
      <c r="R13" s="691">
        <v>0.98</v>
      </c>
      <c r="S13" s="691"/>
      <c r="T13" s="507">
        <v>847.11199999999997</v>
      </c>
      <c r="U13" s="692"/>
      <c r="V13" s="142"/>
      <c r="W13" s="826">
        <v>0.98</v>
      </c>
      <c r="X13" s="826"/>
      <c r="Y13" s="827">
        <v>4247.6140000000005</v>
      </c>
      <c r="Z13" s="828"/>
      <c r="AA13" s="216"/>
      <c r="AB13" s="810">
        <v>0.98</v>
      </c>
      <c r="AC13" s="810"/>
      <c r="AD13" s="811">
        <v>4577.384</v>
      </c>
      <c r="AE13" s="812"/>
      <c r="AF13" s="153"/>
      <c r="AG13" s="544">
        <v>0.98</v>
      </c>
      <c r="AH13" s="544"/>
      <c r="AI13" s="689">
        <v>4590.4180000000006</v>
      </c>
      <c r="AJ13" s="690"/>
      <c r="AK13" s="200"/>
      <c r="AL13" s="656">
        <v>0.98</v>
      </c>
      <c r="AM13" s="656"/>
      <c r="AN13" s="743">
        <v>4577.384</v>
      </c>
      <c r="AO13" s="744"/>
      <c r="AP13" s="200"/>
      <c r="AQ13" s="656">
        <v>0.98</v>
      </c>
      <c r="AR13" s="656"/>
      <c r="AS13" s="743">
        <v>4524.5619999999999</v>
      </c>
      <c r="AT13" s="744"/>
      <c r="AU13" s="163"/>
      <c r="AV13" s="747">
        <v>0.98</v>
      </c>
      <c r="AW13" s="747"/>
      <c r="AX13" s="748">
        <v>3509.0859999999998</v>
      </c>
      <c r="AY13" s="749"/>
      <c r="AZ13" s="718"/>
      <c r="BA13" s="719"/>
      <c r="BB13" s="719"/>
      <c r="BC13" s="719"/>
      <c r="BD13" s="719"/>
      <c r="BE13" s="719"/>
      <c r="BF13" s="719"/>
      <c r="BG13" s="719"/>
      <c r="BI13" s="44"/>
      <c r="BJ13" s="44"/>
      <c r="BK13" s="45"/>
      <c r="BM13" s="116"/>
      <c r="BN13" s="116" t="s">
        <v>183</v>
      </c>
      <c r="BO13" s="116">
        <v>2400</v>
      </c>
      <c r="BP13" s="116">
        <v>2661.05</v>
      </c>
    </row>
    <row r="14" spans="1:68" ht="19.5" customHeight="1" thickBot="1">
      <c r="A14" s="30"/>
      <c r="B14" s="510" t="s">
        <v>121</v>
      </c>
      <c r="C14" s="511"/>
      <c r="D14" s="511"/>
      <c r="E14" s="511"/>
      <c r="F14" s="511"/>
      <c r="G14" s="511"/>
      <c r="H14" s="511"/>
      <c r="I14" s="511"/>
      <c r="J14" s="511"/>
      <c r="K14" s="512"/>
      <c r="L14" s="111"/>
      <c r="M14" s="112"/>
      <c r="N14" s="113"/>
      <c r="O14" s="756"/>
      <c r="P14" s="757"/>
      <c r="Q14" s="178" t="s">
        <v>143</v>
      </c>
      <c r="R14" s="179"/>
      <c r="S14" s="180"/>
      <c r="T14" s="665">
        <v>864.4</v>
      </c>
      <c r="U14" s="666"/>
      <c r="V14" s="143" t="s">
        <v>144</v>
      </c>
      <c r="W14" s="144"/>
      <c r="X14" s="145"/>
      <c r="Y14" s="822">
        <v>4334.3</v>
      </c>
      <c r="Z14" s="823"/>
      <c r="AA14" s="217" t="s">
        <v>145</v>
      </c>
      <c r="AB14" s="218"/>
      <c r="AC14" s="219"/>
      <c r="AD14" s="824">
        <v>4670.8</v>
      </c>
      <c r="AE14" s="825"/>
      <c r="AF14" s="154" t="s">
        <v>146</v>
      </c>
      <c r="AG14" s="155"/>
      <c r="AH14" s="156"/>
      <c r="AI14" s="545">
        <v>4684.1000000000004</v>
      </c>
      <c r="AJ14" s="546"/>
      <c r="AK14" s="201" t="s">
        <v>147</v>
      </c>
      <c r="AL14" s="202"/>
      <c r="AM14" s="203"/>
      <c r="AN14" s="754">
        <v>4670.8</v>
      </c>
      <c r="AO14" s="755"/>
      <c r="AP14" s="201" t="s">
        <v>148</v>
      </c>
      <c r="AQ14" s="202"/>
      <c r="AR14" s="203"/>
      <c r="AS14" s="754">
        <v>4616.8999999999996</v>
      </c>
      <c r="AT14" s="755"/>
      <c r="AU14" s="164" t="s">
        <v>149</v>
      </c>
      <c r="AV14" s="165"/>
      <c r="AW14" s="166"/>
      <c r="AX14" s="745">
        <v>3580.7</v>
      </c>
      <c r="AY14" s="746"/>
      <c r="AZ14" s="718"/>
      <c r="BA14" s="719"/>
      <c r="BB14" s="719"/>
      <c r="BC14" s="719"/>
      <c r="BD14" s="719"/>
      <c r="BE14" s="719"/>
      <c r="BF14" s="719"/>
      <c r="BG14" s="719"/>
      <c r="BI14" s="44"/>
      <c r="BJ14" s="44"/>
      <c r="BK14" s="45"/>
      <c r="BM14" s="116"/>
      <c r="BN14" s="116" t="s">
        <v>184</v>
      </c>
      <c r="BO14" s="116">
        <v>3810</v>
      </c>
      <c r="BP14" s="116">
        <v>4225.37</v>
      </c>
    </row>
    <row r="15" spans="1:68" ht="19.5" customHeight="1">
      <c r="A15" s="30"/>
      <c r="B15" s="693" t="s">
        <v>66</v>
      </c>
      <c r="C15" s="694"/>
      <c r="D15" s="694"/>
      <c r="E15" s="694"/>
      <c r="F15" s="694"/>
      <c r="G15" s="694"/>
      <c r="H15" s="694"/>
      <c r="I15" s="694"/>
      <c r="J15" s="694"/>
      <c r="K15" s="695"/>
      <c r="L15" s="110"/>
      <c r="M15" s="678"/>
      <c r="N15" s="678"/>
      <c r="O15" s="678"/>
      <c r="P15" s="679"/>
      <c r="Q15" s="270" t="s">
        <v>206</v>
      </c>
      <c r="R15" s="271"/>
      <c r="S15" s="271"/>
      <c r="T15" s="271"/>
      <c r="U15" s="272"/>
      <c r="V15" s="780">
        <v>3</v>
      </c>
      <c r="W15" s="781"/>
      <c r="X15" s="781"/>
      <c r="Y15" s="781"/>
      <c r="Z15" s="782"/>
      <c r="AA15" s="270">
        <v>4</v>
      </c>
      <c r="AB15" s="271"/>
      <c r="AC15" s="271"/>
      <c r="AD15" s="271"/>
      <c r="AE15" s="272"/>
      <c r="AF15" s="686" t="s">
        <v>198</v>
      </c>
      <c r="AG15" s="687"/>
      <c r="AH15" s="687"/>
      <c r="AI15" s="687"/>
      <c r="AJ15" s="688"/>
      <c r="AK15" s="267">
        <v>9</v>
      </c>
      <c r="AL15" s="268"/>
      <c r="AM15" s="268"/>
      <c r="AN15" s="268"/>
      <c r="AO15" s="269"/>
      <c r="AP15" s="686">
        <v>8</v>
      </c>
      <c r="AQ15" s="687"/>
      <c r="AR15" s="687"/>
      <c r="AS15" s="687"/>
      <c r="AT15" s="688"/>
      <c r="AU15" s="270">
        <v>2</v>
      </c>
      <c r="AV15" s="271"/>
      <c r="AW15" s="271"/>
      <c r="AX15" s="271"/>
      <c r="AY15" s="272"/>
      <c r="AZ15" s="565"/>
      <c r="BA15" s="566"/>
      <c r="BB15" s="566"/>
      <c r="BC15" s="566"/>
      <c r="BD15" s="566"/>
      <c r="BE15" s="566"/>
      <c r="BF15" s="566"/>
      <c r="BG15" s="566"/>
      <c r="BI15" s="31"/>
      <c r="BJ15" s="31"/>
      <c r="BK15" s="32"/>
      <c r="BM15" s="116"/>
      <c r="BN15" s="116" t="s">
        <v>185</v>
      </c>
      <c r="BO15" s="116">
        <v>550</v>
      </c>
      <c r="BP15" s="116">
        <v>609.82000000000005</v>
      </c>
    </row>
    <row r="16" spans="1:68" ht="19.5" customHeight="1">
      <c r="A16" s="30"/>
      <c r="B16" s="657" t="s">
        <v>65</v>
      </c>
      <c r="C16" s="562"/>
      <c r="D16" s="562"/>
      <c r="E16" s="562"/>
      <c r="F16" s="562"/>
      <c r="G16" s="562"/>
      <c r="H16" s="562"/>
      <c r="I16" s="562"/>
      <c r="J16" s="562"/>
      <c r="K16" s="658"/>
      <c r="L16" s="667"/>
      <c r="M16" s="668"/>
      <c r="N16" s="668"/>
      <c r="O16" s="668"/>
      <c r="P16" s="669"/>
      <c r="Q16" s="829" t="str">
        <f>G32</f>
        <v>RBD PKS (RELET)</v>
      </c>
      <c r="R16" s="829"/>
      <c r="S16" s="829"/>
      <c r="T16" s="829"/>
      <c r="U16" s="829"/>
      <c r="V16" s="830" t="str">
        <f>G38</f>
        <v>CCNO</v>
      </c>
      <c r="W16" s="830"/>
      <c r="X16" s="830"/>
      <c r="Y16" s="830"/>
      <c r="Z16" s="830"/>
      <c r="AA16" s="582"/>
      <c r="AB16" s="582"/>
      <c r="AC16" s="582"/>
      <c r="AD16" s="582"/>
      <c r="AE16" s="582"/>
      <c r="AF16" s="582" t="str">
        <f>G30</f>
        <v>RBD STR</v>
      </c>
      <c r="AG16" s="582"/>
      <c r="AH16" s="582"/>
      <c r="AI16" s="582"/>
      <c r="AJ16" s="582"/>
      <c r="AK16" s="652" t="str">
        <f>G35</f>
        <v>RBD STR (RELET)</v>
      </c>
      <c r="AL16" s="652"/>
      <c r="AM16" s="652"/>
      <c r="AN16" s="652"/>
      <c r="AO16" s="652"/>
      <c r="AP16" s="582" t="str">
        <f>G34</f>
        <v>RBD PO (SG) (RELET)</v>
      </c>
      <c r="AQ16" s="582"/>
      <c r="AR16" s="582"/>
      <c r="AS16" s="582"/>
      <c r="AT16" s="582"/>
      <c r="AU16" s="572" t="str">
        <f>G37</f>
        <v>RBD CNO</v>
      </c>
      <c r="AV16" s="573"/>
      <c r="AW16" s="573"/>
      <c r="AX16" s="573"/>
      <c r="AY16" s="574"/>
      <c r="AZ16" s="565"/>
      <c r="BA16" s="566"/>
      <c r="BB16" s="566"/>
      <c r="BC16" s="566"/>
      <c r="BD16" s="566"/>
      <c r="BE16" s="566"/>
      <c r="BF16" s="566"/>
      <c r="BG16" s="566"/>
      <c r="BI16" s="34"/>
      <c r="BJ16" s="34"/>
      <c r="BK16" s="46"/>
      <c r="BM16" s="116"/>
      <c r="BN16" s="116" t="s">
        <v>186</v>
      </c>
      <c r="BO16" s="116">
        <v>900</v>
      </c>
      <c r="BP16" s="116">
        <v>997.89</v>
      </c>
    </row>
    <row r="17" spans="1:68" ht="19.5" customHeight="1">
      <c r="A17" s="20"/>
      <c r="B17" s="657"/>
      <c r="C17" s="562"/>
      <c r="D17" s="562"/>
      <c r="E17" s="562"/>
      <c r="F17" s="562"/>
      <c r="G17" s="562"/>
      <c r="H17" s="562"/>
      <c r="I17" s="562"/>
      <c r="J17" s="562"/>
      <c r="K17" s="658"/>
      <c r="L17" s="667"/>
      <c r="M17" s="668"/>
      <c r="N17" s="668"/>
      <c r="O17" s="668"/>
      <c r="P17" s="669"/>
      <c r="Q17" s="829"/>
      <c r="R17" s="829"/>
      <c r="S17" s="829"/>
      <c r="T17" s="829"/>
      <c r="U17" s="829"/>
      <c r="V17" s="830"/>
      <c r="W17" s="830"/>
      <c r="X17" s="830"/>
      <c r="Y17" s="830"/>
      <c r="Z17" s="830"/>
      <c r="AA17" s="582"/>
      <c r="AB17" s="582"/>
      <c r="AC17" s="582"/>
      <c r="AD17" s="582"/>
      <c r="AE17" s="582"/>
      <c r="AF17" s="582"/>
      <c r="AG17" s="582"/>
      <c r="AH17" s="582"/>
      <c r="AI17" s="582"/>
      <c r="AJ17" s="582"/>
      <c r="AK17" s="652"/>
      <c r="AL17" s="652"/>
      <c r="AM17" s="652"/>
      <c r="AN17" s="652"/>
      <c r="AO17" s="652"/>
      <c r="AP17" s="582"/>
      <c r="AQ17" s="582"/>
      <c r="AR17" s="582"/>
      <c r="AS17" s="582"/>
      <c r="AT17" s="582"/>
      <c r="AU17" s="572"/>
      <c r="AV17" s="573"/>
      <c r="AW17" s="573"/>
      <c r="AX17" s="573"/>
      <c r="AY17" s="574"/>
      <c r="AZ17" s="565"/>
      <c r="BA17" s="566"/>
      <c r="BB17" s="566"/>
      <c r="BC17" s="566"/>
      <c r="BD17" s="566"/>
      <c r="BE17" s="566"/>
      <c r="BF17" s="566"/>
      <c r="BG17" s="566"/>
      <c r="BI17" s="36"/>
      <c r="BJ17" s="36"/>
      <c r="BK17" s="46"/>
      <c r="BO17" s="23">
        <f>SUM(BO3:BO16)</f>
        <v>31660</v>
      </c>
      <c r="BP17" s="23">
        <f>SUM(BP3:BP16)</f>
        <v>35470.6</v>
      </c>
    </row>
    <row r="18" spans="1:68" ht="19.5" customHeight="1">
      <c r="A18" s="30"/>
      <c r="B18" s="595" t="s">
        <v>8</v>
      </c>
      <c r="C18" s="596"/>
      <c r="D18" s="596"/>
      <c r="E18" s="596"/>
      <c r="F18" s="596"/>
      <c r="G18" s="596"/>
      <c r="H18" s="596"/>
      <c r="I18" s="596"/>
      <c r="J18" s="596"/>
      <c r="K18" s="597"/>
      <c r="L18" s="675"/>
      <c r="M18" s="676"/>
      <c r="N18" s="676"/>
      <c r="O18" s="676"/>
      <c r="P18" s="677"/>
      <c r="Q18" s="680"/>
      <c r="R18" s="681"/>
      <c r="S18" s="681"/>
      <c r="T18" s="681"/>
      <c r="U18" s="682"/>
      <c r="V18" s="840"/>
      <c r="W18" s="841"/>
      <c r="X18" s="841"/>
      <c r="Y18" s="841"/>
      <c r="Z18" s="842"/>
      <c r="AA18" s="576"/>
      <c r="AB18" s="577"/>
      <c r="AC18" s="577"/>
      <c r="AD18" s="577"/>
      <c r="AE18" s="578"/>
      <c r="AF18" s="576"/>
      <c r="AG18" s="577"/>
      <c r="AH18" s="577"/>
      <c r="AI18" s="577"/>
      <c r="AJ18" s="578"/>
      <c r="AK18" s="649"/>
      <c r="AL18" s="650"/>
      <c r="AM18" s="650"/>
      <c r="AN18" s="650"/>
      <c r="AO18" s="651"/>
      <c r="AP18" s="576"/>
      <c r="AQ18" s="577"/>
      <c r="AR18" s="577"/>
      <c r="AS18" s="577"/>
      <c r="AT18" s="578"/>
      <c r="AU18" s="576"/>
      <c r="AV18" s="577"/>
      <c r="AW18" s="577"/>
      <c r="AX18" s="577"/>
      <c r="AY18" s="578"/>
      <c r="AZ18" s="565"/>
      <c r="BA18" s="566"/>
      <c r="BB18" s="566"/>
      <c r="BC18" s="566"/>
      <c r="BD18" s="566"/>
      <c r="BE18" s="566"/>
      <c r="BF18" s="566"/>
      <c r="BG18" s="566"/>
      <c r="BI18" s="36"/>
      <c r="BJ18" s="36"/>
      <c r="BK18" s="46"/>
    </row>
    <row r="19" spans="1:68" ht="19.5" customHeight="1">
      <c r="A19" s="47"/>
      <c r="B19" s="595" t="s">
        <v>9</v>
      </c>
      <c r="C19" s="596"/>
      <c r="D19" s="596"/>
      <c r="E19" s="596"/>
      <c r="F19" s="596"/>
      <c r="G19" s="596"/>
      <c r="H19" s="596"/>
      <c r="I19" s="596"/>
      <c r="J19" s="596"/>
      <c r="K19" s="597"/>
      <c r="L19" s="598"/>
      <c r="M19" s="599"/>
      <c r="N19" s="599"/>
      <c r="O19" s="599"/>
      <c r="P19" s="600"/>
      <c r="Q19" s="831" t="s">
        <v>199</v>
      </c>
      <c r="R19" s="832"/>
      <c r="S19" s="832"/>
      <c r="T19" s="832"/>
      <c r="U19" s="833"/>
      <c r="V19" s="834" t="s">
        <v>227</v>
      </c>
      <c r="W19" s="835"/>
      <c r="X19" s="835"/>
      <c r="Y19" s="835"/>
      <c r="Z19" s="836"/>
      <c r="AA19" s="696" t="s">
        <v>215</v>
      </c>
      <c r="AB19" s="697"/>
      <c r="AC19" s="697"/>
      <c r="AD19" s="697"/>
      <c r="AE19" s="698"/>
      <c r="AF19" s="696" t="s">
        <v>199</v>
      </c>
      <c r="AG19" s="697"/>
      <c r="AH19" s="697"/>
      <c r="AI19" s="697"/>
      <c r="AJ19" s="698"/>
      <c r="AK19" s="837" t="s">
        <v>199</v>
      </c>
      <c r="AL19" s="838"/>
      <c r="AM19" s="838"/>
      <c r="AN19" s="838"/>
      <c r="AO19" s="839"/>
      <c r="AP19" s="696" t="s">
        <v>199</v>
      </c>
      <c r="AQ19" s="697"/>
      <c r="AR19" s="697"/>
      <c r="AS19" s="697"/>
      <c r="AT19" s="698"/>
      <c r="AU19" s="696" t="s">
        <v>227</v>
      </c>
      <c r="AV19" s="697"/>
      <c r="AW19" s="697"/>
      <c r="AX19" s="697"/>
      <c r="AY19" s="698"/>
      <c r="AZ19" s="565"/>
      <c r="BA19" s="566"/>
      <c r="BB19" s="566"/>
      <c r="BC19" s="566"/>
      <c r="BD19" s="566"/>
      <c r="BE19" s="566"/>
      <c r="BF19" s="566"/>
      <c r="BG19" s="566"/>
      <c r="BI19" s="36"/>
      <c r="BJ19" s="36"/>
      <c r="BK19" s="46"/>
    </row>
    <row r="20" spans="1:68" ht="19.5" customHeight="1">
      <c r="A20" s="47"/>
      <c r="B20" s="595" t="s">
        <v>10</v>
      </c>
      <c r="C20" s="596"/>
      <c r="D20" s="596"/>
      <c r="E20" s="596"/>
      <c r="F20" s="596"/>
      <c r="G20" s="596"/>
      <c r="H20" s="596"/>
      <c r="I20" s="596"/>
      <c r="J20" s="596"/>
      <c r="K20" s="597"/>
      <c r="L20" s="598"/>
      <c r="M20" s="599"/>
      <c r="N20" s="599"/>
      <c r="O20" s="599"/>
      <c r="P20" s="600"/>
      <c r="Q20" s="831" t="s">
        <v>216</v>
      </c>
      <c r="R20" s="832"/>
      <c r="S20" s="832"/>
      <c r="T20" s="832"/>
      <c r="U20" s="833"/>
      <c r="V20" s="834" t="s">
        <v>216</v>
      </c>
      <c r="W20" s="835"/>
      <c r="X20" s="835"/>
      <c r="Y20" s="835"/>
      <c r="Z20" s="836"/>
      <c r="AA20" s="696" t="s">
        <v>214</v>
      </c>
      <c r="AB20" s="697"/>
      <c r="AC20" s="697"/>
      <c r="AD20" s="697"/>
      <c r="AE20" s="698"/>
      <c r="AF20" s="696" t="s">
        <v>233</v>
      </c>
      <c r="AG20" s="697"/>
      <c r="AH20" s="697"/>
      <c r="AI20" s="697"/>
      <c r="AJ20" s="698"/>
      <c r="AK20" s="837" t="s">
        <v>216</v>
      </c>
      <c r="AL20" s="838"/>
      <c r="AM20" s="838"/>
      <c r="AN20" s="838"/>
      <c r="AO20" s="839"/>
      <c r="AP20" s="843" t="s">
        <v>218</v>
      </c>
      <c r="AQ20" s="844"/>
      <c r="AR20" s="844"/>
      <c r="AS20" s="844"/>
      <c r="AT20" s="845"/>
      <c r="AU20" s="846" t="s">
        <v>214</v>
      </c>
      <c r="AV20" s="847"/>
      <c r="AW20" s="847"/>
      <c r="AX20" s="847"/>
      <c r="AY20" s="848"/>
      <c r="AZ20" s="565"/>
      <c r="BA20" s="566"/>
      <c r="BB20" s="566"/>
      <c r="BC20" s="566"/>
      <c r="BD20" s="566"/>
      <c r="BE20" s="566"/>
      <c r="BF20" s="566"/>
      <c r="BG20" s="566"/>
      <c r="BI20" s="48"/>
      <c r="BJ20" s="48"/>
      <c r="BK20" s="46"/>
    </row>
    <row r="21" spans="1:68" ht="19.5" customHeight="1">
      <c r="A21" s="47"/>
      <c r="B21" s="595" t="s">
        <v>170</v>
      </c>
      <c r="C21" s="596"/>
      <c r="D21" s="596"/>
      <c r="E21" s="596"/>
      <c r="F21" s="596"/>
      <c r="G21" s="596"/>
      <c r="H21" s="596"/>
      <c r="I21" s="596"/>
      <c r="J21" s="596"/>
      <c r="K21" s="597"/>
      <c r="L21" s="704"/>
      <c r="M21" s="705"/>
      <c r="N21" s="705"/>
      <c r="O21" s="705"/>
      <c r="P21" s="706"/>
      <c r="Q21" s="641">
        <f>BO16</f>
        <v>900</v>
      </c>
      <c r="R21" s="642"/>
      <c r="S21" s="642"/>
      <c r="T21" s="642"/>
      <c r="U21" s="643"/>
      <c r="V21" s="849">
        <f>BO14</f>
        <v>3810</v>
      </c>
      <c r="W21" s="850"/>
      <c r="X21" s="850"/>
      <c r="Y21" s="850"/>
      <c r="Z21" s="851"/>
      <c r="AA21" s="579">
        <f>BO12</f>
        <v>0</v>
      </c>
      <c r="AB21" s="580"/>
      <c r="AC21" s="580"/>
      <c r="AD21" s="580"/>
      <c r="AE21" s="581"/>
      <c r="AF21" s="606">
        <f>BO10</f>
        <v>2000</v>
      </c>
      <c r="AG21" s="607"/>
      <c r="AH21" s="607"/>
      <c r="AI21" s="607"/>
      <c r="AJ21" s="608"/>
      <c r="AK21" s="601">
        <f>BO8</f>
        <v>4000</v>
      </c>
      <c r="AL21" s="602"/>
      <c r="AM21" s="602"/>
      <c r="AN21" s="602"/>
      <c r="AO21" s="603"/>
      <c r="AP21" s="852">
        <f>BO6</f>
        <v>2000</v>
      </c>
      <c r="AQ21" s="853"/>
      <c r="AR21" s="853"/>
      <c r="AS21" s="853"/>
      <c r="AT21" s="854"/>
      <c r="AU21" s="804">
        <f>BO4</f>
        <v>2000</v>
      </c>
      <c r="AV21" s="805"/>
      <c r="AW21" s="805"/>
      <c r="AX21" s="805"/>
      <c r="AY21" s="806"/>
      <c r="AZ21" s="565"/>
      <c r="BA21" s="566"/>
      <c r="BB21" s="566"/>
      <c r="BC21" s="566"/>
      <c r="BD21" s="566"/>
      <c r="BE21" s="566"/>
      <c r="BF21" s="566"/>
      <c r="BG21" s="566"/>
      <c r="BK21" s="46"/>
    </row>
    <row r="22" spans="1:68" ht="19.5" customHeight="1">
      <c r="A22" s="47"/>
      <c r="B22" s="595" t="s">
        <v>11</v>
      </c>
      <c r="C22" s="596"/>
      <c r="D22" s="596"/>
      <c r="E22" s="596"/>
      <c r="F22" s="596"/>
      <c r="G22" s="596"/>
      <c r="H22" s="596"/>
      <c r="I22" s="596"/>
      <c r="J22" s="596"/>
      <c r="K22" s="597"/>
      <c r="L22" s="604"/>
      <c r="M22" s="605"/>
      <c r="N22" s="605"/>
      <c r="O22" s="634"/>
      <c r="P22" s="635"/>
      <c r="Q22" s="636">
        <f>BP16</f>
        <v>997.89</v>
      </c>
      <c r="R22" s="637"/>
      <c r="S22" s="637"/>
      <c r="T22" s="752">
        <f>Q22/T26</f>
        <v>0.88756559637107535</v>
      </c>
      <c r="U22" s="753"/>
      <c r="V22" s="860">
        <f>BP14</f>
        <v>4225.37</v>
      </c>
      <c r="W22" s="861"/>
      <c r="X22" s="861"/>
      <c r="Y22" s="858">
        <f>V22/Y26</f>
        <v>0.98002319378406588</v>
      </c>
      <c r="Z22" s="859"/>
      <c r="AA22" s="621">
        <f>BP12</f>
        <v>0</v>
      </c>
      <c r="AB22" s="622"/>
      <c r="AC22" s="622"/>
      <c r="AD22" s="586">
        <f>AA22/AD26</f>
        <v>0</v>
      </c>
      <c r="AE22" s="587"/>
      <c r="AF22" s="623">
        <f>BP10</f>
        <v>2270.92</v>
      </c>
      <c r="AG22" s="624"/>
      <c r="AH22" s="624"/>
      <c r="AI22" s="617">
        <f>AF22/AI26</f>
        <v>0.48630961303724013</v>
      </c>
      <c r="AJ22" s="618"/>
      <c r="AK22" s="615">
        <f>BP8</f>
        <v>4541.8</v>
      </c>
      <c r="AL22" s="616"/>
      <c r="AM22" s="616"/>
      <c r="AN22" s="647">
        <f>AK22/AN26</f>
        <v>0.97261066021371834</v>
      </c>
      <c r="AO22" s="648"/>
      <c r="AP22" s="591">
        <f>BP6</f>
        <v>2255.5500000000002</v>
      </c>
      <c r="AQ22" s="592"/>
      <c r="AR22" s="592"/>
      <c r="AS22" s="593">
        <f>AP22/AS26</f>
        <v>0.49001737996958511</v>
      </c>
      <c r="AT22" s="594"/>
      <c r="AU22" s="796">
        <f>BP4</f>
        <v>2217.54</v>
      </c>
      <c r="AV22" s="797"/>
      <c r="AW22" s="797"/>
      <c r="AX22" s="798">
        <f>AU22/AX26</f>
        <v>0.62173437631424011</v>
      </c>
      <c r="AY22" s="799"/>
      <c r="AZ22" s="565"/>
      <c r="BA22" s="566"/>
      <c r="BB22" s="566"/>
      <c r="BC22" s="566"/>
      <c r="BD22" s="566"/>
      <c r="BE22" s="566"/>
      <c r="BF22" s="566"/>
      <c r="BG22" s="566"/>
      <c r="BI22" s="40"/>
      <c r="BJ22" s="40"/>
      <c r="BK22" s="41"/>
    </row>
    <row r="23" spans="1:68" ht="19.5" customHeight="1">
      <c r="A23" s="47"/>
      <c r="B23" s="673" t="s">
        <v>69</v>
      </c>
      <c r="C23" s="509"/>
      <c r="D23" s="509"/>
      <c r="E23" s="509"/>
      <c r="F23" s="509"/>
      <c r="G23" s="509"/>
      <c r="H23" s="509"/>
      <c r="I23" s="509"/>
      <c r="J23" s="509"/>
      <c r="K23" s="674"/>
      <c r="L23" s="659"/>
      <c r="M23" s="660"/>
      <c r="N23" s="660"/>
      <c r="O23" s="660"/>
      <c r="P23" s="661"/>
      <c r="Q23" s="758"/>
      <c r="R23" s="759"/>
      <c r="S23" s="759"/>
      <c r="T23" s="759"/>
      <c r="U23" s="760"/>
      <c r="V23" s="855"/>
      <c r="W23" s="856"/>
      <c r="X23" s="856"/>
      <c r="Y23" s="856"/>
      <c r="Z23" s="857"/>
      <c r="AA23" s="631"/>
      <c r="AB23" s="632"/>
      <c r="AC23" s="632"/>
      <c r="AD23" s="632"/>
      <c r="AE23" s="633"/>
      <c r="AF23" s="625"/>
      <c r="AG23" s="626"/>
      <c r="AH23" s="626"/>
      <c r="AI23" s="626"/>
      <c r="AJ23" s="627"/>
      <c r="AK23" s="761"/>
      <c r="AL23" s="762"/>
      <c r="AM23" s="762"/>
      <c r="AN23" s="762"/>
      <c r="AO23" s="763"/>
      <c r="AP23" s="588"/>
      <c r="AQ23" s="589"/>
      <c r="AR23" s="589"/>
      <c r="AS23" s="589"/>
      <c r="AT23" s="590"/>
      <c r="AU23" s="816"/>
      <c r="AV23" s="817"/>
      <c r="AW23" s="817"/>
      <c r="AX23" s="817"/>
      <c r="AY23" s="818"/>
      <c r="AZ23" s="565"/>
      <c r="BA23" s="566"/>
      <c r="BB23" s="566"/>
      <c r="BC23" s="566"/>
      <c r="BD23" s="566"/>
      <c r="BE23" s="566"/>
      <c r="BF23" s="566"/>
      <c r="BG23" s="566"/>
      <c r="BI23" s="42"/>
      <c r="BJ23" s="42"/>
      <c r="BK23" s="43"/>
    </row>
    <row r="24" spans="1:68" ht="19.5" customHeight="1">
      <c r="A24" s="47"/>
      <c r="B24" s="673"/>
      <c r="C24" s="509"/>
      <c r="D24" s="509"/>
      <c r="E24" s="509"/>
      <c r="F24" s="509"/>
      <c r="G24" s="509"/>
      <c r="H24" s="509"/>
      <c r="I24" s="509"/>
      <c r="J24" s="509"/>
      <c r="K24" s="674"/>
      <c r="L24" s="659"/>
      <c r="M24" s="660"/>
      <c r="N24" s="660"/>
      <c r="O24" s="660"/>
      <c r="P24" s="661"/>
      <c r="Q24" s="758"/>
      <c r="R24" s="759"/>
      <c r="S24" s="759"/>
      <c r="T24" s="759"/>
      <c r="U24" s="760"/>
      <c r="V24" s="855"/>
      <c r="W24" s="856"/>
      <c r="X24" s="856"/>
      <c r="Y24" s="856"/>
      <c r="Z24" s="857"/>
      <c r="AA24" s="631"/>
      <c r="AB24" s="632"/>
      <c r="AC24" s="632"/>
      <c r="AD24" s="632"/>
      <c r="AE24" s="633"/>
      <c r="AF24" s="625"/>
      <c r="AG24" s="626"/>
      <c r="AH24" s="626"/>
      <c r="AI24" s="626"/>
      <c r="AJ24" s="627"/>
      <c r="AK24" s="761"/>
      <c r="AL24" s="762"/>
      <c r="AM24" s="762"/>
      <c r="AN24" s="762"/>
      <c r="AO24" s="763"/>
      <c r="AP24" s="588"/>
      <c r="AQ24" s="589"/>
      <c r="AR24" s="589"/>
      <c r="AS24" s="589"/>
      <c r="AT24" s="590"/>
      <c r="AU24" s="816"/>
      <c r="AV24" s="817"/>
      <c r="AW24" s="817"/>
      <c r="AX24" s="817"/>
      <c r="AY24" s="818"/>
      <c r="AZ24" s="565"/>
      <c r="BA24" s="566"/>
      <c r="BB24" s="566"/>
      <c r="BC24" s="566"/>
      <c r="BD24" s="566"/>
      <c r="BE24" s="566"/>
      <c r="BF24" s="566"/>
      <c r="BG24" s="566"/>
      <c r="BI24" s="42"/>
      <c r="BJ24" s="42"/>
      <c r="BK24" s="43"/>
    </row>
    <row r="25" spans="1:68" ht="19.5" customHeight="1">
      <c r="A25" s="26"/>
      <c r="B25" s="670" t="s">
        <v>107</v>
      </c>
      <c r="C25" s="671"/>
      <c r="D25" s="671"/>
      <c r="E25" s="671"/>
      <c r="F25" s="671"/>
      <c r="G25" s="671"/>
      <c r="H25" s="671"/>
      <c r="I25" s="671"/>
      <c r="J25" s="671"/>
      <c r="K25" s="672"/>
      <c r="L25" s="88"/>
      <c r="M25" s="662"/>
      <c r="N25" s="662"/>
      <c r="O25" s="654"/>
      <c r="P25" s="774"/>
      <c r="Q25" s="177"/>
      <c r="R25" s="775">
        <v>0.98</v>
      </c>
      <c r="S25" s="775"/>
      <c r="T25" s="507">
        <v>1101.8139999999999</v>
      </c>
      <c r="U25" s="508"/>
      <c r="V25" s="232"/>
      <c r="W25" s="864">
        <v>0.98</v>
      </c>
      <c r="X25" s="864"/>
      <c r="Y25" s="862">
        <v>4225.2699999999995</v>
      </c>
      <c r="Z25" s="863"/>
      <c r="AA25" s="132"/>
      <c r="AB25" s="559">
        <v>0.98</v>
      </c>
      <c r="AC25" s="559"/>
      <c r="AD25" s="555">
        <v>4576.3059999999996</v>
      </c>
      <c r="AE25" s="556"/>
      <c r="AF25" s="153"/>
      <c r="AG25" s="544">
        <v>0.98</v>
      </c>
      <c r="AH25" s="544"/>
      <c r="AI25" s="557">
        <v>4576.3059999999996</v>
      </c>
      <c r="AJ25" s="558"/>
      <c r="AK25" s="188"/>
      <c r="AL25" s="541">
        <v>0.98</v>
      </c>
      <c r="AM25" s="541"/>
      <c r="AN25" s="776">
        <v>4576.3059999999996</v>
      </c>
      <c r="AO25" s="777"/>
      <c r="AP25" s="212"/>
      <c r="AQ25" s="575">
        <v>0.98</v>
      </c>
      <c r="AR25" s="575"/>
      <c r="AS25" s="567">
        <v>4510.9399999999996</v>
      </c>
      <c r="AT25" s="568"/>
      <c r="AU25" s="142"/>
      <c r="AV25" s="826">
        <v>0.98</v>
      </c>
      <c r="AW25" s="826"/>
      <c r="AX25" s="865">
        <v>3495.366</v>
      </c>
      <c r="AY25" s="866"/>
      <c r="AZ25" s="565"/>
      <c r="BA25" s="566"/>
      <c r="BB25" s="566"/>
      <c r="BC25" s="566"/>
      <c r="BD25" s="566"/>
      <c r="BE25" s="566"/>
      <c r="BF25" s="566"/>
      <c r="BG25" s="566"/>
      <c r="BI25" s="44"/>
      <c r="BJ25" s="44"/>
      <c r="BK25" s="45"/>
    </row>
    <row r="26" spans="1:68" ht="19.5" customHeight="1" thickBot="1">
      <c r="A26" s="30"/>
      <c r="B26" s="510" t="s">
        <v>108</v>
      </c>
      <c r="C26" s="511"/>
      <c r="D26" s="511"/>
      <c r="E26" s="511"/>
      <c r="F26" s="511"/>
      <c r="G26" s="511"/>
      <c r="H26" s="511"/>
      <c r="I26" s="511"/>
      <c r="J26" s="511"/>
      <c r="K26" s="512"/>
      <c r="L26" s="111"/>
      <c r="M26" s="112"/>
      <c r="N26" s="113"/>
      <c r="O26" s="756"/>
      <c r="P26" s="757"/>
      <c r="Q26" s="178" t="s">
        <v>150</v>
      </c>
      <c r="R26" s="179"/>
      <c r="S26" s="180"/>
      <c r="T26" s="665">
        <v>1124.3</v>
      </c>
      <c r="U26" s="666"/>
      <c r="V26" s="233" t="s">
        <v>151</v>
      </c>
      <c r="W26" s="234"/>
      <c r="X26" s="235"/>
      <c r="Y26" s="867">
        <v>4311.5</v>
      </c>
      <c r="Z26" s="868"/>
      <c r="AA26" s="133" t="s">
        <v>152</v>
      </c>
      <c r="AB26" s="134"/>
      <c r="AC26" s="135"/>
      <c r="AD26" s="553">
        <v>4669.7</v>
      </c>
      <c r="AE26" s="554"/>
      <c r="AF26" s="154" t="s">
        <v>153</v>
      </c>
      <c r="AG26" s="155"/>
      <c r="AH26" s="156"/>
      <c r="AI26" s="545">
        <v>4669.7</v>
      </c>
      <c r="AJ26" s="546"/>
      <c r="AK26" s="189" t="s">
        <v>154</v>
      </c>
      <c r="AL26" s="190"/>
      <c r="AM26" s="191"/>
      <c r="AN26" s="551">
        <v>4669.7</v>
      </c>
      <c r="AO26" s="552"/>
      <c r="AP26" s="213" t="s">
        <v>155</v>
      </c>
      <c r="AQ26" s="214"/>
      <c r="AR26" s="215"/>
      <c r="AS26" s="563">
        <v>4603</v>
      </c>
      <c r="AT26" s="564"/>
      <c r="AU26" s="143" t="s">
        <v>156</v>
      </c>
      <c r="AV26" s="144"/>
      <c r="AW26" s="145"/>
      <c r="AX26" s="822">
        <v>3566.7</v>
      </c>
      <c r="AY26" s="823"/>
      <c r="AZ26" s="565"/>
      <c r="BA26" s="566"/>
      <c r="BB26" s="566"/>
      <c r="BC26" s="566"/>
      <c r="BD26" s="566"/>
      <c r="BE26" s="566"/>
      <c r="BF26" s="566"/>
      <c r="BG26" s="566"/>
      <c r="BI26" s="44"/>
      <c r="BJ26" s="44"/>
      <c r="BK26" s="45"/>
    </row>
    <row r="27" spans="1:68" ht="30" customHeight="1">
      <c r="A27" s="30"/>
      <c r="B27" s="49"/>
      <c r="C27" s="50"/>
      <c r="D27" s="103"/>
      <c r="E27" s="50"/>
      <c r="G27" s="50"/>
      <c r="H27" s="50"/>
      <c r="I27" s="50"/>
      <c r="J27" s="50"/>
      <c r="L27" s="50"/>
      <c r="M27" s="50"/>
      <c r="N27" s="50"/>
      <c r="O27" s="50"/>
      <c r="Q27" s="50"/>
      <c r="R27" s="50"/>
      <c r="S27" s="50"/>
      <c r="T27" s="50"/>
      <c r="V27" s="50"/>
      <c r="W27" s="50"/>
      <c r="X27" s="50"/>
      <c r="Y27" s="50"/>
      <c r="AA27" s="50"/>
      <c r="AB27" s="50"/>
      <c r="AC27" s="50"/>
      <c r="AD27" s="50"/>
      <c r="AF27" s="50"/>
      <c r="AG27" s="50"/>
      <c r="AH27" s="50"/>
      <c r="AI27" s="50"/>
      <c r="AK27" s="50"/>
      <c r="AL27" s="50"/>
      <c r="AM27" s="50"/>
      <c r="AN27" s="50"/>
      <c r="BA27" s="50"/>
      <c r="BB27" s="50"/>
      <c r="BC27" s="50"/>
      <c r="BE27" s="50"/>
      <c r="BF27" s="50"/>
      <c r="BG27" s="50"/>
      <c r="BH27" s="50"/>
      <c r="BI27" s="44"/>
      <c r="BJ27" s="44"/>
      <c r="BK27" s="45"/>
    </row>
    <row r="28" spans="1:68" ht="26.25" customHeight="1">
      <c r="A28" s="30"/>
      <c r="B28" s="117" t="s">
        <v>18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  <c r="BJ28" s="52"/>
      <c r="BK28" s="53"/>
    </row>
    <row r="29" spans="1:68" ht="78" customHeight="1">
      <c r="A29" s="119"/>
      <c r="B29" s="771" t="s">
        <v>12</v>
      </c>
      <c r="C29" s="772"/>
      <c r="D29" s="772"/>
      <c r="E29" s="773"/>
      <c r="F29" s="120" t="s">
        <v>112</v>
      </c>
      <c r="G29" s="509" t="s">
        <v>105</v>
      </c>
      <c r="H29" s="509"/>
      <c r="I29" s="509"/>
      <c r="J29" s="509"/>
      <c r="K29" s="509"/>
      <c r="L29" s="509" t="s">
        <v>168</v>
      </c>
      <c r="M29" s="509"/>
      <c r="N29" s="509"/>
      <c r="O29" s="509" t="s">
        <v>169</v>
      </c>
      <c r="P29" s="509"/>
      <c r="Q29" s="509"/>
      <c r="R29" s="509" t="s">
        <v>13</v>
      </c>
      <c r="S29" s="509"/>
      <c r="T29" s="509"/>
      <c r="U29" s="509"/>
      <c r="V29" s="509" t="s">
        <v>14</v>
      </c>
      <c r="W29" s="509"/>
      <c r="X29" s="509"/>
      <c r="Y29" s="509"/>
      <c r="Z29" s="548" t="s">
        <v>49</v>
      </c>
      <c r="AA29" s="548"/>
      <c r="AB29" s="548"/>
      <c r="AC29" s="548"/>
      <c r="AD29" s="548"/>
      <c r="AE29" s="548"/>
      <c r="AF29" s="107" t="s">
        <v>119</v>
      </c>
      <c r="AG29" s="107" t="s">
        <v>109</v>
      </c>
      <c r="AH29" s="130" t="s">
        <v>15</v>
      </c>
      <c r="AI29" s="548" t="s">
        <v>191</v>
      </c>
      <c r="AJ29" s="548"/>
      <c r="AK29" s="105" t="s">
        <v>120</v>
      </c>
      <c r="AL29" s="105" t="s">
        <v>113</v>
      </c>
      <c r="AM29" s="105" t="s">
        <v>16</v>
      </c>
      <c r="AN29" s="542" t="s">
        <v>142</v>
      </c>
      <c r="AO29" s="543"/>
      <c r="AP29" s="542" t="s">
        <v>97</v>
      </c>
      <c r="AQ29" s="543"/>
      <c r="AR29" s="104" t="s">
        <v>110</v>
      </c>
      <c r="AS29" s="106" t="s">
        <v>67</v>
      </c>
      <c r="AT29" s="562" t="s">
        <v>17</v>
      </c>
      <c r="AU29" s="562"/>
      <c r="AV29" s="778" t="s">
        <v>50</v>
      </c>
      <c r="AW29" s="779"/>
      <c r="AX29" s="104" t="s">
        <v>118</v>
      </c>
      <c r="AY29" s="108" t="s">
        <v>123</v>
      </c>
      <c r="AZ29" s="105" t="s">
        <v>52</v>
      </c>
      <c r="BA29" s="105" t="s">
        <v>51</v>
      </c>
      <c r="BB29" s="105" t="s">
        <v>55</v>
      </c>
      <c r="BC29" s="106" t="s">
        <v>53</v>
      </c>
      <c r="BD29" s="583" t="s">
        <v>54</v>
      </c>
      <c r="BE29" s="584"/>
      <c r="BF29" s="584"/>
      <c r="BG29" s="584"/>
      <c r="BH29" s="585"/>
      <c r="BI29" s="562" t="s">
        <v>114</v>
      </c>
      <c r="BJ29" s="562"/>
      <c r="BK29" s="562"/>
    </row>
    <row r="30" spans="1:68" ht="24.95" customHeight="1">
      <c r="A30" s="94"/>
      <c r="B30" s="501"/>
      <c r="C30" s="502"/>
      <c r="D30" s="502"/>
      <c r="E30" s="503"/>
      <c r="F30" s="146" t="s">
        <v>188</v>
      </c>
      <c r="G30" s="408" t="s">
        <v>203</v>
      </c>
      <c r="H30" s="409"/>
      <c r="I30" s="409"/>
      <c r="J30" s="409"/>
      <c r="K30" s="410"/>
      <c r="L30" s="538">
        <v>3000</v>
      </c>
      <c r="M30" s="539"/>
      <c r="N30" s="540"/>
      <c r="O30" s="504"/>
      <c r="P30" s="505"/>
      <c r="Q30" s="506"/>
      <c r="R30" s="464" t="s">
        <v>199</v>
      </c>
      <c r="S30" s="465"/>
      <c r="T30" s="465"/>
      <c r="U30" s="466"/>
      <c r="V30" s="464" t="s">
        <v>216</v>
      </c>
      <c r="W30" s="465"/>
      <c r="X30" s="465"/>
      <c r="Y30" s="466"/>
      <c r="Z30" s="517" t="s">
        <v>221</v>
      </c>
      <c r="AA30" s="518"/>
      <c r="AB30" s="518"/>
      <c r="AC30" s="518"/>
      <c r="AD30" s="518"/>
      <c r="AE30" s="519"/>
      <c r="AF30" s="147"/>
      <c r="AG30" s="147"/>
      <c r="AH30" s="148"/>
      <c r="AI30" s="498">
        <v>0.88070000000000004</v>
      </c>
      <c r="AJ30" s="498"/>
      <c r="AK30" s="149" t="s">
        <v>167</v>
      </c>
      <c r="AL30" s="149" t="s">
        <v>167</v>
      </c>
      <c r="AM30" s="150"/>
      <c r="AN30" s="533"/>
      <c r="AO30" s="534"/>
      <c r="AP30" s="514"/>
      <c r="AQ30" s="514"/>
      <c r="AR30" s="151"/>
      <c r="AS30" s="147"/>
      <c r="AT30" s="283"/>
      <c r="AU30" s="283"/>
      <c r="AV30" s="276"/>
      <c r="AW30" s="276"/>
      <c r="AX30" s="147"/>
      <c r="AY30" s="147"/>
      <c r="AZ30" s="147" t="s">
        <v>171</v>
      </c>
      <c r="BA30" s="147" t="s">
        <v>171</v>
      </c>
      <c r="BB30" s="147"/>
      <c r="BC30" s="152"/>
      <c r="BD30" s="277"/>
      <c r="BE30" s="278"/>
      <c r="BF30" s="278"/>
      <c r="BG30" s="278"/>
      <c r="BH30" s="279"/>
      <c r="BI30" s="292" t="s">
        <v>194</v>
      </c>
      <c r="BJ30" s="293"/>
      <c r="BK30" s="294"/>
    </row>
    <row r="31" spans="1:68" ht="24.95" customHeight="1">
      <c r="A31" s="94"/>
      <c r="B31" s="501"/>
      <c r="C31" s="502"/>
      <c r="D31" s="502"/>
      <c r="E31" s="503"/>
      <c r="F31" s="146" t="s">
        <v>189</v>
      </c>
      <c r="G31" s="408" t="s">
        <v>204</v>
      </c>
      <c r="H31" s="409"/>
      <c r="I31" s="409"/>
      <c r="J31" s="409"/>
      <c r="K31" s="410"/>
      <c r="L31" s="538">
        <v>1000</v>
      </c>
      <c r="M31" s="539"/>
      <c r="N31" s="540"/>
      <c r="O31" s="504"/>
      <c r="P31" s="505"/>
      <c r="Q31" s="506"/>
      <c r="R31" s="464" t="s">
        <v>199</v>
      </c>
      <c r="S31" s="465"/>
      <c r="T31" s="465"/>
      <c r="U31" s="466"/>
      <c r="V31" s="464" t="s">
        <v>214</v>
      </c>
      <c r="W31" s="465"/>
      <c r="X31" s="465"/>
      <c r="Y31" s="466"/>
      <c r="Z31" s="517" t="s">
        <v>221</v>
      </c>
      <c r="AA31" s="518"/>
      <c r="AB31" s="518"/>
      <c r="AC31" s="518"/>
      <c r="AD31" s="518"/>
      <c r="AE31" s="519"/>
      <c r="AF31" s="147"/>
      <c r="AG31" s="147"/>
      <c r="AH31" s="148"/>
      <c r="AI31" s="498">
        <v>0.88070000000000004</v>
      </c>
      <c r="AJ31" s="498"/>
      <c r="AK31" s="149" t="s">
        <v>167</v>
      </c>
      <c r="AL31" s="149" t="s">
        <v>167</v>
      </c>
      <c r="AM31" s="150"/>
      <c r="AN31" s="533"/>
      <c r="AO31" s="534"/>
      <c r="AP31" s="514"/>
      <c r="AQ31" s="514"/>
      <c r="AR31" s="151"/>
      <c r="AS31" s="147"/>
      <c r="AT31" s="283"/>
      <c r="AU31" s="283"/>
      <c r="AV31" s="276"/>
      <c r="AW31" s="276"/>
      <c r="AX31" s="147"/>
      <c r="AY31" s="147"/>
      <c r="AZ31" s="147" t="s">
        <v>171</v>
      </c>
      <c r="BA31" s="147" t="s">
        <v>171</v>
      </c>
      <c r="BB31" s="147"/>
      <c r="BC31" s="152"/>
      <c r="BD31" s="277"/>
      <c r="BE31" s="278"/>
      <c r="BF31" s="278"/>
      <c r="BG31" s="278"/>
      <c r="BH31" s="279"/>
      <c r="BI31" s="292" t="s">
        <v>194</v>
      </c>
      <c r="BJ31" s="293"/>
      <c r="BK31" s="294"/>
    </row>
    <row r="32" spans="1:68" ht="24.95" customHeight="1">
      <c r="A32" s="94"/>
      <c r="B32" s="432"/>
      <c r="C32" s="433"/>
      <c r="D32" s="433"/>
      <c r="E32" s="434"/>
      <c r="F32" s="169" t="s">
        <v>206</v>
      </c>
      <c r="G32" s="435" t="s">
        <v>208</v>
      </c>
      <c r="H32" s="436"/>
      <c r="I32" s="436"/>
      <c r="J32" s="436"/>
      <c r="K32" s="437"/>
      <c r="L32" s="438">
        <v>1000</v>
      </c>
      <c r="M32" s="439"/>
      <c r="N32" s="440"/>
      <c r="O32" s="764"/>
      <c r="P32" s="765"/>
      <c r="Q32" s="766"/>
      <c r="R32" s="474" t="s">
        <v>199</v>
      </c>
      <c r="S32" s="475"/>
      <c r="T32" s="475"/>
      <c r="U32" s="476"/>
      <c r="V32" s="474" t="s">
        <v>216</v>
      </c>
      <c r="W32" s="475"/>
      <c r="X32" s="475"/>
      <c r="Y32" s="476"/>
      <c r="Z32" s="477" t="s">
        <v>220</v>
      </c>
      <c r="AA32" s="478"/>
      <c r="AB32" s="478"/>
      <c r="AC32" s="478"/>
      <c r="AD32" s="478"/>
      <c r="AE32" s="479"/>
      <c r="AF32" s="170"/>
      <c r="AG32" s="170"/>
      <c r="AH32" s="171"/>
      <c r="AI32" s="767">
        <v>0.90190000000000003</v>
      </c>
      <c r="AJ32" s="767"/>
      <c r="AK32" s="172" t="s">
        <v>167</v>
      </c>
      <c r="AL32" s="172" t="s">
        <v>167</v>
      </c>
      <c r="AM32" s="173"/>
      <c r="AN32" s="499"/>
      <c r="AO32" s="500"/>
      <c r="AP32" s="768"/>
      <c r="AQ32" s="768"/>
      <c r="AR32" s="174"/>
      <c r="AS32" s="175"/>
      <c r="AT32" s="769"/>
      <c r="AU32" s="769"/>
      <c r="AV32" s="770"/>
      <c r="AW32" s="770"/>
      <c r="AX32" s="175"/>
      <c r="AY32" s="175"/>
      <c r="AZ32" s="175" t="s">
        <v>171</v>
      </c>
      <c r="BA32" s="175" t="s">
        <v>171</v>
      </c>
      <c r="BB32" s="175"/>
      <c r="BC32" s="176"/>
      <c r="BD32" s="301"/>
      <c r="BE32" s="302"/>
      <c r="BF32" s="302"/>
      <c r="BG32" s="302"/>
      <c r="BH32" s="303"/>
      <c r="BI32" s="298" t="s">
        <v>192</v>
      </c>
      <c r="BJ32" s="299"/>
      <c r="BK32" s="300"/>
    </row>
    <row r="33" spans="1:63" ht="24.95" customHeight="1">
      <c r="A33" s="94"/>
      <c r="B33" s="423"/>
      <c r="C33" s="424"/>
      <c r="D33" s="424"/>
      <c r="E33" s="425"/>
      <c r="F33" s="193">
        <v>7</v>
      </c>
      <c r="G33" s="426" t="s">
        <v>209</v>
      </c>
      <c r="H33" s="427"/>
      <c r="I33" s="427"/>
      <c r="J33" s="427"/>
      <c r="K33" s="428"/>
      <c r="L33" s="429">
        <v>6000</v>
      </c>
      <c r="M33" s="430"/>
      <c r="N33" s="431"/>
      <c r="O33" s="526"/>
      <c r="P33" s="527"/>
      <c r="Q33" s="528"/>
      <c r="R33" s="467" t="s">
        <v>199</v>
      </c>
      <c r="S33" s="468"/>
      <c r="T33" s="468"/>
      <c r="U33" s="469"/>
      <c r="V33" s="467" t="s">
        <v>216</v>
      </c>
      <c r="W33" s="468"/>
      <c r="X33" s="468"/>
      <c r="Y33" s="469"/>
      <c r="Z33" s="470" t="s">
        <v>219</v>
      </c>
      <c r="AA33" s="471"/>
      <c r="AB33" s="471"/>
      <c r="AC33" s="471"/>
      <c r="AD33" s="471"/>
      <c r="AE33" s="472"/>
      <c r="AF33" s="194"/>
      <c r="AG33" s="194"/>
      <c r="AH33" s="195"/>
      <c r="AI33" s="473">
        <v>0.88670000000000004</v>
      </c>
      <c r="AJ33" s="473"/>
      <c r="AK33" s="196" t="s">
        <v>167</v>
      </c>
      <c r="AL33" s="196" t="s">
        <v>167</v>
      </c>
      <c r="AM33" s="197"/>
      <c r="AN33" s="496"/>
      <c r="AO33" s="497"/>
      <c r="AP33" s="515"/>
      <c r="AQ33" s="515"/>
      <c r="AR33" s="198"/>
      <c r="AS33" s="194"/>
      <c r="AT33" s="285"/>
      <c r="AU33" s="285"/>
      <c r="AV33" s="286"/>
      <c r="AW33" s="286"/>
      <c r="AX33" s="194"/>
      <c r="AY33" s="194"/>
      <c r="AZ33" s="194" t="s">
        <v>171</v>
      </c>
      <c r="BA33" s="194" t="s">
        <v>171</v>
      </c>
      <c r="BB33" s="194"/>
      <c r="BC33" s="199"/>
      <c r="BD33" s="295"/>
      <c r="BE33" s="296"/>
      <c r="BF33" s="296"/>
      <c r="BG33" s="296"/>
      <c r="BH33" s="297"/>
      <c r="BI33" s="304" t="s">
        <v>193</v>
      </c>
      <c r="BJ33" s="305"/>
      <c r="BK33" s="306"/>
    </row>
    <row r="34" spans="1:63" ht="24.95" customHeight="1">
      <c r="A34" s="94"/>
      <c r="B34" s="411"/>
      <c r="C34" s="412"/>
      <c r="D34" s="412"/>
      <c r="E34" s="413"/>
      <c r="F34" s="204">
        <v>8</v>
      </c>
      <c r="G34" s="414" t="s">
        <v>210</v>
      </c>
      <c r="H34" s="415"/>
      <c r="I34" s="415"/>
      <c r="J34" s="415"/>
      <c r="K34" s="416"/>
      <c r="L34" s="417">
        <v>2000</v>
      </c>
      <c r="M34" s="418"/>
      <c r="N34" s="419"/>
      <c r="O34" s="523"/>
      <c r="P34" s="524"/>
      <c r="Q34" s="525"/>
      <c r="R34" s="493" t="s">
        <v>199</v>
      </c>
      <c r="S34" s="494"/>
      <c r="T34" s="494"/>
      <c r="U34" s="495"/>
      <c r="V34" s="493" t="s">
        <v>216</v>
      </c>
      <c r="W34" s="494"/>
      <c r="X34" s="494"/>
      <c r="Y34" s="495"/>
      <c r="Z34" s="487" t="s">
        <v>176</v>
      </c>
      <c r="AA34" s="488"/>
      <c r="AB34" s="488"/>
      <c r="AC34" s="488"/>
      <c r="AD34" s="488"/>
      <c r="AE34" s="489"/>
      <c r="AF34" s="205"/>
      <c r="AG34" s="205"/>
      <c r="AH34" s="206"/>
      <c r="AI34" s="490">
        <v>0.88670000000000004</v>
      </c>
      <c r="AJ34" s="490"/>
      <c r="AK34" s="207" t="s">
        <v>167</v>
      </c>
      <c r="AL34" s="207" t="s">
        <v>167</v>
      </c>
      <c r="AM34" s="208"/>
      <c r="AN34" s="491"/>
      <c r="AO34" s="492"/>
      <c r="AP34" s="532"/>
      <c r="AQ34" s="532"/>
      <c r="AR34" s="209"/>
      <c r="AS34" s="210"/>
      <c r="AT34" s="287"/>
      <c r="AU34" s="287"/>
      <c r="AV34" s="288"/>
      <c r="AW34" s="288"/>
      <c r="AX34" s="210"/>
      <c r="AY34" s="210"/>
      <c r="AZ34" s="210" t="s">
        <v>171</v>
      </c>
      <c r="BA34" s="210" t="s">
        <v>171</v>
      </c>
      <c r="BB34" s="210"/>
      <c r="BC34" s="211"/>
      <c r="BD34" s="310"/>
      <c r="BE34" s="311"/>
      <c r="BF34" s="311"/>
      <c r="BG34" s="311"/>
      <c r="BH34" s="312"/>
      <c r="BI34" s="307" t="s">
        <v>193</v>
      </c>
      <c r="BJ34" s="308"/>
      <c r="BK34" s="309"/>
    </row>
    <row r="35" spans="1:63" ht="24.95" customHeight="1">
      <c r="A35" s="94"/>
      <c r="B35" s="420"/>
      <c r="C35" s="421"/>
      <c r="D35" s="421"/>
      <c r="E35" s="422"/>
      <c r="F35" s="181">
        <v>9</v>
      </c>
      <c r="G35" s="535" t="s">
        <v>211</v>
      </c>
      <c r="H35" s="536"/>
      <c r="I35" s="536"/>
      <c r="J35" s="536"/>
      <c r="K35" s="537"/>
      <c r="L35" s="405">
        <v>4000</v>
      </c>
      <c r="M35" s="406"/>
      <c r="N35" s="407"/>
      <c r="O35" s="520"/>
      <c r="P35" s="521"/>
      <c r="Q35" s="522"/>
      <c r="R35" s="480" t="s">
        <v>199</v>
      </c>
      <c r="S35" s="481"/>
      <c r="T35" s="481"/>
      <c r="U35" s="482"/>
      <c r="V35" s="480" t="s">
        <v>216</v>
      </c>
      <c r="W35" s="481"/>
      <c r="X35" s="481"/>
      <c r="Y35" s="482"/>
      <c r="Z35" s="529" t="s">
        <v>178</v>
      </c>
      <c r="AA35" s="530"/>
      <c r="AB35" s="530"/>
      <c r="AC35" s="530"/>
      <c r="AD35" s="530"/>
      <c r="AE35" s="531"/>
      <c r="AF35" s="182"/>
      <c r="AG35" s="182"/>
      <c r="AH35" s="183"/>
      <c r="AI35" s="516">
        <v>0.88070000000000004</v>
      </c>
      <c r="AJ35" s="516"/>
      <c r="AK35" s="184" t="s">
        <v>167</v>
      </c>
      <c r="AL35" s="184" t="s">
        <v>167</v>
      </c>
      <c r="AM35" s="185"/>
      <c r="AN35" s="483"/>
      <c r="AO35" s="484"/>
      <c r="AP35" s="513"/>
      <c r="AQ35" s="513"/>
      <c r="AR35" s="186"/>
      <c r="AS35" s="182"/>
      <c r="AT35" s="284"/>
      <c r="AU35" s="284"/>
      <c r="AV35" s="331"/>
      <c r="AW35" s="331"/>
      <c r="AX35" s="182"/>
      <c r="AY35" s="182"/>
      <c r="AZ35" s="182" t="s">
        <v>171</v>
      </c>
      <c r="BA35" s="182" t="s">
        <v>171</v>
      </c>
      <c r="BB35" s="182"/>
      <c r="BC35" s="187"/>
      <c r="BD35" s="332"/>
      <c r="BE35" s="333"/>
      <c r="BF35" s="333"/>
      <c r="BG35" s="333"/>
      <c r="BH35" s="334"/>
      <c r="BI35" s="315" t="s">
        <v>194</v>
      </c>
      <c r="BJ35" s="316"/>
      <c r="BK35" s="317"/>
    </row>
    <row r="36" spans="1:63" ht="24.95" customHeight="1">
      <c r="A36" s="94"/>
      <c r="B36" s="441"/>
      <c r="C36" s="442"/>
      <c r="D36" s="442"/>
      <c r="E36" s="443"/>
      <c r="F36" s="157">
        <v>10</v>
      </c>
      <c r="G36" s="444" t="s">
        <v>212</v>
      </c>
      <c r="H36" s="445"/>
      <c r="I36" s="445"/>
      <c r="J36" s="445"/>
      <c r="K36" s="446"/>
      <c r="L36" s="447">
        <v>2000</v>
      </c>
      <c r="M36" s="448"/>
      <c r="N36" s="449"/>
      <c r="O36" s="456"/>
      <c r="P36" s="457"/>
      <c r="Q36" s="458"/>
      <c r="R36" s="451" t="s">
        <v>199</v>
      </c>
      <c r="S36" s="452"/>
      <c r="T36" s="452"/>
      <c r="U36" s="453"/>
      <c r="V36" s="451" t="s">
        <v>216</v>
      </c>
      <c r="W36" s="452"/>
      <c r="X36" s="452"/>
      <c r="Y36" s="453"/>
      <c r="Z36" s="459" t="s">
        <v>173</v>
      </c>
      <c r="AA36" s="460"/>
      <c r="AB36" s="460"/>
      <c r="AC36" s="460"/>
      <c r="AD36" s="460"/>
      <c r="AE36" s="461"/>
      <c r="AF36" s="167"/>
      <c r="AG36" s="167"/>
      <c r="AH36" s="168"/>
      <c r="AI36" s="455">
        <v>0.90169999999999995</v>
      </c>
      <c r="AJ36" s="455"/>
      <c r="AK36" s="159" t="s">
        <v>167</v>
      </c>
      <c r="AL36" s="159" t="s">
        <v>167</v>
      </c>
      <c r="AM36" s="160"/>
      <c r="AN36" s="485"/>
      <c r="AO36" s="486"/>
      <c r="AP36" s="454"/>
      <c r="AQ36" s="454"/>
      <c r="AR36" s="161"/>
      <c r="AS36" s="158"/>
      <c r="AT36" s="450"/>
      <c r="AU36" s="450"/>
      <c r="AV36" s="338"/>
      <c r="AW36" s="338"/>
      <c r="AX36" s="158"/>
      <c r="AY36" s="158"/>
      <c r="AZ36" s="158" t="s">
        <v>171</v>
      </c>
      <c r="BA36" s="158" t="s">
        <v>171</v>
      </c>
      <c r="BB36" s="158"/>
      <c r="BC36" s="162"/>
      <c r="BD36" s="289"/>
      <c r="BE36" s="290"/>
      <c r="BF36" s="290"/>
      <c r="BG36" s="290"/>
      <c r="BH36" s="291"/>
      <c r="BI36" s="318" t="s">
        <v>217</v>
      </c>
      <c r="BJ36" s="319"/>
      <c r="BK36" s="320"/>
    </row>
    <row r="37" spans="1:63" ht="24.95" customHeight="1">
      <c r="A37" s="94"/>
      <c r="B37" s="894"/>
      <c r="C37" s="895"/>
      <c r="D37" s="895"/>
      <c r="E37" s="896"/>
      <c r="F37" s="131">
        <v>2</v>
      </c>
      <c r="G37" s="897" t="s">
        <v>201</v>
      </c>
      <c r="H37" s="898"/>
      <c r="I37" s="898"/>
      <c r="J37" s="898"/>
      <c r="K37" s="899"/>
      <c r="L37" s="900">
        <v>4400</v>
      </c>
      <c r="M37" s="901"/>
      <c r="N37" s="902"/>
      <c r="O37" s="903"/>
      <c r="P37" s="904"/>
      <c r="Q37" s="905"/>
      <c r="R37" s="952" t="s">
        <v>213</v>
      </c>
      <c r="S37" s="953"/>
      <c r="T37" s="953"/>
      <c r="U37" s="954"/>
      <c r="V37" s="952" t="s">
        <v>214</v>
      </c>
      <c r="W37" s="953"/>
      <c r="X37" s="953"/>
      <c r="Y37" s="954"/>
      <c r="Z37" s="955" t="s">
        <v>226</v>
      </c>
      <c r="AA37" s="956"/>
      <c r="AB37" s="956"/>
      <c r="AC37" s="956"/>
      <c r="AD37" s="956"/>
      <c r="AE37" s="957"/>
      <c r="AF37" s="136"/>
      <c r="AG37" s="136"/>
      <c r="AH37" s="137"/>
      <c r="AI37" s="958">
        <v>0.90190000000000003</v>
      </c>
      <c r="AJ37" s="958"/>
      <c r="AK37" s="138" t="s">
        <v>167</v>
      </c>
      <c r="AL37" s="138" t="s">
        <v>167</v>
      </c>
      <c r="AM37" s="139"/>
      <c r="AN37" s="959"/>
      <c r="AO37" s="960"/>
      <c r="AP37" s="961"/>
      <c r="AQ37" s="961"/>
      <c r="AR37" s="140"/>
      <c r="AS37" s="136"/>
      <c r="AT37" s="944"/>
      <c r="AU37" s="944"/>
      <c r="AV37" s="945"/>
      <c r="AW37" s="945"/>
      <c r="AX37" s="136"/>
      <c r="AY37" s="136"/>
      <c r="AZ37" s="136" t="s">
        <v>171</v>
      </c>
      <c r="BA37" s="136" t="s">
        <v>171</v>
      </c>
      <c r="BB37" s="136"/>
      <c r="BC37" s="141"/>
      <c r="BD37" s="946"/>
      <c r="BE37" s="947"/>
      <c r="BF37" s="947"/>
      <c r="BG37" s="947"/>
      <c r="BH37" s="948"/>
      <c r="BI37" s="949" t="s">
        <v>192</v>
      </c>
      <c r="BJ37" s="950"/>
      <c r="BK37" s="951"/>
    </row>
    <row r="38" spans="1:63" ht="24.95" customHeight="1">
      <c r="A38" s="94"/>
      <c r="B38" s="891"/>
      <c r="C38" s="892"/>
      <c r="D38" s="892"/>
      <c r="E38" s="893"/>
      <c r="F38" s="226">
        <v>3</v>
      </c>
      <c r="G38" s="888" t="s">
        <v>190</v>
      </c>
      <c r="H38" s="889"/>
      <c r="I38" s="889"/>
      <c r="J38" s="889"/>
      <c r="K38" s="890"/>
      <c r="L38" s="941">
        <v>3810</v>
      </c>
      <c r="M38" s="942"/>
      <c r="N38" s="943"/>
      <c r="O38" s="938"/>
      <c r="P38" s="939"/>
      <c r="Q38" s="940"/>
      <c r="R38" s="909" t="s">
        <v>213</v>
      </c>
      <c r="S38" s="910"/>
      <c r="T38" s="910"/>
      <c r="U38" s="911"/>
      <c r="V38" s="909" t="s">
        <v>216</v>
      </c>
      <c r="W38" s="910"/>
      <c r="X38" s="910"/>
      <c r="Y38" s="911"/>
      <c r="Z38" s="906" t="s">
        <v>184</v>
      </c>
      <c r="AA38" s="907"/>
      <c r="AB38" s="907"/>
      <c r="AC38" s="907"/>
      <c r="AD38" s="907"/>
      <c r="AE38" s="908"/>
      <c r="AF38" s="227"/>
      <c r="AG38" s="227"/>
      <c r="AH38" s="227"/>
      <c r="AI38" s="936">
        <v>0.90190000000000003</v>
      </c>
      <c r="AJ38" s="937"/>
      <c r="AK38" s="228" t="s">
        <v>167</v>
      </c>
      <c r="AL38" s="228" t="s">
        <v>167</v>
      </c>
      <c r="AM38" s="229"/>
      <c r="AN38" s="884"/>
      <c r="AO38" s="885"/>
      <c r="AP38" s="884"/>
      <c r="AQ38" s="885"/>
      <c r="AR38" s="230"/>
      <c r="AS38" s="227"/>
      <c r="AT38" s="886"/>
      <c r="AU38" s="887"/>
      <c r="AV38" s="962"/>
      <c r="AW38" s="963"/>
      <c r="AX38" s="227"/>
      <c r="AY38" s="227"/>
      <c r="AZ38" s="227" t="s">
        <v>171</v>
      </c>
      <c r="BA38" s="227" t="s">
        <v>171</v>
      </c>
      <c r="BB38" s="227"/>
      <c r="BC38" s="231"/>
      <c r="BD38" s="964"/>
      <c r="BE38" s="965"/>
      <c r="BF38" s="965"/>
      <c r="BG38" s="965"/>
      <c r="BH38" s="966"/>
      <c r="BI38" s="962" t="s">
        <v>192</v>
      </c>
      <c r="BJ38" s="967"/>
      <c r="BK38" s="963"/>
    </row>
    <row r="39" spans="1:63" ht="24.95" customHeight="1">
      <c r="A39" s="94"/>
      <c r="B39" s="869"/>
      <c r="C39" s="870"/>
      <c r="D39" s="870"/>
      <c r="E39" s="871"/>
      <c r="F39" s="220" t="s">
        <v>187</v>
      </c>
      <c r="G39" s="872" t="s">
        <v>225</v>
      </c>
      <c r="H39" s="873"/>
      <c r="I39" s="873"/>
      <c r="J39" s="873"/>
      <c r="K39" s="874"/>
      <c r="L39" s="875">
        <v>1000</v>
      </c>
      <c r="M39" s="876"/>
      <c r="N39" s="877"/>
      <c r="O39" s="878"/>
      <c r="P39" s="879"/>
      <c r="Q39" s="880"/>
      <c r="R39" s="881" t="s">
        <v>213</v>
      </c>
      <c r="S39" s="882"/>
      <c r="T39" s="882"/>
      <c r="U39" s="883"/>
      <c r="V39" s="881" t="s">
        <v>214</v>
      </c>
      <c r="W39" s="882"/>
      <c r="X39" s="882"/>
      <c r="Y39" s="883"/>
      <c r="Z39" s="921" t="s">
        <v>181</v>
      </c>
      <c r="AA39" s="922"/>
      <c r="AB39" s="922"/>
      <c r="AC39" s="922"/>
      <c r="AD39" s="922"/>
      <c r="AE39" s="923"/>
      <c r="AF39" s="221"/>
      <c r="AG39" s="221"/>
      <c r="AH39" s="221"/>
      <c r="AI39" s="927">
        <v>0.90190000000000003</v>
      </c>
      <c r="AJ39" s="927"/>
      <c r="AK39" s="222" t="s">
        <v>167</v>
      </c>
      <c r="AL39" s="222" t="s">
        <v>167</v>
      </c>
      <c r="AM39" s="223"/>
      <c r="AN39" s="928"/>
      <c r="AO39" s="929"/>
      <c r="AP39" s="930"/>
      <c r="AQ39" s="930"/>
      <c r="AR39" s="224"/>
      <c r="AS39" s="221"/>
      <c r="AT39" s="931"/>
      <c r="AU39" s="931"/>
      <c r="AV39" s="932"/>
      <c r="AW39" s="932"/>
      <c r="AX39" s="221"/>
      <c r="AY39" s="221"/>
      <c r="AZ39" s="221" t="s">
        <v>171</v>
      </c>
      <c r="BA39" s="221" t="s">
        <v>171</v>
      </c>
      <c r="BB39" s="221"/>
      <c r="BC39" s="225"/>
      <c r="BD39" s="933"/>
      <c r="BE39" s="934"/>
      <c r="BF39" s="934"/>
      <c r="BG39" s="934"/>
      <c r="BH39" s="935"/>
      <c r="BI39" s="924" t="s">
        <v>192</v>
      </c>
      <c r="BJ39" s="925"/>
      <c r="BK39" s="926"/>
    </row>
    <row r="40" spans="1:63" ht="24.95" customHeight="1">
      <c r="A40" s="94"/>
      <c r="B40" s="869"/>
      <c r="C40" s="870"/>
      <c r="D40" s="870"/>
      <c r="E40" s="871"/>
      <c r="F40" s="220" t="s">
        <v>187</v>
      </c>
      <c r="G40" s="872" t="s">
        <v>200</v>
      </c>
      <c r="H40" s="873"/>
      <c r="I40" s="873"/>
      <c r="J40" s="873"/>
      <c r="K40" s="874"/>
      <c r="L40" s="875">
        <v>3000</v>
      </c>
      <c r="M40" s="876"/>
      <c r="N40" s="877"/>
      <c r="O40" s="878"/>
      <c r="P40" s="879"/>
      <c r="Q40" s="880"/>
      <c r="R40" s="881" t="s">
        <v>213</v>
      </c>
      <c r="S40" s="882"/>
      <c r="T40" s="882"/>
      <c r="U40" s="883"/>
      <c r="V40" s="881" t="s">
        <v>214</v>
      </c>
      <c r="W40" s="882"/>
      <c r="X40" s="882"/>
      <c r="Y40" s="883"/>
      <c r="Z40" s="921" t="s">
        <v>181</v>
      </c>
      <c r="AA40" s="922"/>
      <c r="AB40" s="922"/>
      <c r="AC40" s="922"/>
      <c r="AD40" s="922"/>
      <c r="AE40" s="923"/>
      <c r="AF40" s="221"/>
      <c r="AG40" s="221"/>
      <c r="AH40" s="221"/>
      <c r="AI40" s="927">
        <v>0.90190000000000003</v>
      </c>
      <c r="AJ40" s="927"/>
      <c r="AK40" s="222" t="s">
        <v>167</v>
      </c>
      <c r="AL40" s="222" t="s">
        <v>167</v>
      </c>
      <c r="AM40" s="223"/>
      <c r="AN40" s="928"/>
      <c r="AO40" s="929"/>
      <c r="AP40" s="930"/>
      <c r="AQ40" s="930"/>
      <c r="AR40" s="224"/>
      <c r="AS40" s="221"/>
      <c r="AT40" s="931"/>
      <c r="AU40" s="931"/>
      <c r="AV40" s="932"/>
      <c r="AW40" s="932"/>
      <c r="AX40" s="221"/>
      <c r="AY40" s="221"/>
      <c r="AZ40" s="221" t="s">
        <v>171</v>
      </c>
      <c r="BA40" s="221" t="s">
        <v>171</v>
      </c>
      <c r="BB40" s="221"/>
      <c r="BC40" s="225"/>
      <c r="BD40" s="933"/>
      <c r="BE40" s="934"/>
      <c r="BF40" s="934"/>
      <c r="BG40" s="934"/>
      <c r="BH40" s="935"/>
      <c r="BI40" s="924" t="s">
        <v>192</v>
      </c>
      <c r="BJ40" s="925"/>
      <c r="BK40" s="926"/>
    </row>
    <row r="41" spans="1:63" ht="24.95" customHeight="1">
      <c r="A41" s="94"/>
      <c r="B41" s="912"/>
      <c r="C41" s="913"/>
      <c r="D41" s="913"/>
      <c r="E41" s="914"/>
      <c r="F41" s="169" t="s">
        <v>228</v>
      </c>
      <c r="G41" s="435" t="s">
        <v>207</v>
      </c>
      <c r="H41" s="436"/>
      <c r="I41" s="436"/>
      <c r="J41" s="436"/>
      <c r="K41" s="437"/>
      <c r="L41" s="438">
        <v>250</v>
      </c>
      <c r="M41" s="439"/>
      <c r="N41" s="440"/>
      <c r="O41" s="915"/>
      <c r="P41" s="916"/>
      <c r="Q41" s="917"/>
      <c r="R41" s="474" t="s">
        <v>213</v>
      </c>
      <c r="S41" s="475"/>
      <c r="T41" s="475"/>
      <c r="U41" s="476"/>
      <c r="V41" s="474" t="s">
        <v>214</v>
      </c>
      <c r="W41" s="475"/>
      <c r="X41" s="475"/>
      <c r="Y41" s="476"/>
      <c r="Z41" s="918" t="s">
        <v>224</v>
      </c>
      <c r="AA41" s="919"/>
      <c r="AB41" s="919"/>
      <c r="AC41" s="919"/>
      <c r="AD41" s="919"/>
      <c r="AE41" s="920"/>
      <c r="AF41" s="175"/>
      <c r="AG41" s="175"/>
      <c r="AH41" s="192"/>
      <c r="AI41" s="767">
        <v>0.90190000000000003</v>
      </c>
      <c r="AJ41" s="767"/>
      <c r="AK41" s="172" t="s">
        <v>167</v>
      </c>
      <c r="AL41" s="172" t="s">
        <v>167</v>
      </c>
      <c r="AM41" s="173"/>
      <c r="AN41" s="499"/>
      <c r="AO41" s="500"/>
      <c r="AP41" s="768"/>
      <c r="AQ41" s="768"/>
      <c r="AR41" s="174"/>
      <c r="AS41" s="175"/>
      <c r="AT41" s="769"/>
      <c r="AU41" s="769"/>
      <c r="AV41" s="770"/>
      <c r="AW41" s="770"/>
      <c r="AX41" s="175"/>
      <c r="AY41" s="175"/>
      <c r="AZ41" s="175" t="s">
        <v>171</v>
      </c>
      <c r="BA41" s="175" t="s">
        <v>171</v>
      </c>
      <c r="BB41" s="175"/>
      <c r="BC41" s="176"/>
      <c r="BD41" s="301"/>
      <c r="BE41" s="302"/>
      <c r="BF41" s="302"/>
      <c r="BG41" s="302"/>
      <c r="BH41" s="303"/>
      <c r="BI41" s="298" t="s">
        <v>192</v>
      </c>
      <c r="BJ41" s="299"/>
      <c r="BK41" s="300"/>
    </row>
    <row r="42" spans="1:63" ht="24.95" customHeight="1">
      <c r="A42" s="94"/>
      <c r="B42" s="912"/>
      <c r="C42" s="913"/>
      <c r="D42" s="913"/>
      <c r="E42" s="914"/>
      <c r="F42" s="169" t="s">
        <v>205</v>
      </c>
      <c r="G42" s="435" t="s">
        <v>207</v>
      </c>
      <c r="H42" s="436"/>
      <c r="I42" s="436"/>
      <c r="J42" s="436"/>
      <c r="K42" s="437"/>
      <c r="L42" s="438">
        <v>200</v>
      </c>
      <c r="M42" s="439"/>
      <c r="N42" s="440"/>
      <c r="O42" s="915"/>
      <c r="P42" s="916"/>
      <c r="Q42" s="917"/>
      <c r="R42" s="474" t="s">
        <v>213</v>
      </c>
      <c r="S42" s="475"/>
      <c r="T42" s="475"/>
      <c r="U42" s="476"/>
      <c r="V42" s="474" t="s">
        <v>214</v>
      </c>
      <c r="W42" s="475"/>
      <c r="X42" s="475"/>
      <c r="Y42" s="476"/>
      <c r="Z42" s="918" t="s">
        <v>223</v>
      </c>
      <c r="AA42" s="919"/>
      <c r="AB42" s="919"/>
      <c r="AC42" s="919"/>
      <c r="AD42" s="919"/>
      <c r="AE42" s="920"/>
      <c r="AF42" s="175"/>
      <c r="AG42" s="175"/>
      <c r="AH42" s="192"/>
      <c r="AI42" s="767">
        <v>0.90190000000000003</v>
      </c>
      <c r="AJ42" s="767"/>
      <c r="AK42" s="172" t="s">
        <v>167</v>
      </c>
      <c r="AL42" s="172" t="s">
        <v>167</v>
      </c>
      <c r="AM42" s="173"/>
      <c r="AN42" s="499"/>
      <c r="AO42" s="500"/>
      <c r="AP42" s="768"/>
      <c r="AQ42" s="768"/>
      <c r="AR42" s="174"/>
      <c r="AS42" s="175"/>
      <c r="AT42" s="769"/>
      <c r="AU42" s="769"/>
      <c r="AV42" s="770"/>
      <c r="AW42" s="770"/>
      <c r="AX42" s="175"/>
      <c r="AY42" s="175"/>
      <c r="AZ42" s="175" t="s">
        <v>171</v>
      </c>
      <c r="BA42" s="175" t="s">
        <v>171</v>
      </c>
      <c r="BB42" s="175"/>
      <c r="BC42" s="176"/>
      <c r="BD42" s="301"/>
      <c r="BE42" s="302"/>
      <c r="BF42" s="302"/>
      <c r="BG42" s="302"/>
      <c r="BH42" s="303"/>
      <c r="BI42" s="298" t="s">
        <v>192</v>
      </c>
      <c r="BJ42" s="299"/>
      <c r="BK42" s="300"/>
    </row>
    <row r="43" spans="1:63" s="22" customFormat="1" ht="15.75" customHeight="1">
      <c r="A43" s="50"/>
      <c r="B43" s="121"/>
      <c r="C43" s="121"/>
      <c r="D43" s="121"/>
      <c r="E43" s="121"/>
      <c r="F43" s="122"/>
      <c r="G43" s="54"/>
      <c r="H43" s="54"/>
      <c r="I43" s="54"/>
      <c r="J43" s="54"/>
      <c r="K43" s="54"/>
      <c r="L43" s="398">
        <f>SUM(L30:N42)</f>
        <v>31660</v>
      </c>
      <c r="M43" s="398"/>
      <c r="N43" s="398"/>
      <c r="O43" s="398">
        <f>SUM(O30:Q36)</f>
        <v>0</v>
      </c>
      <c r="P43" s="398"/>
      <c r="Q43" s="398"/>
      <c r="R43" s="55"/>
      <c r="S43" s="85"/>
      <c r="T43" s="85"/>
      <c r="U43" s="85"/>
      <c r="V43" s="56"/>
      <c r="W43" s="57"/>
      <c r="X43" s="57"/>
      <c r="Y43" s="57"/>
      <c r="Z43" s="58"/>
      <c r="AA43" s="58"/>
      <c r="AB43" s="58"/>
      <c r="AC43" s="58"/>
      <c r="AD43" s="58"/>
      <c r="AE43" s="58"/>
      <c r="AF43" s="59"/>
      <c r="AG43" s="59"/>
      <c r="AH43" s="59"/>
      <c r="AI43" s="60"/>
      <c r="AJ43" s="60"/>
      <c r="AK43" s="59"/>
      <c r="AL43" s="59"/>
      <c r="AM43" s="61"/>
      <c r="AN43" s="62"/>
      <c r="AO43" s="62"/>
      <c r="AP43" s="63"/>
      <c r="AQ43" s="63"/>
      <c r="AR43" s="64"/>
      <c r="AS43" s="65"/>
      <c r="AT43" s="92"/>
      <c r="AU43" s="93"/>
      <c r="AV43" s="66"/>
      <c r="AW43" s="66"/>
      <c r="AX43" s="67"/>
      <c r="AY43" s="68"/>
      <c r="AZ43" s="69"/>
      <c r="BA43" s="69"/>
      <c r="BB43" s="69"/>
      <c r="BC43" s="69"/>
      <c r="BD43" s="70"/>
      <c r="BE43" s="70"/>
      <c r="BF43" s="70"/>
      <c r="BG43" s="70"/>
      <c r="BH43" s="70"/>
      <c r="BI43" s="66"/>
      <c r="BJ43" s="66"/>
      <c r="BK43" s="66"/>
    </row>
    <row r="44" spans="1:63" ht="21.75" customHeight="1">
      <c r="A44" s="26"/>
      <c r="B44" s="280" t="s">
        <v>122</v>
      </c>
      <c r="C44" s="280"/>
      <c r="D44" s="280"/>
      <c r="E44" s="280"/>
      <c r="F44" s="280"/>
      <c r="G44" s="280"/>
      <c r="H44" s="280"/>
      <c r="I44" s="280"/>
      <c r="J44" s="280"/>
      <c r="K44" s="280"/>
      <c r="L44" s="399" t="s">
        <v>25</v>
      </c>
      <c r="M44" s="401"/>
      <c r="N44" s="401"/>
      <c r="O44" s="401"/>
      <c r="P44" s="401"/>
      <c r="Q44" s="401"/>
      <c r="R44" s="402" t="s">
        <v>158</v>
      </c>
      <c r="S44" s="403"/>
      <c r="T44" s="403"/>
      <c r="U44" s="403"/>
      <c r="V44" s="404"/>
      <c r="W44" s="462" t="s">
        <v>21</v>
      </c>
      <c r="X44" s="339"/>
      <c r="Y44" s="339"/>
      <c r="Z44" s="339"/>
      <c r="AA44" s="339"/>
      <c r="AB44" s="339"/>
      <c r="AC44" s="339"/>
      <c r="AD44" s="339"/>
      <c r="AE44" s="463"/>
      <c r="AF44" s="462" t="s">
        <v>20</v>
      </c>
      <c r="AG44" s="339"/>
      <c r="AH44" s="339"/>
      <c r="AI44" s="339"/>
      <c r="AJ44" s="339"/>
      <c r="AK44" s="339"/>
      <c r="AL44" s="339"/>
      <c r="AM44" s="463"/>
      <c r="AN44" s="350" t="s">
        <v>23</v>
      </c>
      <c r="AO44" s="350"/>
      <c r="AP44" s="350"/>
      <c r="AQ44" s="350"/>
      <c r="AR44" s="273">
        <f>L43</f>
        <v>31660</v>
      </c>
      <c r="AS44" s="274"/>
      <c r="AT44" s="275"/>
      <c r="AU44" s="281" t="s">
        <v>24</v>
      </c>
      <c r="AV44" s="282"/>
      <c r="AW44" s="282"/>
      <c r="AX44" s="282"/>
      <c r="AY44" s="282"/>
      <c r="AZ44" s="339" t="s">
        <v>46</v>
      </c>
      <c r="BA44" s="339"/>
      <c r="BB44" s="339"/>
      <c r="BC44" s="280" t="s">
        <v>64</v>
      </c>
      <c r="BD44" s="280"/>
      <c r="BE44" s="280"/>
      <c r="BF44" s="280"/>
      <c r="BG44" s="280"/>
      <c r="BH44" s="280" t="s">
        <v>35</v>
      </c>
      <c r="BI44" s="280"/>
      <c r="BJ44" s="280"/>
      <c r="BK44" s="280"/>
    </row>
    <row r="45" spans="1:63" ht="21.75" customHeight="1">
      <c r="A45" s="20"/>
      <c r="B45" s="400" t="s">
        <v>28</v>
      </c>
      <c r="C45" s="400"/>
      <c r="D45" s="400"/>
      <c r="E45" s="400"/>
      <c r="F45" s="400"/>
      <c r="G45" s="400"/>
      <c r="H45" s="400"/>
      <c r="I45" s="400"/>
      <c r="J45" s="400"/>
      <c r="K45" s="400"/>
      <c r="L45" s="280" t="s">
        <v>19</v>
      </c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386">
        <v>0.45</v>
      </c>
      <c r="X45" s="387"/>
      <c r="Y45" s="387"/>
      <c r="Z45" s="387"/>
      <c r="AA45" s="387"/>
      <c r="AB45" s="387"/>
      <c r="AC45" s="387"/>
      <c r="AD45" s="387"/>
      <c r="AE45" s="388"/>
      <c r="AF45" s="386">
        <v>0.61</v>
      </c>
      <c r="AG45" s="387"/>
      <c r="AH45" s="387"/>
      <c r="AI45" s="387"/>
      <c r="AJ45" s="387"/>
      <c r="AK45" s="387"/>
      <c r="AL45" s="387"/>
      <c r="AM45" s="388"/>
      <c r="AN45" s="383" t="s">
        <v>106</v>
      </c>
      <c r="AO45" s="384"/>
      <c r="AP45" s="384"/>
      <c r="AQ45" s="385"/>
      <c r="AR45" s="351">
        <v>40</v>
      </c>
      <c r="AS45" s="352"/>
      <c r="AT45" s="353"/>
      <c r="AU45" s="281" t="s">
        <v>27</v>
      </c>
      <c r="AV45" s="282"/>
      <c r="AW45" s="282"/>
      <c r="AX45" s="282"/>
      <c r="AY45" s="340"/>
      <c r="AZ45" s="335">
        <v>51420</v>
      </c>
      <c r="BA45" s="336"/>
      <c r="BB45" s="337"/>
      <c r="BC45" s="314">
        <v>13.363</v>
      </c>
      <c r="BD45" s="314"/>
      <c r="BE45" s="314"/>
      <c r="BF45" s="314"/>
      <c r="BG45" s="314"/>
      <c r="BH45" s="321"/>
      <c r="BI45" s="322"/>
      <c r="BJ45" s="322"/>
      <c r="BK45" s="323"/>
    </row>
    <row r="46" spans="1:63" ht="21.75" customHeight="1">
      <c r="A46" s="20"/>
      <c r="B46" s="399" t="s">
        <v>30</v>
      </c>
      <c r="C46" s="399"/>
      <c r="D46" s="399"/>
      <c r="E46" s="399"/>
      <c r="F46" s="399"/>
      <c r="G46" s="399"/>
      <c r="H46" s="280" t="s">
        <v>3</v>
      </c>
      <c r="I46" s="280"/>
      <c r="J46" s="280"/>
      <c r="K46" s="280"/>
      <c r="L46" s="368" t="s">
        <v>59</v>
      </c>
      <c r="M46" s="368"/>
      <c r="N46" s="368"/>
      <c r="O46" s="368"/>
      <c r="P46" s="368"/>
      <c r="Q46" s="368"/>
      <c r="R46" s="368" t="s">
        <v>60</v>
      </c>
      <c r="S46" s="368"/>
      <c r="T46" s="368"/>
      <c r="U46" s="368"/>
      <c r="V46" s="368"/>
      <c r="W46" s="50"/>
      <c r="X46" s="20"/>
      <c r="Y46" s="20"/>
      <c r="Z46" s="20"/>
      <c r="AA46" s="20"/>
      <c r="AB46" s="20"/>
      <c r="AC46" s="20"/>
      <c r="AD46" s="50"/>
      <c r="AE46" s="50"/>
      <c r="AF46" s="20"/>
      <c r="AG46" s="20"/>
      <c r="AH46" s="20"/>
      <c r="AI46" s="20"/>
      <c r="AJ46" s="20"/>
      <c r="AK46" s="20"/>
      <c r="AL46" s="50"/>
      <c r="AM46" s="50"/>
      <c r="AN46" s="347" t="s">
        <v>26</v>
      </c>
      <c r="AO46" s="348"/>
      <c r="AP46" s="348"/>
      <c r="AQ46" s="349"/>
      <c r="AR46" s="351">
        <v>1460</v>
      </c>
      <c r="AS46" s="352"/>
      <c r="AT46" s="353"/>
      <c r="AU46" s="281" t="s">
        <v>29</v>
      </c>
      <c r="AV46" s="282"/>
      <c r="AW46" s="282"/>
      <c r="AX46" s="282"/>
      <c r="AY46" s="340"/>
      <c r="AZ46" s="335">
        <v>49997</v>
      </c>
      <c r="BA46" s="336"/>
      <c r="BB46" s="337"/>
      <c r="BC46" s="314">
        <v>13.090999999999999</v>
      </c>
      <c r="BD46" s="314"/>
      <c r="BE46" s="314"/>
      <c r="BF46" s="314"/>
      <c r="BG46" s="314"/>
      <c r="BH46" s="321"/>
      <c r="BI46" s="322"/>
      <c r="BJ46" s="322"/>
      <c r="BK46" s="323"/>
    </row>
    <row r="47" spans="1:63" ht="21.75" customHeight="1">
      <c r="A47" s="20"/>
      <c r="B47" s="394" t="s">
        <v>163</v>
      </c>
      <c r="C47" s="394"/>
      <c r="D47" s="394"/>
      <c r="E47" s="394"/>
      <c r="F47" s="394"/>
      <c r="G47" s="394"/>
      <c r="H47" s="391" t="s">
        <v>161</v>
      </c>
      <c r="I47" s="391"/>
      <c r="J47" s="391"/>
      <c r="K47" s="391"/>
      <c r="L47" s="370" t="s">
        <v>157</v>
      </c>
      <c r="M47" s="370"/>
      <c r="N47" s="370"/>
      <c r="O47" s="370"/>
      <c r="P47" s="370"/>
      <c r="Q47" s="370"/>
      <c r="R47" s="369">
        <v>1.4</v>
      </c>
      <c r="S47" s="369"/>
      <c r="T47" s="369"/>
      <c r="U47" s="369"/>
      <c r="V47" s="369"/>
      <c r="W47" s="50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 s="50"/>
      <c r="AN47" s="347" t="s">
        <v>32</v>
      </c>
      <c r="AO47" s="348"/>
      <c r="AP47" s="348"/>
      <c r="AQ47" s="349"/>
      <c r="AR47" s="351">
        <v>200</v>
      </c>
      <c r="AS47" s="352"/>
      <c r="AT47" s="353"/>
      <c r="AU47" s="344" t="s">
        <v>33</v>
      </c>
      <c r="AV47" s="345"/>
      <c r="AW47" s="345"/>
      <c r="AX47" s="345"/>
      <c r="AY47" s="346"/>
      <c r="AZ47" s="341">
        <v>48577</v>
      </c>
      <c r="BA47" s="342"/>
      <c r="BB47" s="343"/>
      <c r="BC47" s="314">
        <v>12.819000000000001</v>
      </c>
      <c r="BD47" s="314"/>
      <c r="BE47" s="314"/>
      <c r="BF47" s="314"/>
      <c r="BG47" s="314"/>
      <c r="BH47" s="321"/>
      <c r="BI47" s="322"/>
      <c r="BJ47" s="322"/>
      <c r="BK47" s="323"/>
    </row>
    <row r="48" spans="1:63" ht="21.75" customHeight="1">
      <c r="A48" s="20"/>
      <c r="B48" s="394" t="s">
        <v>164</v>
      </c>
      <c r="C48" s="394"/>
      <c r="D48" s="394"/>
      <c r="E48" s="394"/>
      <c r="F48" s="394"/>
      <c r="G48" s="394"/>
      <c r="H48" s="391" t="s">
        <v>162</v>
      </c>
      <c r="I48" s="391"/>
      <c r="J48" s="391"/>
      <c r="K48" s="391"/>
      <c r="L48" s="370"/>
      <c r="M48" s="370"/>
      <c r="N48" s="370"/>
      <c r="O48" s="370"/>
      <c r="P48" s="370"/>
      <c r="Q48" s="370"/>
      <c r="R48" s="369"/>
      <c r="S48" s="369"/>
      <c r="T48" s="369"/>
      <c r="U48" s="369"/>
      <c r="V48" s="369"/>
      <c r="W48" s="50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 s="50"/>
      <c r="AN48" s="347" t="s">
        <v>37</v>
      </c>
      <c r="AO48" s="348"/>
      <c r="AP48" s="348"/>
      <c r="AQ48" s="349"/>
      <c r="AR48" s="351">
        <v>30</v>
      </c>
      <c r="AS48" s="352"/>
      <c r="AT48" s="353"/>
      <c r="AU48" s="357" t="s">
        <v>34</v>
      </c>
      <c r="AV48" s="358"/>
      <c r="AW48" s="358"/>
      <c r="AX48" s="358"/>
      <c r="AY48" s="359"/>
      <c r="AZ48" s="363">
        <v>10988</v>
      </c>
      <c r="BA48" s="364"/>
      <c r="BB48" s="365"/>
      <c r="BC48" s="367"/>
      <c r="BD48" s="367"/>
      <c r="BE48" s="367"/>
      <c r="BF48" s="367"/>
      <c r="BG48" s="367"/>
      <c r="BH48" s="321"/>
      <c r="BI48" s="322"/>
      <c r="BJ48" s="322"/>
      <c r="BK48" s="323"/>
    </row>
    <row r="49" spans="1:63" ht="21.75" customHeight="1">
      <c r="A49" s="20"/>
      <c r="B49" s="392" t="s">
        <v>56</v>
      </c>
      <c r="C49" s="392"/>
      <c r="D49" s="392"/>
      <c r="E49" s="392"/>
      <c r="F49" s="392"/>
      <c r="G49" s="392"/>
      <c r="H49" s="394" t="s">
        <v>159</v>
      </c>
      <c r="I49" s="394"/>
      <c r="J49" s="394"/>
      <c r="K49" s="394"/>
      <c r="L49" s="368" t="s">
        <v>61</v>
      </c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50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50"/>
      <c r="AN49" s="347" t="s">
        <v>35</v>
      </c>
      <c r="AO49" s="348"/>
      <c r="AP49" s="348"/>
      <c r="AQ49" s="349"/>
      <c r="AR49" s="351">
        <v>356</v>
      </c>
      <c r="AS49" s="352"/>
      <c r="AT49" s="353"/>
      <c r="AU49" s="350" t="s">
        <v>36</v>
      </c>
      <c r="AV49" s="350"/>
      <c r="AW49" s="350"/>
      <c r="AX49" s="350"/>
      <c r="AY49" s="350"/>
      <c r="AZ49" s="280">
        <v>52.29</v>
      </c>
      <c r="BA49" s="280"/>
      <c r="BB49" s="280"/>
      <c r="BC49" s="366" t="s">
        <v>195</v>
      </c>
      <c r="BD49" s="366"/>
      <c r="BE49" s="366"/>
      <c r="BF49" s="366"/>
      <c r="BG49" s="366"/>
      <c r="BH49" s="313">
        <v>1.0249999999999999</v>
      </c>
      <c r="BI49" s="313"/>
      <c r="BJ49" s="313"/>
      <c r="BK49" s="313"/>
    </row>
    <row r="50" spans="1:63" ht="21.75" customHeight="1">
      <c r="A50" s="20"/>
      <c r="B50" s="280" t="s">
        <v>22</v>
      </c>
      <c r="C50" s="280"/>
      <c r="D50" s="280"/>
      <c r="E50" s="280"/>
      <c r="F50" s="393" t="s">
        <v>57</v>
      </c>
      <c r="G50" s="393"/>
      <c r="H50" s="393"/>
      <c r="I50" s="397" t="s">
        <v>31</v>
      </c>
      <c r="J50" s="397"/>
      <c r="K50" s="397"/>
      <c r="L50" s="396">
        <v>1</v>
      </c>
      <c r="M50" s="396"/>
      <c r="N50" s="396"/>
      <c r="O50" s="396"/>
      <c r="P50" s="396"/>
      <c r="Q50" s="396"/>
      <c r="R50" s="330">
        <v>55036.7</v>
      </c>
      <c r="S50" s="330"/>
      <c r="T50" s="330"/>
      <c r="U50" s="330"/>
      <c r="V50" s="330"/>
      <c r="W50" s="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50"/>
      <c r="AN50" s="347" t="s">
        <v>43</v>
      </c>
      <c r="AO50" s="348"/>
      <c r="AP50" s="348"/>
      <c r="AQ50" s="349"/>
      <c r="AR50" s="351">
        <v>3316</v>
      </c>
      <c r="AS50" s="352"/>
      <c r="AT50" s="353"/>
      <c r="AU50" s="350" t="s">
        <v>38</v>
      </c>
      <c r="AV50" s="350"/>
      <c r="AW50" s="350"/>
      <c r="AX50" s="350"/>
      <c r="AY50" s="350"/>
      <c r="AZ50" s="354"/>
      <c r="BA50" s="354"/>
      <c r="BB50" s="355" t="str">
        <f>TEXT(TRUNC((AZ50*3.28083989501),0),"0")&amp;"'"&amp;TEXT(((AZ50*3.28083989501)-TRUNC((AZ50*3.28083989501),0))*12,"0")&amp;""""</f>
        <v>0'0"</v>
      </c>
      <c r="BC50" s="356"/>
      <c r="BD50" s="83" t="s">
        <v>39</v>
      </c>
      <c r="BE50" s="81"/>
      <c r="BF50" s="81"/>
      <c r="BG50" s="82"/>
      <c r="BH50" s="376">
        <v>10.73</v>
      </c>
      <c r="BI50" s="377"/>
      <c r="BJ50" s="355" t="str">
        <f>TEXT(TRUNC((BH50*3.28083989501),0),"0")&amp;"'"&amp;TEXT(((BH50*3.28083989501)-TRUNC((BH50*3.28083989501),0))*12,"0")&amp;""""</f>
        <v>35'2"</v>
      </c>
      <c r="BK50" s="356"/>
    </row>
    <row r="51" spans="1:63" ht="21.75" customHeight="1">
      <c r="A51" s="20"/>
      <c r="B51" s="395"/>
      <c r="C51" s="395"/>
      <c r="D51" s="395"/>
      <c r="E51" s="395"/>
      <c r="F51" s="389"/>
      <c r="G51" s="389"/>
      <c r="H51" s="389"/>
      <c r="I51" s="390"/>
      <c r="J51" s="390"/>
      <c r="K51" s="390"/>
      <c r="L51" s="371" t="s">
        <v>62</v>
      </c>
      <c r="M51" s="371"/>
      <c r="N51" s="371"/>
      <c r="O51" s="371"/>
      <c r="P51" s="371"/>
      <c r="Q51" s="371"/>
      <c r="R51" s="330">
        <v>53936</v>
      </c>
      <c r="S51" s="330"/>
      <c r="T51" s="330"/>
      <c r="U51" s="330"/>
      <c r="V51" s="330"/>
      <c r="W51" s="50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50"/>
      <c r="AN51" s="347" t="s">
        <v>40</v>
      </c>
      <c r="AO51" s="348"/>
      <c r="AP51" s="348"/>
      <c r="AQ51" s="349"/>
      <c r="AR51" s="360">
        <v>368</v>
      </c>
      <c r="AS51" s="361"/>
      <c r="AT51" s="362"/>
      <c r="AU51" s="350" t="s">
        <v>41</v>
      </c>
      <c r="AV51" s="350"/>
      <c r="AW51" s="350"/>
      <c r="AX51" s="350"/>
      <c r="AY51" s="350"/>
      <c r="AZ51" s="354"/>
      <c r="BA51" s="354"/>
      <c r="BB51" s="355" t="str">
        <f>TEXT(TRUNC((AZ51*3.28083989501),0),"0")&amp;"'"&amp;TEXT(((AZ51*3.28083989501)-TRUNC((AZ51*3.28083989501),0))*12,"0")&amp;""""</f>
        <v>0'0"</v>
      </c>
      <c r="BC51" s="356"/>
      <c r="BD51" s="83" t="s">
        <v>42</v>
      </c>
      <c r="BE51" s="81"/>
      <c r="BF51" s="81"/>
      <c r="BG51" s="82"/>
      <c r="BH51" s="376">
        <v>10.73</v>
      </c>
      <c r="BI51" s="377"/>
      <c r="BJ51" s="355" t="str">
        <f>TEXT(TRUNC((BH51*3.28083989501),0),"0")&amp;"'"&amp;TEXT(((BH51*3.28083989501)-TRUNC((BH51*3.28083989501),0))*12,"0")&amp;""""</f>
        <v>35'2"</v>
      </c>
      <c r="BK51" s="356"/>
    </row>
    <row r="52" spans="1:63" ht="21.75" customHeight="1">
      <c r="A52" s="20"/>
      <c r="B52" s="395"/>
      <c r="C52" s="395"/>
      <c r="D52" s="395"/>
      <c r="E52" s="395"/>
      <c r="F52" s="389"/>
      <c r="G52" s="389"/>
      <c r="H52" s="389"/>
      <c r="I52" s="390"/>
      <c r="J52" s="390"/>
      <c r="K52" s="390"/>
      <c r="L52" s="371" t="s">
        <v>63</v>
      </c>
      <c r="M52" s="371"/>
      <c r="N52" s="371"/>
      <c r="O52" s="371"/>
      <c r="P52" s="371"/>
      <c r="Q52" s="371"/>
      <c r="R52" s="330">
        <v>51987.1</v>
      </c>
      <c r="S52" s="330"/>
      <c r="T52" s="330"/>
      <c r="U52" s="330"/>
      <c r="V52" s="330"/>
      <c r="W52" s="50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50"/>
      <c r="AN52" s="347" t="s">
        <v>46</v>
      </c>
      <c r="AO52" s="348"/>
      <c r="AP52" s="348"/>
      <c r="AQ52" s="349"/>
      <c r="AR52" s="372">
        <f>SUM(AR44:AR51)</f>
        <v>37430</v>
      </c>
      <c r="AS52" s="372"/>
      <c r="AT52" s="372"/>
      <c r="AU52" s="350" t="s">
        <v>44</v>
      </c>
      <c r="AV52" s="350"/>
      <c r="AW52" s="350"/>
      <c r="AX52" s="350"/>
      <c r="AY52" s="350"/>
      <c r="AZ52" s="375"/>
      <c r="BA52" s="375"/>
      <c r="BB52" s="355" t="str">
        <f>TEXT(TRUNC((AZ52*3.28083989501),0),"0")&amp;"'"&amp;TEXT(((AZ52*3.28083989501)-TRUNC((AZ52*3.28083989501),0))*12,"0")&amp;""""</f>
        <v>0'0"</v>
      </c>
      <c r="BC52" s="356"/>
      <c r="BD52" s="83" t="s">
        <v>45</v>
      </c>
      <c r="BE52" s="81"/>
      <c r="BF52" s="81"/>
      <c r="BG52" s="82"/>
      <c r="BH52" s="375">
        <v>10.73</v>
      </c>
      <c r="BI52" s="375"/>
      <c r="BJ52" s="355" t="str">
        <f>TEXT(TRUNC((BH52*3.28083989501),0),"0")&amp;"'"&amp;TEXT(((BH52*3.28083989501)-TRUNC((BH52*3.28083989501),0))*12,"0")&amp;""""</f>
        <v>35'2"</v>
      </c>
      <c r="BK52" s="356"/>
    </row>
    <row r="53" spans="1:63" ht="21.75" customHeight="1">
      <c r="A53" s="20"/>
      <c r="B53" s="395"/>
      <c r="C53" s="395"/>
      <c r="D53" s="395"/>
      <c r="E53" s="395"/>
      <c r="F53" s="389"/>
      <c r="G53" s="389"/>
      <c r="H53" s="389"/>
      <c r="I53" s="390"/>
      <c r="J53" s="390"/>
      <c r="K53" s="390"/>
      <c r="L53" s="371" t="s">
        <v>160</v>
      </c>
      <c r="M53" s="371"/>
      <c r="N53" s="371"/>
      <c r="O53" s="371"/>
      <c r="P53" s="371"/>
      <c r="Q53" s="371"/>
      <c r="R53" s="330">
        <v>1948.9</v>
      </c>
      <c r="S53" s="330"/>
      <c r="T53" s="330"/>
      <c r="U53" s="330"/>
      <c r="V53" s="330"/>
      <c r="W53" s="71"/>
      <c r="X53" s="71"/>
      <c r="Y53" s="71"/>
      <c r="Z53" s="71"/>
      <c r="AA53" s="71"/>
      <c r="AB53" s="71"/>
      <c r="AC53" s="71"/>
      <c r="AD53" s="71"/>
      <c r="AE53" s="72" t="s">
        <v>58</v>
      </c>
      <c r="AF53" s="71"/>
      <c r="AG53" s="71"/>
      <c r="AH53" s="71"/>
      <c r="AI53" s="71"/>
      <c r="AJ53" s="71"/>
      <c r="AK53" s="71"/>
      <c r="AL53" s="71"/>
      <c r="AM53" s="71"/>
      <c r="AN53" s="327" t="s">
        <v>68</v>
      </c>
      <c r="AO53" s="328"/>
      <c r="AP53" s="328"/>
      <c r="AQ53" s="329"/>
      <c r="AR53" s="324">
        <f>AR52+AZ48</f>
        <v>48418</v>
      </c>
      <c r="AS53" s="325"/>
      <c r="AT53" s="326"/>
      <c r="AU53" s="380" t="s">
        <v>47</v>
      </c>
      <c r="AV53" s="380"/>
      <c r="AW53" s="380"/>
      <c r="AX53" s="380"/>
      <c r="AY53" s="380"/>
      <c r="AZ53" s="375"/>
      <c r="BA53" s="375"/>
      <c r="BB53" s="382">
        <f>AZ53*3.28083989501</f>
        <v>0</v>
      </c>
      <c r="BC53" s="382"/>
      <c r="BD53" s="83" t="s">
        <v>47</v>
      </c>
      <c r="BE53" s="81"/>
      <c r="BF53" s="81"/>
      <c r="BG53" s="82"/>
      <c r="BH53" s="375">
        <f>BH51-BH50</f>
        <v>0</v>
      </c>
      <c r="BI53" s="375"/>
      <c r="BJ53" s="355">
        <v>0</v>
      </c>
      <c r="BK53" s="356"/>
    </row>
    <row r="54" spans="1:63" ht="25.5" customHeight="1">
      <c r="A54" s="73"/>
      <c r="B54" s="12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115"/>
      <c r="X54" s="95"/>
      <c r="Y54" s="95"/>
      <c r="Z54" s="95"/>
      <c r="AA54" s="95"/>
      <c r="AB54" s="21"/>
      <c r="AC54" s="95"/>
      <c r="AD54" s="95"/>
      <c r="AE54" s="95"/>
      <c r="AF54" s="95"/>
      <c r="AG54" s="95"/>
      <c r="AH54" s="21"/>
      <c r="AI54" s="21"/>
      <c r="AJ54" s="21"/>
      <c r="AN54" s="97" t="s">
        <v>115</v>
      </c>
      <c r="AO54" s="96"/>
      <c r="AP54" s="98"/>
      <c r="AQ54" s="98"/>
      <c r="AR54" s="98"/>
      <c r="AS54" s="98"/>
      <c r="AT54" s="98"/>
      <c r="AU54" s="96"/>
      <c r="AV54" s="98"/>
      <c r="AW54" s="98"/>
      <c r="AX54" s="98"/>
      <c r="AY54" s="99"/>
      <c r="AZ54" s="381">
        <v>13.09</v>
      </c>
      <c r="BA54" s="381"/>
      <c r="BB54" s="100" t="s">
        <v>116</v>
      </c>
      <c r="BC54" s="101"/>
      <c r="BD54" s="101"/>
      <c r="BE54" s="101"/>
      <c r="BF54" s="101"/>
      <c r="BG54" s="102"/>
      <c r="BH54" s="378" t="s">
        <v>117</v>
      </c>
      <c r="BI54" s="379"/>
      <c r="BJ54" s="373" t="s">
        <v>48</v>
      </c>
      <c r="BK54" s="374"/>
    </row>
    <row r="55" spans="1:63" ht="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</row>
    <row r="56" spans="1:63" ht="27.75" customHeight="1">
      <c r="A56" s="33"/>
      <c r="B56" s="33"/>
      <c r="C56" s="33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 s="123"/>
      <c r="BJ56" s="123"/>
      <c r="BK56" s="123"/>
    </row>
    <row r="57" spans="1:63" ht="27.75" customHeight="1">
      <c r="B57" s="24"/>
      <c r="C57" s="24"/>
      <c r="D57" s="24"/>
      <c r="E57" s="24"/>
      <c r="F57"/>
      <c r="G57"/>
      <c r="H57"/>
      <c r="I57"/>
      <c r="J57"/>
      <c r="K57"/>
      <c r="L57" s="2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23"/>
      <c r="AA57" s="23"/>
      <c r="AB57" s="23"/>
      <c r="AC57" s="23"/>
      <c r="AD57" s="123"/>
      <c r="AE57" s="123"/>
      <c r="AF57" s="123"/>
      <c r="AG57" s="123"/>
      <c r="AH57" s="123"/>
      <c r="AI57" s="123"/>
      <c r="AJ57" s="123"/>
      <c r="AK57" s="123"/>
      <c r="AQ57" s="86"/>
      <c r="AR57" s="87"/>
      <c r="AS57" s="87"/>
      <c r="AT57" s="87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</row>
    <row r="58" spans="1:63" ht="15">
      <c r="F58"/>
      <c r="G58"/>
      <c r="H58"/>
      <c r="I58"/>
      <c r="J58"/>
      <c r="K58"/>
      <c r="L58" s="2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123"/>
      <c r="AA58" s="123"/>
      <c r="AB58" s="123"/>
      <c r="AC58" s="123"/>
      <c r="AD58" s="123"/>
      <c r="AE58" s="123"/>
      <c r="AF58" s="123"/>
      <c r="AH58" s="123"/>
      <c r="AI58" s="123"/>
      <c r="AJ58" s="123"/>
      <c r="AK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</row>
    <row r="59" spans="1:63" ht="15">
      <c r="F59"/>
      <c r="G59"/>
      <c r="H59"/>
      <c r="I59"/>
      <c r="J59"/>
      <c r="K59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</row>
    <row r="60" spans="1:63" ht="15">
      <c r="F60" s="123"/>
      <c r="G60" s="123"/>
      <c r="H60" s="123"/>
      <c r="I60" s="123"/>
      <c r="J60" s="123"/>
      <c r="K60" s="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</row>
    <row r="61" spans="1:63" ht="15">
      <c r="F61" s="123"/>
      <c r="G61" s="123"/>
      <c r="H61" s="123"/>
      <c r="I61" s="123"/>
      <c r="J61" s="123"/>
      <c r="K61" s="23"/>
      <c r="BB61" s="24"/>
      <c r="BC61" s="123"/>
      <c r="BD61" s="123"/>
      <c r="BE61" s="123"/>
      <c r="BF61" s="123"/>
      <c r="BG61" s="123"/>
      <c r="BH61" s="123"/>
      <c r="BI61" s="123"/>
      <c r="BJ61" s="123"/>
      <c r="BK61" s="123"/>
    </row>
    <row r="62" spans="1:63" ht="15">
      <c r="F62" s="123"/>
      <c r="G62" s="123"/>
      <c r="H62" s="123"/>
      <c r="I62" s="123"/>
      <c r="J62" s="123"/>
      <c r="K62" s="23"/>
      <c r="BB62" s="24"/>
      <c r="BC62" s="123"/>
      <c r="BD62" s="123"/>
      <c r="BE62" s="123"/>
      <c r="BF62" s="123"/>
      <c r="BG62" s="123"/>
      <c r="BH62" s="123"/>
      <c r="BI62" s="123"/>
      <c r="BJ62" s="123"/>
      <c r="BK62" s="123"/>
    </row>
    <row r="63" spans="1:63" ht="15">
      <c r="F63" s="123"/>
      <c r="G63" s="123"/>
      <c r="H63" s="123"/>
      <c r="I63" s="123"/>
      <c r="J63" s="123"/>
      <c r="K63" s="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</row>
    <row r="64" spans="1:63" ht="15">
      <c r="F64" s="123"/>
      <c r="H64" s="123"/>
      <c r="I64" s="123"/>
      <c r="J64" s="123"/>
      <c r="K64" s="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</row>
    <row r="66" spans="3:11">
      <c r="C66" s="23"/>
      <c r="D66" s="23"/>
      <c r="E66" s="23"/>
      <c r="F66" s="23"/>
      <c r="G66" s="23"/>
      <c r="H66" s="23"/>
      <c r="I66" s="23"/>
      <c r="J66" s="23"/>
      <c r="K66" s="23"/>
    </row>
  </sheetData>
  <autoFilter ref="A29:K36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9" showButton="0"/>
  </autoFilter>
  <mergeCells count="537">
    <mergeCell ref="AZ54:BA54"/>
    <mergeCell ref="BH54:BI54"/>
    <mergeCell ref="BJ54:BK54"/>
    <mergeCell ref="AR53:AT53"/>
    <mergeCell ref="AU53:AY53"/>
    <mergeCell ref="AZ53:BA53"/>
    <mergeCell ref="BB53:BC53"/>
    <mergeCell ref="BH53:BI53"/>
    <mergeCell ref="BJ53:BK53"/>
    <mergeCell ref="B53:E53"/>
    <mergeCell ref="F53:H53"/>
    <mergeCell ref="I53:K53"/>
    <mergeCell ref="L53:Q53"/>
    <mergeCell ref="R53:V53"/>
    <mergeCell ref="AN53:AQ53"/>
    <mergeCell ref="AR52:AT52"/>
    <mergeCell ref="AU52:AY52"/>
    <mergeCell ref="AZ52:BA52"/>
    <mergeCell ref="BB52:BC52"/>
    <mergeCell ref="BH52:BI52"/>
    <mergeCell ref="BJ52:BK52"/>
    <mergeCell ref="B52:E52"/>
    <mergeCell ref="F52:H52"/>
    <mergeCell ref="I52:K52"/>
    <mergeCell ref="L52:Q52"/>
    <mergeCell ref="R52:V52"/>
    <mergeCell ref="AN52:AQ52"/>
    <mergeCell ref="AR51:AT51"/>
    <mergeCell ref="AU51:AY51"/>
    <mergeCell ref="AZ51:BA51"/>
    <mergeCell ref="BB51:BC51"/>
    <mergeCell ref="BH51:BI51"/>
    <mergeCell ref="BJ51:BK51"/>
    <mergeCell ref="B51:E51"/>
    <mergeCell ref="F51:H51"/>
    <mergeCell ref="I51:K51"/>
    <mergeCell ref="L51:Q51"/>
    <mergeCell ref="R51:V51"/>
    <mergeCell ref="AN51:AQ51"/>
    <mergeCell ref="AR50:AT50"/>
    <mergeCell ref="AU50:AY50"/>
    <mergeCell ref="AZ50:BA50"/>
    <mergeCell ref="BB50:BC50"/>
    <mergeCell ref="BH50:BI50"/>
    <mergeCell ref="BJ50:BK50"/>
    <mergeCell ref="B50:E50"/>
    <mergeCell ref="F50:H50"/>
    <mergeCell ref="I50:K50"/>
    <mergeCell ref="L50:Q50"/>
    <mergeCell ref="R50:V50"/>
    <mergeCell ref="AN50:AQ50"/>
    <mergeCell ref="BH48:BK48"/>
    <mergeCell ref="B49:G49"/>
    <mergeCell ref="H49:K49"/>
    <mergeCell ref="L49:V49"/>
    <mergeCell ref="AN49:AQ49"/>
    <mergeCell ref="AR49:AT49"/>
    <mergeCell ref="AU49:AY49"/>
    <mergeCell ref="AZ49:BB49"/>
    <mergeCell ref="BC49:BG49"/>
    <mergeCell ref="BH49:BK49"/>
    <mergeCell ref="B48:G48"/>
    <mergeCell ref="H48:K48"/>
    <mergeCell ref="L48:Q48"/>
    <mergeCell ref="R48:V48"/>
    <mergeCell ref="AN48:AQ48"/>
    <mergeCell ref="AR48:AT48"/>
    <mergeCell ref="AU48:AY48"/>
    <mergeCell ref="AZ48:BB48"/>
    <mergeCell ref="BC48:BG48"/>
    <mergeCell ref="BH46:BK46"/>
    <mergeCell ref="B47:G47"/>
    <mergeCell ref="H47:K47"/>
    <mergeCell ref="L47:Q47"/>
    <mergeCell ref="R47:V47"/>
    <mergeCell ref="AN47:AQ47"/>
    <mergeCell ref="AR47:AT47"/>
    <mergeCell ref="AU47:AY47"/>
    <mergeCell ref="AZ47:BB47"/>
    <mergeCell ref="BC47:BG47"/>
    <mergeCell ref="BH47:BK47"/>
    <mergeCell ref="B46:G46"/>
    <mergeCell ref="H46:K46"/>
    <mergeCell ref="L46:Q46"/>
    <mergeCell ref="R46:V46"/>
    <mergeCell ref="AN46:AQ46"/>
    <mergeCell ref="AR46:AT46"/>
    <mergeCell ref="AU46:AY46"/>
    <mergeCell ref="AZ46:BB46"/>
    <mergeCell ref="BC46:BG46"/>
    <mergeCell ref="BH44:BK44"/>
    <mergeCell ref="B45:K45"/>
    <mergeCell ref="L45:V45"/>
    <mergeCell ref="W45:AE45"/>
    <mergeCell ref="AF45:AM45"/>
    <mergeCell ref="AN45:AQ45"/>
    <mergeCell ref="AR45:AT45"/>
    <mergeCell ref="AU45:AY45"/>
    <mergeCell ref="AZ45:BB45"/>
    <mergeCell ref="BC45:BG45"/>
    <mergeCell ref="AF44:AM44"/>
    <mergeCell ref="AN44:AQ44"/>
    <mergeCell ref="AR44:AT44"/>
    <mergeCell ref="AU44:AY44"/>
    <mergeCell ref="AZ44:BB44"/>
    <mergeCell ref="BC44:BG44"/>
    <mergeCell ref="BH45:BK45"/>
    <mergeCell ref="L43:N43"/>
    <mergeCell ref="O43:Q43"/>
    <mergeCell ref="B44:K44"/>
    <mergeCell ref="L44:Q44"/>
    <mergeCell ref="R44:V44"/>
    <mergeCell ref="W44:AE44"/>
    <mergeCell ref="AN42:AO42"/>
    <mergeCell ref="AP42:AQ42"/>
    <mergeCell ref="AT42:AU42"/>
    <mergeCell ref="AV42:AW42"/>
    <mergeCell ref="BD42:BH42"/>
    <mergeCell ref="BI42:BK42"/>
    <mergeCell ref="BD41:BH41"/>
    <mergeCell ref="BI41:BK41"/>
    <mergeCell ref="B42:E42"/>
    <mergeCell ref="G42:K42"/>
    <mergeCell ref="L42:N42"/>
    <mergeCell ref="O42:Q42"/>
    <mergeCell ref="R42:U42"/>
    <mergeCell ref="V42:Y42"/>
    <mergeCell ref="Z42:AE42"/>
    <mergeCell ref="AI42:AJ42"/>
    <mergeCell ref="Z41:AE41"/>
    <mergeCell ref="AI41:AJ41"/>
    <mergeCell ref="AN41:AO41"/>
    <mergeCell ref="AP41:AQ41"/>
    <mergeCell ref="AT41:AU41"/>
    <mergeCell ref="AV41:AW41"/>
    <mergeCell ref="B41:E41"/>
    <mergeCell ref="G41:K41"/>
    <mergeCell ref="L41:N41"/>
    <mergeCell ref="O41:Q41"/>
    <mergeCell ref="R41:U41"/>
    <mergeCell ref="V41:Y41"/>
    <mergeCell ref="AN40:AO40"/>
    <mergeCell ref="AP40:AQ40"/>
    <mergeCell ref="AT40:AU40"/>
    <mergeCell ref="AV40:AW40"/>
    <mergeCell ref="BD40:BH40"/>
    <mergeCell ref="BI40:BK40"/>
    <mergeCell ref="BD39:BH39"/>
    <mergeCell ref="BI39:BK39"/>
    <mergeCell ref="AN39:AO39"/>
    <mergeCell ref="AP39:AQ39"/>
    <mergeCell ref="AT39:AU39"/>
    <mergeCell ref="AV39:AW39"/>
    <mergeCell ref="B40:E40"/>
    <mergeCell ref="G40:K40"/>
    <mergeCell ref="L40:N40"/>
    <mergeCell ref="O40:Q40"/>
    <mergeCell ref="R40:U40"/>
    <mergeCell ref="V40:Y40"/>
    <mergeCell ref="Z40:AE40"/>
    <mergeCell ref="AI40:AJ40"/>
    <mergeCell ref="Z39:AE39"/>
    <mergeCell ref="AI39:AJ39"/>
    <mergeCell ref="B39:E39"/>
    <mergeCell ref="G39:K39"/>
    <mergeCell ref="L39:N39"/>
    <mergeCell ref="O39:Q39"/>
    <mergeCell ref="R39:U39"/>
    <mergeCell ref="V39:Y39"/>
    <mergeCell ref="AN38:AO38"/>
    <mergeCell ref="AP38:AQ38"/>
    <mergeCell ref="AT38:AU38"/>
    <mergeCell ref="AV38:AW38"/>
    <mergeCell ref="BD38:BH38"/>
    <mergeCell ref="BI38:BK38"/>
    <mergeCell ref="BD37:BH37"/>
    <mergeCell ref="BI37:BK37"/>
    <mergeCell ref="B38:E38"/>
    <mergeCell ref="G38:K38"/>
    <mergeCell ref="L38:N38"/>
    <mergeCell ref="O38:Q38"/>
    <mergeCell ref="R38:U38"/>
    <mergeCell ref="V38:Y38"/>
    <mergeCell ref="Z38:AE38"/>
    <mergeCell ref="AI38:AJ38"/>
    <mergeCell ref="Z37:AE37"/>
    <mergeCell ref="AI37:AJ37"/>
    <mergeCell ref="AN37:AO37"/>
    <mergeCell ref="AP37:AQ37"/>
    <mergeCell ref="AT37:AU37"/>
    <mergeCell ref="AV37:AW37"/>
    <mergeCell ref="B37:E37"/>
    <mergeCell ref="G37:K37"/>
    <mergeCell ref="L37:N37"/>
    <mergeCell ref="O37:Q37"/>
    <mergeCell ref="R37:U37"/>
    <mergeCell ref="V37:Y37"/>
    <mergeCell ref="AN36:AO36"/>
    <mergeCell ref="AP36:AQ36"/>
    <mergeCell ref="AT36:AU36"/>
    <mergeCell ref="AV36:AW36"/>
    <mergeCell ref="BD36:BH36"/>
    <mergeCell ref="BI36:BK36"/>
    <mergeCell ref="BD35:BH35"/>
    <mergeCell ref="BI35:BK35"/>
    <mergeCell ref="B36:E36"/>
    <mergeCell ref="G36:K36"/>
    <mergeCell ref="L36:N36"/>
    <mergeCell ref="O36:Q36"/>
    <mergeCell ref="R36:U36"/>
    <mergeCell ref="V36:Y36"/>
    <mergeCell ref="Z36:AE36"/>
    <mergeCell ref="AI36:AJ36"/>
    <mergeCell ref="Z35:AE35"/>
    <mergeCell ref="AI35:AJ35"/>
    <mergeCell ref="AN35:AO35"/>
    <mergeCell ref="AP35:AQ35"/>
    <mergeCell ref="AT35:AU35"/>
    <mergeCell ref="AV35:AW35"/>
    <mergeCell ref="B35:E35"/>
    <mergeCell ref="G35:K35"/>
    <mergeCell ref="L35:N35"/>
    <mergeCell ref="O35:Q35"/>
    <mergeCell ref="R35:U35"/>
    <mergeCell ref="V35:Y35"/>
    <mergeCell ref="AN34:AO34"/>
    <mergeCell ref="AP34:AQ34"/>
    <mergeCell ref="AT34:AU34"/>
    <mergeCell ref="AV34:AW34"/>
    <mergeCell ref="BD34:BH34"/>
    <mergeCell ref="BI34:BK34"/>
    <mergeCell ref="BD33:BH33"/>
    <mergeCell ref="BI33:BK33"/>
    <mergeCell ref="B34:E34"/>
    <mergeCell ref="G34:K34"/>
    <mergeCell ref="L34:N34"/>
    <mergeCell ref="O34:Q34"/>
    <mergeCell ref="R34:U34"/>
    <mergeCell ref="V34:Y34"/>
    <mergeCell ref="Z34:AE34"/>
    <mergeCell ref="AI34:AJ34"/>
    <mergeCell ref="Z33:AE33"/>
    <mergeCell ref="AI33:AJ33"/>
    <mergeCell ref="AN33:AO33"/>
    <mergeCell ref="AP33:AQ33"/>
    <mergeCell ref="AT33:AU33"/>
    <mergeCell ref="AV33:AW33"/>
    <mergeCell ref="B33:E33"/>
    <mergeCell ref="G33:K33"/>
    <mergeCell ref="L33:N33"/>
    <mergeCell ref="O33:Q33"/>
    <mergeCell ref="R33:U33"/>
    <mergeCell ref="V33:Y33"/>
    <mergeCell ref="AN32:AO32"/>
    <mergeCell ref="AP32:AQ32"/>
    <mergeCell ref="AT32:AU32"/>
    <mergeCell ref="AV32:AW32"/>
    <mergeCell ref="BD32:BH32"/>
    <mergeCell ref="BI32:BK32"/>
    <mergeCell ref="BD31:BH31"/>
    <mergeCell ref="BI31:BK31"/>
    <mergeCell ref="B32:E32"/>
    <mergeCell ref="G32:K32"/>
    <mergeCell ref="L32:N32"/>
    <mergeCell ref="O32:Q32"/>
    <mergeCell ref="R32:U32"/>
    <mergeCell ref="V32:Y32"/>
    <mergeCell ref="Z32:AE32"/>
    <mergeCell ref="AI32:AJ32"/>
    <mergeCell ref="Z31:AE31"/>
    <mergeCell ref="AI31:AJ31"/>
    <mergeCell ref="AN31:AO31"/>
    <mergeCell ref="AP31:AQ31"/>
    <mergeCell ref="AT31:AU31"/>
    <mergeCell ref="AV31:AW31"/>
    <mergeCell ref="B31:E31"/>
    <mergeCell ref="G31:K31"/>
    <mergeCell ref="L31:N31"/>
    <mergeCell ref="O31:Q31"/>
    <mergeCell ref="R31:U31"/>
    <mergeCell ref="V31:Y31"/>
    <mergeCell ref="AN30:AO30"/>
    <mergeCell ref="AP30:AQ30"/>
    <mergeCell ref="AT30:AU30"/>
    <mergeCell ref="AV30:AW30"/>
    <mergeCell ref="BD30:BH30"/>
    <mergeCell ref="BI30:BK30"/>
    <mergeCell ref="BD29:BH29"/>
    <mergeCell ref="BI29:BK29"/>
    <mergeCell ref="B30:E30"/>
    <mergeCell ref="G30:K30"/>
    <mergeCell ref="L30:N30"/>
    <mergeCell ref="O30:Q30"/>
    <mergeCell ref="R30:U30"/>
    <mergeCell ref="V30:Y30"/>
    <mergeCell ref="Z30:AE30"/>
    <mergeCell ref="AI30:AJ30"/>
    <mergeCell ref="Z29:AE29"/>
    <mergeCell ref="AI29:AJ29"/>
    <mergeCell ref="AN29:AO29"/>
    <mergeCell ref="AP29:AQ29"/>
    <mergeCell ref="AT29:AU29"/>
    <mergeCell ref="AV29:AW29"/>
    <mergeCell ref="AI26:AJ26"/>
    <mergeCell ref="AN26:AO26"/>
    <mergeCell ref="AS26:AT26"/>
    <mergeCell ref="AX26:AY26"/>
    <mergeCell ref="B29:E29"/>
    <mergeCell ref="G29:K29"/>
    <mergeCell ref="L29:N29"/>
    <mergeCell ref="O29:Q29"/>
    <mergeCell ref="R29:U29"/>
    <mergeCell ref="V29:Y29"/>
    <mergeCell ref="B26:K26"/>
    <mergeCell ref="O26:P26"/>
    <mergeCell ref="T26:U26"/>
    <mergeCell ref="Y26:Z26"/>
    <mergeCell ref="AD26:AE26"/>
    <mergeCell ref="Y25:Z25"/>
    <mergeCell ref="AB25:AC25"/>
    <mergeCell ref="AD25:AE25"/>
    <mergeCell ref="AG25:AH25"/>
    <mergeCell ref="AP23:AT24"/>
    <mergeCell ref="AU23:AY24"/>
    <mergeCell ref="B25:K25"/>
    <mergeCell ref="M25:N25"/>
    <mergeCell ref="O25:P25"/>
    <mergeCell ref="R25:S25"/>
    <mergeCell ref="T25:U25"/>
    <mergeCell ref="W25:X25"/>
    <mergeCell ref="AN25:AO25"/>
    <mergeCell ref="AQ25:AR25"/>
    <mergeCell ref="AS25:AT25"/>
    <mergeCell ref="AV25:AW25"/>
    <mergeCell ref="AX25:AY25"/>
    <mergeCell ref="AI25:AJ25"/>
    <mergeCell ref="AL25:AM25"/>
    <mergeCell ref="AN22:AO22"/>
    <mergeCell ref="AP22:AR22"/>
    <mergeCell ref="AS22:AT22"/>
    <mergeCell ref="AU22:AW22"/>
    <mergeCell ref="AX22:AY22"/>
    <mergeCell ref="B23:K24"/>
    <mergeCell ref="L23:P24"/>
    <mergeCell ref="Q23:U24"/>
    <mergeCell ref="V23:Z24"/>
    <mergeCell ref="AA23:AE24"/>
    <mergeCell ref="Y22:Z22"/>
    <mergeCell ref="AA22:AC22"/>
    <mergeCell ref="AD22:AE22"/>
    <mergeCell ref="AF22:AH22"/>
    <mergeCell ref="AI22:AJ22"/>
    <mergeCell ref="AK22:AM22"/>
    <mergeCell ref="B22:K22"/>
    <mergeCell ref="L22:N22"/>
    <mergeCell ref="O22:P22"/>
    <mergeCell ref="Q22:S22"/>
    <mergeCell ref="T22:U22"/>
    <mergeCell ref="V22:X22"/>
    <mergeCell ref="AF23:AJ24"/>
    <mergeCell ref="AK23:AO24"/>
    <mergeCell ref="B21:K21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B18:K18"/>
    <mergeCell ref="L18:P18"/>
    <mergeCell ref="Q18:U18"/>
    <mergeCell ref="V18:Z18"/>
    <mergeCell ref="AA18:AE18"/>
    <mergeCell ref="AF18:AJ18"/>
    <mergeCell ref="AP19:AT19"/>
    <mergeCell ref="AU19:AY19"/>
    <mergeCell ref="B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B15:K15"/>
    <mergeCell ref="M15:P15"/>
    <mergeCell ref="AF15:AJ15"/>
    <mergeCell ref="AP15:AT15"/>
    <mergeCell ref="AZ15:BG26"/>
    <mergeCell ref="B16:K17"/>
    <mergeCell ref="L16:P17"/>
    <mergeCell ref="Q16:U17"/>
    <mergeCell ref="V16:Z17"/>
    <mergeCell ref="AA16:AE17"/>
    <mergeCell ref="AF16:AJ17"/>
    <mergeCell ref="AK16:AO17"/>
    <mergeCell ref="AP16:AT17"/>
    <mergeCell ref="AU16:AY17"/>
    <mergeCell ref="AK18:AO18"/>
    <mergeCell ref="AP18:AT18"/>
    <mergeCell ref="AU18:AY18"/>
    <mergeCell ref="B19:K19"/>
    <mergeCell ref="L19:P19"/>
    <mergeCell ref="Q19:U19"/>
    <mergeCell ref="V19:Z19"/>
    <mergeCell ref="AA19:AE19"/>
    <mergeCell ref="AF19:AJ19"/>
    <mergeCell ref="AK19:AO19"/>
    <mergeCell ref="AV13:AW13"/>
    <mergeCell ref="AX13:AY13"/>
    <mergeCell ref="B14:K14"/>
    <mergeCell ref="O14:P14"/>
    <mergeCell ref="T14:U14"/>
    <mergeCell ref="Y14:Z14"/>
    <mergeCell ref="AD14:AE14"/>
    <mergeCell ref="AI14:AJ14"/>
    <mergeCell ref="AN14:AO14"/>
    <mergeCell ref="AS14:AT14"/>
    <mergeCell ref="AG13:AH13"/>
    <mergeCell ref="AI13:AJ13"/>
    <mergeCell ref="AL13:AM13"/>
    <mergeCell ref="AN13:AO13"/>
    <mergeCell ref="AQ13:AR13"/>
    <mergeCell ref="AS13:AT13"/>
    <mergeCell ref="AX14:AY14"/>
    <mergeCell ref="B13:K13"/>
    <mergeCell ref="M13:N13"/>
    <mergeCell ref="O13:P13"/>
    <mergeCell ref="R13:S13"/>
    <mergeCell ref="T13:U13"/>
    <mergeCell ref="W13:X13"/>
    <mergeCell ref="Y13:Z13"/>
    <mergeCell ref="AU10:AW10"/>
    <mergeCell ref="AX10:AY10"/>
    <mergeCell ref="B11:K12"/>
    <mergeCell ref="L11:P12"/>
    <mergeCell ref="Q11:U12"/>
    <mergeCell ref="V11:Z12"/>
    <mergeCell ref="AA11:AE12"/>
    <mergeCell ref="AF11:AJ12"/>
    <mergeCell ref="AK11:AO12"/>
    <mergeCell ref="AP11:AT12"/>
    <mergeCell ref="AF10:AH10"/>
    <mergeCell ref="AI10:AJ10"/>
    <mergeCell ref="AK10:AM10"/>
    <mergeCell ref="AN10:AO10"/>
    <mergeCell ref="AP10:AR10"/>
    <mergeCell ref="AS10:AT10"/>
    <mergeCell ref="AU11:AY12"/>
    <mergeCell ref="B10:K10"/>
    <mergeCell ref="L10:N10"/>
    <mergeCell ref="O10:P10"/>
    <mergeCell ref="Q10:S10"/>
    <mergeCell ref="T10:U10"/>
    <mergeCell ref="Y10:Z10"/>
    <mergeCell ref="AA10:AC10"/>
    <mergeCell ref="AD10:AE10"/>
    <mergeCell ref="B9:K9"/>
    <mergeCell ref="L9:P9"/>
    <mergeCell ref="Q9:U9"/>
    <mergeCell ref="V9:Z9"/>
    <mergeCell ref="AA9:AE9"/>
    <mergeCell ref="AB13:AC13"/>
    <mergeCell ref="AD13:AE13"/>
    <mergeCell ref="B8:K8"/>
    <mergeCell ref="L8:P8"/>
    <mergeCell ref="Q8:U8"/>
    <mergeCell ref="V8:Z8"/>
    <mergeCell ref="AA8:AE8"/>
    <mergeCell ref="AF8:AJ8"/>
    <mergeCell ref="AK8:AO8"/>
    <mergeCell ref="B7:K7"/>
    <mergeCell ref="L7:P7"/>
    <mergeCell ref="Q7:U7"/>
    <mergeCell ref="V7:Z7"/>
    <mergeCell ref="AA7:AE7"/>
    <mergeCell ref="AF7:AJ7"/>
    <mergeCell ref="B6:K6"/>
    <mergeCell ref="L6:P6"/>
    <mergeCell ref="Q6:U6"/>
    <mergeCell ref="V6:Z6"/>
    <mergeCell ref="AA6:AE6"/>
    <mergeCell ref="AF6:AJ6"/>
    <mergeCell ref="AK6:AO6"/>
    <mergeCell ref="AP6:AT6"/>
    <mergeCell ref="AU6:AY6"/>
    <mergeCell ref="F1:I1"/>
    <mergeCell ref="N1:R1"/>
    <mergeCell ref="S1:AB1"/>
    <mergeCell ref="AK1:AX1"/>
    <mergeCell ref="BB1:BF1"/>
    <mergeCell ref="BG1:BK1"/>
    <mergeCell ref="AP2:AT2"/>
    <mergeCell ref="AU2:AY2"/>
    <mergeCell ref="B3:K3"/>
    <mergeCell ref="M3:P3"/>
    <mergeCell ref="AA3:AE3"/>
    <mergeCell ref="AP3:AT3"/>
    <mergeCell ref="L2:P2"/>
    <mergeCell ref="Q2:U2"/>
    <mergeCell ref="V2:Z2"/>
    <mergeCell ref="AA2:AE2"/>
    <mergeCell ref="AF2:AJ2"/>
    <mergeCell ref="AK2:AO2"/>
    <mergeCell ref="AZ3:BG14"/>
    <mergeCell ref="B4:K5"/>
    <mergeCell ref="L4:P5"/>
    <mergeCell ref="Q4:U5"/>
    <mergeCell ref="V4:Z5"/>
    <mergeCell ref="AA4:AE5"/>
    <mergeCell ref="Q3:U3"/>
    <mergeCell ref="V3:Z3"/>
    <mergeCell ref="AF3:AJ3"/>
    <mergeCell ref="AK3:AO3"/>
    <mergeCell ref="AU3:AY3"/>
    <mergeCell ref="V15:Z15"/>
    <mergeCell ref="Q15:U15"/>
    <mergeCell ref="AA15:AE15"/>
    <mergeCell ref="AK15:AO15"/>
    <mergeCell ref="AU15:AY15"/>
    <mergeCell ref="AF4:AJ5"/>
    <mergeCell ref="AK4:AO5"/>
    <mergeCell ref="AP4:AT5"/>
    <mergeCell ref="AU4:AY5"/>
    <mergeCell ref="AF9:AJ9"/>
    <mergeCell ref="AK9:AO9"/>
    <mergeCell ref="AP9:AT9"/>
    <mergeCell ref="AU9:AY9"/>
    <mergeCell ref="AK7:AO7"/>
    <mergeCell ref="AP7:AT7"/>
    <mergeCell ref="AU7:AY7"/>
    <mergeCell ref="AP8:AT8"/>
    <mergeCell ref="AU8:AY8"/>
    <mergeCell ref="V10:X10"/>
  </mergeCells>
  <conditionalFormatting sqref="AR52:AT52">
    <cfRule type="cellIs" dxfId="360" priority="56" stopIfTrue="1" operator="greaterThan">
      <formula>$AZ$46</formula>
    </cfRule>
  </conditionalFormatting>
  <conditionalFormatting sqref="BH49 AZ50:BA51 BH50:BI51">
    <cfRule type="expression" dxfId="359" priority="57" stopIfTrue="1">
      <formula>LEN(TRIM(AZ49))=0</formula>
    </cfRule>
  </conditionalFormatting>
  <conditionalFormatting sqref="AZ54:BA54">
    <cfRule type="cellIs" dxfId="358" priority="58" stopIfTrue="1" operator="lessThanOrEqual">
      <formula>$AZ$52</formula>
    </cfRule>
    <cfRule type="expression" dxfId="357" priority="59" stopIfTrue="1">
      <formula>LEN(TRIM(AZ54))=0</formula>
    </cfRule>
  </conditionalFormatting>
  <conditionalFormatting sqref="B30:B36">
    <cfRule type="expression" dxfId="356" priority="60" stopIfTrue="1">
      <formula>NOT(ISERROR(SEARCH("To be",B30)))</formula>
    </cfRule>
  </conditionalFormatting>
  <conditionalFormatting sqref="AH30:AH36">
    <cfRule type="cellIs" dxfId="355" priority="61" stopIfTrue="1" operator="lessThan">
      <formula>60</formula>
    </cfRule>
  </conditionalFormatting>
  <conditionalFormatting sqref="F35 F33">
    <cfRule type="expression" dxfId="354" priority="62" stopIfTrue="1">
      <formula>AND(COUNTIF($F$35:$F$35, F33)+COUNTIF(#REF!, F33)+COUNTIF(#REF!, F33)+COUNTIF(#REF!, F33)&gt;1,NOT(ISBLANK(F33)))</formula>
    </cfRule>
  </conditionalFormatting>
  <conditionalFormatting sqref="F36 F30:F32 F34">
    <cfRule type="expression" dxfId="353" priority="63" stopIfTrue="1">
      <formula>AND(COUNTIF(#REF!, F30)&gt;1,NOT(ISBLANK(F30)))</formula>
    </cfRule>
  </conditionalFormatting>
  <conditionalFormatting sqref="B13 B25">
    <cfRule type="expression" dxfId="352" priority="64" stopIfTrue="1">
      <formula>OR(#REF!)</formula>
    </cfRule>
  </conditionalFormatting>
  <conditionalFormatting sqref="B25:E25">
    <cfRule type="expression" dxfId="351" priority="65" stopIfTrue="1">
      <formula>OR(#REF!)</formula>
    </cfRule>
  </conditionalFormatting>
  <conditionalFormatting sqref="L18:L26 M19:M26 N26 N19:N24 O19:O26 P19:P25 M3:P3 L6:L16 L3:L4 M7:M14 N14 N7:N12 O7:O14 P7:P13 M15:P15">
    <cfRule type="expression" dxfId="350" priority="69" stopIfTrue="1">
      <formula>IF(#REF!=1,1,0)</formula>
    </cfRule>
    <cfRule type="expression" dxfId="349" priority="70" stopIfTrue="1">
      <formula>IF(#REF!=2,1,0)</formula>
    </cfRule>
    <cfRule type="expression" dxfId="348" priority="71" stopIfTrue="1">
      <formula>IF(#REF!=3,1,0)</formula>
    </cfRule>
  </conditionalFormatting>
  <conditionalFormatting sqref="L6:P6 L18:P18">
    <cfRule type="expression" dxfId="347" priority="73" stopIfTrue="1">
      <formula>IF(#REF!&gt;0,1,0)</formula>
    </cfRule>
  </conditionalFormatting>
  <conditionalFormatting sqref="P3:P13 L3:O26 P15:P25">
    <cfRule type="expression" dxfId="346" priority="74" stopIfTrue="1">
      <formula>IF(#REF!=13,1,0)</formula>
    </cfRule>
  </conditionalFormatting>
  <conditionalFormatting sqref="AF36 AF30:AF32 AF34 AG30:AG36 AZ30:BB36">
    <cfRule type="expression" dxfId="345" priority="75" stopIfTrue="1">
      <formula>NOT(ISERROR(SEARCH("X",AF30)))</formula>
    </cfRule>
  </conditionalFormatting>
  <conditionalFormatting sqref="AM30:AM36">
    <cfRule type="cellIs" dxfId="344" priority="79" stopIfTrue="1" operator="greaterThanOrEqual">
      <formula>10</formula>
    </cfRule>
    <cfRule type="cellIs" dxfId="343" priority="80" stopIfTrue="1" operator="greaterThanOrEqual">
      <formula>5</formula>
    </cfRule>
  </conditionalFormatting>
  <conditionalFormatting sqref="AL30:AL36">
    <cfRule type="expression" dxfId="342" priority="81" stopIfTrue="1">
      <formula>NOT(ISERROR(SEARCH("Y",AL30)))</formula>
    </cfRule>
  </conditionalFormatting>
  <conditionalFormatting sqref="AH42">
    <cfRule type="cellIs" dxfId="341" priority="50" stopIfTrue="1" operator="lessThan">
      <formula>60</formula>
    </cfRule>
  </conditionalFormatting>
  <conditionalFormatting sqref="AM42">
    <cfRule type="cellIs" dxfId="340" priority="53" stopIfTrue="1" operator="greaterThanOrEqual">
      <formula>10</formula>
    </cfRule>
    <cfRule type="cellIs" dxfId="339" priority="54" stopIfTrue="1" operator="greaterThanOrEqual">
      <formula>5</formula>
    </cfRule>
  </conditionalFormatting>
  <conditionalFormatting sqref="AH41">
    <cfRule type="cellIs" dxfId="338" priority="43" stopIfTrue="1" operator="lessThan">
      <formula>60</formula>
    </cfRule>
  </conditionalFormatting>
  <conditionalFormatting sqref="AM41">
    <cfRule type="cellIs" dxfId="337" priority="46" stopIfTrue="1" operator="greaterThanOrEqual">
      <formula>10</formula>
    </cfRule>
    <cfRule type="cellIs" dxfId="336" priority="47" stopIfTrue="1" operator="greaterThanOrEqual">
      <formula>5</formula>
    </cfRule>
  </conditionalFormatting>
  <conditionalFormatting sqref="AH40">
    <cfRule type="cellIs" dxfId="335" priority="36" stopIfTrue="1" operator="lessThan">
      <formula>60</formula>
    </cfRule>
  </conditionalFormatting>
  <conditionalFormatting sqref="AM40">
    <cfRule type="cellIs" dxfId="334" priority="39" stopIfTrue="1" operator="greaterThanOrEqual">
      <formula>10</formula>
    </cfRule>
    <cfRule type="cellIs" dxfId="333" priority="40" stopIfTrue="1" operator="greaterThanOrEqual">
      <formula>5</formula>
    </cfRule>
  </conditionalFormatting>
  <conditionalFormatting sqref="AH39">
    <cfRule type="cellIs" dxfId="332" priority="29" stopIfTrue="1" operator="lessThan">
      <formula>60</formula>
    </cfRule>
  </conditionalFormatting>
  <conditionalFormatting sqref="AM39">
    <cfRule type="cellIs" dxfId="331" priority="32" stopIfTrue="1" operator="greaterThanOrEqual">
      <formula>10</formula>
    </cfRule>
    <cfRule type="cellIs" dxfId="330" priority="33" stopIfTrue="1" operator="greaterThanOrEqual">
      <formula>5</formula>
    </cfRule>
  </conditionalFormatting>
  <conditionalFormatting sqref="AH38">
    <cfRule type="cellIs" dxfId="329" priority="22" stopIfTrue="1" operator="lessThan">
      <formula>60</formula>
    </cfRule>
  </conditionalFormatting>
  <conditionalFormatting sqref="AM38">
    <cfRule type="cellIs" dxfId="328" priority="25" stopIfTrue="1" operator="greaterThanOrEqual">
      <formula>10</formula>
    </cfRule>
    <cfRule type="cellIs" dxfId="327" priority="26" stopIfTrue="1" operator="greaterThanOrEqual">
      <formula>5</formula>
    </cfRule>
  </conditionalFormatting>
  <conditionalFormatting sqref="AH37">
    <cfRule type="cellIs" dxfId="326" priority="15" stopIfTrue="1" operator="lessThan">
      <formula>60</formula>
    </cfRule>
  </conditionalFormatting>
  <conditionalFormatting sqref="AM37">
    <cfRule type="cellIs" dxfId="325" priority="18" stopIfTrue="1" operator="greaterThanOrEqual">
      <formula>10</formula>
    </cfRule>
    <cfRule type="cellIs" dxfId="324" priority="19" stopIfTrue="1" operator="greaterThanOrEqual">
      <formula>5</formula>
    </cfRule>
  </conditionalFormatting>
  <conditionalFormatting sqref="B42">
    <cfRule type="expression" dxfId="323" priority="49" stopIfTrue="1">
      <formula>NOT(ISERROR(SEARCH("To be",#REF!)))</formula>
    </cfRule>
  </conditionalFormatting>
  <conditionalFormatting sqref="F42">
    <cfRule type="expression" dxfId="322" priority="51" stopIfTrue="1">
      <formula>AND( COUNTIF(#REF!,#REF!)+ COUNTIF(#REF!,#REF!)+ COUNTIF(#REF!,#REF!)+ COUNTIF(#REF!,#REF!)&gt;1,NOT(ISBLANK(#REF!)))</formula>
    </cfRule>
  </conditionalFormatting>
  <conditionalFormatting sqref="AG42 AZ41:BB42">
    <cfRule type="expression" dxfId="321" priority="52" stopIfTrue="1">
      <formula>NOT(ISERROR(SEARCH("X",#REF!)))</formula>
    </cfRule>
  </conditionalFormatting>
  <conditionalFormatting sqref="AL42">
    <cfRule type="expression" dxfId="320" priority="55" stopIfTrue="1">
      <formula>NOT(ISERROR(SEARCH("Y",#REF!)))</formula>
    </cfRule>
  </conditionalFormatting>
  <conditionalFormatting sqref="B41">
    <cfRule type="expression" dxfId="319" priority="42" stopIfTrue="1">
      <formula>NOT(ISERROR(SEARCH("To be",#REF!)))</formula>
    </cfRule>
  </conditionalFormatting>
  <conditionalFormatting sqref="F41">
    <cfRule type="expression" dxfId="318" priority="44" stopIfTrue="1">
      <formula>AND( COUNTIF(#REF!,#REF!)+ COUNTIF(#REF!,#REF!)+ COUNTIF(#REF!,#REF!)+ COUNTIF(#REF!,#REF!)&gt;1,NOT(ISBLANK(#REF!)))</formula>
    </cfRule>
  </conditionalFormatting>
  <conditionalFormatting sqref="AG41">
    <cfRule type="expression" dxfId="317" priority="45" stopIfTrue="1">
      <formula>NOT(ISERROR(SEARCH("X",#REF!)))</formula>
    </cfRule>
  </conditionalFormatting>
  <conditionalFormatting sqref="AL41">
    <cfRule type="expression" dxfId="316" priority="48" stopIfTrue="1">
      <formula>NOT(ISERROR(SEARCH("Y",#REF!)))</formula>
    </cfRule>
  </conditionalFormatting>
  <conditionalFormatting sqref="B40">
    <cfRule type="expression" dxfId="315" priority="35" stopIfTrue="1">
      <formula>NOT(ISERROR(SEARCH("To be",#REF!)))</formula>
    </cfRule>
  </conditionalFormatting>
  <conditionalFormatting sqref="F40">
    <cfRule type="expression" dxfId="314" priority="37" stopIfTrue="1">
      <formula>AND( COUNTIF(#REF!,#REF!)+ COUNTIF(#REF!,#REF!)+ COUNTIF(#REF!,#REF!)+ COUNTIF(#REF!,#REF!)&gt;1,NOT(ISBLANK(#REF!)))</formula>
    </cfRule>
  </conditionalFormatting>
  <conditionalFormatting sqref="AF40:AG40 AZ39:BB40">
    <cfRule type="expression" dxfId="313" priority="38" stopIfTrue="1">
      <formula>NOT(ISERROR(SEARCH("X",#REF!)))</formula>
    </cfRule>
  </conditionalFormatting>
  <conditionalFormatting sqref="AL40">
    <cfRule type="expression" dxfId="312" priority="41" stopIfTrue="1">
      <formula>NOT(ISERROR(SEARCH("Y",#REF!)))</formula>
    </cfRule>
  </conditionalFormatting>
  <conditionalFormatting sqref="B39">
    <cfRule type="expression" dxfId="311" priority="28" stopIfTrue="1">
      <formula>NOT(ISERROR(SEARCH("To be",#REF!)))</formula>
    </cfRule>
  </conditionalFormatting>
  <conditionalFormatting sqref="F39">
    <cfRule type="expression" dxfId="310" priority="30" stopIfTrue="1">
      <formula>AND( COUNTIF(#REF!,#REF!)+ COUNTIF(#REF!,#REF!)+ COUNTIF(#REF!,#REF!)+ COUNTIF(#REF!,#REF!)&gt;1,NOT(ISBLANK(#REF!)))</formula>
    </cfRule>
  </conditionalFormatting>
  <conditionalFormatting sqref="AF39:AG39">
    <cfRule type="expression" dxfId="309" priority="31" stopIfTrue="1">
      <formula>NOT(ISERROR(SEARCH("X",#REF!)))</formula>
    </cfRule>
  </conditionalFormatting>
  <conditionalFormatting sqref="AL39">
    <cfRule type="expression" dxfId="308" priority="34" stopIfTrue="1">
      <formula>NOT(ISERROR(SEARCH("Y",#REF!)))</formula>
    </cfRule>
  </conditionalFormatting>
  <conditionalFormatting sqref="B38">
    <cfRule type="expression" dxfId="307" priority="21" stopIfTrue="1">
      <formula>NOT(ISERROR(SEARCH("To be",#REF!)))</formula>
    </cfRule>
  </conditionalFormatting>
  <conditionalFormatting sqref="AF38:AG38 AZ38:BB38">
    <cfRule type="expression" dxfId="306" priority="24" stopIfTrue="1">
      <formula>NOT(ISERROR(SEARCH("X",#REF!)))</formula>
    </cfRule>
  </conditionalFormatting>
  <conditionalFormatting sqref="AL38">
    <cfRule type="expression" dxfId="305" priority="27" stopIfTrue="1">
      <formula>NOT(ISERROR(SEARCH("Y",#REF!)))</formula>
    </cfRule>
  </conditionalFormatting>
  <conditionalFormatting sqref="B37">
    <cfRule type="expression" dxfId="304" priority="14" stopIfTrue="1">
      <formula>NOT(ISERROR(SEARCH("To be",#REF!)))</formula>
    </cfRule>
  </conditionalFormatting>
  <conditionalFormatting sqref="AF37:AG37 AZ37:BB37">
    <cfRule type="expression" dxfId="303" priority="17" stopIfTrue="1">
      <formula>NOT(ISERROR(SEARCH("X",#REF!)))</formula>
    </cfRule>
  </conditionalFormatting>
  <conditionalFormatting sqref="AL37">
    <cfRule type="expression" dxfId="302" priority="20" stopIfTrue="1">
      <formula>NOT(ISERROR(SEARCH("Y",#REF!)))</formula>
    </cfRule>
  </conditionalFormatting>
  <conditionalFormatting sqref="F38">
    <cfRule type="expression" dxfId="301" priority="13" stopIfTrue="1">
      <formula>AND( COUNTIF(#REF!,#REF!)+ COUNTIF(#REF!,#REF!)+ COUNTIF(#REF!,#REF!)+ COUNTIF(#REF!,#REF!)&gt;1,NOT(ISBLANK(#REF!)))</formula>
    </cfRule>
  </conditionalFormatting>
  <conditionalFormatting sqref="F37">
    <cfRule type="expression" dxfId="300" priority="12" stopIfTrue="1">
      <formula>AND( COUNTIF(#REF!,#REF!)&gt;1,NOT(ISBLANK(#REF!)))</formula>
    </cfRule>
  </conditionalFormatting>
  <conditionalFormatting sqref="S26 Q21:S22 U25 T21:U21 T25:T26 Q25:R26">
    <cfRule type="expression" dxfId="299" priority="1" stopIfTrue="1">
      <formula>IF(#REF!=1,1,0)</formula>
    </cfRule>
    <cfRule type="expression" dxfId="298" priority="2" stopIfTrue="1">
      <formula>IF(#REF!=2,1,0)</formula>
    </cfRule>
    <cfRule type="expression" dxfId="297" priority="3" stopIfTrue="1">
      <formula>IF(#REF!=3,1,0)</formula>
    </cfRule>
  </conditionalFormatting>
  <conditionalFormatting sqref="S14 T13:T14 U13 Q13:R14 AU3:AU4 AX13:AX14 AW14 AU6:AU11 AW26 AU25:AV26 Q9:U10 T22:U22 AY25 AX25:AX26 AX10 V21:AY24 Q23 X26 AC26 AH26 AM26 AR26 Y10:Z10 AD10:AE10 AI10:AJ10 AN10:AO10 AS10:AT10 Z25 AE25 AJ25 AO25 AT25 Y25:Y26 AD25:AD26 AI25:AI26 AN25:AN26 AS25:AS26 V25:W26 AA25:AB26 AF25:AG26 AK25:AL26 AP25:AQ26 V11:Z12 V6:V8 AF11:AT12 AF6:AF8 AP18:AP20 AP6:AP8 V4 AF4 AP16 AP4 W7:Z7 R19:U19 AG7:AJ7 AQ19:AT19 AQ7:AT7 Q6:Q8 Q4 R7:U7 V18:V20 AA18:AA20 AF18:AF20 AK18:AK20 AA6:AA8 AU18:AU20 AA4 W19:Z19 AB19:AE19 AG19:AJ19 AL19:AO19 AB7:AE7 AV19:AY19 Q18:Q20 Q15:Q16 AK15:AK16 AU13:AV14 AK6:AK8 AK4 AL7:AO7 V15:V16 AA15:AA16 AF15:AF16 AU15:AU16">
    <cfRule type="expression" dxfId="296" priority="4" stopIfTrue="1">
      <formula>IF(#REF!=1,1,0)</formula>
    </cfRule>
    <cfRule type="expression" dxfId="295" priority="5" stopIfTrue="1">
      <formula>IF(#REF!=2,1,0)</formula>
    </cfRule>
    <cfRule type="expression" dxfId="294" priority="6" stopIfTrue="1">
      <formula>IF(#REF!=3,1,0)</formula>
    </cfRule>
  </conditionalFormatting>
  <conditionalFormatting sqref="Q18:AU18 Q6:AU6">
    <cfRule type="expression" dxfId="293" priority="7" stopIfTrue="1">
      <formula>IF(#REF!&gt;0,1,0)</formula>
    </cfRule>
  </conditionalFormatting>
  <conditionalFormatting sqref="AU25:AX26 AY25 AX10 AU13:AX14 AV4:AY5 AU3:AU11 Q9:S10 T9:U9 U13 Q13:T14 U25 Q21:U22 Q25:T26 V21:AY24 Q23 Z25 AE25 AJ25 AO25 AT25 V25:Y26 AA25:AD26 AF25:AI26 AK25:AN26 AP25:AS26 AD11:AD14 Q11:Z12 V9:Z10 AD9:AE10 AF9:AT12 Z13 AE11:AE13 AJ13 AO13 AT13 AA9:AC14 AF13:AI14 AK13:AN14 AP13:AS14 V13:Y14 AP15:AP20 W4:Z7 AF3:AF8 AQ16:AT19 AQ4:AT7 Q3:Q8 R4:U7 W16:Z19 AB16:AE19 AG16:AJ19 AL16:AO19 AB4:AE7 AV16:AY17 AV19:AY19 Q15:Q20 R16:U19 AK15:AK20 AU15:AU20 AK8 AG4:AO7 AA3:AA8 V3:V8 AK3 AP3:AP8 V15:V20 AA15:AA20 AF15:AF20">
    <cfRule type="expression" dxfId="292" priority="8" stopIfTrue="1">
      <formula>IF(#REF!=13,1,0)</formula>
    </cfRule>
  </conditionalFormatting>
  <conditionalFormatting sqref="Q11:U12 AC9:AC12 X14 AC14 AH14 AM14 AR14 Z13 AE11:AE13 AJ13 AO13 AT13 V9:X10 AA9:AB14 AF9:AH10 AK9:AM10 AP9:AR10 Y9:Z9 AD9:AE9 AI9:AJ9 AN9:AO9 AS9:AT9 Y13:Y14 AD11:AD14 AI13:AI14 AN13:AN14 AS13:AS14 AP13:AQ14 AK13:AL14 AF13:AG14 V13:W14 Q3 AF3 AP15 AA3 V3 AK3 AP3">
    <cfRule type="expression" dxfId="291" priority="9" stopIfTrue="1">
      <formula>IF(#REF!=1,1,0)</formula>
    </cfRule>
    <cfRule type="expression" dxfId="290" priority="10" stopIfTrue="1">
      <formula>IF(#REF!=2,1,0)</formula>
    </cfRule>
    <cfRule type="expression" dxfId="289" priority="11" stopIfTrue="1">
      <formula>IF(#REF!=3,1,0)</formula>
    </cfRule>
  </conditionalFormatting>
  <dataValidations count="1">
    <dataValidation type="list" allowBlank="1" showInputMessage="1" showErrorMessage="1" sqref="AJ1:AK1">
      <formula1>#REF!</formula1>
    </dataValidation>
  </dataValidations>
  <printOptions horizontalCentered="1"/>
  <pageMargins left="0.15748031496062992" right="0.19685039370078741" top="0.35433070866141736" bottom="0.15748031496062992" header="0.15748031496062992" footer="0.23622047244094491"/>
  <pageSetup paperSize="9" scale="44" orientation="landscape" blackAndWhite="1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P69"/>
  <sheetViews>
    <sheetView showGridLines="0" showZeros="0" topLeftCell="A31" zoomScale="70" zoomScaleNormal="70" workbookViewId="0">
      <selection activeCell="BB2" sqref="BB2"/>
    </sheetView>
  </sheetViews>
  <sheetFormatPr defaultRowHeight="12.75"/>
  <cols>
    <col min="1" max="1" width="4.140625" style="74" customWidth="1"/>
    <col min="2" max="3" width="5.140625" style="74" customWidth="1"/>
    <col min="4" max="4" width="4.140625" style="74" customWidth="1"/>
    <col min="5" max="5" width="3.85546875" style="75" customWidth="1"/>
    <col min="6" max="6" width="5" style="74" customWidth="1"/>
    <col min="7" max="7" width="7.42578125" style="74" customWidth="1"/>
    <col min="8" max="11" width="5" style="74" customWidth="1"/>
    <col min="12" max="17" width="5.28515625" style="74" customWidth="1"/>
    <col min="18" max="30" width="5" style="74" customWidth="1"/>
    <col min="31" max="31" width="5.85546875" style="74" customWidth="1"/>
    <col min="32" max="33" width="5" style="74" customWidth="1"/>
    <col min="34" max="34" width="5.42578125" style="74" customWidth="1"/>
    <col min="35" max="37" width="5" style="74" customWidth="1"/>
    <col min="38" max="38" width="6.42578125" style="74" customWidth="1"/>
    <col min="39" max="39" width="5" style="74" customWidth="1"/>
    <col min="40" max="40" width="5.85546875" style="74" customWidth="1"/>
    <col min="41" max="43" width="5" style="74" customWidth="1"/>
    <col min="44" max="44" width="5.85546875" style="74" customWidth="1"/>
    <col min="45" max="45" width="5" style="74" customWidth="1"/>
    <col min="46" max="47" width="5.42578125" style="74" customWidth="1"/>
    <col min="48" max="50" width="5" style="74" customWidth="1"/>
    <col min="51" max="51" width="5.42578125" style="74" customWidth="1"/>
    <col min="52" max="52" width="7" style="74" customWidth="1"/>
    <col min="53" max="54" width="5.85546875" style="74" customWidth="1"/>
    <col min="55" max="55" width="5" style="74" customWidth="1"/>
    <col min="56" max="56" width="5.42578125" style="74" customWidth="1"/>
    <col min="57" max="58" width="5" style="74" customWidth="1"/>
    <col min="59" max="59" width="5.5703125" style="74" customWidth="1"/>
    <col min="60" max="60" width="7.28515625" style="74" customWidth="1"/>
    <col min="61" max="61" width="5.5703125" style="74" customWidth="1"/>
    <col min="62" max="62" width="4.85546875" style="74" customWidth="1"/>
    <col min="63" max="63" width="5.85546875" style="74" customWidth="1"/>
    <col min="64" max="16384" width="9.140625" style="23"/>
  </cols>
  <sheetData>
    <row r="1" spans="1:68" ht="23.25" customHeight="1">
      <c r="A1" s="20"/>
      <c r="B1" s="3" t="s">
        <v>5</v>
      </c>
      <c r="C1" s="1"/>
      <c r="D1" s="1"/>
      <c r="E1" s="1"/>
      <c r="F1" s="737" t="s">
        <v>197</v>
      </c>
      <c r="G1" s="737"/>
      <c r="H1" s="737"/>
      <c r="I1" s="737"/>
      <c r="J1" s="1"/>
      <c r="K1" s="21"/>
      <c r="L1" s="21"/>
      <c r="M1" s="2" t="s">
        <v>6</v>
      </c>
      <c r="N1" s="699" t="s">
        <v>166</v>
      </c>
      <c r="O1" s="699"/>
      <c r="P1" s="699"/>
      <c r="Q1" s="699"/>
      <c r="R1" s="699"/>
      <c r="S1" s="699" t="s">
        <v>215</v>
      </c>
      <c r="T1" s="699"/>
      <c r="U1" s="699"/>
      <c r="V1" s="699"/>
      <c r="W1" s="699"/>
      <c r="X1" s="699"/>
      <c r="Y1" s="699"/>
      <c r="Z1" s="699"/>
      <c r="AA1" s="699"/>
      <c r="AB1" s="699"/>
      <c r="AC1" s="5" t="s">
        <v>196</v>
      </c>
      <c r="AD1" s="21"/>
      <c r="AE1" s="5"/>
      <c r="AF1" s="5"/>
      <c r="AG1" s="5"/>
      <c r="AH1" s="5"/>
      <c r="AI1" s="21"/>
      <c r="AJ1" s="4"/>
      <c r="AK1" s="699" t="s">
        <v>1</v>
      </c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4"/>
      <c r="AZ1" s="1"/>
      <c r="BA1" s="2" t="s">
        <v>7</v>
      </c>
      <c r="BB1" s="713">
        <v>44006</v>
      </c>
      <c r="BC1" s="713"/>
      <c r="BD1" s="713"/>
      <c r="BE1" s="713"/>
      <c r="BF1" s="713"/>
      <c r="BG1" s="735" t="s">
        <v>111</v>
      </c>
      <c r="BH1" s="735"/>
      <c r="BI1" s="735"/>
      <c r="BJ1" s="735"/>
      <c r="BK1" s="736"/>
    </row>
    <row r="2" spans="1:68" ht="24" customHeight="1" thickBot="1">
      <c r="A2" s="20"/>
      <c r="B2" s="25"/>
      <c r="C2" s="20"/>
      <c r="D2" s="20"/>
      <c r="E2" s="26"/>
      <c r="G2" s="27"/>
      <c r="H2" s="28"/>
      <c r="I2" s="20"/>
      <c r="J2" s="27"/>
      <c r="L2" s="714"/>
      <c r="M2" s="714"/>
      <c r="N2" s="714"/>
      <c r="O2" s="714"/>
      <c r="P2" s="714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BA2" s="27"/>
      <c r="BB2" s="27"/>
      <c r="BC2" s="27"/>
      <c r="BE2" s="27"/>
      <c r="BF2" s="27"/>
      <c r="BG2" s="28"/>
      <c r="BH2" s="20"/>
      <c r="BI2" s="27"/>
      <c r="BJ2" s="27"/>
      <c r="BK2" s="29"/>
      <c r="BO2" s="23" t="s">
        <v>172</v>
      </c>
      <c r="BP2" s="23" t="s">
        <v>141</v>
      </c>
    </row>
    <row r="3" spans="1:68" ht="19.5" customHeight="1">
      <c r="A3" s="30"/>
      <c r="B3" s="693" t="s">
        <v>66</v>
      </c>
      <c r="C3" s="694"/>
      <c r="D3" s="694"/>
      <c r="E3" s="694"/>
      <c r="F3" s="694"/>
      <c r="G3" s="694"/>
      <c r="H3" s="694"/>
      <c r="I3" s="694"/>
      <c r="J3" s="694"/>
      <c r="K3" s="695"/>
      <c r="L3" s="110"/>
      <c r="M3" s="678"/>
      <c r="N3" s="678"/>
      <c r="O3" s="678"/>
      <c r="P3" s="679"/>
      <c r="Q3" s="686" t="s">
        <v>229</v>
      </c>
      <c r="R3" s="687"/>
      <c r="S3" s="687"/>
      <c r="T3" s="687"/>
      <c r="U3" s="688"/>
      <c r="V3" s="270">
        <v>2</v>
      </c>
      <c r="W3" s="271"/>
      <c r="X3" s="271"/>
      <c r="Y3" s="271"/>
      <c r="Z3" s="272"/>
      <c r="AA3" s="270" t="s">
        <v>232</v>
      </c>
      <c r="AB3" s="271"/>
      <c r="AC3" s="271"/>
      <c r="AD3" s="271"/>
      <c r="AE3" s="272"/>
      <c r="AF3" s="968" t="s">
        <v>234</v>
      </c>
      <c r="AG3" s="969"/>
      <c r="AH3" s="969"/>
      <c r="AI3" s="969"/>
      <c r="AJ3" s="970"/>
      <c r="AK3" s="270">
        <v>7</v>
      </c>
      <c r="AL3" s="271"/>
      <c r="AM3" s="271"/>
      <c r="AN3" s="271"/>
      <c r="AO3" s="272"/>
      <c r="AP3" s="686">
        <v>7</v>
      </c>
      <c r="AQ3" s="687"/>
      <c r="AR3" s="687"/>
      <c r="AS3" s="687"/>
      <c r="AT3" s="688"/>
      <c r="AU3" s="270">
        <v>10</v>
      </c>
      <c r="AV3" s="271"/>
      <c r="AW3" s="271"/>
      <c r="AX3" s="271"/>
      <c r="AY3" s="272"/>
      <c r="AZ3" s="718"/>
      <c r="BA3" s="719"/>
      <c r="BB3" s="719"/>
      <c r="BC3" s="719"/>
      <c r="BD3" s="719"/>
      <c r="BE3" s="719"/>
      <c r="BF3" s="719"/>
      <c r="BG3" s="719"/>
      <c r="BI3" s="31"/>
      <c r="BJ3" s="31"/>
      <c r="BK3" s="32"/>
      <c r="BM3" s="116"/>
      <c r="BN3" s="116" t="s">
        <v>173</v>
      </c>
      <c r="BO3" s="116">
        <v>2000</v>
      </c>
      <c r="BP3" s="116">
        <v>2218</v>
      </c>
    </row>
    <row r="4" spans="1:68" ht="19.5" customHeight="1">
      <c r="A4" s="30"/>
      <c r="B4" s="657" t="s">
        <v>65</v>
      </c>
      <c r="C4" s="562"/>
      <c r="D4" s="562"/>
      <c r="E4" s="562"/>
      <c r="F4" s="562"/>
      <c r="G4" s="562"/>
      <c r="H4" s="562"/>
      <c r="I4" s="562"/>
      <c r="J4" s="562"/>
      <c r="K4" s="658"/>
      <c r="L4" s="667"/>
      <c r="M4" s="668"/>
      <c r="N4" s="668"/>
      <c r="O4" s="668"/>
      <c r="P4" s="669"/>
      <c r="Q4" s="582" t="s">
        <v>208</v>
      </c>
      <c r="R4" s="582"/>
      <c r="S4" s="582"/>
      <c r="T4" s="582"/>
      <c r="U4" s="582"/>
      <c r="V4" s="582" t="s">
        <v>201</v>
      </c>
      <c r="W4" s="582"/>
      <c r="X4" s="582"/>
      <c r="Y4" s="582"/>
      <c r="Z4" s="582"/>
      <c r="AA4" s="783" t="s">
        <v>225</v>
      </c>
      <c r="AB4" s="783"/>
      <c r="AC4" s="783"/>
      <c r="AD4" s="783"/>
      <c r="AE4" s="783"/>
      <c r="AF4" s="1041" t="s">
        <v>204</v>
      </c>
      <c r="AG4" s="1041"/>
      <c r="AH4" s="1041"/>
      <c r="AI4" s="1041"/>
      <c r="AJ4" s="1041"/>
      <c r="AK4" s="582" t="s">
        <v>209</v>
      </c>
      <c r="AL4" s="582"/>
      <c r="AM4" s="582"/>
      <c r="AN4" s="582"/>
      <c r="AO4" s="582"/>
      <c r="AP4" s="582" t="s">
        <v>209</v>
      </c>
      <c r="AQ4" s="582"/>
      <c r="AR4" s="582"/>
      <c r="AS4" s="582"/>
      <c r="AT4" s="582"/>
      <c r="AU4" s="572" t="s">
        <v>212</v>
      </c>
      <c r="AV4" s="573"/>
      <c r="AW4" s="573"/>
      <c r="AX4" s="573"/>
      <c r="AY4" s="574"/>
      <c r="AZ4" s="718"/>
      <c r="BA4" s="719"/>
      <c r="BB4" s="719"/>
      <c r="BC4" s="719"/>
      <c r="BD4" s="719"/>
      <c r="BE4" s="719"/>
      <c r="BF4" s="719"/>
      <c r="BG4" s="719"/>
      <c r="BI4" s="34"/>
      <c r="BJ4" s="34"/>
      <c r="BK4" s="35"/>
      <c r="BM4" s="116"/>
      <c r="BN4" s="116" t="s">
        <v>174</v>
      </c>
      <c r="BO4" s="116">
        <v>2000</v>
      </c>
      <c r="BP4" s="116">
        <v>2217.54</v>
      </c>
    </row>
    <row r="5" spans="1:68" ht="19.5" customHeight="1">
      <c r="A5" s="30"/>
      <c r="B5" s="657"/>
      <c r="C5" s="562"/>
      <c r="D5" s="562"/>
      <c r="E5" s="562"/>
      <c r="F5" s="562"/>
      <c r="G5" s="562"/>
      <c r="H5" s="562"/>
      <c r="I5" s="562"/>
      <c r="J5" s="562"/>
      <c r="K5" s="658"/>
      <c r="L5" s="667"/>
      <c r="M5" s="668"/>
      <c r="N5" s="668"/>
      <c r="O5" s="668"/>
      <c r="P5" s="669"/>
      <c r="Q5" s="582"/>
      <c r="R5" s="582"/>
      <c r="S5" s="582"/>
      <c r="T5" s="582"/>
      <c r="U5" s="582"/>
      <c r="V5" s="582"/>
      <c r="W5" s="582"/>
      <c r="X5" s="582"/>
      <c r="Y5" s="582"/>
      <c r="Z5" s="582"/>
      <c r="AA5" s="783"/>
      <c r="AB5" s="783"/>
      <c r="AC5" s="783"/>
      <c r="AD5" s="783"/>
      <c r="AE5" s="783"/>
      <c r="AF5" s="1041"/>
      <c r="AG5" s="1041"/>
      <c r="AH5" s="1041"/>
      <c r="AI5" s="1041"/>
      <c r="AJ5" s="1041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72"/>
      <c r="AV5" s="573"/>
      <c r="AW5" s="573"/>
      <c r="AX5" s="573"/>
      <c r="AY5" s="574"/>
      <c r="AZ5" s="718"/>
      <c r="BA5" s="719"/>
      <c r="BB5" s="719"/>
      <c r="BC5" s="719"/>
      <c r="BD5" s="719"/>
      <c r="BE5" s="719"/>
      <c r="BF5" s="719"/>
      <c r="BG5" s="719"/>
      <c r="BI5" s="36"/>
      <c r="BJ5" s="36"/>
      <c r="BK5" s="37"/>
      <c r="BM5" s="116"/>
      <c r="BN5" s="116" t="s">
        <v>175</v>
      </c>
      <c r="BO5" s="116">
        <v>3000</v>
      </c>
      <c r="BP5" s="116">
        <v>3383.33</v>
      </c>
    </row>
    <row r="6" spans="1:68" ht="19.5" customHeight="1">
      <c r="A6" s="30"/>
      <c r="B6" s="595" t="s">
        <v>8</v>
      </c>
      <c r="C6" s="596"/>
      <c r="D6" s="596"/>
      <c r="E6" s="596"/>
      <c r="F6" s="596"/>
      <c r="G6" s="596"/>
      <c r="H6" s="596"/>
      <c r="I6" s="596"/>
      <c r="J6" s="596"/>
      <c r="K6" s="597"/>
      <c r="L6" s="675"/>
      <c r="M6" s="676"/>
      <c r="N6" s="676"/>
      <c r="O6" s="676"/>
      <c r="P6" s="677"/>
      <c r="Q6" s="1048"/>
      <c r="R6" s="1049"/>
      <c r="S6" s="1049"/>
      <c r="T6" s="1049"/>
      <c r="U6" s="1050"/>
      <c r="V6" s="1045"/>
      <c r="W6" s="1046"/>
      <c r="X6" s="1046"/>
      <c r="Y6" s="1046"/>
      <c r="Z6" s="1047"/>
      <c r="AA6" s="1054"/>
      <c r="AB6" s="1055"/>
      <c r="AC6" s="1055"/>
      <c r="AD6" s="1055"/>
      <c r="AE6" s="1056"/>
      <c r="AF6" s="1025"/>
      <c r="AG6" s="1026"/>
      <c r="AH6" s="1026"/>
      <c r="AI6" s="1026"/>
      <c r="AJ6" s="1027"/>
      <c r="AK6" s="1057"/>
      <c r="AL6" s="1058"/>
      <c r="AM6" s="1058"/>
      <c r="AN6" s="1058"/>
      <c r="AO6" s="1059"/>
      <c r="AP6" s="1057"/>
      <c r="AQ6" s="1058"/>
      <c r="AR6" s="1058"/>
      <c r="AS6" s="1058"/>
      <c r="AT6" s="1059"/>
      <c r="AU6" s="1045"/>
      <c r="AV6" s="1046"/>
      <c r="AW6" s="1046"/>
      <c r="AX6" s="1046"/>
      <c r="AY6" s="1047"/>
      <c r="AZ6" s="718"/>
      <c r="BA6" s="719"/>
      <c r="BB6" s="719"/>
      <c r="BC6" s="719"/>
      <c r="BD6" s="719"/>
      <c r="BE6" s="719"/>
      <c r="BF6" s="719"/>
      <c r="BG6" s="719"/>
      <c r="BI6" s="36"/>
      <c r="BJ6" s="36"/>
      <c r="BK6" s="37"/>
      <c r="BM6" s="116"/>
      <c r="BN6" s="116" t="s">
        <v>176</v>
      </c>
      <c r="BO6" s="116">
        <v>2000</v>
      </c>
      <c r="BP6" s="116">
        <v>2255.5500000000002</v>
      </c>
    </row>
    <row r="7" spans="1:68" ht="19.5" customHeight="1">
      <c r="A7" s="30"/>
      <c r="B7" s="595" t="s">
        <v>9</v>
      </c>
      <c r="C7" s="596"/>
      <c r="D7" s="596"/>
      <c r="E7" s="596"/>
      <c r="F7" s="596"/>
      <c r="G7" s="596"/>
      <c r="H7" s="596"/>
      <c r="I7" s="596"/>
      <c r="J7" s="596"/>
      <c r="K7" s="597"/>
      <c r="L7" s="598"/>
      <c r="M7" s="599"/>
      <c r="N7" s="599"/>
      <c r="O7" s="599"/>
      <c r="P7" s="600"/>
      <c r="Q7" s="609" t="s">
        <v>199</v>
      </c>
      <c r="R7" s="610"/>
      <c r="S7" s="610"/>
      <c r="T7" s="610"/>
      <c r="U7" s="611"/>
      <c r="V7" s="569" t="s">
        <v>227</v>
      </c>
      <c r="W7" s="570"/>
      <c r="X7" s="570"/>
      <c r="Y7" s="570"/>
      <c r="Z7" s="571"/>
      <c r="AA7" s="793" t="s">
        <v>227</v>
      </c>
      <c r="AB7" s="794"/>
      <c r="AC7" s="794"/>
      <c r="AD7" s="794"/>
      <c r="AE7" s="795"/>
      <c r="AF7" s="1034" t="s">
        <v>235</v>
      </c>
      <c r="AG7" s="1035"/>
      <c r="AH7" s="1035"/>
      <c r="AI7" s="1035"/>
      <c r="AJ7" s="1036"/>
      <c r="AK7" s="715" t="s">
        <v>199</v>
      </c>
      <c r="AL7" s="716"/>
      <c r="AM7" s="716"/>
      <c r="AN7" s="716"/>
      <c r="AO7" s="717"/>
      <c r="AP7" s="715" t="s">
        <v>199</v>
      </c>
      <c r="AQ7" s="716"/>
      <c r="AR7" s="716"/>
      <c r="AS7" s="716"/>
      <c r="AT7" s="717"/>
      <c r="AU7" s="707" t="s">
        <v>199</v>
      </c>
      <c r="AV7" s="708"/>
      <c r="AW7" s="708"/>
      <c r="AX7" s="708"/>
      <c r="AY7" s="709"/>
      <c r="AZ7" s="718"/>
      <c r="BA7" s="719"/>
      <c r="BB7" s="719"/>
      <c r="BC7" s="719"/>
      <c r="BD7" s="719"/>
      <c r="BE7" s="719"/>
      <c r="BF7" s="719"/>
      <c r="BG7" s="719"/>
      <c r="BI7" s="36"/>
      <c r="BJ7" s="36"/>
      <c r="BK7" s="37"/>
      <c r="BM7" s="116"/>
      <c r="BN7" s="116" t="s">
        <v>177</v>
      </c>
      <c r="BO7" s="116">
        <v>3000</v>
      </c>
      <c r="BP7" s="116">
        <v>3383.33</v>
      </c>
    </row>
    <row r="8" spans="1:68" ht="19.5" customHeight="1">
      <c r="A8" s="30"/>
      <c r="B8" s="595" t="s">
        <v>10</v>
      </c>
      <c r="C8" s="596"/>
      <c r="D8" s="596"/>
      <c r="E8" s="596"/>
      <c r="F8" s="596"/>
      <c r="G8" s="596"/>
      <c r="H8" s="596"/>
      <c r="I8" s="596"/>
      <c r="J8" s="596"/>
      <c r="K8" s="597"/>
      <c r="L8" s="701"/>
      <c r="M8" s="702"/>
      <c r="N8" s="702"/>
      <c r="O8" s="702"/>
      <c r="P8" s="703"/>
      <c r="Q8" s="609" t="s">
        <v>233</v>
      </c>
      <c r="R8" s="610"/>
      <c r="S8" s="610"/>
      <c r="T8" s="610"/>
      <c r="U8" s="611"/>
      <c r="V8" s="790" t="s">
        <v>214</v>
      </c>
      <c r="W8" s="791"/>
      <c r="X8" s="791"/>
      <c r="Y8" s="791"/>
      <c r="Z8" s="792"/>
      <c r="AA8" s="793" t="s">
        <v>214</v>
      </c>
      <c r="AB8" s="794"/>
      <c r="AC8" s="794"/>
      <c r="AD8" s="794"/>
      <c r="AE8" s="795"/>
      <c r="AF8" s="1034" t="s">
        <v>233</v>
      </c>
      <c r="AG8" s="1035"/>
      <c r="AH8" s="1035"/>
      <c r="AI8" s="1035"/>
      <c r="AJ8" s="1036"/>
      <c r="AK8" s="715" t="s">
        <v>216</v>
      </c>
      <c r="AL8" s="716"/>
      <c r="AM8" s="716"/>
      <c r="AN8" s="716"/>
      <c r="AO8" s="717"/>
      <c r="AP8" s="715" t="s">
        <v>216</v>
      </c>
      <c r="AQ8" s="716"/>
      <c r="AR8" s="716"/>
      <c r="AS8" s="716"/>
      <c r="AT8" s="717"/>
      <c r="AU8" s="707" t="s">
        <v>216</v>
      </c>
      <c r="AV8" s="708"/>
      <c r="AW8" s="708"/>
      <c r="AX8" s="708"/>
      <c r="AY8" s="709"/>
      <c r="AZ8" s="718"/>
      <c r="BA8" s="719"/>
      <c r="BB8" s="719"/>
      <c r="BC8" s="719"/>
      <c r="BD8" s="719"/>
      <c r="BE8" s="719"/>
      <c r="BF8" s="719"/>
      <c r="BG8" s="719"/>
      <c r="BI8" s="38"/>
      <c r="BJ8" s="38"/>
      <c r="BK8" s="39"/>
      <c r="BM8" s="116"/>
      <c r="BN8" s="116" t="s">
        <v>178</v>
      </c>
      <c r="BO8" s="116">
        <v>4000</v>
      </c>
      <c r="BP8" s="116">
        <v>4541.8</v>
      </c>
    </row>
    <row r="9" spans="1:68" ht="19.5" customHeight="1">
      <c r="A9" s="20"/>
      <c r="B9" s="595" t="s">
        <v>165</v>
      </c>
      <c r="C9" s="596"/>
      <c r="D9" s="596"/>
      <c r="E9" s="596"/>
      <c r="F9" s="596"/>
      <c r="G9" s="596"/>
      <c r="H9" s="596"/>
      <c r="I9" s="596"/>
      <c r="J9" s="596"/>
      <c r="K9" s="597"/>
      <c r="L9" s="704"/>
      <c r="M9" s="705"/>
      <c r="N9" s="705"/>
      <c r="O9" s="705"/>
      <c r="P9" s="706"/>
      <c r="Q9" s="641">
        <f>BO15</f>
        <v>550</v>
      </c>
      <c r="R9" s="642"/>
      <c r="S9" s="642"/>
      <c r="T9" s="642"/>
      <c r="U9" s="643"/>
      <c r="V9" s="804">
        <f>BO13</f>
        <v>2400</v>
      </c>
      <c r="W9" s="805"/>
      <c r="X9" s="805"/>
      <c r="Y9" s="805"/>
      <c r="Z9" s="806"/>
      <c r="AA9" s="807">
        <f>BO11</f>
        <v>4000</v>
      </c>
      <c r="AB9" s="808"/>
      <c r="AC9" s="808"/>
      <c r="AD9" s="808"/>
      <c r="AE9" s="809"/>
      <c r="AF9" s="606">
        <f>BO9</f>
        <v>4000</v>
      </c>
      <c r="AG9" s="607"/>
      <c r="AH9" s="607"/>
      <c r="AI9" s="607"/>
      <c r="AJ9" s="608"/>
      <c r="AK9" s="725">
        <f>BO7</f>
        <v>3000</v>
      </c>
      <c r="AL9" s="726"/>
      <c r="AM9" s="726"/>
      <c r="AN9" s="726"/>
      <c r="AO9" s="727"/>
      <c r="AP9" s="725">
        <f>BO5</f>
        <v>3000</v>
      </c>
      <c r="AQ9" s="726"/>
      <c r="AR9" s="726"/>
      <c r="AS9" s="726"/>
      <c r="AT9" s="727"/>
      <c r="AU9" s="722">
        <f>BO3</f>
        <v>2000</v>
      </c>
      <c r="AV9" s="723"/>
      <c r="AW9" s="723"/>
      <c r="AX9" s="723"/>
      <c r="AY9" s="724"/>
      <c r="AZ9" s="718"/>
      <c r="BA9" s="719"/>
      <c r="BB9" s="719"/>
      <c r="BC9" s="719"/>
      <c r="BD9" s="719"/>
      <c r="BE9" s="719"/>
      <c r="BF9" s="719"/>
      <c r="BG9" s="719"/>
      <c r="BK9" s="46"/>
      <c r="BM9" s="116"/>
      <c r="BN9" s="116" t="s">
        <v>179</v>
      </c>
      <c r="BO9" s="116">
        <v>4000</v>
      </c>
      <c r="BP9" s="116">
        <v>4541.84</v>
      </c>
    </row>
    <row r="10" spans="1:68" ht="19.5" customHeight="1">
      <c r="A10" s="30"/>
      <c r="B10" s="595" t="s">
        <v>11</v>
      </c>
      <c r="C10" s="596"/>
      <c r="D10" s="596"/>
      <c r="E10" s="596"/>
      <c r="F10" s="596"/>
      <c r="G10" s="596"/>
      <c r="H10" s="596"/>
      <c r="I10" s="596"/>
      <c r="J10" s="596"/>
      <c r="K10" s="597"/>
      <c r="L10" s="604"/>
      <c r="M10" s="605"/>
      <c r="N10" s="605"/>
      <c r="O10" s="634"/>
      <c r="P10" s="635"/>
      <c r="Q10" s="636">
        <f>BP15</f>
        <v>609.82000000000005</v>
      </c>
      <c r="R10" s="637"/>
      <c r="S10" s="637"/>
      <c r="T10" s="752">
        <f>Q10/T14</f>
        <v>0.7054835724201759</v>
      </c>
      <c r="U10" s="753"/>
      <c r="V10" s="796">
        <f>BP13</f>
        <v>2661.05</v>
      </c>
      <c r="W10" s="797"/>
      <c r="X10" s="797"/>
      <c r="Y10" s="798">
        <f>V10/Y14</f>
        <v>0.61395150312622571</v>
      </c>
      <c r="Z10" s="799"/>
      <c r="AA10" s="800">
        <f>BP11</f>
        <v>4435.08</v>
      </c>
      <c r="AB10" s="801"/>
      <c r="AC10" s="801"/>
      <c r="AD10" s="802">
        <f>AA10/AD14</f>
        <v>0.94953327053181458</v>
      </c>
      <c r="AE10" s="803"/>
      <c r="AF10" s="623">
        <f>BP9</f>
        <v>4541.84</v>
      </c>
      <c r="AG10" s="624"/>
      <c r="AH10" s="624"/>
      <c r="AI10" s="617">
        <f>AF10/AI14</f>
        <v>0.96962917102538371</v>
      </c>
      <c r="AJ10" s="618"/>
      <c r="AK10" s="728">
        <f>BP7</f>
        <v>3383.33</v>
      </c>
      <c r="AL10" s="729"/>
      <c r="AM10" s="729"/>
      <c r="AN10" s="733">
        <f>AK10/AN14</f>
        <v>0.72435771174102936</v>
      </c>
      <c r="AO10" s="734"/>
      <c r="AP10" s="728">
        <f>BP5</f>
        <v>3383.33</v>
      </c>
      <c r="AQ10" s="729"/>
      <c r="AR10" s="729"/>
      <c r="AS10" s="733">
        <f>AP10/AS14</f>
        <v>0.73281422599579804</v>
      </c>
      <c r="AT10" s="734"/>
      <c r="AU10" s="720">
        <f>BP3</f>
        <v>2218</v>
      </c>
      <c r="AV10" s="721"/>
      <c r="AW10" s="721"/>
      <c r="AX10" s="738">
        <f>AU10/AX14</f>
        <v>0.61943195464573975</v>
      </c>
      <c r="AY10" s="739"/>
      <c r="AZ10" s="718"/>
      <c r="BA10" s="719"/>
      <c r="BB10" s="719"/>
      <c r="BC10" s="719"/>
      <c r="BD10" s="719"/>
      <c r="BE10" s="719"/>
      <c r="BF10" s="719"/>
      <c r="BG10" s="719"/>
      <c r="BI10" s="40"/>
      <c r="BJ10" s="40"/>
      <c r="BK10" s="41"/>
      <c r="BM10" s="116"/>
      <c r="BN10" s="116" t="s">
        <v>180</v>
      </c>
      <c r="BO10" s="116">
        <v>4000</v>
      </c>
      <c r="BP10" s="116">
        <v>4541.84</v>
      </c>
    </row>
    <row r="11" spans="1:68" ht="19.5" customHeight="1">
      <c r="A11" s="30"/>
      <c r="B11" s="673" t="s">
        <v>69</v>
      </c>
      <c r="C11" s="509"/>
      <c r="D11" s="509"/>
      <c r="E11" s="509"/>
      <c r="F11" s="509"/>
      <c r="G11" s="509"/>
      <c r="H11" s="509"/>
      <c r="I11" s="509"/>
      <c r="J11" s="509"/>
      <c r="K11" s="674"/>
      <c r="L11" s="659"/>
      <c r="M11" s="660"/>
      <c r="N11" s="660"/>
      <c r="O11" s="660"/>
      <c r="P11" s="661"/>
      <c r="Q11" s="813"/>
      <c r="R11" s="814"/>
      <c r="S11" s="814"/>
      <c r="T11" s="814"/>
      <c r="U11" s="815"/>
      <c r="V11" s="816"/>
      <c r="W11" s="817"/>
      <c r="X11" s="817"/>
      <c r="Y11" s="817"/>
      <c r="Z11" s="818"/>
      <c r="AA11" s="819"/>
      <c r="AB11" s="820"/>
      <c r="AC11" s="820"/>
      <c r="AD11" s="820"/>
      <c r="AE11" s="821"/>
      <c r="AF11" s="625"/>
      <c r="AG11" s="626"/>
      <c r="AH11" s="626"/>
      <c r="AI11" s="626"/>
      <c r="AJ11" s="627"/>
      <c r="AK11" s="730"/>
      <c r="AL11" s="731"/>
      <c r="AM11" s="731"/>
      <c r="AN11" s="731"/>
      <c r="AO11" s="732"/>
      <c r="AP11" s="730"/>
      <c r="AQ11" s="731"/>
      <c r="AR11" s="731"/>
      <c r="AS11" s="731"/>
      <c r="AT11" s="732"/>
      <c r="AU11" s="740"/>
      <c r="AV11" s="741"/>
      <c r="AW11" s="741"/>
      <c r="AX11" s="741"/>
      <c r="AY11" s="742"/>
      <c r="AZ11" s="718"/>
      <c r="BA11" s="719"/>
      <c r="BB11" s="719"/>
      <c r="BC11" s="719"/>
      <c r="BD11" s="719"/>
      <c r="BE11" s="719"/>
      <c r="BF11" s="719"/>
      <c r="BG11" s="719"/>
      <c r="BI11" s="42"/>
      <c r="BJ11" s="42"/>
      <c r="BK11" s="43"/>
      <c r="BM11" s="116"/>
      <c r="BN11" s="116" t="s">
        <v>181</v>
      </c>
      <c r="BO11" s="116">
        <v>4000</v>
      </c>
      <c r="BP11" s="116">
        <v>4435.08</v>
      </c>
    </row>
    <row r="12" spans="1:68" ht="19.5" customHeight="1">
      <c r="A12" s="30"/>
      <c r="B12" s="673"/>
      <c r="C12" s="509"/>
      <c r="D12" s="509"/>
      <c r="E12" s="509"/>
      <c r="F12" s="509"/>
      <c r="G12" s="509"/>
      <c r="H12" s="509"/>
      <c r="I12" s="509"/>
      <c r="J12" s="509"/>
      <c r="K12" s="674"/>
      <c r="L12" s="659"/>
      <c r="M12" s="660"/>
      <c r="N12" s="660"/>
      <c r="O12" s="660"/>
      <c r="P12" s="661"/>
      <c r="Q12" s="813"/>
      <c r="R12" s="814"/>
      <c r="S12" s="814"/>
      <c r="T12" s="814"/>
      <c r="U12" s="815"/>
      <c r="V12" s="816"/>
      <c r="W12" s="817"/>
      <c r="X12" s="817"/>
      <c r="Y12" s="817"/>
      <c r="Z12" s="818"/>
      <c r="AA12" s="819"/>
      <c r="AB12" s="820"/>
      <c r="AC12" s="820"/>
      <c r="AD12" s="820"/>
      <c r="AE12" s="821"/>
      <c r="AF12" s="625"/>
      <c r="AG12" s="626"/>
      <c r="AH12" s="626"/>
      <c r="AI12" s="626"/>
      <c r="AJ12" s="627"/>
      <c r="AK12" s="730"/>
      <c r="AL12" s="731"/>
      <c r="AM12" s="731"/>
      <c r="AN12" s="731"/>
      <c r="AO12" s="732"/>
      <c r="AP12" s="730"/>
      <c r="AQ12" s="731"/>
      <c r="AR12" s="731"/>
      <c r="AS12" s="731"/>
      <c r="AT12" s="732"/>
      <c r="AU12" s="740"/>
      <c r="AV12" s="741"/>
      <c r="AW12" s="741"/>
      <c r="AX12" s="741"/>
      <c r="AY12" s="742"/>
      <c r="AZ12" s="718"/>
      <c r="BA12" s="719"/>
      <c r="BB12" s="719"/>
      <c r="BC12" s="719"/>
      <c r="BD12" s="719"/>
      <c r="BE12" s="719"/>
      <c r="BF12" s="719"/>
      <c r="BG12" s="719"/>
      <c r="BI12" s="42"/>
      <c r="BJ12" s="42"/>
      <c r="BK12" s="43"/>
      <c r="BM12" s="116"/>
      <c r="BN12" s="116" t="s">
        <v>182</v>
      </c>
      <c r="BO12" s="116">
        <v>4000</v>
      </c>
      <c r="BP12" s="116">
        <v>4435.08</v>
      </c>
    </row>
    <row r="13" spans="1:68" ht="19.5" customHeight="1">
      <c r="A13" s="30"/>
      <c r="B13" s="670" t="s">
        <v>107</v>
      </c>
      <c r="C13" s="671"/>
      <c r="D13" s="671"/>
      <c r="E13" s="671"/>
      <c r="F13" s="671"/>
      <c r="G13" s="671"/>
      <c r="H13" s="671"/>
      <c r="I13" s="671"/>
      <c r="J13" s="671"/>
      <c r="K13" s="672"/>
      <c r="L13" s="89"/>
      <c r="M13" s="662"/>
      <c r="N13" s="662"/>
      <c r="O13" s="663"/>
      <c r="P13" s="664"/>
      <c r="Q13" s="177"/>
      <c r="R13" s="691">
        <v>0.98</v>
      </c>
      <c r="S13" s="691"/>
      <c r="T13" s="507">
        <v>847.11199999999997</v>
      </c>
      <c r="U13" s="692"/>
      <c r="V13" s="142"/>
      <c r="W13" s="826">
        <v>0.98</v>
      </c>
      <c r="X13" s="826"/>
      <c r="Y13" s="827">
        <v>4247.6140000000005</v>
      </c>
      <c r="Z13" s="828"/>
      <c r="AA13" s="216"/>
      <c r="AB13" s="810">
        <v>0.98</v>
      </c>
      <c r="AC13" s="810"/>
      <c r="AD13" s="811">
        <v>4577.384</v>
      </c>
      <c r="AE13" s="812"/>
      <c r="AF13" s="153"/>
      <c r="AG13" s="544">
        <v>0.98</v>
      </c>
      <c r="AH13" s="544"/>
      <c r="AI13" s="689">
        <v>4590.4180000000006</v>
      </c>
      <c r="AJ13" s="690"/>
      <c r="AK13" s="200"/>
      <c r="AL13" s="656">
        <v>0.98</v>
      </c>
      <c r="AM13" s="656"/>
      <c r="AN13" s="743">
        <v>4577.384</v>
      </c>
      <c r="AO13" s="744"/>
      <c r="AP13" s="200"/>
      <c r="AQ13" s="656">
        <v>0.98</v>
      </c>
      <c r="AR13" s="656"/>
      <c r="AS13" s="743">
        <v>4524.5619999999999</v>
      </c>
      <c r="AT13" s="744"/>
      <c r="AU13" s="163"/>
      <c r="AV13" s="747">
        <v>0.98</v>
      </c>
      <c r="AW13" s="747"/>
      <c r="AX13" s="748">
        <v>3509.0859999999998</v>
      </c>
      <c r="AY13" s="749"/>
      <c r="AZ13" s="718"/>
      <c r="BA13" s="719"/>
      <c r="BB13" s="719"/>
      <c r="BC13" s="719"/>
      <c r="BD13" s="719"/>
      <c r="BE13" s="719"/>
      <c r="BF13" s="719"/>
      <c r="BG13" s="719"/>
      <c r="BI13" s="44"/>
      <c r="BJ13" s="44"/>
      <c r="BK13" s="45"/>
      <c r="BM13" s="116"/>
      <c r="BN13" s="116" t="s">
        <v>183</v>
      </c>
      <c r="BO13" s="116">
        <v>2400</v>
      </c>
      <c r="BP13" s="116">
        <v>2661.05</v>
      </c>
    </row>
    <row r="14" spans="1:68" ht="19.5" customHeight="1" thickBot="1">
      <c r="A14" s="30"/>
      <c r="B14" s="510" t="s">
        <v>121</v>
      </c>
      <c r="C14" s="511"/>
      <c r="D14" s="511"/>
      <c r="E14" s="511"/>
      <c r="F14" s="511"/>
      <c r="G14" s="511"/>
      <c r="H14" s="511"/>
      <c r="I14" s="511"/>
      <c r="J14" s="511"/>
      <c r="K14" s="512"/>
      <c r="L14" s="111"/>
      <c r="M14" s="112"/>
      <c r="N14" s="113"/>
      <c r="O14" s="756"/>
      <c r="P14" s="757"/>
      <c r="Q14" s="178" t="s">
        <v>143</v>
      </c>
      <c r="R14" s="179"/>
      <c r="S14" s="180"/>
      <c r="T14" s="665">
        <v>864.4</v>
      </c>
      <c r="U14" s="666"/>
      <c r="V14" s="143" t="s">
        <v>144</v>
      </c>
      <c r="W14" s="144"/>
      <c r="X14" s="145"/>
      <c r="Y14" s="822">
        <v>4334.3</v>
      </c>
      <c r="Z14" s="823"/>
      <c r="AA14" s="217" t="s">
        <v>145</v>
      </c>
      <c r="AB14" s="218"/>
      <c r="AC14" s="219"/>
      <c r="AD14" s="824">
        <v>4670.8</v>
      </c>
      <c r="AE14" s="825"/>
      <c r="AF14" s="154" t="s">
        <v>146</v>
      </c>
      <c r="AG14" s="155"/>
      <c r="AH14" s="156"/>
      <c r="AI14" s="545">
        <v>4684.1000000000004</v>
      </c>
      <c r="AJ14" s="546"/>
      <c r="AK14" s="201" t="s">
        <v>147</v>
      </c>
      <c r="AL14" s="202"/>
      <c r="AM14" s="203"/>
      <c r="AN14" s="754">
        <v>4670.8</v>
      </c>
      <c r="AO14" s="755"/>
      <c r="AP14" s="201" t="s">
        <v>148</v>
      </c>
      <c r="AQ14" s="202"/>
      <c r="AR14" s="203"/>
      <c r="AS14" s="754">
        <v>4616.8999999999996</v>
      </c>
      <c r="AT14" s="755"/>
      <c r="AU14" s="164" t="s">
        <v>149</v>
      </c>
      <c r="AV14" s="165"/>
      <c r="AW14" s="166"/>
      <c r="AX14" s="745">
        <v>3580.7</v>
      </c>
      <c r="AY14" s="746"/>
      <c r="AZ14" s="718"/>
      <c r="BA14" s="719"/>
      <c r="BB14" s="719"/>
      <c r="BC14" s="719"/>
      <c r="BD14" s="719"/>
      <c r="BE14" s="719"/>
      <c r="BF14" s="719"/>
      <c r="BG14" s="719"/>
      <c r="BI14" s="44"/>
      <c r="BJ14" s="44"/>
      <c r="BK14" s="45"/>
      <c r="BM14" s="116"/>
      <c r="BN14" s="116" t="s">
        <v>184</v>
      </c>
      <c r="BO14" s="116">
        <v>3810</v>
      </c>
      <c r="BP14" s="116">
        <v>4225.37</v>
      </c>
    </row>
    <row r="15" spans="1:68" ht="19.5" customHeight="1">
      <c r="A15" s="30"/>
      <c r="B15" s="693" t="s">
        <v>66</v>
      </c>
      <c r="C15" s="694"/>
      <c r="D15" s="694"/>
      <c r="E15" s="694"/>
      <c r="F15" s="694"/>
      <c r="G15" s="694"/>
      <c r="H15" s="694"/>
      <c r="I15" s="694"/>
      <c r="J15" s="694"/>
      <c r="K15" s="695"/>
      <c r="L15" s="110"/>
      <c r="M15" s="678"/>
      <c r="N15" s="678"/>
      <c r="O15" s="678"/>
      <c r="P15" s="679"/>
      <c r="Q15" s="270" t="s">
        <v>206</v>
      </c>
      <c r="R15" s="271"/>
      <c r="S15" s="271"/>
      <c r="T15" s="271"/>
      <c r="U15" s="272"/>
      <c r="V15" s="780">
        <v>3</v>
      </c>
      <c r="W15" s="781"/>
      <c r="X15" s="781"/>
      <c r="Y15" s="781"/>
      <c r="Z15" s="782"/>
      <c r="AA15" s="270">
        <v>4</v>
      </c>
      <c r="AB15" s="271"/>
      <c r="AC15" s="271"/>
      <c r="AD15" s="271"/>
      <c r="AE15" s="272"/>
      <c r="AF15" s="968" t="s">
        <v>234</v>
      </c>
      <c r="AG15" s="969"/>
      <c r="AH15" s="969"/>
      <c r="AI15" s="969"/>
      <c r="AJ15" s="970"/>
      <c r="AK15" s="267">
        <v>9</v>
      </c>
      <c r="AL15" s="268"/>
      <c r="AM15" s="268"/>
      <c r="AN15" s="268"/>
      <c r="AO15" s="269"/>
      <c r="AP15" s="686">
        <v>8</v>
      </c>
      <c r="AQ15" s="687"/>
      <c r="AR15" s="687"/>
      <c r="AS15" s="687"/>
      <c r="AT15" s="688"/>
      <c r="AU15" s="270">
        <v>2</v>
      </c>
      <c r="AV15" s="271"/>
      <c r="AW15" s="271"/>
      <c r="AX15" s="271"/>
      <c r="AY15" s="272"/>
      <c r="AZ15" s="565"/>
      <c r="BA15" s="566"/>
      <c r="BB15" s="566"/>
      <c r="BC15" s="566"/>
      <c r="BD15" s="566"/>
      <c r="BE15" s="566"/>
      <c r="BF15" s="566"/>
      <c r="BG15" s="566"/>
      <c r="BI15" s="31"/>
      <c r="BJ15" s="31"/>
      <c r="BK15" s="32"/>
      <c r="BM15" s="116"/>
      <c r="BN15" s="116" t="s">
        <v>185</v>
      </c>
      <c r="BO15" s="116">
        <v>550</v>
      </c>
      <c r="BP15" s="116">
        <v>609.82000000000005</v>
      </c>
    </row>
    <row r="16" spans="1:68" ht="19.5" customHeight="1">
      <c r="A16" s="30"/>
      <c r="B16" s="657" t="s">
        <v>65</v>
      </c>
      <c r="C16" s="562"/>
      <c r="D16" s="562"/>
      <c r="E16" s="562"/>
      <c r="F16" s="562"/>
      <c r="G16" s="562"/>
      <c r="H16" s="562"/>
      <c r="I16" s="562"/>
      <c r="J16" s="562"/>
      <c r="K16" s="658"/>
      <c r="L16" s="667"/>
      <c r="M16" s="668"/>
      <c r="N16" s="668"/>
      <c r="O16" s="668"/>
      <c r="P16" s="669"/>
      <c r="Q16" s="829" t="s">
        <v>208</v>
      </c>
      <c r="R16" s="829"/>
      <c r="S16" s="829"/>
      <c r="T16" s="829"/>
      <c r="U16" s="829"/>
      <c r="V16" s="830" t="s">
        <v>190</v>
      </c>
      <c r="W16" s="830"/>
      <c r="X16" s="830"/>
      <c r="Y16" s="830"/>
      <c r="Z16" s="830"/>
      <c r="AA16" s="1040" t="str">
        <f>G43</f>
        <v>RBD PO (MB)</v>
      </c>
      <c r="AB16" s="1040"/>
      <c r="AC16" s="1040"/>
      <c r="AD16" s="1040"/>
      <c r="AE16" s="1040"/>
      <c r="AF16" s="1041" t="s">
        <v>203</v>
      </c>
      <c r="AG16" s="1041"/>
      <c r="AH16" s="1041"/>
      <c r="AI16" s="1041"/>
      <c r="AJ16" s="1041"/>
      <c r="AK16" s="652" t="s">
        <v>211</v>
      </c>
      <c r="AL16" s="652"/>
      <c r="AM16" s="652"/>
      <c r="AN16" s="652"/>
      <c r="AO16" s="652"/>
      <c r="AP16" s="582" t="s">
        <v>210</v>
      </c>
      <c r="AQ16" s="582"/>
      <c r="AR16" s="582"/>
      <c r="AS16" s="582"/>
      <c r="AT16" s="582"/>
      <c r="AU16" s="572" t="s">
        <v>201</v>
      </c>
      <c r="AV16" s="573"/>
      <c r="AW16" s="573"/>
      <c r="AX16" s="573"/>
      <c r="AY16" s="574"/>
      <c r="AZ16" s="565"/>
      <c r="BA16" s="566"/>
      <c r="BB16" s="566"/>
      <c r="BC16" s="566"/>
      <c r="BD16" s="566"/>
      <c r="BE16" s="566"/>
      <c r="BF16" s="566"/>
      <c r="BG16" s="566"/>
      <c r="BI16" s="34"/>
      <c r="BJ16" s="34"/>
      <c r="BK16" s="46"/>
      <c r="BM16" s="116"/>
      <c r="BN16" s="116" t="s">
        <v>186</v>
      </c>
      <c r="BO16" s="116">
        <v>900</v>
      </c>
      <c r="BP16" s="116">
        <v>997.89</v>
      </c>
    </row>
    <row r="17" spans="1:68" ht="19.5" customHeight="1">
      <c r="A17" s="20"/>
      <c r="B17" s="657"/>
      <c r="C17" s="562"/>
      <c r="D17" s="562"/>
      <c r="E17" s="562"/>
      <c r="F17" s="562"/>
      <c r="G17" s="562"/>
      <c r="H17" s="562"/>
      <c r="I17" s="562"/>
      <c r="J17" s="562"/>
      <c r="K17" s="658"/>
      <c r="L17" s="667"/>
      <c r="M17" s="668"/>
      <c r="N17" s="668"/>
      <c r="O17" s="668"/>
      <c r="P17" s="669"/>
      <c r="Q17" s="829"/>
      <c r="R17" s="829"/>
      <c r="S17" s="829"/>
      <c r="T17" s="829"/>
      <c r="U17" s="829"/>
      <c r="V17" s="830"/>
      <c r="W17" s="830"/>
      <c r="X17" s="830"/>
      <c r="Y17" s="830"/>
      <c r="Z17" s="830"/>
      <c r="AA17" s="1040"/>
      <c r="AB17" s="1040"/>
      <c r="AC17" s="1040"/>
      <c r="AD17" s="1040"/>
      <c r="AE17" s="1040"/>
      <c r="AF17" s="1041"/>
      <c r="AG17" s="1041"/>
      <c r="AH17" s="1041"/>
      <c r="AI17" s="1041"/>
      <c r="AJ17" s="1041"/>
      <c r="AK17" s="652"/>
      <c r="AL17" s="652"/>
      <c r="AM17" s="652"/>
      <c r="AN17" s="652"/>
      <c r="AO17" s="652"/>
      <c r="AP17" s="582"/>
      <c r="AQ17" s="582"/>
      <c r="AR17" s="582"/>
      <c r="AS17" s="582"/>
      <c r="AT17" s="582"/>
      <c r="AU17" s="572"/>
      <c r="AV17" s="573"/>
      <c r="AW17" s="573"/>
      <c r="AX17" s="573"/>
      <c r="AY17" s="574"/>
      <c r="AZ17" s="565"/>
      <c r="BA17" s="566"/>
      <c r="BB17" s="566"/>
      <c r="BC17" s="566"/>
      <c r="BD17" s="566"/>
      <c r="BE17" s="566"/>
      <c r="BF17" s="566"/>
      <c r="BG17" s="566"/>
      <c r="BI17" s="36"/>
      <c r="BJ17" s="36"/>
      <c r="BK17" s="46"/>
      <c r="BO17" s="23">
        <f>SUM(BO3:BO16)</f>
        <v>39660</v>
      </c>
      <c r="BP17" s="23">
        <f>SUM(BP3:BP16)</f>
        <v>44447.520000000004</v>
      </c>
    </row>
    <row r="18" spans="1:68" ht="19.5" customHeight="1">
      <c r="A18" s="30"/>
      <c r="B18" s="595" t="s">
        <v>8</v>
      </c>
      <c r="C18" s="596"/>
      <c r="D18" s="596"/>
      <c r="E18" s="596"/>
      <c r="F18" s="596"/>
      <c r="G18" s="596"/>
      <c r="H18" s="596"/>
      <c r="I18" s="596"/>
      <c r="J18" s="596"/>
      <c r="K18" s="597"/>
      <c r="L18" s="675"/>
      <c r="M18" s="676"/>
      <c r="N18" s="676"/>
      <c r="O18" s="676"/>
      <c r="P18" s="677"/>
      <c r="Q18" s="1048"/>
      <c r="R18" s="1049"/>
      <c r="S18" s="1049"/>
      <c r="T18" s="1049"/>
      <c r="U18" s="1050"/>
      <c r="V18" s="1051"/>
      <c r="W18" s="1052"/>
      <c r="X18" s="1052"/>
      <c r="Y18" s="1052"/>
      <c r="Z18" s="1053"/>
      <c r="AA18" s="1022"/>
      <c r="AB18" s="1023"/>
      <c r="AC18" s="1023"/>
      <c r="AD18" s="1023"/>
      <c r="AE18" s="1024"/>
      <c r="AF18" s="1025"/>
      <c r="AG18" s="1026"/>
      <c r="AH18" s="1026"/>
      <c r="AI18" s="1026"/>
      <c r="AJ18" s="1027"/>
      <c r="AK18" s="1042"/>
      <c r="AL18" s="1043"/>
      <c r="AM18" s="1043"/>
      <c r="AN18" s="1043"/>
      <c r="AO18" s="1044"/>
      <c r="AP18" s="1045"/>
      <c r="AQ18" s="1046"/>
      <c r="AR18" s="1046"/>
      <c r="AS18" s="1046"/>
      <c r="AT18" s="1047"/>
      <c r="AU18" s="1045"/>
      <c r="AV18" s="1046"/>
      <c r="AW18" s="1046"/>
      <c r="AX18" s="1046"/>
      <c r="AY18" s="1047"/>
      <c r="AZ18" s="565"/>
      <c r="BA18" s="566"/>
      <c r="BB18" s="566"/>
      <c r="BC18" s="566"/>
      <c r="BD18" s="566"/>
      <c r="BE18" s="566"/>
      <c r="BF18" s="566"/>
      <c r="BG18" s="566"/>
      <c r="BI18" s="36"/>
      <c r="BJ18" s="36"/>
      <c r="BK18" s="46"/>
    </row>
    <row r="19" spans="1:68" ht="19.5" customHeight="1">
      <c r="A19" s="47"/>
      <c r="B19" s="595" t="s">
        <v>9</v>
      </c>
      <c r="C19" s="596"/>
      <c r="D19" s="596"/>
      <c r="E19" s="596"/>
      <c r="F19" s="596"/>
      <c r="G19" s="596"/>
      <c r="H19" s="596"/>
      <c r="I19" s="596"/>
      <c r="J19" s="596"/>
      <c r="K19" s="597"/>
      <c r="L19" s="598"/>
      <c r="M19" s="599"/>
      <c r="N19" s="599"/>
      <c r="O19" s="599"/>
      <c r="P19" s="600"/>
      <c r="Q19" s="609" t="s">
        <v>199</v>
      </c>
      <c r="R19" s="610"/>
      <c r="S19" s="610"/>
      <c r="T19" s="610"/>
      <c r="U19" s="611"/>
      <c r="V19" s="1028" t="s">
        <v>227</v>
      </c>
      <c r="W19" s="1029"/>
      <c r="X19" s="1029"/>
      <c r="Y19" s="1029"/>
      <c r="Z19" s="1030"/>
      <c r="AA19" s="1031" t="s">
        <v>215</v>
      </c>
      <c r="AB19" s="1032"/>
      <c r="AC19" s="1032"/>
      <c r="AD19" s="1032"/>
      <c r="AE19" s="1033"/>
      <c r="AF19" s="1034" t="s">
        <v>235</v>
      </c>
      <c r="AG19" s="1035"/>
      <c r="AH19" s="1035"/>
      <c r="AI19" s="1035"/>
      <c r="AJ19" s="1036"/>
      <c r="AK19" s="638" t="s">
        <v>199</v>
      </c>
      <c r="AL19" s="639"/>
      <c r="AM19" s="639"/>
      <c r="AN19" s="639"/>
      <c r="AO19" s="640"/>
      <c r="AP19" s="569" t="s">
        <v>199</v>
      </c>
      <c r="AQ19" s="570"/>
      <c r="AR19" s="570"/>
      <c r="AS19" s="570"/>
      <c r="AT19" s="571"/>
      <c r="AU19" s="569" t="s">
        <v>227</v>
      </c>
      <c r="AV19" s="570"/>
      <c r="AW19" s="570"/>
      <c r="AX19" s="570"/>
      <c r="AY19" s="571"/>
      <c r="AZ19" s="565"/>
      <c r="BA19" s="566"/>
      <c r="BB19" s="566"/>
      <c r="BC19" s="566"/>
      <c r="BD19" s="566"/>
      <c r="BE19" s="566"/>
      <c r="BF19" s="566"/>
      <c r="BG19" s="566"/>
      <c r="BI19" s="36"/>
      <c r="BJ19" s="36"/>
      <c r="BK19" s="46"/>
    </row>
    <row r="20" spans="1:68" ht="19.5" customHeight="1">
      <c r="A20" s="47"/>
      <c r="B20" s="595" t="s">
        <v>10</v>
      </c>
      <c r="C20" s="596"/>
      <c r="D20" s="596"/>
      <c r="E20" s="596"/>
      <c r="F20" s="596"/>
      <c r="G20" s="596"/>
      <c r="H20" s="596"/>
      <c r="I20" s="596"/>
      <c r="J20" s="596"/>
      <c r="K20" s="597"/>
      <c r="L20" s="598"/>
      <c r="M20" s="599"/>
      <c r="N20" s="599"/>
      <c r="O20" s="599"/>
      <c r="P20" s="600"/>
      <c r="Q20" s="609" t="s">
        <v>216</v>
      </c>
      <c r="R20" s="610"/>
      <c r="S20" s="610"/>
      <c r="T20" s="610"/>
      <c r="U20" s="611"/>
      <c r="V20" s="1028" t="s">
        <v>216</v>
      </c>
      <c r="W20" s="1029"/>
      <c r="X20" s="1029"/>
      <c r="Y20" s="1029"/>
      <c r="Z20" s="1030"/>
      <c r="AA20" s="1031" t="s">
        <v>214</v>
      </c>
      <c r="AB20" s="1032"/>
      <c r="AC20" s="1032"/>
      <c r="AD20" s="1032"/>
      <c r="AE20" s="1033"/>
      <c r="AF20" s="1034" t="s">
        <v>233</v>
      </c>
      <c r="AG20" s="1035"/>
      <c r="AH20" s="1035"/>
      <c r="AI20" s="1035"/>
      <c r="AJ20" s="1036"/>
      <c r="AK20" s="638" t="s">
        <v>216</v>
      </c>
      <c r="AL20" s="639"/>
      <c r="AM20" s="639"/>
      <c r="AN20" s="639"/>
      <c r="AO20" s="640"/>
      <c r="AP20" s="1037" t="s">
        <v>218</v>
      </c>
      <c r="AQ20" s="1038"/>
      <c r="AR20" s="1038"/>
      <c r="AS20" s="1038"/>
      <c r="AT20" s="1039"/>
      <c r="AU20" s="790" t="s">
        <v>214</v>
      </c>
      <c r="AV20" s="791"/>
      <c r="AW20" s="791"/>
      <c r="AX20" s="791"/>
      <c r="AY20" s="792"/>
      <c r="AZ20" s="565"/>
      <c r="BA20" s="566"/>
      <c r="BB20" s="566"/>
      <c r="BC20" s="566"/>
      <c r="BD20" s="566"/>
      <c r="BE20" s="566"/>
      <c r="BF20" s="566"/>
      <c r="BG20" s="566"/>
      <c r="BI20" s="48"/>
      <c r="BJ20" s="48"/>
      <c r="BK20" s="46"/>
    </row>
    <row r="21" spans="1:68" ht="19.5" customHeight="1">
      <c r="A21" s="47"/>
      <c r="B21" s="595" t="s">
        <v>170</v>
      </c>
      <c r="C21" s="596"/>
      <c r="D21" s="596"/>
      <c r="E21" s="596"/>
      <c r="F21" s="596"/>
      <c r="G21" s="596"/>
      <c r="H21" s="596"/>
      <c r="I21" s="596"/>
      <c r="J21" s="596"/>
      <c r="K21" s="597"/>
      <c r="L21" s="704"/>
      <c r="M21" s="705"/>
      <c r="N21" s="705"/>
      <c r="O21" s="705"/>
      <c r="P21" s="706"/>
      <c r="Q21" s="641">
        <f>BO16</f>
        <v>900</v>
      </c>
      <c r="R21" s="642"/>
      <c r="S21" s="642"/>
      <c r="T21" s="642"/>
      <c r="U21" s="643"/>
      <c r="V21" s="849">
        <f>BO14</f>
        <v>3810</v>
      </c>
      <c r="W21" s="850"/>
      <c r="X21" s="850"/>
      <c r="Y21" s="850"/>
      <c r="Z21" s="851"/>
      <c r="AA21" s="1019">
        <f>BO12</f>
        <v>4000</v>
      </c>
      <c r="AB21" s="1020"/>
      <c r="AC21" s="1020"/>
      <c r="AD21" s="1020"/>
      <c r="AE21" s="1021"/>
      <c r="AF21" s="606">
        <f>BO10</f>
        <v>4000</v>
      </c>
      <c r="AG21" s="607"/>
      <c r="AH21" s="607"/>
      <c r="AI21" s="607"/>
      <c r="AJ21" s="608"/>
      <c r="AK21" s="601">
        <f>BO8</f>
        <v>4000</v>
      </c>
      <c r="AL21" s="602"/>
      <c r="AM21" s="602"/>
      <c r="AN21" s="602"/>
      <c r="AO21" s="603"/>
      <c r="AP21" s="852">
        <f>BO6</f>
        <v>2000</v>
      </c>
      <c r="AQ21" s="853"/>
      <c r="AR21" s="853"/>
      <c r="AS21" s="853"/>
      <c r="AT21" s="854"/>
      <c r="AU21" s="804">
        <f>BO4</f>
        <v>2000</v>
      </c>
      <c r="AV21" s="805"/>
      <c r="AW21" s="805"/>
      <c r="AX21" s="805"/>
      <c r="AY21" s="806"/>
      <c r="AZ21" s="565"/>
      <c r="BA21" s="566"/>
      <c r="BB21" s="566"/>
      <c r="BC21" s="566"/>
      <c r="BD21" s="566"/>
      <c r="BE21" s="566"/>
      <c r="BF21" s="566"/>
      <c r="BG21" s="566"/>
      <c r="BK21" s="46"/>
    </row>
    <row r="22" spans="1:68" ht="19.5" customHeight="1">
      <c r="A22" s="47"/>
      <c r="B22" s="595" t="s">
        <v>11</v>
      </c>
      <c r="C22" s="596"/>
      <c r="D22" s="596"/>
      <c r="E22" s="596"/>
      <c r="F22" s="596"/>
      <c r="G22" s="596"/>
      <c r="H22" s="596"/>
      <c r="I22" s="596"/>
      <c r="J22" s="596"/>
      <c r="K22" s="597"/>
      <c r="L22" s="604"/>
      <c r="M22" s="605"/>
      <c r="N22" s="605"/>
      <c r="O22" s="634"/>
      <c r="P22" s="635"/>
      <c r="Q22" s="636">
        <f>BP16</f>
        <v>997.89</v>
      </c>
      <c r="R22" s="637"/>
      <c r="S22" s="637"/>
      <c r="T22" s="752">
        <f>Q22/T26</f>
        <v>0.88756559637107535</v>
      </c>
      <c r="U22" s="753"/>
      <c r="V22" s="860">
        <f>BP14</f>
        <v>4225.37</v>
      </c>
      <c r="W22" s="861"/>
      <c r="X22" s="861"/>
      <c r="Y22" s="858">
        <f>V22/Y26</f>
        <v>0.98002319378406588</v>
      </c>
      <c r="Z22" s="859"/>
      <c r="AA22" s="1015">
        <f>BP12</f>
        <v>4435.08</v>
      </c>
      <c r="AB22" s="1016"/>
      <c r="AC22" s="1016"/>
      <c r="AD22" s="1017">
        <f>AA22/AD26</f>
        <v>0.94975694370088015</v>
      </c>
      <c r="AE22" s="1018"/>
      <c r="AF22" s="623">
        <f>BP10</f>
        <v>4541.84</v>
      </c>
      <c r="AG22" s="624"/>
      <c r="AH22" s="624"/>
      <c r="AI22" s="617">
        <f>AF22/AI26</f>
        <v>0.97261922607448026</v>
      </c>
      <c r="AJ22" s="618"/>
      <c r="AK22" s="615">
        <f>BP8</f>
        <v>4541.8</v>
      </c>
      <c r="AL22" s="616"/>
      <c r="AM22" s="616"/>
      <c r="AN22" s="647">
        <f>AK22/AN26</f>
        <v>0.97261066021371834</v>
      </c>
      <c r="AO22" s="648"/>
      <c r="AP22" s="591">
        <f>BP6</f>
        <v>2255.5500000000002</v>
      </c>
      <c r="AQ22" s="592"/>
      <c r="AR22" s="592"/>
      <c r="AS22" s="593">
        <f>AP22/AS26</f>
        <v>0.49001737996958511</v>
      </c>
      <c r="AT22" s="594"/>
      <c r="AU22" s="796">
        <f>BP4</f>
        <v>2217.54</v>
      </c>
      <c r="AV22" s="797"/>
      <c r="AW22" s="797"/>
      <c r="AX22" s="798">
        <f>AU22/AX26</f>
        <v>0.62173437631424011</v>
      </c>
      <c r="AY22" s="799"/>
      <c r="AZ22" s="565"/>
      <c r="BA22" s="566"/>
      <c r="BB22" s="566"/>
      <c r="BC22" s="566"/>
      <c r="BD22" s="566"/>
      <c r="BE22" s="566"/>
      <c r="BF22" s="566"/>
      <c r="BG22" s="566"/>
      <c r="BI22" s="40"/>
      <c r="BJ22" s="40"/>
      <c r="BK22" s="41"/>
    </row>
    <row r="23" spans="1:68" ht="19.5" customHeight="1">
      <c r="A23" s="47"/>
      <c r="B23" s="673" t="s">
        <v>69</v>
      </c>
      <c r="C23" s="509"/>
      <c r="D23" s="509"/>
      <c r="E23" s="509"/>
      <c r="F23" s="509"/>
      <c r="G23" s="509"/>
      <c r="H23" s="509"/>
      <c r="I23" s="509"/>
      <c r="J23" s="509"/>
      <c r="K23" s="674"/>
      <c r="L23" s="659"/>
      <c r="M23" s="660"/>
      <c r="N23" s="660"/>
      <c r="O23" s="660"/>
      <c r="P23" s="661"/>
      <c r="Q23" s="758"/>
      <c r="R23" s="759"/>
      <c r="S23" s="759"/>
      <c r="T23" s="759"/>
      <c r="U23" s="760"/>
      <c r="V23" s="855"/>
      <c r="W23" s="856"/>
      <c r="X23" s="856"/>
      <c r="Y23" s="856"/>
      <c r="Z23" s="857"/>
      <c r="AA23" s="1012"/>
      <c r="AB23" s="1013"/>
      <c r="AC23" s="1013"/>
      <c r="AD23" s="1013"/>
      <c r="AE23" s="1014"/>
      <c r="AF23" s="625"/>
      <c r="AG23" s="626"/>
      <c r="AH23" s="626"/>
      <c r="AI23" s="626"/>
      <c r="AJ23" s="627"/>
      <c r="AK23" s="761"/>
      <c r="AL23" s="762"/>
      <c r="AM23" s="762"/>
      <c r="AN23" s="762"/>
      <c r="AO23" s="763"/>
      <c r="AP23" s="588"/>
      <c r="AQ23" s="589"/>
      <c r="AR23" s="589"/>
      <c r="AS23" s="589"/>
      <c r="AT23" s="590"/>
      <c r="AU23" s="816"/>
      <c r="AV23" s="817"/>
      <c r="AW23" s="817"/>
      <c r="AX23" s="817"/>
      <c r="AY23" s="818"/>
      <c r="AZ23" s="565"/>
      <c r="BA23" s="566"/>
      <c r="BB23" s="566"/>
      <c r="BC23" s="566"/>
      <c r="BD23" s="566"/>
      <c r="BE23" s="566"/>
      <c r="BF23" s="566"/>
      <c r="BG23" s="566"/>
      <c r="BI23" s="42"/>
      <c r="BJ23" s="42"/>
      <c r="BK23" s="43"/>
    </row>
    <row r="24" spans="1:68" ht="19.5" customHeight="1">
      <c r="A24" s="47"/>
      <c r="B24" s="673"/>
      <c r="C24" s="509"/>
      <c r="D24" s="509"/>
      <c r="E24" s="509"/>
      <c r="F24" s="509"/>
      <c r="G24" s="509"/>
      <c r="H24" s="509"/>
      <c r="I24" s="509"/>
      <c r="J24" s="509"/>
      <c r="K24" s="674"/>
      <c r="L24" s="659"/>
      <c r="M24" s="660"/>
      <c r="N24" s="660"/>
      <c r="O24" s="660"/>
      <c r="P24" s="661"/>
      <c r="Q24" s="758"/>
      <c r="R24" s="759"/>
      <c r="S24" s="759"/>
      <c r="T24" s="759"/>
      <c r="U24" s="760"/>
      <c r="V24" s="855"/>
      <c r="W24" s="856"/>
      <c r="X24" s="856"/>
      <c r="Y24" s="856"/>
      <c r="Z24" s="857"/>
      <c r="AA24" s="1012"/>
      <c r="AB24" s="1013"/>
      <c r="AC24" s="1013"/>
      <c r="AD24" s="1013"/>
      <c r="AE24" s="1014"/>
      <c r="AF24" s="625"/>
      <c r="AG24" s="626"/>
      <c r="AH24" s="626"/>
      <c r="AI24" s="626"/>
      <c r="AJ24" s="627"/>
      <c r="AK24" s="761"/>
      <c r="AL24" s="762"/>
      <c r="AM24" s="762"/>
      <c r="AN24" s="762"/>
      <c r="AO24" s="763"/>
      <c r="AP24" s="588"/>
      <c r="AQ24" s="589"/>
      <c r="AR24" s="589"/>
      <c r="AS24" s="589"/>
      <c r="AT24" s="590"/>
      <c r="AU24" s="816"/>
      <c r="AV24" s="817"/>
      <c r="AW24" s="817"/>
      <c r="AX24" s="817"/>
      <c r="AY24" s="818"/>
      <c r="AZ24" s="565"/>
      <c r="BA24" s="566"/>
      <c r="BB24" s="566"/>
      <c r="BC24" s="566"/>
      <c r="BD24" s="566"/>
      <c r="BE24" s="566"/>
      <c r="BF24" s="566"/>
      <c r="BG24" s="566"/>
      <c r="BI24" s="42"/>
      <c r="BJ24" s="42"/>
      <c r="BK24" s="43"/>
    </row>
    <row r="25" spans="1:68" ht="19.5" customHeight="1">
      <c r="A25" s="26"/>
      <c r="B25" s="670" t="s">
        <v>107</v>
      </c>
      <c r="C25" s="671"/>
      <c r="D25" s="671"/>
      <c r="E25" s="671"/>
      <c r="F25" s="671"/>
      <c r="G25" s="671"/>
      <c r="H25" s="671"/>
      <c r="I25" s="671"/>
      <c r="J25" s="671"/>
      <c r="K25" s="672"/>
      <c r="L25" s="88"/>
      <c r="M25" s="662"/>
      <c r="N25" s="662"/>
      <c r="O25" s="654"/>
      <c r="P25" s="774"/>
      <c r="Q25" s="177"/>
      <c r="R25" s="775">
        <v>0.98</v>
      </c>
      <c r="S25" s="775"/>
      <c r="T25" s="507">
        <v>1101.8139999999999</v>
      </c>
      <c r="U25" s="508"/>
      <c r="V25" s="232"/>
      <c r="W25" s="864">
        <v>0.98</v>
      </c>
      <c r="X25" s="864"/>
      <c r="Y25" s="862">
        <v>4225.2699999999995</v>
      </c>
      <c r="Z25" s="863"/>
      <c r="AA25" s="243"/>
      <c r="AB25" s="1009">
        <v>0.98</v>
      </c>
      <c r="AC25" s="1009"/>
      <c r="AD25" s="1010">
        <v>4576.3059999999996</v>
      </c>
      <c r="AE25" s="1011"/>
      <c r="AF25" s="153"/>
      <c r="AG25" s="544">
        <v>0.98</v>
      </c>
      <c r="AH25" s="544"/>
      <c r="AI25" s="557">
        <v>4576.3059999999996</v>
      </c>
      <c r="AJ25" s="558"/>
      <c r="AK25" s="188"/>
      <c r="AL25" s="541">
        <v>0.98</v>
      </c>
      <c r="AM25" s="541"/>
      <c r="AN25" s="776">
        <v>4576.3059999999996</v>
      </c>
      <c r="AO25" s="777"/>
      <c r="AP25" s="212"/>
      <c r="AQ25" s="575">
        <v>0.98</v>
      </c>
      <c r="AR25" s="575"/>
      <c r="AS25" s="567">
        <v>4510.9399999999996</v>
      </c>
      <c r="AT25" s="568"/>
      <c r="AU25" s="142"/>
      <c r="AV25" s="826">
        <v>0.98</v>
      </c>
      <c r="AW25" s="826"/>
      <c r="AX25" s="865">
        <v>3495.366</v>
      </c>
      <c r="AY25" s="866"/>
      <c r="AZ25" s="565"/>
      <c r="BA25" s="566"/>
      <c r="BB25" s="566"/>
      <c r="BC25" s="566"/>
      <c r="BD25" s="566"/>
      <c r="BE25" s="566"/>
      <c r="BF25" s="566"/>
      <c r="BG25" s="566"/>
      <c r="BI25" s="44"/>
      <c r="BJ25" s="44"/>
      <c r="BK25" s="45"/>
    </row>
    <row r="26" spans="1:68" ht="19.5" customHeight="1" thickBot="1">
      <c r="A26" s="30"/>
      <c r="B26" s="510" t="s">
        <v>108</v>
      </c>
      <c r="C26" s="511"/>
      <c r="D26" s="511"/>
      <c r="E26" s="511"/>
      <c r="F26" s="511"/>
      <c r="G26" s="511"/>
      <c r="H26" s="511"/>
      <c r="I26" s="511"/>
      <c r="J26" s="511"/>
      <c r="K26" s="512"/>
      <c r="L26" s="111"/>
      <c r="M26" s="112"/>
      <c r="N26" s="113"/>
      <c r="O26" s="756"/>
      <c r="P26" s="757"/>
      <c r="Q26" s="178" t="s">
        <v>150</v>
      </c>
      <c r="R26" s="179"/>
      <c r="S26" s="180"/>
      <c r="T26" s="665">
        <v>1124.3</v>
      </c>
      <c r="U26" s="666"/>
      <c r="V26" s="233" t="s">
        <v>151</v>
      </c>
      <c r="W26" s="234"/>
      <c r="X26" s="235"/>
      <c r="Y26" s="867">
        <v>4311.5</v>
      </c>
      <c r="Z26" s="868"/>
      <c r="AA26" s="244" t="s">
        <v>152</v>
      </c>
      <c r="AB26" s="245"/>
      <c r="AC26" s="246"/>
      <c r="AD26" s="1007">
        <v>4669.7</v>
      </c>
      <c r="AE26" s="1008"/>
      <c r="AF26" s="154" t="s">
        <v>153</v>
      </c>
      <c r="AG26" s="155"/>
      <c r="AH26" s="156"/>
      <c r="AI26" s="545">
        <v>4669.7</v>
      </c>
      <c r="AJ26" s="546"/>
      <c r="AK26" s="189" t="s">
        <v>154</v>
      </c>
      <c r="AL26" s="190"/>
      <c r="AM26" s="191"/>
      <c r="AN26" s="551">
        <v>4669.7</v>
      </c>
      <c r="AO26" s="552"/>
      <c r="AP26" s="213" t="s">
        <v>155</v>
      </c>
      <c r="AQ26" s="214"/>
      <c r="AR26" s="215"/>
      <c r="AS26" s="563">
        <v>4603</v>
      </c>
      <c r="AT26" s="564"/>
      <c r="AU26" s="143" t="s">
        <v>156</v>
      </c>
      <c r="AV26" s="144"/>
      <c r="AW26" s="145"/>
      <c r="AX26" s="822">
        <v>3566.7</v>
      </c>
      <c r="AY26" s="823"/>
      <c r="AZ26" s="565"/>
      <c r="BA26" s="566"/>
      <c r="BB26" s="566"/>
      <c r="BC26" s="566"/>
      <c r="BD26" s="566"/>
      <c r="BE26" s="566"/>
      <c r="BF26" s="566"/>
      <c r="BG26" s="566"/>
      <c r="BI26" s="44"/>
      <c r="BJ26" s="44"/>
      <c r="BK26" s="45"/>
    </row>
    <row r="27" spans="1:68" ht="30" customHeight="1">
      <c r="A27" s="30"/>
      <c r="B27" s="49"/>
      <c r="C27" s="50"/>
      <c r="D27" s="103"/>
      <c r="E27" s="50"/>
      <c r="G27" s="50"/>
      <c r="H27" s="50"/>
      <c r="I27" s="50"/>
      <c r="J27" s="50"/>
      <c r="L27" s="50"/>
      <c r="M27" s="50"/>
      <c r="N27" s="50"/>
      <c r="O27" s="50"/>
      <c r="Q27" s="50"/>
      <c r="R27" s="50"/>
      <c r="S27" s="50"/>
      <c r="T27" s="50"/>
      <c r="V27" s="50"/>
      <c r="W27" s="50"/>
      <c r="X27" s="50"/>
      <c r="Y27" s="50"/>
      <c r="AA27" s="50"/>
      <c r="AB27" s="50"/>
      <c r="AC27" s="50"/>
      <c r="AD27" s="50"/>
      <c r="AF27" s="50"/>
      <c r="AG27" s="50"/>
      <c r="AH27" s="50"/>
      <c r="AI27" s="50"/>
      <c r="AK27" s="50"/>
      <c r="AL27" s="50"/>
      <c r="AM27" s="50"/>
      <c r="AN27" s="50"/>
      <c r="BA27" s="50"/>
      <c r="BB27" s="50"/>
      <c r="BC27" s="50"/>
      <c r="BE27" s="50"/>
      <c r="BF27" s="50"/>
      <c r="BG27" s="50"/>
      <c r="BH27" s="50"/>
      <c r="BI27" s="44"/>
      <c r="BJ27" s="44"/>
      <c r="BK27" s="45"/>
    </row>
    <row r="28" spans="1:68" ht="26.25" customHeight="1">
      <c r="A28" s="30"/>
      <c r="B28" s="117" t="s">
        <v>18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  <c r="BJ28" s="52"/>
      <c r="BK28" s="53"/>
    </row>
    <row r="29" spans="1:68" ht="78" customHeight="1">
      <c r="A29" s="119"/>
      <c r="B29" s="771" t="s">
        <v>12</v>
      </c>
      <c r="C29" s="772"/>
      <c r="D29" s="772"/>
      <c r="E29" s="773"/>
      <c r="F29" s="120" t="s">
        <v>112</v>
      </c>
      <c r="G29" s="509" t="s">
        <v>105</v>
      </c>
      <c r="H29" s="509"/>
      <c r="I29" s="509"/>
      <c r="J29" s="509"/>
      <c r="K29" s="509"/>
      <c r="L29" s="509" t="s">
        <v>168</v>
      </c>
      <c r="M29" s="509"/>
      <c r="N29" s="509"/>
      <c r="O29" s="509" t="s">
        <v>169</v>
      </c>
      <c r="P29" s="509"/>
      <c r="Q29" s="509"/>
      <c r="R29" s="509" t="s">
        <v>13</v>
      </c>
      <c r="S29" s="509"/>
      <c r="T29" s="509"/>
      <c r="U29" s="509"/>
      <c r="V29" s="509" t="s">
        <v>14</v>
      </c>
      <c r="W29" s="509"/>
      <c r="X29" s="509"/>
      <c r="Y29" s="509"/>
      <c r="Z29" s="548" t="s">
        <v>49</v>
      </c>
      <c r="AA29" s="548"/>
      <c r="AB29" s="548"/>
      <c r="AC29" s="548"/>
      <c r="AD29" s="548"/>
      <c r="AE29" s="548"/>
      <c r="AF29" s="107" t="s">
        <v>119</v>
      </c>
      <c r="AG29" s="107" t="s">
        <v>109</v>
      </c>
      <c r="AH29" s="258" t="s">
        <v>15</v>
      </c>
      <c r="AI29" s="548" t="s">
        <v>191</v>
      </c>
      <c r="AJ29" s="548"/>
      <c r="AK29" s="105" t="s">
        <v>120</v>
      </c>
      <c r="AL29" s="105" t="s">
        <v>113</v>
      </c>
      <c r="AM29" s="105" t="s">
        <v>16</v>
      </c>
      <c r="AN29" s="542" t="s">
        <v>142</v>
      </c>
      <c r="AO29" s="543"/>
      <c r="AP29" s="542" t="s">
        <v>97</v>
      </c>
      <c r="AQ29" s="543"/>
      <c r="AR29" s="104" t="s">
        <v>110</v>
      </c>
      <c r="AS29" s="106" t="s">
        <v>67</v>
      </c>
      <c r="AT29" s="562" t="s">
        <v>17</v>
      </c>
      <c r="AU29" s="562"/>
      <c r="AV29" s="778" t="s">
        <v>50</v>
      </c>
      <c r="AW29" s="779"/>
      <c r="AX29" s="104" t="s">
        <v>118</v>
      </c>
      <c r="AY29" s="108" t="s">
        <v>123</v>
      </c>
      <c r="AZ29" s="105" t="s">
        <v>52</v>
      </c>
      <c r="BA29" s="105" t="s">
        <v>51</v>
      </c>
      <c r="BB29" s="105" t="s">
        <v>55</v>
      </c>
      <c r="BC29" s="106" t="s">
        <v>53</v>
      </c>
      <c r="BD29" s="583" t="s">
        <v>54</v>
      </c>
      <c r="BE29" s="584"/>
      <c r="BF29" s="584"/>
      <c r="BG29" s="584"/>
      <c r="BH29" s="585"/>
      <c r="BI29" s="562" t="s">
        <v>114</v>
      </c>
      <c r="BJ29" s="562"/>
      <c r="BK29" s="562"/>
    </row>
    <row r="30" spans="1:68" ht="24.95" customHeight="1">
      <c r="A30" s="94"/>
      <c r="B30" s="501"/>
      <c r="C30" s="502"/>
      <c r="D30" s="502"/>
      <c r="E30" s="503"/>
      <c r="F30" s="146" t="s">
        <v>188</v>
      </c>
      <c r="G30" s="408" t="s">
        <v>203</v>
      </c>
      <c r="H30" s="409"/>
      <c r="I30" s="409"/>
      <c r="J30" s="409"/>
      <c r="K30" s="410"/>
      <c r="L30" s="538">
        <v>3000</v>
      </c>
      <c r="M30" s="539"/>
      <c r="N30" s="540"/>
      <c r="O30" s="504"/>
      <c r="P30" s="505"/>
      <c r="Q30" s="506"/>
      <c r="R30" s="464" t="s">
        <v>199</v>
      </c>
      <c r="S30" s="465"/>
      <c r="T30" s="465"/>
      <c r="U30" s="466"/>
      <c r="V30" s="464" t="s">
        <v>216</v>
      </c>
      <c r="W30" s="465"/>
      <c r="X30" s="465"/>
      <c r="Y30" s="466"/>
      <c r="Z30" s="517" t="s">
        <v>221</v>
      </c>
      <c r="AA30" s="518"/>
      <c r="AB30" s="518"/>
      <c r="AC30" s="518"/>
      <c r="AD30" s="518"/>
      <c r="AE30" s="519"/>
      <c r="AF30" s="255"/>
      <c r="AG30" s="255"/>
      <c r="AH30" s="148"/>
      <c r="AI30" s="498">
        <v>0.88070000000000004</v>
      </c>
      <c r="AJ30" s="498"/>
      <c r="AK30" s="149" t="s">
        <v>167</v>
      </c>
      <c r="AL30" s="149" t="s">
        <v>167</v>
      </c>
      <c r="AM30" s="150"/>
      <c r="AN30" s="533"/>
      <c r="AO30" s="534"/>
      <c r="AP30" s="514"/>
      <c r="AQ30" s="514"/>
      <c r="AR30" s="151"/>
      <c r="AS30" s="255"/>
      <c r="AT30" s="283"/>
      <c r="AU30" s="283"/>
      <c r="AV30" s="276"/>
      <c r="AW30" s="276"/>
      <c r="AX30" s="255"/>
      <c r="AY30" s="255"/>
      <c r="AZ30" s="255" t="s">
        <v>171</v>
      </c>
      <c r="BA30" s="255" t="s">
        <v>171</v>
      </c>
      <c r="BB30" s="255"/>
      <c r="BC30" s="248"/>
      <c r="BD30" s="277"/>
      <c r="BE30" s="278"/>
      <c r="BF30" s="278"/>
      <c r="BG30" s="278"/>
      <c r="BH30" s="279"/>
      <c r="BI30" s="292" t="s">
        <v>194</v>
      </c>
      <c r="BJ30" s="293"/>
      <c r="BK30" s="294"/>
    </row>
    <row r="31" spans="1:68" ht="24.95" customHeight="1">
      <c r="A31" s="94"/>
      <c r="B31" s="501"/>
      <c r="C31" s="502"/>
      <c r="D31" s="502"/>
      <c r="E31" s="503"/>
      <c r="F31" s="146" t="s">
        <v>189</v>
      </c>
      <c r="G31" s="408" t="s">
        <v>204</v>
      </c>
      <c r="H31" s="409"/>
      <c r="I31" s="409"/>
      <c r="J31" s="409"/>
      <c r="K31" s="410"/>
      <c r="L31" s="538">
        <v>1000</v>
      </c>
      <c r="M31" s="539"/>
      <c r="N31" s="540"/>
      <c r="O31" s="504"/>
      <c r="P31" s="505"/>
      <c r="Q31" s="506"/>
      <c r="R31" s="464" t="s">
        <v>199</v>
      </c>
      <c r="S31" s="465"/>
      <c r="T31" s="465"/>
      <c r="U31" s="466"/>
      <c r="V31" s="464" t="s">
        <v>214</v>
      </c>
      <c r="W31" s="465"/>
      <c r="X31" s="465"/>
      <c r="Y31" s="466"/>
      <c r="Z31" s="517" t="s">
        <v>221</v>
      </c>
      <c r="AA31" s="518"/>
      <c r="AB31" s="518"/>
      <c r="AC31" s="518"/>
      <c r="AD31" s="518"/>
      <c r="AE31" s="519"/>
      <c r="AF31" s="255"/>
      <c r="AG31" s="255"/>
      <c r="AH31" s="148"/>
      <c r="AI31" s="498">
        <v>0.88070000000000004</v>
      </c>
      <c r="AJ31" s="498"/>
      <c r="AK31" s="149" t="s">
        <v>167</v>
      </c>
      <c r="AL31" s="149" t="s">
        <v>167</v>
      </c>
      <c r="AM31" s="150"/>
      <c r="AN31" s="533"/>
      <c r="AO31" s="534"/>
      <c r="AP31" s="514"/>
      <c r="AQ31" s="514"/>
      <c r="AR31" s="151"/>
      <c r="AS31" s="255"/>
      <c r="AT31" s="283"/>
      <c r="AU31" s="283"/>
      <c r="AV31" s="276"/>
      <c r="AW31" s="276"/>
      <c r="AX31" s="255"/>
      <c r="AY31" s="255"/>
      <c r="AZ31" s="255" t="s">
        <v>171</v>
      </c>
      <c r="BA31" s="255" t="s">
        <v>171</v>
      </c>
      <c r="BB31" s="255"/>
      <c r="BC31" s="248"/>
      <c r="BD31" s="277"/>
      <c r="BE31" s="278"/>
      <c r="BF31" s="278"/>
      <c r="BG31" s="278"/>
      <c r="BH31" s="279"/>
      <c r="BI31" s="292" t="s">
        <v>194</v>
      </c>
      <c r="BJ31" s="293"/>
      <c r="BK31" s="294"/>
    </row>
    <row r="32" spans="1:68" ht="24.95" customHeight="1">
      <c r="A32" s="94"/>
      <c r="B32" s="432"/>
      <c r="C32" s="433"/>
      <c r="D32" s="433"/>
      <c r="E32" s="434"/>
      <c r="F32" s="169" t="s">
        <v>206</v>
      </c>
      <c r="G32" s="435" t="s">
        <v>208</v>
      </c>
      <c r="H32" s="436"/>
      <c r="I32" s="436"/>
      <c r="J32" s="436"/>
      <c r="K32" s="437"/>
      <c r="L32" s="438">
        <v>1000</v>
      </c>
      <c r="M32" s="439"/>
      <c r="N32" s="440"/>
      <c r="O32" s="764"/>
      <c r="P32" s="765"/>
      <c r="Q32" s="766"/>
      <c r="R32" s="474" t="s">
        <v>199</v>
      </c>
      <c r="S32" s="475"/>
      <c r="T32" s="475"/>
      <c r="U32" s="476"/>
      <c r="V32" s="474" t="s">
        <v>216</v>
      </c>
      <c r="W32" s="475"/>
      <c r="X32" s="475"/>
      <c r="Y32" s="476"/>
      <c r="Z32" s="477" t="s">
        <v>220</v>
      </c>
      <c r="AA32" s="478"/>
      <c r="AB32" s="478"/>
      <c r="AC32" s="478"/>
      <c r="AD32" s="478"/>
      <c r="AE32" s="479"/>
      <c r="AF32" s="170"/>
      <c r="AG32" s="170"/>
      <c r="AH32" s="171"/>
      <c r="AI32" s="767">
        <v>0.90190000000000003</v>
      </c>
      <c r="AJ32" s="767"/>
      <c r="AK32" s="172" t="s">
        <v>167</v>
      </c>
      <c r="AL32" s="172" t="s">
        <v>167</v>
      </c>
      <c r="AM32" s="173"/>
      <c r="AN32" s="499"/>
      <c r="AO32" s="500"/>
      <c r="AP32" s="768"/>
      <c r="AQ32" s="768"/>
      <c r="AR32" s="174"/>
      <c r="AS32" s="259"/>
      <c r="AT32" s="769"/>
      <c r="AU32" s="769"/>
      <c r="AV32" s="770"/>
      <c r="AW32" s="770"/>
      <c r="AX32" s="259"/>
      <c r="AY32" s="259"/>
      <c r="AZ32" s="259" t="s">
        <v>171</v>
      </c>
      <c r="BA32" s="259" t="s">
        <v>171</v>
      </c>
      <c r="BB32" s="259"/>
      <c r="BC32" s="260"/>
      <c r="BD32" s="301"/>
      <c r="BE32" s="302"/>
      <c r="BF32" s="302"/>
      <c r="BG32" s="302"/>
      <c r="BH32" s="303"/>
      <c r="BI32" s="298" t="s">
        <v>192</v>
      </c>
      <c r="BJ32" s="299"/>
      <c r="BK32" s="300"/>
    </row>
    <row r="33" spans="1:64" ht="24.95" customHeight="1">
      <c r="A33" s="94"/>
      <c r="B33" s="423"/>
      <c r="C33" s="424"/>
      <c r="D33" s="424"/>
      <c r="E33" s="425"/>
      <c r="F33" s="193">
        <v>7</v>
      </c>
      <c r="G33" s="426" t="s">
        <v>209</v>
      </c>
      <c r="H33" s="427"/>
      <c r="I33" s="427"/>
      <c r="J33" s="427"/>
      <c r="K33" s="428"/>
      <c r="L33" s="429">
        <v>6000</v>
      </c>
      <c r="M33" s="430"/>
      <c r="N33" s="431"/>
      <c r="O33" s="526"/>
      <c r="P33" s="527"/>
      <c r="Q33" s="528"/>
      <c r="R33" s="467" t="s">
        <v>199</v>
      </c>
      <c r="S33" s="468"/>
      <c r="T33" s="468"/>
      <c r="U33" s="469"/>
      <c r="V33" s="467" t="s">
        <v>216</v>
      </c>
      <c r="W33" s="468"/>
      <c r="X33" s="468"/>
      <c r="Y33" s="469"/>
      <c r="Z33" s="470" t="s">
        <v>219</v>
      </c>
      <c r="AA33" s="471"/>
      <c r="AB33" s="471"/>
      <c r="AC33" s="471"/>
      <c r="AD33" s="471"/>
      <c r="AE33" s="472"/>
      <c r="AF33" s="256"/>
      <c r="AG33" s="256"/>
      <c r="AH33" s="195"/>
      <c r="AI33" s="473">
        <v>0.88670000000000004</v>
      </c>
      <c r="AJ33" s="473"/>
      <c r="AK33" s="196" t="s">
        <v>167</v>
      </c>
      <c r="AL33" s="196" t="s">
        <v>167</v>
      </c>
      <c r="AM33" s="197"/>
      <c r="AN33" s="496"/>
      <c r="AO33" s="497"/>
      <c r="AP33" s="515"/>
      <c r="AQ33" s="515"/>
      <c r="AR33" s="198"/>
      <c r="AS33" s="256"/>
      <c r="AT33" s="285"/>
      <c r="AU33" s="285"/>
      <c r="AV33" s="286"/>
      <c r="AW33" s="286"/>
      <c r="AX33" s="256"/>
      <c r="AY33" s="256"/>
      <c r="AZ33" s="256" t="s">
        <v>171</v>
      </c>
      <c r="BA33" s="256" t="s">
        <v>171</v>
      </c>
      <c r="BB33" s="256"/>
      <c r="BC33" s="249"/>
      <c r="BD33" s="295"/>
      <c r="BE33" s="296"/>
      <c r="BF33" s="296"/>
      <c r="BG33" s="296"/>
      <c r="BH33" s="297"/>
      <c r="BI33" s="304" t="s">
        <v>193</v>
      </c>
      <c r="BJ33" s="305"/>
      <c r="BK33" s="306"/>
    </row>
    <row r="34" spans="1:64" ht="24.95" customHeight="1">
      <c r="A34" s="94"/>
      <c r="B34" s="411"/>
      <c r="C34" s="412"/>
      <c r="D34" s="412"/>
      <c r="E34" s="413"/>
      <c r="F34" s="204">
        <v>8</v>
      </c>
      <c r="G34" s="414" t="s">
        <v>210</v>
      </c>
      <c r="H34" s="415"/>
      <c r="I34" s="415"/>
      <c r="J34" s="415"/>
      <c r="K34" s="416"/>
      <c r="L34" s="417">
        <v>2000</v>
      </c>
      <c r="M34" s="418"/>
      <c r="N34" s="419"/>
      <c r="O34" s="523"/>
      <c r="P34" s="524"/>
      <c r="Q34" s="525"/>
      <c r="R34" s="493" t="s">
        <v>199</v>
      </c>
      <c r="S34" s="494"/>
      <c r="T34" s="494"/>
      <c r="U34" s="495"/>
      <c r="V34" s="493" t="s">
        <v>216</v>
      </c>
      <c r="W34" s="494"/>
      <c r="X34" s="494"/>
      <c r="Y34" s="495"/>
      <c r="Z34" s="487" t="s">
        <v>176</v>
      </c>
      <c r="AA34" s="488"/>
      <c r="AB34" s="488"/>
      <c r="AC34" s="488"/>
      <c r="AD34" s="488"/>
      <c r="AE34" s="489"/>
      <c r="AF34" s="205"/>
      <c r="AG34" s="205"/>
      <c r="AH34" s="206"/>
      <c r="AI34" s="490">
        <v>0.88670000000000004</v>
      </c>
      <c r="AJ34" s="490"/>
      <c r="AK34" s="207" t="s">
        <v>167</v>
      </c>
      <c r="AL34" s="207" t="s">
        <v>167</v>
      </c>
      <c r="AM34" s="208"/>
      <c r="AN34" s="491"/>
      <c r="AO34" s="492"/>
      <c r="AP34" s="532"/>
      <c r="AQ34" s="532"/>
      <c r="AR34" s="209"/>
      <c r="AS34" s="257"/>
      <c r="AT34" s="287"/>
      <c r="AU34" s="287"/>
      <c r="AV34" s="288"/>
      <c r="AW34" s="288"/>
      <c r="AX34" s="257"/>
      <c r="AY34" s="257"/>
      <c r="AZ34" s="257" t="s">
        <v>171</v>
      </c>
      <c r="BA34" s="257" t="s">
        <v>171</v>
      </c>
      <c r="BB34" s="257"/>
      <c r="BC34" s="250"/>
      <c r="BD34" s="310"/>
      <c r="BE34" s="311"/>
      <c r="BF34" s="311"/>
      <c r="BG34" s="311"/>
      <c r="BH34" s="312"/>
      <c r="BI34" s="307" t="s">
        <v>193</v>
      </c>
      <c r="BJ34" s="308"/>
      <c r="BK34" s="309"/>
    </row>
    <row r="35" spans="1:64" ht="24.95" customHeight="1">
      <c r="A35" s="94"/>
      <c r="B35" s="420"/>
      <c r="C35" s="421"/>
      <c r="D35" s="421"/>
      <c r="E35" s="422"/>
      <c r="F35" s="181">
        <v>9</v>
      </c>
      <c r="G35" s="535" t="s">
        <v>211</v>
      </c>
      <c r="H35" s="536"/>
      <c r="I35" s="536"/>
      <c r="J35" s="536"/>
      <c r="K35" s="537"/>
      <c r="L35" s="405">
        <v>4000</v>
      </c>
      <c r="M35" s="406"/>
      <c r="N35" s="407"/>
      <c r="O35" s="520"/>
      <c r="P35" s="521"/>
      <c r="Q35" s="522"/>
      <c r="R35" s="480" t="s">
        <v>199</v>
      </c>
      <c r="S35" s="481"/>
      <c r="T35" s="481"/>
      <c r="U35" s="482"/>
      <c r="V35" s="480" t="s">
        <v>216</v>
      </c>
      <c r="W35" s="481"/>
      <c r="X35" s="481"/>
      <c r="Y35" s="482"/>
      <c r="Z35" s="529" t="s">
        <v>178</v>
      </c>
      <c r="AA35" s="530"/>
      <c r="AB35" s="530"/>
      <c r="AC35" s="530"/>
      <c r="AD35" s="530"/>
      <c r="AE35" s="531"/>
      <c r="AF35" s="254"/>
      <c r="AG35" s="254"/>
      <c r="AH35" s="183"/>
      <c r="AI35" s="516">
        <v>0.88070000000000004</v>
      </c>
      <c r="AJ35" s="516"/>
      <c r="AK35" s="184" t="s">
        <v>167</v>
      </c>
      <c r="AL35" s="184" t="s">
        <v>167</v>
      </c>
      <c r="AM35" s="185"/>
      <c r="AN35" s="483"/>
      <c r="AO35" s="484"/>
      <c r="AP35" s="513"/>
      <c r="AQ35" s="513"/>
      <c r="AR35" s="186"/>
      <c r="AS35" s="254"/>
      <c r="AT35" s="284"/>
      <c r="AU35" s="284"/>
      <c r="AV35" s="331"/>
      <c r="AW35" s="331"/>
      <c r="AX35" s="254"/>
      <c r="AY35" s="254"/>
      <c r="AZ35" s="254" t="s">
        <v>171</v>
      </c>
      <c r="BA35" s="254" t="s">
        <v>171</v>
      </c>
      <c r="BB35" s="254"/>
      <c r="BC35" s="251"/>
      <c r="BD35" s="332"/>
      <c r="BE35" s="333"/>
      <c r="BF35" s="333"/>
      <c r="BG35" s="333"/>
      <c r="BH35" s="334"/>
      <c r="BI35" s="315" t="s">
        <v>194</v>
      </c>
      <c r="BJ35" s="316"/>
      <c r="BK35" s="317"/>
    </row>
    <row r="36" spans="1:64" ht="24.95" customHeight="1">
      <c r="A36" s="94"/>
      <c r="B36" s="441"/>
      <c r="C36" s="442"/>
      <c r="D36" s="442"/>
      <c r="E36" s="443"/>
      <c r="F36" s="157">
        <v>10</v>
      </c>
      <c r="G36" s="444" t="s">
        <v>212</v>
      </c>
      <c r="H36" s="445"/>
      <c r="I36" s="445"/>
      <c r="J36" s="445"/>
      <c r="K36" s="446"/>
      <c r="L36" s="447">
        <v>2000</v>
      </c>
      <c r="M36" s="448"/>
      <c r="N36" s="449"/>
      <c r="O36" s="456"/>
      <c r="P36" s="457"/>
      <c r="Q36" s="458"/>
      <c r="R36" s="451" t="s">
        <v>199</v>
      </c>
      <c r="S36" s="452"/>
      <c r="T36" s="452"/>
      <c r="U36" s="453"/>
      <c r="V36" s="451" t="s">
        <v>216</v>
      </c>
      <c r="W36" s="452"/>
      <c r="X36" s="452"/>
      <c r="Y36" s="453"/>
      <c r="Z36" s="459" t="s">
        <v>173</v>
      </c>
      <c r="AA36" s="460"/>
      <c r="AB36" s="460"/>
      <c r="AC36" s="460"/>
      <c r="AD36" s="460"/>
      <c r="AE36" s="461"/>
      <c r="AF36" s="167"/>
      <c r="AG36" s="167"/>
      <c r="AH36" s="168"/>
      <c r="AI36" s="455">
        <v>0.90169999999999995</v>
      </c>
      <c r="AJ36" s="455"/>
      <c r="AK36" s="159" t="s">
        <v>167</v>
      </c>
      <c r="AL36" s="159" t="s">
        <v>167</v>
      </c>
      <c r="AM36" s="160"/>
      <c r="AN36" s="485"/>
      <c r="AO36" s="486"/>
      <c r="AP36" s="454"/>
      <c r="AQ36" s="454"/>
      <c r="AR36" s="161"/>
      <c r="AS36" s="253"/>
      <c r="AT36" s="450"/>
      <c r="AU36" s="450"/>
      <c r="AV36" s="338"/>
      <c r="AW36" s="338"/>
      <c r="AX36" s="253"/>
      <c r="AY36" s="253"/>
      <c r="AZ36" s="253" t="s">
        <v>171</v>
      </c>
      <c r="BA36" s="253" t="s">
        <v>171</v>
      </c>
      <c r="BB36" s="253"/>
      <c r="BC36" s="252"/>
      <c r="BD36" s="289"/>
      <c r="BE36" s="290"/>
      <c r="BF36" s="290"/>
      <c r="BG36" s="290"/>
      <c r="BH36" s="291"/>
      <c r="BI36" s="318" t="s">
        <v>217</v>
      </c>
      <c r="BJ36" s="319"/>
      <c r="BK36" s="320"/>
    </row>
    <row r="37" spans="1:64" ht="24.95" customHeight="1">
      <c r="A37" s="94"/>
      <c r="B37" s="894"/>
      <c r="C37" s="895"/>
      <c r="D37" s="895"/>
      <c r="E37" s="896"/>
      <c r="F37" s="131">
        <v>2</v>
      </c>
      <c r="G37" s="897" t="s">
        <v>201</v>
      </c>
      <c r="H37" s="898"/>
      <c r="I37" s="898"/>
      <c r="J37" s="898"/>
      <c r="K37" s="899"/>
      <c r="L37" s="900">
        <v>4400</v>
      </c>
      <c r="M37" s="901"/>
      <c r="N37" s="902"/>
      <c r="O37" s="903"/>
      <c r="P37" s="904"/>
      <c r="Q37" s="905"/>
      <c r="R37" s="952" t="s">
        <v>213</v>
      </c>
      <c r="S37" s="953"/>
      <c r="T37" s="953"/>
      <c r="U37" s="954"/>
      <c r="V37" s="952" t="s">
        <v>214</v>
      </c>
      <c r="W37" s="953"/>
      <c r="X37" s="953"/>
      <c r="Y37" s="954"/>
      <c r="Z37" s="955" t="s">
        <v>226</v>
      </c>
      <c r="AA37" s="956"/>
      <c r="AB37" s="956"/>
      <c r="AC37" s="956"/>
      <c r="AD37" s="956"/>
      <c r="AE37" s="957"/>
      <c r="AF37" s="264"/>
      <c r="AG37" s="264"/>
      <c r="AH37" s="137"/>
      <c r="AI37" s="958">
        <v>0.90190000000000003</v>
      </c>
      <c r="AJ37" s="958"/>
      <c r="AK37" s="138" t="s">
        <v>167</v>
      </c>
      <c r="AL37" s="138" t="s">
        <v>167</v>
      </c>
      <c r="AM37" s="139"/>
      <c r="AN37" s="959"/>
      <c r="AO37" s="960"/>
      <c r="AP37" s="961"/>
      <c r="AQ37" s="961"/>
      <c r="AR37" s="140"/>
      <c r="AS37" s="264"/>
      <c r="AT37" s="944"/>
      <c r="AU37" s="944"/>
      <c r="AV37" s="945"/>
      <c r="AW37" s="945"/>
      <c r="AX37" s="264"/>
      <c r="AY37" s="264"/>
      <c r="AZ37" s="264" t="s">
        <v>171</v>
      </c>
      <c r="BA37" s="264" t="s">
        <v>171</v>
      </c>
      <c r="BB37" s="264"/>
      <c r="BC37" s="263"/>
      <c r="BD37" s="946"/>
      <c r="BE37" s="947"/>
      <c r="BF37" s="947"/>
      <c r="BG37" s="947"/>
      <c r="BH37" s="948"/>
      <c r="BI37" s="949" t="s">
        <v>192</v>
      </c>
      <c r="BJ37" s="950"/>
      <c r="BK37" s="951"/>
    </row>
    <row r="38" spans="1:64" ht="24.95" customHeight="1">
      <c r="A38" s="94"/>
      <c r="B38" s="891"/>
      <c r="C38" s="892"/>
      <c r="D38" s="892"/>
      <c r="E38" s="893"/>
      <c r="F38" s="226">
        <v>3</v>
      </c>
      <c r="G38" s="888" t="s">
        <v>190</v>
      </c>
      <c r="H38" s="889"/>
      <c r="I38" s="889"/>
      <c r="J38" s="889"/>
      <c r="K38" s="890"/>
      <c r="L38" s="941">
        <v>3810</v>
      </c>
      <c r="M38" s="942"/>
      <c r="N38" s="943"/>
      <c r="O38" s="938"/>
      <c r="P38" s="939"/>
      <c r="Q38" s="940"/>
      <c r="R38" s="909" t="s">
        <v>213</v>
      </c>
      <c r="S38" s="910"/>
      <c r="T38" s="910"/>
      <c r="U38" s="911"/>
      <c r="V38" s="909" t="s">
        <v>216</v>
      </c>
      <c r="W38" s="910"/>
      <c r="X38" s="910"/>
      <c r="Y38" s="911"/>
      <c r="Z38" s="906" t="s">
        <v>184</v>
      </c>
      <c r="AA38" s="907"/>
      <c r="AB38" s="907"/>
      <c r="AC38" s="907"/>
      <c r="AD38" s="907"/>
      <c r="AE38" s="908"/>
      <c r="AF38" s="227"/>
      <c r="AG38" s="227"/>
      <c r="AH38" s="227"/>
      <c r="AI38" s="936">
        <v>0.90190000000000003</v>
      </c>
      <c r="AJ38" s="937"/>
      <c r="AK38" s="228" t="s">
        <v>167</v>
      </c>
      <c r="AL38" s="228" t="s">
        <v>167</v>
      </c>
      <c r="AM38" s="229"/>
      <c r="AN38" s="884"/>
      <c r="AO38" s="885"/>
      <c r="AP38" s="884"/>
      <c r="AQ38" s="885"/>
      <c r="AR38" s="230"/>
      <c r="AS38" s="227"/>
      <c r="AT38" s="886"/>
      <c r="AU38" s="887"/>
      <c r="AV38" s="962"/>
      <c r="AW38" s="963"/>
      <c r="AX38" s="227"/>
      <c r="AY38" s="227"/>
      <c r="AZ38" s="227" t="s">
        <v>171</v>
      </c>
      <c r="BA38" s="227" t="s">
        <v>171</v>
      </c>
      <c r="BB38" s="227"/>
      <c r="BC38" s="231"/>
      <c r="BD38" s="964"/>
      <c r="BE38" s="965"/>
      <c r="BF38" s="965"/>
      <c r="BG38" s="965"/>
      <c r="BH38" s="966"/>
      <c r="BI38" s="962" t="s">
        <v>192</v>
      </c>
      <c r="BJ38" s="967"/>
      <c r="BK38" s="963"/>
    </row>
    <row r="39" spans="1:64" ht="24.95" customHeight="1">
      <c r="A39" s="94"/>
      <c r="B39" s="869"/>
      <c r="C39" s="870"/>
      <c r="D39" s="870"/>
      <c r="E39" s="871"/>
      <c r="F39" s="220" t="s">
        <v>187</v>
      </c>
      <c r="G39" s="872" t="s">
        <v>225</v>
      </c>
      <c r="H39" s="873"/>
      <c r="I39" s="873"/>
      <c r="J39" s="873"/>
      <c r="K39" s="874"/>
      <c r="L39" s="875">
        <v>1000</v>
      </c>
      <c r="M39" s="876"/>
      <c r="N39" s="877"/>
      <c r="O39" s="878"/>
      <c r="P39" s="879"/>
      <c r="Q39" s="880"/>
      <c r="R39" s="881" t="s">
        <v>213</v>
      </c>
      <c r="S39" s="882"/>
      <c r="T39" s="882"/>
      <c r="U39" s="883"/>
      <c r="V39" s="881" t="s">
        <v>214</v>
      </c>
      <c r="W39" s="882"/>
      <c r="X39" s="882"/>
      <c r="Y39" s="883"/>
      <c r="Z39" s="921" t="s">
        <v>181</v>
      </c>
      <c r="AA39" s="922"/>
      <c r="AB39" s="922"/>
      <c r="AC39" s="922"/>
      <c r="AD39" s="922"/>
      <c r="AE39" s="923"/>
      <c r="AF39" s="262"/>
      <c r="AG39" s="262"/>
      <c r="AH39" s="262"/>
      <c r="AI39" s="927">
        <v>0.90190000000000003</v>
      </c>
      <c r="AJ39" s="927"/>
      <c r="AK39" s="222" t="s">
        <v>167</v>
      </c>
      <c r="AL39" s="222" t="s">
        <v>167</v>
      </c>
      <c r="AM39" s="223"/>
      <c r="AN39" s="928"/>
      <c r="AO39" s="929"/>
      <c r="AP39" s="930"/>
      <c r="AQ39" s="930"/>
      <c r="AR39" s="224"/>
      <c r="AS39" s="262"/>
      <c r="AT39" s="931"/>
      <c r="AU39" s="931"/>
      <c r="AV39" s="932"/>
      <c r="AW39" s="932"/>
      <c r="AX39" s="262"/>
      <c r="AY39" s="262"/>
      <c r="AZ39" s="262" t="s">
        <v>171</v>
      </c>
      <c r="BA39" s="262" t="s">
        <v>171</v>
      </c>
      <c r="BB39" s="262"/>
      <c r="BC39" s="261"/>
      <c r="BD39" s="933"/>
      <c r="BE39" s="934"/>
      <c r="BF39" s="934"/>
      <c r="BG39" s="934"/>
      <c r="BH39" s="935"/>
      <c r="BI39" s="924" t="s">
        <v>192</v>
      </c>
      <c r="BJ39" s="925"/>
      <c r="BK39" s="926"/>
    </row>
    <row r="40" spans="1:64" ht="24.95" customHeight="1">
      <c r="A40" s="94"/>
      <c r="B40" s="869"/>
      <c r="C40" s="870"/>
      <c r="D40" s="870"/>
      <c r="E40" s="871"/>
      <c r="F40" s="220" t="s">
        <v>187</v>
      </c>
      <c r="G40" s="872" t="s">
        <v>200</v>
      </c>
      <c r="H40" s="873"/>
      <c r="I40" s="873"/>
      <c r="J40" s="873"/>
      <c r="K40" s="874"/>
      <c r="L40" s="875">
        <v>3000</v>
      </c>
      <c r="M40" s="876"/>
      <c r="N40" s="877"/>
      <c r="O40" s="878"/>
      <c r="P40" s="879"/>
      <c r="Q40" s="880"/>
      <c r="R40" s="881" t="s">
        <v>213</v>
      </c>
      <c r="S40" s="882"/>
      <c r="T40" s="882"/>
      <c r="U40" s="883"/>
      <c r="V40" s="881" t="s">
        <v>214</v>
      </c>
      <c r="W40" s="882"/>
      <c r="X40" s="882"/>
      <c r="Y40" s="883"/>
      <c r="Z40" s="921" t="s">
        <v>181</v>
      </c>
      <c r="AA40" s="922"/>
      <c r="AB40" s="922"/>
      <c r="AC40" s="922"/>
      <c r="AD40" s="922"/>
      <c r="AE40" s="923"/>
      <c r="AF40" s="262"/>
      <c r="AG40" s="262"/>
      <c r="AH40" s="262"/>
      <c r="AI40" s="927">
        <v>0.90190000000000003</v>
      </c>
      <c r="AJ40" s="927"/>
      <c r="AK40" s="222" t="s">
        <v>167</v>
      </c>
      <c r="AL40" s="222" t="s">
        <v>167</v>
      </c>
      <c r="AM40" s="223"/>
      <c r="AN40" s="928"/>
      <c r="AO40" s="929"/>
      <c r="AP40" s="930"/>
      <c r="AQ40" s="930"/>
      <c r="AR40" s="224"/>
      <c r="AS40" s="262"/>
      <c r="AT40" s="931"/>
      <c r="AU40" s="931"/>
      <c r="AV40" s="932"/>
      <c r="AW40" s="932"/>
      <c r="AX40" s="262"/>
      <c r="AY40" s="262"/>
      <c r="AZ40" s="262" t="s">
        <v>171</v>
      </c>
      <c r="BA40" s="262" t="s">
        <v>171</v>
      </c>
      <c r="BB40" s="262"/>
      <c r="BC40" s="261"/>
      <c r="BD40" s="933"/>
      <c r="BE40" s="934"/>
      <c r="BF40" s="934"/>
      <c r="BG40" s="934"/>
      <c r="BH40" s="935"/>
      <c r="BI40" s="924" t="s">
        <v>192</v>
      </c>
      <c r="BJ40" s="925"/>
      <c r="BK40" s="926"/>
    </row>
    <row r="41" spans="1:64" ht="24.95" customHeight="1">
      <c r="A41" s="94"/>
      <c r="B41" s="912"/>
      <c r="C41" s="913"/>
      <c r="D41" s="913"/>
      <c r="E41" s="914"/>
      <c r="F41" s="169" t="s">
        <v>228</v>
      </c>
      <c r="G41" s="435" t="s">
        <v>207</v>
      </c>
      <c r="H41" s="436"/>
      <c r="I41" s="436"/>
      <c r="J41" s="436"/>
      <c r="K41" s="437"/>
      <c r="L41" s="438">
        <v>250</v>
      </c>
      <c r="M41" s="439"/>
      <c r="N41" s="440"/>
      <c r="O41" s="915"/>
      <c r="P41" s="916"/>
      <c r="Q41" s="917"/>
      <c r="R41" s="474" t="s">
        <v>213</v>
      </c>
      <c r="S41" s="475"/>
      <c r="T41" s="475"/>
      <c r="U41" s="476"/>
      <c r="V41" s="474" t="s">
        <v>214</v>
      </c>
      <c r="W41" s="475"/>
      <c r="X41" s="475"/>
      <c r="Y41" s="476"/>
      <c r="Z41" s="918" t="s">
        <v>224</v>
      </c>
      <c r="AA41" s="919"/>
      <c r="AB41" s="919"/>
      <c r="AC41" s="919"/>
      <c r="AD41" s="919"/>
      <c r="AE41" s="920"/>
      <c r="AF41" s="259"/>
      <c r="AG41" s="259"/>
      <c r="AH41" s="192"/>
      <c r="AI41" s="767">
        <v>0.90190000000000003</v>
      </c>
      <c r="AJ41" s="767"/>
      <c r="AK41" s="172" t="s">
        <v>167</v>
      </c>
      <c r="AL41" s="172" t="s">
        <v>167</v>
      </c>
      <c r="AM41" s="173"/>
      <c r="AN41" s="499"/>
      <c r="AO41" s="500"/>
      <c r="AP41" s="768"/>
      <c r="AQ41" s="768"/>
      <c r="AR41" s="174"/>
      <c r="AS41" s="259"/>
      <c r="AT41" s="769"/>
      <c r="AU41" s="769"/>
      <c r="AV41" s="770"/>
      <c r="AW41" s="770"/>
      <c r="AX41" s="259"/>
      <c r="AY41" s="259"/>
      <c r="AZ41" s="259" t="s">
        <v>171</v>
      </c>
      <c r="BA41" s="259" t="s">
        <v>171</v>
      </c>
      <c r="BB41" s="259"/>
      <c r="BC41" s="260"/>
      <c r="BD41" s="301"/>
      <c r="BE41" s="302"/>
      <c r="BF41" s="302"/>
      <c r="BG41" s="302"/>
      <c r="BH41" s="303"/>
      <c r="BI41" s="298" t="s">
        <v>192</v>
      </c>
      <c r="BJ41" s="299"/>
      <c r="BK41" s="300"/>
    </row>
    <row r="42" spans="1:64" ht="24.95" customHeight="1">
      <c r="A42" s="94"/>
      <c r="B42" s="912"/>
      <c r="C42" s="913"/>
      <c r="D42" s="913"/>
      <c r="E42" s="914"/>
      <c r="F42" s="169" t="s">
        <v>205</v>
      </c>
      <c r="G42" s="435" t="s">
        <v>207</v>
      </c>
      <c r="H42" s="436"/>
      <c r="I42" s="436"/>
      <c r="J42" s="436"/>
      <c r="K42" s="437"/>
      <c r="L42" s="438">
        <v>200</v>
      </c>
      <c r="M42" s="439"/>
      <c r="N42" s="440"/>
      <c r="O42" s="915"/>
      <c r="P42" s="916"/>
      <c r="Q42" s="917"/>
      <c r="R42" s="474" t="s">
        <v>213</v>
      </c>
      <c r="S42" s="475"/>
      <c r="T42" s="475"/>
      <c r="U42" s="476"/>
      <c r="V42" s="474" t="s">
        <v>214</v>
      </c>
      <c r="W42" s="475"/>
      <c r="X42" s="475"/>
      <c r="Y42" s="476"/>
      <c r="Z42" s="918" t="s">
        <v>223</v>
      </c>
      <c r="AA42" s="919"/>
      <c r="AB42" s="919"/>
      <c r="AC42" s="919"/>
      <c r="AD42" s="919"/>
      <c r="AE42" s="920"/>
      <c r="AF42" s="259"/>
      <c r="AG42" s="259"/>
      <c r="AH42" s="192"/>
      <c r="AI42" s="767">
        <v>0.90190000000000003</v>
      </c>
      <c r="AJ42" s="767"/>
      <c r="AK42" s="172" t="s">
        <v>167</v>
      </c>
      <c r="AL42" s="172" t="s">
        <v>167</v>
      </c>
      <c r="AM42" s="173"/>
      <c r="AN42" s="499"/>
      <c r="AO42" s="500"/>
      <c r="AP42" s="768"/>
      <c r="AQ42" s="768"/>
      <c r="AR42" s="174"/>
      <c r="AS42" s="259"/>
      <c r="AT42" s="769"/>
      <c r="AU42" s="769"/>
      <c r="AV42" s="770"/>
      <c r="AW42" s="770"/>
      <c r="AX42" s="259"/>
      <c r="AY42" s="259"/>
      <c r="AZ42" s="259" t="s">
        <v>171</v>
      </c>
      <c r="BA42" s="259" t="s">
        <v>171</v>
      </c>
      <c r="BB42" s="259"/>
      <c r="BC42" s="260"/>
      <c r="BD42" s="301"/>
      <c r="BE42" s="302"/>
      <c r="BF42" s="302"/>
      <c r="BG42" s="302"/>
      <c r="BH42" s="303"/>
      <c r="BI42" s="298" t="s">
        <v>192</v>
      </c>
      <c r="BJ42" s="299"/>
      <c r="BK42" s="300"/>
    </row>
    <row r="43" spans="1:64" ht="24.95" customHeight="1">
      <c r="A43" s="94"/>
      <c r="B43" s="992"/>
      <c r="C43" s="993"/>
      <c r="D43" s="993"/>
      <c r="E43" s="994"/>
      <c r="F43" s="236">
        <v>4</v>
      </c>
      <c r="G43" s="995" t="s">
        <v>202</v>
      </c>
      <c r="H43" s="996"/>
      <c r="I43" s="996"/>
      <c r="J43" s="996"/>
      <c r="K43" s="997"/>
      <c r="L43" s="998">
        <v>4000</v>
      </c>
      <c r="M43" s="999"/>
      <c r="N43" s="1000"/>
      <c r="O43" s="1001"/>
      <c r="P43" s="1002"/>
      <c r="Q43" s="1003"/>
      <c r="R43" s="1004" t="s">
        <v>215</v>
      </c>
      <c r="S43" s="1005"/>
      <c r="T43" s="1005"/>
      <c r="U43" s="1006"/>
      <c r="V43" s="1004" t="s">
        <v>214</v>
      </c>
      <c r="W43" s="1005"/>
      <c r="X43" s="1005"/>
      <c r="Y43" s="1006"/>
      <c r="Z43" s="983" t="s">
        <v>182</v>
      </c>
      <c r="AA43" s="984"/>
      <c r="AB43" s="984"/>
      <c r="AC43" s="984"/>
      <c r="AD43" s="984"/>
      <c r="AE43" s="985"/>
      <c r="AF43" s="266"/>
      <c r="AG43" s="266"/>
      <c r="AH43" s="238"/>
      <c r="AI43" s="986">
        <v>0.88670000000000004</v>
      </c>
      <c r="AJ43" s="986"/>
      <c r="AK43" s="239" t="s">
        <v>167</v>
      </c>
      <c r="AL43" s="239" t="s">
        <v>167</v>
      </c>
      <c r="AM43" s="240"/>
      <c r="AN43" s="987"/>
      <c r="AO43" s="988"/>
      <c r="AP43" s="989"/>
      <c r="AQ43" s="989"/>
      <c r="AR43" s="241"/>
      <c r="AS43" s="266"/>
      <c r="AT43" s="990"/>
      <c r="AU43" s="990"/>
      <c r="AV43" s="991"/>
      <c r="AW43" s="991"/>
      <c r="AX43" s="266"/>
      <c r="AY43" s="266"/>
      <c r="AZ43" s="266" t="s">
        <v>171</v>
      </c>
      <c r="BA43" s="266" t="s">
        <v>171</v>
      </c>
      <c r="BB43" s="266"/>
      <c r="BC43" s="265"/>
      <c r="BD43" s="977"/>
      <c r="BE43" s="978"/>
      <c r="BF43" s="978"/>
      <c r="BG43" s="978"/>
      <c r="BH43" s="979"/>
      <c r="BI43" s="980" t="s">
        <v>193</v>
      </c>
      <c r="BJ43" s="981"/>
      <c r="BK43" s="982"/>
      <c r="BL43" s="128"/>
    </row>
    <row r="44" spans="1:64" ht="24.95" customHeight="1">
      <c r="A44" s="94"/>
      <c r="B44" s="501"/>
      <c r="C44" s="502"/>
      <c r="D44" s="502"/>
      <c r="E44" s="503"/>
      <c r="F44" s="146" t="s">
        <v>188</v>
      </c>
      <c r="G44" s="408" t="s">
        <v>203</v>
      </c>
      <c r="H44" s="409"/>
      <c r="I44" s="409"/>
      <c r="J44" s="409"/>
      <c r="K44" s="410"/>
      <c r="L44" s="538">
        <v>2000</v>
      </c>
      <c r="M44" s="539"/>
      <c r="N44" s="540"/>
      <c r="O44" s="974"/>
      <c r="P44" s="975"/>
      <c r="Q44" s="976"/>
      <c r="R44" s="464" t="s">
        <v>215</v>
      </c>
      <c r="S44" s="465"/>
      <c r="T44" s="465"/>
      <c r="U44" s="466"/>
      <c r="V44" s="464" t="s">
        <v>216</v>
      </c>
      <c r="W44" s="465"/>
      <c r="X44" s="465"/>
      <c r="Y44" s="466"/>
      <c r="Z44" s="517" t="s">
        <v>221</v>
      </c>
      <c r="AA44" s="518"/>
      <c r="AB44" s="518"/>
      <c r="AC44" s="518"/>
      <c r="AD44" s="518"/>
      <c r="AE44" s="519"/>
      <c r="AF44" s="255"/>
      <c r="AG44" s="255"/>
      <c r="AH44" s="148"/>
      <c r="AI44" s="498">
        <v>0.88070000000000004</v>
      </c>
      <c r="AJ44" s="498"/>
      <c r="AK44" s="149" t="s">
        <v>167</v>
      </c>
      <c r="AL44" s="149" t="s">
        <v>167</v>
      </c>
      <c r="AM44" s="150"/>
      <c r="AN44" s="533"/>
      <c r="AO44" s="534"/>
      <c r="AP44" s="514"/>
      <c r="AQ44" s="514"/>
      <c r="AR44" s="151"/>
      <c r="AS44" s="255"/>
      <c r="AT44" s="283"/>
      <c r="AU44" s="283"/>
      <c r="AV44" s="276"/>
      <c r="AW44" s="276"/>
      <c r="AX44" s="255"/>
      <c r="AY44" s="255"/>
      <c r="AZ44" s="255" t="s">
        <v>171</v>
      </c>
      <c r="BA44" s="255" t="s">
        <v>171</v>
      </c>
      <c r="BB44" s="255"/>
      <c r="BC44" s="248"/>
      <c r="BD44" s="971"/>
      <c r="BE44" s="972"/>
      <c r="BF44" s="972"/>
      <c r="BG44" s="972"/>
      <c r="BH44" s="973"/>
      <c r="BI44" s="292" t="s">
        <v>194</v>
      </c>
      <c r="BJ44" s="293"/>
      <c r="BK44" s="294"/>
      <c r="BL44" s="128"/>
    </row>
    <row r="45" spans="1:64" ht="24.95" customHeight="1">
      <c r="A45" s="94"/>
      <c r="B45" s="501"/>
      <c r="C45" s="502"/>
      <c r="D45" s="502"/>
      <c r="E45" s="503"/>
      <c r="F45" s="146" t="s">
        <v>189</v>
      </c>
      <c r="G45" s="408" t="s">
        <v>204</v>
      </c>
      <c r="H45" s="409"/>
      <c r="I45" s="409"/>
      <c r="J45" s="409"/>
      <c r="K45" s="410"/>
      <c r="L45" s="538">
        <v>2000</v>
      </c>
      <c r="M45" s="539"/>
      <c r="N45" s="540"/>
      <c r="O45" s="974"/>
      <c r="P45" s="975"/>
      <c r="Q45" s="976"/>
      <c r="R45" s="464" t="s">
        <v>215</v>
      </c>
      <c r="S45" s="465"/>
      <c r="T45" s="465"/>
      <c r="U45" s="466"/>
      <c r="V45" s="464" t="s">
        <v>216</v>
      </c>
      <c r="W45" s="465"/>
      <c r="X45" s="465"/>
      <c r="Y45" s="466"/>
      <c r="Z45" s="517" t="s">
        <v>221</v>
      </c>
      <c r="AA45" s="518"/>
      <c r="AB45" s="518"/>
      <c r="AC45" s="518"/>
      <c r="AD45" s="518"/>
      <c r="AE45" s="519"/>
      <c r="AF45" s="255"/>
      <c r="AG45" s="255"/>
      <c r="AH45" s="148"/>
      <c r="AI45" s="498">
        <v>0.88070000000000004</v>
      </c>
      <c r="AJ45" s="498"/>
      <c r="AK45" s="149" t="s">
        <v>167</v>
      </c>
      <c r="AL45" s="149" t="s">
        <v>167</v>
      </c>
      <c r="AM45" s="150"/>
      <c r="AN45" s="533"/>
      <c r="AO45" s="534"/>
      <c r="AP45" s="514"/>
      <c r="AQ45" s="514"/>
      <c r="AR45" s="151"/>
      <c r="AS45" s="255"/>
      <c r="AT45" s="283"/>
      <c r="AU45" s="283"/>
      <c r="AV45" s="276"/>
      <c r="AW45" s="276"/>
      <c r="AX45" s="255"/>
      <c r="AY45" s="255"/>
      <c r="AZ45" s="255" t="s">
        <v>171</v>
      </c>
      <c r="BA45" s="255" t="s">
        <v>171</v>
      </c>
      <c r="BB45" s="255"/>
      <c r="BC45" s="248"/>
      <c r="BD45" s="971"/>
      <c r="BE45" s="972"/>
      <c r="BF45" s="972"/>
      <c r="BG45" s="972"/>
      <c r="BH45" s="973"/>
      <c r="BI45" s="292" t="s">
        <v>194</v>
      </c>
      <c r="BJ45" s="293"/>
      <c r="BK45" s="294"/>
      <c r="BL45" s="128"/>
    </row>
    <row r="46" spans="1:64" s="22" customFormat="1" ht="15.75" customHeight="1">
      <c r="A46" s="50"/>
      <c r="B46" s="121"/>
      <c r="C46" s="121"/>
      <c r="D46" s="121"/>
      <c r="E46" s="121"/>
      <c r="F46" s="122"/>
      <c r="G46" s="54"/>
      <c r="H46" s="54"/>
      <c r="I46" s="54"/>
      <c r="J46" s="54"/>
      <c r="K46" s="54"/>
      <c r="L46" s="398">
        <f>SUM(L30:N45)</f>
        <v>39660</v>
      </c>
      <c r="M46" s="398"/>
      <c r="N46" s="398"/>
      <c r="O46" s="398">
        <f>SUM(O30:Q36)</f>
        <v>0</v>
      </c>
      <c r="P46" s="398"/>
      <c r="Q46" s="398"/>
      <c r="R46" s="55"/>
      <c r="S46" s="85"/>
      <c r="T46" s="85"/>
      <c r="U46" s="85"/>
      <c r="V46" s="56"/>
      <c r="W46" s="57"/>
      <c r="X46" s="57"/>
      <c r="Y46" s="57"/>
      <c r="Z46" s="58"/>
      <c r="AA46" s="58"/>
      <c r="AB46" s="58"/>
      <c r="AC46" s="58"/>
      <c r="AD46" s="58"/>
      <c r="AE46" s="58"/>
      <c r="AF46" s="59"/>
      <c r="AG46" s="59"/>
      <c r="AH46" s="59"/>
      <c r="AI46" s="60"/>
      <c r="AJ46" s="60"/>
      <c r="AK46" s="59"/>
      <c r="AL46" s="59"/>
      <c r="AM46" s="61"/>
      <c r="AN46" s="62"/>
      <c r="AO46" s="62"/>
      <c r="AP46" s="63"/>
      <c r="AQ46" s="63"/>
      <c r="AR46" s="64"/>
      <c r="AS46" s="65"/>
      <c r="AT46" s="92"/>
      <c r="AU46" s="93"/>
      <c r="AV46" s="66"/>
      <c r="AW46" s="66"/>
      <c r="AX46" s="67"/>
      <c r="AY46" s="68"/>
      <c r="AZ46" s="69"/>
      <c r="BA46" s="69"/>
      <c r="BB46" s="69"/>
      <c r="BC46" s="69"/>
      <c r="BD46" s="70"/>
      <c r="BE46" s="70"/>
      <c r="BF46" s="70"/>
      <c r="BG46" s="70"/>
      <c r="BH46" s="70"/>
      <c r="BI46" s="66"/>
      <c r="BJ46" s="66"/>
      <c r="BK46" s="66"/>
    </row>
    <row r="47" spans="1:64" ht="21.75" customHeight="1">
      <c r="A47" s="26"/>
      <c r="B47" s="280" t="s">
        <v>122</v>
      </c>
      <c r="C47" s="280"/>
      <c r="D47" s="280"/>
      <c r="E47" s="280"/>
      <c r="F47" s="280"/>
      <c r="G47" s="280"/>
      <c r="H47" s="280"/>
      <c r="I47" s="280"/>
      <c r="J47" s="280"/>
      <c r="K47" s="280"/>
      <c r="L47" s="399" t="s">
        <v>25</v>
      </c>
      <c r="M47" s="401"/>
      <c r="N47" s="401"/>
      <c r="O47" s="401"/>
      <c r="P47" s="401"/>
      <c r="Q47" s="401"/>
      <c r="R47" s="402" t="s">
        <v>158</v>
      </c>
      <c r="S47" s="403"/>
      <c r="T47" s="403"/>
      <c r="U47" s="403"/>
      <c r="V47" s="404"/>
      <c r="W47" s="462" t="s">
        <v>21</v>
      </c>
      <c r="X47" s="339"/>
      <c r="Y47" s="339"/>
      <c r="Z47" s="339"/>
      <c r="AA47" s="339"/>
      <c r="AB47" s="339"/>
      <c r="AC47" s="339"/>
      <c r="AD47" s="339"/>
      <c r="AE47" s="463"/>
      <c r="AF47" s="462" t="s">
        <v>20</v>
      </c>
      <c r="AG47" s="339"/>
      <c r="AH47" s="339"/>
      <c r="AI47" s="339"/>
      <c r="AJ47" s="339"/>
      <c r="AK47" s="339"/>
      <c r="AL47" s="339"/>
      <c r="AM47" s="463"/>
      <c r="AN47" s="350" t="s">
        <v>23</v>
      </c>
      <c r="AO47" s="350"/>
      <c r="AP47" s="350"/>
      <c r="AQ47" s="350"/>
      <c r="AR47" s="273">
        <f>L46</f>
        <v>39660</v>
      </c>
      <c r="AS47" s="274"/>
      <c r="AT47" s="275"/>
      <c r="AU47" s="281" t="s">
        <v>24</v>
      </c>
      <c r="AV47" s="282"/>
      <c r="AW47" s="282"/>
      <c r="AX47" s="282"/>
      <c r="AY47" s="282"/>
      <c r="AZ47" s="339" t="s">
        <v>46</v>
      </c>
      <c r="BA47" s="339"/>
      <c r="BB47" s="339"/>
      <c r="BC47" s="280" t="s">
        <v>64</v>
      </c>
      <c r="BD47" s="280"/>
      <c r="BE47" s="280"/>
      <c r="BF47" s="280"/>
      <c r="BG47" s="280"/>
      <c r="BH47" s="280" t="s">
        <v>35</v>
      </c>
      <c r="BI47" s="280"/>
      <c r="BJ47" s="280"/>
      <c r="BK47" s="280"/>
    </row>
    <row r="48" spans="1:64" ht="21.75" customHeight="1">
      <c r="A48" s="20"/>
      <c r="B48" s="400" t="s">
        <v>28</v>
      </c>
      <c r="C48" s="400"/>
      <c r="D48" s="400"/>
      <c r="E48" s="400"/>
      <c r="F48" s="400"/>
      <c r="G48" s="400"/>
      <c r="H48" s="400"/>
      <c r="I48" s="400"/>
      <c r="J48" s="400"/>
      <c r="K48" s="400"/>
      <c r="L48" s="280" t="s">
        <v>19</v>
      </c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386">
        <v>0.4</v>
      </c>
      <c r="X48" s="387"/>
      <c r="Y48" s="387"/>
      <c r="Z48" s="387"/>
      <c r="AA48" s="387"/>
      <c r="AB48" s="387"/>
      <c r="AC48" s="387"/>
      <c r="AD48" s="387"/>
      <c r="AE48" s="388"/>
      <c r="AF48" s="386">
        <v>0.33</v>
      </c>
      <c r="AG48" s="387"/>
      <c r="AH48" s="387"/>
      <c r="AI48" s="387"/>
      <c r="AJ48" s="387"/>
      <c r="AK48" s="387"/>
      <c r="AL48" s="387"/>
      <c r="AM48" s="388"/>
      <c r="AN48" s="383" t="s">
        <v>106</v>
      </c>
      <c r="AO48" s="384"/>
      <c r="AP48" s="384"/>
      <c r="AQ48" s="385"/>
      <c r="AR48" s="351">
        <v>100</v>
      </c>
      <c r="AS48" s="352"/>
      <c r="AT48" s="353"/>
      <c r="AU48" s="281" t="s">
        <v>27</v>
      </c>
      <c r="AV48" s="282"/>
      <c r="AW48" s="282"/>
      <c r="AX48" s="282"/>
      <c r="AY48" s="340"/>
      <c r="AZ48" s="335">
        <v>51420</v>
      </c>
      <c r="BA48" s="336"/>
      <c r="BB48" s="337"/>
      <c r="BC48" s="314">
        <v>13.363</v>
      </c>
      <c r="BD48" s="314"/>
      <c r="BE48" s="314"/>
      <c r="BF48" s="314"/>
      <c r="BG48" s="314"/>
      <c r="BH48" s="321"/>
      <c r="BI48" s="322"/>
      <c r="BJ48" s="322"/>
      <c r="BK48" s="323"/>
    </row>
    <row r="49" spans="1:63" ht="21.75" customHeight="1">
      <c r="A49" s="20"/>
      <c r="B49" s="399" t="s">
        <v>30</v>
      </c>
      <c r="C49" s="399"/>
      <c r="D49" s="399"/>
      <c r="E49" s="399"/>
      <c r="F49" s="399"/>
      <c r="G49" s="399"/>
      <c r="H49" s="280" t="s">
        <v>3</v>
      </c>
      <c r="I49" s="280"/>
      <c r="J49" s="280"/>
      <c r="K49" s="280"/>
      <c r="L49" s="368" t="s">
        <v>59</v>
      </c>
      <c r="M49" s="368"/>
      <c r="N49" s="368"/>
      <c r="O49" s="368"/>
      <c r="P49" s="368"/>
      <c r="Q49" s="368"/>
      <c r="R49" s="368" t="s">
        <v>60</v>
      </c>
      <c r="S49" s="368"/>
      <c r="T49" s="368"/>
      <c r="U49" s="368"/>
      <c r="V49" s="368"/>
      <c r="W49" s="50"/>
      <c r="X49" s="20"/>
      <c r="Y49" s="20"/>
      <c r="Z49" s="20"/>
      <c r="AA49" s="20"/>
      <c r="AB49" s="20"/>
      <c r="AC49" s="20"/>
      <c r="AD49" s="50"/>
      <c r="AE49" s="50"/>
      <c r="AF49" s="20"/>
      <c r="AG49" s="20"/>
      <c r="AH49" s="20"/>
      <c r="AI49" s="20"/>
      <c r="AJ49" s="20"/>
      <c r="AK49" s="20"/>
      <c r="AL49" s="50"/>
      <c r="AM49" s="50"/>
      <c r="AN49" s="347" t="s">
        <v>26</v>
      </c>
      <c r="AO49" s="348"/>
      <c r="AP49" s="348"/>
      <c r="AQ49" s="349"/>
      <c r="AR49" s="351">
        <v>1517</v>
      </c>
      <c r="AS49" s="352"/>
      <c r="AT49" s="353"/>
      <c r="AU49" s="281" t="s">
        <v>29</v>
      </c>
      <c r="AV49" s="282"/>
      <c r="AW49" s="282"/>
      <c r="AX49" s="282"/>
      <c r="AY49" s="340"/>
      <c r="AZ49" s="335">
        <v>49997</v>
      </c>
      <c r="BA49" s="336"/>
      <c r="BB49" s="337"/>
      <c r="BC49" s="314">
        <v>13.090999999999999</v>
      </c>
      <c r="BD49" s="314"/>
      <c r="BE49" s="314"/>
      <c r="BF49" s="314"/>
      <c r="BG49" s="314"/>
      <c r="BH49" s="321"/>
      <c r="BI49" s="322"/>
      <c r="BJ49" s="322"/>
      <c r="BK49" s="323"/>
    </row>
    <row r="50" spans="1:63" ht="21.75" customHeight="1">
      <c r="A50" s="20"/>
      <c r="B50" s="394" t="s">
        <v>163</v>
      </c>
      <c r="C50" s="394"/>
      <c r="D50" s="394"/>
      <c r="E50" s="394"/>
      <c r="F50" s="394"/>
      <c r="G50" s="394"/>
      <c r="H50" s="391" t="s">
        <v>161</v>
      </c>
      <c r="I50" s="391"/>
      <c r="J50" s="391"/>
      <c r="K50" s="391"/>
      <c r="L50" s="370" t="s">
        <v>157</v>
      </c>
      <c r="M50" s="370"/>
      <c r="N50" s="370"/>
      <c r="O50" s="370"/>
      <c r="P50" s="370"/>
      <c r="Q50" s="370"/>
      <c r="R50" s="369">
        <v>1.4</v>
      </c>
      <c r="S50" s="369"/>
      <c r="T50" s="369"/>
      <c r="U50" s="369"/>
      <c r="V50" s="369"/>
      <c r="W50" s="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50"/>
      <c r="AN50" s="347" t="s">
        <v>32</v>
      </c>
      <c r="AO50" s="348"/>
      <c r="AP50" s="348"/>
      <c r="AQ50" s="349"/>
      <c r="AR50" s="351">
        <v>130</v>
      </c>
      <c r="AS50" s="352"/>
      <c r="AT50" s="353"/>
      <c r="AU50" s="344" t="s">
        <v>33</v>
      </c>
      <c r="AV50" s="345"/>
      <c r="AW50" s="345"/>
      <c r="AX50" s="345"/>
      <c r="AY50" s="346"/>
      <c r="AZ50" s="341">
        <v>48577</v>
      </c>
      <c r="BA50" s="342"/>
      <c r="BB50" s="343"/>
      <c r="BC50" s="314">
        <v>12.819000000000001</v>
      </c>
      <c r="BD50" s="314"/>
      <c r="BE50" s="314"/>
      <c r="BF50" s="314"/>
      <c r="BG50" s="314"/>
      <c r="BH50" s="321"/>
      <c r="BI50" s="322"/>
      <c r="BJ50" s="322"/>
      <c r="BK50" s="323"/>
    </row>
    <row r="51" spans="1:63" ht="21.75" customHeight="1">
      <c r="A51" s="20"/>
      <c r="B51" s="394" t="s">
        <v>164</v>
      </c>
      <c r="C51" s="394"/>
      <c r="D51" s="394"/>
      <c r="E51" s="394"/>
      <c r="F51" s="394"/>
      <c r="G51" s="394"/>
      <c r="H51" s="391" t="s">
        <v>162</v>
      </c>
      <c r="I51" s="391"/>
      <c r="J51" s="391"/>
      <c r="K51" s="391"/>
      <c r="L51" s="370"/>
      <c r="M51" s="370"/>
      <c r="N51" s="370"/>
      <c r="O51" s="370"/>
      <c r="P51" s="370"/>
      <c r="Q51" s="370"/>
      <c r="R51" s="369"/>
      <c r="S51" s="369"/>
      <c r="T51" s="369"/>
      <c r="U51" s="369"/>
      <c r="V51" s="369"/>
      <c r="W51" s="50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50"/>
      <c r="AN51" s="347" t="s">
        <v>37</v>
      </c>
      <c r="AO51" s="348"/>
      <c r="AP51" s="348"/>
      <c r="AQ51" s="349"/>
      <c r="AR51" s="351">
        <v>30</v>
      </c>
      <c r="AS51" s="352"/>
      <c r="AT51" s="353"/>
      <c r="AU51" s="357" t="s">
        <v>34</v>
      </c>
      <c r="AV51" s="358"/>
      <c r="AW51" s="358"/>
      <c r="AX51" s="358"/>
      <c r="AY51" s="359"/>
      <c r="AZ51" s="363">
        <v>10988</v>
      </c>
      <c r="BA51" s="364"/>
      <c r="BB51" s="365"/>
      <c r="BC51" s="367"/>
      <c r="BD51" s="367"/>
      <c r="BE51" s="367"/>
      <c r="BF51" s="367"/>
      <c r="BG51" s="367"/>
      <c r="BH51" s="321"/>
      <c r="BI51" s="322"/>
      <c r="BJ51" s="322"/>
      <c r="BK51" s="323"/>
    </row>
    <row r="52" spans="1:63" ht="21.75" customHeight="1">
      <c r="A52" s="20"/>
      <c r="B52" s="392" t="s">
        <v>56</v>
      </c>
      <c r="C52" s="392"/>
      <c r="D52" s="392"/>
      <c r="E52" s="392"/>
      <c r="F52" s="392"/>
      <c r="G52" s="392"/>
      <c r="H52" s="394" t="s">
        <v>159</v>
      </c>
      <c r="I52" s="394"/>
      <c r="J52" s="394"/>
      <c r="K52" s="394"/>
      <c r="L52" s="368" t="s">
        <v>61</v>
      </c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50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50"/>
      <c r="AN52" s="347" t="s">
        <v>35</v>
      </c>
      <c r="AO52" s="348"/>
      <c r="AP52" s="348"/>
      <c r="AQ52" s="349"/>
      <c r="AR52" s="351">
        <v>336</v>
      </c>
      <c r="AS52" s="352"/>
      <c r="AT52" s="353"/>
      <c r="AU52" s="350" t="s">
        <v>36</v>
      </c>
      <c r="AV52" s="350"/>
      <c r="AW52" s="350"/>
      <c r="AX52" s="350"/>
      <c r="AY52" s="350"/>
      <c r="AZ52" s="280">
        <v>52.29</v>
      </c>
      <c r="BA52" s="280"/>
      <c r="BB52" s="280"/>
      <c r="BC52" s="366" t="s">
        <v>195</v>
      </c>
      <c r="BD52" s="366"/>
      <c r="BE52" s="366"/>
      <c r="BF52" s="366"/>
      <c r="BG52" s="366"/>
      <c r="BH52" s="313">
        <v>1.0249999999999999</v>
      </c>
      <c r="BI52" s="313"/>
      <c r="BJ52" s="313"/>
      <c r="BK52" s="313"/>
    </row>
    <row r="53" spans="1:63" ht="21.75" customHeight="1">
      <c r="A53" s="20"/>
      <c r="B53" s="280" t="s">
        <v>22</v>
      </c>
      <c r="C53" s="280"/>
      <c r="D53" s="280"/>
      <c r="E53" s="280"/>
      <c r="F53" s="393" t="s">
        <v>57</v>
      </c>
      <c r="G53" s="393"/>
      <c r="H53" s="393"/>
      <c r="I53" s="397" t="s">
        <v>31</v>
      </c>
      <c r="J53" s="397"/>
      <c r="K53" s="397"/>
      <c r="L53" s="396">
        <v>1</v>
      </c>
      <c r="M53" s="396"/>
      <c r="N53" s="396"/>
      <c r="O53" s="396"/>
      <c r="P53" s="396"/>
      <c r="Q53" s="396"/>
      <c r="R53" s="330">
        <v>55036.7</v>
      </c>
      <c r="S53" s="330"/>
      <c r="T53" s="330"/>
      <c r="U53" s="330"/>
      <c r="V53" s="330"/>
      <c r="W53" s="50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50"/>
      <c r="AN53" s="347" t="s">
        <v>43</v>
      </c>
      <c r="AO53" s="348"/>
      <c r="AP53" s="348"/>
      <c r="AQ53" s="349"/>
      <c r="AR53" s="351">
        <v>3290</v>
      </c>
      <c r="AS53" s="352"/>
      <c r="AT53" s="353"/>
      <c r="AU53" s="350" t="s">
        <v>38</v>
      </c>
      <c r="AV53" s="350"/>
      <c r="AW53" s="350"/>
      <c r="AX53" s="350"/>
      <c r="AY53" s="350"/>
      <c r="AZ53" s="354"/>
      <c r="BA53" s="354"/>
      <c r="BB53" s="355" t="str">
        <f>TEXT(TRUNC((AZ53*3.28083989501),0),"0")&amp;"'"&amp;TEXT(((AZ53*3.28083989501)-TRUNC((AZ53*3.28083989501),0))*12,"0")&amp;""""</f>
        <v>0'0"</v>
      </c>
      <c r="BC53" s="356"/>
      <c r="BD53" s="83" t="s">
        <v>39</v>
      </c>
      <c r="BE53" s="81"/>
      <c r="BF53" s="81"/>
      <c r="BG53" s="82"/>
      <c r="BH53" s="376">
        <v>12.21</v>
      </c>
      <c r="BI53" s="377"/>
      <c r="BJ53" s="355" t="str">
        <f>TEXT(TRUNC((BH53*3.28083989501),0),"0")&amp;"'"&amp;TEXT(((BH53*3.28083989501)-TRUNC((BH53*3.28083989501),0))*12,"0")&amp;""""</f>
        <v>40'1"</v>
      </c>
      <c r="BK53" s="356"/>
    </row>
    <row r="54" spans="1:63" ht="21.75" customHeight="1">
      <c r="A54" s="20"/>
      <c r="B54" s="395"/>
      <c r="C54" s="395"/>
      <c r="D54" s="395"/>
      <c r="E54" s="395"/>
      <c r="F54" s="389"/>
      <c r="G54" s="389"/>
      <c r="H54" s="389"/>
      <c r="I54" s="390"/>
      <c r="J54" s="390"/>
      <c r="K54" s="390"/>
      <c r="L54" s="371" t="s">
        <v>62</v>
      </c>
      <c r="M54" s="371"/>
      <c r="N54" s="371"/>
      <c r="O54" s="371"/>
      <c r="P54" s="371"/>
      <c r="Q54" s="371"/>
      <c r="R54" s="330">
        <v>53936</v>
      </c>
      <c r="S54" s="330"/>
      <c r="T54" s="330"/>
      <c r="U54" s="330"/>
      <c r="V54" s="330"/>
      <c r="W54" s="50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50"/>
      <c r="AN54" s="347" t="s">
        <v>40</v>
      </c>
      <c r="AO54" s="348"/>
      <c r="AP54" s="348"/>
      <c r="AQ54" s="349"/>
      <c r="AR54" s="360">
        <v>368</v>
      </c>
      <c r="AS54" s="361"/>
      <c r="AT54" s="362"/>
      <c r="AU54" s="350" t="s">
        <v>41</v>
      </c>
      <c r="AV54" s="350"/>
      <c r="AW54" s="350"/>
      <c r="AX54" s="350"/>
      <c r="AY54" s="350"/>
      <c r="AZ54" s="354"/>
      <c r="BA54" s="354"/>
      <c r="BB54" s="355" t="str">
        <f>TEXT(TRUNC((AZ54*3.28083989501),0),"0")&amp;"'"&amp;TEXT(((AZ54*3.28083989501)-TRUNC((AZ54*3.28083989501),0))*12,"0")&amp;""""</f>
        <v>0'0"</v>
      </c>
      <c r="BC54" s="356"/>
      <c r="BD54" s="83" t="s">
        <v>42</v>
      </c>
      <c r="BE54" s="81"/>
      <c r="BF54" s="81"/>
      <c r="BG54" s="82"/>
      <c r="BH54" s="376">
        <v>12.37</v>
      </c>
      <c r="BI54" s="377"/>
      <c r="BJ54" s="355" t="str">
        <f>TEXT(TRUNC((BH54*3.28083989501),0),"0")&amp;"'"&amp;TEXT(((BH54*3.28083989501)-TRUNC((BH54*3.28083989501),0))*12,"0")&amp;""""</f>
        <v>40'7"</v>
      </c>
      <c r="BK54" s="356"/>
    </row>
    <row r="55" spans="1:63" ht="21.75" customHeight="1">
      <c r="A55" s="20"/>
      <c r="B55" s="395"/>
      <c r="C55" s="395"/>
      <c r="D55" s="395"/>
      <c r="E55" s="395"/>
      <c r="F55" s="389"/>
      <c r="G55" s="389"/>
      <c r="H55" s="389"/>
      <c r="I55" s="390"/>
      <c r="J55" s="390"/>
      <c r="K55" s="390"/>
      <c r="L55" s="371" t="s">
        <v>63</v>
      </c>
      <c r="M55" s="371"/>
      <c r="N55" s="371"/>
      <c r="O55" s="371"/>
      <c r="P55" s="371"/>
      <c r="Q55" s="371"/>
      <c r="R55" s="330">
        <v>51987.1</v>
      </c>
      <c r="S55" s="330"/>
      <c r="T55" s="330"/>
      <c r="U55" s="330"/>
      <c r="V55" s="330"/>
      <c r="W55" s="50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50"/>
      <c r="AN55" s="347" t="s">
        <v>46</v>
      </c>
      <c r="AO55" s="348"/>
      <c r="AP55" s="348"/>
      <c r="AQ55" s="349"/>
      <c r="AR55" s="372">
        <f>SUM(AR47:AR54)</f>
        <v>45431</v>
      </c>
      <c r="AS55" s="372"/>
      <c r="AT55" s="372"/>
      <c r="AU55" s="350" t="s">
        <v>44</v>
      </c>
      <c r="AV55" s="350"/>
      <c r="AW55" s="350"/>
      <c r="AX55" s="350"/>
      <c r="AY55" s="350"/>
      <c r="AZ55" s="375"/>
      <c r="BA55" s="375"/>
      <c r="BB55" s="355" t="str">
        <f>TEXT(TRUNC((AZ55*3.28083989501),0),"0")&amp;"'"&amp;TEXT(((AZ55*3.28083989501)-TRUNC((AZ55*3.28083989501),0))*12,"0")&amp;""""</f>
        <v>0'0"</v>
      </c>
      <c r="BC55" s="356"/>
      <c r="BD55" s="83" t="s">
        <v>45</v>
      </c>
      <c r="BE55" s="81"/>
      <c r="BF55" s="81"/>
      <c r="BG55" s="82"/>
      <c r="BH55" s="375">
        <v>12.29</v>
      </c>
      <c r="BI55" s="375"/>
      <c r="BJ55" s="355" t="str">
        <f>TEXT(TRUNC((BH55*3.28083989501),0),"0")&amp;"'"&amp;TEXT(((BH55*3.28083989501)-TRUNC((BH55*3.28083989501),0))*12,"0")&amp;""""</f>
        <v>40'4"</v>
      </c>
      <c r="BK55" s="356"/>
    </row>
    <row r="56" spans="1:63" ht="21.75" customHeight="1">
      <c r="A56" s="20"/>
      <c r="B56" s="395"/>
      <c r="C56" s="395"/>
      <c r="D56" s="395"/>
      <c r="E56" s="395"/>
      <c r="F56" s="389"/>
      <c r="G56" s="389"/>
      <c r="H56" s="389"/>
      <c r="I56" s="390"/>
      <c r="J56" s="390"/>
      <c r="K56" s="390"/>
      <c r="L56" s="371" t="s">
        <v>160</v>
      </c>
      <c r="M56" s="371"/>
      <c r="N56" s="371"/>
      <c r="O56" s="371"/>
      <c r="P56" s="371"/>
      <c r="Q56" s="371"/>
      <c r="R56" s="330">
        <v>1948.9</v>
      </c>
      <c r="S56" s="330"/>
      <c r="T56" s="330"/>
      <c r="U56" s="330"/>
      <c r="V56" s="330"/>
      <c r="W56" s="71"/>
      <c r="X56" s="71"/>
      <c r="Y56" s="71"/>
      <c r="Z56" s="71"/>
      <c r="AA56" s="71"/>
      <c r="AB56" s="71"/>
      <c r="AC56" s="71"/>
      <c r="AD56" s="71"/>
      <c r="AE56" s="72" t="s">
        <v>58</v>
      </c>
      <c r="AF56" s="71"/>
      <c r="AG56" s="71"/>
      <c r="AH56" s="71"/>
      <c r="AI56" s="71"/>
      <c r="AJ56" s="71"/>
      <c r="AK56" s="71"/>
      <c r="AL56" s="71"/>
      <c r="AM56" s="71"/>
      <c r="AN56" s="327" t="s">
        <v>68</v>
      </c>
      <c r="AO56" s="328"/>
      <c r="AP56" s="328"/>
      <c r="AQ56" s="329"/>
      <c r="AR56" s="324">
        <f>AR55+AZ51</f>
        <v>56419</v>
      </c>
      <c r="AS56" s="325"/>
      <c r="AT56" s="326"/>
      <c r="AU56" s="380" t="s">
        <v>47</v>
      </c>
      <c r="AV56" s="380"/>
      <c r="AW56" s="380"/>
      <c r="AX56" s="380"/>
      <c r="AY56" s="380"/>
      <c r="AZ56" s="375"/>
      <c r="BA56" s="375"/>
      <c r="BB56" s="382">
        <f>AZ56*3.28083989501</f>
        <v>0</v>
      </c>
      <c r="BC56" s="382"/>
      <c r="BD56" s="83" t="s">
        <v>47</v>
      </c>
      <c r="BE56" s="81"/>
      <c r="BF56" s="81"/>
      <c r="BG56" s="82"/>
      <c r="BH56" s="375">
        <f>BH54-BH53</f>
        <v>0.15999999999999837</v>
      </c>
      <c r="BI56" s="375"/>
      <c r="BJ56" s="355">
        <v>0</v>
      </c>
      <c r="BK56" s="356"/>
    </row>
    <row r="57" spans="1:63" ht="25.5" customHeight="1">
      <c r="A57" s="73"/>
      <c r="B57" s="12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115"/>
      <c r="X57" s="95"/>
      <c r="Y57" s="95"/>
      <c r="Z57" s="95"/>
      <c r="AA57" s="95"/>
      <c r="AB57" s="21"/>
      <c r="AC57" s="95"/>
      <c r="AD57" s="95"/>
      <c r="AE57" s="95"/>
      <c r="AF57" s="95"/>
      <c r="AG57" s="95"/>
      <c r="AH57" s="21"/>
      <c r="AI57" s="21"/>
      <c r="AJ57" s="21"/>
      <c r="AN57" s="97" t="s">
        <v>115</v>
      </c>
      <c r="AO57" s="96"/>
      <c r="AP57" s="98"/>
      <c r="AQ57" s="98"/>
      <c r="AR57" s="98"/>
      <c r="AS57" s="98"/>
      <c r="AT57" s="98"/>
      <c r="AU57" s="96"/>
      <c r="AV57" s="98"/>
      <c r="AW57" s="98"/>
      <c r="AX57" s="98"/>
      <c r="AY57" s="99"/>
      <c r="AZ57" s="381">
        <v>13.09</v>
      </c>
      <c r="BA57" s="381"/>
      <c r="BB57" s="100" t="s">
        <v>116</v>
      </c>
      <c r="BC57" s="101"/>
      <c r="BD57" s="101"/>
      <c r="BE57" s="101"/>
      <c r="BF57" s="101"/>
      <c r="BG57" s="102"/>
      <c r="BH57" s="378" t="s">
        <v>117</v>
      </c>
      <c r="BI57" s="379"/>
      <c r="BJ57" s="373" t="s">
        <v>48</v>
      </c>
      <c r="BK57" s="374"/>
    </row>
    <row r="58" spans="1:63" ht="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</row>
    <row r="59" spans="1:63" ht="27.75" customHeight="1">
      <c r="A59" s="33"/>
      <c r="B59" s="33"/>
      <c r="C59" s="33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 s="123"/>
      <c r="BJ59" s="123"/>
      <c r="BK59" s="123"/>
    </row>
    <row r="60" spans="1:63" ht="27.75" customHeight="1">
      <c r="B60" s="24"/>
      <c r="C60" s="24"/>
      <c r="D60" s="24"/>
      <c r="E60" s="24"/>
      <c r="F60"/>
      <c r="G60"/>
      <c r="H60"/>
      <c r="I60"/>
      <c r="J60"/>
      <c r="K60"/>
      <c r="L60" s="2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23"/>
      <c r="AA60" s="23"/>
      <c r="AB60" s="23"/>
      <c r="AC60" s="23"/>
      <c r="AD60" s="123"/>
      <c r="AE60" s="123"/>
      <c r="AF60" s="123"/>
      <c r="AG60" s="123"/>
      <c r="AH60" s="123"/>
      <c r="AI60" s="123"/>
      <c r="AJ60" s="123"/>
      <c r="AK60" s="123"/>
      <c r="AQ60" s="86"/>
      <c r="AR60" s="87"/>
      <c r="AS60" s="87"/>
      <c r="AT60" s="87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</row>
    <row r="61" spans="1:63" ht="15">
      <c r="F61"/>
      <c r="G61"/>
      <c r="H61"/>
      <c r="I61"/>
      <c r="J61"/>
      <c r="K61"/>
      <c r="L61" s="2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123"/>
      <c r="AA61" s="123"/>
      <c r="AB61" s="123"/>
      <c r="AC61" s="123"/>
      <c r="AD61" s="123"/>
      <c r="AE61" s="123"/>
      <c r="AF61" s="123"/>
      <c r="AH61" s="123"/>
      <c r="AI61" s="123"/>
      <c r="AJ61" s="123"/>
      <c r="AK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</row>
    <row r="62" spans="1:63" ht="15">
      <c r="F62"/>
      <c r="G62"/>
      <c r="H62"/>
      <c r="I62"/>
      <c r="J62"/>
      <c r="K62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</row>
    <row r="63" spans="1:63" ht="15">
      <c r="F63" s="123"/>
      <c r="G63" s="123"/>
      <c r="H63" s="123"/>
      <c r="I63" s="123"/>
      <c r="J63" s="123"/>
      <c r="K63" s="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</row>
    <row r="64" spans="1:63" ht="15">
      <c r="F64" s="123"/>
      <c r="G64" s="123"/>
      <c r="H64" s="123"/>
      <c r="I64" s="123"/>
      <c r="J64" s="123"/>
      <c r="K64" s="23"/>
      <c r="BB64" s="24"/>
      <c r="BC64" s="123"/>
      <c r="BD64" s="123"/>
      <c r="BE64" s="123"/>
      <c r="BF64" s="123"/>
      <c r="BG64" s="123"/>
      <c r="BH64" s="123"/>
      <c r="BI64" s="123"/>
      <c r="BJ64" s="123"/>
      <c r="BK64" s="123"/>
    </row>
    <row r="65" spans="3:68" ht="15">
      <c r="F65" s="123"/>
      <c r="G65" s="123"/>
      <c r="H65" s="123"/>
      <c r="I65" s="123"/>
      <c r="J65" s="123"/>
      <c r="K65" s="23"/>
      <c r="BB65" s="24"/>
      <c r="BC65" s="123"/>
      <c r="BD65" s="123"/>
      <c r="BE65" s="123"/>
      <c r="BF65" s="123"/>
      <c r="BG65" s="123"/>
      <c r="BH65" s="123"/>
      <c r="BI65" s="123"/>
      <c r="BJ65" s="123"/>
      <c r="BK65" s="123"/>
    </row>
    <row r="66" spans="3:68" ht="15">
      <c r="F66" s="123"/>
      <c r="G66" s="123"/>
      <c r="H66" s="123"/>
      <c r="I66" s="123"/>
      <c r="J66" s="123"/>
      <c r="K66" s="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</row>
    <row r="67" spans="3:68" ht="15">
      <c r="F67" s="123"/>
      <c r="H67" s="123"/>
      <c r="I67" s="123"/>
      <c r="J67" s="123"/>
      <c r="K67" s="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</row>
    <row r="69" spans="3:68" s="74" customFormat="1">
      <c r="C69" s="23"/>
      <c r="D69" s="23"/>
      <c r="E69" s="23"/>
      <c r="F69" s="23"/>
      <c r="G69" s="23"/>
      <c r="H69" s="23"/>
      <c r="I69" s="23"/>
      <c r="J69" s="23"/>
      <c r="K69" s="23"/>
      <c r="BL69" s="23"/>
      <c r="BM69" s="23"/>
      <c r="BN69" s="23"/>
      <c r="BO69" s="23"/>
      <c r="BP69" s="23"/>
    </row>
  </sheetData>
  <autoFilter ref="A29:K36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9" showButton="0"/>
  </autoFilter>
  <mergeCells count="579">
    <mergeCell ref="F1:I1"/>
    <mergeCell ref="N1:R1"/>
    <mergeCell ref="S1:AB1"/>
    <mergeCell ref="AK1:AX1"/>
    <mergeCell ref="BB1:BF1"/>
    <mergeCell ref="BG1:BK1"/>
    <mergeCell ref="AP2:AT2"/>
    <mergeCell ref="AU2:AY2"/>
    <mergeCell ref="B3:K3"/>
    <mergeCell ref="M3:P3"/>
    <mergeCell ref="AA3:AE3"/>
    <mergeCell ref="AP3:AT3"/>
    <mergeCell ref="L2:P2"/>
    <mergeCell ref="Q2:U2"/>
    <mergeCell ref="V2:Z2"/>
    <mergeCell ref="AA2:AE2"/>
    <mergeCell ref="AF2:AJ2"/>
    <mergeCell ref="AK2:AO2"/>
    <mergeCell ref="AZ3:BG14"/>
    <mergeCell ref="B4:K5"/>
    <mergeCell ref="L4:P5"/>
    <mergeCell ref="Q4:U5"/>
    <mergeCell ref="V4:Z5"/>
    <mergeCell ref="AA4:AE5"/>
    <mergeCell ref="AF4:AJ5"/>
    <mergeCell ref="AK4:AO5"/>
    <mergeCell ref="AP4:AT5"/>
    <mergeCell ref="AU4:AY5"/>
    <mergeCell ref="B6:K6"/>
    <mergeCell ref="L6:P6"/>
    <mergeCell ref="Q6:U6"/>
    <mergeCell ref="V6:Z6"/>
    <mergeCell ref="AA6:AE6"/>
    <mergeCell ref="AF6:AJ6"/>
    <mergeCell ref="AK6:AO6"/>
    <mergeCell ref="AP6:AT6"/>
    <mergeCell ref="AU6:AY6"/>
    <mergeCell ref="B8:K8"/>
    <mergeCell ref="L8:P8"/>
    <mergeCell ref="Q8:U8"/>
    <mergeCell ref="V8:Z8"/>
    <mergeCell ref="AA8:AE8"/>
    <mergeCell ref="AF8:AJ8"/>
    <mergeCell ref="AK8:AO8"/>
    <mergeCell ref="B7:K7"/>
    <mergeCell ref="L7:P7"/>
    <mergeCell ref="Q7:U7"/>
    <mergeCell ref="V7:Z7"/>
    <mergeCell ref="AA7:AE7"/>
    <mergeCell ref="AF7:AJ7"/>
    <mergeCell ref="B9:K9"/>
    <mergeCell ref="L9:P9"/>
    <mergeCell ref="Q9:U9"/>
    <mergeCell ref="V9:Z9"/>
    <mergeCell ref="AA9:AE9"/>
    <mergeCell ref="AF9:AJ9"/>
    <mergeCell ref="AK9:AO9"/>
    <mergeCell ref="AP9:AT9"/>
    <mergeCell ref="AU9:AY9"/>
    <mergeCell ref="B11:K12"/>
    <mergeCell ref="L11:P12"/>
    <mergeCell ref="Q11:U12"/>
    <mergeCell ref="V11:Z12"/>
    <mergeCell ref="AA11:AE12"/>
    <mergeCell ref="AF11:AJ12"/>
    <mergeCell ref="AK11:AO12"/>
    <mergeCell ref="AP11:AT12"/>
    <mergeCell ref="AF10:AH10"/>
    <mergeCell ref="AI10:AJ10"/>
    <mergeCell ref="AK10:AM10"/>
    <mergeCell ref="AN10:AO10"/>
    <mergeCell ref="AP10:AR10"/>
    <mergeCell ref="AS10:AT10"/>
    <mergeCell ref="B10:K10"/>
    <mergeCell ref="L10:N10"/>
    <mergeCell ref="O10:P10"/>
    <mergeCell ref="Q10:S10"/>
    <mergeCell ref="T10:U10"/>
    <mergeCell ref="V10:X10"/>
    <mergeCell ref="Y10:Z10"/>
    <mergeCell ref="AA10:AC10"/>
    <mergeCell ref="AD10:AE10"/>
    <mergeCell ref="O13:P13"/>
    <mergeCell ref="R13:S13"/>
    <mergeCell ref="T13:U13"/>
    <mergeCell ref="W13:X13"/>
    <mergeCell ref="Y13:Z13"/>
    <mergeCell ref="AB13:AC13"/>
    <mergeCell ref="AD13:AE13"/>
    <mergeCell ref="AU10:AW10"/>
    <mergeCell ref="AX10:AY10"/>
    <mergeCell ref="AU11:AY12"/>
    <mergeCell ref="B15:K15"/>
    <mergeCell ref="M15:P15"/>
    <mergeCell ref="AF15:AJ15"/>
    <mergeCell ref="AP15:AT15"/>
    <mergeCell ref="Q15:U15"/>
    <mergeCell ref="AV13:AW13"/>
    <mergeCell ref="AX13:AY13"/>
    <mergeCell ref="B14:K14"/>
    <mergeCell ref="O14:P14"/>
    <mergeCell ref="T14:U14"/>
    <mergeCell ref="Y14:Z14"/>
    <mergeCell ref="AD14:AE14"/>
    <mergeCell ref="AI14:AJ14"/>
    <mergeCell ref="AN14:AO14"/>
    <mergeCell ref="AS14:AT14"/>
    <mergeCell ref="AG13:AH13"/>
    <mergeCell ref="AI13:AJ13"/>
    <mergeCell ref="AL13:AM13"/>
    <mergeCell ref="AN13:AO13"/>
    <mergeCell ref="AQ13:AR13"/>
    <mergeCell ref="AS13:AT13"/>
    <mergeCell ref="AX14:AY14"/>
    <mergeCell ref="B13:K13"/>
    <mergeCell ref="M13:N13"/>
    <mergeCell ref="AZ15:BG26"/>
    <mergeCell ref="B16:K17"/>
    <mergeCell ref="L16:P17"/>
    <mergeCell ref="Q16:U17"/>
    <mergeCell ref="V16:Z17"/>
    <mergeCell ref="AA16:AE17"/>
    <mergeCell ref="AF16:AJ17"/>
    <mergeCell ref="AK16:AO17"/>
    <mergeCell ref="AP16:AT17"/>
    <mergeCell ref="AU16:AY17"/>
    <mergeCell ref="AK18:AO18"/>
    <mergeCell ref="AP18:AT18"/>
    <mergeCell ref="AU18:AY18"/>
    <mergeCell ref="B19:K19"/>
    <mergeCell ref="L19:P19"/>
    <mergeCell ref="Q19:U19"/>
    <mergeCell ref="V19:Z19"/>
    <mergeCell ref="AA19:AE19"/>
    <mergeCell ref="AF19:AJ19"/>
    <mergeCell ref="AK19:AO19"/>
    <mergeCell ref="B18:K18"/>
    <mergeCell ref="L18:P18"/>
    <mergeCell ref="Q18:U18"/>
    <mergeCell ref="V18:Z18"/>
    <mergeCell ref="AA18:AE18"/>
    <mergeCell ref="AF18:AJ18"/>
    <mergeCell ref="AP19:AT19"/>
    <mergeCell ref="AU19:AY19"/>
    <mergeCell ref="B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B21:K21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AN22:AO22"/>
    <mergeCell ref="AP22:AR22"/>
    <mergeCell ref="AS22:AT22"/>
    <mergeCell ref="AU22:AW22"/>
    <mergeCell ref="AX22:AY22"/>
    <mergeCell ref="B23:K24"/>
    <mergeCell ref="L23:P24"/>
    <mergeCell ref="Q23:U24"/>
    <mergeCell ref="V23:Z24"/>
    <mergeCell ref="AA23:AE24"/>
    <mergeCell ref="Y22:Z22"/>
    <mergeCell ref="AA22:AC22"/>
    <mergeCell ref="AD22:AE22"/>
    <mergeCell ref="AF22:AH22"/>
    <mergeCell ref="AI22:AJ22"/>
    <mergeCell ref="AK22:AM22"/>
    <mergeCell ref="B22:K22"/>
    <mergeCell ref="L22:N22"/>
    <mergeCell ref="O22:P22"/>
    <mergeCell ref="Q22:S22"/>
    <mergeCell ref="T22:U22"/>
    <mergeCell ref="V22:X22"/>
    <mergeCell ref="AF23:AJ24"/>
    <mergeCell ref="AK23:AO24"/>
    <mergeCell ref="Y25:Z25"/>
    <mergeCell ref="AB25:AC25"/>
    <mergeCell ref="AD25:AE25"/>
    <mergeCell ref="AG25:AH25"/>
    <mergeCell ref="AP23:AT24"/>
    <mergeCell ref="AU23:AY24"/>
    <mergeCell ref="B25:K25"/>
    <mergeCell ref="M25:N25"/>
    <mergeCell ref="O25:P25"/>
    <mergeCell ref="R25:S25"/>
    <mergeCell ref="T25:U25"/>
    <mergeCell ref="W25:X25"/>
    <mergeCell ref="AN25:AO25"/>
    <mergeCell ref="AQ25:AR25"/>
    <mergeCell ref="AS25:AT25"/>
    <mergeCell ref="AV25:AW25"/>
    <mergeCell ref="AX25:AY25"/>
    <mergeCell ref="AI25:AJ25"/>
    <mergeCell ref="AL25:AM25"/>
    <mergeCell ref="AI26:AJ26"/>
    <mergeCell ref="AN26:AO26"/>
    <mergeCell ref="AS26:AT26"/>
    <mergeCell ref="AX26:AY26"/>
    <mergeCell ref="B29:E29"/>
    <mergeCell ref="G29:K29"/>
    <mergeCell ref="L29:N29"/>
    <mergeCell ref="O29:Q29"/>
    <mergeCell ref="R29:U29"/>
    <mergeCell ref="V29:Y29"/>
    <mergeCell ref="B26:K26"/>
    <mergeCell ref="O26:P26"/>
    <mergeCell ref="T26:U26"/>
    <mergeCell ref="Y26:Z26"/>
    <mergeCell ref="AD26:AE26"/>
    <mergeCell ref="BI30:BK30"/>
    <mergeCell ref="BD29:BH29"/>
    <mergeCell ref="BI29:BK29"/>
    <mergeCell ref="B30:E30"/>
    <mergeCell ref="G30:K30"/>
    <mergeCell ref="L30:N30"/>
    <mergeCell ref="O30:Q30"/>
    <mergeCell ref="R30:U30"/>
    <mergeCell ref="V30:Y30"/>
    <mergeCell ref="Z30:AE30"/>
    <mergeCell ref="AI30:AJ30"/>
    <mergeCell ref="Z29:AE29"/>
    <mergeCell ref="AI29:AJ29"/>
    <mergeCell ref="AN29:AO29"/>
    <mergeCell ref="AP29:AQ29"/>
    <mergeCell ref="AT29:AU29"/>
    <mergeCell ref="AV29:AW29"/>
    <mergeCell ref="L31:N31"/>
    <mergeCell ref="O31:Q31"/>
    <mergeCell ref="R31:U31"/>
    <mergeCell ref="V31:Y31"/>
    <mergeCell ref="AN30:AO30"/>
    <mergeCell ref="AP30:AQ30"/>
    <mergeCell ref="AT30:AU30"/>
    <mergeCell ref="AV30:AW30"/>
    <mergeCell ref="BD30:BH30"/>
    <mergeCell ref="AN32:AO32"/>
    <mergeCell ref="AP32:AQ32"/>
    <mergeCell ref="AT32:AU32"/>
    <mergeCell ref="AV32:AW32"/>
    <mergeCell ref="BD32:BH32"/>
    <mergeCell ref="BI32:BK32"/>
    <mergeCell ref="BD31:BH31"/>
    <mergeCell ref="BI31:BK31"/>
    <mergeCell ref="B32:E32"/>
    <mergeCell ref="G32:K32"/>
    <mergeCell ref="L32:N32"/>
    <mergeCell ref="O32:Q32"/>
    <mergeCell ref="R32:U32"/>
    <mergeCell ref="V32:Y32"/>
    <mergeCell ref="Z32:AE32"/>
    <mergeCell ref="AI32:AJ32"/>
    <mergeCell ref="Z31:AE31"/>
    <mergeCell ref="AI31:AJ31"/>
    <mergeCell ref="AN31:AO31"/>
    <mergeCell ref="AP31:AQ31"/>
    <mergeCell ref="AT31:AU31"/>
    <mergeCell ref="AV31:AW31"/>
    <mergeCell ref="B31:E31"/>
    <mergeCell ref="G31:K31"/>
    <mergeCell ref="BI34:BK34"/>
    <mergeCell ref="BD33:BH33"/>
    <mergeCell ref="BI33:BK33"/>
    <mergeCell ref="B34:E34"/>
    <mergeCell ref="G34:K34"/>
    <mergeCell ref="L34:N34"/>
    <mergeCell ref="O34:Q34"/>
    <mergeCell ref="R34:U34"/>
    <mergeCell ref="V34:Y34"/>
    <mergeCell ref="Z34:AE34"/>
    <mergeCell ref="AI34:AJ34"/>
    <mergeCell ref="Z33:AE33"/>
    <mergeCell ref="AI33:AJ33"/>
    <mergeCell ref="AN33:AO33"/>
    <mergeCell ref="AP33:AQ33"/>
    <mergeCell ref="AT33:AU33"/>
    <mergeCell ref="AV33:AW33"/>
    <mergeCell ref="B33:E33"/>
    <mergeCell ref="G33:K33"/>
    <mergeCell ref="L33:N33"/>
    <mergeCell ref="O33:Q33"/>
    <mergeCell ref="R33:U33"/>
    <mergeCell ref="V33:Y33"/>
    <mergeCell ref="L35:N35"/>
    <mergeCell ref="O35:Q35"/>
    <mergeCell ref="R35:U35"/>
    <mergeCell ref="V35:Y35"/>
    <mergeCell ref="AN34:AO34"/>
    <mergeCell ref="AP34:AQ34"/>
    <mergeCell ref="AT34:AU34"/>
    <mergeCell ref="AV34:AW34"/>
    <mergeCell ref="BD34:BH34"/>
    <mergeCell ref="AN36:AO36"/>
    <mergeCell ref="AP36:AQ36"/>
    <mergeCell ref="AT36:AU36"/>
    <mergeCell ref="AV36:AW36"/>
    <mergeCell ref="BD36:BH36"/>
    <mergeCell ref="BI36:BK36"/>
    <mergeCell ref="BD35:BH35"/>
    <mergeCell ref="BI35:BK35"/>
    <mergeCell ref="B36:E36"/>
    <mergeCell ref="G36:K36"/>
    <mergeCell ref="L36:N36"/>
    <mergeCell ref="O36:Q36"/>
    <mergeCell ref="R36:U36"/>
    <mergeCell ref="V36:Y36"/>
    <mergeCell ref="Z36:AE36"/>
    <mergeCell ref="AI36:AJ36"/>
    <mergeCell ref="Z35:AE35"/>
    <mergeCell ref="AI35:AJ35"/>
    <mergeCell ref="AN35:AO35"/>
    <mergeCell ref="AP35:AQ35"/>
    <mergeCell ref="AT35:AU35"/>
    <mergeCell ref="AV35:AW35"/>
    <mergeCell ref="B35:E35"/>
    <mergeCell ref="G35:K35"/>
    <mergeCell ref="BI38:BK38"/>
    <mergeCell ref="BD37:BH37"/>
    <mergeCell ref="BI37:BK37"/>
    <mergeCell ref="B38:E38"/>
    <mergeCell ref="G38:K38"/>
    <mergeCell ref="L38:N38"/>
    <mergeCell ref="O38:Q38"/>
    <mergeCell ref="R38:U38"/>
    <mergeCell ref="V38:Y38"/>
    <mergeCell ref="Z38:AE38"/>
    <mergeCell ref="AI38:AJ38"/>
    <mergeCell ref="Z37:AE37"/>
    <mergeCell ref="AI37:AJ37"/>
    <mergeCell ref="AN37:AO37"/>
    <mergeCell ref="AP37:AQ37"/>
    <mergeCell ref="AT37:AU37"/>
    <mergeCell ref="AV37:AW37"/>
    <mergeCell ref="B37:E37"/>
    <mergeCell ref="G37:K37"/>
    <mergeCell ref="L37:N37"/>
    <mergeCell ref="O37:Q37"/>
    <mergeCell ref="R37:U37"/>
    <mergeCell ref="V37:Y37"/>
    <mergeCell ref="L39:N39"/>
    <mergeCell ref="O39:Q39"/>
    <mergeCell ref="R39:U39"/>
    <mergeCell ref="V39:Y39"/>
    <mergeCell ref="AN38:AO38"/>
    <mergeCell ref="AP38:AQ38"/>
    <mergeCell ref="AT38:AU38"/>
    <mergeCell ref="AV38:AW38"/>
    <mergeCell ref="BD38:BH38"/>
    <mergeCell ref="AN40:AO40"/>
    <mergeCell ref="AP40:AQ40"/>
    <mergeCell ref="AT40:AU40"/>
    <mergeCell ref="AV40:AW40"/>
    <mergeCell ref="BD40:BH40"/>
    <mergeCell ref="BI40:BK40"/>
    <mergeCell ref="BD39:BH39"/>
    <mergeCell ref="BI39:BK39"/>
    <mergeCell ref="B40:E40"/>
    <mergeCell ref="G40:K40"/>
    <mergeCell ref="L40:N40"/>
    <mergeCell ref="O40:Q40"/>
    <mergeCell ref="R40:U40"/>
    <mergeCell ref="V40:Y40"/>
    <mergeCell ref="Z40:AE40"/>
    <mergeCell ref="AI40:AJ40"/>
    <mergeCell ref="Z39:AE39"/>
    <mergeCell ref="AI39:AJ39"/>
    <mergeCell ref="AN39:AO39"/>
    <mergeCell ref="AP39:AQ39"/>
    <mergeCell ref="AT39:AU39"/>
    <mergeCell ref="AV39:AW39"/>
    <mergeCell ref="B39:E39"/>
    <mergeCell ref="G39:K39"/>
    <mergeCell ref="BI42:BK42"/>
    <mergeCell ref="BD41:BH41"/>
    <mergeCell ref="BI41:BK41"/>
    <mergeCell ref="B42:E42"/>
    <mergeCell ref="G42:K42"/>
    <mergeCell ref="L42:N42"/>
    <mergeCell ref="O42:Q42"/>
    <mergeCell ref="R42:U42"/>
    <mergeCell ref="V42:Y42"/>
    <mergeCell ref="Z42:AE42"/>
    <mergeCell ref="AI42:AJ42"/>
    <mergeCell ref="Z41:AE41"/>
    <mergeCell ref="AI41:AJ41"/>
    <mergeCell ref="AN41:AO41"/>
    <mergeCell ref="AP41:AQ41"/>
    <mergeCell ref="AT41:AU41"/>
    <mergeCell ref="AV41:AW41"/>
    <mergeCell ref="B41:E41"/>
    <mergeCell ref="G41:K41"/>
    <mergeCell ref="L41:N41"/>
    <mergeCell ref="O41:Q41"/>
    <mergeCell ref="R41:U41"/>
    <mergeCell ref="V41:Y41"/>
    <mergeCell ref="L43:N43"/>
    <mergeCell ref="O43:Q43"/>
    <mergeCell ref="R43:U43"/>
    <mergeCell ref="V43:Y43"/>
    <mergeCell ref="AN42:AO42"/>
    <mergeCell ref="AP42:AQ42"/>
    <mergeCell ref="AT42:AU42"/>
    <mergeCell ref="AV42:AW42"/>
    <mergeCell ref="BD42:BH42"/>
    <mergeCell ref="AN44:AO44"/>
    <mergeCell ref="AP44:AQ44"/>
    <mergeCell ref="AT44:AU44"/>
    <mergeCell ref="AV44:AW44"/>
    <mergeCell ref="BD44:BH44"/>
    <mergeCell ref="BI44:BK44"/>
    <mergeCell ref="BD43:BH43"/>
    <mergeCell ref="BI43:BK43"/>
    <mergeCell ref="B44:E44"/>
    <mergeCell ref="G44:K44"/>
    <mergeCell ref="L44:N44"/>
    <mergeCell ref="O44:Q44"/>
    <mergeCell ref="R44:U44"/>
    <mergeCell ref="V44:Y44"/>
    <mergeCell ref="Z44:AE44"/>
    <mergeCell ref="AI44:AJ44"/>
    <mergeCell ref="Z43:AE43"/>
    <mergeCell ref="AI43:AJ43"/>
    <mergeCell ref="AN43:AO43"/>
    <mergeCell ref="AP43:AQ43"/>
    <mergeCell ref="AT43:AU43"/>
    <mergeCell ref="AV43:AW43"/>
    <mergeCell ref="B43:E43"/>
    <mergeCell ref="G43:K43"/>
    <mergeCell ref="BD45:BH45"/>
    <mergeCell ref="BI45:BK45"/>
    <mergeCell ref="L46:N46"/>
    <mergeCell ref="O46:Q46"/>
    <mergeCell ref="B47:K47"/>
    <mergeCell ref="L47:Q47"/>
    <mergeCell ref="R47:V47"/>
    <mergeCell ref="W47:AE47"/>
    <mergeCell ref="AF47:AM47"/>
    <mergeCell ref="AN47:AQ47"/>
    <mergeCell ref="Z45:AE45"/>
    <mergeCell ref="AI45:AJ45"/>
    <mergeCell ref="AN45:AO45"/>
    <mergeCell ref="AP45:AQ45"/>
    <mergeCell ref="AT45:AU45"/>
    <mergeCell ref="AV45:AW45"/>
    <mergeCell ref="B45:E45"/>
    <mergeCell ref="G45:K45"/>
    <mergeCell ref="L45:N45"/>
    <mergeCell ref="O45:Q45"/>
    <mergeCell ref="R45:U45"/>
    <mergeCell ref="V45:Y45"/>
    <mergeCell ref="AR47:AT47"/>
    <mergeCell ref="AU47:AY47"/>
    <mergeCell ref="BH47:BK47"/>
    <mergeCell ref="B48:K48"/>
    <mergeCell ref="L48:V48"/>
    <mergeCell ref="W48:AE48"/>
    <mergeCell ref="AF48:AM48"/>
    <mergeCell ref="AN48:AQ48"/>
    <mergeCell ref="AR48:AT48"/>
    <mergeCell ref="AU48:AY48"/>
    <mergeCell ref="AZ48:BB48"/>
    <mergeCell ref="BC48:BG48"/>
    <mergeCell ref="BH48:BK48"/>
    <mergeCell ref="H49:K49"/>
    <mergeCell ref="L49:Q49"/>
    <mergeCell ref="R49:V49"/>
    <mergeCell ref="AN49:AQ49"/>
    <mergeCell ref="AR49:AT49"/>
    <mergeCell ref="AU49:AY49"/>
    <mergeCell ref="AZ49:BB49"/>
    <mergeCell ref="BC49:BG49"/>
    <mergeCell ref="AZ47:BB47"/>
    <mergeCell ref="BC47:BG47"/>
    <mergeCell ref="BH49:BK49"/>
    <mergeCell ref="B50:G50"/>
    <mergeCell ref="H50:K50"/>
    <mergeCell ref="L50:Q50"/>
    <mergeCell ref="R50:V50"/>
    <mergeCell ref="AN50:AQ50"/>
    <mergeCell ref="BC51:BG51"/>
    <mergeCell ref="BH51:BK51"/>
    <mergeCell ref="B52:G52"/>
    <mergeCell ref="H52:K52"/>
    <mergeCell ref="L52:V52"/>
    <mergeCell ref="AN52:AQ52"/>
    <mergeCell ref="AR52:AT52"/>
    <mergeCell ref="AR50:AT50"/>
    <mergeCell ref="AU50:AY50"/>
    <mergeCell ref="AZ50:BB50"/>
    <mergeCell ref="BC50:BG50"/>
    <mergeCell ref="BH50:BK50"/>
    <mergeCell ref="B51:G51"/>
    <mergeCell ref="H51:K51"/>
    <mergeCell ref="L51:Q51"/>
    <mergeCell ref="R51:V51"/>
    <mergeCell ref="AN51:AQ51"/>
    <mergeCell ref="B49:G49"/>
    <mergeCell ref="B53:E53"/>
    <mergeCell ref="F53:H53"/>
    <mergeCell ref="I53:K53"/>
    <mergeCell ref="L53:Q53"/>
    <mergeCell ref="R53:V53"/>
    <mergeCell ref="AN53:AQ53"/>
    <mergeCell ref="AR51:AT51"/>
    <mergeCell ref="AU51:AY51"/>
    <mergeCell ref="AZ51:BB51"/>
    <mergeCell ref="AR53:AT53"/>
    <mergeCell ref="AU53:AY53"/>
    <mergeCell ref="AZ53:BA53"/>
    <mergeCell ref="BB53:BC53"/>
    <mergeCell ref="BH53:BI53"/>
    <mergeCell ref="BJ53:BK53"/>
    <mergeCell ref="AU52:AY52"/>
    <mergeCell ref="AZ52:BB52"/>
    <mergeCell ref="BC52:BG52"/>
    <mergeCell ref="BH52:BK52"/>
    <mergeCell ref="AR54:AT54"/>
    <mergeCell ref="AU54:AY54"/>
    <mergeCell ref="AZ54:BA54"/>
    <mergeCell ref="BB54:BC54"/>
    <mergeCell ref="BH54:BI54"/>
    <mergeCell ref="BJ54:BK54"/>
    <mergeCell ref="B54:E54"/>
    <mergeCell ref="F54:H54"/>
    <mergeCell ref="I54:K54"/>
    <mergeCell ref="L54:Q54"/>
    <mergeCell ref="R54:V54"/>
    <mergeCell ref="AN54:AQ54"/>
    <mergeCell ref="BB55:BC55"/>
    <mergeCell ref="BH55:BI55"/>
    <mergeCell ref="BJ55:BK55"/>
    <mergeCell ref="B55:E55"/>
    <mergeCell ref="F55:H55"/>
    <mergeCell ref="I55:K55"/>
    <mergeCell ref="L55:Q55"/>
    <mergeCell ref="R55:V55"/>
    <mergeCell ref="AN55:AQ55"/>
    <mergeCell ref="B56:E56"/>
    <mergeCell ref="F56:H56"/>
    <mergeCell ref="I56:K56"/>
    <mergeCell ref="L56:Q56"/>
    <mergeCell ref="R56:V56"/>
    <mergeCell ref="AN56:AQ56"/>
    <mergeCell ref="AR55:AT55"/>
    <mergeCell ref="AU55:AY55"/>
    <mergeCell ref="AZ55:BA55"/>
    <mergeCell ref="AZ57:BA57"/>
    <mergeCell ref="BH57:BI57"/>
    <mergeCell ref="BJ57:BK57"/>
    <mergeCell ref="AR56:AT56"/>
    <mergeCell ref="AU56:AY56"/>
    <mergeCell ref="AZ56:BA56"/>
    <mergeCell ref="BB56:BC56"/>
    <mergeCell ref="BH56:BI56"/>
    <mergeCell ref="BJ56:BK56"/>
    <mergeCell ref="Q3:U3"/>
    <mergeCell ref="V3:Z3"/>
    <mergeCell ref="V15:Z15"/>
    <mergeCell ref="AA15:AE15"/>
    <mergeCell ref="AF3:AJ3"/>
    <mergeCell ref="AK3:AO3"/>
    <mergeCell ref="AK15:AO15"/>
    <mergeCell ref="AU3:AY3"/>
    <mergeCell ref="AU15:AY15"/>
    <mergeCell ref="AK7:AO7"/>
    <mergeCell ref="AP7:AT7"/>
    <mergeCell ref="AU7:AY7"/>
    <mergeCell ref="AP8:AT8"/>
    <mergeCell ref="AU8:AY8"/>
  </mergeCells>
  <conditionalFormatting sqref="AR55:AT55">
    <cfRule type="cellIs" dxfId="288" priority="68" stopIfTrue="1" operator="greaterThan">
      <formula>$AZ$49</formula>
    </cfRule>
  </conditionalFormatting>
  <conditionalFormatting sqref="BH52 AZ53:BA54 BH53:BI54">
    <cfRule type="expression" dxfId="287" priority="69" stopIfTrue="1">
      <formula>LEN(TRIM(AZ52))=0</formula>
    </cfRule>
  </conditionalFormatting>
  <conditionalFormatting sqref="AZ57:BA57">
    <cfRule type="cellIs" dxfId="286" priority="70" stopIfTrue="1" operator="lessThanOrEqual">
      <formula>$AZ$55</formula>
    </cfRule>
    <cfRule type="expression" dxfId="285" priority="71" stopIfTrue="1">
      <formula>LEN(TRIM(AZ57))=0</formula>
    </cfRule>
  </conditionalFormatting>
  <conditionalFormatting sqref="B30:B36">
    <cfRule type="expression" dxfId="284" priority="72" stopIfTrue="1">
      <formula>NOT(ISERROR(SEARCH("To be",B30)))</formula>
    </cfRule>
  </conditionalFormatting>
  <conditionalFormatting sqref="AH30:AH36">
    <cfRule type="cellIs" dxfId="283" priority="73" stopIfTrue="1" operator="lessThan">
      <formula>60</formula>
    </cfRule>
  </conditionalFormatting>
  <conditionalFormatting sqref="F35 F33">
    <cfRule type="expression" dxfId="282" priority="74" stopIfTrue="1">
      <formula>AND(COUNTIF($F$35:$F$35, F33)+COUNTIF(#REF!, F33)+COUNTIF(#REF!, F33)+COUNTIF(#REF!, F33)&gt;1,NOT(ISBLANK(F33)))</formula>
    </cfRule>
  </conditionalFormatting>
  <conditionalFormatting sqref="F36 F30:F32 F34">
    <cfRule type="expression" dxfId="281" priority="75" stopIfTrue="1">
      <formula>AND(COUNTIF(#REF!, F30)&gt;1,NOT(ISBLANK(F30)))</formula>
    </cfRule>
  </conditionalFormatting>
  <conditionalFormatting sqref="B13 B25">
    <cfRule type="expression" dxfId="280" priority="76" stopIfTrue="1">
      <formula>OR(#REF!)</formula>
    </cfRule>
  </conditionalFormatting>
  <conditionalFormatting sqref="B25:E25">
    <cfRule type="expression" dxfId="279" priority="77" stopIfTrue="1">
      <formula>OR(#REF!)</formula>
    </cfRule>
  </conditionalFormatting>
  <conditionalFormatting sqref="S26 Q21:S22 U25 T21:U21 T25:T26 Q25:R26">
    <cfRule type="expression" dxfId="278" priority="78" stopIfTrue="1">
      <formula>IF(#REF!=1,1,0)</formula>
    </cfRule>
    <cfRule type="expression" dxfId="277" priority="79" stopIfTrue="1">
      <formula>IF(#REF!=2,1,0)</formula>
    </cfRule>
    <cfRule type="expression" dxfId="276" priority="80" stopIfTrue="1">
      <formula>IF(#REF!=3,1,0)</formula>
    </cfRule>
  </conditionalFormatting>
  <conditionalFormatting sqref="L18:L26 M19:M26 N26 N19:N24 O19:O26 P19:P25 S14 T13:T14 U13 Q13:R14 M3:P3 L6:L16 L3:L4 M7:M14 N14 N7:N12 O7:O14 P7:P13 AU3:AU4 AX13:AX14 AW14 AU6:AU11 AW26 AU25:AV26 Q9:U10 T22:U22 AY25 AX25:AX26 AX10 V21:AY24 Q23 X26 AC26 AH26 AM26 AR26 Y10:Z10 AD10:AE10 AI10:AJ10 AN10:AO10 AS10:AT10 Z25 AE25 AJ25 AO25 AT25 Y25:Y26 AD25:AD26 AI25:AI26 AN25:AN26 AS25:AS26 V25:W26 AA25:AB26 AF25:AG26 AK25:AL26 AP25:AQ26 V11:Z12 V6:V8 AF11:AT12 AF6:AF8 AP18:AP20 AP6:AP8 V4 M15:Q15 AF4 AP16 AP4 W7:Z7 R19:U19 AG7:AJ7 AQ19:AT19 AQ7:AT7 Q6:Q8 Q4 R7:U7 V18:V20 AA18:AA20 AF18:AF20 AK18:AK20 AA6:AA8 AU18:AU20 AA4 W19:Z19 AB19:AE19 AG19:AJ19 AL19:AO19 AB7:AE7 AV19:AY19 Q18:Q20 Q16 AK15:AK16 AU13:AV14 AK6:AK8 AK4 AL7:AO7 V15:V16 AA15:AA16 AF15:AF16 AU15:AU16">
    <cfRule type="expression" dxfId="275" priority="81" stopIfTrue="1">
      <formula>IF(#REF!=1,1,0)</formula>
    </cfRule>
    <cfRule type="expression" dxfId="274" priority="82" stopIfTrue="1">
      <formula>IF(#REF!=2,1,0)</formula>
    </cfRule>
    <cfRule type="expression" dxfId="273" priority="83" stopIfTrue="1">
      <formula>IF(#REF!=3,1,0)</formula>
    </cfRule>
  </conditionalFormatting>
  <conditionalFormatting sqref="Q18:AU18 Q6:AU6">
    <cfRule type="expression" dxfId="272" priority="84" stopIfTrue="1">
      <formula>IF(#REF!&gt;0,1,0)</formula>
    </cfRule>
  </conditionalFormatting>
  <conditionalFormatting sqref="L6:P6 L18:P18">
    <cfRule type="expression" dxfId="271" priority="85" stopIfTrue="1">
      <formula>IF(#REF!&gt;0,1,0)</formula>
    </cfRule>
  </conditionalFormatting>
  <conditionalFormatting sqref="AU25:AX26 AY25 AX10 AU13:AX14 AV4:AY5 AU3:AU11 Q9:S10 T9:U9 U13 Q13:T14 U25 Q21:U22 Q25:T26 P3:P13 L3:O26 P15:P25 V21:AY24 Q23 Z25 AE25 AJ25 AO25 AT25 V25:Y26 AA25:AD26 AF25:AI26 AK25:AN26 AP25:AS26 AD11:AD14 Q11:Z12 V9:Z10 AD9:AE10 AF9:AT12 Z13 AE11:AE13 AJ13 AO13 AT13 AA9:AC14 AF13:AI14 AK13:AN14 AP13:AS14 V13:Y14 AP15:AP20 W4:Z7 AF4:AF8 AQ16:AT19 AQ4:AT7 Q3:Q8 R4:U7 W16:Z19 AB16:AE19 AG16:AJ19 AL16:AO19 AB4:AE7 AV16:AY17 AV19:AY19 Q15:Q20 R16:U19 AK15:AK20 AU15:AU20 AK8 AG4:AO7 V15:V20 V3:V8 AA3:AA8 AA15:AA20 AF15:AF20 AK3 AP3:AP8">
    <cfRule type="expression" dxfId="270" priority="86" stopIfTrue="1">
      <formula>IF(#REF!=13,1,0)</formula>
    </cfRule>
  </conditionalFormatting>
  <conditionalFormatting sqref="AF36 AF30:AF32 AF34 AG30:AG36 AZ30:BB36">
    <cfRule type="expression" dxfId="269" priority="87" stopIfTrue="1">
      <formula>NOT(ISERROR(SEARCH("X",AF30)))</formula>
    </cfRule>
  </conditionalFormatting>
  <conditionalFormatting sqref="Q11:U12 AC9:AC12 X14 AC14 AH14 AM14 AR14 Z13 AE11:AE13 AJ13 AO13 AT13 V9:X10 AA9:AB14 AF9:AH10 AK9:AM10 AP9:AR10 Y9:Z9 AD9:AE9 AI9:AJ9 AN9:AO9 AS9:AT9 Y13:Y14 AD11:AD14 AI13:AI14 AN13:AN14 AS13:AS14 AP13:AQ14 AK13:AL14 AF13:AG14 V13:W14 Q3 AP15 V3 AA3 AK3 AP3">
    <cfRule type="expression" dxfId="268" priority="88" stopIfTrue="1">
      <formula>IF(#REF!=1,1,0)</formula>
    </cfRule>
    <cfRule type="expression" dxfId="267" priority="89" stopIfTrue="1">
      <formula>IF(#REF!=2,1,0)</formula>
    </cfRule>
    <cfRule type="expression" dxfId="266" priority="90" stopIfTrue="1">
      <formula>IF(#REF!=3,1,0)</formula>
    </cfRule>
  </conditionalFormatting>
  <conditionalFormatting sqref="AM30:AM36">
    <cfRule type="cellIs" dxfId="265" priority="91" stopIfTrue="1" operator="greaterThanOrEqual">
      <formula>10</formula>
    </cfRule>
    <cfRule type="cellIs" dxfId="264" priority="92" stopIfTrue="1" operator="greaterThanOrEqual">
      <formula>5</formula>
    </cfRule>
  </conditionalFormatting>
  <conditionalFormatting sqref="AL30:AL36">
    <cfRule type="expression" dxfId="263" priority="93" stopIfTrue="1">
      <formula>NOT(ISERROR(SEARCH("Y",AL30)))</formula>
    </cfRule>
  </conditionalFormatting>
  <conditionalFormatting sqref="AH42">
    <cfRule type="cellIs" dxfId="262" priority="62" stopIfTrue="1" operator="lessThan">
      <formula>60</formula>
    </cfRule>
  </conditionalFormatting>
  <conditionalFormatting sqref="AM42">
    <cfRule type="cellIs" dxfId="261" priority="65" stopIfTrue="1" operator="greaterThanOrEqual">
      <formula>10</formula>
    </cfRule>
    <cfRule type="cellIs" dxfId="260" priority="66" stopIfTrue="1" operator="greaterThanOrEqual">
      <formula>5</formula>
    </cfRule>
  </conditionalFormatting>
  <conditionalFormatting sqref="AH41">
    <cfRule type="cellIs" dxfId="259" priority="55" stopIfTrue="1" operator="lessThan">
      <formula>60</formula>
    </cfRule>
  </conditionalFormatting>
  <conditionalFormatting sqref="AM41">
    <cfRule type="cellIs" dxfId="258" priority="58" stopIfTrue="1" operator="greaterThanOrEqual">
      <formula>10</formula>
    </cfRule>
    <cfRule type="cellIs" dxfId="257" priority="59" stopIfTrue="1" operator="greaterThanOrEqual">
      <formula>5</formula>
    </cfRule>
  </conditionalFormatting>
  <conditionalFormatting sqref="AH40">
    <cfRule type="cellIs" dxfId="256" priority="48" stopIfTrue="1" operator="lessThan">
      <formula>60</formula>
    </cfRule>
  </conditionalFormatting>
  <conditionalFormatting sqref="AM40">
    <cfRule type="cellIs" dxfId="255" priority="51" stopIfTrue="1" operator="greaterThanOrEqual">
      <formula>10</formula>
    </cfRule>
    <cfRule type="cellIs" dxfId="254" priority="52" stopIfTrue="1" operator="greaterThanOrEqual">
      <formula>5</formula>
    </cfRule>
  </conditionalFormatting>
  <conditionalFormatting sqref="AH39">
    <cfRule type="cellIs" dxfId="253" priority="41" stopIfTrue="1" operator="lessThan">
      <formula>60</formula>
    </cfRule>
  </conditionalFormatting>
  <conditionalFormatting sqref="AM39">
    <cfRule type="cellIs" dxfId="252" priority="44" stopIfTrue="1" operator="greaterThanOrEqual">
      <formula>10</formula>
    </cfRule>
    <cfRule type="cellIs" dxfId="251" priority="45" stopIfTrue="1" operator="greaterThanOrEqual">
      <formula>5</formula>
    </cfRule>
  </conditionalFormatting>
  <conditionalFormatting sqref="AH38">
    <cfRule type="cellIs" dxfId="250" priority="35" stopIfTrue="1" operator="lessThan">
      <formula>60</formula>
    </cfRule>
  </conditionalFormatting>
  <conditionalFormatting sqref="AM38">
    <cfRule type="cellIs" dxfId="249" priority="37" stopIfTrue="1" operator="greaterThanOrEqual">
      <formula>10</formula>
    </cfRule>
    <cfRule type="cellIs" dxfId="248" priority="38" stopIfTrue="1" operator="greaterThanOrEqual">
      <formula>5</formula>
    </cfRule>
  </conditionalFormatting>
  <conditionalFormatting sqref="AH37">
    <cfRule type="cellIs" dxfId="247" priority="29" stopIfTrue="1" operator="lessThan">
      <formula>60</formula>
    </cfRule>
  </conditionalFormatting>
  <conditionalFormatting sqref="AM37">
    <cfRule type="cellIs" dxfId="246" priority="31" stopIfTrue="1" operator="greaterThanOrEqual">
      <formula>10</formula>
    </cfRule>
    <cfRule type="cellIs" dxfId="245" priority="32" stopIfTrue="1" operator="greaterThanOrEqual">
      <formula>5</formula>
    </cfRule>
  </conditionalFormatting>
  <conditionalFormatting sqref="AH45">
    <cfRule type="cellIs" dxfId="244" priority="22" stopIfTrue="1" operator="lessThan">
      <formula>60</formula>
    </cfRule>
  </conditionalFormatting>
  <conditionalFormatting sqref="AM45">
    <cfRule type="cellIs" dxfId="243" priority="25" stopIfTrue="1" operator="greaterThanOrEqual">
      <formula>10</formula>
    </cfRule>
    <cfRule type="cellIs" dxfId="242" priority="26" stopIfTrue="1" operator="greaterThanOrEqual">
      <formula>5</formula>
    </cfRule>
  </conditionalFormatting>
  <conditionalFormatting sqref="AH44">
    <cfRule type="cellIs" dxfId="241" priority="15" stopIfTrue="1" operator="lessThan">
      <formula>60</formula>
    </cfRule>
  </conditionalFormatting>
  <conditionalFormatting sqref="AM44">
    <cfRule type="cellIs" dxfId="240" priority="18" stopIfTrue="1" operator="greaterThanOrEqual">
      <formula>10</formula>
    </cfRule>
    <cfRule type="cellIs" dxfId="239" priority="19" stopIfTrue="1" operator="greaterThanOrEqual">
      <formula>5</formula>
    </cfRule>
  </conditionalFormatting>
  <conditionalFormatting sqref="AH43">
    <cfRule type="cellIs" dxfId="238" priority="8" stopIfTrue="1" operator="lessThan">
      <formula>60</formula>
    </cfRule>
  </conditionalFormatting>
  <conditionalFormatting sqref="AM43">
    <cfRule type="cellIs" dxfId="237" priority="11" stopIfTrue="1" operator="greaterThanOrEqual">
      <formula>10</formula>
    </cfRule>
    <cfRule type="cellIs" dxfId="236" priority="12" stopIfTrue="1" operator="greaterThanOrEqual">
      <formula>5</formula>
    </cfRule>
  </conditionalFormatting>
  <conditionalFormatting sqref="B42">
    <cfRule type="expression" dxfId="235" priority="61" stopIfTrue="1">
      <formula>NOT(ISERROR(SEARCH("To be",#REF!)))</formula>
    </cfRule>
  </conditionalFormatting>
  <conditionalFormatting sqref="F42">
    <cfRule type="expression" dxfId="234" priority="63" stopIfTrue="1">
      <formula>AND( COUNTIF(#REF!,#REF!)+ COUNTIF(#REF!,#REF!)+ COUNTIF(#REF!,#REF!)+ COUNTIF(#REF!,#REF!)&gt;1,NOT(ISBLANK(#REF!)))</formula>
    </cfRule>
  </conditionalFormatting>
  <conditionalFormatting sqref="AG42 AZ41:BB42">
    <cfRule type="expression" dxfId="233" priority="64" stopIfTrue="1">
      <formula>NOT(ISERROR(SEARCH("X",#REF!)))</formula>
    </cfRule>
  </conditionalFormatting>
  <conditionalFormatting sqref="AL42">
    <cfRule type="expression" dxfId="232" priority="67" stopIfTrue="1">
      <formula>NOT(ISERROR(SEARCH("Y",#REF!)))</formula>
    </cfRule>
  </conditionalFormatting>
  <conditionalFormatting sqref="B41">
    <cfRule type="expression" dxfId="231" priority="54" stopIfTrue="1">
      <formula>NOT(ISERROR(SEARCH("To be",#REF!)))</formula>
    </cfRule>
  </conditionalFormatting>
  <conditionalFormatting sqref="F41">
    <cfRule type="expression" dxfId="230" priority="56" stopIfTrue="1">
      <formula>AND( COUNTIF(#REF!,#REF!)+ COUNTIF(#REF!,#REF!)+ COUNTIF(#REF!,#REF!)+ COUNTIF(#REF!,#REF!)&gt;1,NOT(ISBLANK(#REF!)))</formula>
    </cfRule>
  </conditionalFormatting>
  <conditionalFormatting sqref="AG41">
    <cfRule type="expression" dxfId="229" priority="57" stopIfTrue="1">
      <formula>NOT(ISERROR(SEARCH("X",#REF!)))</formula>
    </cfRule>
  </conditionalFormatting>
  <conditionalFormatting sqref="AL41">
    <cfRule type="expression" dxfId="228" priority="60" stopIfTrue="1">
      <formula>NOT(ISERROR(SEARCH("Y",#REF!)))</formula>
    </cfRule>
  </conditionalFormatting>
  <conditionalFormatting sqref="B40">
    <cfRule type="expression" dxfId="227" priority="47" stopIfTrue="1">
      <formula>NOT(ISERROR(SEARCH("To be",#REF!)))</formula>
    </cfRule>
  </conditionalFormatting>
  <conditionalFormatting sqref="F40">
    <cfRule type="expression" dxfId="226" priority="49" stopIfTrue="1">
      <formula>AND( COUNTIF(#REF!,#REF!)+ COUNTIF(#REF!,#REF!)+ COUNTIF(#REF!,#REF!)+ COUNTIF(#REF!,#REF!)&gt;1,NOT(ISBLANK(#REF!)))</formula>
    </cfRule>
  </conditionalFormatting>
  <conditionalFormatting sqref="AF40:AG40 AZ39:BB40">
    <cfRule type="expression" dxfId="225" priority="50" stopIfTrue="1">
      <formula>NOT(ISERROR(SEARCH("X",#REF!)))</formula>
    </cfRule>
  </conditionalFormatting>
  <conditionalFormatting sqref="AL40">
    <cfRule type="expression" dxfId="224" priority="53" stopIfTrue="1">
      <formula>NOT(ISERROR(SEARCH("Y",#REF!)))</formula>
    </cfRule>
  </conditionalFormatting>
  <conditionalFormatting sqref="B39">
    <cfRule type="expression" dxfId="223" priority="40" stopIfTrue="1">
      <formula>NOT(ISERROR(SEARCH("To be",#REF!)))</formula>
    </cfRule>
  </conditionalFormatting>
  <conditionalFormatting sqref="F39">
    <cfRule type="expression" dxfId="222" priority="42" stopIfTrue="1">
      <formula>AND( COUNTIF(#REF!,#REF!)+ COUNTIF(#REF!,#REF!)+ COUNTIF(#REF!,#REF!)+ COUNTIF(#REF!,#REF!)&gt;1,NOT(ISBLANK(#REF!)))</formula>
    </cfRule>
  </conditionalFormatting>
  <conditionalFormatting sqref="AF39:AG39">
    <cfRule type="expression" dxfId="221" priority="43" stopIfTrue="1">
      <formula>NOT(ISERROR(SEARCH("X",#REF!)))</formula>
    </cfRule>
  </conditionalFormatting>
  <conditionalFormatting sqref="AL39">
    <cfRule type="expression" dxfId="220" priority="46" stopIfTrue="1">
      <formula>NOT(ISERROR(SEARCH("Y",#REF!)))</formula>
    </cfRule>
  </conditionalFormatting>
  <conditionalFormatting sqref="B38">
    <cfRule type="expression" dxfId="219" priority="34" stopIfTrue="1">
      <formula>NOT(ISERROR(SEARCH("To be",#REF!)))</formula>
    </cfRule>
  </conditionalFormatting>
  <conditionalFormatting sqref="AF38:AG38 AZ38:BB38">
    <cfRule type="expression" dxfId="218" priority="36" stopIfTrue="1">
      <formula>NOT(ISERROR(SEARCH("X",#REF!)))</formula>
    </cfRule>
  </conditionalFormatting>
  <conditionalFormatting sqref="AL38">
    <cfRule type="expression" dxfId="217" priority="39" stopIfTrue="1">
      <formula>NOT(ISERROR(SEARCH("Y",#REF!)))</formula>
    </cfRule>
  </conditionalFormatting>
  <conditionalFormatting sqref="B37">
    <cfRule type="expression" dxfId="216" priority="28" stopIfTrue="1">
      <formula>NOT(ISERROR(SEARCH("To be",#REF!)))</formula>
    </cfRule>
  </conditionalFormatting>
  <conditionalFormatting sqref="AF37:AG37 AZ37:BB37">
    <cfRule type="expression" dxfId="215" priority="30" stopIfTrue="1">
      <formula>NOT(ISERROR(SEARCH("X",#REF!)))</formula>
    </cfRule>
  </conditionalFormatting>
  <conditionalFormatting sqref="AL37">
    <cfRule type="expression" dxfId="214" priority="33" stopIfTrue="1">
      <formula>NOT(ISERROR(SEARCH("Y",#REF!)))</formula>
    </cfRule>
  </conditionalFormatting>
  <conditionalFormatting sqref="B45">
    <cfRule type="expression" dxfId="213" priority="21" stopIfTrue="1">
      <formula>NOT(ISERROR(SEARCH("To be",#REF!)))</formula>
    </cfRule>
  </conditionalFormatting>
  <conditionalFormatting sqref="F45">
    <cfRule type="expression" dxfId="212" priority="23" stopIfTrue="1">
      <formula>AND( COUNTIF(#REF!,#REF!)+ COUNTIF(#REF!,#REF!)+ COUNTIF(#REF!,#REF!)+ COUNTIF(#REF!,#REF!)&gt;1,NOT(ISBLANK(#REF!)))</formula>
    </cfRule>
  </conditionalFormatting>
  <conditionalFormatting sqref="AG45 AZ44:BB45">
    <cfRule type="expression" dxfId="211" priority="24" stopIfTrue="1">
      <formula>NOT(ISERROR(SEARCH("X",#REF!)))</formula>
    </cfRule>
  </conditionalFormatting>
  <conditionalFormatting sqref="AL45">
    <cfRule type="expression" dxfId="210" priority="27" stopIfTrue="1">
      <formula>NOT(ISERROR(SEARCH("Y",#REF!)))</formula>
    </cfRule>
  </conditionalFormatting>
  <conditionalFormatting sqref="B44">
    <cfRule type="expression" dxfId="209" priority="14" stopIfTrue="1">
      <formula>NOT(ISERROR(SEARCH("To be",#REF!)))</formula>
    </cfRule>
  </conditionalFormatting>
  <conditionalFormatting sqref="F44">
    <cfRule type="expression" dxfId="208" priority="16" stopIfTrue="1">
      <formula>AND( COUNTIF(#REF!,#REF!)+ COUNTIF(#REF!,#REF!)+ COUNTIF(#REF!,#REF!)+ COUNTIF(#REF!,#REF!)&gt;1,NOT(ISBLANK(#REF!)))</formula>
    </cfRule>
  </conditionalFormatting>
  <conditionalFormatting sqref="AG44">
    <cfRule type="expression" dxfId="207" priority="17" stopIfTrue="1">
      <formula>NOT(ISERROR(SEARCH("X",#REF!)))</formula>
    </cfRule>
  </conditionalFormatting>
  <conditionalFormatting sqref="AL44">
    <cfRule type="expression" dxfId="206" priority="20" stopIfTrue="1">
      <formula>NOT(ISERROR(SEARCH("Y",#REF!)))</formula>
    </cfRule>
  </conditionalFormatting>
  <conditionalFormatting sqref="B43">
    <cfRule type="expression" dxfId="205" priority="7" stopIfTrue="1">
      <formula>NOT(ISERROR(SEARCH("To be",#REF!)))</formula>
    </cfRule>
  </conditionalFormatting>
  <conditionalFormatting sqref="F43">
    <cfRule type="expression" dxfId="204" priority="9" stopIfTrue="1">
      <formula>AND( COUNTIF(#REF!,#REF!)+ COUNTIF(#REF!,#REF!)+ COUNTIF(#REF!,#REF!)+ COUNTIF(#REF!,#REF!)&gt;1,NOT(ISBLANK(#REF!)))</formula>
    </cfRule>
  </conditionalFormatting>
  <conditionalFormatting sqref="AG43 AZ43:BB43">
    <cfRule type="expression" dxfId="203" priority="10" stopIfTrue="1">
      <formula>NOT(ISERROR(SEARCH("X",#REF!)))</formula>
    </cfRule>
  </conditionalFormatting>
  <conditionalFormatting sqref="AL43">
    <cfRule type="expression" dxfId="202" priority="13" stopIfTrue="1">
      <formula>NOT(ISERROR(SEARCH("Y",#REF!)))</formula>
    </cfRule>
  </conditionalFormatting>
  <conditionalFormatting sqref="F38">
    <cfRule type="expression" dxfId="201" priority="6" stopIfTrue="1">
      <formula>AND( COUNTIF(#REF!,#REF!)+ COUNTIF(#REF!,#REF!)+ COUNTIF(#REF!,#REF!)+ COUNTIF(#REF!,#REF!)&gt;1,NOT(ISBLANK(#REF!)))</formula>
    </cfRule>
  </conditionalFormatting>
  <conditionalFormatting sqref="F37">
    <cfRule type="expression" dxfId="200" priority="5" stopIfTrue="1">
      <formula>AND( COUNTIF(#REF!,#REF!)&gt;1,NOT(ISBLANK(#REF!)))</formula>
    </cfRule>
  </conditionalFormatting>
  <conditionalFormatting sqref="AF3">
    <cfRule type="expression" dxfId="199" priority="1" stopIfTrue="1">
      <formula>IF(#REF!=1,1,0)</formula>
    </cfRule>
    <cfRule type="expression" dxfId="198" priority="2" stopIfTrue="1">
      <formula>IF(#REF!=2,1,0)</formula>
    </cfRule>
    <cfRule type="expression" dxfId="197" priority="3" stopIfTrue="1">
      <formula>IF(#REF!=3,1,0)</formula>
    </cfRule>
  </conditionalFormatting>
  <conditionalFormatting sqref="AF3">
    <cfRule type="expression" dxfId="196" priority="4" stopIfTrue="1">
      <formula>IF(#REF!=13,1,0)</formula>
    </cfRule>
  </conditionalFormatting>
  <dataValidations count="1">
    <dataValidation type="list" allowBlank="1" showInputMessage="1" showErrorMessage="1" sqref="AJ1:AK1">
      <formula1>#REF!</formula1>
    </dataValidation>
  </dataValidations>
  <printOptions horizontalCentered="1"/>
  <pageMargins left="0.15748031496062992" right="0.19685039370078741" top="0.35433070866141736" bottom="0.15748031496062992" header="0.15748031496062992" footer="0.23622047244094491"/>
  <pageSetup paperSize="9" scale="44" orientation="landscape" blackAndWhite="1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P69"/>
  <sheetViews>
    <sheetView showGridLines="0" showZeros="0" zoomScale="70" zoomScaleNormal="70" workbookViewId="0">
      <selection activeCell="Q2" sqref="Q2:U2"/>
    </sheetView>
  </sheetViews>
  <sheetFormatPr defaultRowHeight="12.75"/>
  <cols>
    <col min="1" max="1" width="4.140625" style="74" customWidth="1"/>
    <col min="2" max="3" width="5.140625" style="74" customWidth="1"/>
    <col min="4" max="4" width="4.140625" style="74" customWidth="1"/>
    <col min="5" max="5" width="3.85546875" style="75" customWidth="1"/>
    <col min="6" max="6" width="5" style="74" customWidth="1"/>
    <col min="7" max="7" width="7.42578125" style="74" customWidth="1"/>
    <col min="8" max="11" width="5" style="74" customWidth="1"/>
    <col min="12" max="17" width="5.28515625" style="74" customWidth="1"/>
    <col min="18" max="30" width="5" style="74" customWidth="1"/>
    <col min="31" max="31" width="5.85546875" style="74" customWidth="1"/>
    <col min="32" max="33" width="5" style="74" customWidth="1"/>
    <col min="34" max="34" width="5.42578125" style="74" customWidth="1"/>
    <col min="35" max="37" width="5" style="74" customWidth="1"/>
    <col min="38" max="38" width="6.42578125" style="74" customWidth="1"/>
    <col min="39" max="39" width="5" style="74" customWidth="1"/>
    <col min="40" max="40" width="5.85546875" style="74" customWidth="1"/>
    <col min="41" max="43" width="5" style="74" customWidth="1"/>
    <col min="44" max="44" width="5.85546875" style="74" customWidth="1"/>
    <col min="45" max="45" width="5" style="74" customWidth="1"/>
    <col min="46" max="47" width="5.42578125" style="74" customWidth="1"/>
    <col min="48" max="50" width="5" style="74" customWidth="1"/>
    <col min="51" max="51" width="5.42578125" style="74" customWidth="1"/>
    <col min="52" max="52" width="7" style="74" customWidth="1"/>
    <col min="53" max="54" width="5.85546875" style="74" customWidth="1"/>
    <col min="55" max="55" width="5" style="74" customWidth="1"/>
    <col min="56" max="56" width="5.42578125" style="74" customWidth="1"/>
    <col min="57" max="58" width="5" style="74" customWidth="1"/>
    <col min="59" max="59" width="5.5703125" style="74" customWidth="1"/>
    <col min="60" max="60" width="7.28515625" style="74" customWidth="1"/>
    <col min="61" max="61" width="5.5703125" style="74" customWidth="1"/>
    <col min="62" max="62" width="4.85546875" style="74" customWidth="1"/>
    <col min="63" max="63" width="5.85546875" style="74" customWidth="1"/>
    <col min="64" max="16384" width="9.140625" style="23"/>
  </cols>
  <sheetData>
    <row r="1" spans="1:68" ht="23.25" customHeight="1">
      <c r="A1" s="20"/>
      <c r="B1" s="3" t="s">
        <v>5</v>
      </c>
      <c r="C1" s="1"/>
      <c r="D1" s="1"/>
      <c r="E1" s="1"/>
      <c r="F1" s="737" t="s">
        <v>197</v>
      </c>
      <c r="G1" s="737"/>
      <c r="H1" s="737"/>
      <c r="I1" s="737"/>
      <c r="J1" s="1"/>
      <c r="K1" s="21"/>
      <c r="L1" s="21"/>
      <c r="M1" s="2" t="s">
        <v>6</v>
      </c>
      <c r="N1" s="699" t="s">
        <v>236</v>
      </c>
      <c r="O1" s="699"/>
      <c r="P1" s="699"/>
      <c r="Q1" s="699"/>
      <c r="R1" s="699"/>
      <c r="S1" s="699" t="s">
        <v>216</v>
      </c>
      <c r="T1" s="699"/>
      <c r="U1" s="699"/>
      <c r="V1" s="699"/>
      <c r="W1" s="699"/>
      <c r="X1" s="699"/>
      <c r="Y1" s="699"/>
      <c r="Z1" s="699"/>
      <c r="AA1" s="699"/>
      <c r="AB1" s="699"/>
      <c r="AC1" s="5" t="s">
        <v>196</v>
      </c>
      <c r="AD1" s="21"/>
      <c r="AE1" s="5"/>
      <c r="AF1" s="5"/>
      <c r="AG1" s="5"/>
      <c r="AH1" s="5"/>
      <c r="AI1" s="21"/>
      <c r="AJ1" s="4"/>
      <c r="AK1" s="699" t="s">
        <v>1</v>
      </c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4"/>
      <c r="AZ1" s="1"/>
      <c r="BA1" s="2" t="s">
        <v>7</v>
      </c>
      <c r="BB1" s="713">
        <v>44006</v>
      </c>
      <c r="BC1" s="713"/>
      <c r="BD1" s="713"/>
      <c r="BE1" s="713"/>
      <c r="BF1" s="713"/>
      <c r="BG1" s="735" t="s">
        <v>111</v>
      </c>
      <c r="BH1" s="735"/>
      <c r="BI1" s="735"/>
      <c r="BJ1" s="735"/>
      <c r="BK1" s="736"/>
    </row>
    <row r="2" spans="1:68" ht="24" customHeight="1" thickBot="1">
      <c r="A2" s="20"/>
      <c r="B2" s="25"/>
      <c r="C2" s="20"/>
      <c r="D2" s="20"/>
      <c r="E2" s="26"/>
      <c r="G2" s="27"/>
      <c r="H2" s="28"/>
      <c r="I2" s="20"/>
      <c r="J2" s="27"/>
      <c r="L2" s="714"/>
      <c r="M2" s="714"/>
      <c r="N2" s="714"/>
      <c r="O2" s="714"/>
      <c r="P2" s="714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BA2" s="27"/>
      <c r="BB2" s="27"/>
      <c r="BC2" s="27"/>
      <c r="BE2" s="27"/>
      <c r="BF2" s="27"/>
      <c r="BG2" s="28"/>
      <c r="BH2" s="20"/>
      <c r="BI2" s="27"/>
      <c r="BJ2" s="27"/>
      <c r="BK2" s="29"/>
      <c r="BO2" s="23" t="s">
        <v>172</v>
      </c>
      <c r="BP2" s="23" t="s">
        <v>141</v>
      </c>
    </row>
    <row r="3" spans="1:68" ht="19.5" customHeight="1">
      <c r="A3" s="30"/>
      <c r="B3" s="693" t="s">
        <v>66</v>
      </c>
      <c r="C3" s="694"/>
      <c r="D3" s="694"/>
      <c r="E3" s="694"/>
      <c r="F3" s="694"/>
      <c r="G3" s="694"/>
      <c r="H3" s="694"/>
      <c r="I3" s="694"/>
      <c r="J3" s="694"/>
      <c r="K3" s="695"/>
      <c r="L3" s="110"/>
      <c r="M3" s="678"/>
      <c r="N3" s="678"/>
      <c r="O3" s="678"/>
      <c r="P3" s="679"/>
      <c r="Q3" s="686" t="s">
        <v>229</v>
      </c>
      <c r="R3" s="687"/>
      <c r="S3" s="687"/>
      <c r="T3" s="687"/>
      <c r="U3" s="688"/>
      <c r="V3" s="270">
        <v>2</v>
      </c>
      <c r="W3" s="271"/>
      <c r="X3" s="271"/>
      <c r="Y3" s="271"/>
      <c r="Z3" s="272"/>
      <c r="AA3" s="270" t="s">
        <v>232</v>
      </c>
      <c r="AB3" s="271"/>
      <c r="AC3" s="271"/>
      <c r="AD3" s="271"/>
      <c r="AE3" s="272"/>
      <c r="AF3" s="968" t="s">
        <v>234</v>
      </c>
      <c r="AG3" s="969"/>
      <c r="AH3" s="969"/>
      <c r="AI3" s="969"/>
      <c r="AJ3" s="970"/>
      <c r="AK3" s="270">
        <v>7</v>
      </c>
      <c r="AL3" s="271"/>
      <c r="AM3" s="271"/>
      <c r="AN3" s="271"/>
      <c r="AO3" s="272"/>
      <c r="AP3" s="686">
        <v>7</v>
      </c>
      <c r="AQ3" s="687"/>
      <c r="AR3" s="687"/>
      <c r="AS3" s="687"/>
      <c r="AT3" s="688"/>
      <c r="AU3" s="270">
        <v>10</v>
      </c>
      <c r="AV3" s="271"/>
      <c r="AW3" s="271"/>
      <c r="AX3" s="271"/>
      <c r="AY3" s="272"/>
      <c r="AZ3" s="718"/>
      <c r="BA3" s="719"/>
      <c r="BB3" s="719"/>
      <c r="BC3" s="719"/>
      <c r="BD3" s="719"/>
      <c r="BE3" s="719"/>
      <c r="BF3" s="719"/>
      <c r="BG3" s="719"/>
      <c r="BI3" s="31"/>
      <c r="BJ3" s="31"/>
      <c r="BK3" s="32"/>
      <c r="BM3" s="116"/>
      <c r="BN3" s="116" t="s">
        <v>173</v>
      </c>
      <c r="BO3" s="116">
        <v>2000</v>
      </c>
      <c r="BP3" s="116">
        <v>2218</v>
      </c>
    </row>
    <row r="4" spans="1:68" ht="19.5" customHeight="1">
      <c r="A4" s="30"/>
      <c r="B4" s="657" t="s">
        <v>65</v>
      </c>
      <c r="C4" s="562"/>
      <c r="D4" s="562"/>
      <c r="E4" s="562"/>
      <c r="F4" s="562"/>
      <c r="G4" s="562"/>
      <c r="H4" s="562"/>
      <c r="I4" s="562"/>
      <c r="J4" s="562"/>
      <c r="K4" s="658"/>
      <c r="L4" s="667"/>
      <c r="M4" s="668"/>
      <c r="N4" s="668"/>
      <c r="O4" s="668"/>
      <c r="P4" s="669"/>
      <c r="Q4" s="582" t="s">
        <v>208</v>
      </c>
      <c r="R4" s="582"/>
      <c r="S4" s="582"/>
      <c r="T4" s="582"/>
      <c r="U4" s="582"/>
      <c r="V4" s="582" t="s">
        <v>201</v>
      </c>
      <c r="W4" s="582"/>
      <c r="X4" s="582"/>
      <c r="Y4" s="582"/>
      <c r="Z4" s="582"/>
      <c r="AA4" s="783" t="s">
        <v>225</v>
      </c>
      <c r="AB4" s="783"/>
      <c r="AC4" s="783"/>
      <c r="AD4" s="783"/>
      <c r="AE4" s="783"/>
      <c r="AF4" s="1041" t="s">
        <v>204</v>
      </c>
      <c r="AG4" s="1041"/>
      <c r="AH4" s="1041"/>
      <c r="AI4" s="1041"/>
      <c r="AJ4" s="1041"/>
      <c r="AK4" s="582" t="s">
        <v>209</v>
      </c>
      <c r="AL4" s="582"/>
      <c r="AM4" s="582"/>
      <c r="AN4" s="582"/>
      <c r="AO4" s="582"/>
      <c r="AP4" s="582" t="s">
        <v>209</v>
      </c>
      <c r="AQ4" s="582"/>
      <c r="AR4" s="582"/>
      <c r="AS4" s="582"/>
      <c r="AT4" s="582"/>
      <c r="AU4" s="572" t="s">
        <v>212</v>
      </c>
      <c r="AV4" s="573"/>
      <c r="AW4" s="573"/>
      <c r="AX4" s="573"/>
      <c r="AY4" s="574"/>
      <c r="AZ4" s="718"/>
      <c r="BA4" s="719"/>
      <c r="BB4" s="719"/>
      <c r="BC4" s="719"/>
      <c r="BD4" s="719"/>
      <c r="BE4" s="719"/>
      <c r="BF4" s="719"/>
      <c r="BG4" s="719"/>
      <c r="BI4" s="34"/>
      <c r="BJ4" s="34"/>
      <c r="BK4" s="35"/>
      <c r="BM4" s="116"/>
      <c r="BN4" s="116" t="s">
        <v>174</v>
      </c>
      <c r="BO4" s="116">
        <v>2000</v>
      </c>
      <c r="BP4" s="116">
        <v>2217.54</v>
      </c>
    </row>
    <row r="5" spans="1:68" ht="19.5" customHeight="1">
      <c r="A5" s="30"/>
      <c r="B5" s="657"/>
      <c r="C5" s="562"/>
      <c r="D5" s="562"/>
      <c r="E5" s="562"/>
      <c r="F5" s="562"/>
      <c r="G5" s="562"/>
      <c r="H5" s="562"/>
      <c r="I5" s="562"/>
      <c r="J5" s="562"/>
      <c r="K5" s="658"/>
      <c r="L5" s="667"/>
      <c r="M5" s="668"/>
      <c r="N5" s="668"/>
      <c r="O5" s="668"/>
      <c r="P5" s="669"/>
      <c r="Q5" s="582"/>
      <c r="R5" s="582"/>
      <c r="S5" s="582"/>
      <c r="T5" s="582"/>
      <c r="U5" s="582"/>
      <c r="V5" s="582"/>
      <c r="W5" s="582"/>
      <c r="X5" s="582"/>
      <c r="Y5" s="582"/>
      <c r="Z5" s="582"/>
      <c r="AA5" s="783"/>
      <c r="AB5" s="783"/>
      <c r="AC5" s="783"/>
      <c r="AD5" s="783"/>
      <c r="AE5" s="783"/>
      <c r="AF5" s="1041"/>
      <c r="AG5" s="1041"/>
      <c r="AH5" s="1041"/>
      <c r="AI5" s="1041"/>
      <c r="AJ5" s="1041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72"/>
      <c r="AV5" s="573"/>
      <c r="AW5" s="573"/>
      <c r="AX5" s="573"/>
      <c r="AY5" s="574"/>
      <c r="AZ5" s="718"/>
      <c r="BA5" s="719"/>
      <c r="BB5" s="719"/>
      <c r="BC5" s="719"/>
      <c r="BD5" s="719"/>
      <c r="BE5" s="719"/>
      <c r="BF5" s="719"/>
      <c r="BG5" s="719"/>
      <c r="BI5" s="36"/>
      <c r="BJ5" s="36"/>
      <c r="BK5" s="37"/>
      <c r="BM5" s="116"/>
      <c r="BN5" s="116" t="s">
        <v>175</v>
      </c>
      <c r="BO5" s="116">
        <v>3000</v>
      </c>
      <c r="BP5" s="116">
        <v>3383.33</v>
      </c>
    </row>
    <row r="6" spans="1:68" ht="19.5" customHeight="1">
      <c r="A6" s="30"/>
      <c r="B6" s="595" t="s">
        <v>8</v>
      </c>
      <c r="C6" s="596"/>
      <c r="D6" s="596"/>
      <c r="E6" s="596"/>
      <c r="F6" s="596"/>
      <c r="G6" s="596"/>
      <c r="H6" s="596"/>
      <c r="I6" s="596"/>
      <c r="J6" s="596"/>
      <c r="K6" s="597"/>
      <c r="L6" s="675"/>
      <c r="M6" s="676"/>
      <c r="N6" s="676"/>
      <c r="O6" s="676"/>
      <c r="P6" s="677"/>
      <c r="Q6" s="1048"/>
      <c r="R6" s="1049"/>
      <c r="S6" s="1049"/>
      <c r="T6" s="1049"/>
      <c r="U6" s="1050"/>
      <c r="V6" s="1045"/>
      <c r="W6" s="1046"/>
      <c r="X6" s="1046"/>
      <c r="Y6" s="1046"/>
      <c r="Z6" s="1047"/>
      <c r="AA6" s="1054"/>
      <c r="AB6" s="1055"/>
      <c r="AC6" s="1055"/>
      <c r="AD6" s="1055"/>
      <c r="AE6" s="1056"/>
      <c r="AF6" s="1025"/>
      <c r="AG6" s="1026"/>
      <c r="AH6" s="1026"/>
      <c r="AI6" s="1026"/>
      <c r="AJ6" s="1027"/>
      <c r="AK6" s="1057"/>
      <c r="AL6" s="1058"/>
      <c r="AM6" s="1058"/>
      <c r="AN6" s="1058"/>
      <c r="AO6" s="1059"/>
      <c r="AP6" s="1057"/>
      <c r="AQ6" s="1058"/>
      <c r="AR6" s="1058"/>
      <c r="AS6" s="1058"/>
      <c r="AT6" s="1059"/>
      <c r="AU6" s="1045"/>
      <c r="AV6" s="1046"/>
      <c r="AW6" s="1046"/>
      <c r="AX6" s="1046"/>
      <c r="AY6" s="1047"/>
      <c r="AZ6" s="718"/>
      <c r="BA6" s="719"/>
      <c r="BB6" s="719"/>
      <c r="BC6" s="719"/>
      <c r="BD6" s="719"/>
      <c r="BE6" s="719"/>
      <c r="BF6" s="719"/>
      <c r="BG6" s="719"/>
      <c r="BI6" s="36"/>
      <c r="BJ6" s="36"/>
      <c r="BK6" s="37"/>
      <c r="BM6" s="116"/>
      <c r="BN6" s="116" t="s">
        <v>176</v>
      </c>
      <c r="BO6" s="116">
        <v>2000</v>
      </c>
      <c r="BP6" s="116">
        <v>2255.5500000000002</v>
      </c>
    </row>
    <row r="7" spans="1:68" ht="19.5" customHeight="1">
      <c r="A7" s="30"/>
      <c r="B7" s="595" t="s">
        <v>9</v>
      </c>
      <c r="C7" s="596"/>
      <c r="D7" s="596"/>
      <c r="E7" s="596"/>
      <c r="F7" s="596"/>
      <c r="G7" s="596"/>
      <c r="H7" s="596"/>
      <c r="I7" s="596"/>
      <c r="J7" s="596"/>
      <c r="K7" s="597"/>
      <c r="L7" s="598"/>
      <c r="M7" s="599"/>
      <c r="N7" s="599"/>
      <c r="O7" s="599"/>
      <c r="P7" s="600"/>
      <c r="Q7" s="609" t="s">
        <v>199</v>
      </c>
      <c r="R7" s="610"/>
      <c r="S7" s="610"/>
      <c r="T7" s="610"/>
      <c r="U7" s="611"/>
      <c r="V7" s="569" t="s">
        <v>227</v>
      </c>
      <c r="W7" s="570"/>
      <c r="X7" s="570"/>
      <c r="Y7" s="570"/>
      <c r="Z7" s="571"/>
      <c r="AA7" s="793" t="s">
        <v>227</v>
      </c>
      <c r="AB7" s="794"/>
      <c r="AC7" s="794"/>
      <c r="AD7" s="794"/>
      <c r="AE7" s="795"/>
      <c r="AF7" s="1034" t="s">
        <v>199</v>
      </c>
      <c r="AG7" s="1035"/>
      <c r="AH7" s="1035"/>
      <c r="AI7" s="1035"/>
      <c r="AJ7" s="1036"/>
      <c r="AK7" s="715" t="s">
        <v>199</v>
      </c>
      <c r="AL7" s="716"/>
      <c r="AM7" s="716"/>
      <c r="AN7" s="716"/>
      <c r="AO7" s="717"/>
      <c r="AP7" s="715" t="s">
        <v>199</v>
      </c>
      <c r="AQ7" s="716"/>
      <c r="AR7" s="716"/>
      <c r="AS7" s="716"/>
      <c r="AT7" s="717"/>
      <c r="AU7" s="707" t="s">
        <v>199</v>
      </c>
      <c r="AV7" s="708"/>
      <c r="AW7" s="708"/>
      <c r="AX7" s="708"/>
      <c r="AY7" s="709"/>
      <c r="AZ7" s="718"/>
      <c r="BA7" s="719"/>
      <c r="BB7" s="719"/>
      <c r="BC7" s="719"/>
      <c r="BD7" s="719"/>
      <c r="BE7" s="719"/>
      <c r="BF7" s="719"/>
      <c r="BG7" s="719"/>
      <c r="BI7" s="36"/>
      <c r="BJ7" s="36"/>
      <c r="BK7" s="37"/>
      <c r="BM7" s="116"/>
      <c r="BN7" s="116" t="s">
        <v>177</v>
      </c>
      <c r="BO7" s="116">
        <v>3000</v>
      </c>
      <c r="BP7" s="116">
        <v>3383.33</v>
      </c>
    </row>
    <row r="8" spans="1:68" ht="19.5" customHeight="1">
      <c r="A8" s="30"/>
      <c r="B8" s="595" t="s">
        <v>10</v>
      </c>
      <c r="C8" s="596"/>
      <c r="D8" s="596"/>
      <c r="E8" s="596"/>
      <c r="F8" s="596"/>
      <c r="G8" s="596"/>
      <c r="H8" s="596"/>
      <c r="I8" s="596"/>
      <c r="J8" s="596"/>
      <c r="K8" s="597"/>
      <c r="L8" s="701"/>
      <c r="M8" s="702"/>
      <c r="N8" s="702"/>
      <c r="O8" s="702"/>
      <c r="P8" s="703"/>
      <c r="Q8" s="609" t="s">
        <v>233</v>
      </c>
      <c r="R8" s="610"/>
      <c r="S8" s="610"/>
      <c r="T8" s="610"/>
      <c r="U8" s="611"/>
      <c r="V8" s="790" t="s">
        <v>214</v>
      </c>
      <c r="W8" s="791"/>
      <c r="X8" s="791"/>
      <c r="Y8" s="791"/>
      <c r="Z8" s="792"/>
      <c r="AA8" s="793" t="s">
        <v>214</v>
      </c>
      <c r="AB8" s="794"/>
      <c r="AC8" s="794"/>
      <c r="AD8" s="794"/>
      <c r="AE8" s="795"/>
      <c r="AF8" s="1034" t="s">
        <v>233</v>
      </c>
      <c r="AG8" s="1035"/>
      <c r="AH8" s="1035"/>
      <c r="AI8" s="1035"/>
      <c r="AJ8" s="1036"/>
      <c r="AK8" s="715" t="s">
        <v>216</v>
      </c>
      <c r="AL8" s="716"/>
      <c r="AM8" s="716"/>
      <c r="AN8" s="716"/>
      <c r="AO8" s="717"/>
      <c r="AP8" s="715" t="s">
        <v>216</v>
      </c>
      <c r="AQ8" s="716"/>
      <c r="AR8" s="716"/>
      <c r="AS8" s="716"/>
      <c r="AT8" s="717"/>
      <c r="AU8" s="707" t="s">
        <v>216</v>
      </c>
      <c r="AV8" s="708"/>
      <c r="AW8" s="708"/>
      <c r="AX8" s="708"/>
      <c r="AY8" s="709"/>
      <c r="AZ8" s="718"/>
      <c r="BA8" s="719"/>
      <c r="BB8" s="719"/>
      <c r="BC8" s="719"/>
      <c r="BD8" s="719"/>
      <c r="BE8" s="719"/>
      <c r="BF8" s="719"/>
      <c r="BG8" s="719"/>
      <c r="BI8" s="38"/>
      <c r="BJ8" s="38"/>
      <c r="BK8" s="39"/>
      <c r="BM8" s="116"/>
      <c r="BN8" s="116" t="s">
        <v>178</v>
      </c>
      <c r="BO8" s="116">
        <v>4000</v>
      </c>
      <c r="BP8" s="116">
        <v>4541.8</v>
      </c>
    </row>
    <row r="9" spans="1:68" ht="19.5" customHeight="1">
      <c r="A9" s="20"/>
      <c r="B9" s="595" t="s">
        <v>165</v>
      </c>
      <c r="C9" s="596"/>
      <c r="D9" s="596"/>
      <c r="E9" s="596"/>
      <c r="F9" s="596"/>
      <c r="G9" s="596"/>
      <c r="H9" s="596"/>
      <c r="I9" s="596"/>
      <c r="J9" s="596"/>
      <c r="K9" s="597"/>
      <c r="L9" s="704"/>
      <c r="M9" s="705"/>
      <c r="N9" s="705"/>
      <c r="O9" s="705"/>
      <c r="P9" s="706"/>
      <c r="Q9" s="641">
        <f>BO15</f>
        <v>550</v>
      </c>
      <c r="R9" s="642"/>
      <c r="S9" s="642"/>
      <c r="T9" s="642"/>
      <c r="U9" s="643"/>
      <c r="V9" s="804">
        <f>BO13</f>
        <v>2400</v>
      </c>
      <c r="W9" s="805"/>
      <c r="X9" s="805"/>
      <c r="Y9" s="805"/>
      <c r="Z9" s="806"/>
      <c r="AA9" s="807">
        <f>BO11</f>
        <v>4000</v>
      </c>
      <c r="AB9" s="808"/>
      <c r="AC9" s="808"/>
      <c r="AD9" s="808"/>
      <c r="AE9" s="809"/>
      <c r="AF9" s="606">
        <f>BO9</f>
        <v>4000</v>
      </c>
      <c r="AG9" s="607"/>
      <c r="AH9" s="607"/>
      <c r="AI9" s="607"/>
      <c r="AJ9" s="608"/>
      <c r="AK9" s="725">
        <f>BO7</f>
        <v>3000</v>
      </c>
      <c r="AL9" s="726"/>
      <c r="AM9" s="726"/>
      <c r="AN9" s="726"/>
      <c r="AO9" s="727"/>
      <c r="AP9" s="725">
        <f>BO5</f>
        <v>3000</v>
      </c>
      <c r="AQ9" s="726"/>
      <c r="AR9" s="726"/>
      <c r="AS9" s="726"/>
      <c r="AT9" s="727"/>
      <c r="AU9" s="722">
        <f>BO3</f>
        <v>2000</v>
      </c>
      <c r="AV9" s="723"/>
      <c r="AW9" s="723"/>
      <c r="AX9" s="723"/>
      <c r="AY9" s="724"/>
      <c r="AZ9" s="718"/>
      <c r="BA9" s="719"/>
      <c r="BB9" s="719"/>
      <c r="BC9" s="719"/>
      <c r="BD9" s="719"/>
      <c r="BE9" s="719"/>
      <c r="BF9" s="719"/>
      <c r="BG9" s="719"/>
      <c r="BK9" s="46"/>
      <c r="BM9" s="116"/>
      <c r="BN9" s="116" t="s">
        <v>179</v>
      </c>
      <c r="BO9" s="116">
        <v>4000</v>
      </c>
      <c r="BP9" s="116">
        <v>4541.84</v>
      </c>
    </row>
    <row r="10" spans="1:68" ht="19.5" customHeight="1">
      <c r="A10" s="30"/>
      <c r="B10" s="595" t="s">
        <v>11</v>
      </c>
      <c r="C10" s="596"/>
      <c r="D10" s="596"/>
      <c r="E10" s="596"/>
      <c r="F10" s="596"/>
      <c r="G10" s="596"/>
      <c r="H10" s="596"/>
      <c r="I10" s="596"/>
      <c r="J10" s="596"/>
      <c r="K10" s="597"/>
      <c r="L10" s="604"/>
      <c r="M10" s="605"/>
      <c r="N10" s="605"/>
      <c r="O10" s="634"/>
      <c r="P10" s="635"/>
      <c r="Q10" s="636">
        <f>BP15</f>
        <v>609.82000000000005</v>
      </c>
      <c r="R10" s="637"/>
      <c r="S10" s="637"/>
      <c r="T10" s="752">
        <f>Q10/T14</f>
        <v>0.7054835724201759</v>
      </c>
      <c r="U10" s="753"/>
      <c r="V10" s="796">
        <f>BP13</f>
        <v>2661.05</v>
      </c>
      <c r="W10" s="797"/>
      <c r="X10" s="797"/>
      <c r="Y10" s="798">
        <f>V10/Y14</f>
        <v>0.61395150312622571</v>
      </c>
      <c r="Z10" s="799"/>
      <c r="AA10" s="800">
        <f>BP11</f>
        <v>4435.08</v>
      </c>
      <c r="AB10" s="801"/>
      <c r="AC10" s="801"/>
      <c r="AD10" s="802">
        <f>AA10/AD14</f>
        <v>0.94953327053181458</v>
      </c>
      <c r="AE10" s="803"/>
      <c r="AF10" s="623">
        <f>BP9</f>
        <v>4541.84</v>
      </c>
      <c r="AG10" s="624"/>
      <c r="AH10" s="624"/>
      <c r="AI10" s="617">
        <f>AF10/AI14</f>
        <v>0.96962917102538371</v>
      </c>
      <c r="AJ10" s="618"/>
      <c r="AK10" s="728">
        <f>BP7</f>
        <v>3383.33</v>
      </c>
      <c r="AL10" s="729"/>
      <c r="AM10" s="729"/>
      <c r="AN10" s="733">
        <f>AK10/AN14</f>
        <v>0.72435771174102936</v>
      </c>
      <c r="AO10" s="734"/>
      <c r="AP10" s="728">
        <f>BP5</f>
        <v>3383.33</v>
      </c>
      <c r="AQ10" s="729"/>
      <c r="AR10" s="729"/>
      <c r="AS10" s="733">
        <f>AP10/AS14</f>
        <v>0.73281422599579804</v>
      </c>
      <c r="AT10" s="734"/>
      <c r="AU10" s="720">
        <f>BP3</f>
        <v>2218</v>
      </c>
      <c r="AV10" s="721"/>
      <c r="AW10" s="721"/>
      <c r="AX10" s="738">
        <f>AU10/AX14</f>
        <v>0.61943195464573975</v>
      </c>
      <c r="AY10" s="739"/>
      <c r="AZ10" s="718"/>
      <c r="BA10" s="719"/>
      <c r="BB10" s="719"/>
      <c r="BC10" s="719"/>
      <c r="BD10" s="719"/>
      <c r="BE10" s="719"/>
      <c r="BF10" s="719"/>
      <c r="BG10" s="719"/>
      <c r="BI10" s="40"/>
      <c r="BJ10" s="40"/>
      <c r="BK10" s="41"/>
      <c r="BM10" s="116"/>
      <c r="BN10" s="116" t="s">
        <v>180</v>
      </c>
      <c r="BO10" s="116">
        <v>4000</v>
      </c>
      <c r="BP10" s="116">
        <v>4541.84</v>
      </c>
    </row>
    <row r="11" spans="1:68" ht="19.5" customHeight="1">
      <c r="A11" s="30"/>
      <c r="B11" s="673" t="s">
        <v>69</v>
      </c>
      <c r="C11" s="509"/>
      <c r="D11" s="509"/>
      <c r="E11" s="509"/>
      <c r="F11" s="509"/>
      <c r="G11" s="509"/>
      <c r="H11" s="509"/>
      <c r="I11" s="509"/>
      <c r="J11" s="509"/>
      <c r="K11" s="674"/>
      <c r="L11" s="659"/>
      <c r="M11" s="660"/>
      <c r="N11" s="660"/>
      <c r="O11" s="660"/>
      <c r="P11" s="661"/>
      <c r="Q11" s="813"/>
      <c r="R11" s="814"/>
      <c r="S11" s="814"/>
      <c r="T11" s="814"/>
      <c r="U11" s="815"/>
      <c r="V11" s="816"/>
      <c r="W11" s="817"/>
      <c r="X11" s="817"/>
      <c r="Y11" s="817"/>
      <c r="Z11" s="818"/>
      <c r="AA11" s="819"/>
      <c r="AB11" s="820"/>
      <c r="AC11" s="820"/>
      <c r="AD11" s="820"/>
      <c r="AE11" s="821"/>
      <c r="AF11" s="625"/>
      <c r="AG11" s="626"/>
      <c r="AH11" s="626"/>
      <c r="AI11" s="626"/>
      <c r="AJ11" s="627"/>
      <c r="AK11" s="730"/>
      <c r="AL11" s="731"/>
      <c r="AM11" s="731"/>
      <c r="AN11" s="731"/>
      <c r="AO11" s="732"/>
      <c r="AP11" s="730"/>
      <c r="AQ11" s="731"/>
      <c r="AR11" s="731"/>
      <c r="AS11" s="731"/>
      <c r="AT11" s="732"/>
      <c r="AU11" s="740"/>
      <c r="AV11" s="741"/>
      <c r="AW11" s="741"/>
      <c r="AX11" s="741"/>
      <c r="AY11" s="742"/>
      <c r="AZ11" s="718"/>
      <c r="BA11" s="719"/>
      <c r="BB11" s="719"/>
      <c r="BC11" s="719"/>
      <c r="BD11" s="719"/>
      <c r="BE11" s="719"/>
      <c r="BF11" s="719"/>
      <c r="BG11" s="719"/>
      <c r="BI11" s="42"/>
      <c r="BJ11" s="42"/>
      <c r="BK11" s="43"/>
      <c r="BM11" s="116"/>
      <c r="BN11" s="116" t="s">
        <v>181</v>
      </c>
      <c r="BO11" s="116">
        <v>4000</v>
      </c>
      <c r="BP11" s="116">
        <v>4435.08</v>
      </c>
    </row>
    <row r="12" spans="1:68" ht="19.5" customHeight="1">
      <c r="A12" s="30"/>
      <c r="B12" s="673"/>
      <c r="C12" s="509"/>
      <c r="D12" s="509"/>
      <c r="E12" s="509"/>
      <c r="F12" s="509"/>
      <c r="G12" s="509"/>
      <c r="H12" s="509"/>
      <c r="I12" s="509"/>
      <c r="J12" s="509"/>
      <c r="K12" s="674"/>
      <c r="L12" s="659"/>
      <c r="M12" s="660"/>
      <c r="N12" s="660"/>
      <c r="O12" s="660"/>
      <c r="P12" s="661"/>
      <c r="Q12" s="813"/>
      <c r="R12" s="814"/>
      <c r="S12" s="814"/>
      <c r="T12" s="814"/>
      <c r="U12" s="815"/>
      <c r="V12" s="816"/>
      <c r="W12" s="817"/>
      <c r="X12" s="817"/>
      <c r="Y12" s="817"/>
      <c r="Z12" s="818"/>
      <c r="AA12" s="819"/>
      <c r="AB12" s="820"/>
      <c r="AC12" s="820"/>
      <c r="AD12" s="820"/>
      <c r="AE12" s="821"/>
      <c r="AF12" s="625"/>
      <c r="AG12" s="626"/>
      <c r="AH12" s="626"/>
      <c r="AI12" s="626"/>
      <c r="AJ12" s="627"/>
      <c r="AK12" s="730"/>
      <c r="AL12" s="731"/>
      <c r="AM12" s="731"/>
      <c r="AN12" s="731"/>
      <c r="AO12" s="732"/>
      <c r="AP12" s="730"/>
      <c r="AQ12" s="731"/>
      <c r="AR12" s="731"/>
      <c r="AS12" s="731"/>
      <c r="AT12" s="732"/>
      <c r="AU12" s="740"/>
      <c r="AV12" s="741"/>
      <c r="AW12" s="741"/>
      <c r="AX12" s="741"/>
      <c r="AY12" s="742"/>
      <c r="AZ12" s="718"/>
      <c r="BA12" s="719"/>
      <c r="BB12" s="719"/>
      <c r="BC12" s="719"/>
      <c r="BD12" s="719"/>
      <c r="BE12" s="719"/>
      <c r="BF12" s="719"/>
      <c r="BG12" s="719"/>
      <c r="BI12" s="42"/>
      <c r="BJ12" s="42"/>
      <c r="BK12" s="43"/>
      <c r="BM12" s="116"/>
      <c r="BN12" s="116" t="s">
        <v>182</v>
      </c>
      <c r="BO12" s="116">
        <v>4000</v>
      </c>
      <c r="BP12" s="116">
        <v>4435.08</v>
      </c>
    </row>
    <row r="13" spans="1:68" ht="19.5" customHeight="1">
      <c r="A13" s="30"/>
      <c r="B13" s="670" t="s">
        <v>107</v>
      </c>
      <c r="C13" s="671"/>
      <c r="D13" s="671"/>
      <c r="E13" s="671"/>
      <c r="F13" s="671"/>
      <c r="G13" s="671"/>
      <c r="H13" s="671"/>
      <c r="I13" s="671"/>
      <c r="J13" s="671"/>
      <c r="K13" s="672"/>
      <c r="L13" s="89"/>
      <c r="M13" s="662"/>
      <c r="N13" s="662"/>
      <c r="O13" s="663"/>
      <c r="P13" s="664"/>
      <c r="Q13" s="177"/>
      <c r="R13" s="691">
        <v>0.98</v>
      </c>
      <c r="S13" s="691"/>
      <c r="T13" s="507">
        <v>847.11199999999997</v>
      </c>
      <c r="U13" s="692"/>
      <c r="V13" s="142"/>
      <c r="W13" s="826">
        <v>0.98</v>
      </c>
      <c r="X13" s="826"/>
      <c r="Y13" s="827">
        <v>4247.6140000000005</v>
      </c>
      <c r="Z13" s="828"/>
      <c r="AA13" s="216"/>
      <c r="AB13" s="810">
        <v>0.98</v>
      </c>
      <c r="AC13" s="810"/>
      <c r="AD13" s="811">
        <v>4577.384</v>
      </c>
      <c r="AE13" s="812"/>
      <c r="AF13" s="153"/>
      <c r="AG13" s="544">
        <v>0.98</v>
      </c>
      <c r="AH13" s="544"/>
      <c r="AI13" s="689">
        <v>4590.4180000000006</v>
      </c>
      <c r="AJ13" s="690"/>
      <c r="AK13" s="200"/>
      <c r="AL13" s="656">
        <v>0.98</v>
      </c>
      <c r="AM13" s="656"/>
      <c r="AN13" s="743">
        <v>4577.384</v>
      </c>
      <c r="AO13" s="744"/>
      <c r="AP13" s="200"/>
      <c r="AQ13" s="656">
        <v>0.98</v>
      </c>
      <c r="AR13" s="656"/>
      <c r="AS13" s="743">
        <v>4524.5619999999999</v>
      </c>
      <c r="AT13" s="744"/>
      <c r="AU13" s="163"/>
      <c r="AV13" s="747">
        <v>0.98</v>
      </c>
      <c r="AW13" s="747"/>
      <c r="AX13" s="748">
        <v>3509.0859999999998</v>
      </c>
      <c r="AY13" s="749"/>
      <c r="AZ13" s="718"/>
      <c r="BA13" s="719"/>
      <c r="BB13" s="719"/>
      <c r="BC13" s="719"/>
      <c r="BD13" s="719"/>
      <c r="BE13" s="719"/>
      <c r="BF13" s="719"/>
      <c r="BG13" s="719"/>
      <c r="BI13" s="44"/>
      <c r="BJ13" s="44"/>
      <c r="BK13" s="45"/>
      <c r="BM13" s="116"/>
      <c r="BN13" s="116" t="s">
        <v>183</v>
      </c>
      <c r="BO13" s="116">
        <v>2400</v>
      </c>
      <c r="BP13" s="116">
        <v>2661.05</v>
      </c>
    </row>
    <row r="14" spans="1:68" ht="19.5" customHeight="1" thickBot="1">
      <c r="A14" s="30"/>
      <c r="B14" s="510" t="s">
        <v>121</v>
      </c>
      <c r="C14" s="511"/>
      <c r="D14" s="511"/>
      <c r="E14" s="511"/>
      <c r="F14" s="511"/>
      <c r="G14" s="511"/>
      <c r="H14" s="511"/>
      <c r="I14" s="511"/>
      <c r="J14" s="511"/>
      <c r="K14" s="512"/>
      <c r="L14" s="111"/>
      <c r="M14" s="112"/>
      <c r="N14" s="113"/>
      <c r="O14" s="756"/>
      <c r="P14" s="757"/>
      <c r="Q14" s="178" t="s">
        <v>143</v>
      </c>
      <c r="R14" s="179"/>
      <c r="S14" s="180"/>
      <c r="T14" s="665">
        <v>864.4</v>
      </c>
      <c r="U14" s="666"/>
      <c r="V14" s="143" t="s">
        <v>144</v>
      </c>
      <c r="W14" s="144"/>
      <c r="X14" s="145"/>
      <c r="Y14" s="822">
        <v>4334.3</v>
      </c>
      <c r="Z14" s="823"/>
      <c r="AA14" s="217" t="s">
        <v>145</v>
      </c>
      <c r="AB14" s="218"/>
      <c r="AC14" s="219"/>
      <c r="AD14" s="824">
        <v>4670.8</v>
      </c>
      <c r="AE14" s="825"/>
      <c r="AF14" s="154" t="s">
        <v>146</v>
      </c>
      <c r="AG14" s="155"/>
      <c r="AH14" s="156"/>
      <c r="AI14" s="545">
        <v>4684.1000000000004</v>
      </c>
      <c r="AJ14" s="546"/>
      <c r="AK14" s="201" t="s">
        <v>147</v>
      </c>
      <c r="AL14" s="202"/>
      <c r="AM14" s="203"/>
      <c r="AN14" s="754">
        <v>4670.8</v>
      </c>
      <c r="AO14" s="755"/>
      <c r="AP14" s="201" t="s">
        <v>148</v>
      </c>
      <c r="AQ14" s="202"/>
      <c r="AR14" s="203"/>
      <c r="AS14" s="754">
        <v>4616.8999999999996</v>
      </c>
      <c r="AT14" s="755"/>
      <c r="AU14" s="164" t="s">
        <v>149</v>
      </c>
      <c r="AV14" s="165"/>
      <c r="AW14" s="166"/>
      <c r="AX14" s="745">
        <v>3580.7</v>
      </c>
      <c r="AY14" s="746"/>
      <c r="AZ14" s="718"/>
      <c r="BA14" s="719"/>
      <c r="BB14" s="719"/>
      <c r="BC14" s="719"/>
      <c r="BD14" s="719"/>
      <c r="BE14" s="719"/>
      <c r="BF14" s="719"/>
      <c r="BG14" s="719"/>
      <c r="BI14" s="44"/>
      <c r="BJ14" s="44"/>
      <c r="BK14" s="45"/>
      <c r="BM14" s="116"/>
      <c r="BN14" s="116" t="s">
        <v>184</v>
      </c>
      <c r="BO14" s="116">
        <v>3810</v>
      </c>
      <c r="BP14" s="116">
        <v>4225.37</v>
      </c>
    </row>
    <row r="15" spans="1:68" ht="19.5" customHeight="1">
      <c r="A15" s="30"/>
      <c r="B15" s="693" t="s">
        <v>66</v>
      </c>
      <c r="C15" s="694"/>
      <c r="D15" s="694"/>
      <c r="E15" s="694"/>
      <c r="F15" s="694"/>
      <c r="G15" s="694"/>
      <c r="H15" s="694"/>
      <c r="I15" s="694"/>
      <c r="J15" s="694"/>
      <c r="K15" s="695"/>
      <c r="L15" s="110"/>
      <c r="M15" s="678"/>
      <c r="N15" s="678"/>
      <c r="O15" s="678"/>
      <c r="P15" s="679"/>
      <c r="Q15" s="270" t="s">
        <v>206</v>
      </c>
      <c r="R15" s="271"/>
      <c r="S15" s="271"/>
      <c r="T15" s="271"/>
      <c r="U15" s="272"/>
      <c r="V15" s="780">
        <v>3</v>
      </c>
      <c r="W15" s="781"/>
      <c r="X15" s="781"/>
      <c r="Y15" s="781"/>
      <c r="Z15" s="782"/>
      <c r="AA15" s="270">
        <v>4</v>
      </c>
      <c r="AB15" s="271"/>
      <c r="AC15" s="271"/>
      <c r="AD15" s="271"/>
      <c r="AE15" s="272"/>
      <c r="AF15" s="968" t="s">
        <v>188</v>
      </c>
      <c r="AG15" s="969"/>
      <c r="AH15" s="969"/>
      <c r="AI15" s="969"/>
      <c r="AJ15" s="970"/>
      <c r="AK15" s="267">
        <v>9</v>
      </c>
      <c r="AL15" s="268"/>
      <c r="AM15" s="268"/>
      <c r="AN15" s="268"/>
      <c r="AO15" s="269"/>
      <c r="AP15" s="686">
        <v>8</v>
      </c>
      <c r="AQ15" s="687"/>
      <c r="AR15" s="687"/>
      <c r="AS15" s="687"/>
      <c r="AT15" s="688"/>
      <c r="AU15" s="270">
        <v>2</v>
      </c>
      <c r="AV15" s="271"/>
      <c r="AW15" s="271"/>
      <c r="AX15" s="271"/>
      <c r="AY15" s="272"/>
      <c r="AZ15" s="565"/>
      <c r="BA15" s="566"/>
      <c r="BB15" s="566"/>
      <c r="BC15" s="566"/>
      <c r="BD15" s="566"/>
      <c r="BE15" s="566"/>
      <c r="BF15" s="566"/>
      <c r="BG15" s="566"/>
      <c r="BI15" s="31"/>
      <c r="BJ15" s="31"/>
      <c r="BK15" s="32"/>
      <c r="BM15" s="116"/>
      <c r="BN15" s="116" t="s">
        <v>185</v>
      </c>
      <c r="BO15" s="116">
        <v>550</v>
      </c>
      <c r="BP15" s="116">
        <v>609.82000000000005</v>
      </c>
    </row>
    <row r="16" spans="1:68" ht="19.5" customHeight="1">
      <c r="A16" s="30"/>
      <c r="B16" s="657" t="s">
        <v>65</v>
      </c>
      <c r="C16" s="562"/>
      <c r="D16" s="562"/>
      <c r="E16" s="562"/>
      <c r="F16" s="562"/>
      <c r="G16" s="562"/>
      <c r="H16" s="562"/>
      <c r="I16" s="562"/>
      <c r="J16" s="562"/>
      <c r="K16" s="658"/>
      <c r="L16" s="667"/>
      <c r="M16" s="668"/>
      <c r="N16" s="668"/>
      <c r="O16" s="668"/>
      <c r="P16" s="669"/>
      <c r="Q16" s="829" t="s">
        <v>208</v>
      </c>
      <c r="R16" s="829"/>
      <c r="S16" s="829"/>
      <c r="T16" s="829"/>
      <c r="U16" s="829"/>
      <c r="V16" s="830" t="s">
        <v>190</v>
      </c>
      <c r="W16" s="830"/>
      <c r="X16" s="830"/>
      <c r="Y16" s="830"/>
      <c r="Z16" s="830"/>
      <c r="AA16" s="1040" t="str">
        <f>G43</f>
        <v>RBD PO (MB)</v>
      </c>
      <c r="AB16" s="1040"/>
      <c r="AC16" s="1040"/>
      <c r="AD16" s="1040"/>
      <c r="AE16" s="1040"/>
      <c r="AF16" s="1041" t="s">
        <v>203</v>
      </c>
      <c r="AG16" s="1041"/>
      <c r="AH16" s="1041"/>
      <c r="AI16" s="1041"/>
      <c r="AJ16" s="1041"/>
      <c r="AK16" s="652" t="s">
        <v>211</v>
      </c>
      <c r="AL16" s="652"/>
      <c r="AM16" s="652"/>
      <c r="AN16" s="652"/>
      <c r="AO16" s="652"/>
      <c r="AP16" s="582" t="s">
        <v>210</v>
      </c>
      <c r="AQ16" s="582"/>
      <c r="AR16" s="582"/>
      <c r="AS16" s="582"/>
      <c r="AT16" s="582"/>
      <c r="AU16" s="572" t="s">
        <v>201</v>
      </c>
      <c r="AV16" s="573"/>
      <c r="AW16" s="573"/>
      <c r="AX16" s="573"/>
      <c r="AY16" s="574"/>
      <c r="AZ16" s="565"/>
      <c r="BA16" s="566"/>
      <c r="BB16" s="566"/>
      <c r="BC16" s="566"/>
      <c r="BD16" s="566"/>
      <c r="BE16" s="566"/>
      <c r="BF16" s="566"/>
      <c r="BG16" s="566"/>
      <c r="BI16" s="34"/>
      <c r="BJ16" s="34"/>
      <c r="BK16" s="46"/>
      <c r="BM16" s="116"/>
      <c r="BN16" s="116" t="s">
        <v>186</v>
      </c>
      <c r="BO16" s="116">
        <v>900</v>
      </c>
      <c r="BP16" s="116">
        <v>997.89</v>
      </c>
    </row>
    <row r="17" spans="1:68" ht="19.5" customHeight="1">
      <c r="A17" s="20"/>
      <c r="B17" s="657"/>
      <c r="C17" s="562"/>
      <c r="D17" s="562"/>
      <c r="E17" s="562"/>
      <c r="F17" s="562"/>
      <c r="G17" s="562"/>
      <c r="H17" s="562"/>
      <c r="I17" s="562"/>
      <c r="J17" s="562"/>
      <c r="K17" s="658"/>
      <c r="L17" s="667"/>
      <c r="M17" s="668"/>
      <c r="N17" s="668"/>
      <c r="O17" s="668"/>
      <c r="P17" s="669"/>
      <c r="Q17" s="829"/>
      <c r="R17" s="829"/>
      <c r="S17" s="829"/>
      <c r="T17" s="829"/>
      <c r="U17" s="829"/>
      <c r="V17" s="830"/>
      <c r="W17" s="830"/>
      <c r="X17" s="830"/>
      <c r="Y17" s="830"/>
      <c r="Z17" s="830"/>
      <c r="AA17" s="1040"/>
      <c r="AB17" s="1040"/>
      <c r="AC17" s="1040"/>
      <c r="AD17" s="1040"/>
      <c r="AE17" s="1040"/>
      <c r="AF17" s="1041"/>
      <c r="AG17" s="1041"/>
      <c r="AH17" s="1041"/>
      <c r="AI17" s="1041"/>
      <c r="AJ17" s="1041"/>
      <c r="AK17" s="652"/>
      <c r="AL17" s="652"/>
      <c r="AM17" s="652"/>
      <c r="AN17" s="652"/>
      <c r="AO17" s="652"/>
      <c r="AP17" s="582"/>
      <c r="AQ17" s="582"/>
      <c r="AR17" s="582"/>
      <c r="AS17" s="582"/>
      <c r="AT17" s="582"/>
      <c r="AU17" s="572"/>
      <c r="AV17" s="573"/>
      <c r="AW17" s="573"/>
      <c r="AX17" s="573"/>
      <c r="AY17" s="574"/>
      <c r="AZ17" s="565"/>
      <c r="BA17" s="566"/>
      <c r="BB17" s="566"/>
      <c r="BC17" s="566"/>
      <c r="BD17" s="566"/>
      <c r="BE17" s="566"/>
      <c r="BF17" s="566"/>
      <c r="BG17" s="566"/>
      <c r="BI17" s="36"/>
      <c r="BJ17" s="36"/>
      <c r="BK17" s="46"/>
      <c r="BO17" s="23">
        <f>SUM(BO3:BO16)</f>
        <v>39660</v>
      </c>
      <c r="BP17" s="23">
        <f>SUM(BP3:BP16)</f>
        <v>44447.520000000004</v>
      </c>
    </row>
    <row r="18" spans="1:68" ht="19.5" customHeight="1">
      <c r="A18" s="30"/>
      <c r="B18" s="595" t="s">
        <v>8</v>
      </c>
      <c r="C18" s="596"/>
      <c r="D18" s="596"/>
      <c r="E18" s="596"/>
      <c r="F18" s="596"/>
      <c r="G18" s="596"/>
      <c r="H18" s="596"/>
      <c r="I18" s="596"/>
      <c r="J18" s="596"/>
      <c r="K18" s="597"/>
      <c r="L18" s="675"/>
      <c r="M18" s="676"/>
      <c r="N18" s="676"/>
      <c r="O18" s="676"/>
      <c r="P18" s="677"/>
      <c r="Q18" s="1048"/>
      <c r="R18" s="1049"/>
      <c r="S18" s="1049"/>
      <c r="T18" s="1049"/>
      <c r="U18" s="1050"/>
      <c r="V18" s="1051"/>
      <c r="W18" s="1052"/>
      <c r="X18" s="1052"/>
      <c r="Y18" s="1052"/>
      <c r="Z18" s="1053"/>
      <c r="AA18" s="1022"/>
      <c r="AB18" s="1023"/>
      <c r="AC18" s="1023"/>
      <c r="AD18" s="1023"/>
      <c r="AE18" s="1024"/>
      <c r="AF18" s="1025"/>
      <c r="AG18" s="1026"/>
      <c r="AH18" s="1026"/>
      <c r="AI18" s="1026"/>
      <c r="AJ18" s="1027"/>
      <c r="AK18" s="1042"/>
      <c r="AL18" s="1043"/>
      <c r="AM18" s="1043"/>
      <c r="AN18" s="1043"/>
      <c r="AO18" s="1044"/>
      <c r="AP18" s="1045"/>
      <c r="AQ18" s="1046"/>
      <c r="AR18" s="1046"/>
      <c r="AS18" s="1046"/>
      <c r="AT18" s="1047"/>
      <c r="AU18" s="1045"/>
      <c r="AV18" s="1046"/>
      <c r="AW18" s="1046"/>
      <c r="AX18" s="1046"/>
      <c r="AY18" s="1047"/>
      <c r="AZ18" s="565"/>
      <c r="BA18" s="566"/>
      <c r="BB18" s="566"/>
      <c r="BC18" s="566"/>
      <c r="BD18" s="566"/>
      <c r="BE18" s="566"/>
      <c r="BF18" s="566"/>
      <c r="BG18" s="566"/>
      <c r="BI18" s="36"/>
      <c r="BJ18" s="36"/>
      <c r="BK18" s="46"/>
    </row>
    <row r="19" spans="1:68" ht="19.5" customHeight="1">
      <c r="A19" s="47"/>
      <c r="B19" s="595" t="s">
        <v>9</v>
      </c>
      <c r="C19" s="596"/>
      <c r="D19" s="596"/>
      <c r="E19" s="596"/>
      <c r="F19" s="596"/>
      <c r="G19" s="596"/>
      <c r="H19" s="596"/>
      <c r="I19" s="596"/>
      <c r="J19" s="596"/>
      <c r="K19" s="597"/>
      <c r="L19" s="598"/>
      <c r="M19" s="599"/>
      <c r="N19" s="599"/>
      <c r="O19" s="599"/>
      <c r="P19" s="600"/>
      <c r="Q19" s="609" t="s">
        <v>199</v>
      </c>
      <c r="R19" s="610"/>
      <c r="S19" s="610"/>
      <c r="T19" s="610"/>
      <c r="U19" s="611"/>
      <c r="V19" s="1028" t="s">
        <v>227</v>
      </c>
      <c r="W19" s="1029"/>
      <c r="X19" s="1029"/>
      <c r="Y19" s="1029"/>
      <c r="Z19" s="1030"/>
      <c r="AA19" s="1031" t="s">
        <v>215</v>
      </c>
      <c r="AB19" s="1032"/>
      <c r="AC19" s="1032"/>
      <c r="AD19" s="1032"/>
      <c r="AE19" s="1033"/>
      <c r="AF19" s="1034" t="s">
        <v>199</v>
      </c>
      <c r="AG19" s="1035"/>
      <c r="AH19" s="1035"/>
      <c r="AI19" s="1035"/>
      <c r="AJ19" s="1036"/>
      <c r="AK19" s="638" t="s">
        <v>199</v>
      </c>
      <c r="AL19" s="639"/>
      <c r="AM19" s="639"/>
      <c r="AN19" s="639"/>
      <c r="AO19" s="640"/>
      <c r="AP19" s="569" t="s">
        <v>199</v>
      </c>
      <c r="AQ19" s="570"/>
      <c r="AR19" s="570"/>
      <c r="AS19" s="570"/>
      <c r="AT19" s="571"/>
      <c r="AU19" s="569" t="s">
        <v>227</v>
      </c>
      <c r="AV19" s="570"/>
      <c r="AW19" s="570"/>
      <c r="AX19" s="570"/>
      <c r="AY19" s="571"/>
      <c r="AZ19" s="565"/>
      <c r="BA19" s="566"/>
      <c r="BB19" s="566"/>
      <c r="BC19" s="566"/>
      <c r="BD19" s="566"/>
      <c r="BE19" s="566"/>
      <c r="BF19" s="566"/>
      <c r="BG19" s="566"/>
      <c r="BI19" s="36"/>
      <c r="BJ19" s="36"/>
      <c r="BK19" s="46"/>
    </row>
    <row r="20" spans="1:68" ht="19.5" customHeight="1">
      <c r="A20" s="47"/>
      <c r="B20" s="595" t="s">
        <v>10</v>
      </c>
      <c r="C20" s="596"/>
      <c r="D20" s="596"/>
      <c r="E20" s="596"/>
      <c r="F20" s="596"/>
      <c r="G20" s="596"/>
      <c r="H20" s="596"/>
      <c r="I20" s="596"/>
      <c r="J20" s="596"/>
      <c r="K20" s="597"/>
      <c r="L20" s="598"/>
      <c r="M20" s="599"/>
      <c r="N20" s="599"/>
      <c r="O20" s="599"/>
      <c r="P20" s="600"/>
      <c r="Q20" s="609" t="s">
        <v>216</v>
      </c>
      <c r="R20" s="610"/>
      <c r="S20" s="610"/>
      <c r="T20" s="610"/>
      <c r="U20" s="611"/>
      <c r="V20" s="1028" t="s">
        <v>216</v>
      </c>
      <c r="W20" s="1029"/>
      <c r="X20" s="1029"/>
      <c r="Y20" s="1029"/>
      <c r="Z20" s="1030"/>
      <c r="AA20" s="1031" t="s">
        <v>214</v>
      </c>
      <c r="AB20" s="1032"/>
      <c r="AC20" s="1032"/>
      <c r="AD20" s="1032"/>
      <c r="AE20" s="1033"/>
      <c r="AF20" s="1034" t="s">
        <v>216</v>
      </c>
      <c r="AG20" s="1035"/>
      <c r="AH20" s="1035"/>
      <c r="AI20" s="1035"/>
      <c r="AJ20" s="1036"/>
      <c r="AK20" s="638" t="s">
        <v>216</v>
      </c>
      <c r="AL20" s="639"/>
      <c r="AM20" s="639"/>
      <c r="AN20" s="639"/>
      <c r="AO20" s="640"/>
      <c r="AP20" s="1037" t="s">
        <v>218</v>
      </c>
      <c r="AQ20" s="1038"/>
      <c r="AR20" s="1038"/>
      <c r="AS20" s="1038"/>
      <c r="AT20" s="1039"/>
      <c r="AU20" s="790" t="s">
        <v>214</v>
      </c>
      <c r="AV20" s="791"/>
      <c r="AW20" s="791"/>
      <c r="AX20" s="791"/>
      <c r="AY20" s="792"/>
      <c r="AZ20" s="565"/>
      <c r="BA20" s="566"/>
      <c r="BB20" s="566"/>
      <c r="BC20" s="566"/>
      <c r="BD20" s="566"/>
      <c r="BE20" s="566"/>
      <c r="BF20" s="566"/>
      <c r="BG20" s="566"/>
      <c r="BI20" s="48"/>
      <c r="BJ20" s="48"/>
      <c r="BK20" s="46"/>
    </row>
    <row r="21" spans="1:68" ht="19.5" customHeight="1">
      <c r="A21" s="47"/>
      <c r="B21" s="595" t="s">
        <v>170</v>
      </c>
      <c r="C21" s="596"/>
      <c r="D21" s="596"/>
      <c r="E21" s="596"/>
      <c r="F21" s="596"/>
      <c r="G21" s="596"/>
      <c r="H21" s="596"/>
      <c r="I21" s="596"/>
      <c r="J21" s="596"/>
      <c r="K21" s="597"/>
      <c r="L21" s="704"/>
      <c r="M21" s="705"/>
      <c r="N21" s="705"/>
      <c r="O21" s="705"/>
      <c r="P21" s="706"/>
      <c r="Q21" s="641">
        <f>BO16</f>
        <v>900</v>
      </c>
      <c r="R21" s="642"/>
      <c r="S21" s="642"/>
      <c r="T21" s="642"/>
      <c r="U21" s="643"/>
      <c r="V21" s="849">
        <f>BO14</f>
        <v>3810</v>
      </c>
      <c r="W21" s="850"/>
      <c r="X21" s="850"/>
      <c r="Y21" s="850"/>
      <c r="Z21" s="851"/>
      <c r="AA21" s="1019">
        <f>BO12</f>
        <v>4000</v>
      </c>
      <c r="AB21" s="1020"/>
      <c r="AC21" s="1020"/>
      <c r="AD21" s="1020"/>
      <c r="AE21" s="1021"/>
      <c r="AF21" s="606">
        <f>BO10</f>
        <v>4000</v>
      </c>
      <c r="AG21" s="607"/>
      <c r="AH21" s="607"/>
      <c r="AI21" s="607"/>
      <c r="AJ21" s="608"/>
      <c r="AK21" s="601">
        <f>BO8</f>
        <v>4000</v>
      </c>
      <c r="AL21" s="602"/>
      <c r="AM21" s="602"/>
      <c r="AN21" s="602"/>
      <c r="AO21" s="603"/>
      <c r="AP21" s="852">
        <f>BO6</f>
        <v>2000</v>
      </c>
      <c r="AQ21" s="853"/>
      <c r="AR21" s="853"/>
      <c r="AS21" s="853"/>
      <c r="AT21" s="854"/>
      <c r="AU21" s="804">
        <f>BO4</f>
        <v>2000</v>
      </c>
      <c r="AV21" s="805"/>
      <c r="AW21" s="805"/>
      <c r="AX21" s="805"/>
      <c r="AY21" s="806"/>
      <c r="AZ21" s="565"/>
      <c r="BA21" s="566"/>
      <c r="BB21" s="566"/>
      <c r="BC21" s="566"/>
      <c r="BD21" s="566"/>
      <c r="BE21" s="566"/>
      <c r="BF21" s="566"/>
      <c r="BG21" s="566"/>
      <c r="BK21" s="46"/>
    </row>
    <row r="22" spans="1:68" ht="19.5" customHeight="1">
      <c r="A22" s="47"/>
      <c r="B22" s="595" t="s">
        <v>11</v>
      </c>
      <c r="C22" s="596"/>
      <c r="D22" s="596"/>
      <c r="E22" s="596"/>
      <c r="F22" s="596"/>
      <c r="G22" s="596"/>
      <c r="H22" s="596"/>
      <c r="I22" s="596"/>
      <c r="J22" s="596"/>
      <c r="K22" s="597"/>
      <c r="L22" s="604"/>
      <c r="M22" s="605"/>
      <c r="N22" s="605"/>
      <c r="O22" s="634"/>
      <c r="P22" s="635"/>
      <c r="Q22" s="636">
        <f>BP16</f>
        <v>997.89</v>
      </c>
      <c r="R22" s="637"/>
      <c r="S22" s="637"/>
      <c r="T22" s="752">
        <f>Q22/T26</f>
        <v>0.88756559637107535</v>
      </c>
      <c r="U22" s="753"/>
      <c r="V22" s="860">
        <f>BP14</f>
        <v>4225.37</v>
      </c>
      <c r="W22" s="861"/>
      <c r="X22" s="861"/>
      <c r="Y22" s="858">
        <f>V22/Y26</f>
        <v>0.98002319378406588</v>
      </c>
      <c r="Z22" s="859"/>
      <c r="AA22" s="1015">
        <f>BP12</f>
        <v>4435.08</v>
      </c>
      <c r="AB22" s="1016"/>
      <c r="AC22" s="1016"/>
      <c r="AD22" s="1017">
        <f>AA22/AD26</f>
        <v>0.94975694370088015</v>
      </c>
      <c r="AE22" s="1018"/>
      <c r="AF22" s="623">
        <f>BP10</f>
        <v>4541.84</v>
      </c>
      <c r="AG22" s="624"/>
      <c r="AH22" s="624"/>
      <c r="AI22" s="617">
        <f>AF22/AI26</f>
        <v>0.97261922607448026</v>
      </c>
      <c r="AJ22" s="618"/>
      <c r="AK22" s="615">
        <f>BP8</f>
        <v>4541.8</v>
      </c>
      <c r="AL22" s="616"/>
      <c r="AM22" s="616"/>
      <c r="AN22" s="647">
        <f>AK22/AN26</f>
        <v>0.97261066021371834</v>
      </c>
      <c r="AO22" s="648"/>
      <c r="AP22" s="591">
        <f>BP6</f>
        <v>2255.5500000000002</v>
      </c>
      <c r="AQ22" s="592"/>
      <c r="AR22" s="592"/>
      <c r="AS22" s="593">
        <f>AP22/AS26</f>
        <v>0.49001737996958511</v>
      </c>
      <c r="AT22" s="594"/>
      <c r="AU22" s="796">
        <f>BP4</f>
        <v>2217.54</v>
      </c>
      <c r="AV22" s="797"/>
      <c r="AW22" s="797"/>
      <c r="AX22" s="798">
        <f>AU22/AX26</f>
        <v>0.62173437631424011</v>
      </c>
      <c r="AY22" s="799"/>
      <c r="AZ22" s="565"/>
      <c r="BA22" s="566"/>
      <c r="BB22" s="566"/>
      <c r="BC22" s="566"/>
      <c r="BD22" s="566"/>
      <c r="BE22" s="566"/>
      <c r="BF22" s="566"/>
      <c r="BG22" s="566"/>
      <c r="BI22" s="40"/>
      <c r="BJ22" s="40"/>
      <c r="BK22" s="41"/>
    </row>
    <row r="23" spans="1:68" ht="19.5" customHeight="1">
      <c r="A23" s="47"/>
      <c r="B23" s="673" t="s">
        <v>69</v>
      </c>
      <c r="C23" s="509"/>
      <c r="D23" s="509"/>
      <c r="E23" s="509"/>
      <c r="F23" s="509"/>
      <c r="G23" s="509"/>
      <c r="H23" s="509"/>
      <c r="I23" s="509"/>
      <c r="J23" s="509"/>
      <c r="K23" s="674"/>
      <c r="L23" s="659"/>
      <c r="M23" s="660"/>
      <c r="N23" s="660"/>
      <c r="O23" s="660"/>
      <c r="P23" s="661"/>
      <c r="Q23" s="758"/>
      <c r="R23" s="759"/>
      <c r="S23" s="759"/>
      <c r="T23" s="759"/>
      <c r="U23" s="760"/>
      <c r="V23" s="855"/>
      <c r="W23" s="856"/>
      <c r="X23" s="856"/>
      <c r="Y23" s="856"/>
      <c r="Z23" s="857"/>
      <c r="AA23" s="1012"/>
      <c r="AB23" s="1013"/>
      <c r="AC23" s="1013"/>
      <c r="AD23" s="1013"/>
      <c r="AE23" s="1014"/>
      <c r="AF23" s="625"/>
      <c r="AG23" s="626"/>
      <c r="AH23" s="626"/>
      <c r="AI23" s="626"/>
      <c r="AJ23" s="627"/>
      <c r="AK23" s="761"/>
      <c r="AL23" s="762"/>
      <c r="AM23" s="762"/>
      <c r="AN23" s="762"/>
      <c r="AO23" s="763"/>
      <c r="AP23" s="588"/>
      <c r="AQ23" s="589"/>
      <c r="AR23" s="589"/>
      <c r="AS23" s="589"/>
      <c r="AT23" s="590"/>
      <c r="AU23" s="816"/>
      <c r="AV23" s="817"/>
      <c r="AW23" s="817"/>
      <c r="AX23" s="817"/>
      <c r="AY23" s="818"/>
      <c r="AZ23" s="565"/>
      <c r="BA23" s="566"/>
      <c r="BB23" s="566"/>
      <c r="BC23" s="566"/>
      <c r="BD23" s="566"/>
      <c r="BE23" s="566"/>
      <c r="BF23" s="566"/>
      <c r="BG23" s="566"/>
      <c r="BI23" s="42"/>
      <c r="BJ23" s="42"/>
      <c r="BK23" s="43"/>
    </row>
    <row r="24" spans="1:68" ht="19.5" customHeight="1">
      <c r="A24" s="47"/>
      <c r="B24" s="673"/>
      <c r="C24" s="509"/>
      <c r="D24" s="509"/>
      <c r="E24" s="509"/>
      <c r="F24" s="509"/>
      <c r="G24" s="509"/>
      <c r="H24" s="509"/>
      <c r="I24" s="509"/>
      <c r="J24" s="509"/>
      <c r="K24" s="674"/>
      <c r="L24" s="659"/>
      <c r="M24" s="660"/>
      <c r="N24" s="660"/>
      <c r="O24" s="660"/>
      <c r="P24" s="661"/>
      <c r="Q24" s="758"/>
      <c r="R24" s="759"/>
      <c r="S24" s="759"/>
      <c r="T24" s="759"/>
      <c r="U24" s="760"/>
      <c r="V24" s="855"/>
      <c r="W24" s="856"/>
      <c r="X24" s="856"/>
      <c r="Y24" s="856"/>
      <c r="Z24" s="857"/>
      <c r="AA24" s="1012"/>
      <c r="AB24" s="1013"/>
      <c r="AC24" s="1013"/>
      <c r="AD24" s="1013"/>
      <c r="AE24" s="1014"/>
      <c r="AF24" s="625"/>
      <c r="AG24" s="626"/>
      <c r="AH24" s="626"/>
      <c r="AI24" s="626"/>
      <c r="AJ24" s="627"/>
      <c r="AK24" s="761"/>
      <c r="AL24" s="762"/>
      <c r="AM24" s="762"/>
      <c r="AN24" s="762"/>
      <c r="AO24" s="763"/>
      <c r="AP24" s="588"/>
      <c r="AQ24" s="589"/>
      <c r="AR24" s="589"/>
      <c r="AS24" s="589"/>
      <c r="AT24" s="590"/>
      <c r="AU24" s="816"/>
      <c r="AV24" s="817"/>
      <c r="AW24" s="817"/>
      <c r="AX24" s="817"/>
      <c r="AY24" s="818"/>
      <c r="AZ24" s="565"/>
      <c r="BA24" s="566"/>
      <c r="BB24" s="566"/>
      <c r="BC24" s="566"/>
      <c r="BD24" s="566"/>
      <c r="BE24" s="566"/>
      <c r="BF24" s="566"/>
      <c r="BG24" s="566"/>
      <c r="BI24" s="42"/>
      <c r="BJ24" s="42"/>
      <c r="BK24" s="43"/>
    </row>
    <row r="25" spans="1:68" ht="19.5" customHeight="1">
      <c r="A25" s="26"/>
      <c r="B25" s="670" t="s">
        <v>107</v>
      </c>
      <c r="C25" s="671"/>
      <c r="D25" s="671"/>
      <c r="E25" s="671"/>
      <c r="F25" s="671"/>
      <c r="G25" s="671"/>
      <c r="H25" s="671"/>
      <c r="I25" s="671"/>
      <c r="J25" s="671"/>
      <c r="K25" s="672"/>
      <c r="L25" s="88"/>
      <c r="M25" s="662"/>
      <c r="N25" s="662"/>
      <c r="O25" s="654"/>
      <c r="P25" s="774"/>
      <c r="Q25" s="177"/>
      <c r="R25" s="775">
        <v>0.98</v>
      </c>
      <c r="S25" s="775"/>
      <c r="T25" s="507">
        <v>1101.8139999999999</v>
      </c>
      <c r="U25" s="508"/>
      <c r="V25" s="232"/>
      <c r="W25" s="864">
        <v>0.98</v>
      </c>
      <c r="X25" s="864"/>
      <c r="Y25" s="862">
        <v>4225.2699999999995</v>
      </c>
      <c r="Z25" s="863"/>
      <c r="AA25" s="243"/>
      <c r="AB25" s="1009">
        <v>0.98</v>
      </c>
      <c r="AC25" s="1009"/>
      <c r="AD25" s="1010">
        <v>4576.3059999999996</v>
      </c>
      <c r="AE25" s="1011"/>
      <c r="AF25" s="153"/>
      <c r="AG25" s="544">
        <v>0.98</v>
      </c>
      <c r="AH25" s="544"/>
      <c r="AI25" s="557">
        <v>4576.3059999999996</v>
      </c>
      <c r="AJ25" s="558"/>
      <c r="AK25" s="188"/>
      <c r="AL25" s="541">
        <v>0.98</v>
      </c>
      <c r="AM25" s="541"/>
      <c r="AN25" s="776">
        <v>4576.3059999999996</v>
      </c>
      <c r="AO25" s="777"/>
      <c r="AP25" s="212"/>
      <c r="AQ25" s="575">
        <v>0.98</v>
      </c>
      <c r="AR25" s="575"/>
      <c r="AS25" s="567">
        <v>4510.9399999999996</v>
      </c>
      <c r="AT25" s="568"/>
      <c r="AU25" s="142"/>
      <c r="AV25" s="826">
        <v>0.98</v>
      </c>
      <c r="AW25" s="826"/>
      <c r="AX25" s="865">
        <v>3495.366</v>
      </c>
      <c r="AY25" s="866"/>
      <c r="AZ25" s="565"/>
      <c r="BA25" s="566"/>
      <c r="BB25" s="566"/>
      <c r="BC25" s="566"/>
      <c r="BD25" s="566"/>
      <c r="BE25" s="566"/>
      <c r="BF25" s="566"/>
      <c r="BG25" s="566"/>
      <c r="BI25" s="44"/>
      <c r="BJ25" s="44"/>
      <c r="BK25" s="45"/>
    </row>
    <row r="26" spans="1:68" ht="19.5" customHeight="1" thickBot="1">
      <c r="A26" s="30"/>
      <c r="B26" s="510" t="s">
        <v>108</v>
      </c>
      <c r="C26" s="511"/>
      <c r="D26" s="511"/>
      <c r="E26" s="511"/>
      <c r="F26" s="511"/>
      <c r="G26" s="511"/>
      <c r="H26" s="511"/>
      <c r="I26" s="511"/>
      <c r="J26" s="511"/>
      <c r="K26" s="512"/>
      <c r="L26" s="111"/>
      <c r="M26" s="112"/>
      <c r="N26" s="113"/>
      <c r="O26" s="756"/>
      <c r="P26" s="757"/>
      <c r="Q26" s="178" t="s">
        <v>150</v>
      </c>
      <c r="R26" s="179"/>
      <c r="S26" s="180"/>
      <c r="T26" s="665">
        <v>1124.3</v>
      </c>
      <c r="U26" s="666"/>
      <c r="V26" s="233" t="s">
        <v>151</v>
      </c>
      <c r="W26" s="234"/>
      <c r="X26" s="235"/>
      <c r="Y26" s="867">
        <v>4311.5</v>
      </c>
      <c r="Z26" s="868"/>
      <c r="AA26" s="244" t="s">
        <v>152</v>
      </c>
      <c r="AB26" s="245"/>
      <c r="AC26" s="246"/>
      <c r="AD26" s="1007">
        <v>4669.7</v>
      </c>
      <c r="AE26" s="1008"/>
      <c r="AF26" s="154" t="s">
        <v>153</v>
      </c>
      <c r="AG26" s="155"/>
      <c r="AH26" s="156"/>
      <c r="AI26" s="545">
        <v>4669.7</v>
      </c>
      <c r="AJ26" s="546"/>
      <c r="AK26" s="189" t="s">
        <v>154</v>
      </c>
      <c r="AL26" s="190"/>
      <c r="AM26" s="191"/>
      <c r="AN26" s="551">
        <v>4669.7</v>
      </c>
      <c r="AO26" s="552"/>
      <c r="AP26" s="213" t="s">
        <v>155</v>
      </c>
      <c r="AQ26" s="214"/>
      <c r="AR26" s="215"/>
      <c r="AS26" s="563">
        <v>4603</v>
      </c>
      <c r="AT26" s="564"/>
      <c r="AU26" s="143" t="s">
        <v>156</v>
      </c>
      <c r="AV26" s="144"/>
      <c r="AW26" s="145"/>
      <c r="AX26" s="822">
        <v>3566.7</v>
      </c>
      <c r="AY26" s="823"/>
      <c r="AZ26" s="565"/>
      <c r="BA26" s="566"/>
      <c r="BB26" s="566"/>
      <c r="BC26" s="566"/>
      <c r="BD26" s="566"/>
      <c r="BE26" s="566"/>
      <c r="BF26" s="566"/>
      <c r="BG26" s="566"/>
      <c r="BI26" s="44"/>
      <c r="BJ26" s="44"/>
      <c r="BK26" s="45"/>
    </row>
    <row r="27" spans="1:68" ht="30" customHeight="1">
      <c r="A27" s="30"/>
      <c r="B27" s="49"/>
      <c r="C27" s="50"/>
      <c r="D27" s="103"/>
      <c r="E27" s="50"/>
      <c r="G27" s="50"/>
      <c r="H27" s="50"/>
      <c r="I27" s="50"/>
      <c r="J27" s="50"/>
      <c r="L27" s="50"/>
      <c r="M27" s="50"/>
      <c r="N27" s="50"/>
      <c r="O27" s="50"/>
      <c r="Q27" s="50"/>
      <c r="R27" s="50"/>
      <c r="S27" s="50"/>
      <c r="T27" s="50"/>
      <c r="V27" s="50"/>
      <c r="W27" s="50"/>
      <c r="X27" s="50"/>
      <c r="Y27" s="50"/>
      <c r="AA27" s="50"/>
      <c r="AB27" s="50"/>
      <c r="AC27" s="50"/>
      <c r="AD27" s="50"/>
      <c r="AF27" s="50"/>
      <c r="AG27" s="50"/>
      <c r="AH27" s="50"/>
      <c r="AI27" s="50"/>
      <c r="AK27" s="50"/>
      <c r="AL27" s="50"/>
      <c r="AM27" s="50"/>
      <c r="AN27" s="50"/>
      <c r="BA27" s="50"/>
      <c r="BB27" s="50"/>
      <c r="BC27" s="50"/>
      <c r="BE27" s="50"/>
      <c r="BF27" s="50"/>
      <c r="BG27" s="50"/>
      <c r="BH27" s="50"/>
      <c r="BI27" s="44"/>
      <c r="BJ27" s="44"/>
      <c r="BK27" s="45"/>
    </row>
    <row r="28" spans="1:68" ht="26.25" customHeight="1">
      <c r="A28" s="30"/>
      <c r="B28" s="117" t="s">
        <v>18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  <c r="BJ28" s="52"/>
      <c r="BK28" s="53"/>
    </row>
    <row r="29" spans="1:68" ht="78" customHeight="1">
      <c r="A29" s="119"/>
      <c r="B29" s="771" t="s">
        <v>12</v>
      </c>
      <c r="C29" s="772"/>
      <c r="D29" s="772"/>
      <c r="E29" s="773"/>
      <c r="F29" s="120" t="s">
        <v>112</v>
      </c>
      <c r="G29" s="509" t="s">
        <v>105</v>
      </c>
      <c r="H29" s="509"/>
      <c r="I29" s="509"/>
      <c r="J29" s="509"/>
      <c r="K29" s="509"/>
      <c r="L29" s="509" t="s">
        <v>168</v>
      </c>
      <c r="M29" s="509"/>
      <c r="N29" s="509"/>
      <c r="O29" s="509" t="s">
        <v>169</v>
      </c>
      <c r="P29" s="509"/>
      <c r="Q29" s="509"/>
      <c r="R29" s="509" t="s">
        <v>13</v>
      </c>
      <c r="S29" s="509"/>
      <c r="T29" s="509"/>
      <c r="U29" s="509"/>
      <c r="V29" s="509" t="s">
        <v>14</v>
      </c>
      <c r="W29" s="509"/>
      <c r="X29" s="509"/>
      <c r="Y29" s="509"/>
      <c r="Z29" s="548" t="s">
        <v>49</v>
      </c>
      <c r="AA29" s="548"/>
      <c r="AB29" s="548"/>
      <c r="AC29" s="548"/>
      <c r="AD29" s="548"/>
      <c r="AE29" s="548"/>
      <c r="AF29" s="107" t="s">
        <v>119</v>
      </c>
      <c r="AG29" s="107" t="s">
        <v>109</v>
      </c>
      <c r="AH29" s="130" t="s">
        <v>15</v>
      </c>
      <c r="AI29" s="548" t="s">
        <v>191</v>
      </c>
      <c r="AJ29" s="548"/>
      <c r="AK29" s="105" t="s">
        <v>120</v>
      </c>
      <c r="AL29" s="105" t="s">
        <v>113</v>
      </c>
      <c r="AM29" s="105" t="s">
        <v>16</v>
      </c>
      <c r="AN29" s="542" t="s">
        <v>142</v>
      </c>
      <c r="AO29" s="543"/>
      <c r="AP29" s="542" t="s">
        <v>97</v>
      </c>
      <c r="AQ29" s="543"/>
      <c r="AR29" s="104" t="s">
        <v>110</v>
      </c>
      <c r="AS29" s="106" t="s">
        <v>67</v>
      </c>
      <c r="AT29" s="562" t="s">
        <v>17</v>
      </c>
      <c r="AU29" s="562"/>
      <c r="AV29" s="778" t="s">
        <v>50</v>
      </c>
      <c r="AW29" s="779"/>
      <c r="AX29" s="104" t="s">
        <v>118</v>
      </c>
      <c r="AY29" s="108" t="s">
        <v>123</v>
      </c>
      <c r="AZ29" s="105" t="s">
        <v>52</v>
      </c>
      <c r="BA29" s="105" t="s">
        <v>51</v>
      </c>
      <c r="BB29" s="105" t="s">
        <v>55</v>
      </c>
      <c r="BC29" s="106" t="s">
        <v>53</v>
      </c>
      <c r="BD29" s="583" t="s">
        <v>54</v>
      </c>
      <c r="BE29" s="584"/>
      <c r="BF29" s="584"/>
      <c r="BG29" s="584"/>
      <c r="BH29" s="585"/>
      <c r="BI29" s="562" t="s">
        <v>114</v>
      </c>
      <c r="BJ29" s="562"/>
      <c r="BK29" s="562"/>
    </row>
    <row r="30" spans="1:68" ht="24.95" customHeight="1">
      <c r="A30" s="94"/>
      <c r="B30" s="501"/>
      <c r="C30" s="502"/>
      <c r="D30" s="502"/>
      <c r="E30" s="503"/>
      <c r="F30" s="146" t="s">
        <v>188</v>
      </c>
      <c r="G30" s="408" t="s">
        <v>203</v>
      </c>
      <c r="H30" s="409"/>
      <c r="I30" s="409"/>
      <c r="J30" s="409"/>
      <c r="K30" s="410"/>
      <c r="L30" s="538">
        <v>3000</v>
      </c>
      <c r="M30" s="539"/>
      <c r="N30" s="540"/>
      <c r="O30" s="504"/>
      <c r="P30" s="505"/>
      <c r="Q30" s="506"/>
      <c r="R30" s="464" t="s">
        <v>199</v>
      </c>
      <c r="S30" s="465"/>
      <c r="T30" s="465"/>
      <c r="U30" s="466"/>
      <c r="V30" s="464" t="s">
        <v>216</v>
      </c>
      <c r="W30" s="465"/>
      <c r="X30" s="465"/>
      <c r="Y30" s="466"/>
      <c r="Z30" s="517" t="s">
        <v>180</v>
      </c>
      <c r="AA30" s="518"/>
      <c r="AB30" s="518"/>
      <c r="AC30" s="518"/>
      <c r="AD30" s="518"/>
      <c r="AE30" s="519"/>
      <c r="AF30" s="147"/>
      <c r="AG30" s="147"/>
      <c r="AH30" s="148"/>
      <c r="AI30" s="498">
        <v>0.88070000000000004</v>
      </c>
      <c r="AJ30" s="498"/>
      <c r="AK30" s="149" t="s">
        <v>167</v>
      </c>
      <c r="AL30" s="149" t="s">
        <v>167</v>
      </c>
      <c r="AM30" s="150"/>
      <c r="AN30" s="533"/>
      <c r="AO30" s="534"/>
      <c r="AP30" s="514"/>
      <c r="AQ30" s="514"/>
      <c r="AR30" s="151"/>
      <c r="AS30" s="147"/>
      <c r="AT30" s="283"/>
      <c r="AU30" s="283"/>
      <c r="AV30" s="276"/>
      <c r="AW30" s="276"/>
      <c r="AX30" s="147"/>
      <c r="AY30" s="147"/>
      <c r="AZ30" s="147" t="s">
        <v>171</v>
      </c>
      <c r="BA30" s="147" t="s">
        <v>171</v>
      </c>
      <c r="BB30" s="147"/>
      <c r="BC30" s="152"/>
      <c r="BD30" s="277"/>
      <c r="BE30" s="278"/>
      <c r="BF30" s="278"/>
      <c r="BG30" s="278"/>
      <c r="BH30" s="279"/>
      <c r="BI30" s="292" t="s">
        <v>194</v>
      </c>
      <c r="BJ30" s="293"/>
      <c r="BK30" s="294"/>
    </row>
    <row r="31" spans="1:68" ht="24.95" customHeight="1">
      <c r="A31" s="94"/>
      <c r="B31" s="501"/>
      <c r="C31" s="502"/>
      <c r="D31" s="502"/>
      <c r="E31" s="503"/>
      <c r="F31" s="146" t="s">
        <v>189</v>
      </c>
      <c r="G31" s="408" t="s">
        <v>204</v>
      </c>
      <c r="H31" s="409"/>
      <c r="I31" s="409"/>
      <c r="J31" s="409"/>
      <c r="K31" s="410"/>
      <c r="L31" s="538">
        <v>1000</v>
      </c>
      <c r="M31" s="539"/>
      <c r="N31" s="540"/>
      <c r="O31" s="504"/>
      <c r="P31" s="505"/>
      <c r="Q31" s="506"/>
      <c r="R31" s="464" t="s">
        <v>199</v>
      </c>
      <c r="S31" s="465"/>
      <c r="T31" s="465"/>
      <c r="U31" s="466"/>
      <c r="V31" s="464" t="s">
        <v>214</v>
      </c>
      <c r="W31" s="465"/>
      <c r="X31" s="465"/>
      <c r="Y31" s="466"/>
      <c r="Z31" s="517" t="s">
        <v>222</v>
      </c>
      <c r="AA31" s="518"/>
      <c r="AB31" s="518"/>
      <c r="AC31" s="518"/>
      <c r="AD31" s="518"/>
      <c r="AE31" s="519"/>
      <c r="AF31" s="147"/>
      <c r="AG31" s="147"/>
      <c r="AH31" s="148"/>
      <c r="AI31" s="498">
        <v>0.88070000000000004</v>
      </c>
      <c r="AJ31" s="498"/>
      <c r="AK31" s="149" t="s">
        <v>167</v>
      </c>
      <c r="AL31" s="149" t="s">
        <v>167</v>
      </c>
      <c r="AM31" s="150"/>
      <c r="AN31" s="533"/>
      <c r="AO31" s="534"/>
      <c r="AP31" s="514"/>
      <c r="AQ31" s="514"/>
      <c r="AR31" s="151"/>
      <c r="AS31" s="147"/>
      <c r="AT31" s="283"/>
      <c r="AU31" s="283"/>
      <c r="AV31" s="276"/>
      <c r="AW31" s="276"/>
      <c r="AX31" s="147"/>
      <c r="AY31" s="147"/>
      <c r="AZ31" s="147" t="s">
        <v>171</v>
      </c>
      <c r="BA31" s="147" t="s">
        <v>171</v>
      </c>
      <c r="BB31" s="147"/>
      <c r="BC31" s="152"/>
      <c r="BD31" s="277"/>
      <c r="BE31" s="278"/>
      <c r="BF31" s="278"/>
      <c r="BG31" s="278"/>
      <c r="BH31" s="279"/>
      <c r="BI31" s="292" t="s">
        <v>194</v>
      </c>
      <c r="BJ31" s="293"/>
      <c r="BK31" s="294"/>
    </row>
    <row r="32" spans="1:68" ht="24.95" customHeight="1">
      <c r="A32" s="94"/>
      <c r="B32" s="432"/>
      <c r="C32" s="433"/>
      <c r="D32" s="433"/>
      <c r="E32" s="434"/>
      <c r="F32" s="169" t="s">
        <v>206</v>
      </c>
      <c r="G32" s="435" t="s">
        <v>208</v>
      </c>
      <c r="H32" s="436"/>
      <c r="I32" s="436"/>
      <c r="J32" s="436"/>
      <c r="K32" s="437"/>
      <c r="L32" s="438">
        <v>1000</v>
      </c>
      <c r="M32" s="439"/>
      <c r="N32" s="440"/>
      <c r="O32" s="764"/>
      <c r="P32" s="765"/>
      <c r="Q32" s="766"/>
      <c r="R32" s="474" t="s">
        <v>199</v>
      </c>
      <c r="S32" s="475"/>
      <c r="T32" s="475"/>
      <c r="U32" s="476"/>
      <c r="V32" s="474" t="s">
        <v>216</v>
      </c>
      <c r="W32" s="475"/>
      <c r="X32" s="475"/>
      <c r="Y32" s="476"/>
      <c r="Z32" s="477" t="s">
        <v>220</v>
      </c>
      <c r="AA32" s="478"/>
      <c r="AB32" s="478"/>
      <c r="AC32" s="478"/>
      <c r="AD32" s="478"/>
      <c r="AE32" s="479"/>
      <c r="AF32" s="170"/>
      <c r="AG32" s="170"/>
      <c r="AH32" s="171"/>
      <c r="AI32" s="767">
        <v>0.90190000000000003</v>
      </c>
      <c r="AJ32" s="767"/>
      <c r="AK32" s="172" t="s">
        <v>167</v>
      </c>
      <c r="AL32" s="172" t="s">
        <v>167</v>
      </c>
      <c r="AM32" s="173"/>
      <c r="AN32" s="499"/>
      <c r="AO32" s="500"/>
      <c r="AP32" s="768"/>
      <c r="AQ32" s="768"/>
      <c r="AR32" s="174"/>
      <c r="AS32" s="175"/>
      <c r="AT32" s="769"/>
      <c r="AU32" s="769"/>
      <c r="AV32" s="770"/>
      <c r="AW32" s="770"/>
      <c r="AX32" s="175"/>
      <c r="AY32" s="175"/>
      <c r="AZ32" s="175" t="s">
        <v>171</v>
      </c>
      <c r="BA32" s="175" t="s">
        <v>171</v>
      </c>
      <c r="BB32" s="175"/>
      <c r="BC32" s="176"/>
      <c r="BD32" s="301"/>
      <c r="BE32" s="302"/>
      <c r="BF32" s="302"/>
      <c r="BG32" s="302"/>
      <c r="BH32" s="303"/>
      <c r="BI32" s="298" t="s">
        <v>192</v>
      </c>
      <c r="BJ32" s="299"/>
      <c r="BK32" s="300"/>
    </row>
    <row r="33" spans="1:64" ht="24.95" customHeight="1">
      <c r="A33" s="94"/>
      <c r="B33" s="423"/>
      <c r="C33" s="424"/>
      <c r="D33" s="424"/>
      <c r="E33" s="425"/>
      <c r="F33" s="193">
        <v>7</v>
      </c>
      <c r="G33" s="426" t="s">
        <v>209</v>
      </c>
      <c r="H33" s="427"/>
      <c r="I33" s="427"/>
      <c r="J33" s="427"/>
      <c r="K33" s="428"/>
      <c r="L33" s="429">
        <v>6000</v>
      </c>
      <c r="M33" s="430"/>
      <c r="N33" s="431"/>
      <c r="O33" s="526"/>
      <c r="P33" s="527"/>
      <c r="Q33" s="528"/>
      <c r="R33" s="467" t="s">
        <v>199</v>
      </c>
      <c r="S33" s="468"/>
      <c r="T33" s="468"/>
      <c r="U33" s="469"/>
      <c r="V33" s="467" t="s">
        <v>216</v>
      </c>
      <c r="W33" s="468"/>
      <c r="X33" s="468"/>
      <c r="Y33" s="469"/>
      <c r="Z33" s="470" t="s">
        <v>219</v>
      </c>
      <c r="AA33" s="471"/>
      <c r="AB33" s="471"/>
      <c r="AC33" s="471"/>
      <c r="AD33" s="471"/>
      <c r="AE33" s="472"/>
      <c r="AF33" s="194"/>
      <c r="AG33" s="194"/>
      <c r="AH33" s="195"/>
      <c r="AI33" s="473">
        <v>0.88670000000000004</v>
      </c>
      <c r="AJ33" s="473"/>
      <c r="AK33" s="196" t="s">
        <v>167</v>
      </c>
      <c r="AL33" s="196" t="s">
        <v>167</v>
      </c>
      <c r="AM33" s="197"/>
      <c r="AN33" s="496"/>
      <c r="AO33" s="497"/>
      <c r="AP33" s="515"/>
      <c r="AQ33" s="515"/>
      <c r="AR33" s="198"/>
      <c r="AS33" s="194"/>
      <c r="AT33" s="285"/>
      <c r="AU33" s="285"/>
      <c r="AV33" s="286"/>
      <c r="AW33" s="286"/>
      <c r="AX33" s="194"/>
      <c r="AY33" s="194"/>
      <c r="AZ33" s="194" t="s">
        <v>171</v>
      </c>
      <c r="BA33" s="194" t="s">
        <v>171</v>
      </c>
      <c r="BB33" s="194"/>
      <c r="BC33" s="199"/>
      <c r="BD33" s="295"/>
      <c r="BE33" s="296"/>
      <c r="BF33" s="296"/>
      <c r="BG33" s="296"/>
      <c r="BH33" s="297"/>
      <c r="BI33" s="304" t="s">
        <v>193</v>
      </c>
      <c r="BJ33" s="305"/>
      <c r="BK33" s="306"/>
    </row>
    <row r="34" spans="1:64" ht="24.95" customHeight="1">
      <c r="A34" s="94"/>
      <c r="B34" s="411"/>
      <c r="C34" s="412"/>
      <c r="D34" s="412"/>
      <c r="E34" s="413"/>
      <c r="F34" s="204">
        <v>8</v>
      </c>
      <c r="G34" s="414" t="s">
        <v>210</v>
      </c>
      <c r="H34" s="415"/>
      <c r="I34" s="415"/>
      <c r="J34" s="415"/>
      <c r="K34" s="416"/>
      <c r="L34" s="417">
        <v>2000</v>
      </c>
      <c r="M34" s="418"/>
      <c r="N34" s="419"/>
      <c r="O34" s="523"/>
      <c r="P34" s="524"/>
      <c r="Q34" s="525"/>
      <c r="R34" s="493" t="s">
        <v>199</v>
      </c>
      <c r="S34" s="494"/>
      <c r="T34" s="494"/>
      <c r="U34" s="495"/>
      <c r="V34" s="493" t="s">
        <v>216</v>
      </c>
      <c r="W34" s="494"/>
      <c r="X34" s="494"/>
      <c r="Y34" s="495"/>
      <c r="Z34" s="487" t="s">
        <v>176</v>
      </c>
      <c r="AA34" s="488"/>
      <c r="AB34" s="488"/>
      <c r="AC34" s="488"/>
      <c r="AD34" s="488"/>
      <c r="AE34" s="489"/>
      <c r="AF34" s="205"/>
      <c r="AG34" s="205"/>
      <c r="AH34" s="206"/>
      <c r="AI34" s="490">
        <v>0.88670000000000004</v>
      </c>
      <c r="AJ34" s="490"/>
      <c r="AK34" s="207" t="s">
        <v>167</v>
      </c>
      <c r="AL34" s="207" t="s">
        <v>167</v>
      </c>
      <c r="AM34" s="208"/>
      <c r="AN34" s="491"/>
      <c r="AO34" s="492"/>
      <c r="AP34" s="532"/>
      <c r="AQ34" s="532"/>
      <c r="AR34" s="209"/>
      <c r="AS34" s="210"/>
      <c r="AT34" s="287"/>
      <c r="AU34" s="287"/>
      <c r="AV34" s="288"/>
      <c r="AW34" s="288"/>
      <c r="AX34" s="210"/>
      <c r="AY34" s="210"/>
      <c r="AZ34" s="210" t="s">
        <v>171</v>
      </c>
      <c r="BA34" s="210" t="s">
        <v>171</v>
      </c>
      <c r="BB34" s="210"/>
      <c r="BC34" s="211"/>
      <c r="BD34" s="310"/>
      <c r="BE34" s="311"/>
      <c r="BF34" s="311"/>
      <c r="BG34" s="311"/>
      <c r="BH34" s="312"/>
      <c r="BI34" s="307" t="s">
        <v>193</v>
      </c>
      <c r="BJ34" s="308"/>
      <c r="BK34" s="309"/>
    </row>
    <row r="35" spans="1:64" ht="24.95" customHeight="1">
      <c r="A35" s="94"/>
      <c r="B35" s="420"/>
      <c r="C35" s="421"/>
      <c r="D35" s="421"/>
      <c r="E35" s="422"/>
      <c r="F35" s="181">
        <v>9</v>
      </c>
      <c r="G35" s="535" t="s">
        <v>211</v>
      </c>
      <c r="H35" s="536"/>
      <c r="I35" s="536"/>
      <c r="J35" s="536"/>
      <c r="K35" s="537"/>
      <c r="L35" s="405">
        <v>4000</v>
      </c>
      <c r="M35" s="406"/>
      <c r="N35" s="407"/>
      <c r="O35" s="520"/>
      <c r="P35" s="521"/>
      <c r="Q35" s="522"/>
      <c r="R35" s="480" t="s">
        <v>199</v>
      </c>
      <c r="S35" s="481"/>
      <c r="T35" s="481"/>
      <c r="U35" s="482"/>
      <c r="V35" s="480" t="s">
        <v>216</v>
      </c>
      <c r="W35" s="481"/>
      <c r="X35" s="481"/>
      <c r="Y35" s="482"/>
      <c r="Z35" s="529" t="s">
        <v>178</v>
      </c>
      <c r="AA35" s="530"/>
      <c r="AB35" s="530"/>
      <c r="AC35" s="530"/>
      <c r="AD35" s="530"/>
      <c r="AE35" s="531"/>
      <c r="AF35" s="182"/>
      <c r="AG35" s="182"/>
      <c r="AH35" s="183"/>
      <c r="AI35" s="516">
        <v>0.88070000000000004</v>
      </c>
      <c r="AJ35" s="516"/>
      <c r="AK35" s="184" t="s">
        <v>167</v>
      </c>
      <c r="AL35" s="184" t="s">
        <v>167</v>
      </c>
      <c r="AM35" s="185"/>
      <c r="AN35" s="483"/>
      <c r="AO35" s="484"/>
      <c r="AP35" s="513"/>
      <c r="AQ35" s="513"/>
      <c r="AR35" s="186"/>
      <c r="AS35" s="182"/>
      <c r="AT35" s="284"/>
      <c r="AU35" s="284"/>
      <c r="AV35" s="331"/>
      <c r="AW35" s="331"/>
      <c r="AX35" s="182"/>
      <c r="AY35" s="182"/>
      <c r="AZ35" s="182" t="s">
        <v>171</v>
      </c>
      <c r="BA35" s="182" t="s">
        <v>171</v>
      </c>
      <c r="BB35" s="182"/>
      <c r="BC35" s="187"/>
      <c r="BD35" s="332"/>
      <c r="BE35" s="333"/>
      <c r="BF35" s="333"/>
      <c r="BG35" s="333"/>
      <c r="BH35" s="334"/>
      <c r="BI35" s="315" t="s">
        <v>194</v>
      </c>
      <c r="BJ35" s="316"/>
      <c r="BK35" s="317"/>
    </row>
    <row r="36" spans="1:64" ht="24.95" customHeight="1">
      <c r="A36" s="94"/>
      <c r="B36" s="441"/>
      <c r="C36" s="442"/>
      <c r="D36" s="442"/>
      <c r="E36" s="443"/>
      <c r="F36" s="157">
        <v>10</v>
      </c>
      <c r="G36" s="444" t="s">
        <v>212</v>
      </c>
      <c r="H36" s="445"/>
      <c r="I36" s="445"/>
      <c r="J36" s="445"/>
      <c r="K36" s="446"/>
      <c r="L36" s="447">
        <v>2000</v>
      </c>
      <c r="M36" s="448"/>
      <c r="N36" s="449"/>
      <c r="O36" s="456"/>
      <c r="P36" s="457"/>
      <c r="Q36" s="458"/>
      <c r="R36" s="451" t="s">
        <v>199</v>
      </c>
      <c r="S36" s="452"/>
      <c r="T36" s="452"/>
      <c r="U36" s="453"/>
      <c r="V36" s="451" t="s">
        <v>216</v>
      </c>
      <c r="W36" s="452"/>
      <c r="X36" s="452"/>
      <c r="Y36" s="453"/>
      <c r="Z36" s="459" t="s">
        <v>173</v>
      </c>
      <c r="AA36" s="460"/>
      <c r="AB36" s="460"/>
      <c r="AC36" s="460"/>
      <c r="AD36" s="460"/>
      <c r="AE36" s="461"/>
      <c r="AF36" s="167"/>
      <c r="AG36" s="167"/>
      <c r="AH36" s="168"/>
      <c r="AI36" s="455">
        <v>0.90169999999999995</v>
      </c>
      <c r="AJ36" s="455"/>
      <c r="AK36" s="159" t="s">
        <v>167</v>
      </c>
      <c r="AL36" s="159" t="s">
        <v>167</v>
      </c>
      <c r="AM36" s="160"/>
      <c r="AN36" s="485"/>
      <c r="AO36" s="486"/>
      <c r="AP36" s="454"/>
      <c r="AQ36" s="454"/>
      <c r="AR36" s="161"/>
      <c r="AS36" s="158"/>
      <c r="AT36" s="450"/>
      <c r="AU36" s="450"/>
      <c r="AV36" s="338"/>
      <c r="AW36" s="338"/>
      <c r="AX36" s="158"/>
      <c r="AY36" s="158"/>
      <c r="AZ36" s="158" t="s">
        <v>171</v>
      </c>
      <c r="BA36" s="158" t="s">
        <v>171</v>
      </c>
      <c r="BB36" s="158"/>
      <c r="BC36" s="162"/>
      <c r="BD36" s="289"/>
      <c r="BE36" s="290"/>
      <c r="BF36" s="290"/>
      <c r="BG36" s="290"/>
      <c r="BH36" s="291"/>
      <c r="BI36" s="318" t="s">
        <v>217</v>
      </c>
      <c r="BJ36" s="319"/>
      <c r="BK36" s="320"/>
    </row>
    <row r="37" spans="1:64" ht="24.95" customHeight="1">
      <c r="A37" s="94"/>
      <c r="B37" s="894"/>
      <c r="C37" s="895"/>
      <c r="D37" s="895"/>
      <c r="E37" s="896"/>
      <c r="F37" s="131">
        <v>2</v>
      </c>
      <c r="G37" s="897" t="s">
        <v>201</v>
      </c>
      <c r="H37" s="898"/>
      <c r="I37" s="898"/>
      <c r="J37" s="898"/>
      <c r="K37" s="899"/>
      <c r="L37" s="900">
        <v>4400</v>
      </c>
      <c r="M37" s="901"/>
      <c r="N37" s="902"/>
      <c r="O37" s="903"/>
      <c r="P37" s="904"/>
      <c r="Q37" s="905"/>
      <c r="R37" s="952" t="s">
        <v>213</v>
      </c>
      <c r="S37" s="953"/>
      <c r="T37" s="953"/>
      <c r="U37" s="954"/>
      <c r="V37" s="952" t="s">
        <v>214</v>
      </c>
      <c r="W37" s="953"/>
      <c r="X37" s="953"/>
      <c r="Y37" s="954"/>
      <c r="Z37" s="955" t="s">
        <v>226</v>
      </c>
      <c r="AA37" s="956"/>
      <c r="AB37" s="956"/>
      <c r="AC37" s="956"/>
      <c r="AD37" s="956"/>
      <c r="AE37" s="957"/>
      <c r="AF37" s="136"/>
      <c r="AG37" s="136"/>
      <c r="AH37" s="137"/>
      <c r="AI37" s="958">
        <v>0.90190000000000003</v>
      </c>
      <c r="AJ37" s="958"/>
      <c r="AK37" s="138" t="s">
        <v>167</v>
      </c>
      <c r="AL37" s="138" t="s">
        <v>167</v>
      </c>
      <c r="AM37" s="139"/>
      <c r="AN37" s="959"/>
      <c r="AO37" s="960"/>
      <c r="AP37" s="961"/>
      <c r="AQ37" s="961"/>
      <c r="AR37" s="140"/>
      <c r="AS37" s="136"/>
      <c r="AT37" s="944"/>
      <c r="AU37" s="944"/>
      <c r="AV37" s="945"/>
      <c r="AW37" s="945"/>
      <c r="AX37" s="136"/>
      <c r="AY37" s="136"/>
      <c r="AZ37" s="136" t="s">
        <v>171</v>
      </c>
      <c r="BA37" s="136" t="s">
        <v>171</v>
      </c>
      <c r="BB37" s="136"/>
      <c r="BC37" s="141"/>
      <c r="BD37" s="946"/>
      <c r="BE37" s="947"/>
      <c r="BF37" s="947"/>
      <c r="BG37" s="947"/>
      <c r="BH37" s="948"/>
      <c r="BI37" s="949" t="s">
        <v>192</v>
      </c>
      <c r="BJ37" s="950"/>
      <c r="BK37" s="951"/>
    </row>
    <row r="38" spans="1:64" ht="24.95" customHeight="1">
      <c r="A38" s="94"/>
      <c r="B38" s="891"/>
      <c r="C38" s="892"/>
      <c r="D38" s="892"/>
      <c r="E38" s="893"/>
      <c r="F38" s="226">
        <v>3</v>
      </c>
      <c r="G38" s="888" t="s">
        <v>190</v>
      </c>
      <c r="H38" s="889"/>
      <c r="I38" s="889"/>
      <c r="J38" s="889"/>
      <c r="K38" s="890"/>
      <c r="L38" s="941">
        <v>3810</v>
      </c>
      <c r="M38" s="942"/>
      <c r="N38" s="943"/>
      <c r="O38" s="938"/>
      <c r="P38" s="939"/>
      <c r="Q38" s="940"/>
      <c r="R38" s="909" t="s">
        <v>213</v>
      </c>
      <c r="S38" s="910"/>
      <c r="T38" s="910"/>
      <c r="U38" s="911"/>
      <c r="V38" s="909" t="s">
        <v>216</v>
      </c>
      <c r="W38" s="910"/>
      <c r="X38" s="910"/>
      <c r="Y38" s="911"/>
      <c r="Z38" s="906" t="s">
        <v>184</v>
      </c>
      <c r="AA38" s="907"/>
      <c r="AB38" s="907"/>
      <c r="AC38" s="907"/>
      <c r="AD38" s="907"/>
      <c r="AE38" s="908"/>
      <c r="AF38" s="227"/>
      <c r="AG38" s="227"/>
      <c r="AH38" s="227"/>
      <c r="AI38" s="936">
        <v>0.90190000000000003</v>
      </c>
      <c r="AJ38" s="937"/>
      <c r="AK38" s="228" t="s">
        <v>167</v>
      </c>
      <c r="AL38" s="228" t="s">
        <v>167</v>
      </c>
      <c r="AM38" s="229"/>
      <c r="AN38" s="884"/>
      <c r="AO38" s="885"/>
      <c r="AP38" s="884"/>
      <c r="AQ38" s="885"/>
      <c r="AR38" s="230"/>
      <c r="AS38" s="227"/>
      <c r="AT38" s="886"/>
      <c r="AU38" s="887"/>
      <c r="AV38" s="962"/>
      <c r="AW38" s="963"/>
      <c r="AX38" s="227"/>
      <c r="AY38" s="227"/>
      <c r="AZ38" s="227" t="s">
        <v>171</v>
      </c>
      <c r="BA38" s="227" t="s">
        <v>171</v>
      </c>
      <c r="BB38" s="227"/>
      <c r="BC38" s="231"/>
      <c r="BD38" s="964"/>
      <c r="BE38" s="965"/>
      <c r="BF38" s="965"/>
      <c r="BG38" s="965"/>
      <c r="BH38" s="966"/>
      <c r="BI38" s="962" t="s">
        <v>192</v>
      </c>
      <c r="BJ38" s="967"/>
      <c r="BK38" s="963"/>
    </row>
    <row r="39" spans="1:64" ht="24.95" customHeight="1">
      <c r="A39" s="94"/>
      <c r="B39" s="869"/>
      <c r="C39" s="870"/>
      <c r="D39" s="870"/>
      <c r="E39" s="871"/>
      <c r="F39" s="220" t="s">
        <v>187</v>
      </c>
      <c r="G39" s="872" t="s">
        <v>225</v>
      </c>
      <c r="H39" s="873"/>
      <c r="I39" s="873"/>
      <c r="J39" s="873"/>
      <c r="K39" s="874"/>
      <c r="L39" s="875">
        <v>1000</v>
      </c>
      <c r="M39" s="876"/>
      <c r="N39" s="877"/>
      <c r="O39" s="878"/>
      <c r="P39" s="879"/>
      <c r="Q39" s="880"/>
      <c r="R39" s="881" t="s">
        <v>213</v>
      </c>
      <c r="S39" s="882"/>
      <c r="T39" s="882"/>
      <c r="U39" s="883"/>
      <c r="V39" s="881" t="s">
        <v>214</v>
      </c>
      <c r="W39" s="882"/>
      <c r="X39" s="882"/>
      <c r="Y39" s="883"/>
      <c r="Z39" s="921" t="s">
        <v>181</v>
      </c>
      <c r="AA39" s="922"/>
      <c r="AB39" s="922"/>
      <c r="AC39" s="922"/>
      <c r="AD39" s="922"/>
      <c r="AE39" s="923"/>
      <c r="AF39" s="221"/>
      <c r="AG39" s="221"/>
      <c r="AH39" s="221"/>
      <c r="AI39" s="927">
        <v>0.90190000000000003</v>
      </c>
      <c r="AJ39" s="927"/>
      <c r="AK39" s="222" t="s">
        <v>167</v>
      </c>
      <c r="AL39" s="222" t="s">
        <v>167</v>
      </c>
      <c r="AM39" s="223"/>
      <c r="AN39" s="928"/>
      <c r="AO39" s="929"/>
      <c r="AP39" s="930"/>
      <c r="AQ39" s="930"/>
      <c r="AR39" s="224"/>
      <c r="AS39" s="221"/>
      <c r="AT39" s="931"/>
      <c r="AU39" s="931"/>
      <c r="AV39" s="932"/>
      <c r="AW39" s="932"/>
      <c r="AX39" s="221"/>
      <c r="AY39" s="221"/>
      <c r="AZ39" s="221" t="s">
        <v>171</v>
      </c>
      <c r="BA39" s="221" t="s">
        <v>171</v>
      </c>
      <c r="BB39" s="221"/>
      <c r="BC39" s="225"/>
      <c r="BD39" s="933"/>
      <c r="BE39" s="934"/>
      <c r="BF39" s="934"/>
      <c r="BG39" s="934"/>
      <c r="BH39" s="935"/>
      <c r="BI39" s="924" t="s">
        <v>192</v>
      </c>
      <c r="BJ39" s="925"/>
      <c r="BK39" s="926"/>
    </row>
    <row r="40" spans="1:64" ht="24.95" customHeight="1">
      <c r="A40" s="94"/>
      <c r="B40" s="869"/>
      <c r="C40" s="870"/>
      <c r="D40" s="870"/>
      <c r="E40" s="871"/>
      <c r="F40" s="220" t="s">
        <v>187</v>
      </c>
      <c r="G40" s="872" t="s">
        <v>200</v>
      </c>
      <c r="H40" s="873"/>
      <c r="I40" s="873"/>
      <c r="J40" s="873"/>
      <c r="K40" s="874"/>
      <c r="L40" s="875">
        <v>3000</v>
      </c>
      <c r="M40" s="876"/>
      <c r="N40" s="877"/>
      <c r="O40" s="878"/>
      <c r="P40" s="879"/>
      <c r="Q40" s="880"/>
      <c r="R40" s="881" t="s">
        <v>213</v>
      </c>
      <c r="S40" s="882"/>
      <c r="T40" s="882"/>
      <c r="U40" s="883"/>
      <c r="V40" s="881" t="s">
        <v>214</v>
      </c>
      <c r="W40" s="882"/>
      <c r="X40" s="882"/>
      <c r="Y40" s="883"/>
      <c r="Z40" s="921" t="s">
        <v>181</v>
      </c>
      <c r="AA40" s="922"/>
      <c r="AB40" s="922"/>
      <c r="AC40" s="922"/>
      <c r="AD40" s="922"/>
      <c r="AE40" s="923"/>
      <c r="AF40" s="221"/>
      <c r="AG40" s="221"/>
      <c r="AH40" s="221"/>
      <c r="AI40" s="927">
        <v>0.90190000000000003</v>
      </c>
      <c r="AJ40" s="927"/>
      <c r="AK40" s="222" t="s">
        <v>167</v>
      </c>
      <c r="AL40" s="222" t="s">
        <v>167</v>
      </c>
      <c r="AM40" s="223"/>
      <c r="AN40" s="928"/>
      <c r="AO40" s="929"/>
      <c r="AP40" s="930"/>
      <c r="AQ40" s="930"/>
      <c r="AR40" s="224"/>
      <c r="AS40" s="221"/>
      <c r="AT40" s="931"/>
      <c r="AU40" s="931"/>
      <c r="AV40" s="932"/>
      <c r="AW40" s="932"/>
      <c r="AX40" s="221"/>
      <c r="AY40" s="221"/>
      <c r="AZ40" s="221" t="s">
        <v>171</v>
      </c>
      <c r="BA40" s="221" t="s">
        <v>171</v>
      </c>
      <c r="BB40" s="221"/>
      <c r="BC40" s="225"/>
      <c r="BD40" s="933"/>
      <c r="BE40" s="934"/>
      <c r="BF40" s="934"/>
      <c r="BG40" s="934"/>
      <c r="BH40" s="935"/>
      <c r="BI40" s="924" t="s">
        <v>192</v>
      </c>
      <c r="BJ40" s="925"/>
      <c r="BK40" s="926"/>
    </row>
    <row r="41" spans="1:64" ht="24.95" customHeight="1">
      <c r="A41" s="94"/>
      <c r="B41" s="912"/>
      <c r="C41" s="913"/>
      <c r="D41" s="913"/>
      <c r="E41" s="914"/>
      <c r="F41" s="169" t="s">
        <v>228</v>
      </c>
      <c r="G41" s="435" t="s">
        <v>207</v>
      </c>
      <c r="H41" s="436"/>
      <c r="I41" s="436"/>
      <c r="J41" s="436"/>
      <c r="K41" s="437"/>
      <c r="L41" s="438">
        <v>250</v>
      </c>
      <c r="M41" s="439"/>
      <c r="N41" s="440"/>
      <c r="O41" s="915"/>
      <c r="P41" s="916"/>
      <c r="Q41" s="917"/>
      <c r="R41" s="474" t="s">
        <v>213</v>
      </c>
      <c r="S41" s="475"/>
      <c r="T41" s="475"/>
      <c r="U41" s="476"/>
      <c r="V41" s="474" t="s">
        <v>214</v>
      </c>
      <c r="W41" s="475"/>
      <c r="X41" s="475"/>
      <c r="Y41" s="476"/>
      <c r="Z41" s="918" t="s">
        <v>224</v>
      </c>
      <c r="AA41" s="919"/>
      <c r="AB41" s="919"/>
      <c r="AC41" s="919"/>
      <c r="AD41" s="919"/>
      <c r="AE41" s="920"/>
      <c r="AF41" s="175"/>
      <c r="AG41" s="175"/>
      <c r="AH41" s="192"/>
      <c r="AI41" s="767">
        <v>0.90190000000000003</v>
      </c>
      <c r="AJ41" s="767"/>
      <c r="AK41" s="172" t="s">
        <v>167</v>
      </c>
      <c r="AL41" s="172" t="s">
        <v>167</v>
      </c>
      <c r="AM41" s="173"/>
      <c r="AN41" s="499"/>
      <c r="AO41" s="500"/>
      <c r="AP41" s="768"/>
      <c r="AQ41" s="768"/>
      <c r="AR41" s="174"/>
      <c r="AS41" s="175"/>
      <c r="AT41" s="769"/>
      <c r="AU41" s="769"/>
      <c r="AV41" s="770"/>
      <c r="AW41" s="770"/>
      <c r="AX41" s="175"/>
      <c r="AY41" s="175"/>
      <c r="AZ41" s="175" t="s">
        <v>171</v>
      </c>
      <c r="BA41" s="175" t="s">
        <v>171</v>
      </c>
      <c r="BB41" s="175"/>
      <c r="BC41" s="176"/>
      <c r="BD41" s="301"/>
      <c r="BE41" s="302"/>
      <c r="BF41" s="302"/>
      <c r="BG41" s="302"/>
      <c r="BH41" s="303"/>
      <c r="BI41" s="298" t="s">
        <v>192</v>
      </c>
      <c r="BJ41" s="299"/>
      <c r="BK41" s="300"/>
    </row>
    <row r="42" spans="1:64" ht="24.95" customHeight="1">
      <c r="A42" s="94"/>
      <c r="B42" s="912"/>
      <c r="C42" s="913"/>
      <c r="D42" s="913"/>
      <c r="E42" s="914"/>
      <c r="F42" s="169" t="s">
        <v>205</v>
      </c>
      <c r="G42" s="435" t="s">
        <v>207</v>
      </c>
      <c r="H42" s="436"/>
      <c r="I42" s="436"/>
      <c r="J42" s="436"/>
      <c r="K42" s="437"/>
      <c r="L42" s="438">
        <v>200</v>
      </c>
      <c r="M42" s="439"/>
      <c r="N42" s="440"/>
      <c r="O42" s="915"/>
      <c r="P42" s="916"/>
      <c r="Q42" s="917"/>
      <c r="R42" s="474" t="s">
        <v>213</v>
      </c>
      <c r="S42" s="475"/>
      <c r="T42" s="475"/>
      <c r="U42" s="476"/>
      <c r="V42" s="474" t="s">
        <v>214</v>
      </c>
      <c r="W42" s="475"/>
      <c r="X42" s="475"/>
      <c r="Y42" s="476"/>
      <c r="Z42" s="918" t="s">
        <v>223</v>
      </c>
      <c r="AA42" s="919"/>
      <c r="AB42" s="919"/>
      <c r="AC42" s="919"/>
      <c r="AD42" s="919"/>
      <c r="AE42" s="920"/>
      <c r="AF42" s="175"/>
      <c r="AG42" s="175"/>
      <c r="AH42" s="192"/>
      <c r="AI42" s="767">
        <v>0.90190000000000003</v>
      </c>
      <c r="AJ42" s="767"/>
      <c r="AK42" s="172" t="s">
        <v>167</v>
      </c>
      <c r="AL42" s="172" t="s">
        <v>167</v>
      </c>
      <c r="AM42" s="173"/>
      <c r="AN42" s="499"/>
      <c r="AO42" s="500"/>
      <c r="AP42" s="768"/>
      <c r="AQ42" s="768"/>
      <c r="AR42" s="174"/>
      <c r="AS42" s="175"/>
      <c r="AT42" s="769"/>
      <c r="AU42" s="769"/>
      <c r="AV42" s="770"/>
      <c r="AW42" s="770"/>
      <c r="AX42" s="175"/>
      <c r="AY42" s="175"/>
      <c r="AZ42" s="175" t="s">
        <v>171</v>
      </c>
      <c r="BA42" s="175" t="s">
        <v>171</v>
      </c>
      <c r="BB42" s="175"/>
      <c r="BC42" s="176"/>
      <c r="BD42" s="301"/>
      <c r="BE42" s="302"/>
      <c r="BF42" s="302"/>
      <c r="BG42" s="302"/>
      <c r="BH42" s="303"/>
      <c r="BI42" s="298" t="s">
        <v>192</v>
      </c>
      <c r="BJ42" s="299"/>
      <c r="BK42" s="300"/>
    </row>
    <row r="43" spans="1:64" ht="24.95" customHeight="1">
      <c r="A43" s="94"/>
      <c r="B43" s="992"/>
      <c r="C43" s="993"/>
      <c r="D43" s="993"/>
      <c r="E43" s="994"/>
      <c r="F43" s="236">
        <v>4</v>
      </c>
      <c r="G43" s="995" t="s">
        <v>202</v>
      </c>
      <c r="H43" s="996"/>
      <c r="I43" s="996"/>
      <c r="J43" s="996"/>
      <c r="K43" s="997"/>
      <c r="L43" s="998">
        <v>4000</v>
      </c>
      <c r="M43" s="999"/>
      <c r="N43" s="1000"/>
      <c r="O43" s="1001"/>
      <c r="P43" s="1002"/>
      <c r="Q43" s="1003"/>
      <c r="R43" s="1004" t="s">
        <v>215</v>
      </c>
      <c r="S43" s="1005"/>
      <c r="T43" s="1005"/>
      <c r="U43" s="1006"/>
      <c r="V43" s="1004" t="s">
        <v>214</v>
      </c>
      <c r="W43" s="1005"/>
      <c r="X43" s="1005"/>
      <c r="Y43" s="1006"/>
      <c r="Z43" s="983" t="s">
        <v>182</v>
      </c>
      <c r="AA43" s="984"/>
      <c r="AB43" s="984"/>
      <c r="AC43" s="984"/>
      <c r="AD43" s="984"/>
      <c r="AE43" s="985"/>
      <c r="AF43" s="237"/>
      <c r="AG43" s="237"/>
      <c r="AH43" s="238"/>
      <c r="AI43" s="986">
        <v>0.88670000000000004</v>
      </c>
      <c r="AJ43" s="986"/>
      <c r="AK43" s="239" t="s">
        <v>167</v>
      </c>
      <c r="AL43" s="239" t="s">
        <v>167</v>
      </c>
      <c r="AM43" s="240"/>
      <c r="AN43" s="987"/>
      <c r="AO43" s="988"/>
      <c r="AP43" s="989"/>
      <c r="AQ43" s="989"/>
      <c r="AR43" s="241"/>
      <c r="AS43" s="237"/>
      <c r="AT43" s="990"/>
      <c r="AU43" s="990"/>
      <c r="AV43" s="991"/>
      <c r="AW43" s="991"/>
      <c r="AX43" s="237"/>
      <c r="AY43" s="237"/>
      <c r="AZ43" s="237" t="s">
        <v>171</v>
      </c>
      <c r="BA43" s="237" t="s">
        <v>171</v>
      </c>
      <c r="BB43" s="237"/>
      <c r="BC43" s="242"/>
      <c r="BD43" s="977"/>
      <c r="BE43" s="978"/>
      <c r="BF43" s="978"/>
      <c r="BG43" s="978"/>
      <c r="BH43" s="979"/>
      <c r="BI43" s="980" t="s">
        <v>193</v>
      </c>
      <c r="BJ43" s="981"/>
      <c r="BK43" s="982"/>
      <c r="BL43" s="128"/>
    </row>
    <row r="44" spans="1:64" ht="24.95" customHeight="1">
      <c r="A44" s="94"/>
      <c r="B44" s="501"/>
      <c r="C44" s="502"/>
      <c r="D44" s="502"/>
      <c r="E44" s="503"/>
      <c r="F44" s="146" t="s">
        <v>188</v>
      </c>
      <c r="G44" s="408" t="s">
        <v>203</v>
      </c>
      <c r="H44" s="409"/>
      <c r="I44" s="409"/>
      <c r="J44" s="409"/>
      <c r="K44" s="410"/>
      <c r="L44" s="538">
        <v>2000</v>
      </c>
      <c r="M44" s="539"/>
      <c r="N44" s="540"/>
      <c r="O44" s="974"/>
      <c r="P44" s="975"/>
      <c r="Q44" s="976"/>
      <c r="R44" s="464" t="s">
        <v>215</v>
      </c>
      <c r="S44" s="465"/>
      <c r="T44" s="465"/>
      <c r="U44" s="466"/>
      <c r="V44" s="464" t="s">
        <v>216</v>
      </c>
      <c r="W44" s="465"/>
      <c r="X44" s="465"/>
      <c r="Y44" s="466"/>
      <c r="Z44" s="517" t="s">
        <v>221</v>
      </c>
      <c r="AA44" s="518"/>
      <c r="AB44" s="518"/>
      <c r="AC44" s="518"/>
      <c r="AD44" s="518"/>
      <c r="AE44" s="519"/>
      <c r="AF44" s="147"/>
      <c r="AG44" s="147"/>
      <c r="AH44" s="148"/>
      <c r="AI44" s="498">
        <v>0.88070000000000004</v>
      </c>
      <c r="AJ44" s="498"/>
      <c r="AK44" s="149" t="s">
        <v>167</v>
      </c>
      <c r="AL44" s="149" t="s">
        <v>167</v>
      </c>
      <c r="AM44" s="150"/>
      <c r="AN44" s="533"/>
      <c r="AO44" s="534"/>
      <c r="AP44" s="514"/>
      <c r="AQ44" s="514"/>
      <c r="AR44" s="151"/>
      <c r="AS44" s="147"/>
      <c r="AT44" s="283"/>
      <c r="AU44" s="283"/>
      <c r="AV44" s="276"/>
      <c r="AW44" s="276"/>
      <c r="AX44" s="147"/>
      <c r="AY44" s="147"/>
      <c r="AZ44" s="147" t="s">
        <v>171</v>
      </c>
      <c r="BA44" s="147" t="s">
        <v>171</v>
      </c>
      <c r="BB44" s="147"/>
      <c r="BC44" s="152"/>
      <c r="BD44" s="971"/>
      <c r="BE44" s="972"/>
      <c r="BF44" s="972"/>
      <c r="BG44" s="972"/>
      <c r="BH44" s="973"/>
      <c r="BI44" s="292" t="s">
        <v>194</v>
      </c>
      <c r="BJ44" s="293"/>
      <c r="BK44" s="294"/>
      <c r="BL44" s="128"/>
    </row>
    <row r="45" spans="1:64" ht="24.95" customHeight="1">
      <c r="A45" s="94"/>
      <c r="B45" s="501"/>
      <c r="C45" s="502"/>
      <c r="D45" s="502"/>
      <c r="E45" s="503"/>
      <c r="F45" s="146" t="s">
        <v>189</v>
      </c>
      <c r="G45" s="408" t="s">
        <v>204</v>
      </c>
      <c r="H45" s="409"/>
      <c r="I45" s="409"/>
      <c r="J45" s="409"/>
      <c r="K45" s="410"/>
      <c r="L45" s="538">
        <v>2000</v>
      </c>
      <c r="M45" s="539"/>
      <c r="N45" s="540"/>
      <c r="O45" s="974"/>
      <c r="P45" s="975"/>
      <c r="Q45" s="976"/>
      <c r="R45" s="464" t="s">
        <v>215</v>
      </c>
      <c r="S45" s="465"/>
      <c r="T45" s="465"/>
      <c r="U45" s="466"/>
      <c r="V45" s="464" t="s">
        <v>216</v>
      </c>
      <c r="W45" s="465"/>
      <c r="X45" s="465"/>
      <c r="Y45" s="466"/>
      <c r="Z45" s="517" t="s">
        <v>221</v>
      </c>
      <c r="AA45" s="518"/>
      <c r="AB45" s="518"/>
      <c r="AC45" s="518"/>
      <c r="AD45" s="518"/>
      <c r="AE45" s="519"/>
      <c r="AF45" s="147"/>
      <c r="AG45" s="147"/>
      <c r="AH45" s="148"/>
      <c r="AI45" s="498">
        <v>0.88070000000000004</v>
      </c>
      <c r="AJ45" s="498"/>
      <c r="AK45" s="149" t="s">
        <v>167</v>
      </c>
      <c r="AL45" s="149" t="s">
        <v>167</v>
      </c>
      <c r="AM45" s="150"/>
      <c r="AN45" s="533"/>
      <c r="AO45" s="534"/>
      <c r="AP45" s="514"/>
      <c r="AQ45" s="514"/>
      <c r="AR45" s="151"/>
      <c r="AS45" s="147"/>
      <c r="AT45" s="283"/>
      <c r="AU45" s="283"/>
      <c r="AV45" s="276"/>
      <c r="AW45" s="276"/>
      <c r="AX45" s="147"/>
      <c r="AY45" s="147"/>
      <c r="AZ45" s="147" t="s">
        <v>171</v>
      </c>
      <c r="BA45" s="147" t="s">
        <v>171</v>
      </c>
      <c r="BB45" s="147"/>
      <c r="BC45" s="152"/>
      <c r="BD45" s="971"/>
      <c r="BE45" s="972"/>
      <c r="BF45" s="972"/>
      <c r="BG45" s="972"/>
      <c r="BH45" s="973"/>
      <c r="BI45" s="292" t="s">
        <v>194</v>
      </c>
      <c r="BJ45" s="293"/>
      <c r="BK45" s="294"/>
      <c r="BL45" s="128"/>
    </row>
    <row r="46" spans="1:64" s="22" customFormat="1" ht="15.75" customHeight="1">
      <c r="A46" s="50"/>
      <c r="B46" s="121"/>
      <c r="C46" s="121"/>
      <c r="D46" s="121"/>
      <c r="E46" s="121"/>
      <c r="F46" s="122"/>
      <c r="G46" s="54"/>
      <c r="H46" s="54"/>
      <c r="I46" s="54"/>
      <c r="J46" s="54"/>
      <c r="K46" s="54"/>
      <c r="L46" s="398">
        <f>SUM(L30:N45)</f>
        <v>39660</v>
      </c>
      <c r="M46" s="398"/>
      <c r="N46" s="398"/>
      <c r="O46" s="398">
        <f>SUM(O30:Q36)</f>
        <v>0</v>
      </c>
      <c r="P46" s="398"/>
      <c r="Q46" s="398"/>
      <c r="R46" s="55"/>
      <c r="S46" s="85"/>
      <c r="T46" s="85"/>
      <c r="U46" s="85"/>
      <c r="V46" s="56"/>
      <c r="W46" s="57"/>
      <c r="X46" s="57"/>
      <c r="Y46" s="57"/>
      <c r="Z46" s="58"/>
      <c r="AA46" s="58"/>
      <c r="AB46" s="58"/>
      <c r="AC46" s="58"/>
      <c r="AD46" s="58"/>
      <c r="AE46" s="58"/>
      <c r="AF46" s="59"/>
      <c r="AG46" s="59"/>
      <c r="AH46" s="59"/>
      <c r="AI46" s="60"/>
      <c r="AJ46" s="60"/>
      <c r="AK46" s="59"/>
      <c r="AL46" s="59"/>
      <c r="AM46" s="61"/>
      <c r="AN46" s="62"/>
      <c r="AO46" s="62"/>
      <c r="AP46" s="63"/>
      <c r="AQ46" s="63"/>
      <c r="AR46" s="64"/>
      <c r="AS46" s="65"/>
      <c r="AT46" s="92"/>
      <c r="AU46" s="93"/>
      <c r="AV46" s="66"/>
      <c r="AW46" s="66"/>
      <c r="AX46" s="67"/>
      <c r="AY46" s="68"/>
      <c r="AZ46" s="69"/>
      <c r="BA46" s="69"/>
      <c r="BB46" s="69"/>
      <c r="BC46" s="69"/>
      <c r="BD46" s="70"/>
      <c r="BE46" s="70"/>
      <c r="BF46" s="70"/>
      <c r="BG46" s="70"/>
      <c r="BH46" s="70"/>
      <c r="BI46" s="66"/>
      <c r="BJ46" s="66"/>
      <c r="BK46" s="66"/>
    </row>
    <row r="47" spans="1:64" ht="21.75" customHeight="1">
      <c r="A47" s="26"/>
      <c r="B47" s="280" t="s">
        <v>122</v>
      </c>
      <c r="C47" s="280"/>
      <c r="D47" s="280"/>
      <c r="E47" s="280"/>
      <c r="F47" s="280"/>
      <c r="G47" s="280"/>
      <c r="H47" s="280"/>
      <c r="I47" s="280"/>
      <c r="J47" s="280"/>
      <c r="K47" s="280"/>
      <c r="L47" s="399" t="s">
        <v>25</v>
      </c>
      <c r="M47" s="401"/>
      <c r="N47" s="401"/>
      <c r="O47" s="401"/>
      <c r="P47" s="401"/>
      <c r="Q47" s="401"/>
      <c r="R47" s="402" t="s">
        <v>158</v>
      </c>
      <c r="S47" s="403"/>
      <c r="T47" s="403"/>
      <c r="U47" s="403"/>
      <c r="V47" s="404"/>
      <c r="W47" s="462" t="s">
        <v>21</v>
      </c>
      <c r="X47" s="339"/>
      <c r="Y47" s="339"/>
      <c r="Z47" s="339"/>
      <c r="AA47" s="339"/>
      <c r="AB47" s="339"/>
      <c r="AC47" s="339"/>
      <c r="AD47" s="339"/>
      <c r="AE47" s="463"/>
      <c r="AF47" s="462" t="s">
        <v>20</v>
      </c>
      <c r="AG47" s="339"/>
      <c r="AH47" s="339"/>
      <c r="AI47" s="339"/>
      <c r="AJ47" s="339"/>
      <c r="AK47" s="339"/>
      <c r="AL47" s="339"/>
      <c r="AM47" s="463"/>
      <c r="AN47" s="350" t="s">
        <v>23</v>
      </c>
      <c r="AO47" s="350"/>
      <c r="AP47" s="350"/>
      <c r="AQ47" s="350"/>
      <c r="AR47" s="273">
        <f>L46</f>
        <v>39660</v>
      </c>
      <c r="AS47" s="274"/>
      <c r="AT47" s="275"/>
      <c r="AU47" s="281" t="s">
        <v>24</v>
      </c>
      <c r="AV47" s="282"/>
      <c r="AW47" s="282"/>
      <c r="AX47" s="282"/>
      <c r="AY47" s="282"/>
      <c r="AZ47" s="339" t="s">
        <v>46</v>
      </c>
      <c r="BA47" s="339"/>
      <c r="BB47" s="339"/>
      <c r="BC47" s="280" t="s">
        <v>64</v>
      </c>
      <c r="BD47" s="280"/>
      <c r="BE47" s="280"/>
      <c r="BF47" s="280"/>
      <c r="BG47" s="280"/>
      <c r="BH47" s="280" t="s">
        <v>35</v>
      </c>
      <c r="BI47" s="280"/>
      <c r="BJ47" s="280"/>
      <c r="BK47" s="280"/>
    </row>
    <row r="48" spans="1:64" ht="21.75" customHeight="1">
      <c r="A48" s="20"/>
      <c r="B48" s="400" t="s">
        <v>28</v>
      </c>
      <c r="C48" s="400"/>
      <c r="D48" s="400"/>
      <c r="E48" s="400"/>
      <c r="F48" s="400"/>
      <c r="G48" s="400"/>
      <c r="H48" s="400"/>
      <c r="I48" s="400"/>
      <c r="J48" s="400"/>
      <c r="K48" s="400"/>
      <c r="L48" s="280" t="s">
        <v>19</v>
      </c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386">
        <v>0.62</v>
      </c>
      <c r="X48" s="387"/>
      <c r="Y48" s="387"/>
      <c r="Z48" s="387"/>
      <c r="AA48" s="387"/>
      <c r="AB48" s="387"/>
      <c r="AC48" s="387"/>
      <c r="AD48" s="387"/>
      <c r="AE48" s="388"/>
      <c r="AF48" s="386">
        <v>0.54</v>
      </c>
      <c r="AG48" s="387"/>
      <c r="AH48" s="387"/>
      <c r="AI48" s="387"/>
      <c r="AJ48" s="387"/>
      <c r="AK48" s="387"/>
      <c r="AL48" s="387"/>
      <c r="AM48" s="388"/>
      <c r="AN48" s="383" t="s">
        <v>106</v>
      </c>
      <c r="AO48" s="384"/>
      <c r="AP48" s="384"/>
      <c r="AQ48" s="385"/>
      <c r="AR48" s="351">
        <v>10</v>
      </c>
      <c r="AS48" s="352"/>
      <c r="AT48" s="353"/>
      <c r="AU48" s="281" t="s">
        <v>27</v>
      </c>
      <c r="AV48" s="282"/>
      <c r="AW48" s="282"/>
      <c r="AX48" s="282"/>
      <c r="AY48" s="340"/>
      <c r="AZ48" s="335">
        <v>51420</v>
      </c>
      <c r="BA48" s="336"/>
      <c r="BB48" s="337"/>
      <c r="BC48" s="314">
        <v>13.363</v>
      </c>
      <c r="BD48" s="314"/>
      <c r="BE48" s="314"/>
      <c r="BF48" s="314"/>
      <c r="BG48" s="314"/>
      <c r="BH48" s="321"/>
      <c r="BI48" s="322"/>
      <c r="BJ48" s="322"/>
      <c r="BK48" s="323"/>
    </row>
    <row r="49" spans="1:63" ht="21.75" customHeight="1">
      <c r="A49" s="20"/>
      <c r="B49" s="399" t="s">
        <v>30</v>
      </c>
      <c r="C49" s="399"/>
      <c r="D49" s="399"/>
      <c r="E49" s="399"/>
      <c r="F49" s="399"/>
      <c r="G49" s="399"/>
      <c r="H49" s="280" t="s">
        <v>3</v>
      </c>
      <c r="I49" s="280"/>
      <c r="J49" s="280"/>
      <c r="K49" s="280"/>
      <c r="L49" s="368" t="s">
        <v>59</v>
      </c>
      <c r="M49" s="368"/>
      <c r="N49" s="368"/>
      <c r="O49" s="368"/>
      <c r="P49" s="368"/>
      <c r="Q49" s="368"/>
      <c r="R49" s="368" t="s">
        <v>60</v>
      </c>
      <c r="S49" s="368"/>
      <c r="T49" s="368"/>
      <c r="U49" s="368"/>
      <c r="V49" s="368"/>
      <c r="W49" s="50"/>
      <c r="X49" s="20"/>
      <c r="Y49" s="20"/>
      <c r="Z49" s="20"/>
      <c r="AA49" s="20"/>
      <c r="AB49" s="20"/>
      <c r="AC49" s="20"/>
      <c r="AD49" s="50"/>
      <c r="AE49" s="50"/>
      <c r="AF49" s="20"/>
      <c r="AG49" s="20"/>
      <c r="AH49" s="20"/>
      <c r="AI49" s="20"/>
      <c r="AJ49" s="20"/>
      <c r="AK49" s="20"/>
      <c r="AL49" s="50"/>
      <c r="AM49" s="50"/>
      <c r="AN49" s="347" t="s">
        <v>26</v>
      </c>
      <c r="AO49" s="348"/>
      <c r="AP49" s="348"/>
      <c r="AQ49" s="349"/>
      <c r="AR49" s="351">
        <v>400</v>
      </c>
      <c r="AS49" s="352"/>
      <c r="AT49" s="353"/>
      <c r="AU49" s="281" t="s">
        <v>29</v>
      </c>
      <c r="AV49" s="282"/>
      <c r="AW49" s="282"/>
      <c r="AX49" s="282"/>
      <c r="AY49" s="340"/>
      <c r="AZ49" s="335">
        <v>49997</v>
      </c>
      <c r="BA49" s="336"/>
      <c r="BB49" s="337"/>
      <c r="BC49" s="314">
        <v>13.090999999999999</v>
      </c>
      <c r="BD49" s="314"/>
      <c r="BE49" s="314"/>
      <c r="BF49" s="314"/>
      <c r="BG49" s="314"/>
      <c r="BH49" s="321"/>
      <c r="BI49" s="322"/>
      <c r="BJ49" s="322"/>
      <c r="BK49" s="323"/>
    </row>
    <row r="50" spans="1:63" ht="21.75" customHeight="1">
      <c r="A50" s="20"/>
      <c r="B50" s="394" t="s">
        <v>163</v>
      </c>
      <c r="C50" s="394"/>
      <c r="D50" s="394"/>
      <c r="E50" s="394"/>
      <c r="F50" s="394"/>
      <c r="G50" s="394"/>
      <c r="H50" s="391" t="s">
        <v>161</v>
      </c>
      <c r="I50" s="391"/>
      <c r="J50" s="391"/>
      <c r="K50" s="391"/>
      <c r="L50" s="370" t="s">
        <v>157</v>
      </c>
      <c r="M50" s="370"/>
      <c r="N50" s="370"/>
      <c r="O50" s="370"/>
      <c r="P50" s="370"/>
      <c r="Q50" s="370"/>
      <c r="R50" s="369">
        <v>1.4</v>
      </c>
      <c r="S50" s="369"/>
      <c r="T50" s="369"/>
      <c r="U50" s="369"/>
      <c r="V50" s="369"/>
      <c r="W50" s="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50"/>
      <c r="AN50" s="347" t="s">
        <v>32</v>
      </c>
      <c r="AO50" s="348"/>
      <c r="AP50" s="348"/>
      <c r="AQ50" s="349"/>
      <c r="AR50" s="351">
        <v>200</v>
      </c>
      <c r="AS50" s="352"/>
      <c r="AT50" s="353"/>
      <c r="AU50" s="344" t="s">
        <v>33</v>
      </c>
      <c r="AV50" s="345"/>
      <c r="AW50" s="345"/>
      <c r="AX50" s="345"/>
      <c r="AY50" s="346"/>
      <c r="AZ50" s="341">
        <v>48577</v>
      </c>
      <c r="BA50" s="342"/>
      <c r="BB50" s="343"/>
      <c r="BC50" s="314">
        <v>12.819000000000001</v>
      </c>
      <c r="BD50" s="314"/>
      <c r="BE50" s="314"/>
      <c r="BF50" s="314"/>
      <c r="BG50" s="314"/>
      <c r="BH50" s="321"/>
      <c r="BI50" s="322"/>
      <c r="BJ50" s="322"/>
      <c r="BK50" s="323"/>
    </row>
    <row r="51" spans="1:63" ht="21.75" customHeight="1">
      <c r="A51" s="20"/>
      <c r="B51" s="394" t="s">
        <v>164</v>
      </c>
      <c r="C51" s="394"/>
      <c r="D51" s="394"/>
      <c r="E51" s="394"/>
      <c r="F51" s="394"/>
      <c r="G51" s="394"/>
      <c r="H51" s="391" t="s">
        <v>162</v>
      </c>
      <c r="I51" s="391"/>
      <c r="J51" s="391"/>
      <c r="K51" s="391"/>
      <c r="L51" s="370"/>
      <c r="M51" s="370"/>
      <c r="N51" s="370"/>
      <c r="O51" s="370"/>
      <c r="P51" s="370"/>
      <c r="Q51" s="370"/>
      <c r="R51" s="369"/>
      <c r="S51" s="369"/>
      <c r="T51" s="369"/>
      <c r="U51" s="369"/>
      <c r="V51" s="369"/>
      <c r="W51" s="50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50"/>
      <c r="AN51" s="347" t="s">
        <v>37</v>
      </c>
      <c r="AO51" s="348"/>
      <c r="AP51" s="348"/>
      <c r="AQ51" s="349"/>
      <c r="AR51" s="351">
        <v>30</v>
      </c>
      <c r="AS51" s="352"/>
      <c r="AT51" s="353"/>
      <c r="AU51" s="357" t="s">
        <v>34</v>
      </c>
      <c r="AV51" s="358"/>
      <c r="AW51" s="358"/>
      <c r="AX51" s="358"/>
      <c r="AY51" s="359"/>
      <c r="AZ51" s="363">
        <v>10988</v>
      </c>
      <c r="BA51" s="364"/>
      <c r="BB51" s="365"/>
      <c r="BC51" s="367"/>
      <c r="BD51" s="367"/>
      <c r="BE51" s="367"/>
      <c r="BF51" s="367"/>
      <c r="BG51" s="367"/>
      <c r="BH51" s="321"/>
      <c r="BI51" s="322"/>
      <c r="BJ51" s="322"/>
      <c r="BK51" s="323"/>
    </row>
    <row r="52" spans="1:63" ht="21.75" customHeight="1">
      <c r="A52" s="20"/>
      <c r="B52" s="392" t="s">
        <v>56</v>
      </c>
      <c r="C52" s="392"/>
      <c r="D52" s="392"/>
      <c r="E52" s="392"/>
      <c r="F52" s="392"/>
      <c r="G52" s="392"/>
      <c r="H52" s="394" t="s">
        <v>159</v>
      </c>
      <c r="I52" s="394"/>
      <c r="J52" s="394"/>
      <c r="K52" s="394"/>
      <c r="L52" s="368" t="s">
        <v>61</v>
      </c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50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50"/>
      <c r="AN52" s="347" t="s">
        <v>35</v>
      </c>
      <c r="AO52" s="348"/>
      <c r="AP52" s="348"/>
      <c r="AQ52" s="349"/>
      <c r="AR52" s="351">
        <v>336</v>
      </c>
      <c r="AS52" s="352"/>
      <c r="AT52" s="353"/>
      <c r="AU52" s="350" t="s">
        <v>36</v>
      </c>
      <c r="AV52" s="350"/>
      <c r="AW52" s="350"/>
      <c r="AX52" s="350"/>
      <c r="AY52" s="350"/>
      <c r="AZ52" s="280">
        <v>52.29</v>
      </c>
      <c r="BA52" s="280"/>
      <c r="BB52" s="280"/>
      <c r="BC52" s="366" t="s">
        <v>195</v>
      </c>
      <c r="BD52" s="366"/>
      <c r="BE52" s="366"/>
      <c r="BF52" s="366"/>
      <c r="BG52" s="366"/>
      <c r="BH52" s="313">
        <v>1.0249999999999999</v>
      </c>
      <c r="BI52" s="313"/>
      <c r="BJ52" s="313"/>
      <c r="BK52" s="313"/>
    </row>
    <row r="53" spans="1:63" ht="21.75" customHeight="1">
      <c r="A53" s="20"/>
      <c r="B53" s="280" t="s">
        <v>22</v>
      </c>
      <c r="C53" s="280"/>
      <c r="D53" s="280"/>
      <c r="E53" s="280"/>
      <c r="F53" s="393" t="s">
        <v>57</v>
      </c>
      <c r="G53" s="393"/>
      <c r="H53" s="393"/>
      <c r="I53" s="397" t="s">
        <v>31</v>
      </c>
      <c r="J53" s="397"/>
      <c r="K53" s="397"/>
      <c r="L53" s="396">
        <v>1</v>
      </c>
      <c r="M53" s="396"/>
      <c r="N53" s="396"/>
      <c r="O53" s="396"/>
      <c r="P53" s="396"/>
      <c r="Q53" s="396"/>
      <c r="R53" s="330">
        <v>55036.7</v>
      </c>
      <c r="S53" s="330"/>
      <c r="T53" s="330"/>
      <c r="U53" s="330"/>
      <c r="V53" s="330"/>
      <c r="W53" s="50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50"/>
      <c r="AN53" s="347" t="s">
        <v>43</v>
      </c>
      <c r="AO53" s="348"/>
      <c r="AP53" s="348"/>
      <c r="AQ53" s="349"/>
      <c r="AR53" s="351">
        <v>1997</v>
      </c>
      <c r="AS53" s="352"/>
      <c r="AT53" s="353"/>
      <c r="AU53" s="350" t="s">
        <v>38</v>
      </c>
      <c r="AV53" s="350"/>
      <c r="AW53" s="350"/>
      <c r="AX53" s="350"/>
      <c r="AY53" s="350"/>
      <c r="AZ53" s="354"/>
      <c r="BA53" s="354"/>
      <c r="BB53" s="355" t="str">
        <f>TEXT(TRUNC((AZ53*3.28083989501),0),"0")&amp;"'"&amp;TEXT(((AZ53*3.28083989501)-TRUNC((AZ53*3.28083989501),0))*12,"0")&amp;""""</f>
        <v>0'0"</v>
      </c>
      <c r="BC53" s="356"/>
      <c r="BD53" s="83" t="s">
        <v>39</v>
      </c>
      <c r="BE53" s="81"/>
      <c r="BF53" s="81"/>
      <c r="BG53" s="82"/>
      <c r="BH53" s="376">
        <v>12.61</v>
      </c>
      <c r="BI53" s="377"/>
      <c r="BJ53" s="355" t="str">
        <f>TEXT(TRUNC((BH53*3.28083989501),0),"0")&amp;"'"&amp;TEXT(((BH53*3.28083989501)-TRUNC((BH53*3.28083989501),0))*12,"0")&amp;""""</f>
        <v>41'4"</v>
      </c>
      <c r="BK53" s="356"/>
    </row>
    <row r="54" spans="1:63" ht="21.75" customHeight="1">
      <c r="A54" s="20"/>
      <c r="B54" s="395"/>
      <c r="C54" s="395"/>
      <c r="D54" s="395"/>
      <c r="E54" s="395"/>
      <c r="F54" s="389"/>
      <c r="G54" s="389"/>
      <c r="H54" s="389"/>
      <c r="I54" s="390"/>
      <c r="J54" s="390"/>
      <c r="K54" s="390"/>
      <c r="L54" s="371" t="s">
        <v>62</v>
      </c>
      <c r="M54" s="371"/>
      <c r="N54" s="371"/>
      <c r="O54" s="371"/>
      <c r="P54" s="371"/>
      <c r="Q54" s="371"/>
      <c r="R54" s="330">
        <v>53936</v>
      </c>
      <c r="S54" s="330"/>
      <c r="T54" s="330"/>
      <c r="U54" s="330"/>
      <c r="V54" s="330"/>
      <c r="W54" s="50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50"/>
      <c r="AN54" s="347" t="s">
        <v>40</v>
      </c>
      <c r="AO54" s="348"/>
      <c r="AP54" s="348"/>
      <c r="AQ54" s="349"/>
      <c r="AR54" s="360">
        <v>368</v>
      </c>
      <c r="AS54" s="361"/>
      <c r="AT54" s="362"/>
      <c r="AU54" s="350" t="s">
        <v>41</v>
      </c>
      <c r="AV54" s="350"/>
      <c r="AW54" s="350"/>
      <c r="AX54" s="350"/>
      <c r="AY54" s="350"/>
      <c r="AZ54" s="354"/>
      <c r="BA54" s="354"/>
      <c r="BB54" s="355" t="str">
        <f>TEXT(TRUNC((AZ54*3.28083989501),0),"0")&amp;"'"&amp;TEXT(((AZ54*3.28083989501)-TRUNC((AZ54*3.28083989501),0))*12,"0")&amp;""""</f>
        <v>0'0"</v>
      </c>
      <c r="BC54" s="356"/>
      <c r="BD54" s="83" t="s">
        <v>42</v>
      </c>
      <c r="BE54" s="81"/>
      <c r="BF54" s="81"/>
      <c r="BG54" s="82"/>
      <c r="BH54" s="376">
        <v>12.61</v>
      </c>
      <c r="BI54" s="377"/>
      <c r="BJ54" s="355" t="str">
        <f>TEXT(TRUNC((BH54*3.28083989501),0),"0")&amp;"'"&amp;TEXT(((BH54*3.28083989501)-TRUNC((BH54*3.28083989501),0))*12,"0")&amp;""""</f>
        <v>41'4"</v>
      </c>
      <c r="BK54" s="356"/>
    </row>
    <row r="55" spans="1:63" ht="21.75" customHeight="1">
      <c r="A55" s="20"/>
      <c r="B55" s="395"/>
      <c r="C55" s="395"/>
      <c r="D55" s="395"/>
      <c r="E55" s="395"/>
      <c r="F55" s="389"/>
      <c r="G55" s="389"/>
      <c r="H55" s="389"/>
      <c r="I55" s="390"/>
      <c r="J55" s="390"/>
      <c r="K55" s="390"/>
      <c r="L55" s="371" t="s">
        <v>63</v>
      </c>
      <c r="M55" s="371"/>
      <c r="N55" s="371"/>
      <c r="O55" s="371"/>
      <c r="P55" s="371"/>
      <c r="Q55" s="371"/>
      <c r="R55" s="330">
        <v>51987.1</v>
      </c>
      <c r="S55" s="330"/>
      <c r="T55" s="330"/>
      <c r="U55" s="330"/>
      <c r="V55" s="330"/>
      <c r="W55" s="50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50"/>
      <c r="AN55" s="347" t="s">
        <v>46</v>
      </c>
      <c r="AO55" s="348"/>
      <c r="AP55" s="348"/>
      <c r="AQ55" s="349"/>
      <c r="AR55" s="372">
        <f>SUM(AR47:AR54)</f>
        <v>43001</v>
      </c>
      <c r="AS55" s="372"/>
      <c r="AT55" s="372"/>
      <c r="AU55" s="350" t="s">
        <v>44</v>
      </c>
      <c r="AV55" s="350"/>
      <c r="AW55" s="350"/>
      <c r="AX55" s="350"/>
      <c r="AY55" s="350"/>
      <c r="AZ55" s="375"/>
      <c r="BA55" s="375"/>
      <c r="BB55" s="355" t="str">
        <f>TEXT(TRUNC((AZ55*3.28083989501),0),"0")&amp;"'"&amp;TEXT(((AZ55*3.28083989501)-TRUNC((AZ55*3.28083989501),0))*12,"0")&amp;""""</f>
        <v>0'0"</v>
      </c>
      <c r="BC55" s="356"/>
      <c r="BD55" s="83" t="s">
        <v>45</v>
      </c>
      <c r="BE55" s="81"/>
      <c r="BF55" s="81"/>
      <c r="BG55" s="82"/>
      <c r="BH55" s="375">
        <v>12.61</v>
      </c>
      <c r="BI55" s="375"/>
      <c r="BJ55" s="355" t="str">
        <f>TEXT(TRUNC((BH55*3.28083989501),0),"0")&amp;"'"&amp;TEXT(((BH55*3.28083989501)-TRUNC((BH55*3.28083989501),0))*12,"0")&amp;""""</f>
        <v>41'4"</v>
      </c>
      <c r="BK55" s="356"/>
    </row>
    <row r="56" spans="1:63" ht="21.75" customHeight="1">
      <c r="A56" s="20"/>
      <c r="B56" s="395"/>
      <c r="C56" s="395"/>
      <c r="D56" s="395"/>
      <c r="E56" s="395"/>
      <c r="F56" s="389"/>
      <c r="G56" s="389"/>
      <c r="H56" s="389"/>
      <c r="I56" s="390"/>
      <c r="J56" s="390"/>
      <c r="K56" s="390"/>
      <c r="L56" s="371" t="s">
        <v>160</v>
      </c>
      <c r="M56" s="371"/>
      <c r="N56" s="371"/>
      <c r="O56" s="371"/>
      <c r="P56" s="371"/>
      <c r="Q56" s="371"/>
      <c r="R56" s="330">
        <v>1948.9</v>
      </c>
      <c r="S56" s="330"/>
      <c r="T56" s="330"/>
      <c r="U56" s="330"/>
      <c r="V56" s="330"/>
      <c r="W56" s="71"/>
      <c r="X56" s="71"/>
      <c r="Y56" s="71"/>
      <c r="Z56" s="71"/>
      <c r="AA56" s="71"/>
      <c r="AB56" s="71"/>
      <c r="AC56" s="71"/>
      <c r="AD56" s="71"/>
      <c r="AE56" s="72" t="s">
        <v>58</v>
      </c>
      <c r="AF56" s="71"/>
      <c r="AG56" s="71"/>
      <c r="AH56" s="71"/>
      <c r="AI56" s="71"/>
      <c r="AJ56" s="71"/>
      <c r="AK56" s="71"/>
      <c r="AL56" s="71"/>
      <c r="AM56" s="71"/>
      <c r="AN56" s="327" t="s">
        <v>68</v>
      </c>
      <c r="AO56" s="328"/>
      <c r="AP56" s="328"/>
      <c r="AQ56" s="329"/>
      <c r="AR56" s="324">
        <f>AR55+AZ51</f>
        <v>53989</v>
      </c>
      <c r="AS56" s="325"/>
      <c r="AT56" s="326"/>
      <c r="AU56" s="380" t="s">
        <v>47</v>
      </c>
      <c r="AV56" s="380"/>
      <c r="AW56" s="380"/>
      <c r="AX56" s="380"/>
      <c r="AY56" s="380"/>
      <c r="AZ56" s="375"/>
      <c r="BA56" s="375"/>
      <c r="BB56" s="382">
        <f>AZ56*3.28083989501</f>
        <v>0</v>
      </c>
      <c r="BC56" s="382"/>
      <c r="BD56" s="83" t="s">
        <v>47</v>
      </c>
      <c r="BE56" s="81"/>
      <c r="BF56" s="81"/>
      <c r="BG56" s="82"/>
      <c r="BH56" s="375">
        <f>BH54-BH53</f>
        <v>0</v>
      </c>
      <c r="BI56" s="375"/>
      <c r="BJ56" s="355">
        <v>0</v>
      </c>
      <c r="BK56" s="356"/>
    </row>
    <row r="57" spans="1:63" ht="25.5" customHeight="1">
      <c r="A57" s="73"/>
      <c r="B57" s="12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115"/>
      <c r="X57" s="95"/>
      <c r="Y57" s="95"/>
      <c r="Z57" s="95"/>
      <c r="AA57" s="95"/>
      <c r="AB57" s="21"/>
      <c r="AC57" s="95"/>
      <c r="AD57" s="95"/>
      <c r="AE57" s="95"/>
      <c r="AF57" s="95"/>
      <c r="AG57" s="95"/>
      <c r="AH57" s="21"/>
      <c r="AI57" s="21"/>
      <c r="AJ57" s="21"/>
      <c r="AN57" s="97" t="s">
        <v>115</v>
      </c>
      <c r="AO57" s="96"/>
      <c r="AP57" s="98"/>
      <c r="AQ57" s="98"/>
      <c r="AR57" s="98"/>
      <c r="AS57" s="98"/>
      <c r="AT57" s="98"/>
      <c r="AU57" s="96"/>
      <c r="AV57" s="98"/>
      <c r="AW57" s="98"/>
      <c r="AX57" s="98"/>
      <c r="AY57" s="99"/>
      <c r="AZ57" s="381">
        <v>13.09</v>
      </c>
      <c r="BA57" s="381"/>
      <c r="BB57" s="100" t="s">
        <v>116</v>
      </c>
      <c r="BC57" s="101"/>
      <c r="BD57" s="101"/>
      <c r="BE57" s="101"/>
      <c r="BF57" s="101"/>
      <c r="BG57" s="102"/>
      <c r="BH57" s="378" t="s">
        <v>117</v>
      </c>
      <c r="BI57" s="379"/>
      <c r="BJ57" s="373" t="s">
        <v>48</v>
      </c>
      <c r="BK57" s="374"/>
    </row>
    <row r="58" spans="1:63" ht="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</row>
    <row r="59" spans="1:63" ht="27.75" customHeight="1">
      <c r="A59" s="33"/>
      <c r="B59" s="33"/>
      <c r="C59" s="33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 s="123"/>
      <c r="BJ59" s="123"/>
      <c r="BK59" s="123"/>
    </row>
    <row r="60" spans="1:63" ht="27.75" customHeight="1">
      <c r="B60" s="24"/>
      <c r="C60" s="24"/>
      <c r="D60" s="24"/>
      <c r="E60" s="24"/>
      <c r="F60"/>
      <c r="G60"/>
      <c r="H60"/>
      <c r="I60"/>
      <c r="J60"/>
      <c r="K60"/>
      <c r="L60" s="2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23"/>
      <c r="AA60" s="23"/>
      <c r="AB60" s="23"/>
      <c r="AC60" s="23"/>
      <c r="AD60" s="123"/>
      <c r="AE60" s="123"/>
      <c r="AF60" s="123"/>
      <c r="AG60" s="123"/>
      <c r="AH60" s="123"/>
      <c r="AI60" s="123"/>
      <c r="AJ60" s="123"/>
      <c r="AK60" s="123"/>
      <c r="AQ60" s="86"/>
      <c r="AR60" s="87"/>
      <c r="AS60" s="87"/>
      <c r="AT60" s="87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</row>
    <row r="61" spans="1:63" ht="15">
      <c r="F61"/>
      <c r="G61"/>
      <c r="H61"/>
      <c r="I61"/>
      <c r="J61"/>
      <c r="K61"/>
      <c r="L61" s="2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123"/>
      <c r="AA61" s="123"/>
      <c r="AB61" s="123"/>
      <c r="AC61" s="123"/>
      <c r="AD61" s="123"/>
      <c r="AE61" s="123"/>
      <c r="AF61" s="123"/>
      <c r="AH61" s="123"/>
      <c r="AI61" s="123"/>
      <c r="AJ61" s="123"/>
      <c r="AK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</row>
    <row r="62" spans="1:63" ht="15">
      <c r="F62"/>
      <c r="G62"/>
      <c r="H62"/>
      <c r="I62"/>
      <c r="J62"/>
      <c r="K62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</row>
    <row r="63" spans="1:63" ht="15">
      <c r="F63" s="123"/>
      <c r="G63" s="123"/>
      <c r="H63" s="123"/>
      <c r="I63" s="123"/>
      <c r="J63" s="123"/>
      <c r="K63" s="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</row>
    <row r="64" spans="1:63" ht="15">
      <c r="F64" s="123"/>
      <c r="G64" s="123"/>
      <c r="H64" s="123"/>
      <c r="I64" s="123"/>
      <c r="J64" s="123"/>
      <c r="K64" s="23"/>
      <c r="BB64" s="24"/>
      <c r="BC64" s="123"/>
      <c r="BD64" s="123"/>
      <c r="BE64" s="123"/>
      <c r="BF64" s="123"/>
      <c r="BG64" s="123"/>
      <c r="BH64" s="123"/>
      <c r="BI64" s="123"/>
      <c r="BJ64" s="123"/>
      <c r="BK64" s="123"/>
    </row>
    <row r="65" spans="3:68" ht="15">
      <c r="F65" s="123"/>
      <c r="G65" s="123"/>
      <c r="H65" s="123"/>
      <c r="I65" s="123"/>
      <c r="J65" s="123"/>
      <c r="K65" s="23"/>
      <c r="BB65" s="24"/>
      <c r="BC65" s="123"/>
      <c r="BD65" s="123"/>
      <c r="BE65" s="123"/>
      <c r="BF65" s="123"/>
      <c r="BG65" s="123"/>
      <c r="BH65" s="123"/>
      <c r="BI65" s="123"/>
      <c r="BJ65" s="123"/>
      <c r="BK65" s="123"/>
    </row>
    <row r="66" spans="3:68" ht="15">
      <c r="F66" s="123"/>
      <c r="G66" s="123"/>
      <c r="H66" s="123"/>
      <c r="I66" s="123"/>
      <c r="J66" s="123"/>
      <c r="K66" s="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</row>
    <row r="67" spans="3:68" ht="15">
      <c r="F67" s="123"/>
      <c r="H67" s="123"/>
      <c r="I67" s="123"/>
      <c r="J67" s="123"/>
      <c r="K67" s="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</row>
    <row r="69" spans="3:68" s="74" customFormat="1">
      <c r="C69" s="23"/>
      <c r="D69" s="23"/>
      <c r="E69" s="23"/>
      <c r="F69" s="23"/>
      <c r="G69" s="23"/>
      <c r="H69" s="23"/>
      <c r="I69" s="23"/>
      <c r="J69" s="23"/>
      <c r="K69" s="23"/>
      <c r="BL69" s="23"/>
      <c r="BM69" s="23"/>
      <c r="BN69" s="23"/>
      <c r="BO69" s="23"/>
      <c r="BP69" s="23"/>
    </row>
  </sheetData>
  <autoFilter ref="A29:K36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9" showButton="0"/>
  </autoFilter>
  <mergeCells count="579">
    <mergeCell ref="AV43:AW43"/>
    <mergeCell ref="BD43:BH43"/>
    <mergeCell ref="BI43:BK43"/>
    <mergeCell ref="V43:Y43"/>
    <mergeCell ref="Z43:AE43"/>
    <mergeCell ref="AI43:AJ43"/>
    <mergeCell ref="AN43:AO43"/>
    <mergeCell ref="AP43:AQ43"/>
    <mergeCell ref="AT43:AU43"/>
    <mergeCell ref="BI45:BK45"/>
    <mergeCell ref="B44:E44"/>
    <mergeCell ref="G44:K44"/>
    <mergeCell ref="L44:N44"/>
    <mergeCell ref="O44:Q44"/>
    <mergeCell ref="R44:U44"/>
    <mergeCell ref="V44:Y44"/>
    <mergeCell ref="Z44:AE44"/>
    <mergeCell ref="AI44:AJ44"/>
    <mergeCell ref="AN44:AO44"/>
    <mergeCell ref="AI45:AJ45"/>
    <mergeCell ref="AN45:AO45"/>
    <mergeCell ref="AP45:AQ45"/>
    <mergeCell ref="AT45:AU45"/>
    <mergeCell ref="AV45:AW45"/>
    <mergeCell ref="BD45:BH45"/>
    <mergeCell ref="AP44:AQ44"/>
    <mergeCell ref="AT44:AU44"/>
    <mergeCell ref="AV44:AW44"/>
    <mergeCell ref="BD44:BH44"/>
    <mergeCell ref="BI44:BK44"/>
    <mergeCell ref="AZ57:BA57"/>
    <mergeCell ref="BH57:BI57"/>
    <mergeCell ref="BJ57:BK57"/>
    <mergeCell ref="B45:E45"/>
    <mergeCell ref="G45:K45"/>
    <mergeCell ref="L45:N45"/>
    <mergeCell ref="O45:Q45"/>
    <mergeCell ref="R45:U45"/>
    <mergeCell ref="V45:Y45"/>
    <mergeCell ref="Z45:AE45"/>
    <mergeCell ref="AR56:AT56"/>
    <mergeCell ref="AU56:AY56"/>
    <mergeCell ref="AZ56:BA56"/>
    <mergeCell ref="BB56:BC56"/>
    <mergeCell ref="BH56:BI56"/>
    <mergeCell ref="BJ56:BK56"/>
    <mergeCell ref="B56:E56"/>
    <mergeCell ref="F56:H56"/>
    <mergeCell ref="I56:K56"/>
    <mergeCell ref="L56:Q56"/>
    <mergeCell ref="R56:V56"/>
    <mergeCell ref="AN56:AQ56"/>
    <mergeCell ref="AR55:AT55"/>
    <mergeCell ref="AU55:AY55"/>
    <mergeCell ref="AZ55:BA55"/>
    <mergeCell ref="BB55:BC55"/>
    <mergeCell ref="BH55:BI55"/>
    <mergeCell ref="BJ55:BK55"/>
    <mergeCell ref="B55:E55"/>
    <mergeCell ref="F55:H55"/>
    <mergeCell ref="I55:K55"/>
    <mergeCell ref="L55:Q55"/>
    <mergeCell ref="R55:V55"/>
    <mergeCell ref="AN55:AQ55"/>
    <mergeCell ref="AR54:AT54"/>
    <mergeCell ref="AU54:AY54"/>
    <mergeCell ref="AZ54:BA54"/>
    <mergeCell ref="BB54:BC54"/>
    <mergeCell ref="BH54:BI54"/>
    <mergeCell ref="BJ54:BK54"/>
    <mergeCell ref="B54:E54"/>
    <mergeCell ref="F54:H54"/>
    <mergeCell ref="I54:K54"/>
    <mergeCell ref="L54:Q54"/>
    <mergeCell ref="R54:V54"/>
    <mergeCell ref="AN54:AQ54"/>
    <mergeCell ref="AR53:AT53"/>
    <mergeCell ref="AU53:AY53"/>
    <mergeCell ref="AZ53:BA53"/>
    <mergeCell ref="BB53:BC53"/>
    <mergeCell ref="BH53:BI53"/>
    <mergeCell ref="BJ53:BK53"/>
    <mergeCell ref="B53:E53"/>
    <mergeCell ref="F53:H53"/>
    <mergeCell ref="I53:K53"/>
    <mergeCell ref="L53:Q53"/>
    <mergeCell ref="R53:V53"/>
    <mergeCell ref="AN53:AQ53"/>
    <mergeCell ref="BH51:BK51"/>
    <mergeCell ref="B52:G52"/>
    <mergeCell ref="H52:K52"/>
    <mergeCell ref="L52:V52"/>
    <mergeCell ref="AN52:AQ52"/>
    <mergeCell ref="AR52:AT52"/>
    <mergeCell ref="AU52:AY52"/>
    <mergeCell ref="AZ52:BB52"/>
    <mergeCell ref="BC52:BG52"/>
    <mergeCell ref="BH52:BK52"/>
    <mergeCell ref="B51:G51"/>
    <mergeCell ref="H51:K51"/>
    <mergeCell ref="L51:Q51"/>
    <mergeCell ref="R51:V51"/>
    <mergeCell ref="AN51:AQ51"/>
    <mergeCell ref="AR51:AT51"/>
    <mergeCell ref="AU51:AY51"/>
    <mergeCell ref="AZ51:BB51"/>
    <mergeCell ref="BC51:BG51"/>
    <mergeCell ref="BH49:BK49"/>
    <mergeCell ref="B50:G50"/>
    <mergeCell ref="H50:K50"/>
    <mergeCell ref="L50:Q50"/>
    <mergeCell ref="R50:V50"/>
    <mergeCell ref="AN50:AQ50"/>
    <mergeCell ref="AR50:AT50"/>
    <mergeCell ref="AU50:AY50"/>
    <mergeCell ref="AZ50:BB50"/>
    <mergeCell ref="BC50:BG50"/>
    <mergeCell ref="BH50:BK50"/>
    <mergeCell ref="B49:G49"/>
    <mergeCell ref="H49:K49"/>
    <mergeCell ref="L49:Q49"/>
    <mergeCell ref="R49:V49"/>
    <mergeCell ref="AN49:AQ49"/>
    <mergeCell ref="AR49:AT49"/>
    <mergeCell ref="AU49:AY49"/>
    <mergeCell ref="AZ49:BB49"/>
    <mergeCell ref="BC49:BG49"/>
    <mergeCell ref="BH47:BK47"/>
    <mergeCell ref="B48:K48"/>
    <mergeCell ref="L48:V48"/>
    <mergeCell ref="W48:AE48"/>
    <mergeCell ref="AF48:AM48"/>
    <mergeCell ref="AN48:AQ48"/>
    <mergeCell ref="AR48:AT48"/>
    <mergeCell ref="AU48:AY48"/>
    <mergeCell ref="AZ48:BB48"/>
    <mergeCell ref="BC48:BG48"/>
    <mergeCell ref="AF47:AM47"/>
    <mergeCell ref="AN47:AQ47"/>
    <mergeCell ref="AR47:AT47"/>
    <mergeCell ref="AU47:AY47"/>
    <mergeCell ref="AZ47:BB47"/>
    <mergeCell ref="BC47:BG47"/>
    <mergeCell ref="BH48:BK48"/>
    <mergeCell ref="L46:N46"/>
    <mergeCell ref="O46:Q46"/>
    <mergeCell ref="B47:K47"/>
    <mergeCell ref="L47:Q47"/>
    <mergeCell ref="R47:V47"/>
    <mergeCell ref="W47:AE47"/>
    <mergeCell ref="AN42:AO42"/>
    <mergeCell ref="AP42:AQ42"/>
    <mergeCell ref="AT42:AU42"/>
    <mergeCell ref="B43:E43"/>
    <mergeCell ref="G43:K43"/>
    <mergeCell ref="L43:N43"/>
    <mergeCell ref="O43:Q43"/>
    <mergeCell ref="R43:U43"/>
    <mergeCell ref="AV42:AW42"/>
    <mergeCell ref="BD42:BH42"/>
    <mergeCell ref="BI42:BK42"/>
    <mergeCell ref="BD41:BH41"/>
    <mergeCell ref="BI41:BK41"/>
    <mergeCell ref="B42:E42"/>
    <mergeCell ref="G42:K42"/>
    <mergeCell ref="L42:N42"/>
    <mergeCell ref="O42:Q42"/>
    <mergeCell ref="R42:U42"/>
    <mergeCell ref="V42:Y42"/>
    <mergeCell ref="Z42:AE42"/>
    <mergeCell ref="AI42:AJ42"/>
    <mergeCell ref="Z41:AE41"/>
    <mergeCell ref="AI41:AJ41"/>
    <mergeCell ref="AN41:AO41"/>
    <mergeCell ref="AP41:AQ41"/>
    <mergeCell ref="AT41:AU41"/>
    <mergeCell ref="AV41:AW41"/>
    <mergeCell ref="B41:E41"/>
    <mergeCell ref="G41:K41"/>
    <mergeCell ref="L41:N41"/>
    <mergeCell ref="O41:Q41"/>
    <mergeCell ref="R41:U41"/>
    <mergeCell ref="V41:Y41"/>
    <mergeCell ref="AN40:AO40"/>
    <mergeCell ref="AP40:AQ40"/>
    <mergeCell ref="AT40:AU40"/>
    <mergeCell ref="AV40:AW40"/>
    <mergeCell ref="BD40:BH40"/>
    <mergeCell ref="BI40:BK40"/>
    <mergeCell ref="BD39:BH39"/>
    <mergeCell ref="BI39:BK39"/>
    <mergeCell ref="AN39:AO39"/>
    <mergeCell ref="AP39:AQ39"/>
    <mergeCell ref="AT39:AU39"/>
    <mergeCell ref="AV39:AW39"/>
    <mergeCell ref="B40:E40"/>
    <mergeCell ref="G40:K40"/>
    <mergeCell ref="L40:N40"/>
    <mergeCell ref="O40:Q40"/>
    <mergeCell ref="R40:U40"/>
    <mergeCell ref="V40:Y40"/>
    <mergeCell ref="Z40:AE40"/>
    <mergeCell ref="AI40:AJ40"/>
    <mergeCell ref="Z39:AE39"/>
    <mergeCell ref="AI39:AJ39"/>
    <mergeCell ref="B39:E39"/>
    <mergeCell ref="G39:K39"/>
    <mergeCell ref="L39:N39"/>
    <mergeCell ref="O39:Q39"/>
    <mergeCell ref="R39:U39"/>
    <mergeCell ref="V39:Y39"/>
    <mergeCell ref="AN38:AO38"/>
    <mergeCell ref="AP38:AQ38"/>
    <mergeCell ref="AT38:AU38"/>
    <mergeCell ref="AV38:AW38"/>
    <mergeCell ref="BD38:BH38"/>
    <mergeCell ref="BI38:BK38"/>
    <mergeCell ref="BD37:BH37"/>
    <mergeCell ref="BI37:BK37"/>
    <mergeCell ref="B38:E38"/>
    <mergeCell ref="G38:K38"/>
    <mergeCell ref="L38:N38"/>
    <mergeCell ref="O38:Q38"/>
    <mergeCell ref="R38:U38"/>
    <mergeCell ref="V38:Y38"/>
    <mergeCell ref="Z38:AE38"/>
    <mergeCell ref="AI38:AJ38"/>
    <mergeCell ref="Z37:AE37"/>
    <mergeCell ref="AI37:AJ37"/>
    <mergeCell ref="AN37:AO37"/>
    <mergeCell ref="AP37:AQ37"/>
    <mergeCell ref="AT37:AU37"/>
    <mergeCell ref="AV37:AW37"/>
    <mergeCell ref="B37:E37"/>
    <mergeCell ref="G37:K37"/>
    <mergeCell ref="L37:N37"/>
    <mergeCell ref="O37:Q37"/>
    <mergeCell ref="R37:U37"/>
    <mergeCell ref="V37:Y37"/>
    <mergeCell ref="AN36:AO36"/>
    <mergeCell ref="AP36:AQ36"/>
    <mergeCell ref="AT36:AU36"/>
    <mergeCell ref="AV36:AW36"/>
    <mergeCell ref="BD36:BH36"/>
    <mergeCell ref="BI36:BK36"/>
    <mergeCell ref="BD35:BH35"/>
    <mergeCell ref="BI35:BK35"/>
    <mergeCell ref="B36:E36"/>
    <mergeCell ref="G36:K36"/>
    <mergeCell ref="L36:N36"/>
    <mergeCell ref="O36:Q36"/>
    <mergeCell ref="R36:U36"/>
    <mergeCell ref="V36:Y36"/>
    <mergeCell ref="Z36:AE36"/>
    <mergeCell ref="AI36:AJ36"/>
    <mergeCell ref="Z35:AE35"/>
    <mergeCell ref="AI35:AJ35"/>
    <mergeCell ref="AN35:AO35"/>
    <mergeCell ref="AP35:AQ35"/>
    <mergeCell ref="AT35:AU35"/>
    <mergeCell ref="AV35:AW35"/>
    <mergeCell ref="B35:E35"/>
    <mergeCell ref="G35:K35"/>
    <mergeCell ref="L35:N35"/>
    <mergeCell ref="O35:Q35"/>
    <mergeCell ref="R35:U35"/>
    <mergeCell ref="V35:Y35"/>
    <mergeCell ref="AN34:AO34"/>
    <mergeCell ref="AP34:AQ34"/>
    <mergeCell ref="AT34:AU34"/>
    <mergeCell ref="AV34:AW34"/>
    <mergeCell ref="BD34:BH34"/>
    <mergeCell ref="BI34:BK34"/>
    <mergeCell ref="BD33:BH33"/>
    <mergeCell ref="BI33:BK33"/>
    <mergeCell ref="B34:E34"/>
    <mergeCell ref="G34:K34"/>
    <mergeCell ref="L34:N34"/>
    <mergeCell ref="O34:Q34"/>
    <mergeCell ref="R34:U34"/>
    <mergeCell ref="V34:Y34"/>
    <mergeCell ref="Z34:AE34"/>
    <mergeCell ref="AI34:AJ34"/>
    <mergeCell ref="Z33:AE33"/>
    <mergeCell ref="AI33:AJ33"/>
    <mergeCell ref="AN33:AO33"/>
    <mergeCell ref="AP33:AQ33"/>
    <mergeCell ref="AT33:AU33"/>
    <mergeCell ref="AV33:AW33"/>
    <mergeCell ref="B33:E33"/>
    <mergeCell ref="G33:K33"/>
    <mergeCell ref="L33:N33"/>
    <mergeCell ref="O33:Q33"/>
    <mergeCell ref="R33:U33"/>
    <mergeCell ref="V33:Y33"/>
    <mergeCell ref="AN32:AO32"/>
    <mergeCell ref="AP32:AQ32"/>
    <mergeCell ref="AT32:AU32"/>
    <mergeCell ref="AV32:AW32"/>
    <mergeCell ref="BD32:BH32"/>
    <mergeCell ref="BI32:BK32"/>
    <mergeCell ref="BD31:BH31"/>
    <mergeCell ref="BI31:BK31"/>
    <mergeCell ref="B32:E32"/>
    <mergeCell ref="G32:K32"/>
    <mergeCell ref="L32:N32"/>
    <mergeCell ref="O32:Q32"/>
    <mergeCell ref="R32:U32"/>
    <mergeCell ref="V32:Y32"/>
    <mergeCell ref="Z32:AE32"/>
    <mergeCell ref="AI32:AJ32"/>
    <mergeCell ref="Z31:AE31"/>
    <mergeCell ref="AI31:AJ31"/>
    <mergeCell ref="AN31:AO31"/>
    <mergeCell ref="AP31:AQ31"/>
    <mergeCell ref="AT31:AU31"/>
    <mergeCell ref="AV31:AW31"/>
    <mergeCell ref="B31:E31"/>
    <mergeCell ref="G31:K31"/>
    <mergeCell ref="L31:N31"/>
    <mergeCell ref="O31:Q31"/>
    <mergeCell ref="R31:U31"/>
    <mergeCell ref="V31:Y31"/>
    <mergeCell ref="AN30:AO30"/>
    <mergeCell ref="AP30:AQ30"/>
    <mergeCell ref="AT30:AU30"/>
    <mergeCell ref="AV30:AW30"/>
    <mergeCell ref="BD30:BH30"/>
    <mergeCell ref="BI30:BK30"/>
    <mergeCell ref="BD29:BH29"/>
    <mergeCell ref="BI29:BK29"/>
    <mergeCell ref="B30:E30"/>
    <mergeCell ref="G30:K30"/>
    <mergeCell ref="L30:N30"/>
    <mergeCell ref="O30:Q30"/>
    <mergeCell ref="R30:U30"/>
    <mergeCell ref="V30:Y30"/>
    <mergeCell ref="Z30:AE30"/>
    <mergeCell ref="AI30:AJ30"/>
    <mergeCell ref="Z29:AE29"/>
    <mergeCell ref="AI29:AJ29"/>
    <mergeCell ref="AN29:AO29"/>
    <mergeCell ref="AP29:AQ29"/>
    <mergeCell ref="AT29:AU29"/>
    <mergeCell ref="AV29:AW29"/>
    <mergeCell ref="AI26:AJ26"/>
    <mergeCell ref="AN26:AO26"/>
    <mergeCell ref="AS26:AT26"/>
    <mergeCell ref="AX26:AY26"/>
    <mergeCell ref="B29:E29"/>
    <mergeCell ref="G29:K29"/>
    <mergeCell ref="L29:N29"/>
    <mergeCell ref="O29:Q29"/>
    <mergeCell ref="R29:U29"/>
    <mergeCell ref="V29:Y29"/>
    <mergeCell ref="B26:K26"/>
    <mergeCell ref="O26:P26"/>
    <mergeCell ref="T26:U26"/>
    <mergeCell ref="Y26:Z26"/>
    <mergeCell ref="AD26:AE26"/>
    <mergeCell ref="Y25:Z25"/>
    <mergeCell ref="AB25:AC25"/>
    <mergeCell ref="AD25:AE25"/>
    <mergeCell ref="AG25:AH25"/>
    <mergeCell ref="AP23:AT24"/>
    <mergeCell ref="AU23:AY24"/>
    <mergeCell ref="B25:K25"/>
    <mergeCell ref="M25:N25"/>
    <mergeCell ref="O25:P25"/>
    <mergeCell ref="R25:S25"/>
    <mergeCell ref="T25:U25"/>
    <mergeCell ref="W25:X25"/>
    <mergeCell ref="AN25:AO25"/>
    <mergeCell ref="AQ25:AR25"/>
    <mergeCell ref="AS25:AT25"/>
    <mergeCell ref="AV25:AW25"/>
    <mergeCell ref="AX25:AY25"/>
    <mergeCell ref="AI25:AJ25"/>
    <mergeCell ref="AL25:AM25"/>
    <mergeCell ref="AN22:AO22"/>
    <mergeCell ref="AP22:AR22"/>
    <mergeCell ref="AS22:AT22"/>
    <mergeCell ref="AU22:AW22"/>
    <mergeCell ref="AX22:AY22"/>
    <mergeCell ref="B23:K24"/>
    <mergeCell ref="L23:P24"/>
    <mergeCell ref="Q23:U24"/>
    <mergeCell ref="V23:Z24"/>
    <mergeCell ref="AA23:AE24"/>
    <mergeCell ref="Y22:Z22"/>
    <mergeCell ref="AA22:AC22"/>
    <mergeCell ref="AD22:AE22"/>
    <mergeCell ref="AF22:AH22"/>
    <mergeCell ref="AI22:AJ22"/>
    <mergeCell ref="AK22:AM22"/>
    <mergeCell ref="B22:K22"/>
    <mergeCell ref="L22:N22"/>
    <mergeCell ref="O22:P22"/>
    <mergeCell ref="Q22:S22"/>
    <mergeCell ref="T22:U22"/>
    <mergeCell ref="V22:X22"/>
    <mergeCell ref="AF23:AJ24"/>
    <mergeCell ref="AK23:AO24"/>
    <mergeCell ref="B21:K21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B18:K18"/>
    <mergeCell ref="L18:P18"/>
    <mergeCell ref="Q18:U18"/>
    <mergeCell ref="V18:Z18"/>
    <mergeCell ref="AA18:AE18"/>
    <mergeCell ref="AF18:AJ18"/>
    <mergeCell ref="AP19:AT19"/>
    <mergeCell ref="AU19:AY19"/>
    <mergeCell ref="B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B15:K15"/>
    <mergeCell ref="M15:P15"/>
    <mergeCell ref="AF15:AJ15"/>
    <mergeCell ref="AP15:AT15"/>
    <mergeCell ref="AZ15:BG26"/>
    <mergeCell ref="B16:K17"/>
    <mergeCell ref="L16:P17"/>
    <mergeCell ref="Q16:U17"/>
    <mergeCell ref="V16:Z17"/>
    <mergeCell ref="AA16:AE17"/>
    <mergeCell ref="AF16:AJ17"/>
    <mergeCell ref="AK16:AO17"/>
    <mergeCell ref="AP16:AT17"/>
    <mergeCell ref="AU16:AY17"/>
    <mergeCell ref="AK18:AO18"/>
    <mergeCell ref="AP18:AT18"/>
    <mergeCell ref="AU18:AY18"/>
    <mergeCell ref="B19:K19"/>
    <mergeCell ref="L19:P19"/>
    <mergeCell ref="Q19:U19"/>
    <mergeCell ref="V19:Z19"/>
    <mergeCell ref="AA19:AE19"/>
    <mergeCell ref="AF19:AJ19"/>
    <mergeCell ref="AK19:AO19"/>
    <mergeCell ref="AV13:AW13"/>
    <mergeCell ref="AX13:AY13"/>
    <mergeCell ref="B14:K14"/>
    <mergeCell ref="O14:P14"/>
    <mergeCell ref="T14:U14"/>
    <mergeCell ref="Y14:Z14"/>
    <mergeCell ref="AD14:AE14"/>
    <mergeCell ref="AI14:AJ14"/>
    <mergeCell ref="AN14:AO14"/>
    <mergeCell ref="AS14:AT14"/>
    <mergeCell ref="AG13:AH13"/>
    <mergeCell ref="AI13:AJ13"/>
    <mergeCell ref="AL13:AM13"/>
    <mergeCell ref="AN13:AO13"/>
    <mergeCell ref="AQ13:AR13"/>
    <mergeCell ref="AS13:AT13"/>
    <mergeCell ref="AX14:AY14"/>
    <mergeCell ref="B13:K13"/>
    <mergeCell ref="M13:N13"/>
    <mergeCell ref="O13:P13"/>
    <mergeCell ref="R13:S13"/>
    <mergeCell ref="T13:U13"/>
    <mergeCell ref="W13:X13"/>
    <mergeCell ref="Y13:Z13"/>
    <mergeCell ref="AU10:AW10"/>
    <mergeCell ref="AX10:AY10"/>
    <mergeCell ref="B11:K12"/>
    <mergeCell ref="L11:P12"/>
    <mergeCell ref="Q11:U12"/>
    <mergeCell ref="V11:Z12"/>
    <mergeCell ref="AA11:AE12"/>
    <mergeCell ref="AF11:AJ12"/>
    <mergeCell ref="AK11:AO12"/>
    <mergeCell ref="AP11:AT12"/>
    <mergeCell ref="AF10:AH10"/>
    <mergeCell ref="AI10:AJ10"/>
    <mergeCell ref="AK10:AM10"/>
    <mergeCell ref="AN10:AO10"/>
    <mergeCell ref="AP10:AR10"/>
    <mergeCell ref="AS10:AT10"/>
    <mergeCell ref="AU11:AY12"/>
    <mergeCell ref="B10:K10"/>
    <mergeCell ref="L10:N10"/>
    <mergeCell ref="O10:P10"/>
    <mergeCell ref="Q10:S10"/>
    <mergeCell ref="T10:U10"/>
    <mergeCell ref="Y10:Z10"/>
    <mergeCell ref="AA10:AC10"/>
    <mergeCell ref="AD10:AE10"/>
    <mergeCell ref="B9:K9"/>
    <mergeCell ref="L9:P9"/>
    <mergeCell ref="Q9:U9"/>
    <mergeCell ref="V9:Z9"/>
    <mergeCell ref="AA9:AE9"/>
    <mergeCell ref="AB13:AC13"/>
    <mergeCell ref="AD13:AE13"/>
    <mergeCell ref="B8:K8"/>
    <mergeCell ref="L8:P8"/>
    <mergeCell ref="Q8:U8"/>
    <mergeCell ref="V8:Z8"/>
    <mergeCell ref="AA8:AE8"/>
    <mergeCell ref="AF8:AJ8"/>
    <mergeCell ref="AK8:AO8"/>
    <mergeCell ref="B7:K7"/>
    <mergeCell ref="L7:P7"/>
    <mergeCell ref="Q7:U7"/>
    <mergeCell ref="V7:Z7"/>
    <mergeCell ref="AA7:AE7"/>
    <mergeCell ref="AF7:AJ7"/>
    <mergeCell ref="B6:K6"/>
    <mergeCell ref="L6:P6"/>
    <mergeCell ref="Q6:U6"/>
    <mergeCell ref="V6:Z6"/>
    <mergeCell ref="AA6:AE6"/>
    <mergeCell ref="AF6:AJ6"/>
    <mergeCell ref="AK6:AO6"/>
    <mergeCell ref="AP6:AT6"/>
    <mergeCell ref="AU6:AY6"/>
    <mergeCell ref="F1:I1"/>
    <mergeCell ref="N1:R1"/>
    <mergeCell ref="S1:AB1"/>
    <mergeCell ref="AK1:AX1"/>
    <mergeCell ref="BB1:BF1"/>
    <mergeCell ref="BG1:BK1"/>
    <mergeCell ref="AP2:AT2"/>
    <mergeCell ref="AU2:AY2"/>
    <mergeCell ref="B3:K3"/>
    <mergeCell ref="M3:P3"/>
    <mergeCell ref="AA3:AE3"/>
    <mergeCell ref="AP3:AT3"/>
    <mergeCell ref="L2:P2"/>
    <mergeCell ref="Q2:U2"/>
    <mergeCell ref="V2:Z2"/>
    <mergeCell ref="AA2:AE2"/>
    <mergeCell ref="AF2:AJ2"/>
    <mergeCell ref="AK2:AO2"/>
    <mergeCell ref="AZ3:BG14"/>
    <mergeCell ref="B4:K5"/>
    <mergeCell ref="L4:P5"/>
    <mergeCell ref="Q4:U5"/>
    <mergeCell ref="V4:Z5"/>
    <mergeCell ref="AA4:AE5"/>
    <mergeCell ref="Q3:U3"/>
    <mergeCell ref="V3:Z3"/>
    <mergeCell ref="AF3:AJ3"/>
    <mergeCell ref="AK3:AO3"/>
    <mergeCell ref="AU3:AY3"/>
    <mergeCell ref="Q15:U15"/>
    <mergeCell ref="V15:Z15"/>
    <mergeCell ref="AA15:AE15"/>
    <mergeCell ref="AK15:AO15"/>
    <mergeCell ref="AU15:AY15"/>
    <mergeCell ref="AF4:AJ5"/>
    <mergeCell ref="AK4:AO5"/>
    <mergeCell ref="AP4:AT5"/>
    <mergeCell ref="AU4:AY5"/>
    <mergeCell ref="AF9:AJ9"/>
    <mergeCell ref="AK9:AO9"/>
    <mergeCell ref="AP9:AT9"/>
    <mergeCell ref="AU9:AY9"/>
    <mergeCell ref="AK7:AO7"/>
    <mergeCell ref="AP7:AT7"/>
    <mergeCell ref="AU7:AY7"/>
    <mergeCell ref="AP8:AT8"/>
    <mergeCell ref="AU8:AY8"/>
    <mergeCell ref="V10:X10"/>
  </mergeCells>
  <conditionalFormatting sqref="AR55:AT55">
    <cfRule type="cellIs" dxfId="195" priority="92" stopIfTrue="1" operator="greaterThan">
      <formula>$AZ$49</formula>
    </cfRule>
  </conditionalFormatting>
  <conditionalFormatting sqref="BH52 AZ53:BA54 BH53:BI54">
    <cfRule type="expression" dxfId="194" priority="93" stopIfTrue="1">
      <formula>LEN(TRIM(AZ52))=0</formula>
    </cfRule>
  </conditionalFormatting>
  <conditionalFormatting sqref="AZ57:BA57">
    <cfRule type="cellIs" dxfId="193" priority="94" stopIfTrue="1" operator="lessThanOrEqual">
      <formula>$AZ$55</formula>
    </cfRule>
    <cfRule type="expression" dxfId="192" priority="95" stopIfTrue="1">
      <formula>LEN(TRIM(AZ57))=0</formula>
    </cfRule>
  </conditionalFormatting>
  <conditionalFormatting sqref="B30:B36">
    <cfRule type="expression" dxfId="191" priority="96" stopIfTrue="1">
      <formula>NOT(ISERROR(SEARCH("To be",B30)))</formula>
    </cfRule>
  </conditionalFormatting>
  <conditionalFormatting sqref="AH30:AH36">
    <cfRule type="cellIs" dxfId="190" priority="97" stopIfTrue="1" operator="lessThan">
      <formula>60</formula>
    </cfRule>
  </conditionalFormatting>
  <conditionalFormatting sqref="B13 B25">
    <cfRule type="expression" dxfId="189" priority="100" stopIfTrue="1">
      <formula>OR(#REF!)</formula>
    </cfRule>
  </conditionalFormatting>
  <conditionalFormatting sqref="B25:E25">
    <cfRule type="expression" dxfId="188" priority="101" stopIfTrue="1">
      <formula>OR(#REF!)</formula>
    </cfRule>
  </conditionalFormatting>
  <conditionalFormatting sqref="L18:L26 M19:M26 N26 N19:N24 O19:O26 P19:P25 M3:P3 L6:L16 L3:L4 M7:M14 N14 N7:N12 O7:O14 P7:P13 M15:P15">
    <cfRule type="expression" dxfId="187" priority="105" stopIfTrue="1">
      <formula>IF(#REF!=1,1,0)</formula>
    </cfRule>
    <cfRule type="expression" dxfId="186" priority="106" stopIfTrue="1">
      <formula>IF(#REF!=2,1,0)</formula>
    </cfRule>
    <cfRule type="expression" dxfId="185" priority="107" stopIfTrue="1">
      <formula>IF(#REF!=3,1,0)</formula>
    </cfRule>
  </conditionalFormatting>
  <conditionalFormatting sqref="L6:P6 L18:P18">
    <cfRule type="expression" dxfId="184" priority="109" stopIfTrue="1">
      <formula>IF(#REF!&gt;0,1,0)</formula>
    </cfRule>
  </conditionalFormatting>
  <conditionalFormatting sqref="P3:P13 L3:O26 P15:P25">
    <cfRule type="expression" dxfId="183" priority="110" stopIfTrue="1">
      <formula>IF(#REF!=13,1,0)</formula>
    </cfRule>
  </conditionalFormatting>
  <conditionalFormatting sqref="AF36 AF30:AF32 AF34 AG30:AG36 AZ30:BB36">
    <cfRule type="expression" dxfId="182" priority="111" stopIfTrue="1">
      <formula>NOT(ISERROR(SEARCH("X",AF30)))</formula>
    </cfRule>
  </conditionalFormatting>
  <conditionalFormatting sqref="AM30:AM36">
    <cfRule type="cellIs" dxfId="181" priority="115" stopIfTrue="1" operator="greaterThanOrEqual">
      <formula>10</formula>
    </cfRule>
    <cfRule type="cellIs" dxfId="180" priority="116" stopIfTrue="1" operator="greaterThanOrEqual">
      <formula>5</formula>
    </cfRule>
  </conditionalFormatting>
  <conditionalFormatting sqref="AL30:AL36">
    <cfRule type="expression" dxfId="179" priority="117" stopIfTrue="1">
      <formula>NOT(ISERROR(SEARCH("Y",AL30)))</formula>
    </cfRule>
  </conditionalFormatting>
  <conditionalFormatting sqref="AH42">
    <cfRule type="cellIs" dxfId="178" priority="86" stopIfTrue="1" operator="lessThan">
      <formula>60</formula>
    </cfRule>
  </conditionalFormatting>
  <conditionalFormatting sqref="AM42">
    <cfRule type="cellIs" dxfId="177" priority="89" stopIfTrue="1" operator="greaterThanOrEqual">
      <formula>10</formula>
    </cfRule>
    <cfRule type="cellIs" dxfId="176" priority="90" stopIfTrue="1" operator="greaterThanOrEqual">
      <formula>5</formula>
    </cfRule>
  </conditionalFormatting>
  <conditionalFormatting sqref="AH41">
    <cfRule type="cellIs" dxfId="175" priority="79" stopIfTrue="1" operator="lessThan">
      <formula>60</formula>
    </cfRule>
  </conditionalFormatting>
  <conditionalFormatting sqref="AM41">
    <cfRule type="cellIs" dxfId="174" priority="82" stopIfTrue="1" operator="greaterThanOrEqual">
      <formula>10</formula>
    </cfRule>
    <cfRule type="cellIs" dxfId="173" priority="83" stopIfTrue="1" operator="greaterThanOrEqual">
      <formula>5</formula>
    </cfRule>
  </conditionalFormatting>
  <conditionalFormatting sqref="AH40">
    <cfRule type="cellIs" dxfId="172" priority="72" stopIfTrue="1" operator="lessThan">
      <formula>60</formula>
    </cfRule>
  </conditionalFormatting>
  <conditionalFormatting sqref="AM40">
    <cfRule type="cellIs" dxfId="171" priority="75" stopIfTrue="1" operator="greaterThanOrEqual">
      <formula>10</formula>
    </cfRule>
    <cfRule type="cellIs" dxfId="170" priority="76" stopIfTrue="1" operator="greaterThanOrEqual">
      <formula>5</formula>
    </cfRule>
  </conditionalFormatting>
  <conditionalFormatting sqref="AH39">
    <cfRule type="cellIs" dxfId="169" priority="65" stopIfTrue="1" operator="lessThan">
      <formula>60</formula>
    </cfRule>
  </conditionalFormatting>
  <conditionalFormatting sqref="AM39">
    <cfRule type="cellIs" dxfId="168" priority="68" stopIfTrue="1" operator="greaterThanOrEqual">
      <formula>10</formula>
    </cfRule>
    <cfRule type="cellIs" dxfId="167" priority="69" stopIfTrue="1" operator="greaterThanOrEqual">
      <formula>5</formula>
    </cfRule>
  </conditionalFormatting>
  <conditionalFormatting sqref="AH38">
    <cfRule type="cellIs" dxfId="166" priority="58" stopIfTrue="1" operator="lessThan">
      <formula>60</formula>
    </cfRule>
  </conditionalFormatting>
  <conditionalFormatting sqref="AM38">
    <cfRule type="cellIs" dxfId="165" priority="61" stopIfTrue="1" operator="greaterThanOrEqual">
      <formula>10</formula>
    </cfRule>
    <cfRule type="cellIs" dxfId="164" priority="62" stopIfTrue="1" operator="greaterThanOrEqual">
      <formula>5</formula>
    </cfRule>
  </conditionalFormatting>
  <conditionalFormatting sqref="AH37">
    <cfRule type="cellIs" dxfId="163" priority="51" stopIfTrue="1" operator="lessThan">
      <formula>60</formula>
    </cfRule>
  </conditionalFormatting>
  <conditionalFormatting sqref="AM37">
    <cfRule type="cellIs" dxfId="162" priority="54" stopIfTrue="1" operator="greaterThanOrEqual">
      <formula>10</formula>
    </cfRule>
    <cfRule type="cellIs" dxfId="161" priority="55" stopIfTrue="1" operator="greaterThanOrEqual">
      <formula>5</formula>
    </cfRule>
  </conditionalFormatting>
  <conditionalFormatting sqref="AH45">
    <cfRule type="cellIs" dxfId="160" priority="44" stopIfTrue="1" operator="lessThan">
      <formula>60</formula>
    </cfRule>
  </conditionalFormatting>
  <conditionalFormatting sqref="AM45">
    <cfRule type="cellIs" dxfId="159" priority="47" stopIfTrue="1" operator="greaterThanOrEqual">
      <formula>10</formula>
    </cfRule>
    <cfRule type="cellIs" dxfId="158" priority="48" stopIfTrue="1" operator="greaterThanOrEqual">
      <formula>5</formula>
    </cfRule>
  </conditionalFormatting>
  <conditionalFormatting sqref="AH44">
    <cfRule type="cellIs" dxfId="157" priority="37" stopIfTrue="1" operator="lessThan">
      <formula>60</formula>
    </cfRule>
  </conditionalFormatting>
  <conditionalFormatting sqref="AM44">
    <cfRule type="cellIs" dxfId="156" priority="40" stopIfTrue="1" operator="greaterThanOrEqual">
      <formula>10</formula>
    </cfRule>
    <cfRule type="cellIs" dxfId="155" priority="41" stopIfTrue="1" operator="greaterThanOrEqual">
      <formula>5</formula>
    </cfRule>
  </conditionalFormatting>
  <conditionalFormatting sqref="AH43">
    <cfRule type="cellIs" dxfId="154" priority="30" stopIfTrue="1" operator="lessThan">
      <formula>60</formula>
    </cfRule>
  </conditionalFormatting>
  <conditionalFormatting sqref="AM43">
    <cfRule type="cellIs" dxfId="153" priority="33" stopIfTrue="1" operator="greaterThanOrEqual">
      <formula>10</formula>
    </cfRule>
    <cfRule type="cellIs" dxfId="152" priority="34" stopIfTrue="1" operator="greaterThanOrEqual">
      <formula>5</formula>
    </cfRule>
  </conditionalFormatting>
  <conditionalFormatting sqref="B42">
    <cfRule type="expression" dxfId="151" priority="85" stopIfTrue="1">
      <formula>NOT(ISERROR(SEARCH("To be",#REF!)))</formula>
    </cfRule>
  </conditionalFormatting>
  <conditionalFormatting sqref="AG42 AZ41:BB42">
    <cfRule type="expression" dxfId="150" priority="88" stopIfTrue="1">
      <formula>NOT(ISERROR(SEARCH("X",#REF!)))</formula>
    </cfRule>
  </conditionalFormatting>
  <conditionalFormatting sqref="AL42">
    <cfRule type="expression" dxfId="149" priority="91" stopIfTrue="1">
      <formula>NOT(ISERROR(SEARCH("Y",#REF!)))</formula>
    </cfRule>
  </conditionalFormatting>
  <conditionalFormatting sqref="B41">
    <cfRule type="expression" dxfId="148" priority="78" stopIfTrue="1">
      <formula>NOT(ISERROR(SEARCH("To be",#REF!)))</formula>
    </cfRule>
  </conditionalFormatting>
  <conditionalFormatting sqref="AG41">
    <cfRule type="expression" dxfId="147" priority="81" stopIfTrue="1">
      <formula>NOT(ISERROR(SEARCH("X",#REF!)))</formula>
    </cfRule>
  </conditionalFormatting>
  <conditionalFormatting sqref="AL41">
    <cfRule type="expression" dxfId="146" priority="84" stopIfTrue="1">
      <formula>NOT(ISERROR(SEARCH("Y",#REF!)))</formula>
    </cfRule>
  </conditionalFormatting>
  <conditionalFormatting sqref="B40">
    <cfRule type="expression" dxfId="145" priority="71" stopIfTrue="1">
      <formula>NOT(ISERROR(SEARCH("To be",#REF!)))</formula>
    </cfRule>
  </conditionalFormatting>
  <conditionalFormatting sqref="AF40:AG40 AZ39:BB40">
    <cfRule type="expression" dxfId="144" priority="74" stopIfTrue="1">
      <formula>NOT(ISERROR(SEARCH("X",#REF!)))</formula>
    </cfRule>
  </conditionalFormatting>
  <conditionalFormatting sqref="AL40">
    <cfRule type="expression" dxfId="143" priority="77" stopIfTrue="1">
      <formula>NOT(ISERROR(SEARCH("Y",#REF!)))</formula>
    </cfRule>
  </conditionalFormatting>
  <conditionalFormatting sqref="B39">
    <cfRule type="expression" dxfId="142" priority="64" stopIfTrue="1">
      <formula>NOT(ISERROR(SEARCH("To be",#REF!)))</formula>
    </cfRule>
  </conditionalFormatting>
  <conditionalFormatting sqref="AF39:AG39">
    <cfRule type="expression" dxfId="141" priority="67" stopIfTrue="1">
      <formula>NOT(ISERROR(SEARCH("X",#REF!)))</formula>
    </cfRule>
  </conditionalFormatting>
  <conditionalFormatting sqref="AL39">
    <cfRule type="expression" dxfId="140" priority="70" stopIfTrue="1">
      <formula>NOT(ISERROR(SEARCH("Y",#REF!)))</formula>
    </cfRule>
  </conditionalFormatting>
  <conditionalFormatting sqref="B38">
    <cfRule type="expression" dxfId="139" priority="57" stopIfTrue="1">
      <formula>NOT(ISERROR(SEARCH("To be",#REF!)))</formula>
    </cfRule>
  </conditionalFormatting>
  <conditionalFormatting sqref="AF38:AG38 AZ38:BB38">
    <cfRule type="expression" dxfId="138" priority="60" stopIfTrue="1">
      <formula>NOT(ISERROR(SEARCH("X",#REF!)))</formula>
    </cfRule>
  </conditionalFormatting>
  <conditionalFormatting sqref="AL38">
    <cfRule type="expression" dxfId="137" priority="63" stopIfTrue="1">
      <formula>NOT(ISERROR(SEARCH("Y",#REF!)))</formula>
    </cfRule>
  </conditionalFormatting>
  <conditionalFormatting sqref="B37">
    <cfRule type="expression" dxfId="136" priority="50" stopIfTrue="1">
      <formula>NOT(ISERROR(SEARCH("To be",#REF!)))</formula>
    </cfRule>
  </conditionalFormatting>
  <conditionalFormatting sqref="AF37:AG37 AZ37:BB37">
    <cfRule type="expression" dxfId="135" priority="53" stopIfTrue="1">
      <formula>NOT(ISERROR(SEARCH("X",#REF!)))</formula>
    </cfRule>
  </conditionalFormatting>
  <conditionalFormatting sqref="AL37">
    <cfRule type="expression" dxfId="134" priority="56" stopIfTrue="1">
      <formula>NOT(ISERROR(SEARCH("Y",#REF!)))</formula>
    </cfRule>
  </conditionalFormatting>
  <conditionalFormatting sqref="B45">
    <cfRule type="expression" dxfId="133" priority="43" stopIfTrue="1">
      <formula>NOT(ISERROR(SEARCH("To be",#REF!)))</formula>
    </cfRule>
  </conditionalFormatting>
  <conditionalFormatting sqref="AG45 AZ44:BB45">
    <cfRule type="expression" dxfId="132" priority="46" stopIfTrue="1">
      <formula>NOT(ISERROR(SEARCH("X",#REF!)))</formula>
    </cfRule>
  </conditionalFormatting>
  <conditionalFormatting sqref="AL45">
    <cfRule type="expression" dxfId="131" priority="49" stopIfTrue="1">
      <formula>NOT(ISERROR(SEARCH("Y",#REF!)))</formula>
    </cfRule>
  </conditionalFormatting>
  <conditionalFormatting sqref="B44">
    <cfRule type="expression" dxfId="130" priority="36" stopIfTrue="1">
      <formula>NOT(ISERROR(SEARCH("To be",#REF!)))</formula>
    </cfRule>
  </conditionalFormatting>
  <conditionalFormatting sqref="AG44">
    <cfRule type="expression" dxfId="129" priority="39" stopIfTrue="1">
      <formula>NOT(ISERROR(SEARCH("X",#REF!)))</formula>
    </cfRule>
  </conditionalFormatting>
  <conditionalFormatting sqref="AL44">
    <cfRule type="expression" dxfId="128" priority="42" stopIfTrue="1">
      <formula>NOT(ISERROR(SEARCH("Y",#REF!)))</formula>
    </cfRule>
  </conditionalFormatting>
  <conditionalFormatting sqref="B43">
    <cfRule type="expression" dxfId="127" priority="29" stopIfTrue="1">
      <formula>NOT(ISERROR(SEARCH("To be",#REF!)))</formula>
    </cfRule>
  </conditionalFormatting>
  <conditionalFormatting sqref="AG43 AZ43:BB43">
    <cfRule type="expression" dxfId="126" priority="32" stopIfTrue="1">
      <formula>NOT(ISERROR(SEARCH("X",#REF!)))</formula>
    </cfRule>
  </conditionalFormatting>
  <conditionalFormatting sqref="AL43">
    <cfRule type="expression" dxfId="125" priority="35" stopIfTrue="1">
      <formula>NOT(ISERROR(SEARCH("Y",#REF!)))</formula>
    </cfRule>
  </conditionalFormatting>
  <conditionalFormatting sqref="S26 Q21:S22 U25 T21:U21 T25:T26 Q25:R26">
    <cfRule type="expression" dxfId="124" priority="16" stopIfTrue="1">
      <formula>IF(#REF!=1,1,0)</formula>
    </cfRule>
    <cfRule type="expression" dxfId="123" priority="17" stopIfTrue="1">
      <formula>IF(#REF!=2,1,0)</formula>
    </cfRule>
    <cfRule type="expression" dxfId="122" priority="18" stopIfTrue="1">
      <formula>IF(#REF!=3,1,0)</formula>
    </cfRule>
  </conditionalFormatting>
  <conditionalFormatting sqref="S14 T13:T14 U13 Q13:R14 AU3:AU4 AX13:AX14 AW14 AU6:AU11 AW26 AU25:AV26 Q9:U10 T22:U22 AY25 AX25:AX26 AX10 V21:AY24 Q23 X26 AC26 AH26 AM26 AR26 Y10:Z10 AD10:AE10 AI10:AJ10 AN10:AO10 AS10:AT10 Z25 AE25 AJ25 AO25 AT25 Y25:Y26 AD25:AD26 AI25:AI26 AN25:AN26 AS25:AS26 V25:W26 AA25:AB26 AF25:AG26 AK25:AL26 AP25:AQ26 V11:Z12 V6:V8 AF11:AT12 AF6:AF8 AP18:AP20 AP6:AP8 V4 AF4 AP16 AP4 W7:Z7 R19:U19 AG7:AJ7 AQ19:AT19 AQ7:AT7 Q6:Q8 Q4 R7:U7 V18:V20 AA18:AA20 AF18:AF20 AK18:AK20 AA6:AA8 AU18:AU20 AA4 W19:Z19 AB19:AE19 AG19:AJ19 AL19:AO19 AB7:AE7 AV19:AY19 Q18:Q20 Q15:Q16 AK15:AK16 AU13:AV14 AK6:AK8 AK4 AL7:AO7 V15:V16 AA15:AA16 AF15:AF16 AU15:AU16">
    <cfRule type="expression" dxfId="121" priority="19" stopIfTrue="1">
      <formula>IF(#REF!=1,1,0)</formula>
    </cfRule>
    <cfRule type="expression" dxfId="120" priority="20" stopIfTrue="1">
      <formula>IF(#REF!=2,1,0)</formula>
    </cfRule>
    <cfRule type="expression" dxfId="119" priority="21" stopIfTrue="1">
      <formula>IF(#REF!=3,1,0)</formula>
    </cfRule>
  </conditionalFormatting>
  <conditionalFormatting sqref="Q18:AU18 Q6:AU6">
    <cfRule type="expression" dxfId="118" priority="22" stopIfTrue="1">
      <formula>IF(#REF!&gt;0,1,0)</formula>
    </cfRule>
  </conditionalFormatting>
  <conditionalFormatting sqref="AU25:AX26 AY25 AX10 AU13:AX14 AV4:AY5 AU3:AU11 Q9:S10 T9:U9 U13 Q13:T14 U25 Q21:U22 Q25:T26 V21:AY24 Q23 Z25 AE25 AJ25 AO25 AT25 V25:Y26 AA25:AD26 AF25:AI26 AK25:AN26 AP25:AS26 AD11:AD14 Q11:Z12 V9:Z10 AD9:AE10 AF9:AT12 Z13 AE11:AE13 AJ13 AO13 AT13 AA9:AC14 AF13:AI14 AK13:AN14 AP13:AS14 V13:Y14 AP15:AP20 W4:Z7 AF4:AF8 AQ16:AT19 AQ4:AT7 Q3:Q8 R4:U7 W16:Z19 AB16:AE19 AG16:AJ19 AL16:AO19 AB4:AE7 AV16:AY17 AV19:AY19 Q15:Q20 R16:U19 AK15:AK20 AU15:AU20 AK8 AG4:AO7 V15:V20 V3:V8 AA3:AA8 AA15:AA20 AF15:AF20 AK3 AP3:AP8">
    <cfRule type="expression" dxfId="117" priority="23" stopIfTrue="1">
      <formula>IF(#REF!=13,1,0)</formula>
    </cfRule>
  </conditionalFormatting>
  <conditionalFormatting sqref="Q11:U12 AC9:AC12 X14 AC14 AH14 AM14 AR14 Z13 AE11:AE13 AJ13 AO13 AT13 V9:X10 AA9:AB14 AF9:AH10 AK9:AM10 AP9:AR10 Y9:Z9 AD9:AE9 AI9:AJ9 AN9:AO9 AS9:AT9 Y13:Y14 AD11:AD14 AI13:AI14 AN13:AN14 AS13:AS14 AP13:AQ14 AK13:AL14 AF13:AG14 V13:W14 Q3 AP15 V3 AA3 AK3 AP3">
    <cfRule type="expression" dxfId="116" priority="24" stopIfTrue="1">
      <formula>IF(#REF!=1,1,0)</formula>
    </cfRule>
    <cfRule type="expression" dxfId="115" priority="25" stopIfTrue="1">
      <formula>IF(#REF!=2,1,0)</formula>
    </cfRule>
    <cfRule type="expression" dxfId="114" priority="26" stopIfTrue="1">
      <formula>IF(#REF!=3,1,0)</formula>
    </cfRule>
  </conditionalFormatting>
  <conditionalFormatting sqref="AF3">
    <cfRule type="expression" dxfId="113" priority="12" stopIfTrue="1">
      <formula>IF(#REF!=1,1,0)</formula>
    </cfRule>
    <cfRule type="expression" dxfId="112" priority="13" stopIfTrue="1">
      <formula>IF(#REF!=2,1,0)</formula>
    </cfRule>
    <cfRule type="expression" dxfId="111" priority="14" stopIfTrue="1">
      <formula>IF(#REF!=3,1,0)</formula>
    </cfRule>
  </conditionalFormatting>
  <conditionalFormatting sqref="AF3">
    <cfRule type="expression" dxfId="110" priority="15" stopIfTrue="1">
      <formula>IF(#REF!=13,1,0)</formula>
    </cfRule>
  </conditionalFormatting>
  <conditionalFormatting sqref="F35 F33">
    <cfRule type="expression" dxfId="109" priority="10" stopIfTrue="1">
      <formula>AND(COUNTIF($F$35:$F$35, F33)+COUNTIF(#REF!, F33)+COUNTIF(#REF!, F33)+COUNTIF(#REF!, F33)&gt;1,NOT(ISBLANK(F33)))</formula>
    </cfRule>
  </conditionalFormatting>
  <conditionalFormatting sqref="F36 F30:F32 F34">
    <cfRule type="expression" dxfId="108" priority="11" stopIfTrue="1">
      <formula>AND(COUNTIF(#REF!, F30)&gt;1,NOT(ISBLANK(F30)))</formula>
    </cfRule>
  </conditionalFormatting>
  <conditionalFormatting sqref="F42">
    <cfRule type="expression" dxfId="107" priority="9" stopIfTrue="1">
      <formula>AND( COUNTIF(#REF!,#REF!)+ COUNTIF(#REF!,#REF!)+ COUNTIF(#REF!,#REF!)+ COUNTIF(#REF!,#REF!)&gt;1,NOT(ISBLANK(#REF!)))</formula>
    </cfRule>
  </conditionalFormatting>
  <conditionalFormatting sqref="F41">
    <cfRule type="expression" dxfId="106" priority="8" stopIfTrue="1">
      <formula>AND( COUNTIF(#REF!,#REF!)+ COUNTIF(#REF!,#REF!)+ COUNTIF(#REF!,#REF!)+ COUNTIF(#REF!,#REF!)&gt;1,NOT(ISBLANK(#REF!)))</formula>
    </cfRule>
  </conditionalFormatting>
  <conditionalFormatting sqref="F40">
    <cfRule type="expression" dxfId="105" priority="7" stopIfTrue="1">
      <formula>AND( COUNTIF(#REF!,#REF!)+ COUNTIF(#REF!,#REF!)+ COUNTIF(#REF!,#REF!)+ COUNTIF(#REF!,#REF!)&gt;1,NOT(ISBLANK(#REF!)))</formula>
    </cfRule>
  </conditionalFormatting>
  <conditionalFormatting sqref="F39">
    <cfRule type="expression" dxfId="104" priority="6" stopIfTrue="1">
      <formula>AND( COUNTIF(#REF!,#REF!)+ COUNTIF(#REF!,#REF!)+ COUNTIF(#REF!,#REF!)+ COUNTIF(#REF!,#REF!)&gt;1,NOT(ISBLANK(#REF!)))</formula>
    </cfRule>
  </conditionalFormatting>
  <conditionalFormatting sqref="F45">
    <cfRule type="expression" dxfId="103" priority="5" stopIfTrue="1">
      <formula>AND( COUNTIF(#REF!,#REF!)+ COUNTIF(#REF!,#REF!)+ COUNTIF(#REF!,#REF!)+ COUNTIF(#REF!,#REF!)&gt;1,NOT(ISBLANK(#REF!)))</formula>
    </cfRule>
  </conditionalFormatting>
  <conditionalFormatting sqref="F44">
    <cfRule type="expression" dxfId="102" priority="4" stopIfTrue="1">
      <formula>AND( COUNTIF(#REF!,#REF!)+ COUNTIF(#REF!,#REF!)+ COUNTIF(#REF!,#REF!)+ COUNTIF(#REF!,#REF!)&gt;1,NOT(ISBLANK(#REF!)))</formula>
    </cfRule>
  </conditionalFormatting>
  <conditionalFormatting sqref="F43">
    <cfRule type="expression" dxfId="101" priority="3" stopIfTrue="1">
      <formula>AND( COUNTIF(#REF!,#REF!)+ COUNTIF(#REF!,#REF!)+ COUNTIF(#REF!,#REF!)+ COUNTIF(#REF!,#REF!)&gt;1,NOT(ISBLANK(#REF!)))</formula>
    </cfRule>
  </conditionalFormatting>
  <conditionalFormatting sqref="F38">
    <cfRule type="expression" dxfId="100" priority="2" stopIfTrue="1">
      <formula>AND( COUNTIF(#REF!,#REF!)+ COUNTIF(#REF!,#REF!)+ COUNTIF(#REF!,#REF!)+ COUNTIF(#REF!,#REF!)&gt;1,NOT(ISBLANK(#REF!)))</formula>
    </cfRule>
  </conditionalFormatting>
  <conditionalFormatting sqref="F37">
    <cfRule type="expression" dxfId="99" priority="1" stopIfTrue="1">
      <formula>AND( COUNTIF(#REF!,#REF!)&gt;1,NOT(ISBLANK(#REF!)))</formula>
    </cfRule>
  </conditionalFormatting>
  <dataValidations count="1">
    <dataValidation type="list" allowBlank="1" showInputMessage="1" showErrorMessage="1" sqref="AJ1:AK1">
      <formula1>#REF!</formula1>
    </dataValidation>
  </dataValidations>
  <printOptions horizontalCentered="1"/>
  <pageMargins left="0.15748031496062992" right="0.19685039370078741" top="0.35433070866141736" bottom="0.15748031496062992" header="0.15748031496062992" footer="0.23622047244094491"/>
  <pageSetup paperSize="9" scale="44" orientation="landscape" blackAndWhite="1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P60"/>
  <sheetViews>
    <sheetView showGridLines="0" showZeros="0" zoomScale="70" zoomScaleNormal="70" workbookViewId="0">
      <selection activeCell="L2" sqref="L2:P2"/>
    </sheetView>
  </sheetViews>
  <sheetFormatPr defaultRowHeight="12.75"/>
  <cols>
    <col min="1" max="1" width="4.140625" style="74" customWidth="1"/>
    <col min="2" max="3" width="5.140625" style="74" customWidth="1"/>
    <col min="4" max="4" width="4.140625" style="74" customWidth="1"/>
    <col min="5" max="5" width="3.85546875" style="75" customWidth="1"/>
    <col min="6" max="6" width="5" style="74" customWidth="1"/>
    <col min="7" max="7" width="7.42578125" style="74" customWidth="1"/>
    <col min="8" max="11" width="5" style="74" customWidth="1"/>
    <col min="12" max="17" width="5.28515625" style="74" customWidth="1"/>
    <col min="18" max="30" width="5" style="74" customWidth="1"/>
    <col min="31" max="31" width="5.85546875" style="74" customWidth="1"/>
    <col min="32" max="33" width="5" style="74" customWidth="1"/>
    <col min="34" max="34" width="5.42578125" style="74" customWidth="1"/>
    <col min="35" max="37" width="5" style="74" customWidth="1"/>
    <col min="38" max="38" width="6.42578125" style="74" customWidth="1"/>
    <col min="39" max="39" width="5" style="74" customWidth="1"/>
    <col min="40" max="40" width="5.85546875" style="74" customWidth="1"/>
    <col min="41" max="43" width="5" style="74" customWidth="1"/>
    <col min="44" max="44" width="5.85546875" style="74" customWidth="1"/>
    <col min="45" max="45" width="5" style="74" customWidth="1"/>
    <col min="46" max="47" width="5.42578125" style="74" customWidth="1"/>
    <col min="48" max="50" width="5" style="74" customWidth="1"/>
    <col min="51" max="51" width="5.42578125" style="74" customWidth="1"/>
    <col min="52" max="52" width="7" style="74" customWidth="1"/>
    <col min="53" max="54" width="5.85546875" style="74" customWidth="1"/>
    <col min="55" max="55" width="5" style="74" customWidth="1"/>
    <col min="56" max="56" width="5.42578125" style="74" customWidth="1"/>
    <col min="57" max="58" width="5" style="74" customWidth="1"/>
    <col min="59" max="59" width="5.5703125" style="74" customWidth="1"/>
    <col min="60" max="60" width="7.28515625" style="74" customWidth="1"/>
    <col min="61" max="61" width="5.5703125" style="74" customWidth="1"/>
    <col min="62" max="62" width="4.85546875" style="74" customWidth="1"/>
    <col min="63" max="63" width="5.85546875" style="74" customWidth="1"/>
    <col min="64" max="16384" width="9.140625" style="23"/>
  </cols>
  <sheetData>
    <row r="1" spans="1:68" ht="23.25" customHeight="1">
      <c r="A1" s="20"/>
      <c r="B1" s="3" t="s">
        <v>5</v>
      </c>
      <c r="C1" s="1"/>
      <c r="D1" s="1"/>
      <c r="E1" s="1"/>
      <c r="F1" s="737" t="s">
        <v>197</v>
      </c>
      <c r="G1" s="737"/>
      <c r="H1" s="737"/>
      <c r="I1" s="737"/>
      <c r="J1" s="1"/>
      <c r="K1" s="21"/>
      <c r="L1" s="21"/>
      <c r="M1" s="2" t="s">
        <v>6</v>
      </c>
      <c r="N1" s="699" t="s">
        <v>236</v>
      </c>
      <c r="O1" s="699"/>
      <c r="P1" s="699"/>
      <c r="Q1" s="699"/>
      <c r="R1" s="699"/>
      <c r="S1" s="699" t="s">
        <v>214</v>
      </c>
      <c r="T1" s="699"/>
      <c r="U1" s="699"/>
      <c r="V1" s="699"/>
      <c r="W1" s="699"/>
      <c r="X1" s="699"/>
      <c r="Y1" s="699"/>
      <c r="Z1" s="699"/>
      <c r="AA1" s="699"/>
      <c r="AB1" s="699"/>
      <c r="AC1" s="5" t="s">
        <v>196</v>
      </c>
      <c r="AD1" s="21"/>
      <c r="AE1" s="5"/>
      <c r="AF1" s="5"/>
      <c r="AG1" s="5"/>
      <c r="AH1" s="5"/>
      <c r="AI1" s="21"/>
      <c r="AJ1" s="4"/>
      <c r="AK1" s="699" t="s">
        <v>1</v>
      </c>
      <c r="AL1" s="699"/>
      <c r="AM1" s="699"/>
      <c r="AN1" s="699"/>
      <c r="AO1" s="699"/>
      <c r="AP1" s="699"/>
      <c r="AQ1" s="699"/>
      <c r="AR1" s="699"/>
      <c r="AS1" s="699"/>
      <c r="AT1" s="699"/>
      <c r="AU1" s="699"/>
      <c r="AV1" s="699"/>
      <c r="AW1" s="699"/>
      <c r="AX1" s="699"/>
      <c r="AY1" s="4"/>
      <c r="AZ1" s="1"/>
      <c r="BA1" s="2" t="s">
        <v>7</v>
      </c>
      <c r="BB1" s="713">
        <v>44006</v>
      </c>
      <c r="BC1" s="713"/>
      <c r="BD1" s="713"/>
      <c r="BE1" s="713"/>
      <c r="BF1" s="713"/>
      <c r="BG1" s="735" t="s">
        <v>111</v>
      </c>
      <c r="BH1" s="735"/>
      <c r="BI1" s="735"/>
      <c r="BJ1" s="735"/>
      <c r="BK1" s="736"/>
    </row>
    <row r="2" spans="1:68" ht="24" customHeight="1" thickBot="1">
      <c r="A2" s="20"/>
      <c r="B2" s="25"/>
      <c r="C2" s="20"/>
      <c r="D2" s="20"/>
      <c r="E2" s="26"/>
      <c r="G2" s="27"/>
      <c r="H2" s="28"/>
      <c r="I2" s="20"/>
      <c r="J2" s="27"/>
      <c r="L2" s="714"/>
      <c r="M2" s="714"/>
      <c r="N2" s="714"/>
      <c r="O2" s="714"/>
      <c r="P2" s="714"/>
      <c r="Q2" s="700"/>
      <c r="R2" s="700"/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  <c r="AP2" s="700"/>
      <c r="AQ2" s="700"/>
      <c r="AR2" s="700"/>
      <c r="AS2" s="700"/>
      <c r="AT2" s="700"/>
      <c r="AU2" s="700"/>
      <c r="AV2" s="700"/>
      <c r="AW2" s="700"/>
      <c r="AX2" s="700"/>
      <c r="AY2" s="700"/>
      <c r="BA2" s="27"/>
      <c r="BB2" s="27"/>
      <c r="BC2" s="27"/>
      <c r="BE2" s="27"/>
      <c r="BF2" s="27"/>
      <c r="BG2" s="28"/>
      <c r="BH2" s="20"/>
      <c r="BI2" s="27"/>
      <c r="BJ2" s="27"/>
      <c r="BK2" s="29"/>
      <c r="BO2" s="23" t="s">
        <v>172</v>
      </c>
      <c r="BP2" s="23" t="s">
        <v>141</v>
      </c>
    </row>
    <row r="3" spans="1:68" ht="19.5" customHeight="1">
      <c r="A3" s="30"/>
      <c r="B3" s="693" t="s">
        <v>66</v>
      </c>
      <c r="C3" s="694"/>
      <c r="D3" s="694"/>
      <c r="E3" s="694"/>
      <c r="F3" s="694"/>
      <c r="G3" s="694"/>
      <c r="H3" s="694"/>
      <c r="I3" s="694"/>
      <c r="J3" s="694"/>
      <c r="K3" s="695"/>
      <c r="L3" s="110"/>
      <c r="M3" s="678"/>
      <c r="N3" s="678"/>
      <c r="O3" s="678"/>
      <c r="P3" s="679"/>
      <c r="Q3" s="686" t="s">
        <v>229</v>
      </c>
      <c r="R3" s="687"/>
      <c r="S3" s="687"/>
      <c r="T3" s="687"/>
      <c r="U3" s="688"/>
      <c r="V3" s="270">
        <v>2</v>
      </c>
      <c r="W3" s="271"/>
      <c r="X3" s="271"/>
      <c r="Y3" s="271"/>
      <c r="Z3" s="272"/>
      <c r="AA3" s="270" t="s">
        <v>232</v>
      </c>
      <c r="AB3" s="271"/>
      <c r="AC3" s="271"/>
      <c r="AD3" s="271"/>
      <c r="AE3" s="272"/>
      <c r="AF3" s="270" t="s">
        <v>188</v>
      </c>
      <c r="AG3" s="271"/>
      <c r="AH3" s="271"/>
      <c r="AI3" s="271"/>
      <c r="AJ3" s="272"/>
      <c r="AK3" s="129"/>
      <c r="AL3" s="1068"/>
      <c r="AM3" s="1068"/>
      <c r="AN3" s="1068"/>
      <c r="AO3" s="1069"/>
      <c r="AP3" s="686"/>
      <c r="AQ3" s="687"/>
      <c r="AR3" s="687"/>
      <c r="AS3" s="687"/>
      <c r="AT3" s="688"/>
      <c r="AU3" s="129"/>
      <c r="AV3" s="1068"/>
      <c r="AW3" s="1068"/>
      <c r="AX3" s="1068"/>
      <c r="AY3" s="1069"/>
      <c r="AZ3" s="718"/>
      <c r="BA3" s="719"/>
      <c r="BB3" s="719"/>
      <c r="BC3" s="719"/>
      <c r="BD3" s="719"/>
      <c r="BE3" s="719"/>
      <c r="BF3" s="719"/>
      <c r="BG3" s="719"/>
      <c r="BI3" s="31"/>
      <c r="BJ3" s="31"/>
      <c r="BK3" s="32"/>
      <c r="BM3" s="116"/>
      <c r="BN3" s="116" t="s">
        <v>173</v>
      </c>
      <c r="BO3" s="116"/>
      <c r="BP3" s="116"/>
    </row>
    <row r="4" spans="1:68" ht="19.5" customHeight="1">
      <c r="A4" s="30"/>
      <c r="B4" s="657" t="s">
        <v>65</v>
      </c>
      <c r="C4" s="562"/>
      <c r="D4" s="562"/>
      <c r="E4" s="562"/>
      <c r="F4" s="562"/>
      <c r="G4" s="562"/>
      <c r="H4" s="562"/>
      <c r="I4" s="562"/>
      <c r="J4" s="562"/>
      <c r="K4" s="658"/>
      <c r="L4" s="667"/>
      <c r="M4" s="668"/>
      <c r="N4" s="668"/>
      <c r="O4" s="668"/>
      <c r="P4" s="669"/>
      <c r="Q4" s="582" t="s">
        <v>208</v>
      </c>
      <c r="R4" s="582"/>
      <c r="S4" s="582"/>
      <c r="T4" s="582"/>
      <c r="U4" s="582"/>
      <c r="V4" s="582" t="s">
        <v>201</v>
      </c>
      <c r="W4" s="582"/>
      <c r="X4" s="582"/>
      <c r="Y4" s="582"/>
      <c r="Z4" s="582"/>
      <c r="AA4" s="783" t="s">
        <v>225</v>
      </c>
      <c r="AB4" s="783"/>
      <c r="AC4" s="783"/>
      <c r="AD4" s="783"/>
      <c r="AE4" s="783"/>
      <c r="AF4" s="582">
        <f>G18</f>
        <v>0</v>
      </c>
      <c r="AG4" s="582"/>
      <c r="AH4" s="582"/>
      <c r="AI4" s="582"/>
      <c r="AJ4" s="582"/>
      <c r="AK4" s="582"/>
      <c r="AL4" s="582"/>
      <c r="AM4" s="582"/>
      <c r="AN4" s="582"/>
      <c r="AO4" s="582"/>
      <c r="AP4" s="582"/>
      <c r="AQ4" s="582"/>
      <c r="AR4" s="582"/>
      <c r="AS4" s="582"/>
      <c r="AT4" s="582"/>
      <c r="AU4" s="572"/>
      <c r="AV4" s="573"/>
      <c r="AW4" s="573"/>
      <c r="AX4" s="573"/>
      <c r="AY4" s="574"/>
      <c r="AZ4" s="718"/>
      <c r="BA4" s="719"/>
      <c r="BB4" s="719"/>
      <c r="BC4" s="719"/>
      <c r="BD4" s="719"/>
      <c r="BE4" s="719"/>
      <c r="BF4" s="719"/>
      <c r="BG4" s="719"/>
      <c r="BI4" s="34"/>
      <c r="BJ4" s="34"/>
      <c r="BK4" s="35"/>
      <c r="BM4" s="116"/>
      <c r="BN4" s="116" t="s">
        <v>174</v>
      </c>
      <c r="BO4" s="116">
        <v>2000</v>
      </c>
      <c r="BP4" s="116">
        <v>2217.54</v>
      </c>
    </row>
    <row r="5" spans="1:68" ht="19.5" customHeight="1">
      <c r="A5" s="30"/>
      <c r="B5" s="657"/>
      <c r="C5" s="562"/>
      <c r="D5" s="562"/>
      <c r="E5" s="562"/>
      <c r="F5" s="562"/>
      <c r="G5" s="562"/>
      <c r="H5" s="562"/>
      <c r="I5" s="562"/>
      <c r="J5" s="562"/>
      <c r="K5" s="658"/>
      <c r="L5" s="667"/>
      <c r="M5" s="668"/>
      <c r="N5" s="668"/>
      <c r="O5" s="668"/>
      <c r="P5" s="669"/>
      <c r="Q5" s="582"/>
      <c r="R5" s="582"/>
      <c r="S5" s="582"/>
      <c r="T5" s="582"/>
      <c r="U5" s="582"/>
      <c r="V5" s="582"/>
      <c r="W5" s="582"/>
      <c r="X5" s="582"/>
      <c r="Y5" s="582"/>
      <c r="Z5" s="582"/>
      <c r="AA5" s="783"/>
      <c r="AB5" s="783"/>
      <c r="AC5" s="783"/>
      <c r="AD5" s="783"/>
      <c r="AE5" s="783"/>
      <c r="AF5" s="582"/>
      <c r="AG5" s="582"/>
      <c r="AH5" s="582"/>
      <c r="AI5" s="582"/>
      <c r="AJ5" s="582"/>
      <c r="AK5" s="582"/>
      <c r="AL5" s="582"/>
      <c r="AM5" s="582"/>
      <c r="AN5" s="582"/>
      <c r="AO5" s="582"/>
      <c r="AP5" s="582"/>
      <c r="AQ5" s="582"/>
      <c r="AR5" s="582"/>
      <c r="AS5" s="582"/>
      <c r="AT5" s="582"/>
      <c r="AU5" s="572"/>
      <c r="AV5" s="573"/>
      <c r="AW5" s="573"/>
      <c r="AX5" s="573"/>
      <c r="AY5" s="574"/>
      <c r="AZ5" s="718"/>
      <c r="BA5" s="719"/>
      <c r="BB5" s="719"/>
      <c r="BC5" s="719"/>
      <c r="BD5" s="719"/>
      <c r="BE5" s="719"/>
      <c r="BF5" s="719"/>
      <c r="BG5" s="719"/>
      <c r="BI5" s="36"/>
      <c r="BJ5" s="36"/>
      <c r="BK5" s="37"/>
      <c r="BM5" s="116"/>
      <c r="BN5" s="116" t="s">
        <v>175</v>
      </c>
      <c r="BO5" s="116"/>
      <c r="BP5" s="116"/>
    </row>
    <row r="6" spans="1:68" ht="19.5" customHeight="1">
      <c r="A6" s="30"/>
      <c r="B6" s="595" t="s">
        <v>8</v>
      </c>
      <c r="C6" s="596"/>
      <c r="D6" s="596"/>
      <c r="E6" s="596"/>
      <c r="F6" s="596"/>
      <c r="G6" s="596"/>
      <c r="H6" s="596"/>
      <c r="I6" s="596"/>
      <c r="J6" s="596"/>
      <c r="K6" s="597"/>
      <c r="L6" s="675"/>
      <c r="M6" s="676"/>
      <c r="N6" s="676"/>
      <c r="O6" s="676"/>
      <c r="P6" s="677"/>
      <c r="Q6" s="1048"/>
      <c r="R6" s="1049"/>
      <c r="S6" s="1049"/>
      <c r="T6" s="1049"/>
      <c r="U6" s="1050"/>
      <c r="V6" s="1045"/>
      <c r="W6" s="1046"/>
      <c r="X6" s="1046"/>
      <c r="Y6" s="1046"/>
      <c r="Z6" s="1047"/>
      <c r="AA6" s="1054"/>
      <c r="AB6" s="1055"/>
      <c r="AC6" s="1055"/>
      <c r="AD6" s="1055"/>
      <c r="AE6" s="1056"/>
      <c r="AF6" s="576"/>
      <c r="AG6" s="577"/>
      <c r="AH6" s="577"/>
      <c r="AI6" s="577"/>
      <c r="AJ6" s="578"/>
      <c r="AK6" s="576"/>
      <c r="AL6" s="577"/>
      <c r="AM6" s="577"/>
      <c r="AN6" s="577"/>
      <c r="AO6" s="578"/>
      <c r="AP6" s="576"/>
      <c r="AQ6" s="577"/>
      <c r="AR6" s="577"/>
      <c r="AS6" s="577"/>
      <c r="AT6" s="578"/>
      <c r="AU6" s="576"/>
      <c r="AV6" s="577"/>
      <c r="AW6" s="577"/>
      <c r="AX6" s="577"/>
      <c r="AY6" s="578"/>
      <c r="AZ6" s="718"/>
      <c r="BA6" s="719"/>
      <c r="BB6" s="719"/>
      <c r="BC6" s="719"/>
      <c r="BD6" s="719"/>
      <c r="BE6" s="719"/>
      <c r="BF6" s="719"/>
      <c r="BG6" s="719"/>
      <c r="BI6" s="36"/>
      <c r="BJ6" s="36"/>
      <c r="BK6" s="37"/>
      <c r="BM6" s="116"/>
      <c r="BN6" s="116" t="s">
        <v>176</v>
      </c>
      <c r="BO6" s="116"/>
      <c r="BP6" s="116"/>
    </row>
    <row r="7" spans="1:68" ht="19.5" customHeight="1">
      <c r="A7" s="30"/>
      <c r="B7" s="595" t="s">
        <v>9</v>
      </c>
      <c r="C7" s="596"/>
      <c r="D7" s="596"/>
      <c r="E7" s="596"/>
      <c r="F7" s="596"/>
      <c r="G7" s="596"/>
      <c r="H7" s="596"/>
      <c r="I7" s="596"/>
      <c r="J7" s="596"/>
      <c r="K7" s="597"/>
      <c r="L7" s="598"/>
      <c r="M7" s="599"/>
      <c r="N7" s="599"/>
      <c r="O7" s="599"/>
      <c r="P7" s="600"/>
      <c r="Q7" s="609" t="s">
        <v>199</v>
      </c>
      <c r="R7" s="610"/>
      <c r="S7" s="610"/>
      <c r="T7" s="610"/>
      <c r="U7" s="611"/>
      <c r="V7" s="569" t="s">
        <v>227</v>
      </c>
      <c r="W7" s="570"/>
      <c r="X7" s="570"/>
      <c r="Y7" s="570"/>
      <c r="Z7" s="571"/>
      <c r="AA7" s="793" t="s">
        <v>227</v>
      </c>
      <c r="AB7" s="794"/>
      <c r="AC7" s="794"/>
      <c r="AD7" s="794"/>
      <c r="AE7" s="795"/>
      <c r="AF7" s="569"/>
      <c r="AG7" s="570"/>
      <c r="AH7" s="570"/>
      <c r="AI7" s="570"/>
      <c r="AJ7" s="571"/>
      <c r="AK7" s="569"/>
      <c r="AL7" s="570"/>
      <c r="AM7" s="570"/>
      <c r="AN7" s="570"/>
      <c r="AO7" s="571"/>
      <c r="AP7" s="569"/>
      <c r="AQ7" s="570"/>
      <c r="AR7" s="570"/>
      <c r="AS7" s="570"/>
      <c r="AT7" s="571"/>
      <c r="AU7" s="696"/>
      <c r="AV7" s="697"/>
      <c r="AW7" s="697"/>
      <c r="AX7" s="697"/>
      <c r="AY7" s="698"/>
      <c r="AZ7" s="718"/>
      <c r="BA7" s="719"/>
      <c r="BB7" s="719"/>
      <c r="BC7" s="719"/>
      <c r="BD7" s="719"/>
      <c r="BE7" s="719"/>
      <c r="BF7" s="719"/>
      <c r="BG7" s="719"/>
      <c r="BI7" s="36"/>
      <c r="BJ7" s="36"/>
      <c r="BK7" s="37"/>
      <c r="BM7" s="116"/>
      <c r="BN7" s="116" t="s">
        <v>177</v>
      </c>
      <c r="BO7" s="116"/>
      <c r="BP7" s="116"/>
    </row>
    <row r="8" spans="1:68" ht="19.5" customHeight="1">
      <c r="A8" s="30"/>
      <c r="B8" s="595" t="s">
        <v>10</v>
      </c>
      <c r="C8" s="596"/>
      <c r="D8" s="596"/>
      <c r="E8" s="596"/>
      <c r="F8" s="596"/>
      <c r="G8" s="596"/>
      <c r="H8" s="596"/>
      <c r="I8" s="596"/>
      <c r="J8" s="596"/>
      <c r="K8" s="597"/>
      <c r="L8" s="701"/>
      <c r="M8" s="702"/>
      <c r="N8" s="702"/>
      <c r="O8" s="702"/>
      <c r="P8" s="703"/>
      <c r="Q8" s="609" t="s">
        <v>233</v>
      </c>
      <c r="R8" s="610"/>
      <c r="S8" s="610"/>
      <c r="T8" s="610"/>
      <c r="U8" s="611"/>
      <c r="V8" s="790" t="s">
        <v>214</v>
      </c>
      <c r="W8" s="791"/>
      <c r="X8" s="791"/>
      <c r="Y8" s="791"/>
      <c r="Z8" s="792"/>
      <c r="AA8" s="793" t="s">
        <v>214</v>
      </c>
      <c r="AB8" s="794"/>
      <c r="AC8" s="794"/>
      <c r="AD8" s="794"/>
      <c r="AE8" s="795"/>
      <c r="AF8" s="569"/>
      <c r="AG8" s="570"/>
      <c r="AH8" s="570"/>
      <c r="AI8" s="570"/>
      <c r="AJ8" s="571"/>
      <c r="AK8" s="569"/>
      <c r="AL8" s="570"/>
      <c r="AM8" s="570"/>
      <c r="AN8" s="570"/>
      <c r="AO8" s="571"/>
      <c r="AP8" s="569"/>
      <c r="AQ8" s="570"/>
      <c r="AR8" s="570"/>
      <c r="AS8" s="570"/>
      <c r="AT8" s="571"/>
      <c r="AU8" s="696"/>
      <c r="AV8" s="697"/>
      <c r="AW8" s="697"/>
      <c r="AX8" s="697"/>
      <c r="AY8" s="698"/>
      <c r="AZ8" s="718"/>
      <c r="BA8" s="719"/>
      <c r="BB8" s="719"/>
      <c r="BC8" s="719"/>
      <c r="BD8" s="719"/>
      <c r="BE8" s="719"/>
      <c r="BF8" s="719"/>
      <c r="BG8" s="719"/>
      <c r="BI8" s="38"/>
      <c r="BJ8" s="38"/>
      <c r="BK8" s="39"/>
      <c r="BM8" s="116"/>
      <c r="BN8" s="116" t="s">
        <v>178</v>
      </c>
      <c r="BO8" s="116"/>
      <c r="BP8" s="116"/>
    </row>
    <row r="9" spans="1:68" ht="19.5" customHeight="1">
      <c r="A9" s="20"/>
      <c r="B9" s="595" t="s">
        <v>165</v>
      </c>
      <c r="C9" s="596"/>
      <c r="D9" s="596"/>
      <c r="E9" s="596"/>
      <c r="F9" s="596"/>
      <c r="G9" s="596"/>
      <c r="H9" s="596"/>
      <c r="I9" s="596"/>
      <c r="J9" s="596"/>
      <c r="K9" s="597"/>
      <c r="L9" s="704"/>
      <c r="M9" s="705"/>
      <c r="N9" s="705"/>
      <c r="O9" s="705"/>
      <c r="P9" s="706"/>
      <c r="Q9" s="641">
        <f>BO15</f>
        <v>450</v>
      </c>
      <c r="R9" s="642"/>
      <c r="S9" s="642"/>
      <c r="T9" s="642"/>
      <c r="U9" s="643"/>
      <c r="V9" s="804">
        <f>BO13</f>
        <v>2400</v>
      </c>
      <c r="W9" s="805"/>
      <c r="X9" s="805"/>
      <c r="Y9" s="805"/>
      <c r="Z9" s="806"/>
      <c r="AA9" s="807">
        <f>BO11</f>
        <v>4000</v>
      </c>
      <c r="AB9" s="808"/>
      <c r="AC9" s="808"/>
      <c r="AD9" s="808"/>
      <c r="AE9" s="809"/>
      <c r="AF9" s="579">
        <f>BO9</f>
        <v>0</v>
      </c>
      <c r="AG9" s="580"/>
      <c r="AH9" s="580"/>
      <c r="AI9" s="580"/>
      <c r="AJ9" s="581"/>
      <c r="AK9" s="579"/>
      <c r="AL9" s="580"/>
      <c r="AM9" s="580"/>
      <c r="AN9" s="580"/>
      <c r="AO9" s="581"/>
      <c r="AP9" s="579"/>
      <c r="AQ9" s="580"/>
      <c r="AR9" s="580"/>
      <c r="AS9" s="580"/>
      <c r="AT9" s="581"/>
      <c r="AU9" s="579">
        <f>BO3</f>
        <v>0</v>
      </c>
      <c r="AV9" s="580"/>
      <c r="AW9" s="580"/>
      <c r="AX9" s="580"/>
      <c r="AY9" s="581"/>
      <c r="AZ9" s="718"/>
      <c r="BA9" s="719"/>
      <c r="BB9" s="719"/>
      <c r="BC9" s="719"/>
      <c r="BD9" s="719"/>
      <c r="BE9" s="719"/>
      <c r="BF9" s="719"/>
      <c r="BG9" s="719"/>
      <c r="BK9" s="46"/>
      <c r="BM9" s="116"/>
      <c r="BN9" s="116" t="s">
        <v>179</v>
      </c>
      <c r="BO9" s="116"/>
      <c r="BP9" s="116"/>
    </row>
    <row r="10" spans="1:68" ht="19.5" customHeight="1">
      <c r="A10" s="30"/>
      <c r="B10" s="595" t="s">
        <v>11</v>
      </c>
      <c r="C10" s="596"/>
      <c r="D10" s="596"/>
      <c r="E10" s="596"/>
      <c r="F10" s="596"/>
      <c r="G10" s="596"/>
      <c r="H10" s="596"/>
      <c r="I10" s="596"/>
      <c r="J10" s="596"/>
      <c r="K10" s="597"/>
      <c r="L10" s="604"/>
      <c r="M10" s="605"/>
      <c r="N10" s="605"/>
      <c r="O10" s="634"/>
      <c r="P10" s="635"/>
      <c r="Q10" s="636">
        <f>BP15</f>
        <v>498.94</v>
      </c>
      <c r="R10" s="637"/>
      <c r="S10" s="637"/>
      <c r="T10" s="752">
        <f>Q10/T14</f>
        <v>0.5772096251735308</v>
      </c>
      <c r="U10" s="753"/>
      <c r="V10" s="796">
        <f>BP13</f>
        <v>2661.05</v>
      </c>
      <c r="W10" s="797"/>
      <c r="X10" s="797"/>
      <c r="Y10" s="798">
        <f>V10/Y14</f>
        <v>0.61395150312622571</v>
      </c>
      <c r="Z10" s="799"/>
      <c r="AA10" s="800">
        <f>BP11</f>
        <v>4435.08</v>
      </c>
      <c r="AB10" s="801"/>
      <c r="AC10" s="801"/>
      <c r="AD10" s="802">
        <f>AA10/AD14</f>
        <v>0.94953327053181458</v>
      </c>
      <c r="AE10" s="803"/>
      <c r="AF10" s="621">
        <f>BP9</f>
        <v>0</v>
      </c>
      <c r="AG10" s="622"/>
      <c r="AH10" s="622"/>
      <c r="AI10" s="1076">
        <f>AF10/AI14</f>
        <v>0</v>
      </c>
      <c r="AJ10" s="587"/>
      <c r="AK10" s="621">
        <f>BP7</f>
        <v>0</v>
      </c>
      <c r="AL10" s="622"/>
      <c r="AM10" s="622"/>
      <c r="AN10" s="586">
        <f>AK10/AN14</f>
        <v>0</v>
      </c>
      <c r="AO10" s="587"/>
      <c r="AP10" s="621">
        <f>BP5</f>
        <v>0</v>
      </c>
      <c r="AQ10" s="622"/>
      <c r="AR10" s="622"/>
      <c r="AS10" s="586">
        <f>AP10/AS14</f>
        <v>0</v>
      </c>
      <c r="AT10" s="587"/>
      <c r="AU10" s="621">
        <f>BP3</f>
        <v>0</v>
      </c>
      <c r="AV10" s="622"/>
      <c r="AW10" s="622"/>
      <c r="AX10" s="1076">
        <f>AU10/AX14</f>
        <v>0</v>
      </c>
      <c r="AY10" s="587"/>
      <c r="AZ10" s="718"/>
      <c r="BA10" s="719"/>
      <c r="BB10" s="719"/>
      <c r="BC10" s="719"/>
      <c r="BD10" s="719"/>
      <c r="BE10" s="719"/>
      <c r="BF10" s="719"/>
      <c r="BG10" s="719"/>
      <c r="BI10" s="40"/>
      <c r="BJ10" s="40"/>
      <c r="BK10" s="41"/>
      <c r="BM10" s="116"/>
      <c r="BN10" s="116" t="s">
        <v>180</v>
      </c>
      <c r="BO10" s="116">
        <v>3000</v>
      </c>
      <c r="BP10" s="116">
        <v>3406.38</v>
      </c>
    </row>
    <row r="11" spans="1:68" ht="19.5" customHeight="1">
      <c r="A11" s="30"/>
      <c r="B11" s="673" t="s">
        <v>69</v>
      </c>
      <c r="C11" s="509"/>
      <c r="D11" s="509"/>
      <c r="E11" s="509"/>
      <c r="F11" s="509"/>
      <c r="G11" s="509"/>
      <c r="H11" s="509"/>
      <c r="I11" s="509"/>
      <c r="J11" s="509"/>
      <c r="K11" s="674"/>
      <c r="L11" s="659"/>
      <c r="M11" s="660"/>
      <c r="N11" s="660"/>
      <c r="O11" s="660"/>
      <c r="P11" s="661"/>
      <c r="Q11" s="813"/>
      <c r="R11" s="814"/>
      <c r="S11" s="814"/>
      <c r="T11" s="814"/>
      <c r="U11" s="815"/>
      <c r="V11" s="816"/>
      <c r="W11" s="817"/>
      <c r="X11" s="817"/>
      <c r="Y11" s="817"/>
      <c r="Z11" s="818"/>
      <c r="AA11" s="819"/>
      <c r="AB11" s="820"/>
      <c r="AC11" s="820"/>
      <c r="AD11" s="820"/>
      <c r="AE11" s="821"/>
      <c r="AF11" s="1072"/>
      <c r="AG11" s="1073"/>
      <c r="AH11" s="1073"/>
      <c r="AI11" s="1073"/>
      <c r="AJ11" s="1074"/>
      <c r="AK11" s="631"/>
      <c r="AL11" s="632"/>
      <c r="AM11" s="632"/>
      <c r="AN11" s="632"/>
      <c r="AO11" s="633"/>
      <c r="AP11" s="631"/>
      <c r="AQ11" s="632"/>
      <c r="AR11" s="632"/>
      <c r="AS11" s="632"/>
      <c r="AT11" s="633"/>
      <c r="AU11" s="1072"/>
      <c r="AV11" s="1073"/>
      <c r="AW11" s="1073"/>
      <c r="AX11" s="1073"/>
      <c r="AY11" s="1074"/>
      <c r="AZ11" s="718"/>
      <c r="BA11" s="719"/>
      <c r="BB11" s="719"/>
      <c r="BC11" s="719"/>
      <c r="BD11" s="719"/>
      <c r="BE11" s="719"/>
      <c r="BF11" s="719"/>
      <c r="BG11" s="719"/>
      <c r="BI11" s="42"/>
      <c r="BJ11" s="42"/>
      <c r="BK11" s="43"/>
      <c r="BM11" s="116"/>
      <c r="BN11" s="116" t="s">
        <v>181</v>
      </c>
      <c r="BO11" s="116">
        <v>4000</v>
      </c>
      <c r="BP11" s="116">
        <v>4435.08</v>
      </c>
    </row>
    <row r="12" spans="1:68" ht="19.5" customHeight="1">
      <c r="A12" s="30"/>
      <c r="B12" s="673"/>
      <c r="C12" s="509"/>
      <c r="D12" s="509"/>
      <c r="E12" s="509"/>
      <c r="F12" s="509"/>
      <c r="G12" s="509"/>
      <c r="H12" s="509"/>
      <c r="I12" s="509"/>
      <c r="J12" s="509"/>
      <c r="K12" s="674"/>
      <c r="L12" s="659"/>
      <c r="M12" s="660"/>
      <c r="N12" s="660"/>
      <c r="O12" s="660"/>
      <c r="P12" s="661"/>
      <c r="Q12" s="813"/>
      <c r="R12" s="814"/>
      <c r="S12" s="814"/>
      <c r="T12" s="814"/>
      <c r="U12" s="815"/>
      <c r="V12" s="816"/>
      <c r="W12" s="817"/>
      <c r="X12" s="817"/>
      <c r="Y12" s="817"/>
      <c r="Z12" s="818"/>
      <c r="AA12" s="819"/>
      <c r="AB12" s="820"/>
      <c r="AC12" s="820"/>
      <c r="AD12" s="820"/>
      <c r="AE12" s="821"/>
      <c r="AF12" s="1072"/>
      <c r="AG12" s="1073"/>
      <c r="AH12" s="1073"/>
      <c r="AI12" s="1073"/>
      <c r="AJ12" s="1074"/>
      <c r="AK12" s="631"/>
      <c r="AL12" s="632"/>
      <c r="AM12" s="632"/>
      <c r="AN12" s="632"/>
      <c r="AO12" s="633"/>
      <c r="AP12" s="631"/>
      <c r="AQ12" s="632"/>
      <c r="AR12" s="632"/>
      <c r="AS12" s="632"/>
      <c r="AT12" s="633"/>
      <c r="AU12" s="1072"/>
      <c r="AV12" s="1073"/>
      <c r="AW12" s="1073"/>
      <c r="AX12" s="1073"/>
      <c r="AY12" s="1074"/>
      <c r="AZ12" s="718"/>
      <c r="BA12" s="719"/>
      <c r="BB12" s="719"/>
      <c r="BC12" s="719"/>
      <c r="BD12" s="719"/>
      <c r="BE12" s="719"/>
      <c r="BF12" s="719"/>
      <c r="BG12" s="719"/>
      <c r="BI12" s="42"/>
      <c r="BJ12" s="42"/>
      <c r="BK12" s="43"/>
      <c r="BM12" s="116"/>
      <c r="BN12" s="116" t="s">
        <v>182</v>
      </c>
      <c r="BO12" s="116">
        <v>4000</v>
      </c>
      <c r="BP12" s="116">
        <v>4435.08</v>
      </c>
    </row>
    <row r="13" spans="1:68" ht="19.5" customHeight="1">
      <c r="A13" s="30"/>
      <c r="B13" s="670" t="s">
        <v>107</v>
      </c>
      <c r="C13" s="671"/>
      <c r="D13" s="671"/>
      <c r="E13" s="671"/>
      <c r="F13" s="671"/>
      <c r="G13" s="671"/>
      <c r="H13" s="671"/>
      <c r="I13" s="671"/>
      <c r="J13" s="671"/>
      <c r="K13" s="672"/>
      <c r="L13" s="89"/>
      <c r="M13" s="662"/>
      <c r="N13" s="662"/>
      <c r="O13" s="663"/>
      <c r="P13" s="664"/>
      <c r="Q13" s="177"/>
      <c r="R13" s="691">
        <v>0.98</v>
      </c>
      <c r="S13" s="691"/>
      <c r="T13" s="507">
        <v>847.11199999999997</v>
      </c>
      <c r="U13" s="692"/>
      <c r="V13" s="142"/>
      <c r="W13" s="826">
        <v>0.98</v>
      </c>
      <c r="X13" s="826"/>
      <c r="Y13" s="827">
        <v>4247.6140000000005</v>
      </c>
      <c r="Z13" s="828"/>
      <c r="AA13" s="216"/>
      <c r="AB13" s="810">
        <v>0.98</v>
      </c>
      <c r="AC13" s="810"/>
      <c r="AD13" s="811">
        <v>4577.384</v>
      </c>
      <c r="AE13" s="812"/>
      <c r="AF13" s="132"/>
      <c r="AG13" s="559">
        <v>0.98</v>
      </c>
      <c r="AH13" s="559"/>
      <c r="AI13" s="750">
        <v>4590.4180000000006</v>
      </c>
      <c r="AJ13" s="1075"/>
      <c r="AK13" s="132"/>
      <c r="AL13" s="559">
        <v>0.98</v>
      </c>
      <c r="AM13" s="559"/>
      <c r="AN13" s="750">
        <v>4577.384</v>
      </c>
      <c r="AO13" s="751"/>
      <c r="AP13" s="132"/>
      <c r="AQ13" s="559">
        <v>0.98</v>
      </c>
      <c r="AR13" s="559"/>
      <c r="AS13" s="750">
        <v>4524.5619999999999</v>
      </c>
      <c r="AT13" s="751"/>
      <c r="AU13" s="132"/>
      <c r="AV13" s="559">
        <v>0.98</v>
      </c>
      <c r="AW13" s="559"/>
      <c r="AX13" s="750">
        <v>3509.0859999999998</v>
      </c>
      <c r="AY13" s="1075"/>
      <c r="AZ13" s="718"/>
      <c r="BA13" s="719"/>
      <c r="BB13" s="719"/>
      <c r="BC13" s="719"/>
      <c r="BD13" s="719"/>
      <c r="BE13" s="719"/>
      <c r="BF13" s="719"/>
      <c r="BG13" s="719"/>
      <c r="BI13" s="44"/>
      <c r="BJ13" s="44"/>
      <c r="BK13" s="45"/>
      <c r="BM13" s="116"/>
      <c r="BN13" s="116" t="s">
        <v>183</v>
      </c>
      <c r="BO13" s="116">
        <v>2400</v>
      </c>
      <c r="BP13" s="116">
        <v>2661.05</v>
      </c>
    </row>
    <row r="14" spans="1:68" ht="19.5" customHeight="1" thickBot="1">
      <c r="A14" s="30"/>
      <c r="B14" s="510" t="s">
        <v>121</v>
      </c>
      <c r="C14" s="511"/>
      <c r="D14" s="511"/>
      <c r="E14" s="511"/>
      <c r="F14" s="511"/>
      <c r="G14" s="511"/>
      <c r="H14" s="511"/>
      <c r="I14" s="511"/>
      <c r="J14" s="511"/>
      <c r="K14" s="512"/>
      <c r="L14" s="111"/>
      <c r="M14" s="112"/>
      <c r="N14" s="113"/>
      <c r="O14" s="756"/>
      <c r="P14" s="757"/>
      <c r="Q14" s="178" t="s">
        <v>143</v>
      </c>
      <c r="R14" s="179"/>
      <c r="S14" s="180"/>
      <c r="T14" s="665">
        <v>864.4</v>
      </c>
      <c r="U14" s="666"/>
      <c r="V14" s="143" t="s">
        <v>144</v>
      </c>
      <c r="W14" s="144"/>
      <c r="X14" s="145"/>
      <c r="Y14" s="822">
        <v>4334.3</v>
      </c>
      <c r="Z14" s="823"/>
      <c r="AA14" s="217" t="s">
        <v>145</v>
      </c>
      <c r="AB14" s="218"/>
      <c r="AC14" s="219"/>
      <c r="AD14" s="824">
        <v>4670.8</v>
      </c>
      <c r="AE14" s="825"/>
      <c r="AF14" s="133" t="s">
        <v>146</v>
      </c>
      <c r="AG14" s="134"/>
      <c r="AH14" s="135"/>
      <c r="AI14" s="553">
        <v>4684.1000000000004</v>
      </c>
      <c r="AJ14" s="554"/>
      <c r="AK14" s="133" t="s">
        <v>147</v>
      </c>
      <c r="AL14" s="134"/>
      <c r="AM14" s="135"/>
      <c r="AN14" s="553">
        <v>4670.8</v>
      </c>
      <c r="AO14" s="554"/>
      <c r="AP14" s="133" t="s">
        <v>148</v>
      </c>
      <c r="AQ14" s="134"/>
      <c r="AR14" s="135"/>
      <c r="AS14" s="553">
        <v>4616.8999999999996</v>
      </c>
      <c r="AT14" s="554"/>
      <c r="AU14" s="133" t="s">
        <v>149</v>
      </c>
      <c r="AV14" s="134"/>
      <c r="AW14" s="135"/>
      <c r="AX14" s="553">
        <v>3580.7</v>
      </c>
      <c r="AY14" s="554"/>
      <c r="AZ14" s="718"/>
      <c r="BA14" s="719"/>
      <c r="BB14" s="719"/>
      <c r="BC14" s="719"/>
      <c r="BD14" s="719"/>
      <c r="BE14" s="719"/>
      <c r="BF14" s="719"/>
      <c r="BG14" s="719"/>
      <c r="BI14" s="44"/>
      <c r="BJ14" s="44"/>
      <c r="BK14" s="45"/>
      <c r="BM14" s="116"/>
      <c r="BN14" s="116" t="s">
        <v>184</v>
      </c>
      <c r="BO14" s="116"/>
      <c r="BP14" s="116"/>
    </row>
    <row r="15" spans="1:68" ht="19.5" customHeight="1">
      <c r="A15" s="30"/>
      <c r="B15" s="693" t="s">
        <v>66</v>
      </c>
      <c r="C15" s="694"/>
      <c r="D15" s="694"/>
      <c r="E15" s="694"/>
      <c r="F15" s="694"/>
      <c r="G15" s="694"/>
      <c r="H15" s="694"/>
      <c r="I15" s="694"/>
      <c r="J15" s="694"/>
      <c r="K15" s="695"/>
      <c r="L15" s="110"/>
      <c r="M15" s="678"/>
      <c r="N15" s="678"/>
      <c r="O15" s="678"/>
      <c r="P15" s="679"/>
      <c r="Q15" s="129"/>
      <c r="R15" s="1068"/>
      <c r="S15" s="1068"/>
      <c r="T15" s="1068"/>
      <c r="U15" s="1069"/>
      <c r="V15" s="129"/>
      <c r="W15" s="1068"/>
      <c r="X15" s="1068"/>
      <c r="Y15" s="1068"/>
      <c r="Z15" s="1069"/>
      <c r="AA15" s="270">
        <v>4</v>
      </c>
      <c r="AB15" s="271"/>
      <c r="AC15" s="271"/>
      <c r="AD15" s="271"/>
      <c r="AE15" s="272"/>
      <c r="AF15" s="270" t="s">
        <v>198</v>
      </c>
      <c r="AG15" s="271"/>
      <c r="AH15" s="271"/>
      <c r="AI15" s="271"/>
      <c r="AJ15" s="272"/>
      <c r="AK15" s="129"/>
      <c r="AL15" s="1068"/>
      <c r="AM15" s="1068"/>
      <c r="AN15" s="1068"/>
      <c r="AO15" s="1069"/>
      <c r="AP15" s="686"/>
      <c r="AQ15" s="687"/>
      <c r="AR15" s="687"/>
      <c r="AS15" s="687"/>
      <c r="AT15" s="688"/>
      <c r="AU15" s="270">
        <v>2</v>
      </c>
      <c r="AV15" s="271"/>
      <c r="AW15" s="271"/>
      <c r="AX15" s="271"/>
      <c r="AY15" s="272"/>
      <c r="AZ15" s="565"/>
      <c r="BA15" s="566"/>
      <c r="BB15" s="566"/>
      <c r="BC15" s="566"/>
      <c r="BD15" s="566"/>
      <c r="BE15" s="566"/>
      <c r="BF15" s="566"/>
      <c r="BG15" s="566"/>
      <c r="BI15" s="31"/>
      <c r="BJ15" s="31"/>
      <c r="BK15" s="32"/>
      <c r="BM15" s="116"/>
      <c r="BN15" s="116" t="s">
        <v>185</v>
      </c>
      <c r="BO15" s="116">
        <v>450</v>
      </c>
      <c r="BP15" s="116">
        <v>498.94</v>
      </c>
    </row>
    <row r="16" spans="1:68" ht="19.5" customHeight="1">
      <c r="A16" s="30"/>
      <c r="B16" s="657" t="s">
        <v>65</v>
      </c>
      <c r="C16" s="562"/>
      <c r="D16" s="562"/>
      <c r="E16" s="562"/>
      <c r="F16" s="562"/>
      <c r="G16" s="562"/>
      <c r="H16" s="562"/>
      <c r="I16" s="562"/>
      <c r="J16" s="562"/>
      <c r="K16" s="658"/>
      <c r="L16" s="667"/>
      <c r="M16" s="668"/>
      <c r="N16" s="668"/>
      <c r="O16" s="668"/>
      <c r="P16" s="669"/>
      <c r="Q16" s="582"/>
      <c r="R16" s="582"/>
      <c r="S16" s="582"/>
      <c r="T16" s="582"/>
      <c r="U16" s="582"/>
      <c r="V16" s="582"/>
      <c r="W16" s="582"/>
      <c r="X16" s="582"/>
      <c r="Y16" s="582"/>
      <c r="Z16" s="582"/>
      <c r="AA16" s="1040">
        <f>G43</f>
        <v>0</v>
      </c>
      <c r="AB16" s="1040"/>
      <c r="AC16" s="1040"/>
      <c r="AD16" s="1040"/>
      <c r="AE16" s="1040"/>
      <c r="AF16" s="582" t="str">
        <f>G30</f>
        <v>RBD STR</v>
      </c>
      <c r="AG16" s="582"/>
      <c r="AH16" s="582"/>
      <c r="AI16" s="582"/>
      <c r="AJ16" s="582"/>
      <c r="AK16" s="582"/>
      <c r="AL16" s="582"/>
      <c r="AM16" s="582"/>
      <c r="AN16" s="582"/>
      <c r="AO16" s="582"/>
      <c r="AP16" s="582"/>
      <c r="AQ16" s="582"/>
      <c r="AR16" s="582"/>
      <c r="AS16" s="582"/>
      <c r="AT16" s="582"/>
      <c r="AU16" s="572" t="s">
        <v>201</v>
      </c>
      <c r="AV16" s="573"/>
      <c r="AW16" s="573"/>
      <c r="AX16" s="573"/>
      <c r="AY16" s="574"/>
      <c r="AZ16" s="565"/>
      <c r="BA16" s="566"/>
      <c r="BB16" s="566"/>
      <c r="BC16" s="566"/>
      <c r="BD16" s="566"/>
      <c r="BE16" s="566"/>
      <c r="BF16" s="566"/>
      <c r="BG16" s="566"/>
      <c r="BI16" s="34"/>
      <c r="BJ16" s="34"/>
      <c r="BK16" s="46"/>
      <c r="BM16" s="116"/>
      <c r="BN16" s="116" t="s">
        <v>186</v>
      </c>
      <c r="BO16" s="116"/>
      <c r="BP16" s="116"/>
    </row>
    <row r="17" spans="1:68" ht="19.5" customHeight="1">
      <c r="A17" s="20"/>
      <c r="B17" s="657"/>
      <c r="C17" s="562"/>
      <c r="D17" s="562"/>
      <c r="E17" s="562"/>
      <c r="F17" s="562"/>
      <c r="G17" s="562"/>
      <c r="H17" s="562"/>
      <c r="I17" s="562"/>
      <c r="J17" s="562"/>
      <c r="K17" s="658"/>
      <c r="L17" s="667"/>
      <c r="M17" s="668"/>
      <c r="N17" s="668"/>
      <c r="O17" s="668"/>
      <c r="P17" s="669"/>
      <c r="Q17" s="582"/>
      <c r="R17" s="582"/>
      <c r="S17" s="582"/>
      <c r="T17" s="582"/>
      <c r="U17" s="582"/>
      <c r="V17" s="582"/>
      <c r="W17" s="582"/>
      <c r="X17" s="582"/>
      <c r="Y17" s="582"/>
      <c r="Z17" s="582"/>
      <c r="AA17" s="1040"/>
      <c r="AB17" s="1040"/>
      <c r="AC17" s="1040"/>
      <c r="AD17" s="1040"/>
      <c r="AE17" s="1040"/>
      <c r="AF17" s="582"/>
      <c r="AG17" s="582"/>
      <c r="AH17" s="582"/>
      <c r="AI17" s="582"/>
      <c r="AJ17" s="582"/>
      <c r="AK17" s="582"/>
      <c r="AL17" s="582"/>
      <c r="AM17" s="582"/>
      <c r="AN17" s="582"/>
      <c r="AO17" s="582"/>
      <c r="AP17" s="582"/>
      <c r="AQ17" s="582"/>
      <c r="AR17" s="582"/>
      <c r="AS17" s="582"/>
      <c r="AT17" s="582"/>
      <c r="AU17" s="572"/>
      <c r="AV17" s="573"/>
      <c r="AW17" s="573"/>
      <c r="AX17" s="573"/>
      <c r="AY17" s="574"/>
      <c r="AZ17" s="565"/>
      <c r="BA17" s="566"/>
      <c r="BB17" s="566"/>
      <c r="BC17" s="566"/>
      <c r="BD17" s="566"/>
      <c r="BE17" s="566"/>
      <c r="BF17" s="566"/>
      <c r="BG17" s="566"/>
      <c r="BI17" s="36"/>
      <c r="BJ17" s="36"/>
      <c r="BK17" s="46"/>
      <c r="BO17" s="23">
        <f>SUM(BO3:BO16)</f>
        <v>15850</v>
      </c>
      <c r="BP17" s="23">
        <f>SUM(BP3:BP16)</f>
        <v>17654.07</v>
      </c>
    </row>
    <row r="18" spans="1:68" ht="19.5" customHeight="1">
      <c r="A18" s="30"/>
      <c r="B18" s="595" t="s">
        <v>8</v>
      </c>
      <c r="C18" s="596"/>
      <c r="D18" s="596"/>
      <c r="E18" s="596"/>
      <c r="F18" s="596"/>
      <c r="G18" s="596"/>
      <c r="H18" s="596"/>
      <c r="I18" s="596"/>
      <c r="J18" s="596"/>
      <c r="K18" s="597"/>
      <c r="L18" s="675"/>
      <c r="M18" s="676"/>
      <c r="N18" s="676"/>
      <c r="O18" s="676"/>
      <c r="P18" s="677"/>
      <c r="Q18" s="576"/>
      <c r="R18" s="577"/>
      <c r="S18" s="577"/>
      <c r="T18" s="577"/>
      <c r="U18" s="578"/>
      <c r="V18" s="576"/>
      <c r="W18" s="577"/>
      <c r="X18" s="577"/>
      <c r="Y18" s="577"/>
      <c r="Z18" s="578"/>
      <c r="AA18" s="1022"/>
      <c r="AB18" s="1023"/>
      <c r="AC18" s="1023"/>
      <c r="AD18" s="1023"/>
      <c r="AE18" s="1024"/>
      <c r="AF18" s="576"/>
      <c r="AG18" s="577"/>
      <c r="AH18" s="577"/>
      <c r="AI18" s="577"/>
      <c r="AJ18" s="578"/>
      <c r="AK18" s="576"/>
      <c r="AL18" s="577"/>
      <c r="AM18" s="577"/>
      <c r="AN18" s="577"/>
      <c r="AO18" s="578"/>
      <c r="AP18" s="576"/>
      <c r="AQ18" s="577"/>
      <c r="AR18" s="577"/>
      <c r="AS18" s="577"/>
      <c r="AT18" s="578"/>
      <c r="AU18" s="1045"/>
      <c r="AV18" s="1046"/>
      <c r="AW18" s="1046"/>
      <c r="AX18" s="1046"/>
      <c r="AY18" s="1047"/>
      <c r="AZ18" s="565"/>
      <c r="BA18" s="566"/>
      <c r="BB18" s="566"/>
      <c r="BC18" s="566"/>
      <c r="BD18" s="566"/>
      <c r="BE18" s="566"/>
      <c r="BF18" s="566"/>
      <c r="BG18" s="566"/>
      <c r="BI18" s="36"/>
      <c r="BJ18" s="36"/>
      <c r="BK18" s="46"/>
    </row>
    <row r="19" spans="1:68" ht="19.5" customHeight="1">
      <c r="A19" s="47"/>
      <c r="B19" s="595" t="s">
        <v>9</v>
      </c>
      <c r="C19" s="596"/>
      <c r="D19" s="596"/>
      <c r="E19" s="596"/>
      <c r="F19" s="596"/>
      <c r="G19" s="596"/>
      <c r="H19" s="596"/>
      <c r="I19" s="596"/>
      <c r="J19" s="596"/>
      <c r="K19" s="597"/>
      <c r="L19" s="598"/>
      <c r="M19" s="599"/>
      <c r="N19" s="599"/>
      <c r="O19" s="599"/>
      <c r="P19" s="600"/>
      <c r="Q19" s="569"/>
      <c r="R19" s="570"/>
      <c r="S19" s="570"/>
      <c r="T19" s="570"/>
      <c r="U19" s="571"/>
      <c r="V19" s="569"/>
      <c r="W19" s="570"/>
      <c r="X19" s="570"/>
      <c r="Y19" s="570"/>
      <c r="Z19" s="571"/>
      <c r="AA19" s="1031" t="s">
        <v>215</v>
      </c>
      <c r="AB19" s="1032"/>
      <c r="AC19" s="1032"/>
      <c r="AD19" s="1032"/>
      <c r="AE19" s="1033"/>
      <c r="AF19" s="1034" t="s">
        <v>199</v>
      </c>
      <c r="AG19" s="1035"/>
      <c r="AH19" s="1035"/>
      <c r="AI19" s="1035"/>
      <c r="AJ19" s="1036"/>
      <c r="AK19" s="569"/>
      <c r="AL19" s="570"/>
      <c r="AM19" s="570"/>
      <c r="AN19" s="570"/>
      <c r="AO19" s="571"/>
      <c r="AP19" s="569"/>
      <c r="AQ19" s="570"/>
      <c r="AR19" s="570"/>
      <c r="AS19" s="570"/>
      <c r="AT19" s="571"/>
      <c r="AU19" s="569" t="s">
        <v>227</v>
      </c>
      <c r="AV19" s="570"/>
      <c r="AW19" s="570"/>
      <c r="AX19" s="570"/>
      <c r="AY19" s="571"/>
      <c r="AZ19" s="565"/>
      <c r="BA19" s="566"/>
      <c r="BB19" s="566"/>
      <c r="BC19" s="566"/>
      <c r="BD19" s="566"/>
      <c r="BE19" s="566"/>
      <c r="BF19" s="566"/>
      <c r="BG19" s="566"/>
      <c r="BI19" s="36"/>
      <c r="BJ19" s="36"/>
      <c r="BK19" s="46"/>
    </row>
    <row r="20" spans="1:68" ht="19.5" customHeight="1">
      <c r="A20" s="47"/>
      <c r="B20" s="595" t="s">
        <v>10</v>
      </c>
      <c r="C20" s="596"/>
      <c r="D20" s="596"/>
      <c r="E20" s="596"/>
      <c r="F20" s="596"/>
      <c r="G20" s="596"/>
      <c r="H20" s="596"/>
      <c r="I20" s="596"/>
      <c r="J20" s="596"/>
      <c r="K20" s="597"/>
      <c r="L20" s="598"/>
      <c r="M20" s="599"/>
      <c r="N20" s="599"/>
      <c r="O20" s="599"/>
      <c r="P20" s="600"/>
      <c r="Q20" s="569"/>
      <c r="R20" s="570"/>
      <c r="S20" s="570"/>
      <c r="T20" s="570"/>
      <c r="U20" s="571"/>
      <c r="V20" s="569"/>
      <c r="W20" s="570"/>
      <c r="X20" s="570"/>
      <c r="Y20" s="570"/>
      <c r="Z20" s="571"/>
      <c r="AA20" s="1031" t="s">
        <v>214</v>
      </c>
      <c r="AB20" s="1032"/>
      <c r="AC20" s="1032"/>
      <c r="AD20" s="1032"/>
      <c r="AE20" s="1033"/>
      <c r="AF20" s="1034" t="s">
        <v>214</v>
      </c>
      <c r="AG20" s="1035"/>
      <c r="AH20" s="1035"/>
      <c r="AI20" s="1035"/>
      <c r="AJ20" s="1036"/>
      <c r="AK20" s="569"/>
      <c r="AL20" s="570"/>
      <c r="AM20" s="570"/>
      <c r="AN20" s="570"/>
      <c r="AO20" s="571"/>
      <c r="AP20" s="569"/>
      <c r="AQ20" s="570"/>
      <c r="AR20" s="570"/>
      <c r="AS20" s="570"/>
      <c r="AT20" s="571"/>
      <c r="AU20" s="790" t="s">
        <v>214</v>
      </c>
      <c r="AV20" s="791"/>
      <c r="AW20" s="791"/>
      <c r="AX20" s="791"/>
      <c r="AY20" s="792"/>
      <c r="AZ20" s="565"/>
      <c r="BA20" s="566"/>
      <c r="BB20" s="566"/>
      <c r="BC20" s="566"/>
      <c r="BD20" s="566"/>
      <c r="BE20" s="566"/>
      <c r="BF20" s="566"/>
      <c r="BG20" s="566"/>
      <c r="BI20" s="48"/>
      <c r="BJ20" s="48"/>
      <c r="BK20" s="46"/>
    </row>
    <row r="21" spans="1:68" ht="19.5" customHeight="1">
      <c r="A21" s="47"/>
      <c r="B21" s="595" t="s">
        <v>170</v>
      </c>
      <c r="C21" s="596"/>
      <c r="D21" s="596"/>
      <c r="E21" s="596"/>
      <c r="F21" s="596"/>
      <c r="G21" s="596"/>
      <c r="H21" s="596"/>
      <c r="I21" s="596"/>
      <c r="J21" s="596"/>
      <c r="K21" s="597"/>
      <c r="L21" s="704"/>
      <c r="M21" s="705"/>
      <c r="N21" s="705"/>
      <c r="O21" s="705"/>
      <c r="P21" s="706"/>
      <c r="Q21" s="579">
        <f>BO16</f>
        <v>0</v>
      </c>
      <c r="R21" s="580"/>
      <c r="S21" s="580"/>
      <c r="T21" s="580"/>
      <c r="U21" s="581"/>
      <c r="V21" s="579">
        <f>BO14</f>
        <v>0</v>
      </c>
      <c r="W21" s="580"/>
      <c r="X21" s="580"/>
      <c r="Y21" s="580"/>
      <c r="Z21" s="581"/>
      <c r="AA21" s="1019">
        <f>BO12</f>
        <v>4000</v>
      </c>
      <c r="AB21" s="1020"/>
      <c r="AC21" s="1020"/>
      <c r="AD21" s="1020"/>
      <c r="AE21" s="1021"/>
      <c r="AF21" s="606">
        <f>BO10</f>
        <v>3000</v>
      </c>
      <c r="AG21" s="607"/>
      <c r="AH21" s="607"/>
      <c r="AI21" s="607"/>
      <c r="AJ21" s="608"/>
      <c r="AK21" s="579"/>
      <c r="AL21" s="580"/>
      <c r="AM21" s="580"/>
      <c r="AN21" s="580"/>
      <c r="AO21" s="581"/>
      <c r="AP21" s="579"/>
      <c r="AQ21" s="580"/>
      <c r="AR21" s="580"/>
      <c r="AS21" s="580"/>
      <c r="AT21" s="581"/>
      <c r="AU21" s="804">
        <f>BO4</f>
        <v>2000</v>
      </c>
      <c r="AV21" s="805"/>
      <c r="AW21" s="805"/>
      <c r="AX21" s="805"/>
      <c r="AY21" s="806"/>
      <c r="AZ21" s="565"/>
      <c r="BA21" s="566"/>
      <c r="BB21" s="566"/>
      <c r="BC21" s="566"/>
      <c r="BD21" s="566"/>
      <c r="BE21" s="566"/>
      <c r="BF21" s="566"/>
      <c r="BG21" s="566"/>
      <c r="BK21" s="46"/>
    </row>
    <row r="22" spans="1:68" ht="19.5" customHeight="1">
      <c r="A22" s="47"/>
      <c r="B22" s="595" t="s">
        <v>11</v>
      </c>
      <c r="C22" s="596"/>
      <c r="D22" s="596"/>
      <c r="E22" s="596"/>
      <c r="F22" s="596"/>
      <c r="G22" s="596"/>
      <c r="H22" s="596"/>
      <c r="I22" s="596"/>
      <c r="J22" s="596"/>
      <c r="K22" s="597"/>
      <c r="L22" s="604"/>
      <c r="M22" s="605"/>
      <c r="N22" s="605"/>
      <c r="O22" s="634"/>
      <c r="P22" s="635"/>
      <c r="Q22" s="621">
        <f>BP16</f>
        <v>0</v>
      </c>
      <c r="R22" s="622"/>
      <c r="S22" s="622"/>
      <c r="T22" s="586">
        <f>Q22/T26</f>
        <v>0</v>
      </c>
      <c r="U22" s="587"/>
      <c r="V22" s="621">
        <f>BP14</f>
        <v>0</v>
      </c>
      <c r="W22" s="622"/>
      <c r="X22" s="622"/>
      <c r="Y22" s="586">
        <f>V22/Y26</f>
        <v>0</v>
      </c>
      <c r="Z22" s="587"/>
      <c r="AA22" s="1015">
        <f>BP12</f>
        <v>4435.08</v>
      </c>
      <c r="AB22" s="1016"/>
      <c r="AC22" s="1016"/>
      <c r="AD22" s="1017">
        <f>AA22/AD26</f>
        <v>0.94975694370088015</v>
      </c>
      <c r="AE22" s="1018"/>
      <c r="AF22" s="623">
        <f>BP10</f>
        <v>3406.38</v>
      </c>
      <c r="AG22" s="624"/>
      <c r="AH22" s="624"/>
      <c r="AI22" s="617">
        <f>AF22/AI26</f>
        <v>0.72946441955586017</v>
      </c>
      <c r="AJ22" s="618"/>
      <c r="AK22" s="621">
        <f>BP8</f>
        <v>0</v>
      </c>
      <c r="AL22" s="622"/>
      <c r="AM22" s="622"/>
      <c r="AN22" s="586">
        <f>AK22/AN26</f>
        <v>0</v>
      </c>
      <c r="AO22" s="587"/>
      <c r="AP22" s="621">
        <f>BP6</f>
        <v>0</v>
      </c>
      <c r="AQ22" s="622"/>
      <c r="AR22" s="622"/>
      <c r="AS22" s="586">
        <f>AP22/AS26</f>
        <v>0</v>
      </c>
      <c r="AT22" s="587"/>
      <c r="AU22" s="796">
        <f>BP4</f>
        <v>2217.54</v>
      </c>
      <c r="AV22" s="797"/>
      <c r="AW22" s="797"/>
      <c r="AX22" s="798">
        <f>AU22/AX26</f>
        <v>0.62173437631424011</v>
      </c>
      <c r="AY22" s="799"/>
      <c r="AZ22" s="565"/>
      <c r="BA22" s="566"/>
      <c r="BB22" s="566"/>
      <c r="BC22" s="566"/>
      <c r="BD22" s="566"/>
      <c r="BE22" s="566"/>
      <c r="BF22" s="566"/>
      <c r="BG22" s="566"/>
      <c r="BI22" s="40"/>
      <c r="BJ22" s="40"/>
      <c r="BK22" s="41"/>
    </row>
    <row r="23" spans="1:68" ht="19.5" customHeight="1">
      <c r="A23" s="47"/>
      <c r="B23" s="673" t="s">
        <v>69</v>
      </c>
      <c r="C23" s="509"/>
      <c r="D23" s="509"/>
      <c r="E23" s="509"/>
      <c r="F23" s="509"/>
      <c r="G23" s="509"/>
      <c r="H23" s="509"/>
      <c r="I23" s="509"/>
      <c r="J23" s="509"/>
      <c r="K23" s="674"/>
      <c r="L23" s="659"/>
      <c r="M23" s="660"/>
      <c r="N23" s="660"/>
      <c r="O23" s="660"/>
      <c r="P23" s="661"/>
      <c r="Q23" s="1072"/>
      <c r="R23" s="1073"/>
      <c r="S23" s="1073"/>
      <c r="T23" s="1073"/>
      <c r="U23" s="1074"/>
      <c r="V23" s="631"/>
      <c r="W23" s="632"/>
      <c r="X23" s="632"/>
      <c r="Y23" s="632"/>
      <c r="Z23" s="633"/>
      <c r="AA23" s="1012"/>
      <c r="AB23" s="1013"/>
      <c r="AC23" s="1013"/>
      <c r="AD23" s="1013"/>
      <c r="AE23" s="1014"/>
      <c r="AF23" s="625"/>
      <c r="AG23" s="626"/>
      <c r="AH23" s="626"/>
      <c r="AI23" s="626"/>
      <c r="AJ23" s="627"/>
      <c r="AK23" s="631"/>
      <c r="AL23" s="632"/>
      <c r="AM23" s="632"/>
      <c r="AN23" s="632"/>
      <c r="AO23" s="633"/>
      <c r="AP23" s="631"/>
      <c r="AQ23" s="632"/>
      <c r="AR23" s="632"/>
      <c r="AS23" s="632"/>
      <c r="AT23" s="633"/>
      <c r="AU23" s="816"/>
      <c r="AV23" s="817"/>
      <c r="AW23" s="817"/>
      <c r="AX23" s="817"/>
      <c r="AY23" s="818"/>
      <c r="AZ23" s="565"/>
      <c r="BA23" s="566"/>
      <c r="BB23" s="566"/>
      <c r="BC23" s="566"/>
      <c r="BD23" s="566"/>
      <c r="BE23" s="566"/>
      <c r="BF23" s="566"/>
      <c r="BG23" s="566"/>
      <c r="BI23" s="42"/>
      <c r="BJ23" s="42"/>
      <c r="BK23" s="43"/>
    </row>
    <row r="24" spans="1:68" ht="19.5" customHeight="1">
      <c r="A24" s="47"/>
      <c r="B24" s="673"/>
      <c r="C24" s="509"/>
      <c r="D24" s="509"/>
      <c r="E24" s="509"/>
      <c r="F24" s="509"/>
      <c r="G24" s="509"/>
      <c r="H24" s="509"/>
      <c r="I24" s="509"/>
      <c r="J24" s="509"/>
      <c r="K24" s="674"/>
      <c r="L24" s="659"/>
      <c r="M24" s="660"/>
      <c r="N24" s="660"/>
      <c r="O24" s="660"/>
      <c r="P24" s="661"/>
      <c r="Q24" s="1072"/>
      <c r="R24" s="1073"/>
      <c r="S24" s="1073"/>
      <c r="T24" s="1073"/>
      <c r="U24" s="1074"/>
      <c r="V24" s="631"/>
      <c r="W24" s="632"/>
      <c r="X24" s="632"/>
      <c r="Y24" s="632"/>
      <c r="Z24" s="633"/>
      <c r="AA24" s="1012"/>
      <c r="AB24" s="1013"/>
      <c r="AC24" s="1013"/>
      <c r="AD24" s="1013"/>
      <c r="AE24" s="1014"/>
      <c r="AF24" s="625"/>
      <c r="AG24" s="626"/>
      <c r="AH24" s="626"/>
      <c r="AI24" s="626"/>
      <c r="AJ24" s="627"/>
      <c r="AK24" s="631"/>
      <c r="AL24" s="632"/>
      <c r="AM24" s="632"/>
      <c r="AN24" s="632"/>
      <c r="AO24" s="633"/>
      <c r="AP24" s="631"/>
      <c r="AQ24" s="632"/>
      <c r="AR24" s="632"/>
      <c r="AS24" s="632"/>
      <c r="AT24" s="633"/>
      <c r="AU24" s="816"/>
      <c r="AV24" s="817"/>
      <c r="AW24" s="817"/>
      <c r="AX24" s="817"/>
      <c r="AY24" s="818"/>
      <c r="AZ24" s="565"/>
      <c r="BA24" s="566"/>
      <c r="BB24" s="566"/>
      <c r="BC24" s="566"/>
      <c r="BD24" s="566"/>
      <c r="BE24" s="566"/>
      <c r="BF24" s="566"/>
      <c r="BG24" s="566"/>
      <c r="BI24" s="42"/>
      <c r="BJ24" s="42"/>
      <c r="BK24" s="43"/>
    </row>
    <row r="25" spans="1:68" ht="19.5" customHeight="1">
      <c r="A25" s="26"/>
      <c r="B25" s="670" t="s">
        <v>107</v>
      </c>
      <c r="C25" s="671"/>
      <c r="D25" s="671"/>
      <c r="E25" s="671"/>
      <c r="F25" s="671"/>
      <c r="G25" s="671"/>
      <c r="H25" s="671"/>
      <c r="I25" s="671"/>
      <c r="J25" s="671"/>
      <c r="K25" s="672"/>
      <c r="L25" s="88"/>
      <c r="M25" s="662"/>
      <c r="N25" s="662"/>
      <c r="O25" s="654"/>
      <c r="P25" s="774"/>
      <c r="Q25" s="132"/>
      <c r="R25" s="1070">
        <v>0.98</v>
      </c>
      <c r="S25" s="1070"/>
      <c r="T25" s="750">
        <v>1101.8139999999999</v>
      </c>
      <c r="U25" s="1071"/>
      <c r="V25" s="132"/>
      <c r="W25" s="559">
        <v>0.98</v>
      </c>
      <c r="X25" s="559"/>
      <c r="Y25" s="555">
        <v>4225.2699999999995</v>
      </c>
      <c r="Z25" s="556"/>
      <c r="AA25" s="243"/>
      <c r="AB25" s="1009">
        <v>0.98</v>
      </c>
      <c r="AC25" s="1009"/>
      <c r="AD25" s="1010">
        <v>4576.3059999999996</v>
      </c>
      <c r="AE25" s="1011"/>
      <c r="AF25" s="153"/>
      <c r="AG25" s="544">
        <v>0.98</v>
      </c>
      <c r="AH25" s="544"/>
      <c r="AI25" s="557">
        <v>4576.3059999999996</v>
      </c>
      <c r="AJ25" s="558"/>
      <c r="AK25" s="132"/>
      <c r="AL25" s="559">
        <v>0.98</v>
      </c>
      <c r="AM25" s="559"/>
      <c r="AN25" s="555">
        <v>4576.3059999999996</v>
      </c>
      <c r="AO25" s="556"/>
      <c r="AP25" s="132"/>
      <c r="AQ25" s="559">
        <v>0.98</v>
      </c>
      <c r="AR25" s="559"/>
      <c r="AS25" s="555">
        <v>4510.9399999999996</v>
      </c>
      <c r="AT25" s="556"/>
      <c r="AU25" s="142"/>
      <c r="AV25" s="826">
        <v>0.98</v>
      </c>
      <c r="AW25" s="826"/>
      <c r="AX25" s="865">
        <v>3495.366</v>
      </c>
      <c r="AY25" s="866"/>
      <c r="AZ25" s="565"/>
      <c r="BA25" s="566"/>
      <c r="BB25" s="566"/>
      <c r="BC25" s="566"/>
      <c r="BD25" s="566"/>
      <c r="BE25" s="566"/>
      <c r="BF25" s="566"/>
      <c r="BG25" s="566"/>
      <c r="BI25" s="44"/>
      <c r="BJ25" s="44"/>
      <c r="BK25" s="45"/>
    </row>
    <row r="26" spans="1:68" ht="19.5" customHeight="1" thickBot="1">
      <c r="A26" s="30"/>
      <c r="B26" s="510" t="s">
        <v>108</v>
      </c>
      <c r="C26" s="511"/>
      <c r="D26" s="511"/>
      <c r="E26" s="511"/>
      <c r="F26" s="511"/>
      <c r="G26" s="511"/>
      <c r="H26" s="511"/>
      <c r="I26" s="511"/>
      <c r="J26" s="511"/>
      <c r="K26" s="512"/>
      <c r="L26" s="111"/>
      <c r="M26" s="112"/>
      <c r="N26" s="113"/>
      <c r="O26" s="756"/>
      <c r="P26" s="757"/>
      <c r="Q26" s="133" t="s">
        <v>150</v>
      </c>
      <c r="R26" s="134"/>
      <c r="S26" s="135"/>
      <c r="T26" s="553">
        <v>1124.3</v>
      </c>
      <c r="U26" s="554"/>
      <c r="V26" s="133" t="s">
        <v>151</v>
      </c>
      <c r="W26" s="134"/>
      <c r="X26" s="135"/>
      <c r="Y26" s="553">
        <v>4311.5</v>
      </c>
      <c r="Z26" s="554"/>
      <c r="AA26" s="244" t="s">
        <v>152</v>
      </c>
      <c r="AB26" s="245"/>
      <c r="AC26" s="246"/>
      <c r="AD26" s="1007">
        <v>4669.7</v>
      </c>
      <c r="AE26" s="1008"/>
      <c r="AF26" s="154" t="s">
        <v>153</v>
      </c>
      <c r="AG26" s="155"/>
      <c r="AH26" s="156"/>
      <c r="AI26" s="545">
        <v>4669.7</v>
      </c>
      <c r="AJ26" s="546"/>
      <c r="AK26" s="133" t="s">
        <v>154</v>
      </c>
      <c r="AL26" s="134"/>
      <c r="AM26" s="135"/>
      <c r="AN26" s="553">
        <v>4669.7</v>
      </c>
      <c r="AO26" s="554"/>
      <c r="AP26" s="133" t="s">
        <v>155</v>
      </c>
      <c r="AQ26" s="134"/>
      <c r="AR26" s="135"/>
      <c r="AS26" s="553">
        <v>4603</v>
      </c>
      <c r="AT26" s="554"/>
      <c r="AU26" s="143" t="s">
        <v>156</v>
      </c>
      <c r="AV26" s="144"/>
      <c r="AW26" s="145"/>
      <c r="AX26" s="822">
        <v>3566.7</v>
      </c>
      <c r="AY26" s="823"/>
      <c r="AZ26" s="565"/>
      <c r="BA26" s="566"/>
      <c r="BB26" s="566"/>
      <c r="BC26" s="566"/>
      <c r="BD26" s="566"/>
      <c r="BE26" s="566"/>
      <c r="BF26" s="566"/>
      <c r="BG26" s="566"/>
      <c r="BI26" s="44"/>
      <c r="BJ26" s="44"/>
      <c r="BK26" s="45"/>
    </row>
    <row r="27" spans="1:68" ht="30" customHeight="1">
      <c r="A27" s="30"/>
      <c r="B27" s="49"/>
      <c r="C27" s="50"/>
      <c r="D27" s="103"/>
      <c r="E27" s="50"/>
      <c r="G27" s="50"/>
      <c r="H27" s="50"/>
      <c r="I27" s="50"/>
      <c r="J27" s="50"/>
      <c r="L27" s="50"/>
      <c r="M27" s="50"/>
      <c r="N27" s="50"/>
      <c r="O27" s="50"/>
      <c r="Q27" s="50"/>
      <c r="R27" s="50"/>
      <c r="S27" s="50"/>
      <c r="T27" s="50"/>
      <c r="V27" s="50"/>
      <c r="W27" s="50"/>
      <c r="X27" s="50"/>
      <c r="Y27" s="50"/>
      <c r="AA27" s="50"/>
      <c r="AB27" s="50"/>
      <c r="AC27" s="50"/>
      <c r="AD27" s="50"/>
      <c r="AF27" s="50"/>
      <c r="AG27" s="50"/>
      <c r="AH27" s="50"/>
      <c r="AI27" s="50"/>
      <c r="AK27" s="50"/>
      <c r="AL27" s="50"/>
      <c r="AM27" s="50"/>
      <c r="AN27" s="50"/>
      <c r="BA27" s="50"/>
      <c r="BB27" s="50"/>
      <c r="BC27" s="50"/>
      <c r="BE27" s="50"/>
      <c r="BF27" s="50"/>
      <c r="BG27" s="50"/>
      <c r="BH27" s="50"/>
      <c r="BI27" s="44"/>
      <c r="BJ27" s="44"/>
      <c r="BK27" s="45"/>
    </row>
    <row r="28" spans="1:68" ht="26.25" customHeight="1">
      <c r="A28" s="30"/>
      <c r="B28" s="117" t="s">
        <v>18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  <c r="BJ28" s="52"/>
      <c r="BK28" s="53"/>
    </row>
    <row r="29" spans="1:68" ht="78" customHeight="1">
      <c r="A29" s="119"/>
      <c r="B29" s="771" t="s">
        <v>12</v>
      </c>
      <c r="C29" s="772"/>
      <c r="D29" s="772"/>
      <c r="E29" s="773"/>
      <c r="F29" s="120" t="s">
        <v>112</v>
      </c>
      <c r="G29" s="509" t="s">
        <v>105</v>
      </c>
      <c r="H29" s="509"/>
      <c r="I29" s="509"/>
      <c r="J29" s="509"/>
      <c r="K29" s="509"/>
      <c r="L29" s="509" t="s">
        <v>168</v>
      </c>
      <c r="M29" s="509"/>
      <c r="N29" s="509"/>
      <c r="O29" s="509" t="s">
        <v>169</v>
      </c>
      <c r="P29" s="509"/>
      <c r="Q29" s="509"/>
      <c r="R29" s="509" t="s">
        <v>13</v>
      </c>
      <c r="S29" s="509"/>
      <c r="T29" s="509"/>
      <c r="U29" s="509"/>
      <c r="V29" s="509" t="s">
        <v>14</v>
      </c>
      <c r="W29" s="509"/>
      <c r="X29" s="509"/>
      <c r="Y29" s="509"/>
      <c r="Z29" s="548" t="s">
        <v>49</v>
      </c>
      <c r="AA29" s="548"/>
      <c r="AB29" s="548"/>
      <c r="AC29" s="548"/>
      <c r="AD29" s="548"/>
      <c r="AE29" s="548"/>
      <c r="AF29" s="107" t="s">
        <v>119</v>
      </c>
      <c r="AG29" s="107" t="s">
        <v>109</v>
      </c>
      <c r="AH29" s="258" t="s">
        <v>15</v>
      </c>
      <c r="AI29" s="548" t="s">
        <v>191</v>
      </c>
      <c r="AJ29" s="548"/>
      <c r="AK29" s="105" t="s">
        <v>120</v>
      </c>
      <c r="AL29" s="105" t="s">
        <v>113</v>
      </c>
      <c r="AM29" s="105" t="s">
        <v>16</v>
      </c>
      <c r="AN29" s="542" t="s">
        <v>142</v>
      </c>
      <c r="AO29" s="543"/>
      <c r="AP29" s="542" t="s">
        <v>97</v>
      </c>
      <c r="AQ29" s="543"/>
      <c r="AR29" s="104" t="s">
        <v>110</v>
      </c>
      <c r="AS29" s="106" t="s">
        <v>67</v>
      </c>
      <c r="AT29" s="562" t="s">
        <v>17</v>
      </c>
      <c r="AU29" s="562"/>
      <c r="AV29" s="778" t="s">
        <v>50</v>
      </c>
      <c r="AW29" s="779"/>
      <c r="AX29" s="104" t="s">
        <v>118</v>
      </c>
      <c r="AY29" s="108" t="s">
        <v>123</v>
      </c>
      <c r="AZ29" s="105" t="s">
        <v>52</v>
      </c>
      <c r="BA29" s="105" t="s">
        <v>51</v>
      </c>
      <c r="BB29" s="105" t="s">
        <v>55</v>
      </c>
      <c r="BC29" s="106" t="s">
        <v>53</v>
      </c>
      <c r="BD29" s="583" t="s">
        <v>54</v>
      </c>
      <c r="BE29" s="584"/>
      <c r="BF29" s="584"/>
      <c r="BG29" s="584"/>
      <c r="BH29" s="585"/>
      <c r="BI29" s="562" t="s">
        <v>114</v>
      </c>
      <c r="BJ29" s="562"/>
      <c r="BK29" s="562"/>
    </row>
    <row r="30" spans="1:68" ht="24.95" customHeight="1">
      <c r="A30" s="94"/>
      <c r="B30" s="501"/>
      <c r="C30" s="502"/>
      <c r="D30" s="502"/>
      <c r="E30" s="503"/>
      <c r="F30" s="146" t="s">
        <v>188</v>
      </c>
      <c r="G30" s="408" t="s">
        <v>203</v>
      </c>
      <c r="H30" s="409"/>
      <c r="I30" s="409"/>
      <c r="J30" s="409"/>
      <c r="K30" s="410"/>
      <c r="L30" s="538">
        <v>3000</v>
      </c>
      <c r="M30" s="539"/>
      <c r="N30" s="540"/>
      <c r="O30" s="504"/>
      <c r="P30" s="505"/>
      <c r="Q30" s="506"/>
      <c r="R30" s="464" t="s">
        <v>199</v>
      </c>
      <c r="S30" s="465"/>
      <c r="T30" s="465"/>
      <c r="U30" s="466"/>
      <c r="V30" s="464" t="s">
        <v>214</v>
      </c>
      <c r="W30" s="465"/>
      <c r="X30" s="465"/>
      <c r="Y30" s="466"/>
      <c r="Z30" s="517" t="s">
        <v>180</v>
      </c>
      <c r="AA30" s="518"/>
      <c r="AB30" s="518"/>
      <c r="AC30" s="518"/>
      <c r="AD30" s="518"/>
      <c r="AE30" s="519"/>
      <c r="AF30" s="255"/>
      <c r="AG30" s="255"/>
      <c r="AH30" s="148"/>
      <c r="AI30" s="1060">
        <v>0.88070000000000004</v>
      </c>
      <c r="AJ30" s="1061"/>
      <c r="AK30" s="149" t="s">
        <v>167</v>
      </c>
      <c r="AL30" s="149" t="s">
        <v>167</v>
      </c>
      <c r="AM30" s="150"/>
      <c r="AN30" s="533"/>
      <c r="AO30" s="534"/>
      <c r="AP30" s="533"/>
      <c r="AQ30" s="534"/>
      <c r="AR30" s="151"/>
      <c r="AS30" s="255"/>
      <c r="AT30" s="1062"/>
      <c r="AU30" s="1063"/>
      <c r="AV30" s="292"/>
      <c r="AW30" s="294"/>
      <c r="AX30" s="255"/>
      <c r="AY30" s="255"/>
      <c r="AZ30" s="255" t="s">
        <v>171</v>
      </c>
      <c r="BA30" s="255" t="s">
        <v>171</v>
      </c>
      <c r="BB30" s="255"/>
      <c r="BC30" s="248"/>
      <c r="BD30" s="277"/>
      <c r="BE30" s="278"/>
      <c r="BF30" s="278"/>
      <c r="BG30" s="278"/>
      <c r="BH30" s="279"/>
      <c r="BI30" s="292" t="s">
        <v>194</v>
      </c>
      <c r="BJ30" s="293"/>
      <c r="BK30" s="294"/>
    </row>
    <row r="31" spans="1:68" ht="24.95" customHeight="1">
      <c r="A31" s="94"/>
      <c r="B31" s="894"/>
      <c r="C31" s="895"/>
      <c r="D31" s="895"/>
      <c r="E31" s="896"/>
      <c r="F31" s="131">
        <v>2</v>
      </c>
      <c r="G31" s="897" t="s">
        <v>201</v>
      </c>
      <c r="H31" s="898"/>
      <c r="I31" s="898"/>
      <c r="J31" s="898"/>
      <c r="K31" s="899"/>
      <c r="L31" s="900">
        <v>4400</v>
      </c>
      <c r="M31" s="901"/>
      <c r="N31" s="902"/>
      <c r="O31" s="903"/>
      <c r="P31" s="904"/>
      <c r="Q31" s="905"/>
      <c r="R31" s="952" t="s">
        <v>213</v>
      </c>
      <c r="S31" s="953"/>
      <c r="T31" s="953"/>
      <c r="U31" s="954"/>
      <c r="V31" s="952" t="s">
        <v>214</v>
      </c>
      <c r="W31" s="953"/>
      <c r="X31" s="953"/>
      <c r="Y31" s="954"/>
      <c r="Z31" s="955" t="s">
        <v>226</v>
      </c>
      <c r="AA31" s="956"/>
      <c r="AB31" s="956"/>
      <c r="AC31" s="956"/>
      <c r="AD31" s="956"/>
      <c r="AE31" s="957"/>
      <c r="AF31" s="264"/>
      <c r="AG31" s="264"/>
      <c r="AH31" s="137"/>
      <c r="AI31" s="1066">
        <v>0.90190000000000003</v>
      </c>
      <c r="AJ31" s="1067"/>
      <c r="AK31" s="138" t="s">
        <v>167</v>
      </c>
      <c r="AL31" s="138" t="s">
        <v>167</v>
      </c>
      <c r="AM31" s="139"/>
      <c r="AN31" s="959"/>
      <c r="AO31" s="960"/>
      <c r="AP31" s="959"/>
      <c r="AQ31" s="960"/>
      <c r="AR31" s="140"/>
      <c r="AS31" s="264"/>
      <c r="AT31" s="1064"/>
      <c r="AU31" s="1065"/>
      <c r="AV31" s="949"/>
      <c r="AW31" s="951"/>
      <c r="AX31" s="264"/>
      <c r="AY31" s="264"/>
      <c r="AZ31" s="264" t="s">
        <v>171</v>
      </c>
      <c r="BA31" s="264" t="s">
        <v>171</v>
      </c>
      <c r="BB31" s="264"/>
      <c r="BC31" s="263"/>
      <c r="BD31" s="946"/>
      <c r="BE31" s="947"/>
      <c r="BF31" s="947"/>
      <c r="BG31" s="947"/>
      <c r="BH31" s="948"/>
      <c r="BI31" s="949" t="s">
        <v>192</v>
      </c>
      <c r="BJ31" s="950"/>
      <c r="BK31" s="951"/>
    </row>
    <row r="32" spans="1:68" ht="24.95" customHeight="1">
      <c r="A32" s="94"/>
      <c r="B32" s="869"/>
      <c r="C32" s="870"/>
      <c r="D32" s="870"/>
      <c r="E32" s="871"/>
      <c r="F32" s="220" t="s">
        <v>187</v>
      </c>
      <c r="G32" s="872" t="s">
        <v>225</v>
      </c>
      <c r="H32" s="873"/>
      <c r="I32" s="873"/>
      <c r="J32" s="873"/>
      <c r="K32" s="874"/>
      <c r="L32" s="875">
        <v>1000</v>
      </c>
      <c r="M32" s="876"/>
      <c r="N32" s="877"/>
      <c r="O32" s="878"/>
      <c r="P32" s="879"/>
      <c r="Q32" s="880"/>
      <c r="R32" s="881" t="s">
        <v>213</v>
      </c>
      <c r="S32" s="882"/>
      <c r="T32" s="882"/>
      <c r="U32" s="883"/>
      <c r="V32" s="881" t="s">
        <v>214</v>
      </c>
      <c r="W32" s="882"/>
      <c r="X32" s="882"/>
      <c r="Y32" s="883"/>
      <c r="Z32" s="921" t="s">
        <v>181</v>
      </c>
      <c r="AA32" s="922"/>
      <c r="AB32" s="922"/>
      <c r="AC32" s="922"/>
      <c r="AD32" s="922"/>
      <c r="AE32" s="923"/>
      <c r="AF32" s="262"/>
      <c r="AG32" s="262"/>
      <c r="AH32" s="262"/>
      <c r="AI32" s="927">
        <v>0.90190000000000003</v>
      </c>
      <c r="AJ32" s="927"/>
      <c r="AK32" s="222" t="s">
        <v>167</v>
      </c>
      <c r="AL32" s="222" t="s">
        <v>167</v>
      </c>
      <c r="AM32" s="223"/>
      <c r="AN32" s="928"/>
      <c r="AO32" s="929"/>
      <c r="AP32" s="930"/>
      <c r="AQ32" s="930"/>
      <c r="AR32" s="224"/>
      <c r="AS32" s="262"/>
      <c r="AT32" s="931"/>
      <c r="AU32" s="931"/>
      <c r="AV32" s="932"/>
      <c r="AW32" s="932"/>
      <c r="AX32" s="262"/>
      <c r="AY32" s="262"/>
      <c r="AZ32" s="262" t="s">
        <v>171</v>
      </c>
      <c r="BA32" s="262" t="s">
        <v>171</v>
      </c>
      <c r="BB32" s="262"/>
      <c r="BC32" s="261"/>
      <c r="BD32" s="933"/>
      <c r="BE32" s="934"/>
      <c r="BF32" s="934"/>
      <c r="BG32" s="934"/>
      <c r="BH32" s="935"/>
      <c r="BI32" s="924" t="s">
        <v>192</v>
      </c>
      <c r="BJ32" s="925"/>
      <c r="BK32" s="926"/>
    </row>
    <row r="33" spans="1:64" ht="24.95" customHeight="1">
      <c r="A33" s="94"/>
      <c r="B33" s="869"/>
      <c r="C33" s="870"/>
      <c r="D33" s="870"/>
      <c r="E33" s="871"/>
      <c r="F33" s="220" t="s">
        <v>187</v>
      </c>
      <c r="G33" s="872" t="s">
        <v>200</v>
      </c>
      <c r="H33" s="873"/>
      <c r="I33" s="873"/>
      <c r="J33" s="873"/>
      <c r="K33" s="874"/>
      <c r="L33" s="875">
        <v>3000</v>
      </c>
      <c r="M33" s="876"/>
      <c r="N33" s="877"/>
      <c r="O33" s="878"/>
      <c r="P33" s="879"/>
      <c r="Q33" s="880"/>
      <c r="R33" s="881" t="s">
        <v>213</v>
      </c>
      <c r="S33" s="882"/>
      <c r="T33" s="882"/>
      <c r="U33" s="883"/>
      <c r="V33" s="881" t="s">
        <v>214</v>
      </c>
      <c r="W33" s="882"/>
      <c r="X33" s="882"/>
      <c r="Y33" s="883"/>
      <c r="Z33" s="921" t="s">
        <v>181</v>
      </c>
      <c r="AA33" s="922"/>
      <c r="AB33" s="922"/>
      <c r="AC33" s="922"/>
      <c r="AD33" s="922"/>
      <c r="AE33" s="923"/>
      <c r="AF33" s="262"/>
      <c r="AG33" s="262"/>
      <c r="AH33" s="262"/>
      <c r="AI33" s="927">
        <v>0.90190000000000003</v>
      </c>
      <c r="AJ33" s="927"/>
      <c r="AK33" s="222" t="s">
        <v>167</v>
      </c>
      <c r="AL33" s="222" t="s">
        <v>167</v>
      </c>
      <c r="AM33" s="223"/>
      <c r="AN33" s="928"/>
      <c r="AO33" s="929"/>
      <c r="AP33" s="930"/>
      <c r="AQ33" s="930"/>
      <c r="AR33" s="224"/>
      <c r="AS33" s="262"/>
      <c r="AT33" s="931"/>
      <c r="AU33" s="931"/>
      <c r="AV33" s="932"/>
      <c r="AW33" s="932"/>
      <c r="AX33" s="262"/>
      <c r="AY33" s="262"/>
      <c r="AZ33" s="262" t="s">
        <v>171</v>
      </c>
      <c r="BA33" s="262" t="s">
        <v>171</v>
      </c>
      <c r="BB33" s="262"/>
      <c r="BC33" s="261"/>
      <c r="BD33" s="933"/>
      <c r="BE33" s="934"/>
      <c r="BF33" s="934"/>
      <c r="BG33" s="934"/>
      <c r="BH33" s="935"/>
      <c r="BI33" s="924" t="s">
        <v>192</v>
      </c>
      <c r="BJ33" s="925"/>
      <c r="BK33" s="926"/>
    </row>
    <row r="34" spans="1:64" ht="24.95" customHeight="1">
      <c r="A34" s="94"/>
      <c r="B34" s="912"/>
      <c r="C34" s="913"/>
      <c r="D34" s="913"/>
      <c r="E34" s="914"/>
      <c r="F34" s="169" t="s">
        <v>205</v>
      </c>
      <c r="G34" s="435" t="s">
        <v>207</v>
      </c>
      <c r="H34" s="436"/>
      <c r="I34" s="436"/>
      <c r="J34" s="436"/>
      <c r="K34" s="437"/>
      <c r="L34" s="438">
        <v>250</v>
      </c>
      <c r="M34" s="439"/>
      <c r="N34" s="440"/>
      <c r="O34" s="915"/>
      <c r="P34" s="916"/>
      <c r="Q34" s="917"/>
      <c r="R34" s="474" t="s">
        <v>213</v>
      </c>
      <c r="S34" s="475"/>
      <c r="T34" s="475"/>
      <c r="U34" s="476"/>
      <c r="V34" s="474" t="s">
        <v>214</v>
      </c>
      <c r="W34" s="475"/>
      <c r="X34" s="475"/>
      <c r="Y34" s="476"/>
      <c r="Z34" s="918" t="s">
        <v>224</v>
      </c>
      <c r="AA34" s="919"/>
      <c r="AB34" s="919"/>
      <c r="AC34" s="919"/>
      <c r="AD34" s="919"/>
      <c r="AE34" s="920"/>
      <c r="AF34" s="259"/>
      <c r="AG34" s="259"/>
      <c r="AH34" s="192"/>
      <c r="AI34" s="767">
        <v>0.90190000000000003</v>
      </c>
      <c r="AJ34" s="767"/>
      <c r="AK34" s="172" t="s">
        <v>167</v>
      </c>
      <c r="AL34" s="172" t="s">
        <v>167</v>
      </c>
      <c r="AM34" s="173"/>
      <c r="AN34" s="499"/>
      <c r="AO34" s="500"/>
      <c r="AP34" s="768"/>
      <c r="AQ34" s="768"/>
      <c r="AR34" s="174"/>
      <c r="AS34" s="259"/>
      <c r="AT34" s="769"/>
      <c r="AU34" s="769"/>
      <c r="AV34" s="770"/>
      <c r="AW34" s="770"/>
      <c r="AX34" s="259"/>
      <c r="AY34" s="259"/>
      <c r="AZ34" s="259" t="s">
        <v>171</v>
      </c>
      <c r="BA34" s="259" t="s">
        <v>171</v>
      </c>
      <c r="BB34" s="259"/>
      <c r="BC34" s="260"/>
      <c r="BD34" s="301"/>
      <c r="BE34" s="302"/>
      <c r="BF34" s="302"/>
      <c r="BG34" s="302"/>
      <c r="BH34" s="303"/>
      <c r="BI34" s="298" t="s">
        <v>192</v>
      </c>
      <c r="BJ34" s="299"/>
      <c r="BK34" s="300"/>
    </row>
    <row r="35" spans="1:64" ht="24.95" customHeight="1">
      <c r="A35" s="94"/>
      <c r="B35" s="912"/>
      <c r="C35" s="913"/>
      <c r="D35" s="913"/>
      <c r="E35" s="914"/>
      <c r="F35" s="169" t="s">
        <v>205</v>
      </c>
      <c r="G35" s="435" t="s">
        <v>207</v>
      </c>
      <c r="H35" s="436"/>
      <c r="I35" s="436"/>
      <c r="J35" s="436"/>
      <c r="K35" s="437"/>
      <c r="L35" s="438">
        <v>200</v>
      </c>
      <c r="M35" s="439"/>
      <c r="N35" s="440"/>
      <c r="O35" s="915"/>
      <c r="P35" s="916"/>
      <c r="Q35" s="917"/>
      <c r="R35" s="474" t="s">
        <v>213</v>
      </c>
      <c r="S35" s="475"/>
      <c r="T35" s="475"/>
      <c r="U35" s="476"/>
      <c r="V35" s="474" t="s">
        <v>214</v>
      </c>
      <c r="W35" s="475"/>
      <c r="X35" s="475"/>
      <c r="Y35" s="476"/>
      <c r="Z35" s="918" t="s">
        <v>223</v>
      </c>
      <c r="AA35" s="919"/>
      <c r="AB35" s="919"/>
      <c r="AC35" s="919"/>
      <c r="AD35" s="919"/>
      <c r="AE35" s="920"/>
      <c r="AF35" s="259"/>
      <c r="AG35" s="259"/>
      <c r="AH35" s="192"/>
      <c r="AI35" s="767">
        <v>0.90190000000000003</v>
      </c>
      <c r="AJ35" s="767"/>
      <c r="AK35" s="172" t="s">
        <v>167</v>
      </c>
      <c r="AL35" s="172" t="s">
        <v>167</v>
      </c>
      <c r="AM35" s="173"/>
      <c r="AN35" s="499"/>
      <c r="AO35" s="500"/>
      <c r="AP35" s="768"/>
      <c r="AQ35" s="768"/>
      <c r="AR35" s="174"/>
      <c r="AS35" s="259"/>
      <c r="AT35" s="769"/>
      <c r="AU35" s="769"/>
      <c r="AV35" s="770"/>
      <c r="AW35" s="770"/>
      <c r="AX35" s="259"/>
      <c r="AY35" s="259"/>
      <c r="AZ35" s="259" t="s">
        <v>171</v>
      </c>
      <c r="BA35" s="259" t="s">
        <v>171</v>
      </c>
      <c r="BB35" s="259"/>
      <c r="BC35" s="260"/>
      <c r="BD35" s="301"/>
      <c r="BE35" s="302"/>
      <c r="BF35" s="302"/>
      <c r="BG35" s="302"/>
      <c r="BH35" s="303"/>
      <c r="BI35" s="298" t="s">
        <v>192</v>
      </c>
      <c r="BJ35" s="299"/>
      <c r="BK35" s="300"/>
    </row>
    <row r="36" spans="1:64" ht="24.95" customHeight="1">
      <c r="A36" s="94"/>
      <c r="B36" s="992"/>
      <c r="C36" s="993"/>
      <c r="D36" s="993"/>
      <c r="E36" s="994"/>
      <c r="F36" s="236">
        <v>4</v>
      </c>
      <c r="G36" s="995" t="s">
        <v>202</v>
      </c>
      <c r="H36" s="996"/>
      <c r="I36" s="996"/>
      <c r="J36" s="996"/>
      <c r="K36" s="997"/>
      <c r="L36" s="998">
        <v>4000</v>
      </c>
      <c r="M36" s="999"/>
      <c r="N36" s="1000"/>
      <c r="O36" s="1001"/>
      <c r="P36" s="1002"/>
      <c r="Q36" s="1003"/>
      <c r="R36" s="1004" t="s">
        <v>215</v>
      </c>
      <c r="S36" s="1005"/>
      <c r="T36" s="1005"/>
      <c r="U36" s="1006"/>
      <c r="V36" s="1004" t="s">
        <v>214</v>
      </c>
      <c r="W36" s="1005"/>
      <c r="X36" s="1005"/>
      <c r="Y36" s="1006"/>
      <c r="Z36" s="983" t="s">
        <v>182</v>
      </c>
      <c r="AA36" s="984"/>
      <c r="AB36" s="984"/>
      <c r="AC36" s="984"/>
      <c r="AD36" s="984"/>
      <c r="AE36" s="985"/>
      <c r="AF36" s="266"/>
      <c r="AG36" s="266"/>
      <c r="AH36" s="238"/>
      <c r="AI36" s="986">
        <v>0.88670000000000004</v>
      </c>
      <c r="AJ36" s="986"/>
      <c r="AK36" s="239" t="s">
        <v>167</v>
      </c>
      <c r="AL36" s="239" t="s">
        <v>167</v>
      </c>
      <c r="AM36" s="240"/>
      <c r="AN36" s="987"/>
      <c r="AO36" s="988"/>
      <c r="AP36" s="989"/>
      <c r="AQ36" s="989"/>
      <c r="AR36" s="241"/>
      <c r="AS36" s="266"/>
      <c r="AT36" s="990"/>
      <c r="AU36" s="990"/>
      <c r="AV36" s="991"/>
      <c r="AW36" s="991"/>
      <c r="AX36" s="266"/>
      <c r="AY36" s="266"/>
      <c r="AZ36" s="266" t="s">
        <v>171</v>
      </c>
      <c r="BA36" s="266" t="s">
        <v>171</v>
      </c>
      <c r="BB36" s="266"/>
      <c r="BC36" s="265"/>
      <c r="BD36" s="977"/>
      <c r="BE36" s="978"/>
      <c r="BF36" s="978"/>
      <c r="BG36" s="978"/>
      <c r="BH36" s="979"/>
      <c r="BI36" s="980" t="s">
        <v>193</v>
      </c>
      <c r="BJ36" s="981"/>
      <c r="BK36" s="982"/>
      <c r="BL36" s="128"/>
    </row>
    <row r="37" spans="1:64" s="22" customFormat="1" ht="15.75" customHeight="1">
      <c r="A37" s="50"/>
      <c r="B37" s="121"/>
      <c r="C37" s="121"/>
      <c r="D37" s="121"/>
      <c r="E37" s="121"/>
      <c r="F37" s="122"/>
      <c r="G37" s="54"/>
      <c r="H37" s="54"/>
      <c r="I37" s="54"/>
      <c r="J37" s="54"/>
      <c r="K37" s="54"/>
      <c r="L37" s="398">
        <f>SUM(L30:N36)</f>
        <v>15850</v>
      </c>
      <c r="M37" s="398"/>
      <c r="N37" s="398"/>
      <c r="O37" s="398">
        <f>SUM(O30:Q30)</f>
        <v>0</v>
      </c>
      <c r="P37" s="398"/>
      <c r="Q37" s="398"/>
      <c r="R37" s="55"/>
      <c r="S37" s="85"/>
      <c r="T37" s="85"/>
      <c r="U37" s="85"/>
      <c r="V37" s="56"/>
      <c r="W37" s="57"/>
      <c r="X37" s="57"/>
      <c r="Y37" s="57"/>
      <c r="Z37" s="58"/>
      <c r="AA37" s="58"/>
      <c r="AB37" s="58"/>
      <c r="AC37" s="58"/>
      <c r="AD37" s="58"/>
      <c r="AE37" s="58"/>
      <c r="AF37" s="59"/>
      <c r="AG37" s="59"/>
      <c r="AH37" s="59"/>
      <c r="AI37" s="60"/>
      <c r="AJ37" s="60"/>
      <c r="AK37" s="59"/>
      <c r="AL37" s="59"/>
      <c r="AM37" s="61"/>
      <c r="AN37" s="62"/>
      <c r="AO37" s="62"/>
      <c r="AP37" s="63"/>
      <c r="AQ37" s="63"/>
      <c r="AR37" s="64"/>
      <c r="AS37" s="65"/>
      <c r="AT37" s="92"/>
      <c r="AU37" s="93"/>
      <c r="AV37" s="66"/>
      <c r="AW37" s="66"/>
      <c r="AX37" s="67"/>
      <c r="AY37" s="68"/>
      <c r="AZ37" s="69"/>
      <c r="BA37" s="69"/>
      <c r="BB37" s="69"/>
      <c r="BC37" s="69"/>
      <c r="BD37" s="70"/>
      <c r="BE37" s="70"/>
      <c r="BF37" s="70"/>
      <c r="BG37" s="70"/>
      <c r="BH37" s="70"/>
      <c r="BI37" s="66"/>
      <c r="BJ37" s="66"/>
      <c r="BK37" s="66"/>
    </row>
    <row r="38" spans="1:64" ht="21.75" customHeight="1">
      <c r="A38" s="26"/>
      <c r="B38" s="280" t="s">
        <v>122</v>
      </c>
      <c r="C38" s="280"/>
      <c r="D38" s="280"/>
      <c r="E38" s="280"/>
      <c r="F38" s="280"/>
      <c r="G38" s="280"/>
      <c r="H38" s="280"/>
      <c r="I38" s="280"/>
      <c r="J38" s="280"/>
      <c r="K38" s="280"/>
      <c r="L38" s="399" t="s">
        <v>25</v>
      </c>
      <c r="M38" s="401"/>
      <c r="N38" s="401"/>
      <c r="O38" s="401"/>
      <c r="P38" s="401"/>
      <c r="Q38" s="401"/>
      <c r="R38" s="402" t="s">
        <v>158</v>
      </c>
      <c r="S38" s="403"/>
      <c r="T38" s="403"/>
      <c r="U38" s="403"/>
      <c r="V38" s="404"/>
      <c r="W38" s="462" t="s">
        <v>21</v>
      </c>
      <c r="X38" s="339"/>
      <c r="Y38" s="339"/>
      <c r="Z38" s="339"/>
      <c r="AA38" s="339"/>
      <c r="AB38" s="339"/>
      <c r="AC38" s="339"/>
      <c r="AD38" s="339"/>
      <c r="AE38" s="463"/>
      <c r="AF38" s="462" t="s">
        <v>20</v>
      </c>
      <c r="AG38" s="339"/>
      <c r="AH38" s="339"/>
      <c r="AI38" s="339"/>
      <c r="AJ38" s="339"/>
      <c r="AK38" s="339"/>
      <c r="AL38" s="339"/>
      <c r="AM38" s="463"/>
      <c r="AN38" s="350" t="s">
        <v>23</v>
      </c>
      <c r="AO38" s="350"/>
      <c r="AP38" s="350"/>
      <c r="AQ38" s="350"/>
      <c r="AR38" s="273">
        <f>L37</f>
        <v>15850</v>
      </c>
      <c r="AS38" s="274"/>
      <c r="AT38" s="275"/>
      <c r="AU38" s="281" t="s">
        <v>24</v>
      </c>
      <c r="AV38" s="282"/>
      <c r="AW38" s="282"/>
      <c r="AX38" s="282"/>
      <c r="AY38" s="282"/>
      <c r="AZ38" s="339" t="s">
        <v>46</v>
      </c>
      <c r="BA38" s="339"/>
      <c r="BB38" s="339"/>
      <c r="BC38" s="280" t="s">
        <v>64</v>
      </c>
      <c r="BD38" s="280"/>
      <c r="BE38" s="280"/>
      <c r="BF38" s="280"/>
      <c r="BG38" s="280"/>
      <c r="BH38" s="280" t="s">
        <v>35</v>
      </c>
      <c r="BI38" s="280"/>
      <c r="BJ38" s="280"/>
      <c r="BK38" s="280"/>
    </row>
    <row r="39" spans="1:64" ht="21.75" customHeight="1">
      <c r="A39" s="20"/>
      <c r="B39" s="400" t="s">
        <v>28</v>
      </c>
      <c r="C39" s="400"/>
      <c r="D39" s="400"/>
      <c r="E39" s="400"/>
      <c r="F39" s="400"/>
      <c r="G39" s="400"/>
      <c r="H39" s="400"/>
      <c r="I39" s="400"/>
      <c r="J39" s="400"/>
      <c r="K39" s="400"/>
      <c r="L39" s="280" t="s">
        <v>19</v>
      </c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386">
        <v>0.55000000000000004</v>
      </c>
      <c r="X39" s="387"/>
      <c r="Y39" s="387"/>
      <c r="Z39" s="387"/>
      <c r="AA39" s="387"/>
      <c r="AB39" s="387"/>
      <c r="AC39" s="387"/>
      <c r="AD39" s="387"/>
      <c r="AE39" s="388"/>
      <c r="AF39" s="386">
        <v>0.59</v>
      </c>
      <c r="AG39" s="387"/>
      <c r="AH39" s="387"/>
      <c r="AI39" s="387"/>
      <c r="AJ39" s="387"/>
      <c r="AK39" s="387"/>
      <c r="AL39" s="387"/>
      <c r="AM39" s="388"/>
      <c r="AN39" s="383" t="s">
        <v>106</v>
      </c>
      <c r="AO39" s="384"/>
      <c r="AP39" s="384"/>
      <c r="AQ39" s="385"/>
      <c r="AR39" s="351">
        <v>10</v>
      </c>
      <c r="AS39" s="352"/>
      <c r="AT39" s="353"/>
      <c r="AU39" s="281" t="s">
        <v>27</v>
      </c>
      <c r="AV39" s="282"/>
      <c r="AW39" s="282"/>
      <c r="AX39" s="282"/>
      <c r="AY39" s="340"/>
      <c r="AZ39" s="335">
        <v>51420</v>
      </c>
      <c r="BA39" s="336"/>
      <c r="BB39" s="337"/>
      <c r="BC39" s="314">
        <v>13.363</v>
      </c>
      <c r="BD39" s="314"/>
      <c r="BE39" s="314"/>
      <c r="BF39" s="314"/>
      <c r="BG39" s="314"/>
      <c r="BH39" s="321"/>
      <c r="BI39" s="322"/>
      <c r="BJ39" s="322"/>
      <c r="BK39" s="323"/>
    </row>
    <row r="40" spans="1:64" ht="21.75" customHeight="1">
      <c r="A40" s="20"/>
      <c r="B40" s="399" t="s">
        <v>30</v>
      </c>
      <c r="C40" s="399"/>
      <c r="D40" s="399"/>
      <c r="E40" s="399"/>
      <c r="F40" s="399"/>
      <c r="G40" s="399"/>
      <c r="H40" s="280" t="s">
        <v>3</v>
      </c>
      <c r="I40" s="280"/>
      <c r="J40" s="280"/>
      <c r="K40" s="280"/>
      <c r="L40" s="368" t="s">
        <v>59</v>
      </c>
      <c r="M40" s="368"/>
      <c r="N40" s="368"/>
      <c r="O40" s="368"/>
      <c r="P40" s="368"/>
      <c r="Q40" s="368"/>
      <c r="R40" s="368" t="s">
        <v>60</v>
      </c>
      <c r="S40" s="368"/>
      <c r="T40" s="368"/>
      <c r="U40" s="368"/>
      <c r="V40" s="368"/>
      <c r="W40" s="50"/>
      <c r="X40" s="20"/>
      <c r="Y40" s="20"/>
      <c r="Z40" s="20"/>
      <c r="AA40" s="20"/>
      <c r="AB40" s="20"/>
      <c r="AC40" s="20"/>
      <c r="AD40" s="50"/>
      <c r="AE40" s="50"/>
      <c r="AF40" s="20"/>
      <c r="AG40" s="20"/>
      <c r="AH40" s="20"/>
      <c r="AI40" s="20"/>
      <c r="AJ40" s="20"/>
      <c r="AK40" s="20"/>
      <c r="AL40" s="50"/>
      <c r="AM40" s="50"/>
      <c r="AN40" s="347" t="s">
        <v>26</v>
      </c>
      <c r="AO40" s="348"/>
      <c r="AP40" s="348"/>
      <c r="AQ40" s="349"/>
      <c r="AR40" s="351">
        <v>300</v>
      </c>
      <c r="AS40" s="352"/>
      <c r="AT40" s="353"/>
      <c r="AU40" s="281" t="s">
        <v>29</v>
      </c>
      <c r="AV40" s="282"/>
      <c r="AW40" s="282"/>
      <c r="AX40" s="282"/>
      <c r="AY40" s="340"/>
      <c r="AZ40" s="335">
        <v>49997</v>
      </c>
      <c r="BA40" s="336"/>
      <c r="BB40" s="337"/>
      <c r="BC40" s="314">
        <v>13.090999999999999</v>
      </c>
      <c r="BD40" s="314"/>
      <c r="BE40" s="314"/>
      <c r="BF40" s="314"/>
      <c r="BG40" s="314"/>
      <c r="BH40" s="321"/>
      <c r="BI40" s="322"/>
      <c r="BJ40" s="322"/>
      <c r="BK40" s="323"/>
    </row>
    <row r="41" spans="1:64" ht="21.75" customHeight="1">
      <c r="A41" s="20"/>
      <c r="B41" s="394" t="s">
        <v>163</v>
      </c>
      <c r="C41" s="394"/>
      <c r="D41" s="394"/>
      <c r="E41" s="394"/>
      <c r="F41" s="394"/>
      <c r="G41" s="394"/>
      <c r="H41" s="391" t="s">
        <v>161</v>
      </c>
      <c r="I41" s="391"/>
      <c r="J41" s="391"/>
      <c r="K41" s="391"/>
      <c r="L41" s="370" t="s">
        <v>157</v>
      </c>
      <c r="M41" s="370"/>
      <c r="N41" s="370"/>
      <c r="O41" s="370"/>
      <c r="P41" s="370"/>
      <c r="Q41" s="370"/>
      <c r="R41" s="369">
        <v>1.4</v>
      </c>
      <c r="S41" s="369"/>
      <c r="T41" s="369"/>
      <c r="U41" s="369"/>
      <c r="V41" s="369"/>
      <c r="W41" s="50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50"/>
      <c r="AN41" s="347" t="s">
        <v>32</v>
      </c>
      <c r="AO41" s="348"/>
      <c r="AP41" s="348"/>
      <c r="AQ41" s="349"/>
      <c r="AR41" s="351">
        <v>50</v>
      </c>
      <c r="AS41" s="352"/>
      <c r="AT41" s="353"/>
      <c r="AU41" s="344" t="s">
        <v>33</v>
      </c>
      <c r="AV41" s="345"/>
      <c r="AW41" s="345"/>
      <c r="AX41" s="345"/>
      <c r="AY41" s="346"/>
      <c r="AZ41" s="341">
        <v>48577</v>
      </c>
      <c r="BA41" s="342"/>
      <c r="BB41" s="343"/>
      <c r="BC41" s="314">
        <v>12.819000000000001</v>
      </c>
      <c r="BD41" s="314"/>
      <c r="BE41" s="314"/>
      <c r="BF41" s="314"/>
      <c r="BG41" s="314"/>
      <c r="BH41" s="321"/>
      <c r="BI41" s="322"/>
      <c r="BJ41" s="322"/>
      <c r="BK41" s="323"/>
    </row>
    <row r="42" spans="1:64" ht="21.75" customHeight="1">
      <c r="A42" s="20"/>
      <c r="B42" s="394" t="s">
        <v>164</v>
      </c>
      <c r="C42" s="394"/>
      <c r="D42" s="394"/>
      <c r="E42" s="394"/>
      <c r="F42" s="394"/>
      <c r="G42" s="394"/>
      <c r="H42" s="391" t="s">
        <v>162</v>
      </c>
      <c r="I42" s="391"/>
      <c r="J42" s="391"/>
      <c r="K42" s="391"/>
      <c r="L42" s="370"/>
      <c r="M42" s="370"/>
      <c r="N42" s="370"/>
      <c r="O42" s="370"/>
      <c r="P42" s="370"/>
      <c r="Q42" s="370"/>
      <c r="R42" s="369"/>
      <c r="S42" s="369"/>
      <c r="T42" s="369"/>
      <c r="U42" s="369"/>
      <c r="V42" s="369"/>
      <c r="W42" s="50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50"/>
      <c r="AN42" s="347" t="s">
        <v>37</v>
      </c>
      <c r="AO42" s="348"/>
      <c r="AP42" s="348"/>
      <c r="AQ42" s="349"/>
      <c r="AR42" s="351">
        <v>30</v>
      </c>
      <c r="AS42" s="352"/>
      <c r="AT42" s="353"/>
      <c r="AU42" s="357" t="s">
        <v>34</v>
      </c>
      <c r="AV42" s="358"/>
      <c r="AW42" s="358"/>
      <c r="AX42" s="358"/>
      <c r="AY42" s="359"/>
      <c r="AZ42" s="363">
        <v>10988</v>
      </c>
      <c r="BA42" s="364"/>
      <c r="BB42" s="365"/>
      <c r="BC42" s="367"/>
      <c r="BD42" s="367"/>
      <c r="BE42" s="367"/>
      <c r="BF42" s="367"/>
      <c r="BG42" s="367"/>
      <c r="BH42" s="321"/>
      <c r="BI42" s="322"/>
      <c r="BJ42" s="322"/>
      <c r="BK42" s="323"/>
    </row>
    <row r="43" spans="1:64" ht="21.75" customHeight="1">
      <c r="A43" s="20"/>
      <c r="B43" s="392" t="s">
        <v>56</v>
      </c>
      <c r="C43" s="392"/>
      <c r="D43" s="392"/>
      <c r="E43" s="392"/>
      <c r="F43" s="392"/>
      <c r="G43" s="392"/>
      <c r="H43" s="394" t="s">
        <v>159</v>
      </c>
      <c r="I43" s="394"/>
      <c r="J43" s="394"/>
      <c r="K43" s="394"/>
      <c r="L43" s="368" t="s">
        <v>61</v>
      </c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50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 s="50"/>
      <c r="AN43" s="347" t="s">
        <v>35</v>
      </c>
      <c r="AO43" s="348"/>
      <c r="AP43" s="348"/>
      <c r="AQ43" s="349"/>
      <c r="AR43" s="351">
        <v>336</v>
      </c>
      <c r="AS43" s="352"/>
      <c r="AT43" s="353"/>
      <c r="AU43" s="350" t="s">
        <v>36</v>
      </c>
      <c r="AV43" s="350"/>
      <c r="AW43" s="350"/>
      <c r="AX43" s="350"/>
      <c r="AY43" s="350"/>
      <c r="AZ43" s="280">
        <v>52.29</v>
      </c>
      <c r="BA43" s="280"/>
      <c r="BB43" s="280"/>
      <c r="BC43" s="366" t="s">
        <v>195</v>
      </c>
      <c r="BD43" s="366"/>
      <c r="BE43" s="366"/>
      <c r="BF43" s="366"/>
      <c r="BG43" s="366"/>
      <c r="BH43" s="313">
        <v>1</v>
      </c>
      <c r="BI43" s="313"/>
      <c r="BJ43" s="313"/>
      <c r="BK43" s="313"/>
    </row>
    <row r="44" spans="1:64" ht="21.75" customHeight="1">
      <c r="A44" s="20"/>
      <c r="B44" s="280" t="s">
        <v>22</v>
      </c>
      <c r="C44" s="280"/>
      <c r="D44" s="280"/>
      <c r="E44" s="280"/>
      <c r="F44" s="393" t="s">
        <v>57</v>
      </c>
      <c r="G44" s="393"/>
      <c r="H44" s="393"/>
      <c r="I44" s="397" t="s">
        <v>31</v>
      </c>
      <c r="J44" s="397"/>
      <c r="K44" s="397"/>
      <c r="L44" s="396">
        <v>1</v>
      </c>
      <c r="M44" s="396"/>
      <c r="N44" s="396"/>
      <c r="O44" s="396"/>
      <c r="P44" s="396"/>
      <c r="Q44" s="396"/>
      <c r="R44" s="330">
        <v>55036.7</v>
      </c>
      <c r="S44" s="330"/>
      <c r="T44" s="330"/>
      <c r="U44" s="330"/>
      <c r="V44" s="330"/>
      <c r="W44" s="50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 s="50"/>
      <c r="AN44" s="347" t="s">
        <v>43</v>
      </c>
      <c r="AO44" s="348"/>
      <c r="AP44" s="348"/>
      <c r="AQ44" s="349"/>
      <c r="AR44" s="351">
        <v>8588</v>
      </c>
      <c r="AS44" s="352"/>
      <c r="AT44" s="353"/>
      <c r="AU44" s="350" t="s">
        <v>38</v>
      </c>
      <c r="AV44" s="350"/>
      <c r="AW44" s="350"/>
      <c r="AX44" s="350"/>
      <c r="AY44" s="350"/>
      <c r="AZ44" s="354"/>
      <c r="BA44" s="354"/>
      <c r="BB44" s="355" t="str">
        <f>TEXT(TRUNC((AZ44*3.28083989501),0),"0")&amp;"'"&amp;TEXT(((AZ44*3.28083989501)-TRUNC((AZ44*3.28083989501),0))*12,"0")&amp;""""</f>
        <v>0'0"</v>
      </c>
      <c r="BC44" s="356"/>
      <c r="BD44" s="83" t="s">
        <v>39</v>
      </c>
      <c r="BE44" s="81"/>
      <c r="BF44" s="81"/>
      <c r="BG44" s="82"/>
      <c r="BH44" s="376">
        <v>7.29</v>
      </c>
      <c r="BI44" s="377"/>
      <c r="BJ44" s="355" t="str">
        <f>TEXT(TRUNC((BH44*3.28083989501),0),"0")&amp;"'"&amp;TEXT(((BH44*3.28083989501)-TRUNC((BH44*3.28083989501),0))*12,"0")&amp;""""</f>
        <v>23'11"</v>
      </c>
      <c r="BK44" s="356"/>
    </row>
    <row r="45" spans="1:64" ht="21.75" customHeight="1">
      <c r="A45" s="20"/>
      <c r="B45" s="395"/>
      <c r="C45" s="395"/>
      <c r="D45" s="395"/>
      <c r="E45" s="395"/>
      <c r="F45" s="389"/>
      <c r="G45" s="389"/>
      <c r="H45" s="389"/>
      <c r="I45" s="390"/>
      <c r="J45" s="390"/>
      <c r="K45" s="390"/>
      <c r="L45" s="371" t="s">
        <v>62</v>
      </c>
      <c r="M45" s="371"/>
      <c r="N45" s="371"/>
      <c r="O45" s="371"/>
      <c r="P45" s="371"/>
      <c r="Q45" s="371"/>
      <c r="R45" s="330">
        <v>53936</v>
      </c>
      <c r="S45" s="330"/>
      <c r="T45" s="330"/>
      <c r="U45" s="330"/>
      <c r="V45" s="330"/>
      <c r="W45" s="50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 s="50"/>
      <c r="AN45" s="347" t="s">
        <v>40</v>
      </c>
      <c r="AO45" s="348"/>
      <c r="AP45" s="348"/>
      <c r="AQ45" s="349"/>
      <c r="AR45" s="360">
        <v>368</v>
      </c>
      <c r="AS45" s="361"/>
      <c r="AT45" s="362"/>
      <c r="AU45" s="350" t="s">
        <v>41</v>
      </c>
      <c r="AV45" s="350"/>
      <c r="AW45" s="350"/>
      <c r="AX45" s="350"/>
      <c r="AY45" s="350"/>
      <c r="AZ45" s="354"/>
      <c r="BA45" s="354"/>
      <c r="BB45" s="355" t="str">
        <f>TEXT(TRUNC((AZ45*3.28083989501),0),"0")&amp;"'"&amp;TEXT(((AZ45*3.28083989501)-TRUNC((AZ45*3.28083989501),0))*12,"0")&amp;""""</f>
        <v>0'0"</v>
      </c>
      <c r="BC45" s="356"/>
      <c r="BD45" s="83" t="s">
        <v>42</v>
      </c>
      <c r="BE45" s="81"/>
      <c r="BF45" s="81"/>
      <c r="BG45" s="82"/>
      <c r="BH45" s="376">
        <v>9.7100000000000009</v>
      </c>
      <c r="BI45" s="377"/>
      <c r="BJ45" s="355" t="str">
        <f>TEXT(TRUNC((BH45*3.28083989501),0),"0")&amp;"'"&amp;TEXT(((BH45*3.28083989501)-TRUNC((BH45*3.28083989501),0))*12,"0")&amp;""""</f>
        <v>31'10"</v>
      </c>
      <c r="BK45" s="356"/>
    </row>
    <row r="46" spans="1:64" ht="21.75" customHeight="1">
      <c r="A46" s="20"/>
      <c r="B46" s="395"/>
      <c r="C46" s="395"/>
      <c r="D46" s="395"/>
      <c r="E46" s="395"/>
      <c r="F46" s="389"/>
      <c r="G46" s="389"/>
      <c r="H46" s="389"/>
      <c r="I46" s="390"/>
      <c r="J46" s="390"/>
      <c r="K46" s="390"/>
      <c r="L46" s="371" t="s">
        <v>63</v>
      </c>
      <c r="M46" s="371"/>
      <c r="N46" s="371"/>
      <c r="O46" s="371"/>
      <c r="P46" s="371"/>
      <c r="Q46" s="371"/>
      <c r="R46" s="330">
        <v>51987.1</v>
      </c>
      <c r="S46" s="330"/>
      <c r="T46" s="330"/>
      <c r="U46" s="330"/>
      <c r="V46" s="330"/>
      <c r="W46" s="50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 s="50"/>
      <c r="AN46" s="347" t="s">
        <v>46</v>
      </c>
      <c r="AO46" s="348"/>
      <c r="AP46" s="348"/>
      <c r="AQ46" s="349"/>
      <c r="AR46" s="372">
        <f>SUM(AR38:AR45)</f>
        <v>25532</v>
      </c>
      <c r="AS46" s="372"/>
      <c r="AT46" s="372"/>
      <c r="AU46" s="350" t="s">
        <v>44</v>
      </c>
      <c r="AV46" s="350"/>
      <c r="AW46" s="350"/>
      <c r="AX46" s="350"/>
      <c r="AY46" s="350"/>
      <c r="AZ46" s="375"/>
      <c r="BA46" s="375"/>
      <c r="BB46" s="355" t="str">
        <f>TEXT(TRUNC((AZ46*3.28083989501),0),"0")&amp;"'"&amp;TEXT(((AZ46*3.28083989501)-TRUNC((AZ46*3.28083989501),0))*12,"0")&amp;""""</f>
        <v>0'0"</v>
      </c>
      <c r="BC46" s="356"/>
      <c r="BD46" s="83" t="s">
        <v>45</v>
      </c>
      <c r="BE46" s="81"/>
      <c r="BF46" s="81"/>
      <c r="BG46" s="82"/>
      <c r="BH46" s="375">
        <v>8.5</v>
      </c>
      <c r="BI46" s="375"/>
      <c r="BJ46" s="355" t="str">
        <f>TEXT(TRUNC((BH46*3.28083989501),0),"0")&amp;"'"&amp;TEXT(((BH46*3.28083989501)-TRUNC((BH46*3.28083989501),0))*12,"0")&amp;""""</f>
        <v>27'11"</v>
      </c>
      <c r="BK46" s="356"/>
    </row>
    <row r="47" spans="1:64" ht="21.75" customHeight="1">
      <c r="A47" s="20"/>
      <c r="B47" s="395"/>
      <c r="C47" s="395"/>
      <c r="D47" s="395"/>
      <c r="E47" s="395"/>
      <c r="F47" s="389"/>
      <c r="G47" s="389"/>
      <c r="H47" s="389"/>
      <c r="I47" s="390"/>
      <c r="J47" s="390"/>
      <c r="K47" s="390"/>
      <c r="L47" s="371" t="s">
        <v>160</v>
      </c>
      <c r="M47" s="371"/>
      <c r="N47" s="371"/>
      <c r="O47" s="371"/>
      <c r="P47" s="371"/>
      <c r="Q47" s="371"/>
      <c r="R47" s="330">
        <v>1948.9</v>
      </c>
      <c r="S47" s="330"/>
      <c r="T47" s="330"/>
      <c r="U47" s="330"/>
      <c r="V47" s="330"/>
      <c r="W47" s="71"/>
      <c r="X47" s="71"/>
      <c r="Y47" s="71"/>
      <c r="Z47" s="71"/>
      <c r="AA47" s="71"/>
      <c r="AB47" s="71"/>
      <c r="AC47" s="71"/>
      <c r="AD47" s="71"/>
      <c r="AE47" s="72" t="s">
        <v>58</v>
      </c>
      <c r="AF47" s="71"/>
      <c r="AG47" s="71"/>
      <c r="AH47" s="71"/>
      <c r="AI47" s="71"/>
      <c r="AJ47" s="71"/>
      <c r="AK47" s="71"/>
      <c r="AL47" s="71"/>
      <c r="AM47" s="71"/>
      <c r="AN47" s="327" t="s">
        <v>68</v>
      </c>
      <c r="AO47" s="328"/>
      <c r="AP47" s="328"/>
      <c r="AQ47" s="329"/>
      <c r="AR47" s="324">
        <f>AR46+AZ42</f>
        <v>36520</v>
      </c>
      <c r="AS47" s="325"/>
      <c r="AT47" s="326"/>
      <c r="AU47" s="380" t="s">
        <v>47</v>
      </c>
      <c r="AV47" s="380"/>
      <c r="AW47" s="380"/>
      <c r="AX47" s="380"/>
      <c r="AY47" s="380"/>
      <c r="AZ47" s="375"/>
      <c r="BA47" s="375"/>
      <c r="BB47" s="382">
        <f>AZ47*3.28083989501</f>
        <v>0</v>
      </c>
      <c r="BC47" s="382"/>
      <c r="BD47" s="83" t="s">
        <v>47</v>
      </c>
      <c r="BE47" s="81"/>
      <c r="BF47" s="81"/>
      <c r="BG47" s="82"/>
      <c r="BH47" s="375">
        <f>BH45-BH44</f>
        <v>2.4200000000000008</v>
      </c>
      <c r="BI47" s="375"/>
      <c r="BJ47" s="355">
        <v>0</v>
      </c>
      <c r="BK47" s="356"/>
    </row>
    <row r="48" spans="1:64" ht="25.5" customHeight="1">
      <c r="A48" s="73"/>
      <c r="B48" s="12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115"/>
      <c r="X48" s="95"/>
      <c r="Y48" s="95"/>
      <c r="Z48" s="95"/>
      <c r="AA48" s="95"/>
      <c r="AB48" s="21"/>
      <c r="AC48" s="95"/>
      <c r="AD48" s="95"/>
      <c r="AE48" s="95"/>
      <c r="AF48" s="95"/>
      <c r="AG48" s="95"/>
      <c r="AH48" s="21"/>
      <c r="AI48" s="21"/>
      <c r="AJ48" s="21"/>
      <c r="AN48" s="97" t="s">
        <v>115</v>
      </c>
      <c r="AO48" s="96"/>
      <c r="AP48" s="98"/>
      <c r="AQ48" s="98"/>
      <c r="AR48" s="98"/>
      <c r="AS48" s="98"/>
      <c r="AT48" s="98"/>
      <c r="AU48" s="96"/>
      <c r="AV48" s="98"/>
      <c r="AW48" s="98"/>
      <c r="AX48" s="98"/>
      <c r="AY48" s="99"/>
      <c r="AZ48" s="381">
        <v>13.09</v>
      </c>
      <c r="BA48" s="381"/>
      <c r="BB48" s="100" t="s">
        <v>116</v>
      </c>
      <c r="BC48" s="101"/>
      <c r="BD48" s="101"/>
      <c r="BE48" s="101"/>
      <c r="BF48" s="101"/>
      <c r="BG48" s="102"/>
      <c r="BH48" s="378" t="s">
        <v>117</v>
      </c>
      <c r="BI48" s="379"/>
      <c r="BJ48" s="373" t="s">
        <v>48</v>
      </c>
      <c r="BK48" s="374"/>
    </row>
    <row r="49" spans="1:68" ht="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</row>
    <row r="50" spans="1:68" ht="27.75" customHeight="1">
      <c r="A50" s="33"/>
      <c r="B50" s="33"/>
      <c r="C50" s="33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 s="123"/>
      <c r="BJ50" s="123"/>
      <c r="BK50" s="123"/>
    </row>
    <row r="51" spans="1:68" ht="27.75" customHeight="1">
      <c r="B51" s="24"/>
      <c r="C51" s="24"/>
      <c r="D51" s="24"/>
      <c r="E51" s="24"/>
      <c r="F51"/>
      <c r="G51"/>
      <c r="H51"/>
      <c r="I51"/>
      <c r="J51"/>
      <c r="K51"/>
      <c r="L51" s="2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23"/>
      <c r="AA51" s="23"/>
      <c r="AB51" s="23"/>
      <c r="AC51" s="23"/>
      <c r="AD51" s="123"/>
      <c r="AE51" s="123"/>
      <c r="AF51" s="123"/>
      <c r="AG51" s="123"/>
      <c r="AH51" s="123"/>
      <c r="AI51" s="123"/>
      <c r="AJ51" s="123"/>
      <c r="AK51" s="123"/>
      <c r="AQ51" s="86"/>
      <c r="AR51" s="87"/>
      <c r="AS51" s="87"/>
      <c r="AT51" s="87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</row>
    <row r="52" spans="1:68" ht="15">
      <c r="F52"/>
      <c r="G52"/>
      <c r="H52"/>
      <c r="I52"/>
      <c r="J52"/>
      <c r="K52"/>
      <c r="L52" s="2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123"/>
      <c r="AA52" s="123"/>
      <c r="AB52" s="123"/>
      <c r="AC52" s="123"/>
      <c r="AD52" s="123"/>
      <c r="AE52" s="123"/>
      <c r="AF52" s="123"/>
      <c r="AH52" s="123"/>
      <c r="AI52" s="123"/>
      <c r="AJ52" s="123"/>
      <c r="AK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</row>
    <row r="53" spans="1:68" ht="15">
      <c r="F53"/>
      <c r="G53"/>
      <c r="H53"/>
      <c r="I53"/>
      <c r="J53"/>
      <c r="K5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</row>
    <row r="54" spans="1:68" ht="15">
      <c r="F54" s="123"/>
      <c r="G54" s="123"/>
      <c r="H54" s="123"/>
      <c r="I54" s="123"/>
      <c r="J54" s="123"/>
      <c r="K54" s="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</row>
    <row r="55" spans="1:68" ht="15">
      <c r="F55" s="123"/>
      <c r="G55" s="123"/>
      <c r="H55" s="123"/>
      <c r="I55" s="123"/>
      <c r="J55" s="123"/>
      <c r="K55" s="23"/>
      <c r="BB55" s="24"/>
      <c r="BC55" s="123"/>
      <c r="BD55" s="123"/>
      <c r="BE55" s="123"/>
      <c r="BF55" s="123"/>
      <c r="BG55" s="123"/>
      <c r="BH55" s="123"/>
      <c r="BI55" s="123"/>
      <c r="BJ55" s="123"/>
      <c r="BK55" s="123"/>
    </row>
    <row r="56" spans="1:68" ht="15">
      <c r="F56" s="123"/>
      <c r="G56" s="123"/>
      <c r="H56" s="123"/>
      <c r="I56" s="123"/>
      <c r="J56" s="123"/>
      <c r="K56" s="23"/>
      <c r="BB56" s="24"/>
      <c r="BC56" s="123"/>
      <c r="BD56" s="123"/>
      <c r="BE56" s="123"/>
      <c r="BF56" s="123"/>
      <c r="BG56" s="123"/>
      <c r="BH56" s="123"/>
      <c r="BI56" s="123"/>
      <c r="BJ56" s="123"/>
      <c r="BK56" s="123"/>
    </row>
    <row r="57" spans="1:68" ht="15">
      <c r="F57" s="123"/>
      <c r="G57" s="123"/>
      <c r="H57" s="123"/>
      <c r="I57" s="123"/>
      <c r="J57" s="123"/>
      <c r="K57" s="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</row>
    <row r="58" spans="1:68" ht="15">
      <c r="F58" s="123"/>
      <c r="H58" s="123"/>
      <c r="I58" s="123"/>
      <c r="J58" s="123"/>
      <c r="K58" s="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</row>
    <row r="60" spans="1:68" s="74" customFormat="1">
      <c r="C60" s="23"/>
      <c r="D60" s="23"/>
      <c r="E60" s="23"/>
      <c r="F60" s="23"/>
      <c r="G60" s="23"/>
      <c r="H60" s="23"/>
      <c r="I60" s="23"/>
      <c r="J60" s="23"/>
      <c r="K60" s="23"/>
      <c r="BL60" s="23"/>
      <c r="BM60" s="23"/>
      <c r="BN60" s="23"/>
      <c r="BO60" s="23"/>
      <c r="BP60" s="23"/>
    </row>
  </sheetData>
  <autoFilter ref="A29:K30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9" showButton="0"/>
  </autoFilter>
  <mergeCells count="453">
    <mergeCell ref="F1:I1"/>
    <mergeCell ref="N1:R1"/>
    <mergeCell ref="S1:AB1"/>
    <mergeCell ref="AK1:AX1"/>
    <mergeCell ref="BB1:BF1"/>
    <mergeCell ref="BG1:BK1"/>
    <mergeCell ref="AP2:AT2"/>
    <mergeCell ref="AU2:AY2"/>
    <mergeCell ref="B3:K3"/>
    <mergeCell ref="M3:P3"/>
    <mergeCell ref="AA3:AE3"/>
    <mergeCell ref="AL3:AO3"/>
    <mergeCell ref="AP3:AT3"/>
    <mergeCell ref="L2:P2"/>
    <mergeCell ref="Q2:U2"/>
    <mergeCell ref="V2:Z2"/>
    <mergeCell ref="AA2:AE2"/>
    <mergeCell ref="AF2:AJ2"/>
    <mergeCell ref="AK2:AO2"/>
    <mergeCell ref="AV3:AY3"/>
    <mergeCell ref="AZ3:BG14"/>
    <mergeCell ref="B4:K5"/>
    <mergeCell ref="L4:P5"/>
    <mergeCell ref="Q4:U5"/>
    <mergeCell ref="V4:Z5"/>
    <mergeCell ref="AA4:AE5"/>
    <mergeCell ref="AF4:AJ5"/>
    <mergeCell ref="AK4:AO5"/>
    <mergeCell ref="AP4:AT5"/>
    <mergeCell ref="AU4:AY5"/>
    <mergeCell ref="B6:K6"/>
    <mergeCell ref="L6:P6"/>
    <mergeCell ref="Q6:U6"/>
    <mergeCell ref="V6:Z6"/>
    <mergeCell ref="AA6:AE6"/>
    <mergeCell ref="AF6:AJ6"/>
    <mergeCell ref="AK6:AO6"/>
    <mergeCell ref="AP6:AT6"/>
    <mergeCell ref="AU6:AY6"/>
    <mergeCell ref="AF9:AJ9"/>
    <mergeCell ref="AK9:AO9"/>
    <mergeCell ref="AP9:AT9"/>
    <mergeCell ref="AU9:AY9"/>
    <mergeCell ref="AK7:AO7"/>
    <mergeCell ref="AP7:AT7"/>
    <mergeCell ref="AU7:AY7"/>
    <mergeCell ref="B8:K8"/>
    <mergeCell ref="L8:P8"/>
    <mergeCell ref="Q8:U8"/>
    <mergeCell ref="V8:Z8"/>
    <mergeCell ref="AA8:AE8"/>
    <mergeCell ref="AF8:AJ8"/>
    <mergeCell ref="AK8:AO8"/>
    <mergeCell ref="B7:K7"/>
    <mergeCell ref="L7:P7"/>
    <mergeCell ref="Q7:U7"/>
    <mergeCell ref="V7:Z7"/>
    <mergeCell ref="AA7:AE7"/>
    <mergeCell ref="AF7:AJ7"/>
    <mergeCell ref="AP8:AT8"/>
    <mergeCell ref="AU8:AY8"/>
    <mergeCell ref="V10:X10"/>
    <mergeCell ref="Y10:Z10"/>
    <mergeCell ref="AA10:AC10"/>
    <mergeCell ref="AD10:AE10"/>
    <mergeCell ref="B9:K9"/>
    <mergeCell ref="L9:P9"/>
    <mergeCell ref="Q9:U9"/>
    <mergeCell ref="V9:Z9"/>
    <mergeCell ref="AA9:AE9"/>
    <mergeCell ref="AB13:AC13"/>
    <mergeCell ref="AD13:AE13"/>
    <mergeCell ref="AU10:AW10"/>
    <mergeCell ref="AX10:AY10"/>
    <mergeCell ref="B11:K12"/>
    <mergeCell ref="L11:P12"/>
    <mergeCell ref="Q11:U12"/>
    <mergeCell ref="V11:Z12"/>
    <mergeCell ref="AA11:AE12"/>
    <mergeCell ref="AF11:AJ12"/>
    <mergeCell ref="AK11:AO12"/>
    <mergeCell ref="AP11:AT12"/>
    <mergeCell ref="AF10:AH10"/>
    <mergeCell ref="AI10:AJ10"/>
    <mergeCell ref="AK10:AM10"/>
    <mergeCell ref="AN10:AO10"/>
    <mergeCell ref="AP10:AR10"/>
    <mergeCell ref="AS10:AT10"/>
    <mergeCell ref="AU11:AY12"/>
    <mergeCell ref="B10:K10"/>
    <mergeCell ref="L10:N10"/>
    <mergeCell ref="O10:P10"/>
    <mergeCell ref="Q10:S10"/>
    <mergeCell ref="T10:U10"/>
    <mergeCell ref="AV13:AW13"/>
    <mergeCell ref="AX13:AY13"/>
    <mergeCell ref="B14:K14"/>
    <mergeCell ref="O14:P14"/>
    <mergeCell ref="T14:U14"/>
    <mergeCell ref="Y14:Z14"/>
    <mergeCell ref="AD14:AE14"/>
    <mergeCell ref="AI14:AJ14"/>
    <mergeCell ref="AN14:AO14"/>
    <mergeCell ref="AS14:AT14"/>
    <mergeCell ref="AG13:AH13"/>
    <mergeCell ref="AI13:AJ13"/>
    <mergeCell ref="AL13:AM13"/>
    <mergeCell ref="AN13:AO13"/>
    <mergeCell ref="AQ13:AR13"/>
    <mergeCell ref="AS13:AT13"/>
    <mergeCell ref="AX14:AY14"/>
    <mergeCell ref="B13:K13"/>
    <mergeCell ref="M13:N13"/>
    <mergeCell ref="O13:P13"/>
    <mergeCell ref="R13:S13"/>
    <mergeCell ref="T13:U13"/>
    <mergeCell ref="W13:X13"/>
    <mergeCell ref="Y13:Z13"/>
    <mergeCell ref="B15:K15"/>
    <mergeCell ref="M15:P15"/>
    <mergeCell ref="R15:U15"/>
    <mergeCell ref="W15:Z15"/>
    <mergeCell ref="AF15:AJ15"/>
    <mergeCell ref="B16:K17"/>
    <mergeCell ref="L16:P17"/>
    <mergeCell ref="Q16:U17"/>
    <mergeCell ref="V16:Z17"/>
    <mergeCell ref="AA16:AE17"/>
    <mergeCell ref="AF16:AJ17"/>
    <mergeCell ref="AK16:AO17"/>
    <mergeCell ref="AP16:AT17"/>
    <mergeCell ref="AU16:AY17"/>
    <mergeCell ref="AA18:AE18"/>
    <mergeCell ref="AF18:AJ18"/>
    <mergeCell ref="AP19:AT19"/>
    <mergeCell ref="AU19:AY19"/>
    <mergeCell ref="B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AK18:AO18"/>
    <mergeCell ref="AP18:AT18"/>
    <mergeCell ref="AU18:AY18"/>
    <mergeCell ref="B19:K19"/>
    <mergeCell ref="L19:P19"/>
    <mergeCell ref="Q19:U19"/>
    <mergeCell ref="V19:Z19"/>
    <mergeCell ref="AA19:AE19"/>
    <mergeCell ref="V22:X22"/>
    <mergeCell ref="AF19:AJ19"/>
    <mergeCell ref="AK19:AO19"/>
    <mergeCell ref="B18:K18"/>
    <mergeCell ref="B21:K21"/>
    <mergeCell ref="L21:P21"/>
    <mergeCell ref="Q21:U21"/>
    <mergeCell ref="V21:Z21"/>
    <mergeCell ref="AA21:AE21"/>
    <mergeCell ref="AF21:AJ21"/>
    <mergeCell ref="AK21:AO21"/>
    <mergeCell ref="L18:P18"/>
    <mergeCell ref="Q18:U18"/>
    <mergeCell ref="V18:Z18"/>
    <mergeCell ref="W25:X25"/>
    <mergeCell ref="AP21:AT21"/>
    <mergeCell ref="AU21:AY21"/>
    <mergeCell ref="AN22:AO22"/>
    <mergeCell ref="AP22:AR22"/>
    <mergeCell ref="AS22:AT22"/>
    <mergeCell ref="AU22:AW22"/>
    <mergeCell ref="AX22:AY22"/>
    <mergeCell ref="B23:K24"/>
    <mergeCell ref="L23:P24"/>
    <mergeCell ref="Q23:U24"/>
    <mergeCell ref="V23:Z24"/>
    <mergeCell ref="AA23:AE24"/>
    <mergeCell ref="Y22:Z22"/>
    <mergeCell ref="AA22:AC22"/>
    <mergeCell ref="AD22:AE22"/>
    <mergeCell ref="AF22:AH22"/>
    <mergeCell ref="AI22:AJ22"/>
    <mergeCell ref="AK22:AM22"/>
    <mergeCell ref="B22:K22"/>
    <mergeCell ref="L22:N22"/>
    <mergeCell ref="O22:P22"/>
    <mergeCell ref="Q22:S22"/>
    <mergeCell ref="T22:U22"/>
    <mergeCell ref="AZ15:BG26"/>
    <mergeCell ref="AL15:AO15"/>
    <mergeCell ref="AP15:AT15"/>
    <mergeCell ref="AX26:AY26"/>
    <mergeCell ref="AV25:AW25"/>
    <mergeCell ref="AX25:AY25"/>
    <mergeCell ref="B29:E29"/>
    <mergeCell ref="G29:K29"/>
    <mergeCell ref="L29:N29"/>
    <mergeCell ref="O29:Q29"/>
    <mergeCell ref="R29:U29"/>
    <mergeCell ref="V29:Y29"/>
    <mergeCell ref="AN25:AO25"/>
    <mergeCell ref="AQ25:AR25"/>
    <mergeCell ref="AS25:AT25"/>
    <mergeCell ref="B26:K26"/>
    <mergeCell ref="O26:P26"/>
    <mergeCell ref="T26:U26"/>
    <mergeCell ref="Y26:Z26"/>
    <mergeCell ref="AD26:AE26"/>
    <mergeCell ref="Y25:Z25"/>
    <mergeCell ref="AB25:AC25"/>
    <mergeCell ref="AD25:AE25"/>
    <mergeCell ref="AG25:AH25"/>
    <mergeCell ref="BD29:BH29"/>
    <mergeCell ref="BI29:BK29"/>
    <mergeCell ref="AV31:AW31"/>
    <mergeCell ref="AT31:AU31"/>
    <mergeCell ref="AP31:AQ31"/>
    <mergeCell ref="AN31:AO31"/>
    <mergeCell ref="AI29:AJ29"/>
    <mergeCell ref="AN29:AO29"/>
    <mergeCell ref="AP29:AQ29"/>
    <mergeCell ref="AT29:AU29"/>
    <mergeCell ref="AV29:AW29"/>
    <mergeCell ref="BD31:BH31"/>
    <mergeCell ref="AI31:AJ31"/>
    <mergeCell ref="R32:U32"/>
    <mergeCell ref="V32:Y32"/>
    <mergeCell ref="BI31:BK31"/>
    <mergeCell ref="AN30:AO30"/>
    <mergeCell ref="AP30:AQ30"/>
    <mergeCell ref="AT30:AU30"/>
    <mergeCell ref="AV30:AW30"/>
    <mergeCell ref="BD30:BH30"/>
    <mergeCell ref="BI30:BK30"/>
    <mergeCell ref="AT33:AU33"/>
    <mergeCell ref="AV33:AW33"/>
    <mergeCell ref="BD33:BH33"/>
    <mergeCell ref="BI33:BK33"/>
    <mergeCell ref="BD32:BH32"/>
    <mergeCell ref="BI32:BK32"/>
    <mergeCell ref="B33:E33"/>
    <mergeCell ref="G33:K33"/>
    <mergeCell ref="L33:N33"/>
    <mergeCell ref="O33:Q33"/>
    <mergeCell ref="R33:U33"/>
    <mergeCell ref="V33:Y33"/>
    <mergeCell ref="Z33:AE33"/>
    <mergeCell ref="AI33:AJ33"/>
    <mergeCell ref="Z32:AE32"/>
    <mergeCell ref="AI32:AJ32"/>
    <mergeCell ref="AN32:AO32"/>
    <mergeCell ref="AP32:AQ32"/>
    <mergeCell ref="AT32:AU32"/>
    <mergeCell ref="AV32:AW32"/>
    <mergeCell ref="B32:E32"/>
    <mergeCell ref="G32:K32"/>
    <mergeCell ref="L32:N32"/>
    <mergeCell ref="O32:Q32"/>
    <mergeCell ref="B35:E35"/>
    <mergeCell ref="G35:K35"/>
    <mergeCell ref="L35:N35"/>
    <mergeCell ref="O35:Q35"/>
    <mergeCell ref="R35:U35"/>
    <mergeCell ref="V35:Y35"/>
    <mergeCell ref="Z35:AE35"/>
    <mergeCell ref="AI35:AJ35"/>
    <mergeCell ref="Z34:AE34"/>
    <mergeCell ref="AI34:AJ34"/>
    <mergeCell ref="B34:E34"/>
    <mergeCell ref="G34:K34"/>
    <mergeCell ref="L34:N34"/>
    <mergeCell ref="O34:Q34"/>
    <mergeCell ref="R34:U34"/>
    <mergeCell ref="V34:Y34"/>
    <mergeCell ref="L37:N37"/>
    <mergeCell ref="O37:Q37"/>
    <mergeCell ref="B38:K38"/>
    <mergeCell ref="L38:Q38"/>
    <mergeCell ref="R38:V38"/>
    <mergeCell ref="W38:AE38"/>
    <mergeCell ref="AF38:AM38"/>
    <mergeCell ref="AN38:AQ38"/>
    <mergeCell ref="BD36:BH36"/>
    <mergeCell ref="Z36:AE36"/>
    <mergeCell ref="AI36:AJ36"/>
    <mergeCell ref="AN36:AO36"/>
    <mergeCell ref="AP36:AQ36"/>
    <mergeCell ref="AT36:AU36"/>
    <mergeCell ref="AV36:AW36"/>
    <mergeCell ref="B36:E36"/>
    <mergeCell ref="G36:K36"/>
    <mergeCell ref="L36:N36"/>
    <mergeCell ref="O36:Q36"/>
    <mergeCell ref="R36:U36"/>
    <mergeCell ref="V36:Y36"/>
    <mergeCell ref="B40:G40"/>
    <mergeCell ref="H40:K40"/>
    <mergeCell ref="L40:Q40"/>
    <mergeCell ref="R40:V40"/>
    <mergeCell ref="AN40:AQ40"/>
    <mergeCell ref="AR38:AT38"/>
    <mergeCell ref="AU38:AY38"/>
    <mergeCell ref="AZ38:BB38"/>
    <mergeCell ref="BC38:BG38"/>
    <mergeCell ref="B39:K39"/>
    <mergeCell ref="L39:V39"/>
    <mergeCell ref="W39:AE39"/>
    <mergeCell ref="AF39:AM39"/>
    <mergeCell ref="AN39:AQ39"/>
    <mergeCell ref="B43:G43"/>
    <mergeCell ref="H43:K43"/>
    <mergeCell ref="L43:V43"/>
    <mergeCell ref="AN43:AQ43"/>
    <mergeCell ref="AR43:AT43"/>
    <mergeCell ref="AR41:AT41"/>
    <mergeCell ref="AU41:AY41"/>
    <mergeCell ref="AZ41:BB41"/>
    <mergeCell ref="BC41:BG41"/>
    <mergeCell ref="B42:G42"/>
    <mergeCell ref="H42:K42"/>
    <mergeCell ref="L42:Q42"/>
    <mergeCell ref="R42:V42"/>
    <mergeCell ref="AN42:AQ42"/>
    <mergeCell ref="B41:G41"/>
    <mergeCell ref="H41:K41"/>
    <mergeCell ref="L41:Q41"/>
    <mergeCell ref="R41:V41"/>
    <mergeCell ref="AN41:AQ41"/>
    <mergeCell ref="F45:H45"/>
    <mergeCell ref="I45:K45"/>
    <mergeCell ref="L45:Q45"/>
    <mergeCell ref="R45:V45"/>
    <mergeCell ref="AN45:AQ45"/>
    <mergeCell ref="AR44:AT44"/>
    <mergeCell ref="AU44:AY44"/>
    <mergeCell ref="AZ44:BA44"/>
    <mergeCell ref="B44:E44"/>
    <mergeCell ref="F44:H44"/>
    <mergeCell ref="I44:K44"/>
    <mergeCell ref="L44:Q44"/>
    <mergeCell ref="R44:V44"/>
    <mergeCell ref="AN44:AQ44"/>
    <mergeCell ref="BB44:BC44"/>
    <mergeCell ref="BH44:BI44"/>
    <mergeCell ref="AU43:AY43"/>
    <mergeCell ref="AZ43:BB43"/>
    <mergeCell ref="BC43:BG43"/>
    <mergeCell ref="BH43:BK43"/>
    <mergeCell ref="AR42:AT42"/>
    <mergeCell ref="AU42:AY42"/>
    <mergeCell ref="B47:E47"/>
    <mergeCell ref="F47:H47"/>
    <mergeCell ref="I47:K47"/>
    <mergeCell ref="L47:Q47"/>
    <mergeCell ref="R47:V47"/>
    <mergeCell ref="AN47:AQ47"/>
    <mergeCell ref="AR46:AT46"/>
    <mergeCell ref="AU46:AY46"/>
    <mergeCell ref="AZ46:BA46"/>
    <mergeCell ref="B46:E46"/>
    <mergeCell ref="F46:H46"/>
    <mergeCell ref="I46:K46"/>
    <mergeCell ref="L46:Q46"/>
    <mergeCell ref="R46:V46"/>
    <mergeCell ref="AN46:AQ46"/>
    <mergeCell ref="B45:E45"/>
    <mergeCell ref="AR47:AT47"/>
    <mergeCell ref="AU47:AY47"/>
    <mergeCell ref="AZ47:BA47"/>
    <mergeCell ref="BB47:BC47"/>
    <mergeCell ref="BH47:BI47"/>
    <mergeCell ref="BB46:BC46"/>
    <mergeCell ref="BH46:BI46"/>
    <mergeCell ref="AR45:AT45"/>
    <mergeCell ref="AU45:AY45"/>
    <mergeCell ref="AZ45:BA45"/>
    <mergeCell ref="BB45:BC45"/>
    <mergeCell ref="BH45:BI45"/>
    <mergeCell ref="AU39:AY39"/>
    <mergeCell ref="AZ39:BB39"/>
    <mergeCell ref="BC39:BG39"/>
    <mergeCell ref="BH39:BK39"/>
    <mergeCell ref="BH38:BK38"/>
    <mergeCell ref="BI36:BK36"/>
    <mergeCell ref="Z30:AE30"/>
    <mergeCell ref="V30:Y30"/>
    <mergeCell ref="Z31:AE31"/>
    <mergeCell ref="V31:Y31"/>
    <mergeCell ref="AN35:AO35"/>
    <mergeCell ref="AP35:AQ35"/>
    <mergeCell ref="AT35:AU35"/>
    <mergeCell ref="AV35:AW35"/>
    <mergeCell ref="BD35:BH35"/>
    <mergeCell ref="BI35:BK35"/>
    <mergeCell ref="BD34:BH34"/>
    <mergeCell ref="BI34:BK34"/>
    <mergeCell ref="AN34:AO34"/>
    <mergeCell ref="AP34:AQ34"/>
    <mergeCell ref="AT34:AU34"/>
    <mergeCell ref="AV34:AW34"/>
    <mergeCell ref="AN33:AO33"/>
    <mergeCell ref="AP33:AQ33"/>
    <mergeCell ref="B31:E31"/>
    <mergeCell ref="R30:U30"/>
    <mergeCell ref="O30:Q30"/>
    <mergeCell ref="L30:N30"/>
    <mergeCell ref="G30:K30"/>
    <mergeCell ref="B30:E30"/>
    <mergeCell ref="AZ48:BA48"/>
    <mergeCell ref="BH48:BI48"/>
    <mergeCell ref="BJ48:BK48"/>
    <mergeCell ref="AI30:AJ30"/>
    <mergeCell ref="BJ47:BK47"/>
    <mergeCell ref="BJ46:BK46"/>
    <mergeCell ref="BJ45:BK45"/>
    <mergeCell ref="BJ44:BK44"/>
    <mergeCell ref="AZ42:BB42"/>
    <mergeCell ref="BC42:BG42"/>
    <mergeCell ref="BH42:BK42"/>
    <mergeCell ref="BH41:BK41"/>
    <mergeCell ref="AR40:AT40"/>
    <mergeCell ref="AU40:AY40"/>
    <mergeCell ref="AZ40:BB40"/>
    <mergeCell ref="BC40:BG40"/>
    <mergeCell ref="BH40:BK40"/>
    <mergeCell ref="AR39:AT39"/>
    <mergeCell ref="Q3:U3"/>
    <mergeCell ref="V3:Z3"/>
    <mergeCell ref="AA15:AE15"/>
    <mergeCell ref="AU15:AY15"/>
    <mergeCell ref="AF3:AJ3"/>
    <mergeCell ref="R31:U31"/>
    <mergeCell ref="O31:Q31"/>
    <mergeCell ref="L31:N31"/>
    <mergeCell ref="G31:K31"/>
    <mergeCell ref="AI26:AJ26"/>
    <mergeCell ref="AN26:AO26"/>
    <mergeCell ref="AS26:AT26"/>
    <mergeCell ref="AI25:AJ25"/>
    <mergeCell ref="AL25:AM25"/>
    <mergeCell ref="Z29:AE29"/>
    <mergeCell ref="AF23:AJ24"/>
    <mergeCell ref="AK23:AO24"/>
    <mergeCell ref="AP23:AT24"/>
    <mergeCell ref="AU23:AY24"/>
    <mergeCell ref="B25:K25"/>
    <mergeCell ref="M25:N25"/>
    <mergeCell ref="O25:P25"/>
    <mergeCell ref="R25:S25"/>
    <mergeCell ref="T25:U25"/>
  </mergeCells>
  <conditionalFormatting sqref="AR46:AT46">
    <cfRule type="cellIs" dxfId="98" priority="96" stopIfTrue="1" operator="greaterThan">
      <formula>$AZ$40</formula>
    </cfRule>
  </conditionalFormatting>
  <conditionalFormatting sqref="BH43 AZ44:BA45 BH44:BI45">
    <cfRule type="expression" dxfId="97" priority="97" stopIfTrue="1">
      <formula>LEN(TRIM(AZ43))=0</formula>
    </cfRule>
  </conditionalFormatting>
  <conditionalFormatting sqref="AZ48:BA48">
    <cfRule type="cellIs" dxfId="96" priority="98" stopIfTrue="1" operator="lessThanOrEqual">
      <formula>$AZ$46</formula>
    </cfRule>
    <cfRule type="expression" dxfId="95" priority="99" stopIfTrue="1">
      <formula>LEN(TRIM(AZ48))=0</formula>
    </cfRule>
  </conditionalFormatting>
  <conditionalFormatting sqref="B30">
    <cfRule type="expression" dxfId="94" priority="100" stopIfTrue="1">
      <formula>NOT(ISERROR(SEARCH("To be",B30)))</formula>
    </cfRule>
  </conditionalFormatting>
  <conditionalFormatting sqref="AH30">
    <cfRule type="cellIs" dxfId="93" priority="101" stopIfTrue="1" operator="lessThan">
      <formula>60</formula>
    </cfRule>
  </conditionalFormatting>
  <conditionalFormatting sqref="F30">
    <cfRule type="expression" dxfId="92" priority="103" stopIfTrue="1">
      <formula>AND(COUNTIF(#REF!, F30)&gt;1,NOT(ISBLANK(F30)))</formula>
    </cfRule>
  </conditionalFormatting>
  <conditionalFormatting sqref="B13 B25">
    <cfRule type="expression" dxfId="91" priority="104" stopIfTrue="1">
      <formula>OR(#REF!)</formula>
    </cfRule>
  </conditionalFormatting>
  <conditionalFormatting sqref="B25:E25">
    <cfRule type="expression" dxfId="90" priority="105" stopIfTrue="1">
      <formula>OR(#REF!)</formula>
    </cfRule>
  </conditionalFormatting>
  <conditionalFormatting sqref="S26 Q21:S22 U25 T21:U21 T25:T26 Q25:R26">
    <cfRule type="expression" dxfId="89" priority="106" stopIfTrue="1">
      <formula>IF(#REF!=1,1,0)</formula>
    </cfRule>
    <cfRule type="expression" dxfId="88" priority="107" stopIfTrue="1">
      <formula>IF(#REF!=2,1,0)</formula>
    </cfRule>
    <cfRule type="expression" dxfId="87" priority="108" stopIfTrue="1">
      <formula>IF(#REF!=3,1,0)</formula>
    </cfRule>
  </conditionalFormatting>
  <conditionalFormatting sqref="L18:L26 M19:M26 N26 N19:N24 O19:O26 P19:P25 M3:P3 L6:L16 L3:L4 M7:M14 N14 N7:N12 O7:O14 P7:P13 AU3:AU4 AX13:AX14 AW14 AV3 AU6:AU11 T22:U22 AX10 V21:Z24 Q23 X26 AH26 AM26 AR26 AI10:AJ10 AN10:AO10 AS10:AT10 Z25 AJ25 AO25 AT25 Y25:Y26 AI25:AI26 AN25:AN26 AS25:AS26 V25:W26 AF25:AG26 AK25:AL26 AP25:AQ26 AF11:AT12 AP18:AP20 AP6:AP8 M15:Z15 AP16 AP4 R19:U19 AQ19:AT19 AQ7:AT7 V18:V20 AK18:AK20 V16 AK16 W19:Z19 AL19:AO19 Q18:Q20 Q16 AK15:AO15 AU13:AV14 AK6:AK8 AK4 AL7:AO7 AF21:AT24">
    <cfRule type="expression" dxfId="86" priority="109" stopIfTrue="1">
      <formula>IF(#REF!=1,1,0)</formula>
    </cfRule>
    <cfRule type="expression" dxfId="85" priority="110" stopIfTrue="1">
      <formula>IF(#REF!=2,1,0)</formula>
    </cfRule>
    <cfRule type="expression" dxfId="84" priority="111" stopIfTrue="1">
      <formula>IF(#REF!=3,1,0)</formula>
    </cfRule>
  </conditionalFormatting>
  <conditionalFormatting sqref="Q18:Z18 AK6:AU6 AK18:AT18">
    <cfRule type="expression" dxfId="83" priority="112" stopIfTrue="1">
      <formula>IF(#REF!&gt;0,1,0)</formula>
    </cfRule>
  </conditionalFormatting>
  <conditionalFormatting sqref="L6:P6 L18:P18">
    <cfRule type="expression" dxfId="82" priority="113" stopIfTrue="1">
      <formula>IF(#REF!&gt;0,1,0)</formula>
    </cfRule>
  </conditionalFormatting>
  <conditionalFormatting sqref="AX10 AU13:AX14 AW4:AY5 AV3:AV5 AU3:AU11 U25 Q21:U22 Q25:T26 P3:P13 L3:O26 P15:P25 V21:Z24 Q23 Z25 AJ25 AO25 AT25 V25:Y26 AF25:AI26 AK25:AN26 AP25:AS26 AF9:AT12 AJ13 AO13 AT13 AF13:AI14 AK13:AN14 AP13:AS14 Q15:Z15 AP15:AP20 AP4:AP8 AF3 AQ16:AT19 AQ4:AT7 V16:V20 AK16:AK20 W16:Z19 AL16:AO19 Q16:Q20 R16:U19 AK15:AO15 AK8 AK4:AO7 AF21:AT24 AK3:AP3">
    <cfRule type="expression" dxfId="81" priority="114" stopIfTrue="1">
      <formula>IF(#REF!=13,1,0)</formula>
    </cfRule>
  </conditionalFormatting>
  <conditionalFormatting sqref="AF30:AG30 AZ30:BB30">
    <cfRule type="expression" dxfId="80" priority="115" stopIfTrue="1">
      <formula>NOT(ISERROR(SEARCH("X",AF30)))</formula>
    </cfRule>
  </conditionalFormatting>
  <conditionalFormatting sqref="AH14 AM14 AR14 AJ13 AO13 AT13 AF9:AH10 AK9:AM10 AP9:AR10 AI9:AJ9 AN9:AO9 AS9:AT9 AI13:AI14 AN13:AN14 AS13:AS14 AP13:AQ14 AK13:AL14 AF13:AG14 AF3 AP15 AK3:AP3">
    <cfRule type="expression" dxfId="79" priority="116" stopIfTrue="1">
      <formula>IF(#REF!=1,1,0)</formula>
    </cfRule>
    <cfRule type="expression" dxfId="78" priority="117" stopIfTrue="1">
      <formula>IF(#REF!=2,1,0)</formula>
    </cfRule>
    <cfRule type="expression" dxfId="77" priority="118" stopIfTrue="1">
      <formula>IF(#REF!=3,1,0)</formula>
    </cfRule>
  </conditionalFormatting>
  <conditionalFormatting sqref="AM30">
    <cfRule type="cellIs" dxfId="76" priority="119" stopIfTrue="1" operator="greaterThanOrEqual">
      <formula>10</formula>
    </cfRule>
    <cfRule type="cellIs" dxfId="75" priority="120" stopIfTrue="1" operator="greaterThanOrEqual">
      <formula>5</formula>
    </cfRule>
  </conditionalFormatting>
  <conditionalFormatting sqref="AL30">
    <cfRule type="expression" dxfId="74" priority="121" stopIfTrue="1">
      <formula>NOT(ISERROR(SEARCH("Y",AL30)))</formula>
    </cfRule>
  </conditionalFormatting>
  <conditionalFormatting sqref="AH35">
    <cfRule type="cellIs" dxfId="73" priority="90" stopIfTrue="1" operator="lessThan">
      <formula>60</formula>
    </cfRule>
  </conditionalFormatting>
  <conditionalFormatting sqref="AM35">
    <cfRule type="cellIs" dxfId="72" priority="93" stopIfTrue="1" operator="greaterThanOrEqual">
      <formula>10</formula>
    </cfRule>
    <cfRule type="cellIs" dxfId="71" priority="94" stopIfTrue="1" operator="greaterThanOrEqual">
      <formula>5</formula>
    </cfRule>
  </conditionalFormatting>
  <conditionalFormatting sqref="AH34">
    <cfRule type="cellIs" dxfId="70" priority="83" stopIfTrue="1" operator="lessThan">
      <formula>60</formula>
    </cfRule>
  </conditionalFormatting>
  <conditionalFormatting sqref="AM34">
    <cfRule type="cellIs" dxfId="69" priority="86" stopIfTrue="1" operator="greaterThanOrEqual">
      <formula>10</formula>
    </cfRule>
    <cfRule type="cellIs" dxfId="68" priority="87" stopIfTrue="1" operator="greaterThanOrEqual">
      <formula>5</formula>
    </cfRule>
  </conditionalFormatting>
  <conditionalFormatting sqref="AH33">
    <cfRule type="cellIs" dxfId="67" priority="76" stopIfTrue="1" operator="lessThan">
      <formula>60</formula>
    </cfRule>
  </conditionalFormatting>
  <conditionalFormatting sqref="AM33">
    <cfRule type="cellIs" dxfId="66" priority="79" stopIfTrue="1" operator="greaterThanOrEqual">
      <formula>10</formula>
    </cfRule>
    <cfRule type="cellIs" dxfId="65" priority="80" stopIfTrue="1" operator="greaterThanOrEqual">
      <formula>5</formula>
    </cfRule>
  </conditionalFormatting>
  <conditionalFormatting sqref="AH32">
    <cfRule type="cellIs" dxfId="64" priority="69" stopIfTrue="1" operator="lessThan">
      <formula>60</formula>
    </cfRule>
  </conditionalFormatting>
  <conditionalFormatting sqref="AM32">
    <cfRule type="cellIs" dxfId="63" priority="72" stopIfTrue="1" operator="greaterThanOrEqual">
      <formula>10</formula>
    </cfRule>
    <cfRule type="cellIs" dxfId="62" priority="73" stopIfTrue="1" operator="greaterThanOrEqual">
      <formula>5</formula>
    </cfRule>
  </conditionalFormatting>
  <conditionalFormatting sqref="AH31">
    <cfRule type="cellIs" dxfId="61" priority="57" stopIfTrue="1" operator="lessThan">
      <formula>60</formula>
    </cfRule>
  </conditionalFormatting>
  <conditionalFormatting sqref="AM31">
    <cfRule type="cellIs" dxfId="60" priority="59" stopIfTrue="1" operator="greaterThanOrEqual">
      <formula>10</formula>
    </cfRule>
    <cfRule type="cellIs" dxfId="59" priority="60" stopIfTrue="1" operator="greaterThanOrEqual">
      <formula>5</formula>
    </cfRule>
  </conditionalFormatting>
  <conditionalFormatting sqref="AH36">
    <cfRule type="cellIs" dxfId="58" priority="36" stopIfTrue="1" operator="lessThan">
      <formula>60</formula>
    </cfRule>
  </conditionalFormatting>
  <conditionalFormatting sqref="AM36">
    <cfRule type="cellIs" dxfId="57" priority="39" stopIfTrue="1" operator="greaterThanOrEqual">
      <formula>10</formula>
    </cfRule>
    <cfRule type="cellIs" dxfId="56" priority="40" stopIfTrue="1" operator="greaterThanOrEqual">
      <formula>5</formula>
    </cfRule>
  </conditionalFormatting>
  <conditionalFormatting sqref="B35">
    <cfRule type="expression" dxfId="55" priority="89" stopIfTrue="1">
      <formula>NOT(ISERROR(SEARCH("To be",#REF!)))</formula>
    </cfRule>
  </conditionalFormatting>
  <conditionalFormatting sqref="F35">
    <cfRule type="expression" dxfId="54" priority="91" stopIfTrue="1">
      <formula>AND( COUNTIF(#REF!,#REF!)+ COUNTIF(#REF!,#REF!)+ COUNTIF(#REF!,#REF!)+ COUNTIF(#REF!,#REF!)&gt;1,NOT(ISBLANK(#REF!)))</formula>
    </cfRule>
  </conditionalFormatting>
  <conditionalFormatting sqref="AG35 AZ34:BB35">
    <cfRule type="expression" dxfId="53" priority="92" stopIfTrue="1">
      <formula>NOT(ISERROR(SEARCH("X",#REF!)))</formula>
    </cfRule>
  </conditionalFormatting>
  <conditionalFormatting sqref="AL35">
    <cfRule type="expression" dxfId="52" priority="95" stopIfTrue="1">
      <formula>NOT(ISERROR(SEARCH("Y",#REF!)))</formula>
    </cfRule>
  </conditionalFormatting>
  <conditionalFormatting sqref="B34">
    <cfRule type="expression" dxfId="51" priority="82" stopIfTrue="1">
      <formula>NOT(ISERROR(SEARCH("To be",#REF!)))</formula>
    </cfRule>
  </conditionalFormatting>
  <conditionalFormatting sqref="F34">
    <cfRule type="expression" dxfId="50" priority="84" stopIfTrue="1">
      <formula>AND( COUNTIF(#REF!,#REF!)+ COUNTIF(#REF!,#REF!)+ COUNTIF(#REF!,#REF!)+ COUNTIF(#REF!,#REF!)&gt;1,NOT(ISBLANK(#REF!)))</formula>
    </cfRule>
  </conditionalFormatting>
  <conditionalFormatting sqref="AG34">
    <cfRule type="expression" dxfId="49" priority="85" stopIfTrue="1">
      <formula>NOT(ISERROR(SEARCH("X",#REF!)))</formula>
    </cfRule>
  </conditionalFormatting>
  <conditionalFormatting sqref="AL34">
    <cfRule type="expression" dxfId="48" priority="88" stopIfTrue="1">
      <formula>NOT(ISERROR(SEARCH("Y",#REF!)))</formula>
    </cfRule>
  </conditionalFormatting>
  <conditionalFormatting sqref="B33">
    <cfRule type="expression" dxfId="47" priority="75" stopIfTrue="1">
      <formula>NOT(ISERROR(SEARCH("To be",#REF!)))</formula>
    </cfRule>
  </conditionalFormatting>
  <conditionalFormatting sqref="F33">
    <cfRule type="expression" dxfId="46" priority="77" stopIfTrue="1">
      <formula>AND( COUNTIF(#REF!,#REF!)+ COUNTIF(#REF!,#REF!)+ COUNTIF(#REF!,#REF!)+ COUNTIF(#REF!,#REF!)&gt;1,NOT(ISBLANK(#REF!)))</formula>
    </cfRule>
  </conditionalFormatting>
  <conditionalFormatting sqref="AF33:AG33 AZ32:BB33">
    <cfRule type="expression" dxfId="45" priority="78" stopIfTrue="1">
      <formula>NOT(ISERROR(SEARCH("X",#REF!)))</formula>
    </cfRule>
  </conditionalFormatting>
  <conditionalFormatting sqref="AL33">
    <cfRule type="expression" dxfId="44" priority="81" stopIfTrue="1">
      <formula>NOT(ISERROR(SEARCH("Y",#REF!)))</formula>
    </cfRule>
  </conditionalFormatting>
  <conditionalFormatting sqref="B32">
    <cfRule type="expression" dxfId="43" priority="68" stopIfTrue="1">
      <formula>NOT(ISERROR(SEARCH("To be",#REF!)))</formula>
    </cfRule>
  </conditionalFormatting>
  <conditionalFormatting sqref="F32">
    <cfRule type="expression" dxfId="42" priority="70" stopIfTrue="1">
      <formula>AND( COUNTIF(#REF!,#REF!)+ COUNTIF(#REF!,#REF!)+ COUNTIF(#REF!,#REF!)+ COUNTIF(#REF!,#REF!)&gt;1,NOT(ISBLANK(#REF!)))</formula>
    </cfRule>
  </conditionalFormatting>
  <conditionalFormatting sqref="AF32:AG32">
    <cfRule type="expression" dxfId="41" priority="71" stopIfTrue="1">
      <formula>NOT(ISERROR(SEARCH("X",#REF!)))</formula>
    </cfRule>
  </conditionalFormatting>
  <conditionalFormatting sqref="AL32">
    <cfRule type="expression" dxfId="40" priority="74" stopIfTrue="1">
      <formula>NOT(ISERROR(SEARCH("Y",#REF!)))</formula>
    </cfRule>
  </conditionalFormatting>
  <conditionalFormatting sqref="B31">
    <cfRule type="expression" dxfId="39" priority="56" stopIfTrue="1">
      <formula>NOT(ISERROR(SEARCH("To be",#REF!)))</formula>
    </cfRule>
  </conditionalFormatting>
  <conditionalFormatting sqref="AF31:AG31 AZ31:BB31">
    <cfRule type="expression" dxfId="38" priority="58" stopIfTrue="1">
      <formula>NOT(ISERROR(SEARCH("X",#REF!)))</formula>
    </cfRule>
  </conditionalFormatting>
  <conditionalFormatting sqref="AL31">
    <cfRule type="expression" dxfId="37" priority="61" stopIfTrue="1">
      <formula>NOT(ISERROR(SEARCH("Y",#REF!)))</formula>
    </cfRule>
  </conditionalFormatting>
  <conditionalFormatting sqref="B36">
    <cfRule type="expression" dxfId="36" priority="35" stopIfTrue="1">
      <formula>NOT(ISERROR(SEARCH("To be",#REF!)))</formula>
    </cfRule>
  </conditionalFormatting>
  <conditionalFormatting sqref="F36">
    <cfRule type="expression" dxfId="35" priority="37" stopIfTrue="1">
      <formula>AND( COUNTIF(#REF!,#REF!)+ COUNTIF(#REF!,#REF!)+ COUNTIF(#REF!,#REF!)+ COUNTIF(#REF!,#REF!)&gt;1,NOT(ISBLANK(#REF!)))</formula>
    </cfRule>
  </conditionalFormatting>
  <conditionalFormatting sqref="AG36 AZ36:BB36">
    <cfRule type="expression" dxfId="34" priority="38" stopIfTrue="1">
      <formula>NOT(ISERROR(SEARCH("X",#REF!)))</formula>
    </cfRule>
  </conditionalFormatting>
  <conditionalFormatting sqref="AL36">
    <cfRule type="expression" dxfId="33" priority="41" stopIfTrue="1">
      <formula>NOT(ISERROR(SEARCH("Y",#REF!)))</formula>
    </cfRule>
  </conditionalFormatting>
  <conditionalFormatting sqref="F31">
    <cfRule type="expression" dxfId="32" priority="33" stopIfTrue="1">
      <formula>AND( COUNTIF(#REF!,#REF!)&gt;1,NOT(ISBLANK(#REF!)))</formula>
    </cfRule>
  </conditionalFormatting>
  <conditionalFormatting sqref="S14 T13:T14 U13 Q13:R14 Q9:U10 Y10:Z10 AD10:AE10 V11:Z12 V6:V8 V4 W7:Z7 Q6:Q8 Q4 R7:U7 AA6:AA8 AA4 AB7:AE7">
    <cfRule type="expression" dxfId="31" priority="25" stopIfTrue="1">
      <formula>IF(#REF!=1,1,0)</formula>
    </cfRule>
    <cfRule type="expression" dxfId="30" priority="26" stopIfTrue="1">
      <formula>IF(#REF!=2,1,0)</formula>
    </cfRule>
    <cfRule type="expression" dxfId="29" priority="27" stopIfTrue="1">
      <formula>IF(#REF!=3,1,0)</formula>
    </cfRule>
  </conditionalFormatting>
  <conditionalFormatting sqref="Q6:AE6">
    <cfRule type="expression" dxfId="28" priority="28" stopIfTrue="1">
      <formula>IF(#REF!&gt;0,1,0)</formula>
    </cfRule>
  </conditionalFormatting>
  <conditionalFormatting sqref="Q9:S10 T9:U9 U13 Q13:T14 AD11:AD14 Q11:Z12 V9:Z10 AD9:AE10 Z13 AE11:AE13 AA9:AC14 V13:Y14 W4:Z7 Q3:Q8 R4:U7 AB4:AE7 V3:V8 AA3:AA8">
    <cfRule type="expression" dxfId="27" priority="29" stopIfTrue="1">
      <formula>IF(#REF!=13,1,0)</formula>
    </cfRule>
  </conditionalFormatting>
  <conditionalFormatting sqref="Q11:U12 AC9:AC12 X14 AC14 Z13 AE11:AE13 V9:X10 AA9:AB14 Y9:Z9 AD9:AE9 Y13:Y14 AD11:AD14 V13:W14 Q3 V3 AA3">
    <cfRule type="expression" dxfId="26" priority="30" stopIfTrue="1">
      <formula>IF(#REF!=1,1,0)</formula>
    </cfRule>
    <cfRule type="expression" dxfId="25" priority="31" stopIfTrue="1">
      <formula>IF(#REF!=2,1,0)</formula>
    </cfRule>
    <cfRule type="expression" dxfId="24" priority="32" stopIfTrue="1">
      <formula>IF(#REF!=3,1,0)</formula>
    </cfRule>
  </conditionalFormatting>
  <conditionalFormatting sqref="AA21:AE24 AC26 AE25 AD25:AD26 AA25:AB26 AA18:AA20 AB19:AE19 AA15:AA16">
    <cfRule type="expression" dxfId="23" priority="20" stopIfTrue="1">
      <formula>IF(#REF!=1,1,0)</formula>
    </cfRule>
    <cfRule type="expression" dxfId="22" priority="21" stopIfTrue="1">
      <formula>IF(#REF!=2,1,0)</formula>
    </cfRule>
    <cfRule type="expression" dxfId="21" priority="22" stopIfTrue="1">
      <formula>IF(#REF!=3,1,0)</formula>
    </cfRule>
  </conditionalFormatting>
  <conditionalFormatting sqref="AA18:AE18">
    <cfRule type="expression" dxfId="20" priority="23" stopIfTrue="1">
      <formula>IF(#REF!&gt;0,1,0)</formula>
    </cfRule>
  </conditionalFormatting>
  <conditionalFormatting sqref="AA21:AE24 AE25 AA25:AD26 AB16:AE19 AA15:AA20">
    <cfRule type="expression" dxfId="19" priority="24" stopIfTrue="1">
      <formula>IF(#REF!=13,1,0)</formula>
    </cfRule>
  </conditionalFormatting>
  <conditionalFormatting sqref="AW26 AU25:AV26 AY25 AX25:AX26 AU21:AY24 AU18:AU20 AV19:AY19 AU15:AU16">
    <cfRule type="expression" dxfId="18" priority="15" stopIfTrue="1">
      <formula>IF(#REF!=1,1,0)</formula>
    </cfRule>
    <cfRule type="expression" dxfId="17" priority="16" stopIfTrue="1">
      <formula>IF(#REF!=2,1,0)</formula>
    </cfRule>
    <cfRule type="expression" dxfId="16" priority="17" stopIfTrue="1">
      <formula>IF(#REF!=3,1,0)</formula>
    </cfRule>
  </conditionalFormatting>
  <conditionalFormatting sqref="AU18">
    <cfRule type="expression" dxfId="15" priority="18" stopIfTrue="1">
      <formula>IF(#REF!&gt;0,1,0)</formula>
    </cfRule>
  </conditionalFormatting>
  <conditionalFormatting sqref="AU25:AX26 AY25 AU21:AY24 AV16:AY17 AV19:AY19 AU15:AU20">
    <cfRule type="expression" dxfId="14" priority="19" stopIfTrue="1">
      <formula>IF(#REF!=13,1,0)</formula>
    </cfRule>
  </conditionalFormatting>
  <conditionalFormatting sqref="AF6:AF8 AG7:AJ7 AF4">
    <cfRule type="expression" dxfId="13" priority="10" stopIfTrue="1">
      <formula>IF(#REF!=1,1,0)</formula>
    </cfRule>
    <cfRule type="expression" dxfId="12" priority="11" stopIfTrue="1">
      <formula>IF(#REF!=2,1,0)</formula>
    </cfRule>
    <cfRule type="expression" dxfId="11" priority="12" stopIfTrue="1">
      <formula>IF(#REF!=3,1,0)</formula>
    </cfRule>
  </conditionalFormatting>
  <conditionalFormatting sqref="AF6:AJ6">
    <cfRule type="expression" dxfId="10" priority="13" stopIfTrue="1">
      <formula>IF(#REF!&gt;0,1,0)</formula>
    </cfRule>
  </conditionalFormatting>
  <conditionalFormatting sqref="AG4:AJ7 AF4:AF8">
    <cfRule type="expression" dxfId="9" priority="14" stopIfTrue="1">
      <formula>IF(#REF!=13,1,0)</formula>
    </cfRule>
  </conditionalFormatting>
  <conditionalFormatting sqref="AF15">
    <cfRule type="expression" dxfId="8" priority="6" stopIfTrue="1">
      <formula>IF(#REF!=13,1,0)</formula>
    </cfRule>
  </conditionalFormatting>
  <conditionalFormatting sqref="AF15">
    <cfRule type="expression" dxfId="7" priority="7" stopIfTrue="1">
      <formula>IF(#REF!=1,1,0)</formula>
    </cfRule>
    <cfRule type="expression" dxfId="6" priority="8" stopIfTrue="1">
      <formula>IF(#REF!=2,1,0)</formula>
    </cfRule>
    <cfRule type="expression" dxfId="5" priority="9" stopIfTrue="1">
      <formula>IF(#REF!=3,1,0)</formula>
    </cfRule>
  </conditionalFormatting>
  <conditionalFormatting sqref="AF18:AF20 AG19:AJ19 AF16">
    <cfRule type="expression" dxfId="4" priority="1" stopIfTrue="1">
      <formula>IF(#REF!=1,1,0)</formula>
    </cfRule>
    <cfRule type="expression" dxfId="3" priority="2" stopIfTrue="1">
      <formula>IF(#REF!=2,1,0)</formula>
    </cfRule>
    <cfRule type="expression" dxfId="2" priority="3" stopIfTrue="1">
      <formula>IF(#REF!=3,1,0)</formula>
    </cfRule>
  </conditionalFormatting>
  <conditionalFormatting sqref="AF18:AJ18">
    <cfRule type="expression" dxfId="1" priority="4" stopIfTrue="1">
      <formula>IF(#REF!&gt;0,1,0)</formula>
    </cfRule>
  </conditionalFormatting>
  <conditionalFormatting sqref="AG16:AJ19 AF16:AF20">
    <cfRule type="expression" dxfId="0" priority="5" stopIfTrue="1">
      <formula>IF(#REF!=13,1,0)</formula>
    </cfRule>
  </conditionalFormatting>
  <dataValidations count="1">
    <dataValidation type="list" allowBlank="1" showInputMessage="1" showErrorMessage="1" sqref="AJ1:AK1">
      <formula1>#REF!</formula1>
    </dataValidation>
  </dataValidations>
  <printOptions horizontalCentered="1"/>
  <pageMargins left="0.15748031496062992" right="0.19685039370078741" top="0.35433070866141736" bottom="0.15748031496062992" header="0.15748031496062992" footer="0.23622047244094491"/>
  <pageSetup paperSize="9" scale="44" orientation="landscape" blackAndWhite="1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AI19"/>
  <sheetViews>
    <sheetView showGridLines="0" workbookViewId="0">
      <selection activeCell="F13" sqref="F13"/>
    </sheetView>
  </sheetViews>
  <sheetFormatPr defaultRowHeight="15"/>
  <cols>
    <col min="1" max="1" width="80.7109375" customWidth="1"/>
    <col min="2" max="2" width="14.28515625" customWidth="1"/>
    <col min="4" max="4" width="10.42578125" customWidth="1"/>
    <col min="5" max="5" width="2.140625" customWidth="1"/>
    <col min="6" max="7" width="10.140625" customWidth="1"/>
    <col min="8" max="15" width="7.7109375" customWidth="1"/>
    <col min="16" max="16" width="11.28515625" customWidth="1"/>
    <col min="17" max="17" width="12" customWidth="1"/>
    <col min="18" max="35" width="12" hidden="1" customWidth="1"/>
    <col min="36" max="36" width="12" customWidth="1"/>
    <col min="37" max="37" width="4.42578125" customWidth="1"/>
  </cols>
  <sheetData>
    <row r="1" spans="1:35" ht="13.5" customHeight="1">
      <c r="A1" s="1077" t="s">
        <v>70</v>
      </c>
      <c r="B1" s="6" t="s">
        <v>2</v>
      </c>
      <c r="C1" s="6" t="s">
        <v>4</v>
      </c>
      <c r="D1" s="19" t="s">
        <v>71</v>
      </c>
      <c r="F1" s="76" t="s">
        <v>102</v>
      </c>
      <c r="G1" s="76" t="s">
        <v>101</v>
      </c>
      <c r="H1" s="76" t="s">
        <v>100</v>
      </c>
      <c r="I1" s="76" t="s">
        <v>99</v>
      </c>
      <c r="J1" s="76" t="s">
        <v>103</v>
      </c>
      <c r="K1" s="76" t="s">
        <v>98</v>
      </c>
      <c r="L1" s="76" t="s">
        <v>104</v>
      </c>
      <c r="M1" s="76" t="s">
        <v>98</v>
      </c>
      <c r="S1" t="s">
        <v>72</v>
      </c>
      <c r="U1" t="s">
        <v>73</v>
      </c>
      <c r="V1" t="s">
        <v>74</v>
      </c>
      <c r="W1" t="s">
        <v>141</v>
      </c>
      <c r="X1" t="s">
        <v>140</v>
      </c>
      <c r="Y1" t="s">
        <v>140</v>
      </c>
      <c r="Z1" t="s">
        <v>140</v>
      </c>
      <c r="AA1" t="s">
        <v>75</v>
      </c>
      <c r="AB1" t="s">
        <v>76</v>
      </c>
      <c r="AC1" t="s">
        <v>77</v>
      </c>
      <c r="AD1" t="s">
        <v>78</v>
      </c>
      <c r="AE1" t="s">
        <v>78</v>
      </c>
    </row>
    <row r="2" spans="1:35" ht="13.5" customHeight="1">
      <c r="A2" s="1078"/>
      <c r="B2" s="7"/>
      <c r="C2" s="7" t="s">
        <v>141</v>
      </c>
      <c r="D2" s="7" t="s">
        <v>0</v>
      </c>
      <c r="F2" s="77">
        <v>9.7149999999999999</v>
      </c>
      <c r="G2" s="77">
        <v>13.379</v>
      </c>
      <c r="H2" s="77">
        <v>219</v>
      </c>
      <c r="I2" s="78">
        <v>12</v>
      </c>
      <c r="J2" s="80">
        <v>9.25</v>
      </c>
      <c r="K2" s="79">
        <f>G2-J2</f>
        <v>4.1289999999999996</v>
      </c>
      <c r="L2" s="79" t="e">
        <f>J2-(#REF!/1000)</f>
        <v>#REF!</v>
      </c>
      <c r="M2" s="79" t="e">
        <f>G2-L2</f>
        <v>#REF!</v>
      </c>
      <c r="AA2" s="8"/>
      <c r="AH2" s="9" t="s">
        <v>79</v>
      </c>
      <c r="AI2" s="10" t="s">
        <v>80</v>
      </c>
    </row>
    <row r="3" spans="1:35" ht="15" customHeight="1">
      <c r="A3" s="84" t="s">
        <v>124</v>
      </c>
      <c r="B3" s="11" t="str">
        <f t="shared" ref="B3:B18" si="0">IF(A3="","",REPLACE(A3,FIND(" ",A3,13),100,""))</f>
        <v>NO.1 C.T.(P)</v>
      </c>
      <c r="C3" s="12" t="str">
        <f>IF(A3="","",IF(ISERROR(VALUE(REPLACE(W3,FIND(" ",W3,1),100,"")))=TRUE,"",VALUE(REPLACE(W3,FIND(" ",W3,1),100,""))))</f>
        <v/>
      </c>
      <c r="D3" s="12" t="str">
        <f t="shared" ref="D3:D18" si="1">IF(A3="","",IF(VALUE(AA3)=0,"",IF(ISERROR(AA3)=TRUE,"",VALUE(AA3))))</f>
        <v/>
      </c>
      <c r="R3" s="13" t="str">
        <f>REPLACE(A3,1,FIND(" ",A3,10),"")</f>
        <v xml:space="preserve">        3       60.0    60.0  12.298    701.3       0.0       0.0       0.0       0       0</v>
      </c>
      <c r="S3" s="109" t="str">
        <f>REPLACE(R3,1,FIND(" ",R3,16),"")</f>
        <v>60.0    60.0  12.298    701.3       0.0       0.0       0.0       0       0</v>
      </c>
      <c r="T3" s="109" t="str">
        <f>REPLACE(S3,1,FIND(" ",S3,8),"")</f>
        <v>60.0  12.298    701.3       0.0       0.0       0.0       0       0</v>
      </c>
      <c r="U3" s="109" t="str">
        <f>REPLACE(T3,1,FIND(" ",T3,6),"")</f>
        <v>12.298    701.3       0.0       0.0       0.0       0       0</v>
      </c>
      <c r="V3" s="109" t="str">
        <f>REPLACE(U3,1,FIND(" ",U3,10),"")</f>
        <v>701.3       0.0       0.0       0.0       0       0</v>
      </c>
      <c r="W3" s="109" t="str">
        <f>REPLACE(V3,1,FIND(" ",V3,10),"")</f>
        <v xml:space="preserve">  0.0       0.0       0.0       0       0</v>
      </c>
      <c r="X3" s="13" t="str">
        <f>REPLACE(W3,1,FIND(" ",W3,9),"")</f>
        <v xml:space="preserve">   0.0       0.0       0       0</v>
      </c>
      <c r="Y3" s="13" t="str">
        <f>REPLACE(X3,1,FIND(" ",X3,10),"")</f>
        <v xml:space="preserve">   0.0       0       0</v>
      </c>
      <c r="Z3" s="13" t="str">
        <f>REPLACE(Y3,1,FIND(" ",Y3,11),"")</f>
        <v xml:space="preserve">  0       0</v>
      </c>
      <c r="AA3" s="13" t="str">
        <f t="shared" ref="AA3:AA18" si="2">REPLACE(Z3,1,FIND(" ",Z3,8),"")</f>
        <v xml:space="preserve">  0</v>
      </c>
      <c r="AB3" s="13" t="e">
        <f t="shared" ref="AB3:AE4" si="3">REPLACE(AA3,1,FIND(" ",AA3,5),"")</f>
        <v>#VALUE!</v>
      </c>
      <c r="AC3" s="13" t="e">
        <f t="shared" si="3"/>
        <v>#VALUE!</v>
      </c>
      <c r="AD3" s="13" t="e">
        <f t="shared" si="3"/>
        <v>#VALUE!</v>
      </c>
      <c r="AE3" s="13" t="e">
        <f t="shared" si="3"/>
        <v>#VALUE!</v>
      </c>
      <c r="AH3" s="14" t="s">
        <v>81</v>
      </c>
      <c r="AI3" s="15">
        <v>701.26800000000003</v>
      </c>
    </row>
    <row r="4" spans="1:35" ht="15" customHeight="1">
      <c r="A4" s="84" t="s">
        <v>125</v>
      </c>
      <c r="B4" s="11" t="str">
        <f t="shared" si="0"/>
        <v>NO.1 C.T.(S)</v>
      </c>
      <c r="C4" s="12">
        <f>IF(A4="","",IF(ISERROR(VALUE(REPLACE(W4,FIND(" ",W4,1),100,"")))=TRUE,"",VALUE(REPLACE(W4,FIND(" ",W4,1),100,""))))</f>
        <v>656.3</v>
      </c>
      <c r="D4" s="12">
        <f t="shared" si="1"/>
        <v>570</v>
      </c>
      <c r="R4" s="13" t="str">
        <f>REPLACE(A4,1,FIND(" ",A4,10),"")</f>
        <v xml:space="preserve">        4       60.0    60.0   0.885    683.8     656.3    4128.0    4128.0     561     570</v>
      </c>
      <c r="S4" s="109" t="str">
        <f>REPLACE(R4,1,FIND(" ",R4,16),"")</f>
        <v>60.0    60.0   0.885    683.8     656.3    4128.0    4128.0     561     570</v>
      </c>
      <c r="T4" s="109" t="str">
        <f>REPLACE(S4,1,FIND(" ",S4,8),"")</f>
        <v>60.0   0.885    683.8     656.3    4128.0    4128.0     561     570</v>
      </c>
      <c r="U4" s="109" t="str">
        <f t="shared" ref="U4:U18" si="4">REPLACE(T4,1,FIND(" ",T4,6),"")</f>
        <v xml:space="preserve"> 0.885    683.8     656.3    4128.0    4128.0     561     570</v>
      </c>
      <c r="V4" s="109" t="str">
        <f>REPLACE(U4,1,FIND(" ",U4,10),"")</f>
        <v>683.8     656.3    4128.0    4128.0     561     570</v>
      </c>
      <c r="W4" s="109" t="str">
        <f>REPLACE(V4,2,FIND(" ",V4,10),"")</f>
        <v>656.3    4128.0    4128.0     561     570</v>
      </c>
      <c r="X4" s="13" t="str">
        <f>REPLACE(W4,1,FIND(" ",W4,9),"")</f>
        <v>4128.0    4128.0     561     570</v>
      </c>
      <c r="Y4" s="13" t="str">
        <f>REPLACE(X4,1,FIND(" ",X4,10),"")</f>
        <v>4128.0     561     570</v>
      </c>
      <c r="Z4" s="13" t="str">
        <f>REPLACE(Y4,1,FIND(" ",Y4,11),"")</f>
        <v>561     570</v>
      </c>
      <c r="AA4" s="13" t="str">
        <f t="shared" si="2"/>
        <v>570</v>
      </c>
      <c r="AB4" s="13" t="e">
        <f t="shared" si="3"/>
        <v>#VALUE!</v>
      </c>
      <c r="AC4" s="13" t="e">
        <f t="shared" si="3"/>
        <v>#VALUE!</v>
      </c>
      <c r="AD4" s="13" t="e">
        <f t="shared" si="3"/>
        <v>#VALUE!</v>
      </c>
      <c r="AE4" s="13" t="e">
        <f t="shared" si="3"/>
        <v>#VALUE!</v>
      </c>
      <c r="AH4" s="14" t="s">
        <v>82</v>
      </c>
      <c r="AI4" s="16">
        <v>683.77200000000005</v>
      </c>
    </row>
    <row r="5" spans="1:35" ht="15" customHeight="1">
      <c r="A5" s="84" t="s">
        <v>126</v>
      </c>
      <c r="B5" s="11" t="str">
        <f t="shared" si="0"/>
        <v>NO.2 C.T.(P)</v>
      </c>
      <c r="C5" s="12" t="str">
        <f t="shared" ref="C5:C18" si="5">IF(A5="","",IF(ISERROR(VALUE(REPLACE(W5,FIND(" ",W5,1),100,"")))=TRUE,"",VALUE(REPLACE(W5,FIND(" ",W5,1),100,""))))</f>
        <v/>
      </c>
      <c r="D5" s="12" t="str">
        <f t="shared" si="1"/>
        <v/>
      </c>
      <c r="R5" s="13" t="str">
        <f t="shared" ref="R5:R18" si="6">REPLACE(A5,1,FIND(" ",A5,10),"")</f>
        <v xml:space="preserve">        5       60.0    60.0  12.250    630.4       0.0       0.0       0.0       0       0</v>
      </c>
      <c r="S5" s="109" t="str">
        <f t="shared" ref="S5:S18" si="7">REPLACE(R5,1,FIND(" ",R5,16),"")</f>
        <v>60.0    60.0  12.250    630.4       0.0       0.0       0.0       0       0</v>
      </c>
      <c r="T5" s="109" t="str">
        <f t="shared" ref="T5:T18" si="8">REPLACE(S5,1,FIND(" ",S5,8),"")</f>
        <v>60.0  12.250    630.4       0.0       0.0       0.0       0       0</v>
      </c>
      <c r="U5" s="109" t="str">
        <f t="shared" si="4"/>
        <v>12.250    630.4       0.0       0.0       0.0       0       0</v>
      </c>
      <c r="V5" s="109" t="str">
        <f>REPLACE(U5,1,FIND(" ",U5,10),"")</f>
        <v>630.4       0.0       0.0       0.0       0       0</v>
      </c>
      <c r="W5" s="109" t="str">
        <f t="shared" ref="W5:W18" si="9">REPLACE(V5,1,FIND(" ",V5,10),"")</f>
        <v xml:space="preserve">  0.0       0.0       0.0       0       0</v>
      </c>
      <c r="X5" s="13" t="str">
        <f t="shared" ref="X5:X18" si="10">REPLACE(W5,1,FIND(" ",W5,9),"")</f>
        <v xml:space="preserve">   0.0       0.0       0       0</v>
      </c>
      <c r="Y5" s="13" t="str">
        <f t="shared" ref="Y5:Y18" si="11">REPLACE(X5,1,FIND(" ",X5,10),"")</f>
        <v xml:space="preserve">   0.0       0       0</v>
      </c>
      <c r="Z5" s="13" t="str">
        <f t="shared" ref="Z5:Z18" si="12">REPLACE(Y5,1,FIND(" ",Y5,11),"")</f>
        <v xml:space="preserve">  0       0</v>
      </c>
      <c r="AA5" s="13" t="str">
        <f t="shared" si="2"/>
        <v xml:space="preserve">  0</v>
      </c>
      <c r="AB5" s="13" t="e">
        <f t="shared" ref="AB5:AB18" si="13">REPLACE(AA5,1,FIND(" ",AA5,5),"")</f>
        <v>#VALUE!</v>
      </c>
      <c r="AC5" s="13" t="e">
        <f t="shared" ref="AC5:AC18" si="14">REPLACE(AB5,1,FIND(" ",AB5,5),"")</f>
        <v>#VALUE!</v>
      </c>
      <c r="AD5" s="13" t="e">
        <f t="shared" ref="AD5:AD18" si="15">REPLACE(AC5,1,FIND(" ",AC5,5),"")</f>
        <v>#VALUE!</v>
      </c>
      <c r="AE5" s="13" t="e">
        <f t="shared" ref="AE5:AE18" si="16">REPLACE(AD5,1,FIND(" ",AD5,5),"")</f>
        <v>#VALUE!</v>
      </c>
      <c r="AH5" s="14" t="s">
        <v>83</v>
      </c>
      <c r="AI5" s="16">
        <v>630.38900000000001</v>
      </c>
    </row>
    <row r="6" spans="1:35" ht="15" customHeight="1">
      <c r="A6" s="84" t="s">
        <v>127</v>
      </c>
      <c r="B6" s="11" t="str">
        <f t="shared" si="0"/>
        <v>NO.2 C.T.(S)</v>
      </c>
      <c r="C6" s="12" t="str">
        <f t="shared" si="5"/>
        <v/>
      </c>
      <c r="D6" s="12" t="str">
        <f t="shared" si="1"/>
        <v/>
      </c>
      <c r="R6" s="13" t="str">
        <f t="shared" si="6"/>
        <v xml:space="preserve">        3       60.0    60.0  12.256    648.3       0.0       0.0       0.0       0       0</v>
      </c>
      <c r="S6" s="109" t="str">
        <f t="shared" si="7"/>
        <v>60.0    60.0  12.256    648.3       0.0       0.0       0.0       0       0</v>
      </c>
      <c r="T6" s="109" t="str">
        <f t="shared" si="8"/>
        <v>60.0  12.256    648.3       0.0       0.0       0.0       0       0</v>
      </c>
      <c r="U6" s="109" t="str">
        <f t="shared" si="4"/>
        <v>12.256    648.3       0.0       0.0       0.0       0       0</v>
      </c>
      <c r="V6" s="109" t="str">
        <f>REPLACE(U6,1,FIND(" ",U6,10),"")</f>
        <v>648.3       0.0       0.0       0.0       0       0</v>
      </c>
      <c r="W6" s="109" t="str">
        <f t="shared" si="9"/>
        <v xml:space="preserve">  0.0       0.0       0.0       0       0</v>
      </c>
      <c r="X6" s="13" t="str">
        <f t="shared" si="10"/>
        <v xml:space="preserve">   0.0       0.0       0       0</v>
      </c>
      <c r="Y6" s="13" t="str">
        <f t="shared" si="11"/>
        <v xml:space="preserve">   0.0       0       0</v>
      </c>
      <c r="Z6" s="13" t="str">
        <f t="shared" si="12"/>
        <v xml:space="preserve">  0       0</v>
      </c>
      <c r="AA6" s="13" t="str">
        <f t="shared" si="2"/>
        <v xml:space="preserve">  0</v>
      </c>
      <c r="AB6" s="13" t="e">
        <f t="shared" si="13"/>
        <v>#VALUE!</v>
      </c>
      <c r="AC6" s="13" t="e">
        <f t="shared" si="14"/>
        <v>#VALUE!</v>
      </c>
      <c r="AD6" s="13" t="e">
        <f t="shared" si="15"/>
        <v>#VALUE!</v>
      </c>
      <c r="AE6" s="13" t="e">
        <f t="shared" si="16"/>
        <v>#VALUE!</v>
      </c>
      <c r="AH6" s="14" t="s">
        <v>84</v>
      </c>
      <c r="AI6" s="16">
        <v>648.29</v>
      </c>
    </row>
    <row r="7" spans="1:35" ht="15" customHeight="1">
      <c r="A7" s="84" t="s">
        <v>128</v>
      </c>
      <c r="B7" s="11" t="str">
        <f t="shared" si="0"/>
        <v>NO.3 C.T.(P)</v>
      </c>
      <c r="C7" s="12" t="str">
        <f t="shared" si="5"/>
        <v/>
      </c>
      <c r="D7" s="12" t="str">
        <f t="shared" si="1"/>
        <v/>
      </c>
      <c r="R7" s="13" t="str">
        <f t="shared" si="6"/>
        <v xml:space="preserve">        3       60.0    60.0  12.255   1211.7       0.0       0.0       0.0       0       0</v>
      </c>
      <c r="S7" s="109" t="str">
        <f t="shared" si="7"/>
        <v>60.0    60.0  12.255   1211.7       0.0       0.0       0.0       0       0</v>
      </c>
      <c r="T7" s="109" t="str">
        <f t="shared" si="8"/>
        <v>60.0  12.255   1211.7       0.0       0.0       0.0       0       0</v>
      </c>
      <c r="U7" s="109" t="str">
        <f t="shared" si="4"/>
        <v>12.255   1211.7       0.0       0.0       0.0       0       0</v>
      </c>
      <c r="V7" s="109" t="str">
        <f>REPLACE(U7,1,FIND(" ",U7,9),"")</f>
        <v>1211.7       0.0       0.0       0.0       0       0</v>
      </c>
      <c r="W7" s="109" t="str">
        <f t="shared" si="9"/>
        <v xml:space="preserve">   0.0       0.0       0.0       0       0</v>
      </c>
      <c r="X7" s="13" t="str">
        <f t="shared" si="10"/>
        <v xml:space="preserve">    0.0       0.0       0       0</v>
      </c>
      <c r="Y7" s="13" t="str">
        <f t="shared" si="11"/>
        <v xml:space="preserve">    0.0       0       0</v>
      </c>
      <c r="Z7" s="13" t="str">
        <f t="shared" si="12"/>
        <v xml:space="preserve">   0       0</v>
      </c>
      <c r="AA7" s="13" t="str">
        <f t="shared" si="2"/>
        <v xml:space="preserve">   0</v>
      </c>
      <c r="AB7" s="13" t="e">
        <f t="shared" si="13"/>
        <v>#VALUE!</v>
      </c>
      <c r="AC7" s="13" t="e">
        <f t="shared" si="14"/>
        <v>#VALUE!</v>
      </c>
      <c r="AD7" s="13" t="e">
        <f t="shared" si="15"/>
        <v>#VALUE!</v>
      </c>
      <c r="AE7" s="13" t="e">
        <f t="shared" si="16"/>
        <v>#VALUE!</v>
      </c>
      <c r="AH7" s="14" t="s">
        <v>85</v>
      </c>
      <c r="AI7" s="16">
        <v>1211.7339999999999</v>
      </c>
    </row>
    <row r="8" spans="1:35" ht="15" customHeight="1">
      <c r="A8" s="84" t="s">
        <v>129</v>
      </c>
      <c r="B8" s="11" t="str">
        <f t="shared" si="0"/>
        <v>NO.3 C.T.(S)</v>
      </c>
      <c r="C8" s="12">
        <f t="shared" si="5"/>
        <v>1191.0999999999999</v>
      </c>
      <c r="D8" s="12">
        <f t="shared" si="1"/>
        <v>1018</v>
      </c>
      <c r="R8" s="13" t="str">
        <f t="shared" si="6"/>
        <v xml:space="preserve">        1       60.0    60.0   0.724   1212.1    1191.1    7491.9    7491.9    1002    1018</v>
      </c>
      <c r="S8" s="109" t="str">
        <f t="shared" si="7"/>
        <v>60.0    60.0   0.724   1212.1    1191.1    7491.9    7491.9    1002    1018</v>
      </c>
      <c r="T8" s="109" t="str">
        <f t="shared" si="8"/>
        <v>60.0   0.724   1212.1    1191.1    7491.9    7491.9    1002    1018</v>
      </c>
      <c r="U8" s="109" t="str">
        <f t="shared" si="4"/>
        <v xml:space="preserve"> 0.724   1212.1    1191.1    7491.9    7491.9    1002    1018</v>
      </c>
      <c r="V8" s="109" t="str">
        <f t="shared" ref="V8:V16" si="17">REPLACE(U8,1,FIND(" ",U8,9),"")</f>
        <v>1212.1    1191.1    7491.9    7491.9    1002    1018</v>
      </c>
      <c r="W8" s="109" t="str">
        <f t="shared" si="9"/>
        <v>1191.1    7491.9    7491.9    1002    1018</v>
      </c>
      <c r="X8" s="13" t="str">
        <f t="shared" si="10"/>
        <v xml:space="preserve"> 7491.9    7491.9    1002    1018</v>
      </c>
      <c r="Y8" s="13" t="str">
        <f t="shared" si="11"/>
        <v xml:space="preserve"> 7491.9    1002    1018</v>
      </c>
      <c r="Z8" s="13" t="str">
        <f t="shared" si="12"/>
        <v>1002    1018</v>
      </c>
      <c r="AA8" s="13" t="str">
        <f t="shared" si="2"/>
        <v>1018</v>
      </c>
      <c r="AB8" s="13" t="e">
        <f t="shared" si="13"/>
        <v>#VALUE!</v>
      </c>
      <c r="AC8" s="13" t="e">
        <f t="shared" si="14"/>
        <v>#VALUE!</v>
      </c>
      <c r="AD8" s="13" t="e">
        <f t="shared" si="15"/>
        <v>#VALUE!</v>
      </c>
      <c r="AE8" s="13" t="e">
        <f t="shared" si="16"/>
        <v>#VALUE!</v>
      </c>
      <c r="AH8" s="14" t="s">
        <v>86</v>
      </c>
      <c r="AI8" s="16">
        <v>1212.086</v>
      </c>
    </row>
    <row r="9" spans="1:35" ht="15" customHeight="1">
      <c r="A9" s="84" t="s">
        <v>130</v>
      </c>
      <c r="B9" s="11" t="str">
        <f t="shared" si="0"/>
        <v>NO.4 C.T.(P)</v>
      </c>
      <c r="C9" s="12">
        <f t="shared" si="5"/>
        <v>2302.8000000000002</v>
      </c>
      <c r="D9" s="12">
        <f t="shared" si="1"/>
        <v>1968</v>
      </c>
      <c r="R9" s="13" t="str">
        <f t="shared" si="6"/>
        <v xml:space="preserve">        1       60.0    60.0   0.757   2345.8    2302.8   14484.1   14484.1    1937    1968</v>
      </c>
      <c r="S9" s="109" t="str">
        <f t="shared" si="7"/>
        <v>60.0    60.0   0.757   2345.8    2302.8   14484.1   14484.1    1937    1968</v>
      </c>
      <c r="T9" s="109" t="str">
        <f t="shared" si="8"/>
        <v>60.0   0.757   2345.8    2302.8   14484.1   14484.1    1937    1968</v>
      </c>
      <c r="U9" s="109" t="str">
        <f t="shared" si="4"/>
        <v xml:space="preserve"> 0.757   2345.8    2302.8   14484.1   14484.1    1937    1968</v>
      </c>
      <c r="V9" s="109" t="str">
        <f t="shared" si="17"/>
        <v>2345.8    2302.8   14484.1   14484.1    1937    1968</v>
      </c>
      <c r="W9" s="109" t="str">
        <f t="shared" si="9"/>
        <v>2302.8   14484.1   14484.1    1937    1968</v>
      </c>
      <c r="X9" s="13" t="str">
        <f t="shared" si="10"/>
        <v>14484.1   14484.1    1937    1968</v>
      </c>
      <c r="Y9" s="13" t="str">
        <f t="shared" si="11"/>
        <v>14484.1    1937    1968</v>
      </c>
      <c r="Z9" s="13" t="str">
        <f t="shared" si="12"/>
        <v>1937    1968</v>
      </c>
      <c r="AA9" s="13" t="str">
        <f t="shared" si="2"/>
        <v>1968</v>
      </c>
      <c r="AB9" s="13" t="e">
        <f t="shared" si="13"/>
        <v>#VALUE!</v>
      </c>
      <c r="AC9" s="13" t="e">
        <f t="shared" si="14"/>
        <v>#VALUE!</v>
      </c>
      <c r="AD9" s="13" t="e">
        <f t="shared" si="15"/>
        <v>#VALUE!</v>
      </c>
      <c r="AE9" s="13" t="e">
        <f t="shared" si="16"/>
        <v>#VALUE!</v>
      </c>
      <c r="AH9" s="14" t="s">
        <v>87</v>
      </c>
      <c r="AI9" s="16">
        <v>2345.7739999999999</v>
      </c>
    </row>
    <row r="10" spans="1:35" s="17" customFormat="1" ht="15" customHeight="1">
      <c r="A10" s="84" t="s">
        <v>131</v>
      </c>
      <c r="B10" s="11" t="str">
        <f t="shared" si="0"/>
        <v>NO.4 C.T.(S)</v>
      </c>
      <c r="C10" s="12">
        <f t="shared" si="5"/>
        <v>2283.6</v>
      </c>
      <c r="D10" s="12">
        <f t="shared" si="1"/>
        <v>1952</v>
      </c>
      <c r="E10"/>
      <c r="F10"/>
      <c r="G10"/>
      <c r="H10"/>
      <c r="I10"/>
      <c r="J10"/>
      <c r="K10"/>
      <c r="L10"/>
      <c r="M10"/>
      <c r="N10"/>
      <c r="O10"/>
      <c r="P10"/>
      <c r="R10" s="13" t="str">
        <f t="shared" si="6"/>
        <v xml:space="preserve">        2       60.0    60.0   0.773   2330.1    2283.6   14363.5   14363.5    1921    1952</v>
      </c>
      <c r="S10" s="109" t="str">
        <f t="shared" si="7"/>
        <v>60.0    60.0   0.773   2330.1    2283.6   14363.5   14363.5    1921    1952</v>
      </c>
      <c r="T10" s="109" t="str">
        <f t="shared" si="8"/>
        <v>60.0   0.773   2330.1    2283.6   14363.5   14363.5    1921    1952</v>
      </c>
      <c r="U10" s="109" t="str">
        <f t="shared" si="4"/>
        <v xml:space="preserve"> 0.773   2330.1    2283.6   14363.5   14363.5    1921    1952</v>
      </c>
      <c r="V10" s="109" t="str">
        <f t="shared" si="17"/>
        <v>2330.1    2283.6   14363.5   14363.5    1921    1952</v>
      </c>
      <c r="W10" s="109" t="str">
        <f t="shared" si="9"/>
        <v>2283.6   14363.5   14363.5    1921    1952</v>
      </c>
      <c r="X10" s="13" t="str">
        <f t="shared" si="10"/>
        <v>14363.5   14363.5    1921    1952</v>
      </c>
      <c r="Y10" s="13" t="str">
        <f t="shared" si="11"/>
        <v>14363.5    1921    1952</v>
      </c>
      <c r="Z10" s="13" t="str">
        <f t="shared" si="12"/>
        <v>1921    1952</v>
      </c>
      <c r="AA10" s="13" t="str">
        <f t="shared" si="2"/>
        <v>1952</v>
      </c>
      <c r="AB10" s="13" t="e">
        <f t="shared" si="13"/>
        <v>#VALUE!</v>
      </c>
      <c r="AC10" s="13" t="e">
        <f t="shared" si="14"/>
        <v>#VALUE!</v>
      </c>
      <c r="AD10" s="13" t="e">
        <f t="shared" si="15"/>
        <v>#VALUE!</v>
      </c>
      <c r="AE10" s="13" t="e">
        <f t="shared" si="16"/>
        <v>#VALUE!</v>
      </c>
      <c r="AH10" s="18" t="s">
        <v>88</v>
      </c>
      <c r="AI10" s="16">
        <v>2330.1010000000001</v>
      </c>
    </row>
    <row r="11" spans="1:35" ht="15" customHeight="1">
      <c r="A11" s="84" t="s">
        <v>132</v>
      </c>
      <c r="B11" s="11" t="str">
        <f t="shared" si="0"/>
        <v>NO.5 C.T.(P)</v>
      </c>
      <c r="C11" s="12">
        <f t="shared" si="5"/>
        <v>1183</v>
      </c>
      <c r="D11" s="12">
        <f t="shared" si="1"/>
        <v>1011</v>
      </c>
      <c r="R11" s="13" t="str">
        <f t="shared" si="6"/>
        <v xml:space="preserve">        2       60.0    60.0   0.745   1203.7    1183.0    7440.8    7440.8     995    1011</v>
      </c>
      <c r="S11" s="109" t="str">
        <f t="shared" si="7"/>
        <v>60.0    60.0   0.745   1203.7    1183.0    7440.8    7440.8     995    1011</v>
      </c>
      <c r="T11" s="109" t="str">
        <f t="shared" si="8"/>
        <v>60.0   0.745   1203.7    1183.0    7440.8    7440.8     995    1011</v>
      </c>
      <c r="U11" s="109" t="str">
        <f t="shared" si="4"/>
        <v xml:space="preserve"> 0.745   1203.7    1183.0    7440.8    7440.8     995    1011</v>
      </c>
      <c r="V11" s="109" t="str">
        <f t="shared" si="17"/>
        <v>1203.7    1183.0    7440.8    7440.8     995    1011</v>
      </c>
      <c r="W11" s="109" t="str">
        <f t="shared" si="9"/>
        <v>1183.0    7440.8    7440.8     995    1011</v>
      </c>
      <c r="X11" s="13" t="str">
        <f t="shared" si="10"/>
        <v xml:space="preserve"> 7440.8    7440.8     995    1011</v>
      </c>
      <c r="Y11" s="13" t="str">
        <f t="shared" si="11"/>
        <v xml:space="preserve"> 7440.8     995    1011</v>
      </c>
      <c r="Z11" s="13" t="str">
        <f t="shared" si="12"/>
        <v xml:space="preserve"> 995    1011</v>
      </c>
      <c r="AA11" s="13" t="str">
        <f t="shared" si="2"/>
        <v>1011</v>
      </c>
      <c r="AB11" s="13" t="e">
        <f t="shared" si="13"/>
        <v>#VALUE!</v>
      </c>
      <c r="AC11" s="13" t="e">
        <f t="shared" si="14"/>
        <v>#VALUE!</v>
      </c>
      <c r="AD11" s="13" t="e">
        <f t="shared" si="15"/>
        <v>#VALUE!</v>
      </c>
      <c r="AE11" s="13" t="e">
        <f t="shared" si="16"/>
        <v>#VALUE!</v>
      </c>
      <c r="AH11" s="14" t="s">
        <v>89</v>
      </c>
      <c r="AI11" s="16">
        <v>1203.7270000000001</v>
      </c>
    </row>
    <row r="12" spans="1:35" ht="15" customHeight="1">
      <c r="A12" s="84" t="s">
        <v>133</v>
      </c>
      <c r="B12" s="11" t="str">
        <f t="shared" si="0"/>
        <v>NO.5 C.T.(S)</v>
      </c>
      <c r="C12" s="12" t="str">
        <f t="shared" si="5"/>
        <v/>
      </c>
      <c r="D12" s="12" t="str">
        <f t="shared" si="1"/>
        <v/>
      </c>
      <c r="R12" s="13" t="str">
        <f t="shared" si="6"/>
        <v xml:space="preserve">        5       60.0    60.0  12.255   1219.9       0.0       0.0       0.0       0       0</v>
      </c>
      <c r="S12" s="109" t="str">
        <f t="shared" si="7"/>
        <v>60.0    60.0  12.255   1219.9       0.0       0.0       0.0       0       0</v>
      </c>
      <c r="T12" s="109" t="str">
        <f t="shared" si="8"/>
        <v>60.0  12.255   1219.9       0.0       0.0       0.0       0       0</v>
      </c>
      <c r="U12" s="109" t="str">
        <f t="shared" si="4"/>
        <v>12.255   1219.9       0.0       0.0       0.0       0       0</v>
      </c>
      <c r="V12" s="109" t="str">
        <f t="shared" si="17"/>
        <v>1219.9       0.0       0.0       0.0       0       0</v>
      </c>
      <c r="W12" s="109" t="str">
        <f t="shared" si="9"/>
        <v xml:space="preserve">   0.0       0.0       0.0       0       0</v>
      </c>
      <c r="X12" s="13" t="str">
        <f t="shared" si="10"/>
        <v xml:space="preserve">    0.0       0.0       0       0</v>
      </c>
      <c r="Y12" s="13" t="str">
        <f t="shared" si="11"/>
        <v xml:space="preserve">    0.0       0       0</v>
      </c>
      <c r="Z12" s="13" t="str">
        <f t="shared" si="12"/>
        <v xml:space="preserve">   0       0</v>
      </c>
      <c r="AA12" s="13" t="str">
        <f t="shared" si="2"/>
        <v xml:space="preserve">   0</v>
      </c>
      <c r="AB12" s="13" t="e">
        <f t="shared" si="13"/>
        <v>#VALUE!</v>
      </c>
      <c r="AC12" s="13" t="e">
        <f t="shared" si="14"/>
        <v>#VALUE!</v>
      </c>
      <c r="AD12" s="13" t="e">
        <f t="shared" si="15"/>
        <v>#VALUE!</v>
      </c>
      <c r="AE12" s="13" t="e">
        <f t="shared" si="16"/>
        <v>#VALUE!</v>
      </c>
      <c r="AH12" s="14" t="s">
        <v>90</v>
      </c>
      <c r="AI12" s="16">
        <v>1219.9179999999999</v>
      </c>
    </row>
    <row r="13" spans="1:35" ht="15" customHeight="1">
      <c r="A13" s="84" t="s">
        <v>134</v>
      </c>
      <c r="B13" s="11" t="str">
        <f t="shared" si="0"/>
        <v>NO.6 C.T.(P)</v>
      </c>
      <c r="C13" s="12">
        <f t="shared" si="5"/>
        <v>2380.4</v>
      </c>
      <c r="D13" s="12">
        <f t="shared" si="1"/>
        <v>2035</v>
      </c>
      <c r="R13" s="13" t="str">
        <f t="shared" si="6"/>
        <v xml:space="preserve">        1       60.0    60.0   0.759   2426.4    2380.4   14972.4   14972.4    2003    2035</v>
      </c>
      <c r="S13" s="109" t="str">
        <f t="shared" si="7"/>
        <v>60.0    60.0   0.759   2426.4    2380.4   14972.4   14972.4    2003    2035</v>
      </c>
      <c r="T13" s="109" t="str">
        <f t="shared" si="8"/>
        <v>60.0   0.759   2426.4    2380.4   14972.4   14972.4    2003    2035</v>
      </c>
      <c r="U13" s="109" t="str">
        <f t="shared" si="4"/>
        <v xml:space="preserve"> 0.759   2426.4    2380.4   14972.4   14972.4    2003    2035</v>
      </c>
      <c r="V13" s="109" t="str">
        <f t="shared" si="17"/>
        <v>2426.4    2380.4   14972.4   14972.4    2003    2035</v>
      </c>
      <c r="W13" s="109" t="str">
        <f t="shared" si="9"/>
        <v>2380.4   14972.4   14972.4    2003    2035</v>
      </c>
      <c r="X13" s="13" t="str">
        <f t="shared" si="10"/>
        <v>14972.4   14972.4    2003    2035</v>
      </c>
      <c r="Y13" s="13" t="str">
        <f t="shared" si="11"/>
        <v>14972.4    2003    2035</v>
      </c>
      <c r="Z13" s="13" t="str">
        <f t="shared" si="12"/>
        <v>2003    2035</v>
      </c>
      <c r="AA13" s="13" t="str">
        <f t="shared" si="2"/>
        <v>2035</v>
      </c>
      <c r="AB13" s="13" t="e">
        <f t="shared" si="13"/>
        <v>#VALUE!</v>
      </c>
      <c r="AC13" s="13" t="e">
        <f t="shared" si="14"/>
        <v>#VALUE!</v>
      </c>
      <c r="AD13" s="13" t="e">
        <f t="shared" si="15"/>
        <v>#VALUE!</v>
      </c>
      <c r="AE13" s="13" t="e">
        <f t="shared" si="16"/>
        <v>#VALUE!</v>
      </c>
      <c r="AH13" s="14" t="s">
        <v>91</v>
      </c>
      <c r="AI13" s="16">
        <v>2426.39</v>
      </c>
    </row>
    <row r="14" spans="1:35" ht="15" customHeight="1">
      <c r="A14" s="84" t="s">
        <v>135</v>
      </c>
      <c r="B14" s="11" t="str">
        <f t="shared" si="0"/>
        <v>NO.6 C.T.(S)</v>
      </c>
      <c r="C14" s="12">
        <f t="shared" si="5"/>
        <v>2341.3000000000002</v>
      </c>
      <c r="D14" s="12">
        <f t="shared" si="1"/>
        <v>2033</v>
      </c>
      <c r="R14" s="13" t="str">
        <f t="shared" si="6"/>
        <v xml:space="preserve">        4       60.0    60.0   0.951   2427.9    2341.3   14726.2   14726.2    2001    2033</v>
      </c>
      <c r="S14" s="109" t="str">
        <f t="shared" si="7"/>
        <v>60.0    60.0   0.951   2427.9    2341.3   14726.2   14726.2    2001    2033</v>
      </c>
      <c r="T14" s="109" t="str">
        <f t="shared" si="8"/>
        <v>60.0   0.951   2427.9    2341.3   14726.2   14726.2    2001    2033</v>
      </c>
      <c r="U14" s="109" t="str">
        <f t="shared" si="4"/>
        <v xml:space="preserve"> 0.951   2427.9    2341.3   14726.2   14726.2    2001    2033</v>
      </c>
      <c r="V14" s="109" t="str">
        <f t="shared" si="17"/>
        <v>2427.9    2341.3   14726.2   14726.2    2001    2033</v>
      </c>
      <c r="W14" s="109" t="str">
        <f t="shared" si="9"/>
        <v>2341.3   14726.2   14726.2    2001    2033</v>
      </c>
      <c r="X14" s="13" t="str">
        <f t="shared" si="10"/>
        <v>14726.2   14726.2    2001    2033</v>
      </c>
      <c r="Y14" s="13" t="str">
        <f t="shared" si="11"/>
        <v>14726.2    2001    2033</v>
      </c>
      <c r="Z14" s="13" t="str">
        <f t="shared" si="12"/>
        <v>2001    2033</v>
      </c>
      <c r="AA14" s="13" t="str">
        <f t="shared" si="2"/>
        <v>2033</v>
      </c>
      <c r="AB14" s="13" t="e">
        <f t="shared" si="13"/>
        <v>#VALUE!</v>
      </c>
      <c r="AC14" s="13" t="e">
        <f t="shared" si="14"/>
        <v>#VALUE!</v>
      </c>
      <c r="AD14" s="13" t="e">
        <f t="shared" si="15"/>
        <v>#VALUE!</v>
      </c>
      <c r="AE14" s="13" t="e">
        <f t="shared" si="16"/>
        <v>#VALUE!</v>
      </c>
      <c r="AH14" s="14" t="s">
        <v>92</v>
      </c>
      <c r="AI14" s="16">
        <v>2427.8919999999998</v>
      </c>
    </row>
    <row r="15" spans="1:35" ht="15" customHeight="1">
      <c r="A15" s="84" t="s">
        <v>136</v>
      </c>
      <c r="B15" s="11" t="str">
        <f t="shared" si="0"/>
        <v>NO.7 C.T.(P)</v>
      </c>
      <c r="C15" s="12">
        <f t="shared" si="5"/>
        <v>1891.2</v>
      </c>
      <c r="D15" s="12">
        <f t="shared" si="1"/>
        <v>1617</v>
      </c>
      <c r="R15" s="13" t="str">
        <f t="shared" si="6"/>
        <v xml:space="preserve">        2       60.0    60.0   0.754   1928.3    1891.2   11895.3   11895.3    1591    1617</v>
      </c>
      <c r="S15" s="109" t="str">
        <f t="shared" si="7"/>
        <v>60.0    60.0   0.754   1928.3    1891.2   11895.3   11895.3    1591    1617</v>
      </c>
      <c r="T15" s="109" t="str">
        <f t="shared" si="8"/>
        <v>60.0   0.754   1928.3    1891.2   11895.3   11895.3    1591    1617</v>
      </c>
      <c r="U15" s="109" t="str">
        <f t="shared" si="4"/>
        <v xml:space="preserve"> 0.754   1928.3    1891.2   11895.3   11895.3    1591    1617</v>
      </c>
      <c r="V15" s="109" t="str">
        <f t="shared" si="17"/>
        <v>1928.3    1891.2   11895.3   11895.3    1591    1617</v>
      </c>
      <c r="W15" s="109" t="str">
        <f t="shared" si="9"/>
        <v>1891.2   11895.3   11895.3    1591    1617</v>
      </c>
      <c r="X15" s="13" t="str">
        <f t="shared" si="10"/>
        <v>11895.3   11895.3    1591    1617</v>
      </c>
      <c r="Y15" s="13" t="str">
        <f t="shared" si="11"/>
        <v>11895.3    1591    1617</v>
      </c>
      <c r="Z15" s="13" t="str">
        <f t="shared" si="12"/>
        <v>1591    1617</v>
      </c>
      <c r="AA15" s="13" t="str">
        <f t="shared" si="2"/>
        <v>1617</v>
      </c>
      <c r="AB15" s="13" t="e">
        <f t="shared" si="13"/>
        <v>#VALUE!</v>
      </c>
      <c r="AC15" s="13" t="e">
        <f t="shared" si="14"/>
        <v>#VALUE!</v>
      </c>
      <c r="AD15" s="13" t="e">
        <f t="shared" si="15"/>
        <v>#VALUE!</v>
      </c>
      <c r="AE15" s="13" t="e">
        <f t="shared" si="16"/>
        <v>#VALUE!</v>
      </c>
      <c r="AH15" s="14" t="s">
        <v>93</v>
      </c>
      <c r="AI15" s="16">
        <v>1928.3040000000001</v>
      </c>
    </row>
    <row r="16" spans="1:35" ht="15" customHeight="1">
      <c r="A16" s="84" t="s">
        <v>137</v>
      </c>
      <c r="B16" s="11" t="str">
        <f t="shared" si="0"/>
        <v>NO.7 C.T.(S)</v>
      </c>
      <c r="C16" s="12" t="str">
        <f t="shared" si="5"/>
        <v/>
      </c>
      <c r="D16" s="12" t="str">
        <f t="shared" si="1"/>
        <v/>
      </c>
      <c r="R16" s="13" t="str">
        <f t="shared" si="6"/>
        <v xml:space="preserve">        3       60.0    60.0  12.250   1928.8       0.0       0.0       0.0       0       0</v>
      </c>
      <c r="S16" s="109" t="str">
        <f t="shared" si="7"/>
        <v>60.0    60.0  12.250   1928.8       0.0       0.0       0.0       0       0</v>
      </c>
      <c r="T16" s="109" t="str">
        <f t="shared" si="8"/>
        <v>60.0  12.250   1928.8       0.0       0.0       0.0       0       0</v>
      </c>
      <c r="U16" s="109" t="str">
        <f t="shared" si="4"/>
        <v>12.250   1928.8       0.0       0.0       0.0       0       0</v>
      </c>
      <c r="V16" s="109" t="str">
        <f t="shared" si="17"/>
        <v>1928.8       0.0       0.0       0.0       0       0</v>
      </c>
      <c r="W16" s="109" t="str">
        <f t="shared" si="9"/>
        <v xml:space="preserve">   0.0       0.0       0.0       0       0</v>
      </c>
      <c r="X16" s="13" t="str">
        <f t="shared" si="10"/>
        <v xml:space="preserve">    0.0       0.0       0       0</v>
      </c>
      <c r="Y16" s="13" t="str">
        <f t="shared" si="11"/>
        <v xml:space="preserve">    0.0       0       0</v>
      </c>
      <c r="Z16" s="13" t="str">
        <f t="shared" si="12"/>
        <v xml:space="preserve">   0       0</v>
      </c>
      <c r="AA16" s="13" t="str">
        <f t="shared" si="2"/>
        <v xml:space="preserve">   0</v>
      </c>
      <c r="AB16" s="13" t="e">
        <f t="shared" si="13"/>
        <v>#VALUE!</v>
      </c>
      <c r="AC16" s="13" t="e">
        <f t="shared" si="14"/>
        <v>#VALUE!</v>
      </c>
      <c r="AD16" s="13" t="e">
        <f t="shared" si="15"/>
        <v>#VALUE!</v>
      </c>
      <c r="AE16" s="13" t="e">
        <f t="shared" si="16"/>
        <v>#VALUE!</v>
      </c>
      <c r="AH16" s="14" t="s">
        <v>94</v>
      </c>
      <c r="AI16" s="16">
        <v>1928.8440000000001</v>
      </c>
    </row>
    <row r="17" spans="1:35" ht="15" customHeight="1">
      <c r="A17" s="84" t="s">
        <v>138</v>
      </c>
      <c r="B17" s="11" t="str">
        <f t="shared" si="0"/>
        <v>NO.8 C.T.(P)</v>
      </c>
      <c r="C17" s="12">
        <f t="shared" si="5"/>
        <v>618.9</v>
      </c>
      <c r="D17" s="12">
        <f t="shared" si="1"/>
        <v>529</v>
      </c>
      <c r="R17" s="13" t="str">
        <f t="shared" si="6"/>
        <v xml:space="preserve">        2       60.0    60.0   0.731    631.7     618.9    3892.9    3892.9     521     529</v>
      </c>
      <c r="S17" s="109" t="str">
        <f t="shared" si="7"/>
        <v>60.0    60.0   0.731    631.7     618.9    3892.9    3892.9     521     529</v>
      </c>
      <c r="T17" s="109" t="str">
        <f t="shared" si="8"/>
        <v>60.0   0.731    631.7     618.9    3892.9    3892.9     521     529</v>
      </c>
      <c r="U17" s="109" t="str">
        <f t="shared" si="4"/>
        <v xml:space="preserve"> 0.731    631.7     618.9    3892.9    3892.9     521     529</v>
      </c>
      <c r="V17" s="109" t="str">
        <f>REPLACE(U17,1,FIND(" ",U17,10),"")</f>
        <v>631.7     618.9    3892.9    3892.9     521     529</v>
      </c>
      <c r="W17" s="109" t="str">
        <f t="shared" si="9"/>
        <v>618.9    3892.9    3892.9     521     529</v>
      </c>
      <c r="X17" s="13" t="str">
        <f t="shared" si="10"/>
        <v>3892.9    3892.9     521     529</v>
      </c>
      <c r="Y17" s="13" t="str">
        <f t="shared" si="11"/>
        <v>3892.9     521     529</v>
      </c>
      <c r="Z17" s="13" t="str">
        <f t="shared" si="12"/>
        <v>521     529</v>
      </c>
      <c r="AA17" s="13" t="str">
        <f t="shared" si="2"/>
        <v>529</v>
      </c>
      <c r="AB17" s="13" t="e">
        <f t="shared" si="13"/>
        <v>#VALUE!</v>
      </c>
      <c r="AC17" s="13" t="e">
        <f t="shared" si="14"/>
        <v>#VALUE!</v>
      </c>
      <c r="AD17" s="13" t="e">
        <f t="shared" si="15"/>
        <v>#VALUE!</v>
      </c>
      <c r="AE17" s="13" t="e">
        <f t="shared" si="16"/>
        <v>#VALUE!</v>
      </c>
      <c r="AH17" s="14" t="s">
        <v>95</v>
      </c>
      <c r="AI17" s="16">
        <v>631.721</v>
      </c>
    </row>
    <row r="18" spans="1:35" ht="15" customHeight="1">
      <c r="A18" s="84" t="s">
        <v>139</v>
      </c>
      <c r="B18" s="11" t="str">
        <f t="shared" si="0"/>
        <v>NO.8 C.T.(S)</v>
      </c>
      <c r="C18" s="12">
        <f t="shared" si="5"/>
        <v>578.70000000000005</v>
      </c>
      <c r="D18" s="12">
        <f t="shared" si="1"/>
        <v>502</v>
      </c>
      <c r="R18" s="13" t="str">
        <f t="shared" si="6"/>
        <v xml:space="preserve">        4       60.0    60.0   1.144    616.4     578.7    3639.9    3639.9     494     502</v>
      </c>
      <c r="S18" s="109" t="str">
        <f t="shared" si="7"/>
        <v>60.0    60.0   1.144    616.4     578.7    3639.9    3639.9     494     502</v>
      </c>
      <c r="T18" s="109" t="str">
        <f t="shared" si="8"/>
        <v>60.0   1.144    616.4     578.7    3639.9    3639.9     494     502</v>
      </c>
      <c r="U18" s="109" t="str">
        <f t="shared" si="4"/>
        <v xml:space="preserve"> 1.144    616.4     578.7    3639.9    3639.9     494     502</v>
      </c>
      <c r="V18" s="109" t="str">
        <f>REPLACE(U18,1,FIND(" ",U18,10),"")</f>
        <v>616.4     578.7    3639.9    3639.9     494     502</v>
      </c>
      <c r="W18" s="109" t="str">
        <f t="shared" si="9"/>
        <v>578.7    3639.9    3639.9     494     502</v>
      </c>
      <c r="X18" s="13" t="str">
        <f t="shared" si="10"/>
        <v>3639.9    3639.9     494     502</v>
      </c>
      <c r="Y18" s="13" t="str">
        <f t="shared" si="11"/>
        <v>3639.9     494     502</v>
      </c>
      <c r="Z18" s="13" t="str">
        <f t="shared" si="12"/>
        <v>494     502</v>
      </c>
      <c r="AA18" s="13" t="str">
        <f t="shared" si="2"/>
        <v>502</v>
      </c>
      <c r="AB18" s="13" t="e">
        <f t="shared" si="13"/>
        <v>#VALUE!</v>
      </c>
      <c r="AC18" s="13" t="e">
        <f t="shared" si="14"/>
        <v>#VALUE!</v>
      </c>
      <c r="AD18" s="13" t="e">
        <f t="shared" si="15"/>
        <v>#VALUE!</v>
      </c>
      <c r="AE18" s="13" t="e">
        <f t="shared" si="16"/>
        <v>#VALUE!</v>
      </c>
      <c r="AH18" s="14" t="s">
        <v>96</v>
      </c>
      <c r="AI18" s="16">
        <v>616.44299999999998</v>
      </c>
    </row>
    <row r="19" spans="1:35">
      <c r="A19" s="84"/>
    </row>
  </sheetData>
  <mergeCells count="1">
    <mergeCell ref="A1:A2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16"/>
  <sheetViews>
    <sheetView workbookViewId="0">
      <selection activeCell="G17" sqref="G17"/>
    </sheetView>
  </sheetViews>
  <sheetFormatPr defaultRowHeight="15"/>
  <cols>
    <col min="8" max="8" width="9.140625" style="90"/>
    <col min="9" max="9" width="9.42578125" bestFit="1" customWidth="1"/>
  </cols>
  <sheetData>
    <row r="4" spans="7:9">
      <c r="G4">
        <v>1000</v>
      </c>
      <c r="H4" s="90">
        <v>0.03</v>
      </c>
      <c r="I4" s="91">
        <f>G4*H4+G4</f>
        <v>1030</v>
      </c>
    </row>
    <row r="5" spans="7:9">
      <c r="G5">
        <v>500</v>
      </c>
      <c r="H5" s="90">
        <v>0.03</v>
      </c>
      <c r="I5" s="91">
        <f t="shared" ref="I5:I16" si="0">G5*H5+G5</f>
        <v>515</v>
      </c>
    </row>
    <row r="6" spans="7:9">
      <c r="G6">
        <v>1600</v>
      </c>
      <c r="H6" s="90">
        <v>0.05</v>
      </c>
      <c r="I6" s="91">
        <f t="shared" si="0"/>
        <v>1680</v>
      </c>
    </row>
    <row r="7" spans="7:9">
      <c r="G7">
        <v>500</v>
      </c>
      <c r="H7" s="90">
        <v>0.05</v>
      </c>
      <c r="I7" s="91">
        <f t="shared" si="0"/>
        <v>525</v>
      </c>
    </row>
    <row r="8" spans="7:9">
      <c r="G8">
        <v>700</v>
      </c>
      <c r="H8" s="90">
        <v>0.05</v>
      </c>
      <c r="I8" s="91">
        <f t="shared" si="0"/>
        <v>735</v>
      </c>
    </row>
    <row r="9" spans="7:9">
      <c r="G9">
        <v>1200</v>
      </c>
      <c r="H9" s="90">
        <v>0</v>
      </c>
      <c r="I9" s="91">
        <f t="shared" si="0"/>
        <v>1200</v>
      </c>
    </row>
    <row r="10" spans="7:9">
      <c r="G10">
        <v>700</v>
      </c>
      <c r="H10" s="90">
        <v>0.03</v>
      </c>
      <c r="I10" s="91">
        <f t="shared" si="0"/>
        <v>721</v>
      </c>
    </row>
    <row r="11" spans="7:9">
      <c r="G11">
        <v>1400</v>
      </c>
      <c r="H11" s="90">
        <v>0.02</v>
      </c>
      <c r="I11" s="91">
        <f t="shared" si="0"/>
        <v>1428</v>
      </c>
    </row>
    <row r="12" spans="7:9">
      <c r="G12">
        <v>4000</v>
      </c>
      <c r="H12" s="90">
        <v>0</v>
      </c>
      <c r="I12" s="91">
        <f t="shared" si="0"/>
        <v>4000</v>
      </c>
    </row>
    <row r="13" spans="7:9">
      <c r="G13">
        <v>500</v>
      </c>
      <c r="H13" s="90">
        <v>0</v>
      </c>
      <c r="I13" s="91">
        <f t="shared" si="0"/>
        <v>500</v>
      </c>
    </row>
    <row r="14" spans="7:9">
      <c r="G14">
        <v>1600</v>
      </c>
      <c r="H14" s="90">
        <v>0.05</v>
      </c>
      <c r="I14" s="91">
        <f t="shared" si="0"/>
        <v>1680</v>
      </c>
    </row>
    <row r="15" spans="7:9">
      <c r="G15">
        <v>1000</v>
      </c>
      <c r="H15" s="90">
        <v>0.03</v>
      </c>
      <c r="I15" s="91">
        <f t="shared" si="0"/>
        <v>1030</v>
      </c>
    </row>
    <row r="16" spans="7:9">
      <c r="G16">
        <v>1000</v>
      </c>
      <c r="H16" s="90">
        <v>0.03</v>
      </c>
      <c r="I16" s="91">
        <f t="shared" si="0"/>
        <v>1030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SANDAKAN DEP </vt:lpstr>
      <vt:lpstr>PASIR GUDANG DEP  </vt:lpstr>
      <vt:lpstr>SINGAPORE DEP</vt:lpstr>
      <vt:lpstr>KUALA TANJUNG DEP (2)</vt:lpstr>
      <vt:lpstr>NOLA ARR</vt:lpstr>
      <vt:lpstr>SAVANNAH ARR</vt:lpstr>
      <vt:lpstr>Transfer from Lodicator</vt:lpstr>
      <vt:lpstr>Sheet1</vt:lpstr>
      <vt:lpstr>'KUALA TANJUNG DEP (2)'!Print_Area</vt:lpstr>
      <vt:lpstr>'NOLA ARR'!Print_Area</vt:lpstr>
      <vt:lpstr>'PASIR GUDANG DEP  '!Print_Area</vt:lpstr>
      <vt:lpstr>'SANDAKAN DEP '!Print_Area</vt:lpstr>
      <vt:lpstr>'SAVANNAH ARR'!Print_Area</vt:lpstr>
      <vt:lpstr>'SINGAPORE DEP'!Print_Area</vt:lpstr>
    </vt:vector>
  </TitlesOfParts>
  <Company>Iino Marine Service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</dc:creator>
  <cp:lastModifiedBy>CCR</cp:lastModifiedBy>
  <cp:lastPrinted>2020-06-21T00:13:27Z</cp:lastPrinted>
  <dcterms:created xsi:type="dcterms:W3CDTF">2010-09-18T23:22:14Z</dcterms:created>
  <dcterms:modified xsi:type="dcterms:W3CDTF">2020-06-24T10:21:55Z</dcterms:modified>
</cp:coreProperties>
</file>