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myy.karaalioglu/Downloads/"/>
    </mc:Choice>
  </mc:AlternateContent>
  <xr:revisionPtr revIDLastSave="0" documentId="13_ncr:1_{001F43BB-5D20-0A42-AB8A-5888A4757B60}" xr6:coauthVersionLast="47" xr6:coauthVersionMax="47" xr10:uidLastSave="{00000000-0000-0000-0000-000000000000}"/>
  <bookViews>
    <workbookView xWindow="800" yWindow="500" windowWidth="24740" windowHeight="13420" activeTab="3" xr2:uid="{05BE0D15-E31E-4C91-80E7-396BF0B1E958}"/>
  </bookViews>
  <sheets>
    <sheet name="budget project" sheetId="2" r:id="rId1"/>
    <sheet name="Savings Goal" sheetId="8" r:id="rId2"/>
    <sheet name="Sheet9" sheetId="9" state="hidden" r:id="rId3"/>
    <sheet name="pivot for transaction" sheetId="13" r:id="rId4"/>
    <sheet name="3 years spending summary" sheetId="6" r:id="rId5"/>
    <sheet name="Transaction History" sheetId="5" r:id="rId6"/>
    <sheet name="Monthly Income" sheetId="3" r:id="rId7"/>
    <sheet name="Monthly Expenses" sheetId="4" r:id="rId8"/>
    <sheet name="Lookup Table" sheetId="11" state="hidden" r:id="rId9"/>
  </sheets>
  <externalReferences>
    <externalReference r:id="rId10"/>
    <externalReference r:id="rId11"/>
  </externalReferences>
  <definedNames>
    <definedName name="NumMonths">'[1]Behind The Scenes'!$B$2</definedName>
    <definedName name="Savings">'[1]Savings Calculator'!$C$10</definedName>
    <definedName name="SavingsGoal">'[1]Behind The Scenes'!$A$2</definedName>
    <definedName name="SAvingsGOals">Sheet9!$B$1</definedName>
    <definedName name="TargetDate">'[2]Behind The Scenes'!$E$2</definedName>
    <definedName name="TargetName">Sheet9!$C$1</definedName>
    <definedName name="YesNo">'[1]Savings Calculator'!$J$10</definedName>
  </definedNames>
  <calcPr calcId="191029"/>
  <pivotCaches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2" i="6"/>
  <c r="C5" i="2"/>
  <c r="C3" i="2"/>
  <c r="C5" i="8" l="1"/>
  <c r="C3" i="8"/>
  <c r="B14" i="2" l="1"/>
  <c r="B13" i="2"/>
  <c r="C9" i="8" l="1"/>
  <c r="C7" i="2" s="1"/>
  <c r="C9" i="2" s="1"/>
  <c r="C11" i="8" l="1"/>
  <c r="A146" i="5"/>
  <c r="A236" i="5"/>
  <c r="A312" i="5"/>
  <c r="A377" i="5"/>
  <c r="A461" i="5"/>
  <c r="A538" i="5"/>
  <c r="A623" i="5"/>
  <c r="A692" i="5"/>
  <c r="A783" i="5"/>
  <c r="A784" i="5" s="1"/>
  <c r="A946" i="5"/>
  <c r="A1035" i="5"/>
  <c r="A1130" i="5"/>
  <c r="A1214" i="5"/>
  <c r="A1300" i="5"/>
  <c r="A1391" i="5"/>
  <c r="A1478" i="5"/>
  <c r="A1548" i="5"/>
  <c r="A1630" i="5"/>
  <c r="A1713" i="5"/>
  <c r="A1793" i="5"/>
  <c r="A1881" i="5"/>
  <c r="A1944" i="5"/>
  <c r="A2029" i="5"/>
  <c r="A2099" i="5"/>
  <c r="A2164" i="5"/>
  <c r="A2237" i="5"/>
</calcChain>
</file>

<file path=xl/sharedStrings.xml><?xml version="1.0" encoding="utf-8"?>
<sst xmlns="http://schemas.openxmlformats.org/spreadsheetml/2006/main" count="4769" uniqueCount="124">
  <si>
    <t>TOTAL MONTHLY INCOME</t>
  </si>
  <si>
    <t>CASH BALANCE</t>
  </si>
  <si>
    <t>Budget and Expense Summary</t>
  </si>
  <si>
    <t>TOTAL MONTLY EXPENSES</t>
  </si>
  <si>
    <t>Item</t>
  </si>
  <si>
    <t>Estimated Amount</t>
  </si>
  <si>
    <t>Income 1</t>
  </si>
  <si>
    <t>Income 2</t>
  </si>
  <si>
    <t>Side Hustle 1</t>
  </si>
  <si>
    <t>Rent/Mortgage</t>
  </si>
  <si>
    <t>Electricity</t>
  </si>
  <si>
    <t>Gas</t>
  </si>
  <si>
    <t>Cell phone</t>
  </si>
  <si>
    <t>Groceries</t>
  </si>
  <si>
    <t>Car payment</t>
  </si>
  <si>
    <t>Auto repair/maintenance</t>
  </si>
  <si>
    <t>Auto Insurance</t>
  </si>
  <si>
    <t>Home Insurance</t>
  </si>
  <si>
    <t>Entertainment</t>
  </si>
  <si>
    <t>Dining</t>
  </si>
  <si>
    <t>Phone/Cable</t>
  </si>
  <si>
    <t>Miscellaneous</t>
  </si>
  <si>
    <t>Dixie Chili</t>
  </si>
  <si>
    <t>Merchandise</t>
  </si>
  <si>
    <t>H Mart</t>
  </si>
  <si>
    <t>Havana Rumba</t>
  </si>
  <si>
    <t>Gas/Automotive</t>
  </si>
  <si>
    <t>United Dairy Farmers</t>
  </si>
  <si>
    <t>Rabbit Hash General Store</t>
  </si>
  <si>
    <t>Fazolis</t>
  </si>
  <si>
    <t>Wawa</t>
  </si>
  <si>
    <t>Sack N Save</t>
  </si>
  <si>
    <t>Highland Coffee Company</t>
  </si>
  <si>
    <t>Seviche</t>
  </si>
  <si>
    <t>Dairy Delight</t>
  </si>
  <si>
    <t>Professional Services</t>
  </si>
  <si>
    <t>Integratron</t>
  </si>
  <si>
    <t>Gold Star Chili</t>
  </si>
  <si>
    <t>Wegmans</t>
  </si>
  <si>
    <t>Ralph's</t>
  </si>
  <si>
    <t>Hometown Pizza</t>
  </si>
  <si>
    <t>Other Services</t>
  </si>
  <si>
    <t>Single Vision Petting Zoo</t>
  </si>
  <si>
    <t>LGNE</t>
  </si>
  <si>
    <t>USPS</t>
  </si>
  <si>
    <t>Lillian's Music Store</t>
  </si>
  <si>
    <t>El Nopal</t>
  </si>
  <si>
    <t>ATV Phone &amp; Cable</t>
  </si>
  <si>
    <t>Other Travel</t>
  </si>
  <si>
    <t>Festival Cruises</t>
  </si>
  <si>
    <t>Internet</t>
  </si>
  <si>
    <t>The Stranger</t>
  </si>
  <si>
    <t>Krugers</t>
  </si>
  <si>
    <t>St Francis Animal Hospital</t>
  </si>
  <si>
    <t>Bonanza</t>
  </si>
  <si>
    <t>Pompilio's</t>
  </si>
  <si>
    <t>Mortgage</t>
  </si>
  <si>
    <t>Waystar Mortgages</t>
  </si>
  <si>
    <t>HeyPal</t>
  </si>
  <si>
    <t>Wrigley Field</t>
  </si>
  <si>
    <t>Highlands Dry Cleaners</t>
  </si>
  <si>
    <t>Offtrak</t>
  </si>
  <si>
    <t>Bryant HVAC</t>
  </si>
  <si>
    <t>Cincinnati Transmission</t>
  </si>
  <si>
    <t>Payment/Credit</t>
  </si>
  <si>
    <t>Lodging</t>
  </si>
  <si>
    <t>The Brown Hotel</t>
  </si>
  <si>
    <t>Other</t>
  </si>
  <si>
    <t>Airfare</t>
  </si>
  <si>
    <t>Alpha Air</t>
  </si>
  <si>
    <t>Central Supply</t>
  </si>
  <si>
    <t>Maddox Dentistry</t>
  </si>
  <si>
    <t>Health Care</t>
  </si>
  <si>
    <t>Walgreens</t>
  </si>
  <si>
    <t>Stoneledge</t>
  </si>
  <si>
    <t>HR Block</t>
  </si>
  <si>
    <t>Sky Village Swap Meet</t>
  </si>
  <si>
    <t>Green Tortoise</t>
  </si>
  <si>
    <t>CatsPause</t>
  </si>
  <si>
    <t>Chicken Limo</t>
  </si>
  <si>
    <t>Louden Auto Care</t>
  </si>
  <si>
    <t>Second City Theater</t>
  </si>
  <si>
    <t>Madison Square Garden</t>
  </si>
  <si>
    <t>Admiral Home Insurance</t>
  </si>
  <si>
    <t>Lexington Herald Leader</t>
  </si>
  <si>
    <t>General Butler Lodge</t>
  </si>
  <si>
    <t>The Crocodile</t>
  </si>
  <si>
    <t>Debit</t>
  </si>
  <si>
    <t>Category</t>
  </si>
  <si>
    <t>Description</t>
  </si>
  <si>
    <t>PurchaseDate</t>
  </si>
  <si>
    <t>Spending</t>
  </si>
  <si>
    <t>SAVINGS GOAL</t>
  </si>
  <si>
    <t>TARGET DATE</t>
  </si>
  <si>
    <t>CURRENT SAVINGS</t>
  </si>
  <si>
    <t>MONTLY SAVINGS NEEDED</t>
  </si>
  <si>
    <t>% of montly income</t>
  </si>
  <si>
    <t>DAILY BUDGET</t>
  </si>
  <si>
    <t xml:space="preserve">Deduct Savings From Budget? </t>
  </si>
  <si>
    <t>Yes</t>
  </si>
  <si>
    <t>No</t>
  </si>
  <si>
    <t>Subcategory</t>
  </si>
  <si>
    <t>Services</t>
  </si>
  <si>
    <t>Dining/Travel</t>
  </si>
  <si>
    <t>Utilities</t>
  </si>
  <si>
    <t>Mortgage/Rent</t>
  </si>
  <si>
    <t>Category Group</t>
  </si>
  <si>
    <t>Row Labels</t>
  </si>
  <si>
    <t>Grand Total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</si>
  <si>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</si>
  <si>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</si>
  <si>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</si>
  <si>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</si>
  <si>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</si>
  <si>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</si>
  <si>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</si>
  <si>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</si>
  <si>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</si>
  <si>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</si>
  <si>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</si>
  <si>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</si>
  <si>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Column Labels</t>
  </si>
  <si>
    <t>(All)</t>
  </si>
  <si>
    <t>Sum of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</si>
</sst>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0.39997558519241921"/>
      <name val="Calibri"/>
      <family val="2"/>
      <scheme val="minor"/>
    </font>
    <font>
      <sz val="18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2" applyNumberFormat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1" xfId="2"/>
    <xf numFmtId="0" fontId="4" fillId="4" borderId="1" xfId="2" applyFont="1" applyFill="1"/>
    <xf numFmtId="164" fontId="6" fillId="0" borderId="0" xfId="0" applyNumberFormat="1" applyFont="1"/>
    <xf numFmtId="14" fontId="0" fillId="0" borderId="0" xfId="0" applyNumberFormat="1"/>
    <xf numFmtId="0" fontId="6" fillId="0" borderId="0" xfId="0" applyFont="1"/>
    <xf numFmtId="165" fontId="0" fillId="0" borderId="0" xfId="0" applyNumberFormat="1"/>
    <xf numFmtId="10" fontId="6" fillId="0" borderId="0" xfId="0" applyNumberFormat="1" applyFont="1"/>
    <xf numFmtId="0" fontId="7" fillId="5" borderId="0" xfId="0" applyFont="1" applyFill="1"/>
    <xf numFmtId="0" fontId="8" fillId="5" borderId="0" xfId="0" applyFont="1" applyFill="1"/>
    <xf numFmtId="0" fontId="6" fillId="5" borderId="0" xfId="0" applyFont="1" applyFill="1"/>
    <xf numFmtId="164" fontId="6" fillId="0" borderId="0" xfId="0" applyNumberFormat="1" applyFont="1" applyAlignment="1">
      <alignment horizontal="left"/>
    </xf>
    <xf numFmtId="0" fontId="10" fillId="6" borderId="0" xfId="0" applyFont="1" applyFill="1" applyAlignment="1">
      <alignment vertical="top"/>
    </xf>
    <xf numFmtId="0" fontId="11" fillId="6" borderId="0" xfId="0" applyFont="1" applyFill="1" applyAlignment="1">
      <alignment vertical="top"/>
    </xf>
    <xf numFmtId="0" fontId="12" fillId="6" borderId="0" xfId="0" applyFont="1" applyFill="1" applyAlignment="1">
      <alignment vertical="top"/>
    </xf>
    <xf numFmtId="0" fontId="10" fillId="6" borderId="0" xfId="0" applyFont="1" applyFill="1"/>
    <xf numFmtId="0" fontId="13" fillId="6" borderId="0" xfId="0" applyFont="1" applyFill="1"/>
    <xf numFmtId="0" fontId="8" fillId="6" borderId="0" xfId="0" applyFont="1" applyFill="1"/>
    <xf numFmtId="0" fontId="0" fillId="6" borderId="0" xfId="0" applyFill="1"/>
    <xf numFmtId="0" fontId="7" fillId="5" borderId="0" xfId="0" applyFont="1" applyFill="1" applyAlignment="1">
      <alignment vertical="top"/>
    </xf>
    <xf numFmtId="0" fontId="8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3" borderId="2" xfId="3"/>
    <xf numFmtId="0" fontId="0" fillId="8" borderId="4" xfId="0" applyFill="1" applyBorder="1"/>
    <xf numFmtId="0" fontId="0" fillId="0" borderId="4" xfId="0" applyBorder="1"/>
    <xf numFmtId="0" fontId="0" fillId="8" borderId="3" xfId="0" applyFill="1" applyBorder="1"/>
    <xf numFmtId="0" fontId="0" fillId="0" borderId="3" xfId="0" applyBorder="1"/>
    <xf numFmtId="0" fontId="9" fillId="7" borderId="5" xfId="0" applyFont="1" applyFill="1" applyBorder="1"/>
    <xf numFmtId="0" fontId="9" fillId="7" borderId="6" xfId="0" applyFont="1" applyFill="1" applyBorder="1"/>
    <xf numFmtId="0" fontId="0" fillId="0" borderId="0" xfId="0" pivotButton="1"/>
    <xf numFmtId="0" fontId="5" fillId="2" borderId="0" xfId="1" applyFont="1" applyAlignment="1">
      <alignment horizontal="left"/>
    </xf>
    <xf numFmtId="0" fontId="0" fillId="0" borderId="0" xfId="0" applyNumberFormat="1"/>
  </cellXfs>
  <cellStyles count="4">
    <cellStyle name="Accent1" xfId="1" builtinId="29"/>
    <cellStyle name="Heading 3" xfId="2" builtinId="18"/>
    <cellStyle name="Input" xfId="3" builtinId="20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19" formatCode="m/d/yy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vs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Montly income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'budget project'!$C$3</c:f>
              <c:numCache>
                <c:formatCode>"$"#,##0.00</c:formatCode>
                <c:ptCount val="1"/>
                <c:pt idx="0">
                  <c:v>7606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B-014B-8102-55C9B8625927}"/>
            </c:ext>
          </c:extLst>
        </c:ser>
        <c:ser>
          <c:idx val="1"/>
          <c:order val="1"/>
          <c:tx>
            <c:v>montly expenses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'budget project'!$C$5</c:f>
              <c:numCache>
                <c:formatCode>"$"#,##0.00</c:formatCode>
                <c:ptCount val="1"/>
                <c:pt idx="0">
                  <c:v>5668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B-014B-8102-55C9B8625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63910175"/>
        <c:axId val="1764554383"/>
      </c:barChart>
      <c:catAx>
        <c:axId val="1763910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554383"/>
        <c:crosses val="autoZero"/>
        <c:auto val="1"/>
        <c:lblAlgn val="ctr"/>
        <c:lblOffset val="100"/>
        <c:noMultiLvlLbl val="0"/>
      </c:catAx>
      <c:valAx>
        <c:axId val="17645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91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 years spending summary'!$B$1</c:f>
              <c:strCache>
                <c:ptCount val="1"/>
                <c:pt idx="0">
                  <c:v>Spending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'3 years spending summary'!$A$2:$A$17</c:f>
              <c:strCache>
                <c:ptCount val="16"/>
                <c:pt idx="0">
                  <c:v>Mortgage</c:v>
                </c:pt>
                <c:pt idx="1">
                  <c:v>Gas/Automotive</c:v>
                </c:pt>
                <c:pt idx="2">
                  <c:v>Dining</c:v>
                </c:pt>
                <c:pt idx="3">
                  <c:v>Merchandise</c:v>
                </c:pt>
                <c:pt idx="4">
                  <c:v>Other</c:v>
                </c:pt>
                <c:pt idx="5">
                  <c:v>Other Services</c:v>
                </c:pt>
                <c:pt idx="6">
                  <c:v>Electricity</c:v>
                </c:pt>
                <c:pt idx="7">
                  <c:v>Lodging</c:v>
                </c:pt>
                <c:pt idx="8">
                  <c:v>Airfare</c:v>
                </c:pt>
                <c:pt idx="9">
                  <c:v>Professional Services</c:v>
                </c:pt>
                <c:pt idx="10">
                  <c:v>Entertainment</c:v>
                </c:pt>
                <c:pt idx="11">
                  <c:v>Other Travel</c:v>
                </c:pt>
                <c:pt idx="12">
                  <c:v>Phone/Cable</c:v>
                </c:pt>
                <c:pt idx="13">
                  <c:v>Payment/Credit</c:v>
                </c:pt>
                <c:pt idx="14">
                  <c:v>Health Care</c:v>
                </c:pt>
                <c:pt idx="15">
                  <c:v>Internet</c:v>
                </c:pt>
              </c:strCache>
            </c:strRef>
          </c:cat>
          <c:val>
            <c:numRef>
              <c:f>'3 years spending summary'!$B$2:$B$17</c:f>
              <c:numCache>
                <c:formatCode>"$"#,##0.00</c:formatCode>
                <c:ptCount val="16"/>
                <c:pt idx="0">
                  <c:v>43820</c:v>
                </c:pt>
                <c:pt idx="1">
                  <c:v>12071.640000000001</c:v>
                </c:pt>
                <c:pt idx="2">
                  <c:v>31147.119999999977</c:v>
                </c:pt>
                <c:pt idx="3">
                  <c:v>51422.080000000009</c:v>
                </c:pt>
                <c:pt idx="4">
                  <c:v>4222.7400000000007</c:v>
                </c:pt>
                <c:pt idx="5">
                  <c:v>4224.3999999999978</c:v>
                </c:pt>
                <c:pt idx="6">
                  <c:v>3420.88</c:v>
                </c:pt>
                <c:pt idx="7">
                  <c:v>3178.6599999999994</c:v>
                </c:pt>
                <c:pt idx="8">
                  <c:v>6332.4900000000016</c:v>
                </c:pt>
                <c:pt idx="9">
                  <c:v>8687.35</c:v>
                </c:pt>
                <c:pt idx="10">
                  <c:v>695.44999999999993</c:v>
                </c:pt>
                <c:pt idx="11">
                  <c:v>2566.34</c:v>
                </c:pt>
                <c:pt idx="12">
                  <c:v>4381.04</c:v>
                </c:pt>
                <c:pt idx="13">
                  <c:v>0</c:v>
                </c:pt>
                <c:pt idx="14">
                  <c:v>288.96000000000004</c:v>
                </c:pt>
                <c:pt idx="15">
                  <c:v>1096.2099999999998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8-7E40-A673-9D04DD7C2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64245407"/>
        <c:axId val="1718585263"/>
      </c:barChart>
      <c:catAx>
        <c:axId val="1764245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585263"/>
        <c:crosses val="autoZero"/>
        <c:auto val="1"/>
        <c:lblAlgn val="ctr"/>
        <c:lblOffset val="100"/>
        <c:noMultiLvlLbl val="0"/>
      </c:catAx>
      <c:valAx>
        <c:axId val="17185852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76424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15" fmlaLink="Sheet9!$B$1" horiz="1" max="100" page="10" val="16"/>
</file>

<file path=xl/ctrlProps/ctrlProp2.xml><?xml version="1.0" encoding="utf-8"?>
<formControlPr xmlns="http://schemas.microsoft.com/office/spreadsheetml/2009/9/main" objectType="Scroll" dx="15" fmlaLink="Sheet9!$C$1" horiz="1" max="120" min="1" page="1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</xdr:row>
      <xdr:rowOff>63500</xdr:rowOff>
    </xdr:from>
    <xdr:to>
      <xdr:col>10</xdr:col>
      <xdr:colOff>812800</xdr:colOff>
      <xdr:row>16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3C32AD-5A65-44F2-17EC-D1753C13B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1</xdr:row>
      <xdr:rowOff>63500</xdr:rowOff>
    </xdr:from>
    <xdr:to>
      <xdr:col>16</xdr:col>
      <xdr:colOff>596900</xdr:colOff>
      <xdr:row>16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2701F-7B2D-122D-9AF6-169C5C5DE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546100</xdr:colOff>
          <xdr:row>1</xdr:row>
          <xdr:rowOff>165100</xdr:rowOff>
        </xdr:from>
        <xdr:to>
          <xdr:col>5</xdr:col>
          <xdr:colOff>1422400</xdr:colOff>
          <xdr:row>2</xdr:row>
          <xdr:rowOff>190500</xdr:rowOff>
        </xdr:to>
        <xdr:sp macro="" textlink="">
          <xdr:nvSpPr>
            <xdr:cNvPr id="8195" name="Scroll Bar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495300</xdr:colOff>
          <xdr:row>4</xdr:row>
          <xdr:rowOff>25400</xdr:rowOff>
        </xdr:from>
        <xdr:to>
          <xdr:col>5</xdr:col>
          <xdr:colOff>1422400</xdr:colOff>
          <xdr:row>5</xdr:row>
          <xdr:rowOff>12700</xdr:rowOff>
        </xdr:to>
        <xdr:sp macro="" textlink="">
          <xdr:nvSpPr>
            <xdr:cNvPr id="8196" name="Scroll Bar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ravi/Desktop/Courses/Excel%20Bootcamp/Budget%20Project/Personal%20Budget%20&amp;%20Expense%20Tracker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myy.karaalioglu/Downloads/Data+Visualization+-+Budget+Project+Solution+File.xlsx" TargetMode="External"/><Relationship Id="rId1" Type="http://schemas.openxmlformats.org/officeDocument/2006/relationships/externalLinkPath" Target="Data+Visualization+-+Budget+Project+Solution+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avings Calculator"/>
      <sheetName val="Monthly Income"/>
      <sheetName val="Monthly Expenses"/>
      <sheetName val="Spending Summary"/>
      <sheetName val="Data"/>
      <sheetName val="Chart Data"/>
      <sheetName val="Lookup Table"/>
      <sheetName val="Behind The Scenes"/>
      <sheetName val="Raw Data"/>
    </sheetNames>
    <sheetDataSet>
      <sheetData sheetId="0"/>
      <sheetData sheetId="1">
        <row r="10">
          <cell r="C10">
            <v>699.36708860759495</v>
          </cell>
          <cell r="J10" t="str">
            <v>Yes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2">
          <cell r="A2">
            <v>59</v>
          </cell>
          <cell r="B2">
            <v>79</v>
          </cell>
        </row>
      </sheetData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avings Calculator"/>
      <sheetName val="Monthly Income"/>
      <sheetName val="Monthly Expenses"/>
      <sheetName val="Spending Summary"/>
      <sheetName val="Transaction History"/>
      <sheetName val="Behind The Sce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E2">
            <v>71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9.522386574077" createdVersion="8" refreshedVersion="8" minRefreshableVersion="3" recordCount="2326" xr:uid="{B572E318-EF43-2743-9DEB-C03AE8B99B67}">
  <cacheSource type="worksheet">
    <worksheetSource name="Transaction"/>
  </cacheSource>
  <cacheFields count="7">
    <cacheField name="PurchaseDate" numFmtId="14">
      <sharedItems containsSemiMixedTypes="0" containsNonDate="0" containsDate="1" containsString="0" minDate="2019-06-01T00:00:00" maxDate="2021-11-01T00:00:00" count="815">
        <d v="2019-06-01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5T00:00:00"/>
        <d v="2019-06-16T00:00:00"/>
        <d v="2019-06-17T00:00:00"/>
        <d v="2019-06-18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9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3T00:00:00"/>
        <d v="2019-11-04T00:00:00"/>
        <d v="2019-11-05T00:00:00"/>
        <d v="2019-11-06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6T00:00:00"/>
        <d v="2019-11-27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2T00:00:00"/>
        <d v="2020-01-23T00:00:00"/>
        <d v="2020-01-24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7T00:00:00"/>
        <d v="2020-02-08T00:00:00"/>
        <d v="2020-02-09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1T00:00:00"/>
        <d v="2020-02-22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5-01T00:00:00"/>
        <d v="2020-04-02T00:00:00"/>
        <d v="2020-04-03T00:00:00"/>
        <d v="2020-04-04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5T00:00:00"/>
        <d v="2020-12-06T00:00:00"/>
        <d v="2020-12-07T00:00:00"/>
        <d v="2020-12-08T00:00:00"/>
        <d v="2020-12-10T00:00:00"/>
        <d v="2020-12-11T00:00:00"/>
        <d v="2020-12-12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6T00:00:00"/>
        <d v="2021-01-17T00:00:00"/>
        <d v="2021-01-19T00:00:00"/>
        <d v="2021-01-20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1T00:00:00"/>
        <d v="2021-02-01T00:00:00"/>
        <d v="2021-02-02T00:00:00"/>
        <d v="2021-02-03T00:00:00"/>
        <d v="2021-02-04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9T00:00:00"/>
        <d v="2021-03-10T00:00:00"/>
        <d v="2021-03-11T00:00:00"/>
        <d v="2021-03-12T00:00:00"/>
        <d v="2021-03-13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7T00:00:00"/>
        <d v="2021-04-08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4T00:00:00"/>
        <d v="2021-05-05T00:00:00"/>
        <d v="2021-05-06T00:00:00"/>
        <d v="2021-05-07T00:00:00"/>
        <d v="2021-05-08T00:00:00"/>
        <d v="2021-05-10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3T00:00:00"/>
        <d v="2021-06-04T00:00:00"/>
        <d v="2021-06-05T00:00:00"/>
        <d v="2021-06-06T00:00:00"/>
        <d v="2021-06-08T00:00:00"/>
        <d v="2021-06-09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30T00:00:00"/>
        <d v="2021-07-01T00:00:00"/>
        <d v="2021-07-02T00:00:00"/>
        <d v="2021-07-03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9T00:00:00"/>
        <d v="2021-08-20T00:00:00"/>
        <d v="2021-08-21T00:00:00"/>
        <d v="2021-08-23T00:00:00"/>
        <d v="2021-08-24T00:00:00"/>
        <d v="2021-08-25T00:00:00"/>
        <d v="2021-08-26T00:00:00"/>
        <d v="2021-08-27T00:00:00"/>
        <d v="2021-08-29T00:00:00"/>
        <d v="2021-08-30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7T00:00:00"/>
        <d v="2021-10-28T00:00:00"/>
        <d v="2021-10-29T00:00:00"/>
        <d v="2021-10-30T00:00:00"/>
        <d v="2021-10-31T00:00:00"/>
      </sharedItems>
      <fieldGroup par="6" base="0">
        <rangePr groupBy="months" startDate="2019-06-01T00:00:00" endDate="2021-11-01T00:00:00"/>
        <groupItems count="14">
          <s v="&lt;6/1/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/21"/>
        </groupItems>
      </fieldGroup>
    </cacheField>
    <cacheField name="Description" numFmtId="0">
      <sharedItems containsMixedTypes="1" containsNumber="1" containsInteger="1" minValue="0" maxValue="0" count="54">
        <s v="Waystar Mortgages"/>
        <s v="United Dairy Farmers"/>
        <s v="Seviche"/>
        <s v="Rabbit Hash General Store"/>
        <s v="Wegmans"/>
        <s v="Dairy Delight"/>
        <s v="Central Supply"/>
        <s v="Highland Coffee Company"/>
        <s v="Sack N Save"/>
        <s v="Lillian's Music Store"/>
        <s v="Fazolis"/>
        <s v="Gold Star Chili"/>
        <s v="HeyPal"/>
        <s v="El Nopal"/>
        <s v="H Mart"/>
        <s v="Wawa"/>
        <s v="Louden Auto Care"/>
        <s v="LGNE"/>
        <s v="General Butler Lodge"/>
        <s v="Ralph's"/>
        <s v="Alpha Air"/>
        <s v="Bryant HVAC"/>
        <s v="Dixie Chili"/>
        <s v="HR Block"/>
        <s v="Krugers"/>
        <s v="Second City Theater"/>
        <s v="Hometown Pizza"/>
        <s v="The Crocodile"/>
        <s v="Chicken Limo"/>
        <s v="Sky Village Swap Meet"/>
        <s v="Admiral Home Insurance"/>
        <s v="Offtrak"/>
        <s v="ATV Phone &amp; Cable"/>
        <n v="0"/>
        <s v="Green Tortoise"/>
        <s v="Single Vision Petting Zoo"/>
        <s v="Integratron"/>
        <s v="Havana Rumba"/>
        <s v="Walgreens"/>
        <s v="CatsPause"/>
        <s v="Pompilio's"/>
        <s v="Bonanza"/>
        <s v="St Francis Animal Hospital"/>
        <s v="Madison Square Garden"/>
        <s v="Cincinnati Transmission"/>
        <s v="The Brown Hotel"/>
        <s v="Festival Cruises"/>
        <s v="Stoneledge"/>
        <s v="Lexington Herald Leader"/>
        <s v="Highlands Dry Cleaners"/>
        <s v="Wrigley Field"/>
        <s v="Maddox Dentistry"/>
        <s v="USPS"/>
        <s v="The Stranger"/>
      </sharedItems>
    </cacheField>
    <cacheField name="Category" numFmtId="0">
      <sharedItems count="16">
        <s v="Mortgage"/>
        <s v="Gas/Automotive"/>
        <s v="Dining"/>
        <s v="Merchandise"/>
        <s v="Other"/>
        <s v="Other Services"/>
        <s v="Electricity"/>
        <s v="Lodging"/>
        <s v="Airfare"/>
        <s v="Professional Services"/>
        <s v="Entertainment"/>
        <s v="Other Travel"/>
        <s v="Phone/Cable"/>
        <s v="Payment/Credit"/>
        <s v="Health Care"/>
        <s v="Internet"/>
      </sharedItems>
    </cacheField>
    <cacheField name="Debit" numFmtId="0">
      <sharedItems containsSemiMixedTypes="0" containsString="0" containsNumber="1" minValue="0" maxValue="1565"/>
    </cacheField>
    <cacheField name="Category Group" numFmtId="0">
      <sharedItems count="6">
        <s v="Mortgage/Rent"/>
        <s v="Services"/>
        <s v="Dining/Travel"/>
        <s v="Merchandise"/>
        <s v="Utilities"/>
        <s v="Payment/Credit"/>
      </sharedItems>
    </cacheField>
    <cacheField name="Quarters" numFmtId="0" databaseField="0">
      <fieldGroup base="0">
        <rangePr groupBy="quarters" startDate="2019-06-01T00:00:00" endDate="2021-11-01T00:00:00"/>
        <groupItems count="6">
          <s v="&lt;6/1/19"/>
          <s v="Qtr1"/>
          <s v="Qtr2"/>
          <s v="Qtr3"/>
          <s v="Qtr4"/>
          <s v="&gt;11/1/21"/>
        </groupItems>
      </fieldGroup>
    </cacheField>
    <cacheField name="Years" numFmtId="0" databaseField="0">
      <fieldGroup base="0">
        <rangePr groupBy="years" startDate="2019-06-01T00:00:00" endDate="2021-11-01T00:00:00"/>
        <groupItems count="5">
          <s v="&lt;6/1/19"/>
          <s v="2019"/>
          <s v="2020"/>
          <s v="2021"/>
          <s v="&gt;11/1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26">
  <r>
    <x v="0"/>
    <x v="0"/>
    <x v="0"/>
    <n v="1565"/>
    <x v="0"/>
  </r>
  <r>
    <x v="1"/>
    <x v="1"/>
    <x v="1"/>
    <n v="19.739999999999998"/>
    <x v="1"/>
  </r>
  <r>
    <x v="1"/>
    <x v="2"/>
    <x v="2"/>
    <n v="22.64"/>
    <x v="2"/>
  </r>
  <r>
    <x v="2"/>
    <x v="3"/>
    <x v="3"/>
    <n v="35.18"/>
    <x v="3"/>
  </r>
  <r>
    <x v="2"/>
    <x v="4"/>
    <x v="3"/>
    <n v="213.86"/>
    <x v="3"/>
  </r>
  <r>
    <x v="3"/>
    <x v="5"/>
    <x v="2"/>
    <n v="25.18"/>
    <x v="2"/>
  </r>
  <r>
    <x v="3"/>
    <x v="6"/>
    <x v="4"/>
    <n v="131"/>
    <x v="3"/>
  </r>
  <r>
    <x v="3"/>
    <x v="7"/>
    <x v="2"/>
    <n v="62.37"/>
    <x v="2"/>
  </r>
  <r>
    <x v="4"/>
    <x v="7"/>
    <x v="2"/>
    <n v="53.98"/>
    <x v="2"/>
  </r>
  <r>
    <x v="4"/>
    <x v="8"/>
    <x v="3"/>
    <n v="32.49"/>
    <x v="3"/>
  </r>
  <r>
    <x v="5"/>
    <x v="9"/>
    <x v="2"/>
    <n v="31.37"/>
    <x v="2"/>
  </r>
  <r>
    <x v="6"/>
    <x v="10"/>
    <x v="2"/>
    <n v="45.92"/>
    <x v="2"/>
  </r>
  <r>
    <x v="6"/>
    <x v="11"/>
    <x v="2"/>
    <n v="23.89"/>
    <x v="2"/>
  </r>
  <r>
    <x v="6"/>
    <x v="12"/>
    <x v="5"/>
    <n v="15.09"/>
    <x v="1"/>
  </r>
  <r>
    <x v="7"/>
    <x v="13"/>
    <x v="2"/>
    <n v="7.84"/>
    <x v="2"/>
  </r>
  <r>
    <x v="8"/>
    <x v="14"/>
    <x v="3"/>
    <n v="10.83"/>
    <x v="3"/>
  </r>
  <r>
    <x v="9"/>
    <x v="1"/>
    <x v="1"/>
    <n v="48.73"/>
    <x v="1"/>
  </r>
  <r>
    <x v="10"/>
    <x v="1"/>
    <x v="1"/>
    <n v="53.76"/>
    <x v="1"/>
  </r>
  <r>
    <x v="10"/>
    <x v="14"/>
    <x v="3"/>
    <n v="47.27"/>
    <x v="3"/>
  </r>
  <r>
    <x v="10"/>
    <x v="9"/>
    <x v="2"/>
    <n v="25.43"/>
    <x v="2"/>
  </r>
  <r>
    <x v="10"/>
    <x v="15"/>
    <x v="1"/>
    <n v="28.74"/>
    <x v="1"/>
  </r>
  <r>
    <x v="11"/>
    <x v="4"/>
    <x v="3"/>
    <n v="102.94"/>
    <x v="3"/>
  </r>
  <r>
    <x v="12"/>
    <x v="11"/>
    <x v="2"/>
    <n v="8.17"/>
    <x v="2"/>
  </r>
  <r>
    <x v="12"/>
    <x v="16"/>
    <x v="1"/>
    <n v="336.03"/>
    <x v="1"/>
  </r>
  <r>
    <x v="12"/>
    <x v="17"/>
    <x v="6"/>
    <n v="163.44"/>
    <x v="4"/>
  </r>
  <r>
    <x v="13"/>
    <x v="18"/>
    <x v="7"/>
    <n v="153"/>
    <x v="2"/>
  </r>
  <r>
    <x v="13"/>
    <x v="19"/>
    <x v="3"/>
    <n v="229.7"/>
    <x v="3"/>
  </r>
  <r>
    <x v="13"/>
    <x v="4"/>
    <x v="3"/>
    <n v="92.43"/>
    <x v="3"/>
  </r>
  <r>
    <x v="14"/>
    <x v="2"/>
    <x v="2"/>
    <n v="19.78"/>
    <x v="2"/>
  </r>
  <r>
    <x v="14"/>
    <x v="20"/>
    <x v="8"/>
    <n v="112.46"/>
    <x v="2"/>
  </r>
  <r>
    <x v="14"/>
    <x v="17"/>
    <x v="6"/>
    <n v="102.64"/>
    <x v="4"/>
  </r>
  <r>
    <x v="15"/>
    <x v="7"/>
    <x v="2"/>
    <n v="11.37"/>
    <x v="2"/>
  </r>
  <r>
    <x v="15"/>
    <x v="21"/>
    <x v="9"/>
    <n v="509.07"/>
    <x v="1"/>
  </r>
  <r>
    <x v="15"/>
    <x v="22"/>
    <x v="2"/>
    <n v="48.67"/>
    <x v="2"/>
  </r>
  <r>
    <x v="15"/>
    <x v="19"/>
    <x v="3"/>
    <n v="18"/>
    <x v="3"/>
  </r>
  <r>
    <x v="15"/>
    <x v="22"/>
    <x v="2"/>
    <n v="13.25"/>
    <x v="2"/>
  </r>
  <r>
    <x v="15"/>
    <x v="15"/>
    <x v="1"/>
    <n v="34.229999999999997"/>
    <x v="1"/>
  </r>
  <r>
    <x v="16"/>
    <x v="15"/>
    <x v="1"/>
    <n v="30.99"/>
    <x v="1"/>
  </r>
  <r>
    <x v="16"/>
    <x v="19"/>
    <x v="3"/>
    <n v="16.89"/>
    <x v="3"/>
  </r>
  <r>
    <x v="16"/>
    <x v="4"/>
    <x v="3"/>
    <n v="39.31"/>
    <x v="3"/>
  </r>
  <r>
    <x v="17"/>
    <x v="23"/>
    <x v="9"/>
    <n v="46.19"/>
    <x v="1"/>
  </r>
  <r>
    <x v="18"/>
    <x v="4"/>
    <x v="3"/>
    <n v="53.51"/>
    <x v="3"/>
  </r>
  <r>
    <x v="18"/>
    <x v="3"/>
    <x v="3"/>
    <n v="47.57"/>
    <x v="3"/>
  </r>
  <r>
    <x v="18"/>
    <x v="24"/>
    <x v="3"/>
    <n v="9.91"/>
    <x v="3"/>
  </r>
  <r>
    <x v="18"/>
    <x v="11"/>
    <x v="2"/>
    <n v="100.74"/>
    <x v="2"/>
  </r>
  <r>
    <x v="18"/>
    <x v="15"/>
    <x v="1"/>
    <n v="28.48"/>
    <x v="1"/>
  </r>
  <r>
    <x v="18"/>
    <x v="19"/>
    <x v="3"/>
    <n v="70.52"/>
    <x v="3"/>
  </r>
  <r>
    <x v="19"/>
    <x v="13"/>
    <x v="2"/>
    <n v="20.04"/>
    <x v="2"/>
  </r>
  <r>
    <x v="19"/>
    <x v="10"/>
    <x v="2"/>
    <n v="11.53"/>
    <x v="2"/>
  </r>
  <r>
    <x v="20"/>
    <x v="4"/>
    <x v="3"/>
    <n v="56"/>
    <x v="3"/>
  </r>
  <r>
    <x v="20"/>
    <x v="25"/>
    <x v="5"/>
    <n v="92.48"/>
    <x v="1"/>
  </r>
  <r>
    <x v="21"/>
    <x v="4"/>
    <x v="3"/>
    <n v="16.579999999999998"/>
    <x v="3"/>
  </r>
  <r>
    <x v="21"/>
    <x v="26"/>
    <x v="2"/>
    <n v="47.26"/>
    <x v="2"/>
  </r>
  <r>
    <x v="21"/>
    <x v="1"/>
    <x v="1"/>
    <n v="51"/>
    <x v="1"/>
  </r>
  <r>
    <x v="22"/>
    <x v="9"/>
    <x v="2"/>
    <n v="35.159999999999997"/>
    <x v="2"/>
  </r>
  <r>
    <x v="23"/>
    <x v="8"/>
    <x v="3"/>
    <n v="102.94"/>
    <x v="3"/>
  </r>
  <r>
    <x v="24"/>
    <x v="3"/>
    <x v="3"/>
    <n v="14.76"/>
    <x v="3"/>
  </r>
  <r>
    <x v="25"/>
    <x v="15"/>
    <x v="1"/>
    <n v="43.57"/>
    <x v="1"/>
  </r>
  <r>
    <x v="25"/>
    <x v="27"/>
    <x v="10"/>
    <n v="5.77"/>
    <x v="2"/>
  </r>
  <r>
    <x v="26"/>
    <x v="11"/>
    <x v="2"/>
    <n v="23.49"/>
    <x v="2"/>
  </r>
  <r>
    <x v="26"/>
    <x v="15"/>
    <x v="1"/>
    <n v="38.14"/>
    <x v="1"/>
  </r>
  <r>
    <x v="26"/>
    <x v="9"/>
    <x v="2"/>
    <n v="26.2"/>
    <x v="2"/>
  </r>
  <r>
    <x v="27"/>
    <x v="24"/>
    <x v="3"/>
    <n v="265.70999999999998"/>
    <x v="3"/>
  </r>
  <r>
    <x v="27"/>
    <x v="1"/>
    <x v="1"/>
    <n v="3.14"/>
    <x v="1"/>
  </r>
  <r>
    <x v="28"/>
    <x v="19"/>
    <x v="3"/>
    <n v="114.69"/>
    <x v="3"/>
  </r>
  <r>
    <x v="28"/>
    <x v="3"/>
    <x v="3"/>
    <n v="55.8"/>
    <x v="3"/>
  </r>
  <r>
    <x v="28"/>
    <x v="19"/>
    <x v="3"/>
    <n v="54.93"/>
    <x v="3"/>
  </r>
  <r>
    <x v="29"/>
    <x v="15"/>
    <x v="1"/>
    <n v="48.84"/>
    <x v="1"/>
  </r>
  <r>
    <x v="29"/>
    <x v="10"/>
    <x v="2"/>
    <n v="12.83"/>
    <x v="2"/>
  </r>
  <r>
    <x v="29"/>
    <x v="7"/>
    <x v="2"/>
    <n v="70.430000000000007"/>
    <x v="2"/>
  </r>
  <r>
    <x v="29"/>
    <x v="4"/>
    <x v="3"/>
    <n v="83.73"/>
    <x v="3"/>
  </r>
  <r>
    <x v="30"/>
    <x v="4"/>
    <x v="3"/>
    <n v="20"/>
    <x v="3"/>
  </r>
  <r>
    <x v="30"/>
    <x v="7"/>
    <x v="2"/>
    <n v="41.21"/>
    <x v="2"/>
  </r>
  <r>
    <x v="30"/>
    <x v="1"/>
    <x v="1"/>
    <n v="54.39"/>
    <x v="1"/>
  </r>
  <r>
    <x v="30"/>
    <x v="7"/>
    <x v="2"/>
    <n v="33.520000000000003"/>
    <x v="2"/>
  </r>
  <r>
    <x v="30"/>
    <x v="8"/>
    <x v="3"/>
    <n v="94.12"/>
    <x v="3"/>
  </r>
  <r>
    <x v="31"/>
    <x v="3"/>
    <x v="3"/>
    <n v="30.61"/>
    <x v="3"/>
  </r>
  <r>
    <x v="31"/>
    <x v="19"/>
    <x v="3"/>
    <n v="50.65"/>
    <x v="3"/>
  </r>
  <r>
    <x v="31"/>
    <x v="9"/>
    <x v="2"/>
    <n v="53.72"/>
    <x v="2"/>
  </r>
  <r>
    <x v="32"/>
    <x v="2"/>
    <x v="2"/>
    <n v="23.09"/>
    <x v="2"/>
  </r>
  <r>
    <x v="33"/>
    <x v="8"/>
    <x v="3"/>
    <n v="44.35"/>
    <x v="3"/>
  </r>
  <r>
    <x v="33"/>
    <x v="14"/>
    <x v="3"/>
    <n v="28.69"/>
    <x v="3"/>
  </r>
  <r>
    <x v="33"/>
    <x v="14"/>
    <x v="3"/>
    <n v="24.06"/>
    <x v="3"/>
  </r>
  <r>
    <x v="33"/>
    <x v="11"/>
    <x v="2"/>
    <n v="44.52"/>
    <x v="2"/>
  </r>
  <r>
    <x v="33"/>
    <x v="17"/>
    <x v="6"/>
    <n v="125.44"/>
    <x v="4"/>
  </r>
  <r>
    <x v="33"/>
    <x v="22"/>
    <x v="2"/>
    <n v="60.37"/>
    <x v="2"/>
  </r>
  <r>
    <x v="34"/>
    <x v="15"/>
    <x v="1"/>
    <n v="48.28"/>
    <x v="1"/>
  </r>
  <r>
    <x v="34"/>
    <x v="5"/>
    <x v="2"/>
    <n v="43.27"/>
    <x v="2"/>
  </r>
  <r>
    <x v="34"/>
    <x v="8"/>
    <x v="3"/>
    <n v="30.34"/>
    <x v="3"/>
  </r>
  <r>
    <x v="34"/>
    <x v="28"/>
    <x v="5"/>
    <n v="13.99"/>
    <x v="1"/>
  </r>
  <r>
    <x v="34"/>
    <x v="29"/>
    <x v="4"/>
    <n v="504.62"/>
    <x v="3"/>
  </r>
  <r>
    <x v="35"/>
    <x v="22"/>
    <x v="2"/>
    <n v="5.61"/>
    <x v="2"/>
  </r>
  <r>
    <x v="35"/>
    <x v="30"/>
    <x v="5"/>
    <n v="337.48"/>
    <x v="1"/>
  </r>
  <r>
    <x v="35"/>
    <x v="10"/>
    <x v="2"/>
    <n v="14.69"/>
    <x v="2"/>
  </r>
  <r>
    <x v="36"/>
    <x v="3"/>
    <x v="3"/>
    <n v="55.37"/>
    <x v="3"/>
  </r>
  <r>
    <x v="36"/>
    <x v="31"/>
    <x v="11"/>
    <n v="126.14"/>
    <x v="2"/>
  </r>
  <r>
    <x v="37"/>
    <x v="3"/>
    <x v="3"/>
    <n v="18.64"/>
    <x v="3"/>
  </r>
  <r>
    <x v="38"/>
    <x v="1"/>
    <x v="1"/>
    <n v="44.01"/>
    <x v="1"/>
  </r>
  <r>
    <x v="39"/>
    <x v="4"/>
    <x v="3"/>
    <n v="100.98"/>
    <x v="3"/>
  </r>
  <r>
    <x v="39"/>
    <x v="7"/>
    <x v="2"/>
    <n v="61.5"/>
    <x v="2"/>
  </r>
  <r>
    <x v="39"/>
    <x v="1"/>
    <x v="1"/>
    <n v="27.74"/>
    <x v="1"/>
  </r>
  <r>
    <x v="39"/>
    <x v="19"/>
    <x v="3"/>
    <n v="57.8"/>
    <x v="3"/>
  </r>
  <r>
    <x v="39"/>
    <x v="2"/>
    <x v="2"/>
    <n v="43.32"/>
    <x v="2"/>
  </r>
  <r>
    <x v="40"/>
    <x v="10"/>
    <x v="2"/>
    <n v="48.58"/>
    <x v="2"/>
  </r>
  <r>
    <x v="40"/>
    <x v="14"/>
    <x v="3"/>
    <n v="150.1"/>
    <x v="3"/>
  </r>
  <r>
    <x v="41"/>
    <x v="10"/>
    <x v="2"/>
    <n v="20.45"/>
    <x v="2"/>
  </r>
  <r>
    <x v="41"/>
    <x v="32"/>
    <x v="12"/>
    <n v="16.55"/>
    <x v="4"/>
  </r>
  <r>
    <x v="41"/>
    <x v="3"/>
    <x v="3"/>
    <n v="87.51"/>
    <x v="3"/>
  </r>
  <r>
    <x v="41"/>
    <x v="33"/>
    <x v="13"/>
    <n v="0"/>
    <x v="5"/>
  </r>
  <r>
    <x v="41"/>
    <x v="17"/>
    <x v="6"/>
    <n v="104.88"/>
    <x v="4"/>
  </r>
  <r>
    <x v="42"/>
    <x v="10"/>
    <x v="2"/>
    <n v="27.97"/>
    <x v="2"/>
  </r>
  <r>
    <x v="42"/>
    <x v="5"/>
    <x v="2"/>
    <n v="8.4600000000000009"/>
    <x v="2"/>
  </r>
  <r>
    <x v="43"/>
    <x v="7"/>
    <x v="2"/>
    <n v="39.92"/>
    <x v="2"/>
  </r>
  <r>
    <x v="43"/>
    <x v="26"/>
    <x v="2"/>
    <n v="26.09"/>
    <x v="2"/>
  </r>
  <r>
    <x v="43"/>
    <x v="8"/>
    <x v="3"/>
    <n v="47.93"/>
    <x v="3"/>
  </r>
  <r>
    <x v="43"/>
    <x v="4"/>
    <x v="3"/>
    <n v="44.76"/>
    <x v="3"/>
  </r>
  <r>
    <x v="44"/>
    <x v="15"/>
    <x v="1"/>
    <n v="29.98"/>
    <x v="1"/>
  </r>
  <r>
    <x v="44"/>
    <x v="34"/>
    <x v="11"/>
    <n v="23.29"/>
    <x v="2"/>
  </r>
  <r>
    <x v="44"/>
    <x v="4"/>
    <x v="3"/>
    <n v="35.24"/>
    <x v="3"/>
  </r>
  <r>
    <x v="45"/>
    <x v="35"/>
    <x v="5"/>
    <n v="9.1999999999999993"/>
    <x v="1"/>
  </r>
  <r>
    <x v="46"/>
    <x v="14"/>
    <x v="3"/>
    <n v="42.6"/>
    <x v="3"/>
  </r>
  <r>
    <x v="47"/>
    <x v="36"/>
    <x v="9"/>
    <n v="102.68"/>
    <x v="1"/>
  </r>
  <r>
    <x v="47"/>
    <x v="7"/>
    <x v="2"/>
    <n v="23.58"/>
    <x v="2"/>
  </r>
  <r>
    <x v="47"/>
    <x v="2"/>
    <x v="2"/>
    <n v="20.28"/>
    <x v="2"/>
  </r>
  <r>
    <x v="47"/>
    <x v="19"/>
    <x v="3"/>
    <n v="81.73"/>
    <x v="3"/>
  </r>
  <r>
    <x v="47"/>
    <x v="14"/>
    <x v="3"/>
    <n v="94.28"/>
    <x v="3"/>
  </r>
  <r>
    <x v="48"/>
    <x v="3"/>
    <x v="3"/>
    <n v="10.41"/>
    <x v="3"/>
  </r>
  <r>
    <x v="48"/>
    <x v="15"/>
    <x v="1"/>
    <n v="20.53"/>
    <x v="1"/>
  </r>
  <r>
    <x v="48"/>
    <x v="9"/>
    <x v="2"/>
    <n v="26.23"/>
    <x v="2"/>
  </r>
  <r>
    <x v="48"/>
    <x v="1"/>
    <x v="1"/>
    <n v="35.840000000000003"/>
    <x v="1"/>
  </r>
  <r>
    <x v="48"/>
    <x v="4"/>
    <x v="3"/>
    <n v="35.729999999999997"/>
    <x v="3"/>
  </r>
  <r>
    <x v="48"/>
    <x v="25"/>
    <x v="5"/>
    <n v="46.24"/>
    <x v="1"/>
  </r>
  <r>
    <x v="49"/>
    <x v="11"/>
    <x v="2"/>
    <n v="68.16"/>
    <x v="2"/>
  </r>
  <r>
    <x v="49"/>
    <x v="3"/>
    <x v="3"/>
    <n v="127.62"/>
    <x v="3"/>
  </r>
  <r>
    <x v="49"/>
    <x v="19"/>
    <x v="3"/>
    <n v="9.83"/>
    <x v="3"/>
  </r>
  <r>
    <x v="49"/>
    <x v="37"/>
    <x v="2"/>
    <n v="36.21"/>
    <x v="2"/>
  </r>
  <r>
    <x v="50"/>
    <x v="3"/>
    <x v="3"/>
    <n v="53.67"/>
    <x v="3"/>
  </r>
  <r>
    <x v="50"/>
    <x v="4"/>
    <x v="3"/>
    <n v="169.08"/>
    <x v="3"/>
  </r>
  <r>
    <x v="50"/>
    <x v="22"/>
    <x v="2"/>
    <n v="4.5"/>
    <x v="2"/>
  </r>
  <r>
    <x v="50"/>
    <x v="38"/>
    <x v="14"/>
    <n v="19.670000000000002"/>
    <x v="1"/>
  </r>
  <r>
    <x v="51"/>
    <x v="39"/>
    <x v="15"/>
    <n v="4.68"/>
    <x v="1"/>
  </r>
  <r>
    <x v="51"/>
    <x v="40"/>
    <x v="2"/>
    <n v="37.24"/>
    <x v="2"/>
  </r>
  <r>
    <x v="52"/>
    <x v="8"/>
    <x v="3"/>
    <n v="61.15"/>
    <x v="3"/>
  </r>
  <r>
    <x v="52"/>
    <x v="3"/>
    <x v="3"/>
    <n v="58.56"/>
    <x v="3"/>
  </r>
  <r>
    <x v="53"/>
    <x v="0"/>
    <x v="0"/>
    <n v="1565"/>
    <x v="0"/>
  </r>
  <r>
    <x v="53"/>
    <x v="5"/>
    <x v="2"/>
    <n v="40.03"/>
    <x v="2"/>
  </r>
  <r>
    <x v="54"/>
    <x v="9"/>
    <x v="2"/>
    <n v="34.049999999999997"/>
    <x v="2"/>
  </r>
  <r>
    <x v="54"/>
    <x v="9"/>
    <x v="2"/>
    <n v="17.940000000000001"/>
    <x v="2"/>
  </r>
  <r>
    <x v="55"/>
    <x v="8"/>
    <x v="3"/>
    <n v="7.2"/>
    <x v="3"/>
  </r>
  <r>
    <x v="55"/>
    <x v="40"/>
    <x v="2"/>
    <n v="14.36"/>
    <x v="2"/>
  </r>
  <r>
    <x v="55"/>
    <x v="17"/>
    <x v="6"/>
    <n v="99.72"/>
    <x v="4"/>
  </r>
  <r>
    <x v="55"/>
    <x v="7"/>
    <x v="2"/>
    <n v="35.76"/>
    <x v="2"/>
  </r>
  <r>
    <x v="56"/>
    <x v="41"/>
    <x v="2"/>
    <n v="39.549999999999997"/>
    <x v="2"/>
  </r>
  <r>
    <x v="56"/>
    <x v="6"/>
    <x v="4"/>
    <n v="100"/>
    <x v="3"/>
  </r>
  <r>
    <x v="56"/>
    <x v="4"/>
    <x v="3"/>
    <n v="42.45"/>
    <x v="3"/>
  </r>
  <r>
    <x v="57"/>
    <x v="4"/>
    <x v="3"/>
    <n v="116.07"/>
    <x v="3"/>
  </r>
  <r>
    <x v="57"/>
    <x v="14"/>
    <x v="3"/>
    <n v="38.94"/>
    <x v="3"/>
  </r>
  <r>
    <x v="57"/>
    <x v="37"/>
    <x v="2"/>
    <n v="34.17"/>
    <x v="2"/>
  </r>
  <r>
    <x v="58"/>
    <x v="15"/>
    <x v="1"/>
    <n v="45.63"/>
    <x v="1"/>
  </r>
  <r>
    <x v="59"/>
    <x v="19"/>
    <x v="3"/>
    <n v="43.55"/>
    <x v="3"/>
  </r>
  <r>
    <x v="59"/>
    <x v="9"/>
    <x v="2"/>
    <n v="76.86"/>
    <x v="2"/>
  </r>
  <r>
    <x v="59"/>
    <x v="8"/>
    <x v="3"/>
    <n v="15.98"/>
    <x v="3"/>
  </r>
  <r>
    <x v="59"/>
    <x v="9"/>
    <x v="2"/>
    <n v="53.14"/>
    <x v="2"/>
  </r>
  <r>
    <x v="60"/>
    <x v="26"/>
    <x v="2"/>
    <n v="189"/>
    <x v="2"/>
  </r>
  <r>
    <x v="60"/>
    <x v="20"/>
    <x v="8"/>
    <n v="338.39"/>
    <x v="2"/>
  </r>
  <r>
    <x v="60"/>
    <x v="2"/>
    <x v="2"/>
    <n v="38.03"/>
    <x v="2"/>
  </r>
  <r>
    <x v="60"/>
    <x v="24"/>
    <x v="3"/>
    <n v="7.78"/>
    <x v="3"/>
  </r>
  <r>
    <x v="60"/>
    <x v="20"/>
    <x v="8"/>
    <n v="120.4"/>
    <x v="2"/>
  </r>
  <r>
    <x v="61"/>
    <x v="17"/>
    <x v="6"/>
    <n v="63.64"/>
    <x v="4"/>
  </r>
  <r>
    <x v="62"/>
    <x v="19"/>
    <x v="3"/>
    <n v="53.41"/>
    <x v="3"/>
  </r>
  <r>
    <x v="62"/>
    <x v="19"/>
    <x v="3"/>
    <n v="239.63"/>
    <x v="3"/>
  </r>
  <r>
    <x v="62"/>
    <x v="24"/>
    <x v="3"/>
    <n v="22.94"/>
    <x v="3"/>
  </r>
  <r>
    <x v="62"/>
    <x v="10"/>
    <x v="2"/>
    <n v="31.5"/>
    <x v="2"/>
  </r>
  <r>
    <x v="62"/>
    <x v="7"/>
    <x v="2"/>
    <n v="30.14"/>
    <x v="2"/>
  </r>
  <r>
    <x v="63"/>
    <x v="8"/>
    <x v="3"/>
    <n v="53"/>
    <x v="3"/>
  </r>
  <r>
    <x v="63"/>
    <x v="32"/>
    <x v="12"/>
    <n v="12.11"/>
    <x v="4"/>
  </r>
  <r>
    <x v="63"/>
    <x v="13"/>
    <x v="2"/>
    <n v="53.14"/>
    <x v="2"/>
  </r>
  <r>
    <x v="63"/>
    <x v="37"/>
    <x v="2"/>
    <n v="75.48"/>
    <x v="2"/>
  </r>
  <r>
    <x v="64"/>
    <x v="19"/>
    <x v="3"/>
    <n v="196.49"/>
    <x v="3"/>
  </r>
  <r>
    <x v="64"/>
    <x v="15"/>
    <x v="1"/>
    <n v="20.57"/>
    <x v="1"/>
  </r>
  <r>
    <x v="64"/>
    <x v="24"/>
    <x v="3"/>
    <n v="27.5"/>
    <x v="3"/>
  </r>
  <r>
    <x v="64"/>
    <x v="15"/>
    <x v="1"/>
    <n v="43.7"/>
    <x v="1"/>
  </r>
  <r>
    <x v="65"/>
    <x v="22"/>
    <x v="2"/>
    <n v="15.77"/>
    <x v="2"/>
  </r>
  <r>
    <x v="65"/>
    <x v="21"/>
    <x v="9"/>
    <n v="329.82"/>
    <x v="1"/>
  </r>
  <r>
    <x v="65"/>
    <x v="5"/>
    <x v="2"/>
    <n v="25.18"/>
    <x v="2"/>
  </r>
  <r>
    <x v="66"/>
    <x v="30"/>
    <x v="5"/>
    <n v="497.64"/>
    <x v="1"/>
  </r>
  <r>
    <x v="66"/>
    <x v="4"/>
    <x v="3"/>
    <n v="113.09"/>
    <x v="3"/>
  </r>
  <r>
    <x v="66"/>
    <x v="1"/>
    <x v="1"/>
    <n v="15.79"/>
    <x v="1"/>
  </r>
  <r>
    <x v="67"/>
    <x v="14"/>
    <x v="3"/>
    <n v="74.45"/>
    <x v="3"/>
  </r>
  <r>
    <x v="67"/>
    <x v="3"/>
    <x v="3"/>
    <n v="62.17"/>
    <x v="3"/>
  </r>
  <r>
    <x v="67"/>
    <x v="11"/>
    <x v="2"/>
    <n v="22.8"/>
    <x v="2"/>
  </r>
  <r>
    <x v="67"/>
    <x v="4"/>
    <x v="3"/>
    <n v="20.99"/>
    <x v="3"/>
  </r>
  <r>
    <x v="67"/>
    <x v="11"/>
    <x v="2"/>
    <n v="21.42"/>
    <x v="2"/>
  </r>
  <r>
    <x v="67"/>
    <x v="7"/>
    <x v="2"/>
    <n v="81.900000000000006"/>
    <x v="2"/>
  </r>
  <r>
    <x v="68"/>
    <x v="11"/>
    <x v="2"/>
    <n v="19.489999999999998"/>
    <x v="2"/>
  </r>
  <r>
    <x v="68"/>
    <x v="8"/>
    <x v="3"/>
    <n v="29.22"/>
    <x v="3"/>
  </r>
  <r>
    <x v="68"/>
    <x v="2"/>
    <x v="2"/>
    <n v="22.48"/>
    <x v="2"/>
  </r>
  <r>
    <x v="69"/>
    <x v="4"/>
    <x v="3"/>
    <n v="59.72"/>
    <x v="3"/>
  </r>
  <r>
    <x v="70"/>
    <x v="8"/>
    <x v="3"/>
    <n v="49.67"/>
    <x v="3"/>
  </r>
  <r>
    <x v="71"/>
    <x v="7"/>
    <x v="2"/>
    <n v="31.14"/>
    <x v="2"/>
  </r>
  <r>
    <x v="71"/>
    <x v="10"/>
    <x v="2"/>
    <n v="6.8"/>
    <x v="2"/>
  </r>
  <r>
    <x v="71"/>
    <x v="15"/>
    <x v="1"/>
    <n v="43.18"/>
    <x v="1"/>
  </r>
  <r>
    <x v="71"/>
    <x v="2"/>
    <x v="2"/>
    <n v="23.96"/>
    <x v="2"/>
  </r>
  <r>
    <x v="71"/>
    <x v="14"/>
    <x v="3"/>
    <n v="127.2"/>
    <x v="3"/>
  </r>
  <r>
    <x v="72"/>
    <x v="19"/>
    <x v="3"/>
    <n v="203.01"/>
    <x v="3"/>
  </r>
  <r>
    <x v="72"/>
    <x v="22"/>
    <x v="2"/>
    <n v="33.159999999999997"/>
    <x v="2"/>
  </r>
  <r>
    <x v="73"/>
    <x v="7"/>
    <x v="2"/>
    <n v="34.909999999999997"/>
    <x v="2"/>
  </r>
  <r>
    <x v="73"/>
    <x v="3"/>
    <x v="3"/>
    <n v="38.47"/>
    <x v="3"/>
  </r>
  <r>
    <x v="73"/>
    <x v="2"/>
    <x v="2"/>
    <n v="9.0399999999999991"/>
    <x v="2"/>
  </r>
  <r>
    <x v="74"/>
    <x v="4"/>
    <x v="3"/>
    <n v="8.07"/>
    <x v="3"/>
  </r>
  <r>
    <x v="75"/>
    <x v="4"/>
    <x v="3"/>
    <n v="43.08"/>
    <x v="3"/>
  </r>
  <r>
    <x v="75"/>
    <x v="42"/>
    <x v="9"/>
    <n v="387.09"/>
    <x v="1"/>
  </r>
  <r>
    <x v="76"/>
    <x v="35"/>
    <x v="5"/>
    <n v="10.9"/>
    <x v="1"/>
  </r>
  <r>
    <x v="76"/>
    <x v="13"/>
    <x v="2"/>
    <n v="8.61"/>
    <x v="2"/>
  </r>
  <r>
    <x v="76"/>
    <x v="7"/>
    <x v="2"/>
    <n v="34.64"/>
    <x v="2"/>
  </r>
  <r>
    <x v="76"/>
    <x v="7"/>
    <x v="2"/>
    <n v="40.409999999999997"/>
    <x v="2"/>
  </r>
  <r>
    <x v="77"/>
    <x v="2"/>
    <x v="2"/>
    <n v="13.58"/>
    <x v="2"/>
  </r>
  <r>
    <x v="77"/>
    <x v="36"/>
    <x v="9"/>
    <n v="126.41"/>
    <x v="1"/>
  </r>
  <r>
    <x v="77"/>
    <x v="4"/>
    <x v="3"/>
    <n v="167.81"/>
    <x v="3"/>
  </r>
  <r>
    <x v="77"/>
    <x v="19"/>
    <x v="3"/>
    <n v="55.38"/>
    <x v="3"/>
  </r>
  <r>
    <x v="78"/>
    <x v="30"/>
    <x v="5"/>
    <n v="469.04"/>
    <x v="1"/>
  </r>
  <r>
    <x v="78"/>
    <x v="19"/>
    <x v="3"/>
    <n v="93.6"/>
    <x v="3"/>
  </r>
  <r>
    <x v="78"/>
    <x v="32"/>
    <x v="12"/>
    <n v="16.55"/>
    <x v="4"/>
  </r>
  <r>
    <x v="78"/>
    <x v="26"/>
    <x v="2"/>
    <n v="10.31"/>
    <x v="2"/>
  </r>
  <r>
    <x v="79"/>
    <x v="7"/>
    <x v="2"/>
    <n v="43.07"/>
    <x v="2"/>
  </r>
  <r>
    <x v="79"/>
    <x v="3"/>
    <x v="3"/>
    <n v="17.18"/>
    <x v="3"/>
  </r>
  <r>
    <x v="80"/>
    <x v="13"/>
    <x v="2"/>
    <n v="33.659999999999997"/>
    <x v="2"/>
  </r>
  <r>
    <x v="80"/>
    <x v="19"/>
    <x v="3"/>
    <n v="42.46"/>
    <x v="3"/>
  </r>
  <r>
    <x v="81"/>
    <x v="19"/>
    <x v="3"/>
    <n v="9.74"/>
    <x v="3"/>
  </r>
  <r>
    <x v="81"/>
    <x v="32"/>
    <x v="12"/>
    <n v="6.95"/>
    <x v="4"/>
  </r>
  <r>
    <x v="81"/>
    <x v="3"/>
    <x v="3"/>
    <n v="34.68"/>
    <x v="3"/>
  </r>
  <r>
    <x v="82"/>
    <x v="14"/>
    <x v="3"/>
    <n v="112.15"/>
    <x v="3"/>
  </r>
  <r>
    <x v="82"/>
    <x v="14"/>
    <x v="3"/>
    <n v="280.2"/>
    <x v="3"/>
  </r>
  <r>
    <x v="82"/>
    <x v="43"/>
    <x v="10"/>
    <n v="78.739999999999995"/>
    <x v="2"/>
  </r>
  <r>
    <x v="83"/>
    <x v="0"/>
    <x v="0"/>
    <n v="1565"/>
    <x v="0"/>
  </r>
  <r>
    <x v="83"/>
    <x v="40"/>
    <x v="2"/>
    <n v="73.010000000000005"/>
    <x v="2"/>
  </r>
  <r>
    <x v="83"/>
    <x v="19"/>
    <x v="3"/>
    <n v="67.12"/>
    <x v="3"/>
  </r>
  <r>
    <x v="83"/>
    <x v="3"/>
    <x v="3"/>
    <n v="143.52000000000001"/>
    <x v="3"/>
  </r>
  <r>
    <x v="84"/>
    <x v="2"/>
    <x v="2"/>
    <n v="74"/>
    <x v="2"/>
  </r>
  <r>
    <x v="84"/>
    <x v="7"/>
    <x v="2"/>
    <n v="20.440000000000001"/>
    <x v="2"/>
  </r>
  <r>
    <x v="84"/>
    <x v="1"/>
    <x v="1"/>
    <n v="8.19"/>
    <x v="1"/>
  </r>
  <r>
    <x v="84"/>
    <x v="35"/>
    <x v="5"/>
    <n v="13.8"/>
    <x v="1"/>
  </r>
  <r>
    <x v="84"/>
    <x v="35"/>
    <x v="5"/>
    <n v="11.3"/>
    <x v="1"/>
  </r>
  <r>
    <x v="85"/>
    <x v="22"/>
    <x v="2"/>
    <n v="16.48"/>
    <x v="2"/>
  </r>
  <r>
    <x v="85"/>
    <x v="1"/>
    <x v="1"/>
    <n v="9.15"/>
    <x v="1"/>
  </r>
  <r>
    <x v="85"/>
    <x v="8"/>
    <x v="3"/>
    <n v="52.98"/>
    <x v="3"/>
  </r>
  <r>
    <x v="85"/>
    <x v="5"/>
    <x v="2"/>
    <n v="76"/>
    <x v="2"/>
  </r>
  <r>
    <x v="86"/>
    <x v="18"/>
    <x v="7"/>
    <n v="211.14"/>
    <x v="2"/>
  </r>
  <r>
    <x v="87"/>
    <x v="9"/>
    <x v="2"/>
    <n v="38.630000000000003"/>
    <x v="2"/>
  </r>
  <r>
    <x v="87"/>
    <x v="19"/>
    <x v="3"/>
    <n v="62.41"/>
    <x v="3"/>
  </r>
  <r>
    <x v="87"/>
    <x v="4"/>
    <x v="3"/>
    <n v="15.17"/>
    <x v="3"/>
  </r>
  <r>
    <x v="87"/>
    <x v="26"/>
    <x v="2"/>
    <n v="51.76"/>
    <x v="2"/>
  </r>
  <r>
    <x v="87"/>
    <x v="3"/>
    <x v="3"/>
    <n v="8.5"/>
    <x v="3"/>
  </r>
  <r>
    <x v="87"/>
    <x v="8"/>
    <x v="3"/>
    <n v="311.55"/>
    <x v="3"/>
  </r>
  <r>
    <x v="88"/>
    <x v="4"/>
    <x v="3"/>
    <n v="10"/>
    <x v="3"/>
  </r>
  <r>
    <x v="89"/>
    <x v="4"/>
    <x v="3"/>
    <n v="25.32"/>
    <x v="3"/>
  </r>
  <r>
    <x v="89"/>
    <x v="9"/>
    <x v="2"/>
    <n v="25.08"/>
    <x v="2"/>
  </r>
  <r>
    <x v="89"/>
    <x v="11"/>
    <x v="2"/>
    <n v="15.41"/>
    <x v="2"/>
  </r>
  <r>
    <x v="90"/>
    <x v="14"/>
    <x v="3"/>
    <n v="13"/>
    <x v="3"/>
  </r>
  <r>
    <x v="90"/>
    <x v="24"/>
    <x v="3"/>
    <n v="91.68"/>
    <x v="3"/>
  </r>
  <r>
    <x v="91"/>
    <x v="14"/>
    <x v="3"/>
    <n v="152.80000000000001"/>
    <x v="3"/>
  </r>
  <r>
    <x v="91"/>
    <x v="41"/>
    <x v="2"/>
    <n v="32.71"/>
    <x v="2"/>
  </r>
  <r>
    <x v="91"/>
    <x v="24"/>
    <x v="3"/>
    <n v="15.92"/>
    <x v="3"/>
  </r>
  <r>
    <x v="91"/>
    <x v="13"/>
    <x v="2"/>
    <n v="6.13"/>
    <x v="2"/>
  </r>
  <r>
    <x v="91"/>
    <x v="10"/>
    <x v="2"/>
    <n v="20.2"/>
    <x v="2"/>
  </r>
  <r>
    <x v="92"/>
    <x v="9"/>
    <x v="2"/>
    <n v="81.41"/>
    <x v="2"/>
  </r>
  <r>
    <x v="92"/>
    <x v="8"/>
    <x v="3"/>
    <n v="54.65"/>
    <x v="3"/>
  </r>
  <r>
    <x v="92"/>
    <x v="9"/>
    <x v="2"/>
    <n v="1.18"/>
    <x v="2"/>
  </r>
  <r>
    <x v="93"/>
    <x v="14"/>
    <x v="3"/>
    <n v="80.98"/>
    <x v="3"/>
  </r>
  <r>
    <x v="93"/>
    <x v="13"/>
    <x v="2"/>
    <n v="7.44"/>
    <x v="2"/>
  </r>
  <r>
    <x v="93"/>
    <x v="19"/>
    <x v="3"/>
    <n v="33.26"/>
    <x v="3"/>
  </r>
  <r>
    <x v="94"/>
    <x v="7"/>
    <x v="2"/>
    <n v="51.7"/>
    <x v="2"/>
  </r>
  <r>
    <x v="94"/>
    <x v="39"/>
    <x v="15"/>
    <n v="11.04"/>
    <x v="1"/>
  </r>
  <r>
    <x v="95"/>
    <x v="26"/>
    <x v="2"/>
    <n v="52.26"/>
    <x v="2"/>
  </r>
  <r>
    <x v="96"/>
    <x v="19"/>
    <x v="3"/>
    <n v="26.81"/>
    <x v="3"/>
  </r>
  <r>
    <x v="97"/>
    <x v="24"/>
    <x v="3"/>
    <n v="64.209999999999994"/>
    <x v="3"/>
  </r>
  <r>
    <x v="98"/>
    <x v="40"/>
    <x v="2"/>
    <n v="53.35"/>
    <x v="2"/>
  </r>
  <r>
    <x v="99"/>
    <x v="8"/>
    <x v="3"/>
    <n v="58.6"/>
    <x v="3"/>
  </r>
  <r>
    <x v="99"/>
    <x v="2"/>
    <x v="2"/>
    <n v="30.26"/>
    <x v="2"/>
  </r>
  <r>
    <x v="100"/>
    <x v="4"/>
    <x v="3"/>
    <n v="18.98"/>
    <x v="3"/>
  </r>
  <r>
    <x v="100"/>
    <x v="15"/>
    <x v="1"/>
    <n v="37.369999999999997"/>
    <x v="1"/>
  </r>
  <r>
    <x v="101"/>
    <x v="3"/>
    <x v="3"/>
    <n v="91.65"/>
    <x v="3"/>
  </r>
  <r>
    <x v="101"/>
    <x v="38"/>
    <x v="14"/>
    <n v="17.649999999999999"/>
    <x v="1"/>
  </r>
  <r>
    <x v="102"/>
    <x v="20"/>
    <x v="8"/>
    <n v="239.59"/>
    <x v="2"/>
  </r>
  <r>
    <x v="103"/>
    <x v="17"/>
    <x v="6"/>
    <n v="137"/>
    <x v="4"/>
  </r>
  <r>
    <x v="103"/>
    <x v="9"/>
    <x v="2"/>
    <n v="37.799999999999997"/>
    <x v="2"/>
  </r>
  <r>
    <x v="103"/>
    <x v="7"/>
    <x v="2"/>
    <n v="27.45"/>
    <x v="2"/>
  </r>
  <r>
    <x v="104"/>
    <x v="26"/>
    <x v="2"/>
    <n v="13.06"/>
    <x v="2"/>
  </r>
  <r>
    <x v="104"/>
    <x v="10"/>
    <x v="2"/>
    <n v="17.760000000000002"/>
    <x v="2"/>
  </r>
  <r>
    <x v="104"/>
    <x v="1"/>
    <x v="1"/>
    <n v="2.2200000000000002"/>
    <x v="1"/>
  </r>
  <r>
    <x v="104"/>
    <x v="3"/>
    <x v="3"/>
    <n v="76.430000000000007"/>
    <x v="3"/>
  </r>
  <r>
    <x v="105"/>
    <x v="11"/>
    <x v="2"/>
    <n v="17.309999999999999"/>
    <x v="2"/>
  </r>
  <r>
    <x v="105"/>
    <x v="15"/>
    <x v="1"/>
    <n v="32.6"/>
    <x v="1"/>
  </r>
  <r>
    <x v="105"/>
    <x v="19"/>
    <x v="3"/>
    <n v="77.75"/>
    <x v="3"/>
  </r>
  <r>
    <x v="106"/>
    <x v="7"/>
    <x v="2"/>
    <n v="74"/>
    <x v="2"/>
  </r>
  <r>
    <x v="106"/>
    <x v="4"/>
    <x v="3"/>
    <n v="52.72"/>
    <x v="3"/>
  </r>
  <r>
    <x v="107"/>
    <x v="14"/>
    <x v="3"/>
    <n v="71.67"/>
    <x v="3"/>
  </r>
  <r>
    <x v="107"/>
    <x v="3"/>
    <x v="3"/>
    <n v="5.24"/>
    <x v="3"/>
  </r>
  <r>
    <x v="107"/>
    <x v="7"/>
    <x v="2"/>
    <n v="37.85"/>
    <x v="2"/>
  </r>
  <r>
    <x v="108"/>
    <x v="13"/>
    <x v="2"/>
    <n v="16.690000000000001"/>
    <x v="2"/>
  </r>
  <r>
    <x v="108"/>
    <x v="26"/>
    <x v="2"/>
    <n v="27.91"/>
    <x v="2"/>
  </r>
  <r>
    <x v="109"/>
    <x v="17"/>
    <x v="6"/>
    <n v="108.32"/>
    <x v="4"/>
  </r>
  <r>
    <x v="109"/>
    <x v="20"/>
    <x v="8"/>
    <n v="194.2"/>
    <x v="2"/>
  </r>
  <r>
    <x v="109"/>
    <x v="9"/>
    <x v="2"/>
    <n v="21.97"/>
    <x v="2"/>
  </r>
  <r>
    <x v="109"/>
    <x v="4"/>
    <x v="3"/>
    <n v="25.45"/>
    <x v="3"/>
  </r>
  <r>
    <x v="109"/>
    <x v="20"/>
    <x v="8"/>
    <n v="94.05"/>
    <x v="2"/>
  </r>
  <r>
    <x v="110"/>
    <x v="19"/>
    <x v="3"/>
    <n v="72.62"/>
    <x v="3"/>
  </r>
  <r>
    <x v="111"/>
    <x v="33"/>
    <x v="13"/>
    <n v="0"/>
    <x v="5"/>
  </r>
  <r>
    <x v="111"/>
    <x v="4"/>
    <x v="3"/>
    <n v="147.47"/>
    <x v="3"/>
  </r>
  <r>
    <x v="111"/>
    <x v="19"/>
    <x v="3"/>
    <n v="68.239999999999995"/>
    <x v="3"/>
  </r>
  <r>
    <x v="112"/>
    <x v="0"/>
    <x v="0"/>
    <n v="1565"/>
    <x v="0"/>
  </r>
  <r>
    <x v="112"/>
    <x v="19"/>
    <x v="3"/>
    <n v="13.92"/>
    <x v="3"/>
  </r>
  <r>
    <x v="112"/>
    <x v="3"/>
    <x v="3"/>
    <n v="142.30000000000001"/>
    <x v="3"/>
  </r>
  <r>
    <x v="113"/>
    <x v="14"/>
    <x v="3"/>
    <n v="76.88"/>
    <x v="3"/>
  </r>
  <r>
    <x v="113"/>
    <x v="7"/>
    <x v="2"/>
    <n v="26.83"/>
    <x v="2"/>
  </r>
  <r>
    <x v="114"/>
    <x v="8"/>
    <x v="3"/>
    <n v="56.08"/>
    <x v="3"/>
  </r>
  <r>
    <x v="115"/>
    <x v="2"/>
    <x v="2"/>
    <n v="27.76"/>
    <x v="2"/>
  </r>
  <r>
    <x v="116"/>
    <x v="38"/>
    <x v="14"/>
    <n v="13.59"/>
    <x v="1"/>
  </r>
  <r>
    <x v="117"/>
    <x v="4"/>
    <x v="3"/>
    <n v="48.27"/>
    <x v="3"/>
  </r>
  <r>
    <x v="117"/>
    <x v="3"/>
    <x v="3"/>
    <n v="8.3800000000000008"/>
    <x v="3"/>
  </r>
  <r>
    <x v="118"/>
    <x v="11"/>
    <x v="2"/>
    <n v="93.02"/>
    <x v="2"/>
  </r>
  <r>
    <x v="118"/>
    <x v="40"/>
    <x v="2"/>
    <n v="30.39"/>
    <x v="2"/>
  </r>
  <r>
    <x v="119"/>
    <x v="17"/>
    <x v="6"/>
    <n v="153.96"/>
    <x v="4"/>
  </r>
  <r>
    <x v="119"/>
    <x v="20"/>
    <x v="8"/>
    <n v="220.18"/>
    <x v="2"/>
  </r>
  <r>
    <x v="119"/>
    <x v="15"/>
    <x v="1"/>
    <n v="13.96"/>
    <x v="1"/>
  </r>
  <r>
    <x v="120"/>
    <x v="13"/>
    <x v="2"/>
    <n v="56.72"/>
    <x v="2"/>
  </r>
  <r>
    <x v="120"/>
    <x v="3"/>
    <x v="3"/>
    <n v="3.83"/>
    <x v="3"/>
  </r>
  <r>
    <x v="120"/>
    <x v="4"/>
    <x v="3"/>
    <n v="87.1"/>
    <x v="3"/>
  </r>
  <r>
    <x v="120"/>
    <x v="13"/>
    <x v="2"/>
    <n v="10.79"/>
    <x v="2"/>
  </r>
  <r>
    <x v="120"/>
    <x v="13"/>
    <x v="2"/>
    <n v="3.46"/>
    <x v="2"/>
  </r>
  <r>
    <x v="121"/>
    <x v="4"/>
    <x v="3"/>
    <n v="106.52"/>
    <x v="3"/>
  </r>
  <r>
    <x v="122"/>
    <x v="1"/>
    <x v="1"/>
    <n v="48.73"/>
    <x v="1"/>
  </r>
  <r>
    <x v="123"/>
    <x v="10"/>
    <x v="2"/>
    <n v="18.22"/>
    <x v="2"/>
  </r>
  <r>
    <x v="123"/>
    <x v="4"/>
    <x v="3"/>
    <n v="44.21"/>
    <x v="3"/>
  </r>
  <r>
    <x v="123"/>
    <x v="3"/>
    <x v="3"/>
    <n v="17.79"/>
    <x v="3"/>
  </r>
  <r>
    <x v="124"/>
    <x v="14"/>
    <x v="3"/>
    <n v="37.200000000000003"/>
    <x v="3"/>
  </r>
  <r>
    <x v="125"/>
    <x v="9"/>
    <x v="2"/>
    <n v="2.34"/>
    <x v="2"/>
  </r>
  <r>
    <x v="125"/>
    <x v="14"/>
    <x v="3"/>
    <n v="7.18"/>
    <x v="3"/>
  </r>
  <r>
    <x v="126"/>
    <x v="8"/>
    <x v="3"/>
    <n v="71.900000000000006"/>
    <x v="3"/>
  </r>
  <r>
    <x v="126"/>
    <x v="7"/>
    <x v="2"/>
    <n v="18.61"/>
    <x v="2"/>
  </r>
  <r>
    <x v="126"/>
    <x v="44"/>
    <x v="9"/>
    <n v="704"/>
    <x v="1"/>
  </r>
  <r>
    <x v="126"/>
    <x v="32"/>
    <x v="12"/>
    <n v="6.11"/>
    <x v="4"/>
  </r>
  <r>
    <x v="127"/>
    <x v="19"/>
    <x v="3"/>
    <n v="23.09"/>
    <x v="3"/>
  </r>
  <r>
    <x v="127"/>
    <x v="15"/>
    <x v="1"/>
    <n v="51.19"/>
    <x v="1"/>
  </r>
  <r>
    <x v="128"/>
    <x v="9"/>
    <x v="2"/>
    <n v="38.64"/>
    <x v="2"/>
  </r>
  <r>
    <x v="128"/>
    <x v="8"/>
    <x v="3"/>
    <n v="26.43"/>
    <x v="3"/>
  </r>
  <r>
    <x v="128"/>
    <x v="4"/>
    <x v="3"/>
    <n v="41.5"/>
    <x v="3"/>
  </r>
  <r>
    <x v="129"/>
    <x v="4"/>
    <x v="3"/>
    <n v="19.149999999999999"/>
    <x v="3"/>
  </r>
  <r>
    <x v="130"/>
    <x v="27"/>
    <x v="10"/>
    <n v="4.9800000000000004"/>
    <x v="2"/>
  </r>
  <r>
    <x v="130"/>
    <x v="13"/>
    <x v="2"/>
    <n v="39.92"/>
    <x v="2"/>
  </r>
  <r>
    <x v="131"/>
    <x v="3"/>
    <x v="3"/>
    <n v="20.399999999999999"/>
    <x v="3"/>
  </r>
  <r>
    <x v="132"/>
    <x v="13"/>
    <x v="2"/>
    <n v="54.41"/>
    <x v="2"/>
  </r>
  <r>
    <x v="132"/>
    <x v="1"/>
    <x v="1"/>
    <n v="38.479999999999997"/>
    <x v="1"/>
  </r>
  <r>
    <x v="133"/>
    <x v="9"/>
    <x v="2"/>
    <n v="50.26"/>
    <x v="2"/>
  </r>
  <r>
    <x v="133"/>
    <x v="3"/>
    <x v="3"/>
    <n v="11.88"/>
    <x v="3"/>
  </r>
  <r>
    <x v="134"/>
    <x v="9"/>
    <x v="2"/>
    <n v="31.8"/>
    <x v="2"/>
  </r>
  <r>
    <x v="134"/>
    <x v="14"/>
    <x v="3"/>
    <n v="54.37"/>
    <x v="3"/>
  </r>
  <r>
    <x v="135"/>
    <x v="13"/>
    <x v="2"/>
    <n v="14.05"/>
    <x v="2"/>
  </r>
  <r>
    <x v="136"/>
    <x v="2"/>
    <x v="2"/>
    <n v="7.23"/>
    <x v="2"/>
  </r>
  <r>
    <x v="136"/>
    <x v="10"/>
    <x v="2"/>
    <n v="7.16"/>
    <x v="2"/>
  </r>
  <r>
    <x v="136"/>
    <x v="19"/>
    <x v="3"/>
    <n v="60.47"/>
    <x v="3"/>
  </r>
  <r>
    <x v="136"/>
    <x v="9"/>
    <x v="2"/>
    <n v="24"/>
    <x v="2"/>
  </r>
  <r>
    <x v="137"/>
    <x v="7"/>
    <x v="2"/>
    <n v="52.8"/>
    <x v="2"/>
  </r>
  <r>
    <x v="137"/>
    <x v="5"/>
    <x v="2"/>
    <n v="74.2"/>
    <x v="2"/>
  </r>
  <r>
    <x v="137"/>
    <x v="11"/>
    <x v="2"/>
    <n v="13.06"/>
    <x v="2"/>
  </r>
  <r>
    <x v="137"/>
    <x v="19"/>
    <x v="3"/>
    <n v="72.489999999999995"/>
    <x v="3"/>
  </r>
  <r>
    <x v="138"/>
    <x v="19"/>
    <x v="3"/>
    <n v="89.84"/>
    <x v="3"/>
  </r>
  <r>
    <x v="138"/>
    <x v="3"/>
    <x v="3"/>
    <n v="102.63"/>
    <x v="3"/>
  </r>
  <r>
    <x v="139"/>
    <x v="10"/>
    <x v="2"/>
    <n v="11.33"/>
    <x v="2"/>
  </r>
  <r>
    <x v="140"/>
    <x v="3"/>
    <x v="3"/>
    <n v="60.68"/>
    <x v="3"/>
  </r>
  <r>
    <x v="140"/>
    <x v="8"/>
    <x v="3"/>
    <n v="28.84"/>
    <x v="3"/>
  </r>
  <r>
    <x v="140"/>
    <x v="9"/>
    <x v="2"/>
    <n v="28.72"/>
    <x v="2"/>
  </r>
  <r>
    <x v="141"/>
    <x v="24"/>
    <x v="3"/>
    <n v="39.32"/>
    <x v="3"/>
  </r>
  <r>
    <x v="141"/>
    <x v="19"/>
    <x v="3"/>
    <n v="2.31"/>
    <x v="3"/>
  </r>
  <r>
    <x v="141"/>
    <x v="36"/>
    <x v="9"/>
    <n v="108.09"/>
    <x v="1"/>
  </r>
  <r>
    <x v="142"/>
    <x v="0"/>
    <x v="0"/>
    <n v="1565"/>
    <x v="0"/>
  </r>
  <r>
    <x v="142"/>
    <x v="11"/>
    <x v="2"/>
    <n v="10.97"/>
    <x v="2"/>
  </r>
  <r>
    <x v="142"/>
    <x v="9"/>
    <x v="2"/>
    <n v="59.28"/>
    <x v="2"/>
  </r>
  <r>
    <x v="142"/>
    <x v="36"/>
    <x v="4"/>
    <n v="104.76"/>
    <x v="3"/>
  </r>
  <r>
    <x v="143"/>
    <x v="38"/>
    <x v="14"/>
    <n v="12.38"/>
    <x v="1"/>
  </r>
  <r>
    <x v="144"/>
    <x v="27"/>
    <x v="10"/>
    <n v="3.41"/>
    <x v="2"/>
  </r>
  <r>
    <x v="144"/>
    <x v="3"/>
    <x v="3"/>
    <n v="18.72"/>
    <x v="3"/>
  </r>
  <r>
    <x v="145"/>
    <x v="13"/>
    <x v="2"/>
    <n v="52.02"/>
    <x v="2"/>
  </r>
  <r>
    <x v="145"/>
    <x v="3"/>
    <x v="3"/>
    <n v="5.42"/>
    <x v="3"/>
  </r>
  <r>
    <x v="145"/>
    <x v="36"/>
    <x v="9"/>
    <n v="159.24"/>
    <x v="1"/>
  </r>
  <r>
    <x v="145"/>
    <x v="19"/>
    <x v="3"/>
    <n v="13.32"/>
    <x v="3"/>
  </r>
  <r>
    <x v="145"/>
    <x v="7"/>
    <x v="2"/>
    <n v="33.04"/>
    <x v="2"/>
  </r>
  <r>
    <x v="146"/>
    <x v="19"/>
    <x v="3"/>
    <n v="6.9"/>
    <x v="3"/>
  </r>
  <r>
    <x v="146"/>
    <x v="1"/>
    <x v="1"/>
    <n v="1.53"/>
    <x v="1"/>
  </r>
  <r>
    <x v="147"/>
    <x v="14"/>
    <x v="3"/>
    <n v="137.65"/>
    <x v="3"/>
  </r>
  <r>
    <x v="147"/>
    <x v="19"/>
    <x v="3"/>
    <n v="38.68"/>
    <x v="3"/>
  </r>
  <r>
    <x v="147"/>
    <x v="24"/>
    <x v="3"/>
    <n v="85.23"/>
    <x v="3"/>
  </r>
  <r>
    <x v="148"/>
    <x v="25"/>
    <x v="5"/>
    <n v="85"/>
    <x v="1"/>
  </r>
  <r>
    <x v="148"/>
    <x v="19"/>
    <x v="3"/>
    <n v="21.1"/>
    <x v="3"/>
  </r>
  <r>
    <x v="148"/>
    <x v="2"/>
    <x v="2"/>
    <n v="17.28"/>
    <x v="2"/>
  </r>
  <r>
    <x v="148"/>
    <x v="14"/>
    <x v="3"/>
    <n v="6.53"/>
    <x v="3"/>
  </r>
  <r>
    <x v="149"/>
    <x v="10"/>
    <x v="2"/>
    <n v="14.4"/>
    <x v="2"/>
  </r>
  <r>
    <x v="149"/>
    <x v="1"/>
    <x v="1"/>
    <n v="24.54"/>
    <x v="1"/>
  </r>
  <r>
    <x v="150"/>
    <x v="5"/>
    <x v="2"/>
    <n v="33.11"/>
    <x v="2"/>
  </r>
  <r>
    <x v="151"/>
    <x v="24"/>
    <x v="3"/>
    <n v="14.01"/>
    <x v="3"/>
  </r>
  <r>
    <x v="151"/>
    <x v="2"/>
    <x v="2"/>
    <n v="7"/>
    <x v="2"/>
  </r>
  <r>
    <x v="151"/>
    <x v="11"/>
    <x v="2"/>
    <n v="93.28"/>
    <x v="2"/>
  </r>
  <r>
    <x v="152"/>
    <x v="2"/>
    <x v="2"/>
    <n v="37.479999999999997"/>
    <x v="2"/>
  </r>
  <r>
    <x v="152"/>
    <x v="30"/>
    <x v="5"/>
    <n v="560.55999999999995"/>
    <x v="1"/>
  </r>
  <r>
    <x v="152"/>
    <x v="1"/>
    <x v="1"/>
    <n v="17.010000000000002"/>
    <x v="1"/>
  </r>
  <r>
    <x v="152"/>
    <x v="21"/>
    <x v="9"/>
    <n v="293.97000000000003"/>
    <x v="1"/>
  </r>
  <r>
    <x v="152"/>
    <x v="19"/>
    <x v="3"/>
    <n v="21.89"/>
    <x v="3"/>
  </r>
  <r>
    <x v="153"/>
    <x v="11"/>
    <x v="2"/>
    <n v="28.37"/>
    <x v="2"/>
  </r>
  <r>
    <x v="153"/>
    <x v="8"/>
    <x v="3"/>
    <n v="86.05"/>
    <x v="3"/>
  </r>
  <r>
    <x v="154"/>
    <x v="40"/>
    <x v="2"/>
    <n v="39.83"/>
    <x v="2"/>
  </r>
  <r>
    <x v="154"/>
    <x v="19"/>
    <x v="3"/>
    <n v="30.63"/>
    <x v="3"/>
  </r>
  <r>
    <x v="154"/>
    <x v="9"/>
    <x v="2"/>
    <n v="17.260000000000002"/>
    <x v="2"/>
  </r>
  <r>
    <x v="154"/>
    <x v="4"/>
    <x v="3"/>
    <n v="20.32"/>
    <x v="3"/>
  </r>
  <r>
    <x v="155"/>
    <x v="7"/>
    <x v="2"/>
    <n v="12.92"/>
    <x v="2"/>
  </r>
  <r>
    <x v="155"/>
    <x v="19"/>
    <x v="3"/>
    <n v="232.31"/>
    <x v="3"/>
  </r>
  <r>
    <x v="155"/>
    <x v="19"/>
    <x v="3"/>
    <n v="50.52"/>
    <x v="3"/>
  </r>
  <r>
    <x v="155"/>
    <x v="5"/>
    <x v="2"/>
    <n v="40.03"/>
    <x v="2"/>
  </r>
  <r>
    <x v="156"/>
    <x v="1"/>
    <x v="1"/>
    <n v="14.47"/>
    <x v="1"/>
  </r>
  <r>
    <x v="156"/>
    <x v="9"/>
    <x v="2"/>
    <n v="44.7"/>
    <x v="2"/>
  </r>
  <r>
    <x v="156"/>
    <x v="22"/>
    <x v="2"/>
    <n v="17.940000000000001"/>
    <x v="2"/>
  </r>
  <r>
    <x v="156"/>
    <x v="15"/>
    <x v="1"/>
    <n v="42.57"/>
    <x v="1"/>
  </r>
  <r>
    <x v="157"/>
    <x v="11"/>
    <x v="2"/>
    <n v="42.23"/>
    <x v="2"/>
  </r>
  <r>
    <x v="157"/>
    <x v="5"/>
    <x v="2"/>
    <n v="40.39"/>
    <x v="2"/>
  </r>
  <r>
    <x v="157"/>
    <x v="26"/>
    <x v="2"/>
    <n v="29.41"/>
    <x v="2"/>
  </r>
  <r>
    <x v="157"/>
    <x v="7"/>
    <x v="2"/>
    <n v="38.71"/>
    <x v="2"/>
  </r>
  <r>
    <x v="157"/>
    <x v="19"/>
    <x v="3"/>
    <n v="74.430000000000007"/>
    <x v="3"/>
  </r>
  <r>
    <x v="157"/>
    <x v="7"/>
    <x v="2"/>
    <n v="55.5"/>
    <x v="2"/>
  </r>
  <r>
    <x v="157"/>
    <x v="8"/>
    <x v="3"/>
    <n v="33.46"/>
    <x v="3"/>
  </r>
  <r>
    <x v="158"/>
    <x v="24"/>
    <x v="3"/>
    <n v="1.59"/>
    <x v="3"/>
  </r>
  <r>
    <x v="158"/>
    <x v="19"/>
    <x v="3"/>
    <n v="11.8"/>
    <x v="3"/>
  </r>
  <r>
    <x v="158"/>
    <x v="15"/>
    <x v="1"/>
    <n v="40.25"/>
    <x v="1"/>
  </r>
  <r>
    <x v="159"/>
    <x v="15"/>
    <x v="1"/>
    <n v="58.69"/>
    <x v="1"/>
  </r>
  <r>
    <x v="159"/>
    <x v="2"/>
    <x v="2"/>
    <n v="12.54"/>
    <x v="2"/>
  </r>
  <r>
    <x v="159"/>
    <x v="19"/>
    <x v="3"/>
    <n v="46.91"/>
    <x v="3"/>
  </r>
  <r>
    <x v="159"/>
    <x v="22"/>
    <x v="2"/>
    <n v="17.440000000000001"/>
    <x v="2"/>
  </r>
  <r>
    <x v="159"/>
    <x v="26"/>
    <x v="2"/>
    <n v="91"/>
    <x v="2"/>
  </r>
  <r>
    <x v="160"/>
    <x v="4"/>
    <x v="3"/>
    <n v="116.92"/>
    <x v="3"/>
  </r>
  <r>
    <x v="160"/>
    <x v="14"/>
    <x v="3"/>
    <n v="5.93"/>
    <x v="3"/>
  </r>
  <r>
    <x v="160"/>
    <x v="7"/>
    <x v="2"/>
    <n v="40.85"/>
    <x v="2"/>
  </r>
  <r>
    <x v="160"/>
    <x v="9"/>
    <x v="2"/>
    <n v="29.59"/>
    <x v="2"/>
  </r>
  <r>
    <x v="160"/>
    <x v="10"/>
    <x v="2"/>
    <n v="45.99"/>
    <x v="2"/>
  </r>
  <r>
    <x v="160"/>
    <x v="9"/>
    <x v="2"/>
    <n v="55.22"/>
    <x v="2"/>
  </r>
  <r>
    <x v="160"/>
    <x v="21"/>
    <x v="9"/>
    <n v="258.12"/>
    <x v="1"/>
  </r>
  <r>
    <x v="161"/>
    <x v="5"/>
    <x v="2"/>
    <n v="3.28"/>
    <x v="2"/>
  </r>
  <r>
    <x v="161"/>
    <x v="19"/>
    <x v="3"/>
    <n v="31.11"/>
    <x v="3"/>
  </r>
  <r>
    <x v="161"/>
    <x v="8"/>
    <x v="3"/>
    <n v="121.76"/>
    <x v="3"/>
  </r>
  <r>
    <x v="162"/>
    <x v="15"/>
    <x v="1"/>
    <n v="26.6"/>
    <x v="1"/>
  </r>
  <r>
    <x v="163"/>
    <x v="10"/>
    <x v="2"/>
    <n v="13.84"/>
    <x v="2"/>
  </r>
  <r>
    <x v="163"/>
    <x v="15"/>
    <x v="1"/>
    <n v="15.09"/>
    <x v="1"/>
  </r>
  <r>
    <x v="164"/>
    <x v="4"/>
    <x v="3"/>
    <n v="28.01"/>
    <x v="3"/>
  </r>
  <r>
    <x v="164"/>
    <x v="2"/>
    <x v="2"/>
    <n v="10.56"/>
    <x v="2"/>
  </r>
  <r>
    <x v="164"/>
    <x v="41"/>
    <x v="2"/>
    <n v="54.57"/>
    <x v="2"/>
  </r>
  <r>
    <x v="164"/>
    <x v="2"/>
    <x v="2"/>
    <n v="29.93"/>
    <x v="2"/>
  </r>
  <r>
    <x v="164"/>
    <x v="24"/>
    <x v="3"/>
    <n v="7.1"/>
    <x v="3"/>
  </r>
  <r>
    <x v="165"/>
    <x v="3"/>
    <x v="3"/>
    <n v="24.18"/>
    <x v="3"/>
  </r>
  <r>
    <x v="165"/>
    <x v="22"/>
    <x v="2"/>
    <n v="22.77"/>
    <x v="2"/>
  </r>
  <r>
    <x v="165"/>
    <x v="29"/>
    <x v="4"/>
    <n v="713.05"/>
    <x v="3"/>
  </r>
  <r>
    <x v="166"/>
    <x v="13"/>
    <x v="2"/>
    <n v="21.41"/>
    <x v="2"/>
  </r>
  <r>
    <x v="166"/>
    <x v="24"/>
    <x v="3"/>
    <n v="3.47"/>
    <x v="3"/>
  </r>
  <r>
    <x v="167"/>
    <x v="0"/>
    <x v="0"/>
    <n v="1565"/>
    <x v="0"/>
  </r>
  <r>
    <x v="167"/>
    <x v="32"/>
    <x v="12"/>
    <n v="228.18"/>
    <x v="4"/>
  </r>
  <r>
    <x v="167"/>
    <x v="3"/>
    <x v="3"/>
    <n v="47.14"/>
    <x v="3"/>
  </r>
  <r>
    <x v="167"/>
    <x v="3"/>
    <x v="3"/>
    <n v="6.03"/>
    <x v="3"/>
  </r>
  <r>
    <x v="167"/>
    <x v="32"/>
    <x v="12"/>
    <n v="103.82"/>
    <x v="4"/>
  </r>
  <r>
    <x v="167"/>
    <x v="22"/>
    <x v="2"/>
    <n v="6.05"/>
    <x v="2"/>
  </r>
  <r>
    <x v="168"/>
    <x v="8"/>
    <x v="3"/>
    <n v="63.7"/>
    <x v="3"/>
  </r>
  <r>
    <x v="168"/>
    <x v="3"/>
    <x v="3"/>
    <n v="19.329999999999998"/>
    <x v="3"/>
  </r>
  <r>
    <x v="169"/>
    <x v="11"/>
    <x v="2"/>
    <n v="6.22"/>
    <x v="2"/>
  </r>
  <r>
    <x v="169"/>
    <x v="15"/>
    <x v="1"/>
    <n v="5.22"/>
    <x v="1"/>
  </r>
  <r>
    <x v="169"/>
    <x v="11"/>
    <x v="2"/>
    <n v="19.14"/>
    <x v="2"/>
  </r>
  <r>
    <x v="169"/>
    <x v="22"/>
    <x v="2"/>
    <n v="12.23"/>
    <x v="2"/>
  </r>
  <r>
    <x v="170"/>
    <x v="36"/>
    <x v="9"/>
    <n v="154.88"/>
    <x v="1"/>
  </r>
  <r>
    <x v="170"/>
    <x v="36"/>
    <x v="9"/>
    <n v="68.150000000000006"/>
    <x v="1"/>
  </r>
  <r>
    <x v="170"/>
    <x v="24"/>
    <x v="3"/>
    <n v="19.89"/>
    <x v="3"/>
  </r>
  <r>
    <x v="170"/>
    <x v="22"/>
    <x v="2"/>
    <n v="48.07"/>
    <x v="2"/>
  </r>
  <r>
    <x v="171"/>
    <x v="9"/>
    <x v="2"/>
    <n v="37.72"/>
    <x v="2"/>
  </r>
  <r>
    <x v="171"/>
    <x v="5"/>
    <x v="2"/>
    <n v="107.16"/>
    <x v="2"/>
  </r>
  <r>
    <x v="172"/>
    <x v="1"/>
    <x v="1"/>
    <n v="35.78"/>
    <x v="1"/>
  </r>
  <r>
    <x v="172"/>
    <x v="7"/>
    <x v="2"/>
    <n v="24.49"/>
    <x v="2"/>
  </r>
  <r>
    <x v="172"/>
    <x v="3"/>
    <x v="3"/>
    <n v="167.09"/>
    <x v="3"/>
  </r>
  <r>
    <x v="173"/>
    <x v="4"/>
    <x v="3"/>
    <n v="53.44"/>
    <x v="3"/>
  </r>
  <r>
    <x v="174"/>
    <x v="14"/>
    <x v="3"/>
    <n v="47.62"/>
    <x v="3"/>
  </r>
  <r>
    <x v="174"/>
    <x v="15"/>
    <x v="1"/>
    <n v="5.03"/>
    <x v="1"/>
  </r>
  <r>
    <x v="175"/>
    <x v="45"/>
    <x v="7"/>
    <n v="145.86000000000001"/>
    <x v="2"/>
  </r>
  <r>
    <x v="175"/>
    <x v="7"/>
    <x v="2"/>
    <n v="31.67"/>
    <x v="2"/>
  </r>
  <r>
    <x v="175"/>
    <x v="8"/>
    <x v="3"/>
    <n v="23.78"/>
    <x v="3"/>
  </r>
  <r>
    <x v="175"/>
    <x v="40"/>
    <x v="2"/>
    <n v="20.22"/>
    <x v="2"/>
  </r>
  <r>
    <x v="176"/>
    <x v="15"/>
    <x v="1"/>
    <n v="9.6"/>
    <x v="1"/>
  </r>
  <r>
    <x v="176"/>
    <x v="22"/>
    <x v="2"/>
    <n v="12.2"/>
    <x v="2"/>
  </r>
  <r>
    <x v="177"/>
    <x v="8"/>
    <x v="3"/>
    <n v="45.49"/>
    <x v="3"/>
  </r>
  <r>
    <x v="177"/>
    <x v="22"/>
    <x v="2"/>
    <n v="45.82"/>
    <x v="2"/>
  </r>
  <r>
    <x v="177"/>
    <x v="15"/>
    <x v="1"/>
    <n v="31.36"/>
    <x v="1"/>
  </r>
  <r>
    <x v="177"/>
    <x v="3"/>
    <x v="3"/>
    <n v="16.75"/>
    <x v="3"/>
  </r>
  <r>
    <x v="177"/>
    <x v="24"/>
    <x v="3"/>
    <n v="70.81"/>
    <x v="3"/>
  </r>
  <r>
    <x v="178"/>
    <x v="3"/>
    <x v="3"/>
    <n v="25.28"/>
    <x v="3"/>
  </r>
  <r>
    <x v="178"/>
    <x v="14"/>
    <x v="3"/>
    <n v="55.14"/>
    <x v="3"/>
  </r>
  <r>
    <x v="179"/>
    <x v="10"/>
    <x v="2"/>
    <n v="15.3"/>
    <x v="2"/>
  </r>
  <r>
    <x v="179"/>
    <x v="2"/>
    <x v="2"/>
    <n v="93.44"/>
    <x v="2"/>
  </r>
  <r>
    <x v="180"/>
    <x v="26"/>
    <x v="2"/>
    <n v="37.229999999999997"/>
    <x v="2"/>
  </r>
  <r>
    <x v="181"/>
    <x v="7"/>
    <x v="2"/>
    <n v="84.68"/>
    <x v="2"/>
  </r>
  <r>
    <x v="181"/>
    <x v="3"/>
    <x v="3"/>
    <n v="61.86"/>
    <x v="3"/>
  </r>
  <r>
    <x v="181"/>
    <x v="3"/>
    <x v="3"/>
    <n v="22.68"/>
    <x v="3"/>
  </r>
  <r>
    <x v="182"/>
    <x v="4"/>
    <x v="3"/>
    <n v="68.03"/>
    <x v="3"/>
  </r>
  <r>
    <x v="182"/>
    <x v="8"/>
    <x v="3"/>
    <n v="40.619999999999997"/>
    <x v="3"/>
  </r>
  <r>
    <x v="183"/>
    <x v="15"/>
    <x v="1"/>
    <n v="4.9800000000000004"/>
    <x v="1"/>
  </r>
  <r>
    <x v="183"/>
    <x v="10"/>
    <x v="2"/>
    <n v="8.7200000000000006"/>
    <x v="2"/>
  </r>
  <r>
    <x v="184"/>
    <x v="19"/>
    <x v="3"/>
    <n v="71.44"/>
    <x v="3"/>
  </r>
  <r>
    <x v="184"/>
    <x v="4"/>
    <x v="3"/>
    <n v="98.94"/>
    <x v="3"/>
  </r>
  <r>
    <x v="184"/>
    <x v="2"/>
    <x v="2"/>
    <n v="7.65"/>
    <x v="2"/>
  </r>
  <r>
    <x v="185"/>
    <x v="3"/>
    <x v="3"/>
    <n v="31.56"/>
    <x v="3"/>
  </r>
  <r>
    <x v="185"/>
    <x v="39"/>
    <x v="15"/>
    <n v="5.58"/>
    <x v="1"/>
  </r>
  <r>
    <x v="185"/>
    <x v="3"/>
    <x v="3"/>
    <n v="49.27"/>
    <x v="3"/>
  </r>
  <r>
    <x v="186"/>
    <x v="38"/>
    <x v="14"/>
    <n v="6.95"/>
    <x v="1"/>
  </r>
  <r>
    <x v="186"/>
    <x v="5"/>
    <x v="2"/>
    <n v="16.11"/>
    <x v="2"/>
  </r>
  <r>
    <x v="186"/>
    <x v="9"/>
    <x v="2"/>
    <n v="41.84"/>
    <x v="2"/>
  </r>
  <r>
    <x v="187"/>
    <x v="10"/>
    <x v="2"/>
    <n v="11.98"/>
    <x v="2"/>
  </r>
  <r>
    <x v="187"/>
    <x v="11"/>
    <x v="2"/>
    <n v="33.6"/>
    <x v="2"/>
  </r>
  <r>
    <x v="188"/>
    <x v="19"/>
    <x v="3"/>
    <n v="79.95"/>
    <x v="3"/>
  </r>
  <r>
    <x v="188"/>
    <x v="19"/>
    <x v="3"/>
    <n v="2.74"/>
    <x v="3"/>
  </r>
  <r>
    <x v="189"/>
    <x v="8"/>
    <x v="3"/>
    <n v="55.78"/>
    <x v="3"/>
  </r>
  <r>
    <x v="189"/>
    <x v="7"/>
    <x v="2"/>
    <n v="24.52"/>
    <x v="2"/>
  </r>
  <r>
    <x v="190"/>
    <x v="1"/>
    <x v="1"/>
    <n v="25.15"/>
    <x v="1"/>
  </r>
  <r>
    <x v="190"/>
    <x v="24"/>
    <x v="3"/>
    <n v="100.85"/>
    <x v="3"/>
  </r>
  <r>
    <x v="191"/>
    <x v="13"/>
    <x v="2"/>
    <n v="53.66"/>
    <x v="2"/>
  </r>
  <r>
    <x v="192"/>
    <x v="19"/>
    <x v="3"/>
    <n v="8.7899999999999991"/>
    <x v="3"/>
  </r>
  <r>
    <x v="192"/>
    <x v="1"/>
    <x v="1"/>
    <n v="36.56"/>
    <x v="1"/>
  </r>
  <r>
    <x v="192"/>
    <x v="5"/>
    <x v="2"/>
    <n v="74.48"/>
    <x v="2"/>
  </r>
  <r>
    <x v="193"/>
    <x v="4"/>
    <x v="3"/>
    <n v="41.74"/>
    <x v="3"/>
  </r>
  <r>
    <x v="193"/>
    <x v="4"/>
    <x v="3"/>
    <n v="8.83"/>
    <x v="3"/>
  </r>
  <r>
    <x v="193"/>
    <x v="9"/>
    <x v="2"/>
    <n v="43.06"/>
    <x v="2"/>
  </r>
  <r>
    <x v="193"/>
    <x v="3"/>
    <x v="3"/>
    <n v="15.44"/>
    <x v="3"/>
  </r>
  <r>
    <x v="193"/>
    <x v="14"/>
    <x v="3"/>
    <n v="12.58"/>
    <x v="3"/>
  </r>
  <r>
    <x v="194"/>
    <x v="35"/>
    <x v="5"/>
    <n v="10.8"/>
    <x v="1"/>
  </r>
  <r>
    <x v="195"/>
    <x v="19"/>
    <x v="3"/>
    <n v="126.94"/>
    <x v="3"/>
  </r>
  <r>
    <x v="195"/>
    <x v="41"/>
    <x v="2"/>
    <n v="40.31"/>
    <x v="2"/>
  </r>
  <r>
    <x v="196"/>
    <x v="5"/>
    <x v="2"/>
    <n v="4.67"/>
    <x v="2"/>
  </r>
  <r>
    <x v="197"/>
    <x v="0"/>
    <x v="0"/>
    <n v="1565"/>
    <x v="0"/>
  </r>
  <r>
    <x v="197"/>
    <x v="19"/>
    <x v="3"/>
    <n v="36.770000000000003"/>
    <x v="3"/>
  </r>
  <r>
    <x v="197"/>
    <x v="11"/>
    <x v="2"/>
    <n v="18.079999999999998"/>
    <x v="2"/>
  </r>
  <r>
    <x v="197"/>
    <x v="3"/>
    <x v="3"/>
    <n v="22.28"/>
    <x v="3"/>
  </r>
  <r>
    <x v="198"/>
    <x v="5"/>
    <x v="2"/>
    <n v="88.9"/>
    <x v="2"/>
  </r>
  <r>
    <x v="199"/>
    <x v="22"/>
    <x v="2"/>
    <n v="14.44"/>
    <x v="2"/>
  </r>
  <r>
    <x v="199"/>
    <x v="9"/>
    <x v="2"/>
    <n v="32.79"/>
    <x v="2"/>
  </r>
  <r>
    <x v="199"/>
    <x v="19"/>
    <x v="3"/>
    <n v="53.17"/>
    <x v="3"/>
  </r>
  <r>
    <x v="200"/>
    <x v="9"/>
    <x v="2"/>
    <n v="2.88"/>
    <x v="2"/>
  </r>
  <r>
    <x v="200"/>
    <x v="3"/>
    <x v="3"/>
    <n v="9.31"/>
    <x v="3"/>
  </r>
  <r>
    <x v="200"/>
    <x v="19"/>
    <x v="3"/>
    <n v="19.48"/>
    <x v="3"/>
  </r>
  <r>
    <x v="200"/>
    <x v="8"/>
    <x v="3"/>
    <n v="64.930000000000007"/>
    <x v="3"/>
  </r>
  <r>
    <x v="200"/>
    <x v="32"/>
    <x v="12"/>
    <n v="12.35"/>
    <x v="4"/>
  </r>
  <r>
    <x v="201"/>
    <x v="9"/>
    <x v="2"/>
    <n v="57"/>
    <x v="2"/>
  </r>
  <r>
    <x v="201"/>
    <x v="4"/>
    <x v="3"/>
    <n v="25.73"/>
    <x v="3"/>
  </r>
  <r>
    <x v="201"/>
    <x v="3"/>
    <x v="3"/>
    <n v="106.49"/>
    <x v="3"/>
  </r>
  <r>
    <x v="201"/>
    <x v="3"/>
    <x v="3"/>
    <n v="13.61"/>
    <x v="3"/>
  </r>
  <r>
    <x v="201"/>
    <x v="24"/>
    <x v="3"/>
    <n v="5.48"/>
    <x v="3"/>
  </r>
  <r>
    <x v="201"/>
    <x v="8"/>
    <x v="3"/>
    <n v="60.13"/>
    <x v="3"/>
  </r>
  <r>
    <x v="201"/>
    <x v="7"/>
    <x v="2"/>
    <n v="27.77"/>
    <x v="2"/>
  </r>
  <r>
    <x v="202"/>
    <x v="14"/>
    <x v="3"/>
    <n v="204.22"/>
    <x v="3"/>
  </r>
  <r>
    <x v="202"/>
    <x v="24"/>
    <x v="3"/>
    <n v="11.88"/>
    <x v="3"/>
  </r>
  <r>
    <x v="202"/>
    <x v="9"/>
    <x v="2"/>
    <n v="38.880000000000003"/>
    <x v="2"/>
  </r>
  <r>
    <x v="202"/>
    <x v="36"/>
    <x v="9"/>
    <n v="75.12"/>
    <x v="1"/>
  </r>
  <r>
    <x v="203"/>
    <x v="32"/>
    <x v="12"/>
    <n v="134.86000000000001"/>
    <x v="4"/>
  </r>
  <r>
    <x v="203"/>
    <x v="9"/>
    <x v="2"/>
    <n v="20.05"/>
    <x v="2"/>
  </r>
  <r>
    <x v="203"/>
    <x v="9"/>
    <x v="2"/>
    <n v="29.15"/>
    <x v="2"/>
  </r>
  <r>
    <x v="203"/>
    <x v="7"/>
    <x v="2"/>
    <n v="78.989999999999995"/>
    <x v="2"/>
  </r>
  <r>
    <x v="204"/>
    <x v="4"/>
    <x v="3"/>
    <n v="33.229999999999997"/>
    <x v="3"/>
  </r>
  <r>
    <x v="204"/>
    <x v="14"/>
    <x v="3"/>
    <n v="6.47"/>
    <x v="3"/>
  </r>
  <r>
    <x v="204"/>
    <x v="46"/>
    <x v="11"/>
    <n v="49.2"/>
    <x v="2"/>
  </r>
  <r>
    <x v="204"/>
    <x v="24"/>
    <x v="3"/>
    <n v="54.04"/>
    <x v="3"/>
  </r>
  <r>
    <x v="205"/>
    <x v="4"/>
    <x v="3"/>
    <n v="139.29"/>
    <x v="3"/>
  </r>
  <r>
    <x v="205"/>
    <x v="9"/>
    <x v="2"/>
    <n v="2.54"/>
    <x v="2"/>
  </r>
  <r>
    <x v="205"/>
    <x v="4"/>
    <x v="3"/>
    <n v="14"/>
    <x v="3"/>
  </r>
  <r>
    <x v="206"/>
    <x v="40"/>
    <x v="2"/>
    <n v="40.020000000000003"/>
    <x v="2"/>
  </r>
  <r>
    <x v="206"/>
    <x v="3"/>
    <x v="3"/>
    <n v="27.2"/>
    <x v="3"/>
  </r>
  <r>
    <x v="207"/>
    <x v="9"/>
    <x v="2"/>
    <n v="128.82"/>
    <x v="2"/>
  </r>
  <r>
    <x v="207"/>
    <x v="7"/>
    <x v="2"/>
    <n v="35.200000000000003"/>
    <x v="2"/>
  </r>
  <r>
    <x v="207"/>
    <x v="3"/>
    <x v="3"/>
    <n v="59.27"/>
    <x v="3"/>
  </r>
  <r>
    <x v="207"/>
    <x v="13"/>
    <x v="2"/>
    <n v="48.19"/>
    <x v="2"/>
  </r>
  <r>
    <x v="208"/>
    <x v="3"/>
    <x v="3"/>
    <n v="58.77"/>
    <x v="3"/>
  </r>
  <r>
    <x v="208"/>
    <x v="10"/>
    <x v="2"/>
    <n v="17.3"/>
    <x v="2"/>
  </r>
  <r>
    <x v="209"/>
    <x v="19"/>
    <x v="3"/>
    <n v="48.32"/>
    <x v="3"/>
  </r>
  <r>
    <x v="209"/>
    <x v="4"/>
    <x v="3"/>
    <n v="79.48"/>
    <x v="3"/>
  </r>
  <r>
    <x v="210"/>
    <x v="9"/>
    <x v="2"/>
    <n v="49.77"/>
    <x v="2"/>
  </r>
  <r>
    <x v="210"/>
    <x v="4"/>
    <x v="3"/>
    <n v="263.95"/>
    <x v="3"/>
  </r>
  <r>
    <x v="211"/>
    <x v="47"/>
    <x v="7"/>
    <n v="256.94"/>
    <x v="2"/>
  </r>
  <r>
    <x v="211"/>
    <x v="14"/>
    <x v="3"/>
    <n v="55.67"/>
    <x v="3"/>
  </r>
  <r>
    <x v="211"/>
    <x v="11"/>
    <x v="2"/>
    <n v="58.96"/>
    <x v="2"/>
  </r>
  <r>
    <x v="211"/>
    <x v="1"/>
    <x v="1"/>
    <n v="21.35"/>
    <x v="1"/>
  </r>
  <r>
    <x v="212"/>
    <x v="10"/>
    <x v="2"/>
    <n v="10.8"/>
    <x v="2"/>
  </r>
  <r>
    <x v="212"/>
    <x v="8"/>
    <x v="3"/>
    <n v="38.46"/>
    <x v="3"/>
  </r>
  <r>
    <x v="212"/>
    <x v="13"/>
    <x v="2"/>
    <n v="32.35"/>
    <x v="2"/>
  </r>
  <r>
    <x v="212"/>
    <x v="14"/>
    <x v="3"/>
    <n v="29.94"/>
    <x v="3"/>
  </r>
  <r>
    <x v="213"/>
    <x v="19"/>
    <x v="3"/>
    <n v="99.05"/>
    <x v="3"/>
  </r>
  <r>
    <x v="214"/>
    <x v="9"/>
    <x v="2"/>
    <n v="46.35"/>
    <x v="2"/>
  </r>
  <r>
    <x v="214"/>
    <x v="32"/>
    <x v="12"/>
    <n v="146.93"/>
    <x v="4"/>
  </r>
  <r>
    <x v="214"/>
    <x v="35"/>
    <x v="5"/>
    <n v="10.6"/>
    <x v="1"/>
  </r>
  <r>
    <x v="214"/>
    <x v="3"/>
    <x v="3"/>
    <n v="235.3"/>
    <x v="3"/>
  </r>
  <r>
    <x v="215"/>
    <x v="2"/>
    <x v="2"/>
    <n v="37.17"/>
    <x v="2"/>
  </r>
  <r>
    <x v="215"/>
    <x v="10"/>
    <x v="2"/>
    <n v="17.84"/>
    <x v="2"/>
  </r>
  <r>
    <x v="215"/>
    <x v="7"/>
    <x v="2"/>
    <n v="2.17"/>
    <x v="2"/>
  </r>
  <r>
    <x v="215"/>
    <x v="15"/>
    <x v="1"/>
    <n v="36.47"/>
    <x v="1"/>
  </r>
  <r>
    <x v="215"/>
    <x v="1"/>
    <x v="1"/>
    <n v="22.93"/>
    <x v="1"/>
  </r>
  <r>
    <x v="216"/>
    <x v="8"/>
    <x v="3"/>
    <n v="5.99"/>
    <x v="3"/>
  </r>
  <r>
    <x v="216"/>
    <x v="9"/>
    <x v="2"/>
    <n v="17.09"/>
    <x v="2"/>
  </r>
  <r>
    <x v="216"/>
    <x v="22"/>
    <x v="2"/>
    <n v="33.19"/>
    <x v="2"/>
  </r>
  <r>
    <x v="216"/>
    <x v="11"/>
    <x v="2"/>
    <n v="8.2899999999999991"/>
    <x v="2"/>
  </r>
  <r>
    <x v="216"/>
    <x v="3"/>
    <x v="3"/>
    <n v="1.63"/>
    <x v="3"/>
  </r>
  <r>
    <x v="217"/>
    <x v="8"/>
    <x v="3"/>
    <n v="46.33"/>
    <x v="3"/>
  </r>
  <r>
    <x v="217"/>
    <x v="24"/>
    <x v="3"/>
    <n v="18.7"/>
    <x v="3"/>
  </r>
  <r>
    <x v="218"/>
    <x v="3"/>
    <x v="3"/>
    <n v="90.59"/>
    <x v="3"/>
  </r>
  <r>
    <x v="218"/>
    <x v="39"/>
    <x v="15"/>
    <n v="15.96"/>
    <x v="1"/>
  </r>
  <r>
    <x v="219"/>
    <x v="4"/>
    <x v="3"/>
    <n v="18.98"/>
    <x v="3"/>
  </r>
  <r>
    <x v="219"/>
    <x v="32"/>
    <x v="12"/>
    <n v="9.11"/>
    <x v="4"/>
  </r>
  <r>
    <x v="220"/>
    <x v="3"/>
    <x v="3"/>
    <n v="35.54"/>
    <x v="3"/>
  </r>
  <r>
    <x v="220"/>
    <x v="5"/>
    <x v="2"/>
    <n v="9.02"/>
    <x v="2"/>
  </r>
  <r>
    <x v="221"/>
    <x v="3"/>
    <x v="3"/>
    <n v="100.5"/>
    <x v="3"/>
  </r>
  <r>
    <x v="221"/>
    <x v="4"/>
    <x v="3"/>
    <n v="22.98"/>
    <x v="3"/>
  </r>
  <r>
    <x v="221"/>
    <x v="22"/>
    <x v="2"/>
    <n v="35.9"/>
    <x v="2"/>
  </r>
  <r>
    <x v="222"/>
    <x v="32"/>
    <x v="12"/>
    <n v="136.6"/>
    <x v="4"/>
  </r>
  <r>
    <x v="222"/>
    <x v="37"/>
    <x v="2"/>
    <n v="34.31"/>
    <x v="2"/>
  </r>
  <r>
    <x v="223"/>
    <x v="9"/>
    <x v="2"/>
    <n v="40.19"/>
    <x v="2"/>
  </r>
  <r>
    <x v="224"/>
    <x v="17"/>
    <x v="6"/>
    <n v="130.44"/>
    <x v="4"/>
  </r>
  <r>
    <x v="225"/>
    <x v="0"/>
    <x v="0"/>
    <n v="1565"/>
    <x v="0"/>
  </r>
  <r>
    <x v="225"/>
    <x v="44"/>
    <x v="9"/>
    <n v="572"/>
    <x v="1"/>
  </r>
  <r>
    <x v="225"/>
    <x v="8"/>
    <x v="3"/>
    <n v="67.27"/>
    <x v="3"/>
  </r>
  <r>
    <x v="225"/>
    <x v="9"/>
    <x v="2"/>
    <n v="15.02"/>
    <x v="2"/>
  </r>
  <r>
    <x v="225"/>
    <x v="3"/>
    <x v="3"/>
    <n v="6.32"/>
    <x v="3"/>
  </r>
  <r>
    <x v="225"/>
    <x v="38"/>
    <x v="14"/>
    <n v="47.67"/>
    <x v="1"/>
  </r>
  <r>
    <x v="226"/>
    <x v="14"/>
    <x v="3"/>
    <n v="114.94"/>
    <x v="3"/>
  </r>
  <r>
    <x v="226"/>
    <x v="9"/>
    <x v="2"/>
    <n v="17.010000000000002"/>
    <x v="2"/>
  </r>
  <r>
    <x v="226"/>
    <x v="48"/>
    <x v="15"/>
    <n v="83.27"/>
    <x v="1"/>
  </r>
  <r>
    <x v="226"/>
    <x v="14"/>
    <x v="3"/>
    <n v="35.97"/>
    <x v="3"/>
  </r>
  <r>
    <x v="226"/>
    <x v="7"/>
    <x v="2"/>
    <n v="46.49"/>
    <x v="2"/>
  </r>
  <r>
    <x v="227"/>
    <x v="8"/>
    <x v="3"/>
    <n v="54.5"/>
    <x v="3"/>
  </r>
  <r>
    <x v="227"/>
    <x v="40"/>
    <x v="2"/>
    <n v="19.440000000000001"/>
    <x v="2"/>
  </r>
  <r>
    <x v="228"/>
    <x v="35"/>
    <x v="5"/>
    <n v="9.6999999999999993"/>
    <x v="1"/>
  </r>
  <r>
    <x v="229"/>
    <x v="20"/>
    <x v="8"/>
    <n v="82.6"/>
    <x v="2"/>
  </r>
  <r>
    <x v="229"/>
    <x v="49"/>
    <x v="5"/>
    <n v="13.74"/>
    <x v="1"/>
  </r>
  <r>
    <x v="229"/>
    <x v="14"/>
    <x v="3"/>
    <n v="64.150000000000006"/>
    <x v="3"/>
  </r>
  <r>
    <x v="229"/>
    <x v="16"/>
    <x v="1"/>
    <n v="214.96"/>
    <x v="1"/>
  </r>
  <r>
    <x v="230"/>
    <x v="3"/>
    <x v="3"/>
    <n v="96.49"/>
    <x v="3"/>
  </r>
  <r>
    <x v="230"/>
    <x v="9"/>
    <x v="2"/>
    <n v="114"/>
    <x v="2"/>
  </r>
  <r>
    <x v="231"/>
    <x v="50"/>
    <x v="10"/>
    <n v="12.6"/>
    <x v="2"/>
  </r>
  <r>
    <x v="231"/>
    <x v="7"/>
    <x v="2"/>
    <n v="48.75"/>
    <x v="2"/>
  </r>
  <r>
    <x v="231"/>
    <x v="2"/>
    <x v="2"/>
    <n v="16.32"/>
    <x v="2"/>
  </r>
  <r>
    <x v="232"/>
    <x v="22"/>
    <x v="2"/>
    <n v="11.23"/>
    <x v="2"/>
  </r>
  <r>
    <x v="232"/>
    <x v="19"/>
    <x v="3"/>
    <n v="1.44"/>
    <x v="3"/>
  </r>
  <r>
    <x v="233"/>
    <x v="3"/>
    <x v="3"/>
    <n v="111.73"/>
    <x v="3"/>
  </r>
  <r>
    <x v="233"/>
    <x v="5"/>
    <x v="2"/>
    <n v="55.71"/>
    <x v="2"/>
  </r>
  <r>
    <x v="233"/>
    <x v="4"/>
    <x v="3"/>
    <n v="18.239999999999998"/>
    <x v="3"/>
  </r>
  <r>
    <x v="233"/>
    <x v="19"/>
    <x v="3"/>
    <n v="5.3"/>
    <x v="3"/>
  </r>
  <r>
    <x v="234"/>
    <x v="14"/>
    <x v="3"/>
    <n v="82.95"/>
    <x v="3"/>
  </r>
  <r>
    <x v="234"/>
    <x v="2"/>
    <x v="2"/>
    <n v="12.22"/>
    <x v="2"/>
  </r>
  <r>
    <x v="235"/>
    <x v="37"/>
    <x v="2"/>
    <n v="63.75"/>
    <x v="2"/>
  </r>
  <r>
    <x v="235"/>
    <x v="38"/>
    <x v="14"/>
    <n v="4.3899999999999997"/>
    <x v="1"/>
  </r>
  <r>
    <x v="236"/>
    <x v="15"/>
    <x v="1"/>
    <n v="25.88"/>
    <x v="1"/>
  </r>
  <r>
    <x v="236"/>
    <x v="5"/>
    <x v="2"/>
    <n v="11.48"/>
    <x v="2"/>
  </r>
  <r>
    <x v="236"/>
    <x v="3"/>
    <x v="3"/>
    <n v="8.08"/>
    <x v="3"/>
  </r>
  <r>
    <x v="236"/>
    <x v="9"/>
    <x v="2"/>
    <n v="30.02"/>
    <x v="2"/>
  </r>
  <r>
    <x v="236"/>
    <x v="2"/>
    <x v="2"/>
    <n v="66.930000000000007"/>
    <x v="2"/>
  </r>
  <r>
    <x v="237"/>
    <x v="3"/>
    <x v="3"/>
    <n v="64.77"/>
    <x v="3"/>
  </r>
  <r>
    <x v="238"/>
    <x v="3"/>
    <x v="3"/>
    <n v="8.39"/>
    <x v="3"/>
  </r>
  <r>
    <x v="238"/>
    <x v="45"/>
    <x v="7"/>
    <n v="115.47"/>
    <x v="2"/>
  </r>
  <r>
    <x v="238"/>
    <x v="20"/>
    <x v="8"/>
    <n v="269.94"/>
    <x v="2"/>
  </r>
  <r>
    <x v="239"/>
    <x v="5"/>
    <x v="2"/>
    <n v="24.34"/>
    <x v="2"/>
  </r>
  <r>
    <x v="239"/>
    <x v="41"/>
    <x v="2"/>
    <n v="74.260000000000005"/>
    <x v="2"/>
  </r>
  <r>
    <x v="240"/>
    <x v="20"/>
    <x v="8"/>
    <n v="90.09"/>
    <x v="2"/>
  </r>
  <r>
    <x v="240"/>
    <x v="19"/>
    <x v="3"/>
    <n v="50.59"/>
    <x v="3"/>
  </r>
  <r>
    <x v="241"/>
    <x v="46"/>
    <x v="11"/>
    <n v="115.62"/>
    <x v="2"/>
  </r>
  <r>
    <x v="241"/>
    <x v="19"/>
    <x v="3"/>
    <n v="61"/>
    <x v="3"/>
  </r>
  <r>
    <x v="241"/>
    <x v="8"/>
    <x v="3"/>
    <n v="63.48"/>
    <x v="3"/>
  </r>
  <r>
    <x v="241"/>
    <x v="7"/>
    <x v="2"/>
    <n v="26.6"/>
    <x v="2"/>
  </r>
  <r>
    <x v="241"/>
    <x v="24"/>
    <x v="3"/>
    <n v="22.11"/>
    <x v="3"/>
  </r>
  <r>
    <x v="242"/>
    <x v="2"/>
    <x v="2"/>
    <n v="36.479999999999997"/>
    <x v="2"/>
  </r>
  <r>
    <x v="242"/>
    <x v="15"/>
    <x v="1"/>
    <n v="47.98"/>
    <x v="1"/>
  </r>
  <r>
    <x v="242"/>
    <x v="4"/>
    <x v="3"/>
    <n v="36.39"/>
    <x v="3"/>
  </r>
  <r>
    <x v="242"/>
    <x v="29"/>
    <x v="4"/>
    <n v="734.99"/>
    <x v="3"/>
  </r>
  <r>
    <x v="243"/>
    <x v="8"/>
    <x v="3"/>
    <n v="72.83"/>
    <x v="3"/>
  </r>
  <r>
    <x v="243"/>
    <x v="24"/>
    <x v="3"/>
    <n v="5.48"/>
    <x v="3"/>
  </r>
  <r>
    <x v="243"/>
    <x v="15"/>
    <x v="1"/>
    <n v="5.65"/>
    <x v="1"/>
  </r>
  <r>
    <x v="244"/>
    <x v="5"/>
    <x v="2"/>
    <n v="88.16"/>
    <x v="2"/>
  </r>
  <r>
    <x v="244"/>
    <x v="11"/>
    <x v="2"/>
    <n v="42.24"/>
    <x v="2"/>
  </r>
  <r>
    <x v="245"/>
    <x v="7"/>
    <x v="2"/>
    <n v="26.45"/>
    <x v="2"/>
  </r>
  <r>
    <x v="246"/>
    <x v="32"/>
    <x v="12"/>
    <n v="116.36"/>
    <x v="4"/>
  </r>
  <r>
    <x v="246"/>
    <x v="33"/>
    <x v="13"/>
    <n v="0"/>
    <x v="5"/>
  </r>
  <r>
    <x v="247"/>
    <x v="14"/>
    <x v="3"/>
    <n v="16.7"/>
    <x v="3"/>
  </r>
  <r>
    <x v="247"/>
    <x v="4"/>
    <x v="3"/>
    <n v="55.76"/>
    <x v="3"/>
  </r>
  <r>
    <x v="247"/>
    <x v="7"/>
    <x v="2"/>
    <n v="83.19"/>
    <x v="2"/>
  </r>
  <r>
    <x v="247"/>
    <x v="5"/>
    <x v="2"/>
    <n v="82.36"/>
    <x v="2"/>
  </r>
  <r>
    <x v="248"/>
    <x v="13"/>
    <x v="2"/>
    <n v="66.040000000000006"/>
    <x v="2"/>
  </r>
  <r>
    <x v="248"/>
    <x v="32"/>
    <x v="12"/>
    <n v="17.87"/>
    <x v="4"/>
  </r>
  <r>
    <x v="249"/>
    <x v="0"/>
    <x v="0"/>
    <n v="1565"/>
    <x v="0"/>
  </r>
  <r>
    <x v="249"/>
    <x v="19"/>
    <x v="3"/>
    <n v="80.27"/>
    <x v="3"/>
  </r>
  <r>
    <x v="249"/>
    <x v="40"/>
    <x v="2"/>
    <n v="13.63"/>
    <x v="2"/>
  </r>
  <r>
    <x v="249"/>
    <x v="9"/>
    <x v="2"/>
    <n v="65.36"/>
    <x v="2"/>
  </r>
  <r>
    <x v="250"/>
    <x v="24"/>
    <x v="3"/>
    <n v="17.7"/>
    <x v="3"/>
  </r>
  <r>
    <x v="250"/>
    <x v="14"/>
    <x v="3"/>
    <n v="12.45"/>
    <x v="3"/>
  </r>
  <r>
    <x v="251"/>
    <x v="19"/>
    <x v="3"/>
    <n v="36.67"/>
    <x v="3"/>
  </r>
  <r>
    <x v="251"/>
    <x v="5"/>
    <x v="2"/>
    <n v="67.16"/>
    <x v="2"/>
  </r>
  <r>
    <x v="251"/>
    <x v="19"/>
    <x v="3"/>
    <n v="48.94"/>
    <x v="3"/>
  </r>
  <r>
    <x v="252"/>
    <x v="39"/>
    <x v="15"/>
    <n v="8.76"/>
    <x v="1"/>
  </r>
  <r>
    <x v="252"/>
    <x v="14"/>
    <x v="3"/>
    <n v="9.2799999999999994"/>
    <x v="3"/>
  </r>
  <r>
    <x v="252"/>
    <x v="11"/>
    <x v="2"/>
    <n v="33.96"/>
    <x v="2"/>
  </r>
  <r>
    <x v="253"/>
    <x v="11"/>
    <x v="2"/>
    <n v="22.62"/>
    <x v="2"/>
  </r>
  <r>
    <x v="253"/>
    <x v="2"/>
    <x v="2"/>
    <n v="18.86"/>
    <x v="2"/>
  </r>
  <r>
    <x v="254"/>
    <x v="14"/>
    <x v="3"/>
    <n v="10.039999999999999"/>
    <x v="3"/>
  </r>
  <r>
    <x v="254"/>
    <x v="8"/>
    <x v="3"/>
    <n v="44.27"/>
    <x v="3"/>
  </r>
  <r>
    <x v="254"/>
    <x v="14"/>
    <x v="3"/>
    <n v="5.45"/>
    <x v="3"/>
  </r>
  <r>
    <x v="255"/>
    <x v="19"/>
    <x v="3"/>
    <n v="367.43"/>
    <x v="3"/>
  </r>
  <r>
    <x v="256"/>
    <x v="14"/>
    <x v="3"/>
    <n v="15.95"/>
    <x v="3"/>
  </r>
  <r>
    <x v="256"/>
    <x v="42"/>
    <x v="9"/>
    <n v="186.68"/>
    <x v="1"/>
  </r>
  <r>
    <x v="257"/>
    <x v="7"/>
    <x v="2"/>
    <n v="2"/>
    <x v="2"/>
  </r>
  <r>
    <x v="258"/>
    <x v="13"/>
    <x v="2"/>
    <n v="17.690000000000001"/>
    <x v="2"/>
  </r>
  <r>
    <x v="258"/>
    <x v="3"/>
    <x v="3"/>
    <n v="2.21"/>
    <x v="3"/>
  </r>
  <r>
    <x v="258"/>
    <x v="19"/>
    <x v="3"/>
    <n v="34.14"/>
    <x v="3"/>
  </r>
  <r>
    <x v="259"/>
    <x v="19"/>
    <x v="3"/>
    <n v="125.17"/>
    <x v="3"/>
  </r>
  <r>
    <x v="259"/>
    <x v="32"/>
    <x v="12"/>
    <n v="217.55"/>
    <x v="4"/>
  </r>
  <r>
    <x v="259"/>
    <x v="14"/>
    <x v="3"/>
    <n v="24.4"/>
    <x v="3"/>
  </r>
  <r>
    <x v="260"/>
    <x v="19"/>
    <x v="3"/>
    <n v="9.4"/>
    <x v="3"/>
  </r>
  <r>
    <x v="260"/>
    <x v="11"/>
    <x v="2"/>
    <n v="14.63"/>
    <x v="2"/>
  </r>
  <r>
    <x v="260"/>
    <x v="9"/>
    <x v="2"/>
    <n v="38.869999999999997"/>
    <x v="2"/>
  </r>
  <r>
    <x v="260"/>
    <x v="14"/>
    <x v="3"/>
    <n v="180.62"/>
    <x v="3"/>
  </r>
  <r>
    <x v="261"/>
    <x v="10"/>
    <x v="2"/>
    <n v="17.84"/>
    <x v="2"/>
  </r>
  <r>
    <x v="261"/>
    <x v="9"/>
    <x v="2"/>
    <n v="35.369999999999997"/>
    <x v="2"/>
  </r>
  <r>
    <x v="261"/>
    <x v="26"/>
    <x v="2"/>
    <n v="42"/>
    <x v="2"/>
  </r>
  <r>
    <x v="262"/>
    <x v="13"/>
    <x v="2"/>
    <n v="34.39"/>
    <x v="2"/>
  </r>
  <r>
    <x v="262"/>
    <x v="2"/>
    <x v="2"/>
    <n v="11.48"/>
    <x v="2"/>
  </r>
  <r>
    <x v="262"/>
    <x v="9"/>
    <x v="2"/>
    <n v="16.579999999999998"/>
    <x v="2"/>
  </r>
  <r>
    <x v="262"/>
    <x v="7"/>
    <x v="2"/>
    <n v="29.54"/>
    <x v="2"/>
  </r>
  <r>
    <x v="263"/>
    <x v="7"/>
    <x v="2"/>
    <n v="44.33"/>
    <x v="2"/>
  </r>
  <r>
    <x v="263"/>
    <x v="4"/>
    <x v="3"/>
    <n v="56.69"/>
    <x v="3"/>
  </r>
  <r>
    <x v="263"/>
    <x v="9"/>
    <x v="2"/>
    <n v="48.6"/>
    <x v="2"/>
  </r>
  <r>
    <x v="264"/>
    <x v="7"/>
    <x v="2"/>
    <n v="15.33"/>
    <x v="2"/>
  </r>
  <r>
    <x v="265"/>
    <x v="14"/>
    <x v="3"/>
    <n v="77.94"/>
    <x v="3"/>
  </r>
  <r>
    <x v="265"/>
    <x v="5"/>
    <x v="2"/>
    <n v="4.3099999999999996"/>
    <x v="2"/>
  </r>
  <r>
    <x v="265"/>
    <x v="8"/>
    <x v="3"/>
    <n v="55.38"/>
    <x v="3"/>
  </r>
  <r>
    <x v="265"/>
    <x v="19"/>
    <x v="3"/>
    <n v="35.5"/>
    <x v="3"/>
  </r>
  <r>
    <x v="265"/>
    <x v="11"/>
    <x v="2"/>
    <n v="36.840000000000003"/>
    <x v="2"/>
  </r>
  <r>
    <x v="266"/>
    <x v="24"/>
    <x v="3"/>
    <n v="7.61"/>
    <x v="3"/>
  </r>
  <r>
    <x v="266"/>
    <x v="14"/>
    <x v="3"/>
    <n v="85.62"/>
    <x v="3"/>
  </r>
  <r>
    <x v="267"/>
    <x v="4"/>
    <x v="3"/>
    <n v="60.42"/>
    <x v="3"/>
  </r>
  <r>
    <x v="267"/>
    <x v="11"/>
    <x v="2"/>
    <n v="47.61"/>
    <x v="2"/>
  </r>
  <r>
    <x v="267"/>
    <x v="4"/>
    <x v="3"/>
    <n v="93.99"/>
    <x v="3"/>
  </r>
  <r>
    <x v="267"/>
    <x v="8"/>
    <x v="3"/>
    <n v="80.150000000000006"/>
    <x v="3"/>
  </r>
  <r>
    <x v="267"/>
    <x v="8"/>
    <x v="3"/>
    <n v="27.8"/>
    <x v="3"/>
  </r>
  <r>
    <x v="268"/>
    <x v="51"/>
    <x v="5"/>
    <n v="228.39"/>
    <x v="1"/>
  </r>
  <r>
    <x v="268"/>
    <x v="36"/>
    <x v="9"/>
    <n v="65.540000000000006"/>
    <x v="1"/>
  </r>
  <r>
    <x v="268"/>
    <x v="13"/>
    <x v="2"/>
    <n v="30.65"/>
    <x v="2"/>
  </r>
  <r>
    <x v="268"/>
    <x v="14"/>
    <x v="3"/>
    <n v="79.709999999999994"/>
    <x v="3"/>
  </r>
  <r>
    <x v="269"/>
    <x v="36"/>
    <x v="4"/>
    <n v="95.06"/>
    <x v="3"/>
  </r>
  <r>
    <x v="269"/>
    <x v="19"/>
    <x v="3"/>
    <n v="67.84"/>
    <x v="3"/>
  </r>
  <r>
    <x v="269"/>
    <x v="3"/>
    <x v="3"/>
    <n v="32.93"/>
    <x v="3"/>
  </r>
  <r>
    <x v="269"/>
    <x v="3"/>
    <x v="3"/>
    <n v="171.04"/>
    <x v="3"/>
  </r>
  <r>
    <x v="269"/>
    <x v="31"/>
    <x v="11"/>
    <n v="154.69999999999999"/>
    <x v="2"/>
  </r>
  <r>
    <x v="270"/>
    <x v="4"/>
    <x v="3"/>
    <n v="94.1"/>
    <x v="3"/>
  </r>
  <r>
    <x v="270"/>
    <x v="9"/>
    <x v="2"/>
    <n v="14.04"/>
    <x v="2"/>
  </r>
  <r>
    <x v="271"/>
    <x v="9"/>
    <x v="2"/>
    <n v="23.49"/>
    <x v="2"/>
  </r>
  <r>
    <x v="271"/>
    <x v="3"/>
    <x v="3"/>
    <n v="26.27"/>
    <x v="3"/>
  </r>
  <r>
    <x v="271"/>
    <x v="7"/>
    <x v="2"/>
    <n v="32"/>
    <x v="2"/>
  </r>
  <r>
    <x v="271"/>
    <x v="7"/>
    <x v="2"/>
    <n v="23.04"/>
    <x v="2"/>
  </r>
  <r>
    <x v="272"/>
    <x v="2"/>
    <x v="2"/>
    <n v="14.03"/>
    <x v="2"/>
  </r>
  <r>
    <x v="272"/>
    <x v="7"/>
    <x v="2"/>
    <n v="42.08"/>
    <x v="2"/>
  </r>
  <r>
    <x v="272"/>
    <x v="14"/>
    <x v="3"/>
    <n v="30.94"/>
    <x v="3"/>
  </r>
  <r>
    <x v="272"/>
    <x v="15"/>
    <x v="1"/>
    <n v="21.78"/>
    <x v="1"/>
  </r>
  <r>
    <x v="273"/>
    <x v="15"/>
    <x v="1"/>
    <n v="25.81"/>
    <x v="1"/>
  </r>
  <r>
    <x v="273"/>
    <x v="2"/>
    <x v="2"/>
    <n v="55.64"/>
    <x v="2"/>
  </r>
  <r>
    <x v="273"/>
    <x v="9"/>
    <x v="2"/>
    <n v="22.66"/>
    <x v="2"/>
  </r>
  <r>
    <x v="273"/>
    <x v="1"/>
    <x v="1"/>
    <n v="38.340000000000003"/>
    <x v="1"/>
  </r>
  <r>
    <x v="273"/>
    <x v="7"/>
    <x v="2"/>
    <n v="21.42"/>
    <x v="2"/>
  </r>
  <r>
    <x v="274"/>
    <x v="9"/>
    <x v="2"/>
    <n v="66.040000000000006"/>
    <x v="2"/>
  </r>
  <r>
    <x v="274"/>
    <x v="49"/>
    <x v="5"/>
    <n v="11.45"/>
    <x v="1"/>
  </r>
  <r>
    <x v="274"/>
    <x v="7"/>
    <x v="2"/>
    <n v="80.61"/>
    <x v="2"/>
  </r>
  <r>
    <x v="275"/>
    <x v="19"/>
    <x v="3"/>
    <n v="14.85"/>
    <x v="3"/>
  </r>
  <r>
    <x v="276"/>
    <x v="13"/>
    <x v="2"/>
    <n v="45.96"/>
    <x v="2"/>
  </r>
  <r>
    <x v="276"/>
    <x v="10"/>
    <x v="2"/>
    <n v="21.29"/>
    <x v="2"/>
  </r>
  <r>
    <x v="277"/>
    <x v="10"/>
    <x v="2"/>
    <n v="11.73"/>
    <x v="2"/>
  </r>
  <r>
    <x v="277"/>
    <x v="15"/>
    <x v="1"/>
    <n v="21.44"/>
    <x v="1"/>
  </r>
  <r>
    <x v="277"/>
    <x v="4"/>
    <x v="3"/>
    <n v="132.22999999999999"/>
    <x v="3"/>
  </r>
  <r>
    <x v="277"/>
    <x v="41"/>
    <x v="2"/>
    <n v="23.71"/>
    <x v="2"/>
  </r>
  <r>
    <x v="278"/>
    <x v="19"/>
    <x v="3"/>
    <n v="95.7"/>
    <x v="3"/>
  </r>
  <r>
    <x v="278"/>
    <x v="32"/>
    <x v="12"/>
    <n v="134.96"/>
    <x v="4"/>
  </r>
  <r>
    <x v="278"/>
    <x v="14"/>
    <x v="3"/>
    <n v="5.82"/>
    <x v="3"/>
  </r>
  <r>
    <x v="279"/>
    <x v="0"/>
    <x v="0"/>
    <n v="1565"/>
    <x v="0"/>
  </r>
  <r>
    <x v="280"/>
    <x v="0"/>
    <x v="0"/>
    <n v="1565"/>
    <x v="0"/>
  </r>
  <r>
    <x v="281"/>
    <x v="19"/>
    <x v="3"/>
    <n v="75.75"/>
    <x v="3"/>
  </r>
  <r>
    <x v="281"/>
    <x v="2"/>
    <x v="2"/>
    <n v="40.020000000000003"/>
    <x v="2"/>
  </r>
  <r>
    <x v="281"/>
    <x v="1"/>
    <x v="1"/>
    <n v="22.9"/>
    <x v="1"/>
  </r>
  <r>
    <x v="281"/>
    <x v="14"/>
    <x v="3"/>
    <n v="3"/>
    <x v="3"/>
  </r>
  <r>
    <x v="281"/>
    <x v="14"/>
    <x v="3"/>
    <n v="95.5"/>
    <x v="3"/>
  </r>
  <r>
    <x v="282"/>
    <x v="34"/>
    <x v="11"/>
    <n v="120.06"/>
    <x v="2"/>
  </r>
  <r>
    <x v="282"/>
    <x v="8"/>
    <x v="3"/>
    <n v="49.8"/>
    <x v="3"/>
  </r>
  <r>
    <x v="283"/>
    <x v="10"/>
    <x v="2"/>
    <n v="32.159999999999997"/>
    <x v="2"/>
  </r>
  <r>
    <x v="283"/>
    <x v="4"/>
    <x v="3"/>
    <n v="168.79"/>
    <x v="3"/>
  </r>
  <r>
    <x v="283"/>
    <x v="40"/>
    <x v="2"/>
    <n v="36.54"/>
    <x v="2"/>
  </r>
  <r>
    <x v="283"/>
    <x v="3"/>
    <x v="3"/>
    <n v="43.36"/>
    <x v="3"/>
  </r>
  <r>
    <x v="284"/>
    <x v="20"/>
    <x v="8"/>
    <n v="250.48"/>
    <x v="2"/>
  </r>
  <r>
    <x v="284"/>
    <x v="15"/>
    <x v="1"/>
    <n v="4.67"/>
    <x v="1"/>
  </r>
  <r>
    <x v="284"/>
    <x v="4"/>
    <x v="3"/>
    <n v="83.01"/>
    <x v="3"/>
  </r>
  <r>
    <x v="284"/>
    <x v="32"/>
    <x v="12"/>
    <n v="168.64"/>
    <x v="4"/>
  </r>
  <r>
    <x v="285"/>
    <x v="7"/>
    <x v="2"/>
    <n v="38.79"/>
    <x v="2"/>
  </r>
  <r>
    <x v="285"/>
    <x v="20"/>
    <x v="8"/>
    <n v="173.6"/>
    <x v="2"/>
  </r>
  <r>
    <x v="285"/>
    <x v="14"/>
    <x v="3"/>
    <n v="101.67"/>
    <x v="3"/>
  </r>
  <r>
    <x v="286"/>
    <x v="38"/>
    <x v="14"/>
    <n v="13.8"/>
    <x v="1"/>
  </r>
  <r>
    <x v="287"/>
    <x v="9"/>
    <x v="2"/>
    <n v="49.02"/>
    <x v="2"/>
  </r>
  <r>
    <x v="287"/>
    <x v="14"/>
    <x v="3"/>
    <n v="66.03"/>
    <x v="3"/>
  </r>
  <r>
    <x v="287"/>
    <x v="15"/>
    <x v="1"/>
    <n v="7.5"/>
    <x v="1"/>
  </r>
  <r>
    <x v="287"/>
    <x v="11"/>
    <x v="2"/>
    <n v="35.869999999999997"/>
    <x v="2"/>
  </r>
  <r>
    <x v="287"/>
    <x v="13"/>
    <x v="2"/>
    <n v="27.3"/>
    <x v="2"/>
  </r>
  <r>
    <x v="287"/>
    <x v="2"/>
    <x v="2"/>
    <n v="14.26"/>
    <x v="2"/>
  </r>
  <r>
    <x v="288"/>
    <x v="13"/>
    <x v="2"/>
    <n v="7.5"/>
    <x v="2"/>
  </r>
  <r>
    <x v="288"/>
    <x v="19"/>
    <x v="3"/>
    <n v="33.51"/>
    <x v="3"/>
  </r>
  <r>
    <x v="289"/>
    <x v="32"/>
    <x v="12"/>
    <n v="10.31"/>
    <x v="4"/>
  </r>
  <r>
    <x v="289"/>
    <x v="9"/>
    <x v="2"/>
    <n v="17.86"/>
    <x v="2"/>
  </r>
  <r>
    <x v="289"/>
    <x v="42"/>
    <x v="9"/>
    <n v="271.77999999999997"/>
    <x v="1"/>
  </r>
  <r>
    <x v="289"/>
    <x v="38"/>
    <x v="14"/>
    <n v="20.81"/>
    <x v="1"/>
  </r>
  <r>
    <x v="289"/>
    <x v="4"/>
    <x v="3"/>
    <n v="34.56"/>
    <x v="3"/>
  </r>
  <r>
    <x v="289"/>
    <x v="4"/>
    <x v="3"/>
    <n v="54.33"/>
    <x v="3"/>
  </r>
  <r>
    <x v="289"/>
    <x v="24"/>
    <x v="3"/>
    <n v="244.38"/>
    <x v="3"/>
  </r>
  <r>
    <x v="290"/>
    <x v="14"/>
    <x v="3"/>
    <n v="46.37"/>
    <x v="3"/>
  </r>
  <r>
    <x v="290"/>
    <x v="14"/>
    <x v="3"/>
    <n v="27.01"/>
    <x v="3"/>
  </r>
  <r>
    <x v="290"/>
    <x v="19"/>
    <x v="3"/>
    <n v="80.34"/>
    <x v="3"/>
  </r>
  <r>
    <x v="290"/>
    <x v="19"/>
    <x v="3"/>
    <n v="359.44"/>
    <x v="3"/>
  </r>
  <r>
    <x v="291"/>
    <x v="7"/>
    <x v="2"/>
    <n v="23.72"/>
    <x v="2"/>
  </r>
  <r>
    <x v="292"/>
    <x v="11"/>
    <x v="2"/>
    <n v="19.190000000000001"/>
    <x v="2"/>
  </r>
  <r>
    <x v="292"/>
    <x v="37"/>
    <x v="2"/>
    <n v="137.15"/>
    <x v="2"/>
  </r>
  <r>
    <x v="292"/>
    <x v="24"/>
    <x v="3"/>
    <n v="32.119999999999997"/>
    <x v="3"/>
  </r>
  <r>
    <x v="293"/>
    <x v="9"/>
    <x v="2"/>
    <n v="24.89"/>
    <x v="2"/>
  </r>
  <r>
    <x v="294"/>
    <x v="19"/>
    <x v="3"/>
    <n v="35.549999999999997"/>
    <x v="3"/>
  </r>
  <r>
    <x v="294"/>
    <x v="11"/>
    <x v="2"/>
    <n v="100.17"/>
    <x v="2"/>
  </r>
  <r>
    <x v="294"/>
    <x v="24"/>
    <x v="3"/>
    <n v="18.54"/>
    <x v="3"/>
  </r>
  <r>
    <x v="295"/>
    <x v="10"/>
    <x v="2"/>
    <n v="16.34"/>
    <x v="2"/>
  </r>
  <r>
    <x v="295"/>
    <x v="24"/>
    <x v="3"/>
    <n v="82.13"/>
    <x v="3"/>
  </r>
  <r>
    <x v="296"/>
    <x v="9"/>
    <x v="2"/>
    <n v="46.14"/>
    <x v="2"/>
  </r>
  <r>
    <x v="297"/>
    <x v="4"/>
    <x v="3"/>
    <n v="47.87"/>
    <x v="3"/>
  </r>
  <r>
    <x v="297"/>
    <x v="4"/>
    <x v="3"/>
    <n v="55.63"/>
    <x v="3"/>
  </r>
  <r>
    <x v="297"/>
    <x v="48"/>
    <x v="15"/>
    <n v="186.13"/>
    <x v="1"/>
  </r>
  <r>
    <x v="297"/>
    <x v="7"/>
    <x v="2"/>
    <n v="36.47"/>
    <x v="2"/>
  </r>
  <r>
    <x v="297"/>
    <x v="35"/>
    <x v="5"/>
    <n v="11"/>
    <x v="1"/>
  </r>
  <r>
    <x v="298"/>
    <x v="5"/>
    <x v="2"/>
    <n v="23.18"/>
    <x v="2"/>
  </r>
  <r>
    <x v="298"/>
    <x v="32"/>
    <x v="12"/>
    <n v="220.92"/>
    <x v="4"/>
  </r>
  <r>
    <x v="298"/>
    <x v="22"/>
    <x v="2"/>
    <n v="29.94"/>
    <x v="2"/>
  </r>
  <r>
    <x v="298"/>
    <x v="5"/>
    <x v="2"/>
    <n v="30.74"/>
    <x v="2"/>
  </r>
  <r>
    <x v="298"/>
    <x v="2"/>
    <x v="2"/>
    <n v="13.73"/>
    <x v="2"/>
  </r>
  <r>
    <x v="298"/>
    <x v="15"/>
    <x v="1"/>
    <n v="32.950000000000003"/>
    <x v="1"/>
  </r>
  <r>
    <x v="299"/>
    <x v="9"/>
    <x v="2"/>
    <n v="14.35"/>
    <x v="2"/>
  </r>
  <r>
    <x v="299"/>
    <x v="19"/>
    <x v="3"/>
    <n v="153.72999999999999"/>
    <x v="3"/>
  </r>
  <r>
    <x v="299"/>
    <x v="14"/>
    <x v="3"/>
    <n v="14.13"/>
    <x v="3"/>
  </r>
  <r>
    <x v="300"/>
    <x v="35"/>
    <x v="5"/>
    <n v="9.5"/>
    <x v="1"/>
  </r>
  <r>
    <x v="300"/>
    <x v="4"/>
    <x v="3"/>
    <n v="10.85"/>
    <x v="3"/>
  </r>
  <r>
    <x v="301"/>
    <x v="20"/>
    <x v="8"/>
    <n v="137.88"/>
    <x v="2"/>
  </r>
  <r>
    <x v="301"/>
    <x v="4"/>
    <x v="3"/>
    <n v="45.65"/>
    <x v="3"/>
  </r>
  <r>
    <x v="302"/>
    <x v="10"/>
    <x v="2"/>
    <n v="42.77"/>
    <x v="2"/>
  </r>
  <r>
    <x v="302"/>
    <x v="3"/>
    <x v="3"/>
    <n v="79.16"/>
    <x v="3"/>
  </r>
  <r>
    <x v="302"/>
    <x v="3"/>
    <x v="3"/>
    <n v="109.45"/>
    <x v="3"/>
  </r>
  <r>
    <x v="303"/>
    <x v="8"/>
    <x v="3"/>
    <n v="125.04"/>
    <x v="3"/>
  </r>
  <r>
    <x v="303"/>
    <x v="15"/>
    <x v="1"/>
    <n v="44.16"/>
    <x v="1"/>
  </r>
  <r>
    <x v="303"/>
    <x v="10"/>
    <x v="2"/>
    <n v="14.8"/>
    <x v="2"/>
  </r>
  <r>
    <x v="304"/>
    <x v="41"/>
    <x v="2"/>
    <n v="37.130000000000003"/>
    <x v="2"/>
  </r>
  <r>
    <x v="305"/>
    <x v="8"/>
    <x v="3"/>
    <n v="24.6"/>
    <x v="3"/>
  </r>
  <r>
    <x v="305"/>
    <x v="2"/>
    <x v="2"/>
    <n v="14.99"/>
    <x v="2"/>
  </r>
  <r>
    <x v="305"/>
    <x v="4"/>
    <x v="3"/>
    <n v="88.16"/>
    <x v="3"/>
  </r>
  <r>
    <x v="305"/>
    <x v="27"/>
    <x v="10"/>
    <n v="6.34"/>
    <x v="2"/>
  </r>
  <r>
    <x v="305"/>
    <x v="11"/>
    <x v="2"/>
    <n v="22.28"/>
    <x v="2"/>
  </r>
  <r>
    <x v="306"/>
    <x v="7"/>
    <x v="2"/>
    <n v="25.78"/>
    <x v="2"/>
  </r>
  <r>
    <x v="307"/>
    <x v="7"/>
    <x v="2"/>
    <n v="53.66"/>
    <x v="2"/>
  </r>
  <r>
    <x v="307"/>
    <x v="24"/>
    <x v="3"/>
    <n v="114.05"/>
    <x v="3"/>
  </r>
  <r>
    <x v="307"/>
    <x v="11"/>
    <x v="2"/>
    <n v="17.11"/>
    <x v="2"/>
  </r>
  <r>
    <x v="280"/>
    <x v="19"/>
    <x v="3"/>
    <n v="2.68"/>
    <x v="3"/>
  </r>
  <r>
    <x v="280"/>
    <x v="19"/>
    <x v="3"/>
    <n v="38.53"/>
    <x v="3"/>
  </r>
  <r>
    <x v="308"/>
    <x v="1"/>
    <x v="1"/>
    <n v="2.42"/>
    <x v="1"/>
  </r>
  <r>
    <x v="308"/>
    <x v="8"/>
    <x v="3"/>
    <n v="65.83"/>
    <x v="3"/>
  </r>
  <r>
    <x v="309"/>
    <x v="1"/>
    <x v="1"/>
    <n v="26.49"/>
    <x v="1"/>
  </r>
  <r>
    <x v="310"/>
    <x v="7"/>
    <x v="2"/>
    <n v="32.35"/>
    <x v="2"/>
  </r>
  <r>
    <x v="310"/>
    <x v="3"/>
    <x v="3"/>
    <n v="29.51"/>
    <x v="3"/>
  </r>
  <r>
    <x v="310"/>
    <x v="42"/>
    <x v="9"/>
    <n v="28.4"/>
    <x v="1"/>
  </r>
  <r>
    <x v="311"/>
    <x v="2"/>
    <x v="2"/>
    <n v="74.5"/>
    <x v="2"/>
  </r>
  <r>
    <x v="312"/>
    <x v="34"/>
    <x v="11"/>
    <n v="21.85"/>
    <x v="2"/>
  </r>
  <r>
    <x v="312"/>
    <x v="22"/>
    <x v="2"/>
    <n v="17.78"/>
    <x v="2"/>
  </r>
  <r>
    <x v="313"/>
    <x v="19"/>
    <x v="3"/>
    <n v="17.11"/>
    <x v="3"/>
  </r>
  <r>
    <x v="313"/>
    <x v="1"/>
    <x v="1"/>
    <n v="38"/>
    <x v="1"/>
  </r>
  <r>
    <x v="313"/>
    <x v="14"/>
    <x v="3"/>
    <n v="27.86"/>
    <x v="3"/>
  </r>
  <r>
    <x v="314"/>
    <x v="37"/>
    <x v="2"/>
    <n v="34.31"/>
    <x v="2"/>
  </r>
  <r>
    <x v="314"/>
    <x v="14"/>
    <x v="3"/>
    <n v="21.46"/>
    <x v="3"/>
  </r>
  <r>
    <x v="315"/>
    <x v="3"/>
    <x v="3"/>
    <n v="22.93"/>
    <x v="3"/>
  </r>
  <r>
    <x v="315"/>
    <x v="3"/>
    <x v="3"/>
    <n v="58.79"/>
    <x v="3"/>
  </r>
  <r>
    <x v="316"/>
    <x v="2"/>
    <x v="2"/>
    <n v="10.74"/>
    <x v="2"/>
  </r>
  <r>
    <x v="316"/>
    <x v="40"/>
    <x v="2"/>
    <n v="18.39"/>
    <x v="2"/>
  </r>
  <r>
    <x v="316"/>
    <x v="4"/>
    <x v="3"/>
    <n v="38.18"/>
    <x v="3"/>
  </r>
  <r>
    <x v="317"/>
    <x v="1"/>
    <x v="1"/>
    <n v="13.48"/>
    <x v="1"/>
  </r>
  <r>
    <x v="317"/>
    <x v="2"/>
    <x v="2"/>
    <n v="10.68"/>
    <x v="2"/>
  </r>
  <r>
    <x v="317"/>
    <x v="9"/>
    <x v="2"/>
    <n v="44.4"/>
    <x v="2"/>
  </r>
  <r>
    <x v="317"/>
    <x v="22"/>
    <x v="2"/>
    <n v="49.92"/>
    <x v="2"/>
  </r>
  <r>
    <x v="317"/>
    <x v="4"/>
    <x v="3"/>
    <n v="33.06"/>
    <x v="3"/>
  </r>
  <r>
    <x v="318"/>
    <x v="4"/>
    <x v="3"/>
    <n v="71.540000000000006"/>
    <x v="3"/>
  </r>
  <r>
    <x v="318"/>
    <x v="12"/>
    <x v="5"/>
    <n v="14.65"/>
    <x v="1"/>
  </r>
  <r>
    <x v="318"/>
    <x v="3"/>
    <x v="3"/>
    <n v="1.37"/>
    <x v="3"/>
  </r>
  <r>
    <x v="319"/>
    <x v="49"/>
    <x v="5"/>
    <n v="10.94"/>
    <x v="1"/>
  </r>
  <r>
    <x v="319"/>
    <x v="11"/>
    <x v="2"/>
    <n v="28.92"/>
    <x v="2"/>
  </r>
  <r>
    <x v="319"/>
    <x v="10"/>
    <x v="2"/>
    <n v="163.63"/>
    <x v="2"/>
  </r>
  <r>
    <x v="320"/>
    <x v="10"/>
    <x v="2"/>
    <n v="37.200000000000003"/>
    <x v="2"/>
  </r>
  <r>
    <x v="321"/>
    <x v="3"/>
    <x v="3"/>
    <n v="64.77"/>
    <x v="3"/>
  </r>
  <r>
    <x v="321"/>
    <x v="32"/>
    <x v="12"/>
    <n v="212.49"/>
    <x v="4"/>
  </r>
  <r>
    <x v="321"/>
    <x v="11"/>
    <x v="2"/>
    <n v="24.51"/>
    <x v="2"/>
  </r>
  <r>
    <x v="321"/>
    <x v="43"/>
    <x v="10"/>
    <n v="126.2"/>
    <x v="2"/>
  </r>
  <r>
    <x v="322"/>
    <x v="14"/>
    <x v="3"/>
    <n v="69.17"/>
    <x v="3"/>
  </r>
  <r>
    <x v="322"/>
    <x v="19"/>
    <x v="3"/>
    <n v="48.75"/>
    <x v="3"/>
  </r>
  <r>
    <x v="322"/>
    <x v="4"/>
    <x v="3"/>
    <n v="12.54"/>
    <x v="3"/>
  </r>
  <r>
    <x v="322"/>
    <x v="37"/>
    <x v="2"/>
    <n v="26.62"/>
    <x v="2"/>
  </r>
  <r>
    <x v="322"/>
    <x v="9"/>
    <x v="2"/>
    <n v="51.35"/>
    <x v="2"/>
  </r>
  <r>
    <x v="323"/>
    <x v="32"/>
    <x v="12"/>
    <n v="15.95"/>
    <x v="4"/>
  </r>
  <r>
    <x v="324"/>
    <x v="41"/>
    <x v="2"/>
    <n v="33.86"/>
    <x v="2"/>
  </r>
  <r>
    <x v="325"/>
    <x v="7"/>
    <x v="2"/>
    <n v="8.11"/>
    <x v="2"/>
  </r>
  <r>
    <x v="326"/>
    <x v="8"/>
    <x v="3"/>
    <n v="31.85"/>
    <x v="3"/>
  </r>
  <r>
    <x v="326"/>
    <x v="37"/>
    <x v="2"/>
    <n v="7.27"/>
    <x v="2"/>
  </r>
  <r>
    <x v="326"/>
    <x v="19"/>
    <x v="3"/>
    <n v="22.22"/>
    <x v="3"/>
  </r>
  <r>
    <x v="326"/>
    <x v="16"/>
    <x v="1"/>
    <n v="1102.1300000000001"/>
    <x v="1"/>
  </r>
  <r>
    <x v="326"/>
    <x v="39"/>
    <x v="15"/>
    <n v="3.42"/>
    <x v="1"/>
  </r>
  <r>
    <x v="326"/>
    <x v="1"/>
    <x v="1"/>
    <n v="51.95"/>
    <x v="1"/>
  </r>
  <r>
    <x v="327"/>
    <x v="11"/>
    <x v="2"/>
    <n v="26.84"/>
    <x v="2"/>
  </r>
  <r>
    <x v="327"/>
    <x v="52"/>
    <x v="5"/>
    <n v="17.18"/>
    <x v="1"/>
  </r>
  <r>
    <x v="328"/>
    <x v="2"/>
    <x v="2"/>
    <n v="12.96"/>
    <x v="2"/>
  </r>
  <r>
    <x v="328"/>
    <x v="4"/>
    <x v="3"/>
    <n v="66.45"/>
    <x v="3"/>
  </r>
  <r>
    <x v="328"/>
    <x v="24"/>
    <x v="3"/>
    <n v="4.4800000000000004"/>
    <x v="3"/>
  </r>
  <r>
    <x v="328"/>
    <x v="9"/>
    <x v="2"/>
    <n v="22"/>
    <x v="2"/>
  </r>
  <r>
    <x v="329"/>
    <x v="4"/>
    <x v="3"/>
    <n v="27.31"/>
    <x v="3"/>
  </r>
  <r>
    <x v="330"/>
    <x v="32"/>
    <x v="12"/>
    <n v="8.27"/>
    <x v="4"/>
  </r>
  <r>
    <x v="330"/>
    <x v="19"/>
    <x v="3"/>
    <n v="72.84"/>
    <x v="3"/>
  </r>
  <r>
    <x v="330"/>
    <x v="4"/>
    <x v="3"/>
    <n v="27.98"/>
    <x v="3"/>
  </r>
  <r>
    <x v="330"/>
    <x v="15"/>
    <x v="1"/>
    <n v="3.01"/>
    <x v="1"/>
  </r>
  <r>
    <x v="331"/>
    <x v="27"/>
    <x v="10"/>
    <n v="3.8"/>
    <x v="2"/>
  </r>
  <r>
    <x v="331"/>
    <x v="2"/>
    <x v="2"/>
    <n v="5.63"/>
    <x v="2"/>
  </r>
  <r>
    <x v="332"/>
    <x v="5"/>
    <x v="2"/>
    <n v="87"/>
    <x v="2"/>
  </r>
  <r>
    <x v="333"/>
    <x v="7"/>
    <x v="2"/>
    <n v="18.32"/>
    <x v="2"/>
  </r>
  <r>
    <x v="333"/>
    <x v="20"/>
    <x v="8"/>
    <n v="252.46"/>
    <x v="2"/>
  </r>
  <r>
    <x v="333"/>
    <x v="22"/>
    <x v="2"/>
    <n v="13.92"/>
    <x v="2"/>
  </r>
  <r>
    <x v="333"/>
    <x v="19"/>
    <x v="3"/>
    <n v="85.8"/>
    <x v="3"/>
  </r>
  <r>
    <x v="333"/>
    <x v="3"/>
    <x v="3"/>
    <n v="4.96"/>
    <x v="3"/>
  </r>
  <r>
    <x v="333"/>
    <x v="11"/>
    <x v="2"/>
    <n v="29.94"/>
    <x v="2"/>
  </r>
  <r>
    <x v="334"/>
    <x v="14"/>
    <x v="3"/>
    <n v="20.8"/>
    <x v="3"/>
  </r>
  <r>
    <x v="334"/>
    <x v="23"/>
    <x v="9"/>
    <n v="61.19"/>
    <x v="1"/>
  </r>
  <r>
    <x v="334"/>
    <x v="48"/>
    <x v="15"/>
    <n v="91.43"/>
    <x v="1"/>
  </r>
  <r>
    <x v="334"/>
    <x v="10"/>
    <x v="2"/>
    <n v="17.96"/>
    <x v="2"/>
  </r>
  <r>
    <x v="334"/>
    <x v="11"/>
    <x v="2"/>
    <n v="21.2"/>
    <x v="2"/>
  </r>
  <r>
    <x v="334"/>
    <x v="34"/>
    <x v="11"/>
    <n v="32.409999999999997"/>
    <x v="2"/>
  </r>
  <r>
    <x v="334"/>
    <x v="8"/>
    <x v="3"/>
    <n v="53.19"/>
    <x v="3"/>
  </r>
  <r>
    <x v="335"/>
    <x v="0"/>
    <x v="0"/>
    <n v="1565"/>
    <x v="0"/>
  </r>
  <r>
    <x v="335"/>
    <x v="11"/>
    <x v="2"/>
    <n v="11.67"/>
    <x v="2"/>
  </r>
  <r>
    <x v="335"/>
    <x v="19"/>
    <x v="3"/>
    <n v="203.01"/>
    <x v="3"/>
  </r>
  <r>
    <x v="335"/>
    <x v="8"/>
    <x v="3"/>
    <n v="74.930000000000007"/>
    <x v="3"/>
  </r>
  <r>
    <x v="335"/>
    <x v="11"/>
    <x v="2"/>
    <n v="16.22"/>
    <x v="2"/>
  </r>
  <r>
    <x v="336"/>
    <x v="22"/>
    <x v="2"/>
    <n v="43.35"/>
    <x v="2"/>
  </r>
  <r>
    <x v="336"/>
    <x v="9"/>
    <x v="2"/>
    <n v="31.8"/>
    <x v="2"/>
  </r>
  <r>
    <x v="336"/>
    <x v="8"/>
    <x v="3"/>
    <n v="41.75"/>
    <x v="3"/>
  </r>
  <r>
    <x v="337"/>
    <x v="26"/>
    <x v="2"/>
    <n v="11"/>
    <x v="2"/>
  </r>
  <r>
    <x v="337"/>
    <x v="39"/>
    <x v="15"/>
    <n v="8.4"/>
    <x v="1"/>
  </r>
  <r>
    <x v="337"/>
    <x v="14"/>
    <x v="3"/>
    <n v="15"/>
    <x v="3"/>
  </r>
  <r>
    <x v="337"/>
    <x v="15"/>
    <x v="1"/>
    <n v="35.630000000000003"/>
    <x v="1"/>
  </r>
  <r>
    <x v="338"/>
    <x v="3"/>
    <x v="3"/>
    <n v="13.83"/>
    <x v="3"/>
  </r>
  <r>
    <x v="338"/>
    <x v="16"/>
    <x v="1"/>
    <n v="1110.5999999999999"/>
    <x v="1"/>
  </r>
  <r>
    <x v="338"/>
    <x v="11"/>
    <x v="2"/>
    <n v="69.959999999999994"/>
    <x v="2"/>
  </r>
  <r>
    <x v="338"/>
    <x v="4"/>
    <x v="3"/>
    <n v="28.81"/>
    <x v="3"/>
  </r>
  <r>
    <x v="339"/>
    <x v="32"/>
    <x v="12"/>
    <n v="13.31"/>
    <x v="4"/>
  </r>
  <r>
    <x v="339"/>
    <x v="7"/>
    <x v="2"/>
    <n v="11.25"/>
    <x v="2"/>
  </r>
  <r>
    <x v="339"/>
    <x v="4"/>
    <x v="3"/>
    <n v="107.75"/>
    <x v="3"/>
  </r>
  <r>
    <x v="339"/>
    <x v="8"/>
    <x v="3"/>
    <n v="51.16"/>
    <x v="3"/>
  </r>
  <r>
    <x v="339"/>
    <x v="19"/>
    <x v="3"/>
    <n v="11.5"/>
    <x v="3"/>
  </r>
  <r>
    <x v="340"/>
    <x v="13"/>
    <x v="2"/>
    <n v="8.56"/>
    <x v="2"/>
  </r>
  <r>
    <x v="340"/>
    <x v="19"/>
    <x v="3"/>
    <n v="14.9"/>
    <x v="3"/>
  </r>
  <r>
    <x v="340"/>
    <x v="14"/>
    <x v="3"/>
    <n v="3.32"/>
    <x v="3"/>
  </r>
  <r>
    <x v="340"/>
    <x v="37"/>
    <x v="2"/>
    <n v="39.76"/>
    <x v="2"/>
  </r>
  <r>
    <x v="341"/>
    <x v="3"/>
    <x v="3"/>
    <n v="8.01"/>
    <x v="3"/>
  </r>
  <r>
    <x v="342"/>
    <x v="1"/>
    <x v="1"/>
    <n v="45.36"/>
    <x v="1"/>
  </r>
  <r>
    <x v="343"/>
    <x v="3"/>
    <x v="3"/>
    <n v="15.38"/>
    <x v="3"/>
  </r>
  <r>
    <x v="343"/>
    <x v="9"/>
    <x v="2"/>
    <n v="1.84"/>
    <x v="2"/>
  </r>
  <r>
    <x v="344"/>
    <x v="9"/>
    <x v="2"/>
    <n v="35.42"/>
    <x v="2"/>
  </r>
  <r>
    <x v="344"/>
    <x v="7"/>
    <x v="2"/>
    <n v="3.5"/>
    <x v="2"/>
  </r>
  <r>
    <x v="344"/>
    <x v="10"/>
    <x v="2"/>
    <n v="179.13"/>
    <x v="2"/>
  </r>
  <r>
    <x v="344"/>
    <x v="10"/>
    <x v="2"/>
    <n v="25.08"/>
    <x v="2"/>
  </r>
  <r>
    <x v="345"/>
    <x v="9"/>
    <x v="2"/>
    <n v="52.44"/>
    <x v="2"/>
  </r>
  <r>
    <x v="345"/>
    <x v="3"/>
    <x v="3"/>
    <n v="7.18"/>
    <x v="3"/>
  </r>
  <r>
    <x v="345"/>
    <x v="36"/>
    <x v="9"/>
    <n v="149.71"/>
    <x v="1"/>
  </r>
  <r>
    <x v="346"/>
    <x v="4"/>
    <x v="3"/>
    <n v="41.49"/>
    <x v="3"/>
  </r>
  <r>
    <x v="346"/>
    <x v="20"/>
    <x v="8"/>
    <n v="183.74"/>
    <x v="2"/>
  </r>
  <r>
    <x v="346"/>
    <x v="17"/>
    <x v="6"/>
    <n v="64.319999999999993"/>
    <x v="4"/>
  </r>
  <r>
    <x v="346"/>
    <x v="2"/>
    <x v="2"/>
    <n v="99.28"/>
    <x v="2"/>
  </r>
  <r>
    <x v="346"/>
    <x v="15"/>
    <x v="1"/>
    <n v="45.27"/>
    <x v="1"/>
  </r>
  <r>
    <x v="347"/>
    <x v="1"/>
    <x v="1"/>
    <n v="1.92"/>
    <x v="1"/>
  </r>
  <r>
    <x v="348"/>
    <x v="4"/>
    <x v="3"/>
    <n v="119.17"/>
    <x v="3"/>
  </r>
  <r>
    <x v="348"/>
    <x v="9"/>
    <x v="2"/>
    <n v="41.56"/>
    <x v="2"/>
  </r>
  <r>
    <x v="348"/>
    <x v="11"/>
    <x v="2"/>
    <n v="12.33"/>
    <x v="2"/>
  </r>
  <r>
    <x v="349"/>
    <x v="9"/>
    <x v="2"/>
    <n v="59.21"/>
    <x v="2"/>
  </r>
  <r>
    <x v="349"/>
    <x v="2"/>
    <x v="2"/>
    <n v="26.24"/>
    <x v="2"/>
  </r>
  <r>
    <x v="349"/>
    <x v="8"/>
    <x v="3"/>
    <n v="37.729999999999997"/>
    <x v="3"/>
  </r>
  <r>
    <x v="349"/>
    <x v="14"/>
    <x v="3"/>
    <n v="114.89"/>
    <x v="3"/>
  </r>
  <r>
    <x v="349"/>
    <x v="17"/>
    <x v="6"/>
    <n v="109.04"/>
    <x v="4"/>
  </r>
  <r>
    <x v="350"/>
    <x v="24"/>
    <x v="3"/>
    <n v="3.21"/>
    <x v="3"/>
  </r>
  <r>
    <x v="351"/>
    <x v="1"/>
    <x v="1"/>
    <n v="55.25"/>
    <x v="1"/>
  </r>
  <r>
    <x v="352"/>
    <x v="9"/>
    <x v="2"/>
    <n v="59.74"/>
    <x v="2"/>
  </r>
  <r>
    <x v="353"/>
    <x v="34"/>
    <x v="11"/>
    <n v="196.25"/>
    <x v="2"/>
  </r>
  <r>
    <x v="353"/>
    <x v="19"/>
    <x v="3"/>
    <n v="40.49"/>
    <x v="3"/>
  </r>
  <r>
    <x v="353"/>
    <x v="17"/>
    <x v="6"/>
    <n v="170.84"/>
    <x v="4"/>
  </r>
  <r>
    <x v="353"/>
    <x v="26"/>
    <x v="2"/>
    <n v="9.6300000000000008"/>
    <x v="2"/>
  </r>
  <r>
    <x v="353"/>
    <x v="9"/>
    <x v="2"/>
    <n v="20.399999999999999"/>
    <x v="2"/>
  </r>
  <r>
    <x v="354"/>
    <x v="45"/>
    <x v="7"/>
    <n v="109.39"/>
    <x v="2"/>
  </r>
  <r>
    <x v="354"/>
    <x v="11"/>
    <x v="2"/>
    <n v="17.440000000000001"/>
    <x v="2"/>
  </r>
  <r>
    <x v="354"/>
    <x v="26"/>
    <x v="2"/>
    <n v="43.36"/>
    <x v="2"/>
  </r>
  <r>
    <x v="355"/>
    <x v="7"/>
    <x v="2"/>
    <n v="74.290000000000006"/>
    <x v="2"/>
  </r>
  <r>
    <x v="355"/>
    <x v="4"/>
    <x v="3"/>
    <n v="210.09"/>
    <x v="3"/>
  </r>
  <r>
    <x v="355"/>
    <x v="5"/>
    <x v="2"/>
    <n v="64.959999999999994"/>
    <x v="2"/>
  </r>
  <r>
    <x v="356"/>
    <x v="15"/>
    <x v="1"/>
    <n v="3.93"/>
    <x v="1"/>
  </r>
  <r>
    <x v="356"/>
    <x v="10"/>
    <x v="2"/>
    <n v="50"/>
    <x v="2"/>
  </r>
  <r>
    <x v="357"/>
    <x v="13"/>
    <x v="2"/>
    <n v="51.1"/>
    <x v="2"/>
  </r>
  <r>
    <x v="357"/>
    <x v="20"/>
    <x v="8"/>
    <n v="43.07"/>
    <x v="2"/>
  </r>
  <r>
    <x v="357"/>
    <x v="22"/>
    <x v="2"/>
    <n v="12.46"/>
    <x v="2"/>
  </r>
  <r>
    <x v="357"/>
    <x v="4"/>
    <x v="3"/>
    <n v="40.68"/>
    <x v="3"/>
  </r>
  <r>
    <x v="358"/>
    <x v="20"/>
    <x v="8"/>
    <n v="270.32"/>
    <x v="2"/>
  </r>
  <r>
    <x v="358"/>
    <x v="7"/>
    <x v="2"/>
    <n v="12.96"/>
    <x v="2"/>
  </r>
  <r>
    <x v="358"/>
    <x v="20"/>
    <x v="8"/>
    <n v="167.96"/>
    <x v="2"/>
  </r>
  <r>
    <x v="359"/>
    <x v="36"/>
    <x v="9"/>
    <n v="127.7"/>
    <x v="1"/>
  </r>
  <r>
    <x v="359"/>
    <x v="19"/>
    <x v="3"/>
    <n v="59.57"/>
    <x v="3"/>
  </r>
  <r>
    <x v="360"/>
    <x v="7"/>
    <x v="2"/>
    <n v="35.28"/>
    <x v="2"/>
  </r>
  <r>
    <x v="360"/>
    <x v="9"/>
    <x v="2"/>
    <n v="37.270000000000003"/>
    <x v="2"/>
  </r>
  <r>
    <x v="360"/>
    <x v="7"/>
    <x v="2"/>
    <n v="31.03"/>
    <x v="2"/>
  </r>
  <r>
    <x v="361"/>
    <x v="32"/>
    <x v="12"/>
    <n v="6.71"/>
    <x v="4"/>
  </r>
  <r>
    <x v="361"/>
    <x v="13"/>
    <x v="2"/>
    <n v="14.8"/>
    <x v="2"/>
  </r>
  <r>
    <x v="361"/>
    <x v="19"/>
    <x v="3"/>
    <n v="28.24"/>
    <x v="3"/>
  </r>
  <r>
    <x v="361"/>
    <x v="34"/>
    <x v="11"/>
    <n v="140.84"/>
    <x v="2"/>
  </r>
  <r>
    <x v="362"/>
    <x v="3"/>
    <x v="3"/>
    <n v="100.81"/>
    <x v="3"/>
  </r>
  <r>
    <x v="362"/>
    <x v="2"/>
    <x v="2"/>
    <n v="56"/>
    <x v="2"/>
  </r>
  <r>
    <x v="362"/>
    <x v="2"/>
    <x v="2"/>
    <n v="15.41"/>
    <x v="2"/>
  </r>
  <r>
    <x v="363"/>
    <x v="16"/>
    <x v="1"/>
    <n v="365.68"/>
    <x v="1"/>
  </r>
  <r>
    <x v="363"/>
    <x v="13"/>
    <x v="2"/>
    <n v="28.75"/>
    <x v="2"/>
  </r>
  <r>
    <x v="363"/>
    <x v="15"/>
    <x v="1"/>
    <n v="6.9"/>
    <x v="1"/>
  </r>
  <r>
    <x v="363"/>
    <x v="7"/>
    <x v="2"/>
    <n v="65.180000000000007"/>
    <x v="2"/>
  </r>
  <r>
    <x v="364"/>
    <x v="0"/>
    <x v="0"/>
    <n v="1565"/>
    <x v="0"/>
  </r>
  <r>
    <x v="364"/>
    <x v="10"/>
    <x v="2"/>
    <n v="12.49"/>
    <x v="2"/>
  </r>
  <r>
    <x v="365"/>
    <x v="14"/>
    <x v="3"/>
    <n v="20"/>
    <x v="3"/>
  </r>
  <r>
    <x v="365"/>
    <x v="3"/>
    <x v="3"/>
    <n v="118.37"/>
    <x v="3"/>
  </r>
  <r>
    <x v="366"/>
    <x v="9"/>
    <x v="2"/>
    <n v="29.94"/>
    <x v="2"/>
  </r>
  <r>
    <x v="366"/>
    <x v="3"/>
    <x v="3"/>
    <n v="12.32"/>
    <x v="3"/>
  </r>
  <r>
    <x v="367"/>
    <x v="19"/>
    <x v="3"/>
    <n v="42.12"/>
    <x v="3"/>
  </r>
  <r>
    <x v="367"/>
    <x v="53"/>
    <x v="15"/>
    <n v="66.239999999999995"/>
    <x v="1"/>
  </r>
  <r>
    <x v="367"/>
    <x v="15"/>
    <x v="1"/>
    <n v="36.28"/>
    <x v="1"/>
  </r>
  <r>
    <x v="367"/>
    <x v="11"/>
    <x v="2"/>
    <n v="44.53"/>
    <x v="2"/>
  </r>
  <r>
    <x v="368"/>
    <x v="5"/>
    <x v="2"/>
    <n v="8.4600000000000009"/>
    <x v="2"/>
  </r>
  <r>
    <x v="368"/>
    <x v="20"/>
    <x v="8"/>
    <n v="150.66999999999999"/>
    <x v="2"/>
  </r>
  <r>
    <x v="369"/>
    <x v="19"/>
    <x v="3"/>
    <n v="59.51"/>
    <x v="3"/>
  </r>
  <r>
    <x v="369"/>
    <x v="24"/>
    <x v="3"/>
    <n v="95.81"/>
    <x v="3"/>
  </r>
  <r>
    <x v="369"/>
    <x v="7"/>
    <x v="2"/>
    <n v="22.7"/>
    <x v="2"/>
  </r>
  <r>
    <x v="370"/>
    <x v="3"/>
    <x v="3"/>
    <n v="16.8"/>
    <x v="3"/>
  </r>
  <r>
    <x v="370"/>
    <x v="16"/>
    <x v="1"/>
    <n v="345.91"/>
    <x v="1"/>
  </r>
  <r>
    <x v="370"/>
    <x v="17"/>
    <x v="6"/>
    <n v="145.96"/>
    <x v="4"/>
  </r>
  <r>
    <x v="370"/>
    <x v="11"/>
    <x v="2"/>
    <n v="38.75"/>
    <x v="2"/>
  </r>
  <r>
    <x v="370"/>
    <x v="8"/>
    <x v="3"/>
    <n v="29.23"/>
    <x v="3"/>
  </r>
  <r>
    <x v="371"/>
    <x v="3"/>
    <x v="3"/>
    <n v="130.69999999999999"/>
    <x v="3"/>
  </r>
  <r>
    <x v="371"/>
    <x v="13"/>
    <x v="2"/>
    <n v="77.260000000000005"/>
    <x v="2"/>
  </r>
  <r>
    <x v="371"/>
    <x v="23"/>
    <x v="9"/>
    <n v="36.590000000000003"/>
    <x v="1"/>
  </r>
  <r>
    <x v="371"/>
    <x v="39"/>
    <x v="15"/>
    <n v="6.36"/>
    <x v="1"/>
  </r>
  <r>
    <x v="371"/>
    <x v="2"/>
    <x v="2"/>
    <n v="86.94"/>
    <x v="2"/>
  </r>
  <r>
    <x v="372"/>
    <x v="19"/>
    <x v="3"/>
    <n v="22.98"/>
    <x v="3"/>
  </r>
  <r>
    <x v="372"/>
    <x v="41"/>
    <x v="2"/>
    <n v="22.06"/>
    <x v="2"/>
  </r>
  <r>
    <x v="373"/>
    <x v="19"/>
    <x v="3"/>
    <n v="29.05"/>
    <x v="3"/>
  </r>
  <r>
    <x v="374"/>
    <x v="39"/>
    <x v="15"/>
    <n v="9.1199999999999992"/>
    <x v="1"/>
  </r>
  <r>
    <x v="374"/>
    <x v="14"/>
    <x v="3"/>
    <n v="45.96"/>
    <x v="3"/>
  </r>
  <r>
    <x v="374"/>
    <x v="14"/>
    <x v="3"/>
    <n v="67.83"/>
    <x v="3"/>
  </r>
  <r>
    <x v="375"/>
    <x v="8"/>
    <x v="3"/>
    <n v="309.43"/>
    <x v="3"/>
  </r>
  <r>
    <x v="375"/>
    <x v="15"/>
    <x v="1"/>
    <n v="28.09"/>
    <x v="1"/>
  </r>
  <r>
    <x v="375"/>
    <x v="35"/>
    <x v="5"/>
    <n v="9.1999999999999993"/>
    <x v="1"/>
  </r>
  <r>
    <x v="376"/>
    <x v="17"/>
    <x v="6"/>
    <n v="109.96"/>
    <x v="4"/>
  </r>
  <r>
    <x v="376"/>
    <x v="22"/>
    <x v="2"/>
    <n v="9.7899999999999991"/>
    <x v="2"/>
  </r>
  <r>
    <x v="376"/>
    <x v="22"/>
    <x v="2"/>
    <n v="13.92"/>
    <x v="2"/>
  </r>
  <r>
    <x v="377"/>
    <x v="38"/>
    <x v="14"/>
    <n v="52.21"/>
    <x v="1"/>
  </r>
  <r>
    <x v="377"/>
    <x v="14"/>
    <x v="3"/>
    <n v="46.26"/>
    <x v="3"/>
  </r>
  <r>
    <x v="377"/>
    <x v="32"/>
    <x v="12"/>
    <n v="9.59"/>
    <x v="4"/>
  </r>
  <r>
    <x v="378"/>
    <x v="3"/>
    <x v="3"/>
    <n v="108.7"/>
    <x v="3"/>
  </r>
  <r>
    <x v="378"/>
    <x v="15"/>
    <x v="1"/>
    <n v="24.96"/>
    <x v="1"/>
  </r>
  <r>
    <x v="378"/>
    <x v="24"/>
    <x v="3"/>
    <n v="82.42"/>
    <x v="3"/>
  </r>
  <r>
    <x v="378"/>
    <x v="37"/>
    <x v="2"/>
    <n v="10.47"/>
    <x v="2"/>
  </r>
  <r>
    <x v="378"/>
    <x v="4"/>
    <x v="3"/>
    <n v="71.08"/>
    <x v="3"/>
  </r>
  <r>
    <x v="378"/>
    <x v="2"/>
    <x v="2"/>
    <n v="11.05"/>
    <x v="2"/>
  </r>
  <r>
    <x v="378"/>
    <x v="48"/>
    <x v="15"/>
    <n v="197.56"/>
    <x v="1"/>
  </r>
  <r>
    <x v="379"/>
    <x v="9"/>
    <x v="2"/>
    <n v="62.1"/>
    <x v="2"/>
  </r>
  <r>
    <x v="380"/>
    <x v="11"/>
    <x v="2"/>
    <n v="12.69"/>
    <x v="2"/>
  </r>
  <r>
    <x v="380"/>
    <x v="1"/>
    <x v="1"/>
    <n v="32.89"/>
    <x v="1"/>
  </r>
  <r>
    <x v="381"/>
    <x v="22"/>
    <x v="2"/>
    <n v="33.99"/>
    <x v="2"/>
  </r>
  <r>
    <x v="381"/>
    <x v="7"/>
    <x v="2"/>
    <n v="34.909999999999997"/>
    <x v="2"/>
  </r>
  <r>
    <x v="381"/>
    <x v="8"/>
    <x v="3"/>
    <n v="30"/>
    <x v="3"/>
  </r>
  <r>
    <x v="381"/>
    <x v="10"/>
    <x v="2"/>
    <n v="11.59"/>
    <x v="2"/>
  </r>
  <r>
    <x v="382"/>
    <x v="8"/>
    <x v="3"/>
    <n v="72.97"/>
    <x v="3"/>
  </r>
  <r>
    <x v="382"/>
    <x v="36"/>
    <x v="9"/>
    <n v="74.34"/>
    <x v="1"/>
  </r>
  <r>
    <x v="382"/>
    <x v="40"/>
    <x v="2"/>
    <n v="18.39"/>
    <x v="2"/>
  </r>
  <r>
    <x v="383"/>
    <x v="3"/>
    <x v="3"/>
    <n v="70.16"/>
    <x v="3"/>
  </r>
  <r>
    <x v="383"/>
    <x v="4"/>
    <x v="3"/>
    <n v="113.12"/>
    <x v="3"/>
  </r>
  <r>
    <x v="383"/>
    <x v="18"/>
    <x v="7"/>
    <n v="223.38"/>
    <x v="2"/>
  </r>
  <r>
    <x v="383"/>
    <x v="5"/>
    <x v="2"/>
    <n v="7.06"/>
    <x v="2"/>
  </r>
  <r>
    <x v="383"/>
    <x v="14"/>
    <x v="3"/>
    <n v="19.98"/>
    <x v="3"/>
  </r>
  <r>
    <x v="384"/>
    <x v="19"/>
    <x v="3"/>
    <n v="42.85"/>
    <x v="3"/>
  </r>
  <r>
    <x v="384"/>
    <x v="7"/>
    <x v="2"/>
    <n v="8.65"/>
    <x v="2"/>
  </r>
  <r>
    <x v="384"/>
    <x v="8"/>
    <x v="3"/>
    <n v="66.900000000000006"/>
    <x v="3"/>
  </r>
  <r>
    <x v="384"/>
    <x v="22"/>
    <x v="2"/>
    <n v="7.64"/>
    <x v="2"/>
  </r>
  <r>
    <x v="384"/>
    <x v="15"/>
    <x v="1"/>
    <n v="3.35"/>
    <x v="1"/>
  </r>
  <r>
    <x v="385"/>
    <x v="3"/>
    <x v="3"/>
    <n v="10.97"/>
    <x v="3"/>
  </r>
  <r>
    <x v="385"/>
    <x v="9"/>
    <x v="2"/>
    <n v="34"/>
    <x v="2"/>
  </r>
  <r>
    <x v="385"/>
    <x v="10"/>
    <x v="2"/>
    <n v="18.8"/>
    <x v="2"/>
  </r>
  <r>
    <x v="385"/>
    <x v="20"/>
    <x v="8"/>
    <n v="305.04000000000002"/>
    <x v="2"/>
  </r>
  <r>
    <x v="386"/>
    <x v="3"/>
    <x v="3"/>
    <n v="30.29"/>
    <x v="3"/>
  </r>
  <r>
    <x v="386"/>
    <x v="4"/>
    <x v="3"/>
    <n v="108.76"/>
    <x v="3"/>
  </r>
  <r>
    <x v="386"/>
    <x v="10"/>
    <x v="2"/>
    <n v="9.92"/>
    <x v="2"/>
  </r>
  <r>
    <x v="387"/>
    <x v="11"/>
    <x v="2"/>
    <n v="42.22"/>
    <x v="2"/>
  </r>
  <r>
    <x v="387"/>
    <x v="3"/>
    <x v="3"/>
    <n v="6.15"/>
    <x v="3"/>
  </r>
  <r>
    <x v="387"/>
    <x v="15"/>
    <x v="1"/>
    <n v="22.63"/>
    <x v="1"/>
  </r>
  <r>
    <x v="387"/>
    <x v="19"/>
    <x v="3"/>
    <n v="77.650000000000006"/>
    <x v="3"/>
  </r>
  <r>
    <x v="387"/>
    <x v="3"/>
    <x v="3"/>
    <n v="3.54"/>
    <x v="3"/>
  </r>
  <r>
    <x v="387"/>
    <x v="1"/>
    <x v="1"/>
    <n v="49.87"/>
    <x v="1"/>
  </r>
  <r>
    <x v="388"/>
    <x v="20"/>
    <x v="8"/>
    <n v="114.58"/>
    <x v="2"/>
  </r>
  <r>
    <x v="389"/>
    <x v="8"/>
    <x v="3"/>
    <n v="34.17"/>
    <x v="3"/>
  </r>
  <r>
    <x v="390"/>
    <x v="7"/>
    <x v="2"/>
    <n v="34.58"/>
    <x v="2"/>
  </r>
  <r>
    <x v="390"/>
    <x v="10"/>
    <x v="2"/>
    <n v="10.56"/>
    <x v="2"/>
  </r>
  <r>
    <x v="390"/>
    <x v="24"/>
    <x v="3"/>
    <n v="150.56"/>
    <x v="3"/>
  </r>
  <r>
    <x v="391"/>
    <x v="4"/>
    <x v="3"/>
    <n v="30.1"/>
    <x v="3"/>
  </r>
  <r>
    <x v="391"/>
    <x v="8"/>
    <x v="3"/>
    <n v="9.1"/>
    <x v="3"/>
  </r>
  <r>
    <x v="391"/>
    <x v="3"/>
    <x v="3"/>
    <n v="148.21"/>
    <x v="3"/>
  </r>
  <r>
    <x v="391"/>
    <x v="11"/>
    <x v="2"/>
    <n v="45.6"/>
    <x v="2"/>
  </r>
  <r>
    <x v="391"/>
    <x v="11"/>
    <x v="2"/>
    <n v="16.920000000000002"/>
    <x v="2"/>
  </r>
  <r>
    <x v="392"/>
    <x v="9"/>
    <x v="2"/>
    <n v="24.17"/>
    <x v="2"/>
  </r>
  <r>
    <x v="392"/>
    <x v="26"/>
    <x v="2"/>
    <n v="38.799999999999997"/>
    <x v="2"/>
  </r>
  <r>
    <x v="392"/>
    <x v="24"/>
    <x v="3"/>
    <n v="14.33"/>
    <x v="3"/>
  </r>
  <r>
    <x v="393"/>
    <x v="4"/>
    <x v="3"/>
    <n v="45.13"/>
    <x v="3"/>
  </r>
  <r>
    <x v="394"/>
    <x v="13"/>
    <x v="2"/>
    <n v="27.29"/>
    <x v="2"/>
  </r>
  <r>
    <x v="395"/>
    <x v="0"/>
    <x v="0"/>
    <n v="1565"/>
    <x v="0"/>
  </r>
  <r>
    <x v="395"/>
    <x v="11"/>
    <x v="2"/>
    <n v="19.04"/>
    <x v="2"/>
  </r>
  <r>
    <x v="395"/>
    <x v="1"/>
    <x v="1"/>
    <n v="19.95"/>
    <x v="1"/>
  </r>
  <r>
    <x v="396"/>
    <x v="14"/>
    <x v="3"/>
    <n v="30"/>
    <x v="3"/>
  </r>
  <r>
    <x v="396"/>
    <x v="24"/>
    <x v="3"/>
    <n v="51.43"/>
    <x v="3"/>
  </r>
  <r>
    <x v="397"/>
    <x v="37"/>
    <x v="2"/>
    <n v="175.77"/>
    <x v="2"/>
  </r>
  <r>
    <x v="398"/>
    <x v="24"/>
    <x v="3"/>
    <n v="45.61"/>
    <x v="3"/>
  </r>
  <r>
    <x v="398"/>
    <x v="34"/>
    <x v="11"/>
    <n v="111"/>
    <x v="2"/>
  </r>
  <r>
    <x v="398"/>
    <x v="4"/>
    <x v="3"/>
    <n v="74.61"/>
    <x v="3"/>
  </r>
  <r>
    <x v="398"/>
    <x v="10"/>
    <x v="2"/>
    <n v="12.05"/>
    <x v="2"/>
  </r>
  <r>
    <x v="398"/>
    <x v="24"/>
    <x v="3"/>
    <n v="44.04"/>
    <x v="3"/>
  </r>
  <r>
    <x v="399"/>
    <x v="19"/>
    <x v="3"/>
    <n v="65.05"/>
    <x v="3"/>
  </r>
  <r>
    <x v="399"/>
    <x v="3"/>
    <x v="3"/>
    <n v="10.15"/>
    <x v="3"/>
  </r>
  <r>
    <x v="399"/>
    <x v="35"/>
    <x v="5"/>
    <n v="12.9"/>
    <x v="1"/>
  </r>
  <r>
    <x v="400"/>
    <x v="24"/>
    <x v="3"/>
    <n v="75.290000000000006"/>
    <x v="3"/>
  </r>
  <r>
    <x v="400"/>
    <x v="4"/>
    <x v="3"/>
    <n v="24.82"/>
    <x v="3"/>
  </r>
  <r>
    <x v="400"/>
    <x v="2"/>
    <x v="2"/>
    <n v="84.87"/>
    <x v="2"/>
  </r>
  <r>
    <x v="401"/>
    <x v="5"/>
    <x v="2"/>
    <n v="46"/>
    <x v="2"/>
  </r>
  <r>
    <x v="402"/>
    <x v="22"/>
    <x v="2"/>
    <n v="34.58"/>
    <x v="2"/>
  </r>
  <r>
    <x v="402"/>
    <x v="3"/>
    <x v="3"/>
    <n v="21.97"/>
    <x v="3"/>
  </r>
  <r>
    <x v="402"/>
    <x v="5"/>
    <x v="2"/>
    <n v="71.760000000000005"/>
    <x v="2"/>
  </r>
  <r>
    <x v="402"/>
    <x v="13"/>
    <x v="2"/>
    <n v="5.04"/>
    <x v="2"/>
  </r>
  <r>
    <x v="403"/>
    <x v="34"/>
    <x v="11"/>
    <n v="111"/>
    <x v="2"/>
  </r>
  <r>
    <x v="403"/>
    <x v="9"/>
    <x v="2"/>
    <n v="59.62"/>
    <x v="2"/>
  </r>
  <r>
    <x v="404"/>
    <x v="1"/>
    <x v="1"/>
    <n v="22.27"/>
    <x v="1"/>
  </r>
  <r>
    <x v="404"/>
    <x v="4"/>
    <x v="3"/>
    <n v="113.42"/>
    <x v="3"/>
  </r>
  <r>
    <x v="405"/>
    <x v="8"/>
    <x v="3"/>
    <n v="35.159999999999997"/>
    <x v="3"/>
  </r>
  <r>
    <x v="405"/>
    <x v="35"/>
    <x v="5"/>
    <n v="6.8"/>
    <x v="1"/>
  </r>
  <r>
    <x v="405"/>
    <x v="7"/>
    <x v="2"/>
    <n v="68.760000000000005"/>
    <x v="2"/>
  </r>
  <r>
    <x v="406"/>
    <x v="7"/>
    <x v="2"/>
    <n v="37.729999999999997"/>
    <x v="2"/>
  </r>
  <r>
    <x v="406"/>
    <x v="7"/>
    <x v="2"/>
    <n v="30.44"/>
    <x v="2"/>
  </r>
  <r>
    <x v="406"/>
    <x v="3"/>
    <x v="3"/>
    <n v="35.71"/>
    <x v="3"/>
  </r>
  <r>
    <x v="406"/>
    <x v="14"/>
    <x v="3"/>
    <n v="246.96"/>
    <x v="3"/>
  </r>
  <r>
    <x v="407"/>
    <x v="3"/>
    <x v="3"/>
    <n v="192.81"/>
    <x v="3"/>
  </r>
  <r>
    <x v="407"/>
    <x v="4"/>
    <x v="3"/>
    <n v="42.58"/>
    <x v="3"/>
  </r>
  <r>
    <x v="407"/>
    <x v="15"/>
    <x v="1"/>
    <n v="15.33"/>
    <x v="1"/>
  </r>
  <r>
    <x v="407"/>
    <x v="3"/>
    <x v="3"/>
    <n v="62.73"/>
    <x v="3"/>
  </r>
  <r>
    <x v="408"/>
    <x v="39"/>
    <x v="15"/>
    <n v="14.16"/>
    <x v="1"/>
  </r>
  <r>
    <x v="408"/>
    <x v="1"/>
    <x v="1"/>
    <n v="29.89"/>
    <x v="1"/>
  </r>
  <r>
    <x v="408"/>
    <x v="9"/>
    <x v="2"/>
    <n v="41.08"/>
    <x v="2"/>
  </r>
  <r>
    <x v="408"/>
    <x v="4"/>
    <x v="3"/>
    <n v="39.53"/>
    <x v="3"/>
  </r>
  <r>
    <x v="408"/>
    <x v="14"/>
    <x v="3"/>
    <n v="42.08"/>
    <x v="3"/>
  </r>
  <r>
    <x v="409"/>
    <x v="14"/>
    <x v="3"/>
    <n v="11.39"/>
    <x v="3"/>
  </r>
  <r>
    <x v="409"/>
    <x v="36"/>
    <x v="9"/>
    <n v="33.9"/>
    <x v="1"/>
  </r>
  <r>
    <x v="409"/>
    <x v="39"/>
    <x v="15"/>
    <n v="9.24"/>
    <x v="1"/>
  </r>
  <r>
    <x v="410"/>
    <x v="37"/>
    <x v="2"/>
    <n v="26.29"/>
    <x v="2"/>
  </r>
  <r>
    <x v="410"/>
    <x v="32"/>
    <x v="12"/>
    <n v="13.31"/>
    <x v="4"/>
  </r>
  <r>
    <x v="410"/>
    <x v="4"/>
    <x v="3"/>
    <n v="51.56"/>
    <x v="3"/>
  </r>
  <r>
    <x v="410"/>
    <x v="1"/>
    <x v="1"/>
    <n v="50.02"/>
    <x v="1"/>
  </r>
  <r>
    <x v="411"/>
    <x v="19"/>
    <x v="3"/>
    <n v="61.93"/>
    <x v="3"/>
  </r>
  <r>
    <x v="411"/>
    <x v="7"/>
    <x v="2"/>
    <n v="53.99"/>
    <x v="2"/>
  </r>
  <r>
    <x v="412"/>
    <x v="13"/>
    <x v="2"/>
    <n v="69.36"/>
    <x v="2"/>
  </r>
  <r>
    <x v="412"/>
    <x v="34"/>
    <x v="11"/>
    <n v="157"/>
    <x v="2"/>
  </r>
  <r>
    <x v="412"/>
    <x v="22"/>
    <x v="2"/>
    <n v="10.41"/>
    <x v="2"/>
  </r>
  <r>
    <x v="412"/>
    <x v="41"/>
    <x v="2"/>
    <n v="90.4"/>
    <x v="2"/>
  </r>
  <r>
    <x v="412"/>
    <x v="9"/>
    <x v="2"/>
    <n v="52.07"/>
    <x v="2"/>
  </r>
  <r>
    <x v="413"/>
    <x v="53"/>
    <x v="15"/>
    <n v="67.2"/>
    <x v="1"/>
  </r>
  <r>
    <x v="413"/>
    <x v="14"/>
    <x v="3"/>
    <n v="67.319999999999993"/>
    <x v="3"/>
  </r>
  <r>
    <x v="414"/>
    <x v="3"/>
    <x v="3"/>
    <n v="35.9"/>
    <x v="3"/>
  </r>
  <r>
    <x v="415"/>
    <x v="19"/>
    <x v="3"/>
    <n v="14.88"/>
    <x v="3"/>
  </r>
  <r>
    <x v="415"/>
    <x v="9"/>
    <x v="2"/>
    <n v="22.2"/>
    <x v="2"/>
  </r>
  <r>
    <x v="416"/>
    <x v="8"/>
    <x v="3"/>
    <n v="53.19"/>
    <x v="3"/>
  </r>
  <r>
    <x v="416"/>
    <x v="24"/>
    <x v="3"/>
    <n v="22.67"/>
    <x v="3"/>
  </r>
  <r>
    <x v="417"/>
    <x v="3"/>
    <x v="3"/>
    <n v="8.23"/>
    <x v="3"/>
  </r>
  <r>
    <x v="417"/>
    <x v="11"/>
    <x v="2"/>
    <n v="46.23"/>
    <x v="2"/>
  </r>
  <r>
    <x v="417"/>
    <x v="36"/>
    <x v="4"/>
    <n v="89.24"/>
    <x v="3"/>
  </r>
  <r>
    <x v="417"/>
    <x v="10"/>
    <x v="2"/>
    <n v="13.16"/>
    <x v="2"/>
  </r>
  <r>
    <x v="417"/>
    <x v="35"/>
    <x v="5"/>
    <n v="14"/>
    <x v="1"/>
  </r>
  <r>
    <x v="418"/>
    <x v="13"/>
    <x v="2"/>
    <n v="7.26"/>
    <x v="2"/>
  </r>
  <r>
    <x v="418"/>
    <x v="20"/>
    <x v="8"/>
    <n v="104.54"/>
    <x v="2"/>
  </r>
  <r>
    <x v="419"/>
    <x v="9"/>
    <x v="2"/>
    <n v="44.28"/>
    <x v="2"/>
  </r>
  <r>
    <x v="419"/>
    <x v="3"/>
    <x v="3"/>
    <n v="35.54"/>
    <x v="3"/>
  </r>
  <r>
    <x v="420"/>
    <x v="4"/>
    <x v="3"/>
    <n v="80.86"/>
    <x v="3"/>
  </r>
  <r>
    <x v="420"/>
    <x v="22"/>
    <x v="2"/>
    <n v="5.36"/>
    <x v="2"/>
  </r>
  <r>
    <x v="420"/>
    <x v="11"/>
    <x v="2"/>
    <n v="26.66"/>
    <x v="2"/>
  </r>
  <r>
    <x v="421"/>
    <x v="40"/>
    <x v="2"/>
    <n v="40.74"/>
    <x v="2"/>
  </r>
  <r>
    <x v="422"/>
    <x v="3"/>
    <x v="3"/>
    <n v="10.88"/>
    <x v="3"/>
  </r>
  <r>
    <x v="422"/>
    <x v="37"/>
    <x v="2"/>
    <n v="66.27"/>
    <x v="2"/>
  </r>
  <r>
    <x v="423"/>
    <x v="11"/>
    <x v="2"/>
    <n v="29.23"/>
    <x v="2"/>
  </r>
  <r>
    <x v="423"/>
    <x v="15"/>
    <x v="1"/>
    <n v="50.72"/>
    <x v="1"/>
  </r>
  <r>
    <x v="424"/>
    <x v="9"/>
    <x v="2"/>
    <n v="47.52"/>
    <x v="2"/>
  </r>
  <r>
    <x v="425"/>
    <x v="7"/>
    <x v="2"/>
    <n v="26.29"/>
    <x v="2"/>
  </r>
  <r>
    <x v="425"/>
    <x v="46"/>
    <x v="11"/>
    <n v="87.74"/>
    <x v="2"/>
  </r>
  <r>
    <x v="425"/>
    <x v="1"/>
    <x v="1"/>
    <n v="9.16"/>
    <x v="1"/>
  </r>
  <r>
    <x v="426"/>
    <x v="0"/>
    <x v="0"/>
    <n v="1565"/>
    <x v="0"/>
  </r>
  <r>
    <x v="426"/>
    <x v="9"/>
    <x v="2"/>
    <n v="29.59"/>
    <x v="2"/>
  </r>
  <r>
    <x v="426"/>
    <x v="2"/>
    <x v="2"/>
    <n v="10.31"/>
    <x v="2"/>
  </r>
  <r>
    <x v="426"/>
    <x v="17"/>
    <x v="6"/>
    <n v="121.16"/>
    <x v="4"/>
  </r>
  <r>
    <x v="427"/>
    <x v="7"/>
    <x v="2"/>
    <n v="52.82"/>
    <x v="2"/>
  </r>
  <r>
    <x v="427"/>
    <x v="19"/>
    <x v="3"/>
    <n v="18.68"/>
    <x v="3"/>
  </r>
  <r>
    <x v="427"/>
    <x v="26"/>
    <x v="2"/>
    <n v="196"/>
    <x v="2"/>
  </r>
  <r>
    <x v="427"/>
    <x v="8"/>
    <x v="3"/>
    <n v="38.659999999999997"/>
    <x v="3"/>
  </r>
  <r>
    <x v="428"/>
    <x v="9"/>
    <x v="2"/>
    <n v="37.21"/>
    <x v="2"/>
  </r>
  <r>
    <x v="428"/>
    <x v="9"/>
    <x v="2"/>
    <n v="33.08"/>
    <x v="2"/>
  </r>
  <r>
    <x v="428"/>
    <x v="7"/>
    <x v="2"/>
    <n v="44.8"/>
    <x v="2"/>
  </r>
  <r>
    <x v="429"/>
    <x v="2"/>
    <x v="2"/>
    <n v="19.73"/>
    <x v="2"/>
  </r>
  <r>
    <x v="429"/>
    <x v="38"/>
    <x v="14"/>
    <n v="7.36"/>
    <x v="1"/>
  </r>
  <r>
    <x v="430"/>
    <x v="7"/>
    <x v="2"/>
    <n v="25.78"/>
    <x v="2"/>
  </r>
  <r>
    <x v="430"/>
    <x v="32"/>
    <x v="12"/>
    <n v="186.69"/>
    <x v="4"/>
  </r>
  <r>
    <x v="430"/>
    <x v="32"/>
    <x v="12"/>
    <n v="15.23"/>
    <x v="4"/>
  </r>
  <r>
    <x v="430"/>
    <x v="3"/>
    <x v="3"/>
    <n v="15.79"/>
    <x v="3"/>
  </r>
  <r>
    <x v="431"/>
    <x v="7"/>
    <x v="2"/>
    <n v="34.869999999999997"/>
    <x v="2"/>
  </r>
  <r>
    <x v="431"/>
    <x v="40"/>
    <x v="2"/>
    <n v="41.51"/>
    <x v="2"/>
  </r>
  <r>
    <x v="432"/>
    <x v="36"/>
    <x v="9"/>
    <n v="118.68"/>
    <x v="1"/>
  </r>
  <r>
    <x v="433"/>
    <x v="22"/>
    <x v="2"/>
    <n v="15.11"/>
    <x v="2"/>
  </r>
  <r>
    <x v="434"/>
    <x v="19"/>
    <x v="3"/>
    <n v="60.78"/>
    <x v="3"/>
  </r>
  <r>
    <x v="435"/>
    <x v="9"/>
    <x v="2"/>
    <n v="27.64"/>
    <x v="2"/>
  </r>
  <r>
    <x v="435"/>
    <x v="10"/>
    <x v="2"/>
    <n v="31.88"/>
    <x v="2"/>
  </r>
  <r>
    <x v="435"/>
    <x v="15"/>
    <x v="1"/>
    <n v="52.77"/>
    <x v="1"/>
  </r>
  <r>
    <x v="435"/>
    <x v="24"/>
    <x v="3"/>
    <n v="49.94"/>
    <x v="3"/>
  </r>
  <r>
    <x v="436"/>
    <x v="7"/>
    <x v="2"/>
    <n v="12.11"/>
    <x v="2"/>
  </r>
  <r>
    <x v="436"/>
    <x v="10"/>
    <x v="2"/>
    <n v="10.32"/>
    <x v="2"/>
  </r>
  <r>
    <x v="436"/>
    <x v="44"/>
    <x v="9"/>
    <n v="390.5"/>
    <x v="1"/>
  </r>
  <r>
    <x v="437"/>
    <x v="2"/>
    <x v="2"/>
    <n v="13.39"/>
    <x v="2"/>
  </r>
  <r>
    <x v="437"/>
    <x v="11"/>
    <x v="2"/>
    <n v="25.43"/>
    <x v="2"/>
  </r>
  <r>
    <x v="437"/>
    <x v="40"/>
    <x v="2"/>
    <n v="52.43"/>
    <x v="2"/>
  </r>
  <r>
    <x v="437"/>
    <x v="11"/>
    <x v="2"/>
    <n v="11.52"/>
    <x v="2"/>
  </r>
  <r>
    <x v="437"/>
    <x v="15"/>
    <x v="1"/>
    <n v="40.119999999999997"/>
    <x v="1"/>
  </r>
  <r>
    <x v="437"/>
    <x v="40"/>
    <x v="2"/>
    <n v="26.8"/>
    <x v="2"/>
  </r>
  <r>
    <x v="438"/>
    <x v="3"/>
    <x v="3"/>
    <n v="5.44"/>
    <x v="3"/>
  </r>
  <r>
    <x v="439"/>
    <x v="3"/>
    <x v="3"/>
    <n v="43.94"/>
    <x v="3"/>
  </r>
  <r>
    <x v="439"/>
    <x v="3"/>
    <x v="3"/>
    <n v="121.79"/>
    <x v="3"/>
  </r>
  <r>
    <x v="440"/>
    <x v="24"/>
    <x v="3"/>
    <n v="38.76"/>
    <x v="3"/>
  </r>
  <r>
    <x v="441"/>
    <x v="32"/>
    <x v="12"/>
    <n v="17.149999999999999"/>
    <x v="4"/>
  </r>
  <r>
    <x v="441"/>
    <x v="20"/>
    <x v="8"/>
    <n v="151.47999999999999"/>
    <x v="2"/>
  </r>
  <r>
    <x v="441"/>
    <x v="10"/>
    <x v="2"/>
    <n v="15.47"/>
    <x v="2"/>
  </r>
  <r>
    <x v="441"/>
    <x v="14"/>
    <x v="3"/>
    <n v="30.68"/>
    <x v="3"/>
  </r>
  <r>
    <x v="442"/>
    <x v="13"/>
    <x v="2"/>
    <n v="69.87"/>
    <x v="2"/>
  </r>
  <r>
    <x v="442"/>
    <x v="3"/>
    <x v="3"/>
    <n v="126.9"/>
    <x v="3"/>
  </r>
  <r>
    <x v="443"/>
    <x v="2"/>
    <x v="2"/>
    <n v="29.6"/>
    <x v="2"/>
  </r>
  <r>
    <x v="443"/>
    <x v="37"/>
    <x v="2"/>
    <n v="119.84"/>
    <x v="2"/>
  </r>
  <r>
    <x v="444"/>
    <x v="11"/>
    <x v="2"/>
    <n v="30.5"/>
    <x v="2"/>
  </r>
  <r>
    <x v="444"/>
    <x v="22"/>
    <x v="2"/>
    <n v="41.65"/>
    <x v="2"/>
  </r>
  <r>
    <x v="444"/>
    <x v="10"/>
    <x v="2"/>
    <n v="21.23"/>
    <x v="2"/>
  </r>
  <r>
    <x v="444"/>
    <x v="14"/>
    <x v="3"/>
    <n v="49.97"/>
    <x v="3"/>
  </r>
  <r>
    <x v="444"/>
    <x v="42"/>
    <x v="9"/>
    <n v="60.19"/>
    <x v="1"/>
  </r>
  <r>
    <x v="444"/>
    <x v="39"/>
    <x v="15"/>
    <n v="8.0399999999999991"/>
    <x v="1"/>
  </r>
  <r>
    <x v="444"/>
    <x v="7"/>
    <x v="2"/>
    <n v="18.239999999999998"/>
    <x v="2"/>
  </r>
  <r>
    <x v="444"/>
    <x v="7"/>
    <x v="2"/>
    <n v="32.26"/>
    <x v="2"/>
  </r>
  <r>
    <x v="444"/>
    <x v="24"/>
    <x v="3"/>
    <n v="143.52000000000001"/>
    <x v="3"/>
  </r>
  <r>
    <x v="445"/>
    <x v="24"/>
    <x v="3"/>
    <n v="40.82"/>
    <x v="3"/>
  </r>
  <r>
    <x v="445"/>
    <x v="3"/>
    <x v="3"/>
    <n v="57.81"/>
    <x v="3"/>
  </r>
  <r>
    <x v="445"/>
    <x v="14"/>
    <x v="3"/>
    <n v="19.260000000000002"/>
    <x v="3"/>
  </r>
  <r>
    <x v="446"/>
    <x v="9"/>
    <x v="2"/>
    <n v="49.22"/>
    <x v="2"/>
  </r>
  <r>
    <x v="446"/>
    <x v="8"/>
    <x v="3"/>
    <n v="15.58"/>
    <x v="3"/>
  </r>
  <r>
    <x v="446"/>
    <x v="4"/>
    <x v="3"/>
    <n v="29.11"/>
    <x v="3"/>
  </r>
  <r>
    <x v="447"/>
    <x v="40"/>
    <x v="2"/>
    <n v="36.630000000000003"/>
    <x v="2"/>
  </r>
  <r>
    <x v="447"/>
    <x v="14"/>
    <x v="3"/>
    <n v="144.81"/>
    <x v="3"/>
  </r>
  <r>
    <x v="447"/>
    <x v="2"/>
    <x v="2"/>
    <n v="18.579999999999998"/>
    <x v="2"/>
  </r>
  <r>
    <x v="448"/>
    <x v="26"/>
    <x v="2"/>
    <n v="47.02"/>
    <x v="2"/>
  </r>
  <r>
    <x v="448"/>
    <x v="3"/>
    <x v="3"/>
    <n v="4.29"/>
    <x v="3"/>
  </r>
  <r>
    <x v="449"/>
    <x v="13"/>
    <x v="2"/>
    <n v="7.64"/>
    <x v="2"/>
  </r>
  <r>
    <x v="450"/>
    <x v="9"/>
    <x v="2"/>
    <n v="45.67"/>
    <x v="2"/>
  </r>
  <r>
    <x v="450"/>
    <x v="5"/>
    <x v="2"/>
    <n v="30.83"/>
    <x v="2"/>
  </r>
  <r>
    <x v="451"/>
    <x v="19"/>
    <x v="3"/>
    <n v="33.590000000000003"/>
    <x v="3"/>
  </r>
  <r>
    <x v="451"/>
    <x v="20"/>
    <x v="8"/>
    <n v="90.29"/>
    <x v="2"/>
  </r>
  <r>
    <x v="452"/>
    <x v="8"/>
    <x v="3"/>
    <n v="49.8"/>
    <x v="3"/>
  </r>
  <r>
    <x v="452"/>
    <x v="3"/>
    <x v="3"/>
    <n v="78.94"/>
    <x v="3"/>
  </r>
  <r>
    <x v="452"/>
    <x v="32"/>
    <x v="12"/>
    <n v="17.510000000000002"/>
    <x v="4"/>
  </r>
  <r>
    <x v="452"/>
    <x v="11"/>
    <x v="2"/>
    <n v="18.010000000000002"/>
    <x v="2"/>
  </r>
  <r>
    <x v="453"/>
    <x v="20"/>
    <x v="8"/>
    <n v="89.1"/>
    <x v="2"/>
  </r>
  <r>
    <x v="453"/>
    <x v="13"/>
    <x v="2"/>
    <n v="13.16"/>
    <x v="2"/>
  </r>
  <r>
    <x v="453"/>
    <x v="7"/>
    <x v="2"/>
    <n v="42.22"/>
    <x v="2"/>
  </r>
  <r>
    <x v="453"/>
    <x v="23"/>
    <x v="9"/>
    <n v="79.790000000000006"/>
    <x v="1"/>
  </r>
  <r>
    <x v="453"/>
    <x v="9"/>
    <x v="2"/>
    <n v="47.33"/>
    <x v="2"/>
  </r>
  <r>
    <x v="453"/>
    <x v="13"/>
    <x v="2"/>
    <n v="57.43"/>
    <x v="2"/>
  </r>
  <r>
    <x v="453"/>
    <x v="26"/>
    <x v="2"/>
    <n v="23.44"/>
    <x v="2"/>
  </r>
  <r>
    <x v="454"/>
    <x v="15"/>
    <x v="1"/>
    <n v="51.16"/>
    <x v="1"/>
  </r>
  <r>
    <x v="454"/>
    <x v="36"/>
    <x v="9"/>
    <n v="72.319999999999993"/>
    <x v="1"/>
  </r>
  <r>
    <x v="454"/>
    <x v="45"/>
    <x v="7"/>
    <n v="119.93"/>
    <x v="2"/>
  </r>
  <r>
    <x v="455"/>
    <x v="0"/>
    <x v="0"/>
    <n v="1565"/>
    <x v="0"/>
  </r>
  <r>
    <x v="455"/>
    <x v="19"/>
    <x v="3"/>
    <n v="2.59"/>
    <x v="3"/>
  </r>
  <r>
    <x v="455"/>
    <x v="8"/>
    <x v="3"/>
    <n v="68.33"/>
    <x v="3"/>
  </r>
  <r>
    <x v="455"/>
    <x v="19"/>
    <x v="3"/>
    <n v="35.78"/>
    <x v="3"/>
  </r>
  <r>
    <x v="456"/>
    <x v="10"/>
    <x v="2"/>
    <n v="42.12"/>
    <x v="2"/>
  </r>
  <r>
    <x v="456"/>
    <x v="22"/>
    <x v="2"/>
    <n v="4.38"/>
    <x v="2"/>
  </r>
  <r>
    <x v="456"/>
    <x v="38"/>
    <x v="14"/>
    <n v="5.62"/>
    <x v="1"/>
  </r>
  <r>
    <x v="457"/>
    <x v="26"/>
    <x v="2"/>
    <n v="27.2"/>
    <x v="2"/>
  </r>
  <r>
    <x v="457"/>
    <x v="43"/>
    <x v="10"/>
    <n v="121.88"/>
    <x v="2"/>
  </r>
  <r>
    <x v="458"/>
    <x v="35"/>
    <x v="5"/>
    <n v="14.9"/>
    <x v="1"/>
  </r>
  <r>
    <x v="458"/>
    <x v="4"/>
    <x v="3"/>
    <n v="55.89"/>
    <x v="3"/>
  </r>
  <r>
    <x v="458"/>
    <x v="36"/>
    <x v="9"/>
    <n v="107.38"/>
    <x v="1"/>
  </r>
  <r>
    <x v="458"/>
    <x v="19"/>
    <x v="3"/>
    <n v="35"/>
    <x v="3"/>
  </r>
  <r>
    <x v="459"/>
    <x v="3"/>
    <x v="3"/>
    <n v="14.19"/>
    <x v="3"/>
  </r>
  <r>
    <x v="459"/>
    <x v="9"/>
    <x v="2"/>
    <n v="1.94"/>
    <x v="2"/>
  </r>
  <r>
    <x v="459"/>
    <x v="14"/>
    <x v="3"/>
    <n v="116.09"/>
    <x v="3"/>
  </r>
  <r>
    <x v="460"/>
    <x v="8"/>
    <x v="3"/>
    <n v="107"/>
    <x v="3"/>
  </r>
  <r>
    <x v="460"/>
    <x v="34"/>
    <x v="11"/>
    <n v="19.93"/>
    <x v="2"/>
  </r>
  <r>
    <x v="460"/>
    <x v="2"/>
    <x v="2"/>
    <n v="82.49"/>
    <x v="2"/>
  </r>
  <r>
    <x v="461"/>
    <x v="1"/>
    <x v="1"/>
    <n v="8.4"/>
    <x v="1"/>
  </r>
  <r>
    <x v="461"/>
    <x v="13"/>
    <x v="2"/>
    <n v="51.75"/>
    <x v="2"/>
  </r>
  <r>
    <x v="462"/>
    <x v="3"/>
    <x v="3"/>
    <n v="64.47"/>
    <x v="3"/>
  </r>
  <r>
    <x v="462"/>
    <x v="19"/>
    <x v="3"/>
    <n v="51.42"/>
    <x v="3"/>
  </r>
  <r>
    <x v="462"/>
    <x v="19"/>
    <x v="3"/>
    <n v="77.349999999999994"/>
    <x v="3"/>
  </r>
  <r>
    <x v="462"/>
    <x v="7"/>
    <x v="2"/>
    <n v="22.78"/>
    <x v="2"/>
  </r>
  <r>
    <x v="462"/>
    <x v="32"/>
    <x v="12"/>
    <n v="233.36"/>
    <x v="4"/>
  </r>
  <r>
    <x v="463"/>
    <x v="19"/>
    <x v="3"/>
    <n v="129.37"/>
    <x v="3"/>
  </r>
  <r>
    <x v="463"/>
    <x v="9"/>
    <x v="2"/>
    <n v="33.86"/>
    <x v="2"/>
  </r>
  <r>
    <x v="463"/>
    <x v="32"/>
    <x v="12"/>
    <n v="139.97"/>
    <x v="4"/>
  </r>
  <r>
    <x v="463"/>
    <x v="4"/>
    <x v="3"/>
    <n v="231.63"/>
    <x v="3"/>
  </r>
  <r>
    <x v="463"/>
    <x v="7"/>
    <x v="2"/>
    <n v="29.14"/>
    <x v="2"/>
  </r>
  <r>
    <x v="464"/>
    <x v="9"/>
    <x v="2"/>
    <n v="50.6"/>
    <x v="2"/>
  </r>
  <r>
    <x v="465"/>
    <x v="41"/>
    <x v="2"/>
    <n v="19.920000000000002"/>
    <x v="2"/>
  </r>
  <r>
    <x v="465"/>
    <x v="47"/>
    <x v="7"/>
    <n v="247.7"/>
    <x v="2"/>
  </r>
  <r>
    <x v="465"/>
    <x v="11"/>
    <x v="2"/>
    <n v="24.4"/>
    <x v="2"/>
  </r>
  <r>
    <x v="466"/>
    <x v="19"/>
    <x v="3"/>
    <n v="58.89"/>
    <x v="3"/>
  </r>
  <r>
    <x v="466"/>
    <x v="11"/>
    <x v="2"/>
    <n v="15.62"/>
    <x v="2"/>
  </r>
  <r>
    <x v="466"/>
    <x v="32"/>
    <x v="12"/>
    <n v="7.67"/>
    <x v="4"/>
  </r>
  <r>
    <x v="466"/>
    <x v="4"/>
    <x v="3"/>
    <n v="70.510000000000005"/>
    <x v="3"/>
  </r>
  <r>
    <x v="466"/>
    <x v="19"/>
    <x v="3"/>
    <n v="39.770000000000003"/>
    <x v="3"/>
  </r>
  <r>
    <x v="466"/>
    <x v="50"/>
    <x v="10"/>
    <n v="12.06"/>
    <x v="2"/>
  </r>
  <r>
    <x v="467"/>
    <x v="8"/>
    <x v="3"/>
    <n v="21.9"/>
    <x v="3"/>
  </r>
  <r>
    <x v="467"/>
    <x v="1"/>
    <x v="1"/>
    <n v="53.29"/>
    <x v="1"/>
  </r>
  <r>
    <x v="467"/>
    <x v="4"/>
    <x v="3"/>
    <n v="137.30000000000001"/>
    <x v="3"/>
  </r>
  <r>
    <x v="468"/>
    <x v="13"/>
    <x v="2"/>
    <n v="69.48"/>
    <x v="2"/>
  </r>
  <r>
    <x v="468"/>
    <x v="14"/>
    <x v="3"/>
    <n v="16.47"/>
    <x v="3"/>
  </r>
  <r>
    <x v="469"/>
    <x v="36"/>
    <x v="9"/>
    <n v="41.81"/>
    <x v="1"/>
  </r>
  <r>
    <x v="470"/>
    <x v="3"/>
    <x v="3"/>
    <n v="25.62"/>
    <x v="3"/>
  </r>
  <r>
    <x v="470"/>
    <x v="24"/>
    <x v="3"/>
    <n v="42.31"/>
    <x v="3"/>
  </r>
  <r>
    <x v="470"/>
    <x v="22"/>
    <x v="2"/>
    <n v="22.57"/>
    <x v="2"/>
  </r>
  <r>
    <x v="470"/>
    <x v="24"/>
    <x v="3"/>
    <n v="65.89"/>
    <x v="3"/>
  </r>
  <r>
    <x v="470"/>
    <x v="4"/>
    <x v="3"/>
    <n v="59.87"/>
    <x v="3"/>
  </r>
  <r>
    <x v="471"/>
    <x v="9"/>
    <x v="2"/>
    <n v="31.2"/>
    <x v="2"/>
  </r>
  <r>
    <x v="472"/>
    <x v="8"/>
    <x v="3"/>
    <n v="34.75"/>
    <x v="3"/>
  </r>
  <r>
    <x v="473"/>
    <x v="17"/>
    <x v="6"/>
    <n v="174.48"/>
    <x v="4"/>
  </r>
  <r>
    <x v="474"/>
    <x v="39"/>
    <x v="15"/>
    <n v="16.8"/>
    <x v="1"/>
  </r>
  <r>
    <x v="474"/>
    <x v="35"/>
    <x v="5"/>
    <n v="5.6"/>
    <x v="1"/>
  </r>
  <r>
    <x v="475"/>
    <x v="10"/>
    <x v="2"/>
    <n v="22.39"/>
    <x v="2"/>
  </r>
  <r>
    <x v="475"/>
    <x v="4"/>
    <x v="3"/>
    <n v="20.79"/>
    <x v="3"/>
  </r>
  <r>
    <x v="475"/>
    <x v="19"/>
    <x v="3"/>
    <n v="126.07"/>
    <x v="3"/>
  </r>
  <r>
    <x v="475"/>
    <x v="32"/>
    <x v="12"/>
    <n v="9.9499999999999993"/>
    <x v="4"/>
  </r>
  <r>
    <x v="476"/>
    <x v="1"/>
    <x v="1"/>
    <n v="9.31"/>
    <x v="1"/>
  </r>
  <r>
    <x v="476"/>
    <x v="26"/>
    <x v="2"/>
    <n v="27.3"/>
    <x v="2"/>
  </r>
  <r>
    <x v="477"/>
    <x v="14"/>
    <x v="3"/>
    <n v="7.65"/>
    <x v="3"/>
  </r>
  <r>
    <x v="477"/>
    <x v="39"/>
    <x v="15"/>
    <n v="6.78"/>
    <x v="1"/>
  </r>
  <r>
    <x v="477"/>
    <x v="15"/>
    <x v="1"/>
    <n v="17.8"/>
    <x v="1"/>
  </r>
  <r>
    <x v="478"/>
    <x v="19"/>
    <x v="3"/>
    <n v="49.16"/>
    <x v="3"/>
  </r>
  <r>
    <x v="478"/>
    <x v="4"/>
    <x v="3"/>
    <n v="54.67"/>
    <x v="3"/>
  </r>
  <r>
    <x v="479"/>
    <x v="13"/>
    <x v="2"/>
    <n v="24.79"/>
    <x v="2"/>
  </r>
  <r>
    <x v="479"/>
    <x v="25"/>
    <x v="5"/>
    <n v="65.959999999999994"/>
    <x v="1"/>
  </r>
  <r>
    <x v="479"/>
    <x v="20"/>
    <x v="8"/>
    <n v="124"/>
    <x v="2"/>
  </r>
  <r>
    <x v="479"/>
    <x v="7"/>
    <x v="2"/>
    <n v="36.15"/>
    <x v="2"/>
  </r>
  <r>
    <x v="479"/>
    <x v="8"/>
    <x v="3"/>
    <n v="49.02"/>
    <x v="3"/>
  </r>
  <r>
    <x v="480"/>
    <x v="5"/>
    <x v="2"/>
    <n v="4.17"/>
    <x v="2"/>
  </r>
  <r>
    <x v="480"/>
    <x v="35"/>
    <x v="5"/>
    <n v="14.6"/>
    <x v="1"/>
  </r>
  <r>
    <x v="481"/>
    <x v="2"/>
    <x v="2"/>
    <n v="33.090000000000003"/>
    <x v="2"/>
  </r>
  <r>
    <x v="481"/>
    <x v="11"/>
    <x v="2"/>
    <n v="41.66"/>
    <x v="2"/>
  </r>
  <r>
    <x v="481"/>
    <x v="3"/>
    <x v="3"/>
    <n v="58.79"/>
    <x v="3"/>
  </r>
  <r>
    <x v="481"/>
    <x v="26"/>
    <x v="2"/>
    <n v="31.15"/>
    <x v="2"/>
  </r>
  <r>
    <x v="481"/>
    <x v="1"/>
    <x v="1"/>
    <n v="57.58"/>
    <x v="1"/>
  </r>
  <r>
    <x v="481"/>
    <x v="19"/>
    <x v="3"/>
    <n v="20.440000000000001"/>
    <x v="3"/>
  </r>
  <r>
    <x v="481"/>
    <x v="34"/>
    <x v="11"/>
    <n v="16.329999999999998"/>
    <x v="2"/>
  </r>
  <r>
    <x v="482"/>
    <x v="15"/>
    <x v="1"/>
    <n v="28.48"/>
    <x v="1"/>
  </r>
  <r>
    <x v="482"/>
    <x v="9"/>
    <x v="2"/>
    <n v="19.829999999999998"/>
    <x v="2"/>
  </r>
  <r>
    <x v="482"/>
    <x v="14"/>
    <x v="3"/>
    <n v="59.28"/>
    <x v="3"/>
  </r>
  <r>
    <x v="482"/>
    <x v="2"/>
    <x v="2"/>
    <n v="19.97"/>
    <x v="2"/>
  </r>
  <r>
    <x v="482"/>
    <x v="40"/>
    <x v="2"/>
    <n v="32.83"/>
    <x v="2"/>
  </r>
  <r>
    <x v="483"/>
    <x v="43"/>
    <x v="10"/>
    <n v="127.27"/>
    <x v="2"/>
  </r>
  <r>
    <x v="483"/>
    <x v="3"/>
    <x v="3"/>
    <n v="192.09"/>
    <x v="3"/>
  </r>
  <r>
    <x v="483"/>
    <x v="13"/>
    <x v="2"/>
    <n v="31.25"/>
    <x v="2"/>
  </r>
  <r>
    <x v="483"/>
    <x v="19"/>
    <x v="3"/>
    <n v="73.14"/>
    <x v="3"/>
  </r>
  <r>
    <x v="484"/>
    <x v="0"/>
    <x v="0"/>
    <n v="1565"/>
    <x v="0"/>
  </r>
  <r>
    <x v="484"/>
    <x v="11"/>
    <x v="2"/>
    <n v="14.77"/>
    <x v="2"/>
  </r>
  <r>
    <x v="484"/>
    <x v="13"/>
    <x v="2"/>
    <n v="3.21"/>
    <x v="2"/>
  </r>
  <r>
    <x v="485"/>
    <x v="3"/>
    <x v="3"/>
    <n v="190.23"/>
    <x v="3"/>
  </r>
  <r>
    <x v="485"/>
    <x v="4"/>
    <x v="3"/>
    <n v="81.36"/>
    <x v="3"/>
  </r>
  <r>
    <x v="485"/>
    <x v="26"/>
    <x v="2"/>
    <n v="176.4"/>
    <x v="2"/>
  </r>
  <r>
    <x v="485"/>
    <x v="45"/>
    <x v="7"/>
    <n v="62.8"/>
    <x v="2"/>
  </r>
  <r>
    <x v="485"/>
    <x v="3"/>
    <x v="3"/>
    <n v="112.6"/>
    <x v="3"/>
  </r>
  <r>
    <x v="486"/>
    <x v="2"/>
    <x v="2"/>
    <n v="61.5"/>
    <x v="2"/>
  </r>
  <r>
    <x v="486"/>
    <x v="3"/>
    <x v="3"/>
    <n v="0.89"/>
    <x v="3"/>
  </r>
  <r>
    <x v="487"/>
    <x v="1"/>
    <x v="1"/>
    <n v="8.67"/>
    <x v="1"/>
  </r>
  <r>
    <x v="487"/>
    <x v="26"/>
    <x v="2"/>
    <n v="13.89"/>
    <x v="2"/>
  </r>
  <r>
    <x v="487"/>
    <x v="3"/>
    <x v="3"/>
    <n v="66.28"/>
    <x v="3"/>
  </r>
  <r>
    <x v="488"/>
    <x v="13"/>
    <x v="2"/>
    <n v="20.85"/>
    <x v="2"/>
  </r>
  <r>
    <x v="488"/>
    <x v="19"/>
    <x v="3"/>
    <n v="12.56"/>
    <x v="3"/>
  </r>
  <r>
    <x v="489"/>
    <x v="8"/>
    <x v="3"/>
    <n v="64.86"/>
    <x v="3"/>
  </r>
  <r>
    <x v="489"/>
    <x v="9"/>
    <x v="2"/>
    <n v="53.1"/>
    <x v="2"/>
  </r>
  <r>
    <x v="489"/>
    <x v="3"/>
    <x v="3"/>
    <n v="69.06"/>
    <x v="3"/>
  </r>
  <r>
    <x v="489"/>
    <x v="14"/>
    <x v="3"/>
    <n v="87.77"/>
    <x v="3"/>
  </r>
  <r>
    <x v="490"/>
    <x v="33"/>
    <x v="13"/>
    <n v="0"/>
    <x v="5"/>
  </r>
  <r>
    <x v="491"/>
    <x v="2"/>
    <x v="2"/>
    <n v="8.89"/>
    <x v="2"/>
  </r>
  <r>
    <x v="492"/>
    <x v="9"/>
    <x v="2"/>
    <n v="21.75"/>
    <x v="2"/>
  </r>
  <r>
    <x v="492"/>
    <x v="17"/>
    <x v="6"/>
    <n v="130.44"/>
    <x v="4"/>
  </r>
  <r>
    <x v="493"/>
    <x v="4"/>
    <x v="3"/>
    <n v="66.400000000000006"/>
    <x v="3"/>
  </r>
  <r>
    <x v="493"/>
    <x v="18"/>
    <x v="7"/>
    <n v="82.62"/>
    <x v="2"/>
  </r>
  <r>
    <x v="493"/>
    <x v="19"/>
    <x v="3"/>
    <n v="45.7"/>
    <x v="3"/>
  </r>
  <r>
    <x v="493"/>
    <x v="47"/>
    <x v="7"/>
    <n v="229.21"/>
    <x v="2"/>
  </r>
  <r>
    <x v="494"/>
    <x v="32"/>
    <x v="12"/>
    <n v="197.31"/>
    <x v="4"/>
  </r>
  <r>
    <x v="494"/>
    <x v="35"/>
    <x v="5"/>
    <n v="11.1"/>
    <x v="1"/>
  </r>
  <r>
    <x v="495"/>
    <x v="1"/>
    <x v="1"/>
    <n v="66.05"/>
    <x v="1"/>
  </r>
  <r>
    <x v="495"/>
    <x v="19"/>
    <x v="3"/>
    <n v="39.869999999999997"/>
    <x v="3"/>
  </r>
  <r>
    <x v="495"/>
    <x v="22"/>
    <x v="2"/>
    <n v="11.98"/>
    <x v="2"/>
  </r>
  <r>
    <x v="496"/>
    <x v="36"/>
    <x v="9"/>
    <n v="67.56"/>
    <x v="1"/>
  </r>
  <r>
    <x v="496"/>
    <x v="14"/>
    <x v="3"/>
    <n v="21.8"/>
    <x v="3"/>
  </r>
  <r>
    <x v="496"/>
    <x v="19"/>
    <x v="3"/>
    <n v="114.5"/>
    <x v="3"/>
  </r>
  <r>
    <x v="496"/>
    <x v="4"/>
    <x v="3"/>
    <n v="51.47"/>
    <x v="3"/>
  </r>
  <r>
    <x v="496"/>
    <x v="13"/>
    <x v="2"/>
    <n v="16.670000000000002"/>
    <x v="2"/>
  </r>
  <r>
    <x v="496"/>
    <x v="19"/>
    <x v="3"/>
    <n v="57.9"/>
    <x v="3"/>
  </r>
  <r>
    <x v="497"/>
    <x v="9"/>
    <x v="2"/>
    <n v="33.22"/>
    <x v="2"/>
  </r>
  <r>
    <x v="498"/>
    <x v="22"/>
    <x v="2"/>
    <n v="23.93"/>
    <x v="2"/>
  </r>
  <r>
    <x v="498"/>
    <x v="24"/>
    <x v="3"/>
    <n v="10.19"/>
    <x v="3"/>
  </r>
  <r>
    <x v="499"/>
    <x v="1"/>
    <x v="1"/>
    <n v="185.59"/>
    <x v="1"/>
  </r>
  <r>
    <x v="499"/>
    <x v="31"/>
    <x v="11"/>
    <n v="178.5"/>
    <x v="2"/>
  </r>
  <r>
    <x v="499"/>
    <x v="32"/>
    <x v="12"/>
    <n v="112.94"/>
    <x v="4"/>
  </r>
  <r>
    <x v="499"/>
    <x v="3"/>
    <x v="3"/>
    <n v="31.49"/>
    <x v="3"/>
  </r>
  <r>
    <x v="499"/>
    <x v="9"/>
    <x v="2"/>
    <n v="21.98"/>
    <x v="2"/>
  </r>
  <r>
    <x v="500"/>
    <x v="3"/>
    <x v="3"/>
    <n v="55.88"/>
    <x v="3"/>
  </r>
  <r>
    <x v="500"/>
    <x v="17"/>
    <x v="6"/>
    <n v="66.92"/>
    <x v="4"/>
  </r>
  <r>
    <x v="500"/>
    <x v="17"/>
    <x v="6"/>
    <n v="133.28"/>
    <x v="4"/>
  </r>
  <r>
    <x v="500"/>
    <x v="3"/>
    <x v="3"/>
    <n v="6.12"/>
    <x v="3"/>
  </r>
  <r>
    <x v="501"/>
    <x v="4"/>
    <x v="3"/>
    <n v="13.7"/>
    <x v="3"/>
  </r>
  <r>
    <x v="501"/>
    <x v="24"/>
    <x v="3"/>
    <n v="65.17"/>
    <x v="3"/>
  </r>
  <r>
    <x v="501"/>
    <x v="40"/>
    <x v="2"/>
    <n v="26.26"/>
    <x v="2"/>
  </r>
  <r>
    <x v="501"/>
    <x v="7"/>
    <x v="2"/>
    <n v="58.04"/>
    <x v="2"/>
  </r>
  <r>
    <x v="502"/>
    <x v="5"/>
    <x v="2"/>
    <n v="39.44"/>
    <x v="2"/>
  </r>
  <r>
    <x v="503"/>
    <x v="13"/>
    <x v="2"/>
    <n v="71.900000000000006"/>
    <x v="2"/>
  </r>
  <r>
    <x v="503"/>
    <x v="15"/>
    <x v="1"/>
    <n v="49.91"/>
    <x v="1"/>
  </r>
  <r>
    <x v="504"/>
    <x v="3"/>
    <x v="3"/>
    <n v="19.27"/>
    <x v="3"/>
  </r>
  <r>
    <x v="504"/>
    <x v="35"/>
    <x v="5"/>
    <n v="11.3"/>
    <x v="1"/>
  </r>
  <r>
    <x v="504"/>
    <x v="11"/>
    <x v="2"/>
    <n v="21.71"/>
    <x v="2"/>
  </r>
  <r>
    <x v="504"/>
    <x v="24"/>
    <x v="3"/>
    <n v="39.119999999999997"/>
    <x v="3"/>
  </r>
  <r>
    <x v="505"/>
    <x v="9"/>
    <x v="2"/>
    <n v="25.52"/>
    <x v="2"/>
  </r>
  <r>
    <x v="505"/>
    <x v="9"/>
    <x v="2"/>
    <n v="44.41"/>
    <x v="2"/>
  </r>
  <r>
    <x v="505"/>
    <x v="8"/>
    <x v="3"/>
    <n v="49.45"/>
    <x v="3"/>
  </r>
  <r>
    <x v="505"/>
    <x v="1"/>
    <x v="1"/>
    <n v="22.35"/>
    <x v="1"/>
  </r>
  <r>
    <x v="505"/>
    <x v="4"/>
    <x v="3"/>
    <n v="142.80000000000001"/>
    <x v="3"/>
  </r>
  <r>
    <x v="506"/>
    <x v="14"/>
    <x v="3"/>
    <n v="29.7"/>
    <x v="3"/>
  </r>
  <r>
    <x v="507"/>
    <x v="8"/>
    <x v="3"/>
    <n v="33.28"/>
    <x v="3"/>
  </r>
  <r>
    <x v="507"/>
    <x v="10"/>
    <x v="2"/>
    <n v="14.3"/>
    <x v="2"/>
  </r>
  <r>
    <x v="507"/>
    <x v="22"/>
    <x v="2"/>
    <n v="9.89"/>
    <x v="2"/>
  </r>
  <r>
    <x v="507"/>
    <x v="40"/>
    <x v="2"/>
    <n v="18.440000000000001"/>
    <x v="2"/>
  </r>
  <r>
    <x v="507"/>
    <x v="1"/>
    <x v="1"/>
    <n v="330.74"/>
    <x v="1"/>
  </r>
  <r>
    <x v="507"/>
    <x v="15"/>
    <x v="1"/>
    <n v="44.94"/>
    <x v="1"/>
  </r>
  <r>
    <x v="507"/>
    <x v="41"/>
    <x v="2"/>
    <n v="13.7"/>
    <x v="2"/>
  </r>
  <r>
    <x v="508"/>
    <x v="4"/>
    <x v="3"/>
    <n v="51.72"/>
    <x v="3"/>
  </r>
  <r>
    <x v="508"/>
    <x v="13"/>
    <x v="2"/>
    <n v="16.87"/>
    <x v="2"/>
  </r>
  <r>
    <x v="508"/>
    <x v="2"/>
    <x v="2"/>
    <n v="16.57"/>
    <x v="2"/>
  </r>
  <r>
    <x v="509"/>
    <x v="3"/>
    <x v="3"/>
    <n v="12.21"/>
    <x v="3"/>
  </r>
  <r>
    <x v="509"/>
    <x v="26"/>
    <x v="2"/>
    <n v="40.17"/>
    <x v="2"/>
  </r>
  <r>
    <x v="510"/>
    <x v="7"/>
    <x v="2"/>
    <n v="37.840000000000003"/>
    <x v="2"/>
  </r>
  <r>
    <x v="510"/>
    <x v="13"/>
    <x v="2"/>
    <n v="22.54"/>
    <x v="2"/>
  </r>
  <r>
    <x v="510"/>
    <x v="3"/>
    <x v="3"/>
    <n v="46.24"/>
    <x v="3"/>
  </r>
  <r>
    <x v="510"/>
    <x v="19"/>
    <x v="3"/>
    <n v="119.68"/>
    <x v="3"/>
  </r>
  <r>
    <x v="511"/>
    <x v="14"/>
    <x v="3"/>
    <n v="115.02"/>
    <x v="3"/>
  </r>
  <r>
    <x v="511"/>
    <x v="11"/>
    <x v="2"/>
    <n v="117.04"/>
    <x v="2"/>
  </r>
  <r>
    <x v="511"/>
    <x v="22"/>
    <x v="2"/>
    <n v="11.4"/>
    <x v="2"/>
  </r>
  <r>
    <x v="512"/>
    <x v="20"/>
    <x v="8"/>
    <n v="153.65"/>
    <x v="2"/>
  </r>
  <r>
    <x v="513"/>
    <x v="0"/>
    <x v="0"/>
    <n v="1565"/>
    <x v="0"/>
  </r>
  <r>
    <x v="513"/>
    <x v="35"/>
    <x v="5"/>
    <n v="6.9"/>
    <x v="1"/>
  </r>
  <r>
    <x v="513"/>
    <x v="26"/>
    <x v="2"/>
    <n v="69.78"/>
    <x v="2"/>
  </r>
  <r>
    <x v="514"/>
    <x v="1"/>
    <x v="1"/>
    <n v="54.05"/>
    <x v="1"/>
  </r>
  <r>
    <x v="514"/>
    <x v="2"/>
    <x v="2"/>
    <n v="21.21"/>
    <x v="2"/>
  </r>
  <r>
    <x v="514"/>
    <x v="22"/>
    <x v="2"/>
    <n v="57.37"/>
    <x v="2"/>
  </r>
  <r>
    <x v="515"/>
    <x v="4"/>
    <x v="3"/>
    <n v="20.39"/>
    <x v="3"/>
  </r>
  <r>
    <x v="515"/>
    <x v="19"/>
    <x v="3"/>
    <n v="28.24"/>
    <x v="3"/>
  </r>
  <r>
    <x v="515"/>
    <x v="3"/>
    <x v="3"/>
    <n v="6.53"/>
    <x v="3"/>
  </r>
  <r>
    <x v="516"/>
    <x v="4"/>
    <x v="3"/>
    <n v="17.489999999999998"/>
    <x v="3"/>
  </r>
  <r>
    <x v="516"/>
    <x v="13"/>
    <x v="2"/>
    <n v="3.22"/>
    <x v="2"/>
  </r>
  <r>
    <x v="516"/>
    <x v="9"/>
    <x v="2"/>
    <n v="2.1"/>
    <x v="2"/>
  </r>
  <r>
    <x v="517"/>
    <x v="19"/>
    <x v="3"/>
    <n v="38.53"/>
    <x v="3"/>
  </r>
  <r>
    <x v="517"/>
    <x v="17"/>
    <x v="6"/>
    <n v="63.72"/>
    <x v="4"/>
  </r>
  <r>
    <x v="517"/>
    <x v="8"/>
    <x v="3"/>
    <n v="45.86"/>
    <x v="3"/>
  </r>
  <r>
    <x v="518"/>
    <x v="4"/>
    <x v="3"/>
    <n v="54.1"/>
    <x v="3"/>
  </r>
  <r>
    <x v="518"/>
    <x v="14"/>
    <x v="3"/>
    <n v="10.199999999999999"/>
    <x v="3"/>
  </r>
  <r>
    <x v="519"/>
    <x v="14"/>
    <x v="3"/>
    <n v="76.069999999999993"/>
    <x v="3"/>
  </r>
  <r>
    <x v="520"/>
    <x v="46"/>
    <x v="11"/>
    <n v="59.86"/>
    <x v="2"/>
  </r>
  <r>
    <x v="520"/>
    <x v="19"/>
    <x v="3"/>
    <n v="63.99"/>
    <x v="3"/>
  </r>
  <r>
    <x v="520"/>
    <x v="19"/>
    <x v="3"/>
    <n v="94.25"/>
    <x v="3"/>
  </r>
  <r>
    <x v="521"/>
    <x v="37"/>
    <x v="2"/>
    <n v="51"/>
    <x v="2"/>
  </r>
  <r>
    <x v="521"/>
    <x v="3"/>
    <x v="3"/>
    <n v="15.49"/>
    <x v="3"/>
  </r>
  <r>
    <x v="521"/>
    <x v="20"/>
    <x v="8"/>
    <n v="88.5"/>
    <x v="2"/>
  </r>
  <r>
    <x v="521"/>
    <x v="10"/>
    <x v="2"/>
    <n v="14.93"/>
    <x v="2"/>
  </r>
  <r>
    <x v="522"/>
    <x v="48"/>
    <x v="15"/>
    <n v="128.97999999999999"/>
    <x v="1"/>
  </r>
  <r>
    <x v="522"/>
    <x v="3"/>
    <x v="3"/>
    <n v="14.89"/>
    <x v="3"/>
  </r>
  <r>
    <x v="522"/>
    <x v="38"/>
    <x v="14"/>
    <n v="35.56"/>
    <x v="1"/>
  </r>
  <r>
    <x v="523"/>
    <x v="4"/>
    <x v="3"/>
    <n v="74.12"/>
    <x v="3"/>
  </r>
  <r>
    <x v="523"/>
    <x v="3"/>
    <x v="3"/>
    <n v="23.27"/>
    <x v="3"/>
  </r>
  <r>
    <x v="524"/>
    <x v="19"/>
    <x v="3"/>
    <n v="33.51"/>
    <x v="3"/>
  </r>
  <r>
    <x v="525"/>
    <x v="15"/>
    <x v="1"/>
    <n v="41.86"/>
    <x v="1"/>
  </r>
  <r>
    <x v="525"/>
    <x v="13"/>
    <x v="2"/>
    <n v="29.41"/>
    <x v="2"/>
  </r>
  <r>
    <x v="525"/>
    <x v="19"/>
    <x v="3"/>
    <n v="62.77"/>
    <x v="3"/>
  </r>
  <r>
    <x v="525"/>
    <x v="15"/>
    <x v="1"/>
    <n v="21.85"/>
    <x v="1"/>
  </r>
  <r>
    <x v="526"/>
    <x v="13"/>
    <x v="2"/>
    <n v="60.44"/>
    <x v="2"/>
  </r>
  <r>
    <x v="527"/>
    <x v="3"/>
    <x v="3"/>
    <n v="99.95"/>
    <x v="3"/>
  </r>
  <r>
    <x v="527"/>
    <x v="7"/>
    <x v="2"/>
    <n v="63.84"/>
    <x v="2"/>
  </r>
  <r>
    <x v="528"/>
    <x v="36"/>
    <x v="4"/>
    <n v="123.19"/>
    <x v="3"/>
  </r>
  <r>
    <x v="528"/>
    <x v="4"/>
    <x v="3"/>
    <n v="54.82"/>
    <x v="3"/>
  </r>
  <r>
    <x v="528"/>
    <x v="5"/>
    <x v="2"/>
    <n v="80.040000000000006"/>
    <x v="2"/>
  </r>
  <r>
    <x v="528"/>
    <x v="19"/>
    <x v="3"/>
    <n v="241.19"/>
    <x v="3"/>
  </r>
  <r>
    <x v="529"/>
    <x v="24"/>
    <x v="3"/>
    <n v="13.04"/>
    <x v="3"/>
  </r>
  <r>
    <x v="529"/>
    <x v="10"/>
    <x v="2"/>
    <n v="98.18"/>
    <x v="2"/>
  </r>
  <r>
    <x v="529"/>
    <x v="6"/>
    <x v="4"/>
    <n v="136"/>
    <x v="3"/>
  </r>
  <r>
    <x v="529"/>
    <x v="15"/>
    <x v="1"/>
    <n v="43.83"/>
    <x v="1"/>
  </r>
  <r>
    <x v="530"/>
    <x v="14"/>
    <x v="3"/>
    <n v="132.06"/>
    <x v="3"/>
  </r>
  <r>
    <x v="530"/>
    <x v="2"/>
    <x v="2"/>
    <n v="20.92"/>
    <x v="2"/>
  </r>
  <r>
    <x v="530"/>
    <x v="2"/>
    <x v="2"/>
    <n v="34.72"/>
    <x v="2"/>
  </r>
  <r>
    <x v="531"/>
    <x v="33"/>
    <x v="13"/>
    <n v="0"/>
    <x v="5"/>
  </r>
  <r>
    <x v="531"/>
    <x v="8"/>
    <x v="3"/>
    <n v="6.27"/>
    <x v="3"/>
  </r>
  <r>
    <x v="532"/>
    <x v="3"/>
    <x v="3"/>
    <n v="104.55"/>
    <x v="3"/>
  </r>
  <r>
    <x v="533"/>
    <x v="13"/>
    <x v="2"/>
    <n v="7.91"/>
    <x v="2"/>
  </r>
  <r>
    <x v="533"/>
    <x v="15"/>
    <x v="1"/>
    <n v="38.67"/>
    <x v="1"/>
  </r>
  <r>
    <x v="533"/>
    <x v="15"/>
    <x v="1"/>
    <n v="19.579999999999998"/>
    <x v="1"/>
  </r>
  <r>
    <x v="534"/>
    <x v="16"/>
    <x v="1"/>
    <n v="1017.35"/>
    <x v="1"/>
  </r>
  <r>
    <x v="534"/>
    <x v="13"/>
    <x v="2"/>
    <n v="48.88"/>
    <x v="2"/>
  </r>
  <r>
    <x v="535"/>
    <x v="28"/>
    <x v="5"/>
    <n v="27.99"/>
    <x v="1"/>
  </r>
  <r>
    <x v="535"/>
    <x v="9"/>
    <x v="2"/>
    <n v="14.7"/>
    <x v="2"/>
  </r>
  <r>
    <x v="535"/>
    <x v="30"/>
    <x v="5"/>
    <n v="589.16"/>
    <x v="1"/>
  </r>
  <r>
    <x v="535"/>
    <x v="14"/>
    <x v="3"/>
    <n v="38.5"/>
    <x v="3"/>
  </r>
  <r>
    <x v="536"/>
    <x v="12"/>
    <x v="5"/>
    <n v="6.71"/>
    <x v="1"/>
  </r>
  <r>
    <x v="536"/>
    <x v="19"/>
    <x v="3"/>
    <n v="47.85"/>
    <x v="3"/>
  </r>
  <r>
    <x v="537"/>
    <x v="5"/>
    <x v="2"/>
    <n v="135.24"/>
    <x v="2"/>
  </r>
  <r>
    <x v="537"/>
    <x v="4"/>
    <x v="3"/>
    <n v="95.47"/>
    <x v="3"/>
  </r>
  <r>
    <x v="537"/>
    <x v="26"/>
    <x v="2"/>
    <n v="41.3"/>
    <x v="2"/>
  </r>
  <r>
    <x v="538"/>
    <x v="7"/>
    <x v="2"/>
    <n v="27.2"/>
    <x v="2"/>
  </r>
  <r>
    <x v="539"/>
    <x v="8"/>
    <x v="3"/>
    <n v="80.53"/>
    <x v="3"/>
  </r>
  <r>
    <x v="539"/>
    <x v="11"/>
    <x v="2"/>
    <n v="40.78"/>
    <x v="2"/>
  </r>
  <r>
    <x v="540"/>
    <x v="35"/>
    <x v="5"/>
    <n v="6.4"/>
    <x v="1"/>
  </r>
  <r>
    <x v="541"/>
    <x v="0"/>
    <x v="0"/>
    <n v="1565"/>
    <x v="0"/>
  </r>
  <r>
    <x v="541"/>
    <x v="14"/>
    <x v="3"/>
    <n v="32.19"/>
    <x v="3"/>
  </r>
  <r>
    <x v="542"/>
    <x v="8"/>
    <x v="3"/>
    <n v="75.28"/>
    <x v="3"/>
  </r>
  <r>
    <x v="542"/>
    <x v="28"/>
    <x v="5"/>
    <n v="13.99"/>
    <x v="1"/>
  </r>
  <r>
    <x v="543"/>
    <x v="14"/>
    <x v="3"/>
    <n v="6.09"/>
    <x v="3"/>
  </r>
  <r>
    <x v="544"/>
    <x v="2"/>
    <x v="2"/>
    <n v="16.420000000000002"/>
    <x v="2"/>
  </r>
  <r>
    <x v="544"/>
    <x v="9"/>
    <x v="2"/>
    <n v="52.92"/>
    <x v="2"/>
  </r>
  <r>
    <x v="544"/>
    <x v="15"/>
    <x v="1"/>
    <n v="18.940000000000001"/>
    <x v="1"/>
  </r>
  <r>
    <x v="544"/>
    <x v="10"/>
    <x v="2"/>
    <n v="12.1"/>
    <x v="2"/>
  </r>
  <r>
    <x v="545"/>
    <x v="3"/>
    <x v="3"/>
    <n v="1.44"/>
    <x v="3"/>
  </r>
  <r>
    <x v="546"/>
    <x v="39"/>
    <x v="15"/>
    <n v="3.3"/>
    <x v="1"/>
  </r>
  <r>
    <x v="546"/>
    <x v="22"/>
    <x v="2"/>
    <n v="33.11"/>
    <x v="2"/>
  </r>
  <r>
    <x v="546"/>
    <x v="20"/>
    <x v="8"/>
    <n v="215.56"/>
    <x v="2"/>
  </r>
  <r>
    <x v="546"/>
    <x v="19"/>
    <x v="3"/>
    <n v="79.52"/>
    <x v="3"/>
  </r>
  <r>
    <x v="546"/>
    <x v="3"/>
    <x v="3"/>
    <n v="37.68"/>
    <x v="3"/>
  </r>
  <r>
    <x v="547"/>
    <x v="22"/>
    <x v="2"/>
    <n v="5.37"/>
    <x v="2"/>
  </r>
  <r>
    <x v="547"/>
    <x v="15"/>
    <x v="1"/>
    <n v="4.28"/>
    <x v="1"/>
  </r>
  <r>
    <x v="547"/>
    <x v="9"/>
    <x v="2"/>
    <n v="54.57"/>
    <x v="2"/>
  </r>
  <r>
    <x v="548"/>
    <x v="3"/>
    <x v="3"/>
    <n v="31.74"/>
    <x v="3"/>
  </r>
  <r>
    <x v="548"/>
    <x v="5"/>
    <x v="2"/>
    <n v="54.22"/>
    <x v="2"/>
  </r>
  <r>
    <x v="548"/>
    <x v="5"/>
    <x v="2"/>
    <n v="103.6"/>
    <x v="2"/>
  </r>
  <r>
    <x v="549"/>
    <x v="38"/>
    <x v="14"/>
    <n v="24.55"/>
    <x v="1"/>
  </r>
  <r>
    <x v="550"/>
    <x v="9"/>
    <x v="2"/>
    <n v="36.18"/>
    <x v="2"/>
  </r>
  <r>
    <x v="550"/>
    <x v="45"/>
    <x v="7"/>
    <n v="149.13999999999999"/>
    <x v="2"/>
  </r>
  <r>
    <x v="550"/>
    <x v="8"/>
    <x v="3"/>
    <n v="41.7"/>
    <x v="3"/>
  </r>
  <r>
    <x v="550"/>
    <x v="51"/>
    <x v="5"/>
    <n v="102.08"/>
    <x v="1"/>
  </r>
  <r>
    <x v="550"/>
    <x v="20"/>
    <x v="8"/>
    <n v="125.73"/>
    <x v="2"/>
  </r>
  <r>
    <x v="551"/>
    <x v="19"/>
    <x v="3"/>
    <n v="55.72"/>
    <x v="3"/>
  </r>
  <r>
    <x v="551"/>
    <x v="37"/>
    <x v="2"/>
    <n v="190.42"/>
    <x v="2"/>
  </r>
  <r>
    <x v="551"/>
    <x v="43"/>
    <x v="10"/>
    <n v="151"/>
    <x v="2"/>
  </r>
  <r>
    <x v="551"/>
    <x v="2"/>
    <x v="2"/>
    <n v="12.12"/>
    <x v="2"/>
  </r>
  <r>
    <x v="551"/>
    <x v="15"/>
    <x v="1"/>
    <n v="60.11"/>
    <x v="1"/>
  </r>
  <r>
    <x v="551"/>
    <x v="40"/>
    <x v="2"/>
    <n v="35.51"/>
    <x v="2"/>
  </r>
  <r>
    <x v="552"/>
    <x v="39"/>
    <x v="15"/>
    <n v="5.76"/>
    <x v="1"/>
  </r>
  <r>
    <x v="553"/>
    <x v="15"/>
    <x v="1"/>
    <n v="22.01"/>
    <x v="1"/>
  </r>
  <r>
    <x v="553"/>
    <x v="3"/>
    <x v="3"/>
    <n v="5.17"/>
    <x v="3"/>
  </r>
  <r>
    <x v="553"/>
    <x v="19"/>
    <x v="3"/>
    <n v="92.03"/>
    <x v="3"/>
  </r>
  <r>
    <x v="554"/>
    <x v="7"/>
    <x v="2"/>
    <n v="8.0500000000000007"/>
    <x v="2"/>
  </r>
  <r>
    <x v="554"/>
    <x v="25"/>
    <x v="5"/>
    <n v="36.72"/>
    <x v="1"/>
  </r>
  <r>
    <x v="555"/>
    <x v="3"/>
    <x v="3"/>
    <n v="6.39"/>
    <x v="3"/>
  </r>
  <r>
    <x v="555"/>
    <x v="11"/>
    <x v="2"/>
    <n v="14.21"/>
    <x v="2"/>
  </r>
  <r>
    <x v="555"/>
    <x v="34"/>
    <x v="11"/>
    <n v="77"/>
    <x v="2"/>
  </r>
  <r>
    <x v="556"/>
    <x v="19"/>
    <x v="3"/>
    <n v="40.950000000000003"/>
    <x v="3"/>
  </r>
  <r>
    <x v="557"/>
    <x v="2"/>
    <x v="2"/>
    <n v="11.06"/>
    <x v="2"/>
  </r>
  <r>
    <x v="557"/>
    <x v="36"/>
    <x v="9"/>
    <n v="84.64"/>
    <x v="1"/>
  </r>
  <r>
    <x v="557"/>
    <x v="7"/>
    <x v="2"/>
    <n v="11.05"/>
    <x v="2"/>
  </r>
  <r>
    <x v="558"/>
    <x v="2"/>
    <x v="2"/>
    <n v="18.579999999999998"/>
    <x v="2"/>
  </r>
  <r>
    <x v="558"/>
    <x v="15"/>
    <x v="1"/>
    <n v="45.29"/>
    <x v="1"/>
  </r>
  <r>
    <x v="558"/>
    <x v="32"/>
    <x v="12"/>
    <n v="17.149999999999999"/>
    <x v="4"/>
  </r>
  <r>
    <x v="559"/>
    <x v="1"/>
    <x v="1"/>
    <n v="34.549999999999997"/>
    <x v="1"/>
  </r>
  <r>
    <x v="559"/>
    <x v="3"/>
    <x v="3"/>
    <n v="150.08000000000001"/>
    <x v="3"/>
  </r>
  <r>
    <x v="559"/>
    <x v="4"/>
    <x v="3"/>
    <n v="62.17"/>
    <x v="3"/>
  </r>
  <r>
    <x v="559"/>
    <x v="4"/>
    <x v="3"/>
    <n v="41.71"/>
    <x v="3"/>
  </r>
  <r>
    <x v="559"/>
    <x v="7"/>
    <x v="2"/>
    <n v="69.650000000000006"/>
    <x v="2"/>
  </r>
  <r>
    <x v="560"/>
    <x v="14"/>
    <x v="3"/>
    <n v="59.3"/>
    <x v="3"/>
  </r>
  <r>
    <x v="560"/>
    <x v="2"/>
    <x v="2"/>
    <n v="47.88"/>
    <x v="2"/>
  </r>
  <r>
    <x v="560"/>
    <x v="3"/>
    <x v="3"/>
    <n v="7.38"/>
    <x v="3"/>
  </r>
  <r>
    <x v="560"/>
    <x v="3"/>
    <x v="3"/>
    <n v="19.329999999999998"/>
    <x v="3"/>
  </r>
  <r>
    <x v="561"/>
    <x v="9"/>
    <x v="2"/>
    <n v="80.94"/>
    <x v="2"/>
  </r>
  <r>
    <x v="561"/>
    <x v="1"/>
    <x v="1"/>
    <n v="7.53"/>
    <x v="1"/>
  </r>
  <r>
    <x v="561"/>
    <x v="9"/>
    <x v="2"/>
    <n v="17.86"/>
    <x v="2"/>
  </r>
  <r>
    <x v="561"/>
    <x v="32"/>
    <x v="12"/>
    <n v="9.35"/>
    <x v="4"/>
  </r>
  <r>
    <x v="562"/>
    <x v="8"/>
    <x v="3"/>
    <n v="22.76"/>
    <x v="3"/>
  </r>
  <r>
    <x v="562"/>
    <x v="3"/>
    <x v="3"/>
    <n v="47.94"/>
    <x v="3"/>
  </r>
  <r>
    <x v="563"/>
    <x v="17"/>
    <x v="6"/>
    <n v="144.76"/>
    <x v="4"/>
  </r>
  <r>
    <x v="563"/>
    <x v="16"/>
    <x v="1"/>
    <n v="958"/>
    <x v="1"/>
  </r>
  <r>
    <x v="563"/>
    <x v="9"/>
    <x v="2"/>
    <n v="31.84"/>
    <x v="2"/>
  </r>
  <r>
    <x v="563"/>
    <x v="8"/>
    <x v="3"/>
    <n v="53.64"/>
    <x v="3"/>
  </r>
  <r>
    <x v="564"/>
    <x v="9"/>
    <x v="2"/>
    <n v="48.83"/>
    <x v="2"/>
  </r>
  <r>
    <x v="564"/>
    <x v="4"/>
    <x v="3"/>
    <n v="106.42"/>
    <x v="3"/>
  </r>
  <r>
    <x v="564"/>
    <x v="8"/>
    <x v="3"/>
    <n v="25.94"/>
    <x v="3"/>
  </r>
  <r>
    <x v="564"/>
    <x v="3"/>
    <x v="3"/>
    <n v="10.67"/>
    <x v="3"/>
  </r>
  <r>
    <x v="565"/>
    <x v="13"/>
    <x v="2"/>
    <n v="48.56"/>
    <x v="2"/>
  </r>
  <r>
    <x v="565"/>
    <x v="22"/>
    <x v="2"/>
    <n v="26.18"/>
    <x v="2"/>
  </r>
  <r>
    <x v="565"/>
    <x v="16"/>
    <x v="1"/>
    <n v="338.5"/>
    <x v="1"/>
  </r>
  <r>
    <x v="565"/>
    <x v="7"/>
    <x v="2"/>
    <n v="22.57"/>
    <x v="2"/>
  </r>
  <r>
    <x v="565"/>
    <x v="44"/>
    <x v="9"/>
    <n v="621.5"/>
    <x v="1"/>
  </r>
  <r>
    <x v="565"/>
    <x v="9"/>
    <x v="2"/>
    <n v="22.06"/>
    <x v="2"/>
  </r>
  <r>
    <x v="565"/>
    <x v="15"/>
    <x v="1"/>
    <n v="36.92"/>
    <x v="1"/>
  </r>
  <r>
    <x v="566"/>
    <x v="15"/>
    <x v="1"/>
    <n v="4.3600000000000003"/>
    <x v="1"/>
  </r>
  <r>
    <x v="566"/>
    <x v="19"/>
    <x v="3"/>
    <n v="32.520000000000003"/>
    <x v="3"/>
  </r>
  <r>
    <x v="566"/>
    <x v="4"/>
    <x v="3"/>
    <n v="42.24"/>
    <x v="3"/>
  </r>
  <r>
    <x v="567"/>
    <x v="0"/>
    <x v="0"/>
    <n v="1565"/>
    <x v="0"/>
  </r>
  <r>
    <x v="567"/>
    <x v="10"/>
    <x v="2"/>
    <n v="29.85"/>
    <x v="2"/>
  </r>
  <r>
    <x v="567"/>
    <x v="10"/>
    <x v="2"/>
    <n v="12.17"/>
    <x v="2"/>
  </r>
  <r>
    <x v="568"/>
    <x v="24"/>
    <x v="3"/>
    <n v="2.04"/>
    <x v="3"/>
  </r>
  <r>
    <x v="568"/>
    <x v="1"/>
    <x v="1"/>
    <n v="14.55"/>
    <x v="1"/>
  </r>
  <r>
    <x v="569"/>
    <x v="11"/>
    <x v="2"/>
    <n v="114.4"/>
    <x v="2"/>
  </r>
  <r>
    <x v="569"/>
    <x v="13"/>
    <x v="2"/>
    <n v="12.73"/>
    <x v="2"/>
  </r>
  <r>
    <x v="569"/>
    <x v="7"/>
    <x v="2"/>
    <n v="19.2"/>
    <x v="2"/>
  </r>
  <r>
    <x v="570"/>
    <x v="3"/>
    <x v="3"/>
    <n v="1.36"/>
    <x v="3"/>
  </r>
  <r>
    <x v="570"/>
    <x v="37"/>
    <x v="2"/>
    <n v="9.3000000000000007"/>
    <x v="2"/>
  </r>
  <r>
    <x v="570"/>
    <x v="9"/>
    <x v="2"/>
    <n v="29.91"/>
    <x v="2"/>
  </r>
  <r>
    <x v="570"/>
    <x v="10"/>
    <x v="2"/>
    <n v="31.52"/>
    <x v="2"/>
  </r>
  <r>
    <x v="570"/>
    <x v="9"/>
    <x v="2"/>
    <n v="43.27"/>
    <x v="2"/>
  </r>
  <r>
    <x v="571"/>
    <x v="3"/>
    <x v="3"/>
    <n v="20.84"/>
    <x v="3"/>
  </r>
  <r>
    <x v="571"/>
    <x v="14"/>
    <x v="3"/>
    <n v="10.5"/>
    <x v="3"/>
  </r>
  <r>
    <x v="571"/>
    <x v="7"/>
    <x v="2"/>
    <n v="29.22"/>
    <x v="2"/>
  </r>
  <r>
    <x v="571"/>
    <x v="14"/>
    <x v="3"/>
    <n v="63.44"/>
    <x v="3"/>
  </r>
  <r>
    <x v="571"/>
    <x v="8"/>
    <x v="3"/>
    <n v="133.52000000000001"/>
    <x v="3"/>
  </r>
  <r>
    <x v="572"/>
    <x v="3"/>
    <x v="3"/>
    <n v="9.76"/>
    <x v="3"/>
  </r>
  <r>
    <x v="572"/>
    <x v="24"/>
    <x v="3"/>
    <n v="76.86"/>
    <x v="3"/>
  </r>
  <r>
    <x v="572"/>
    <x v="24"/>
    <x v="3"/>
    <n v="4.92"/>
    <x v="3"/>
  </r>
  <r>
    <x v="572"/>
    <x v="39"/>
    <x v="15"/>
    <n v="18"/>
    <x v="1"/>
  </r>
  <r>
    <x v="572"/>
    <x v="15"/>
    <x v="1"/>
    <n v="29.12"/>
    <x v="1"/>
  </r>
  <r>
    <x v="573"/>
    <x v="15"/>
    <x v="1"/>
    <n v="46.72"/>
    <x v="1"/>
  </r>
  <r>
    <x v="574"/>
    <x v="7"/>
    <x v="2"/>
    <n v="46.31"/>
    <x v="2"/>
  </r>
  <r>
    <x v="574"/>
    <x v="7"/>
    <x v="2"/>
    <n v="26.1"/>
    <x v="2"/>
  </r>
  <r>
    <x v="574"/>
    <x v="2"/>
    <x v="2"/>
    <n v="7.87"/>
    <x v="2"/>
  </r>
  <r>
    <x v="574"/>
    <x v="28"/>
    <x v="5"/>
    <n v="12.99"/>
    <x v="1"/>
  </r>
  <r>
    <x v="574"/>
    <x v="14"/>
    <x v="3"/>
    <n v="163.62"/>
    <x v="3"/>
  </r>
  <r>
    <x v="575"/>
    <x v="45"/>
    <x v="7"/>
    <n v="210.64"/>
    <x v="2"/>
  </r>
  <r>
    <x v="575"/>
    <x v="19"/>
    <x v="3"/>
    <n v="47.45"/>
    <x v="3"/>
  </r>
  <r>
    <x v="576"/>
    <x v="4"/>
    <x v="3"/>
    <n v="42.64"/>
    <x v="3"/>
  </r>
  <r>
    <x v="577"/>
    <x v="2"/>
    <x v="2"/>
    <n v="11.27"/>
    <x v="2"/>
  </r>
  <r>
    <x v="577"/>
    <x v="7"/>
    <x v="2"/>
    <n v="55.58"/>
    <x v="2"/>
  </r>
  <r>
    <x v="578"/>
    <x v="19"/>
    <x v="3"/>
    <n v="58.5"/>
    <x v="3"/>
  </r>
  <r>
    <x v="578"/>
    <x v="40"/>
    <x v="2"/>
    <n v="39.29"/>
    <x v="2"/>
  </r>
  <r>
    <x v="578"/>
    <x v="8"/>
    <x v="3"/>
    <n v="37.44"/>
    <x v="3"/>
  </r>
  <r>
    <x v="578"/>
    <x v="22"/>
    <x v="2"/>
    <n v="9.7899999999999991"/>
    <x v="2"/>
  </r>
  <r>
    <x v="578"/>
    <x v="9"/>
    <x v="2"/>
    <n v="45"/>
    <x v="2"/>
  </r>
  <r>
    <x v="579"/>
    <x v="11"/>
    <x v="2"/>
    <n v="23.45"/>
    <x v="2"/>
  </r>
  <r>
    <x v="579"/>
    <x v="3"/>
    <x v="3"/>
    <n v="147.53"/>
    <x v="3"/>
  </r>
  <r>
    <x v="580"/>
    <x v="24"/>
    <x v="3"/>
    <n v="20.09"/>
    <x v="3"/>
  </r>
  <r>
    <x v="581"/>
    <x v="17"/>
    <x v="6"/>
    <n v="127.32"/>
    <x v="4"/>
  </r>
  <r>
    <x v="582"/>
    <x v="19"/>
    <x v="3"/>
    <n v="58.39"/>
    <x v="3"/>
  </r>
  <r>
    <x v="583"/>
    <x v="24"/>
    <x v="3"/>
    <n v="49.22"/>
    <x v="3"/>
  </r>
  <r>
    <x v="583"/>
    <x v="11"/>
    <x v="2"/>
    <n v="23.65"/>
    <x v="2"/>
  </r>
  <r>
    <x v="583"/>
    <x v="14"/>
    <x v="3"/>
    <n v="28.37"/>
    <x v="3"/>
  </r>
  <r>
    <x v="583"/>
    <x v="8"/>
    <x v="3"/>
    <n v="116.57"/>
    <x v="3"/>
  </r>
  <r>
    <x v="584"/>
    <x v="2"/>
    <x v="2"/>
    <n v="9.67"/>
    <x v="2"/>
  </r>
  <r>
    <x v="584"/>
    <x v="22"/>
    <x v="2"/>
    <n v="30.76"/>
    <x v="2"/>
  </r>
  <r>
    <x v="584"/>
    <x v="2"/>
    <x v="2"/>
    <n v="19.54"/>
    <x v="2"/>
  </r>
  <r>
    <x v="584"/>
    <x v="4"/>
    <x v="3"/>
    <n v="79.790000000000006"/>
    <x v="3"/>
  </r>
  <r>
    <x v="584"/>
    <x v="3"/>
    <x v="3"/>
    <n v="64.37"/>
    <x v="3"/>
  </r>
  <r>
    <x v="584"/>
    <x v="14"/>
    <x v="3"/>
    <n v="36.46"/>
    <x v="3"/>
  </r>
  <r>
    <x v="585"/>
    <x v="22"/>
    <x v="2"/>
    <n v="8.0399999999999991"/>
    <x v="2"/>
  </r>
  <r>
    <x v="585"/>
    <x v="7"/>
    <x v="2"/>
    <n v="51.66"/>
    <x v="2"/>
  </r>
  <r>
    <x v="585"/>
    <x v="3"/>
    <x v="3"/>
    <n v="37.68"/>
    <x v="3"/>
  </r>
  <r>
    <x v="585"/>
    <x v="9"/>
    <x v="2"/>
    <n v="40.479999999999997"/>
    <x v="2"/>
  </r>
  <r>
    <x v="585"/>
    <x v="9"/>
    <x v="2"/>
    <n v="2.72"/>
    <x v="2"/>
  </r>
  <r>
    <x v="585"/>
    <x v="5"/>
    <x v="2"/>
    <n v="57.34"/>
    <x v="2"/>
  </r>
  <r>
    <x v="586"/>
    <x v="19"/>
    <x v="3"/>
    <n v="62.55"/>
    <x v="3"/>
  </r>
  <r>
    <x v="587"/>
    <x v="9"/>
    <x v="2"/>
    <n v="56.12"/>
    <x v="2"/>
  </r>
  <r>
    <x v="587"/>
    <x v="4"/>
    <x v="3"/>
    <n v="137.05000000000001"/>
    <x v="3"/>
  </r>
  <r>
    <x v="588"/>
    <x v="11"/>
    <x v="2"/>
    <n v="33.86"/>
    <x v="2"/>
  </r>
  <r>
    <x v="588"/>
    <x v="19"/>
    <x v="3"/>
    <n v="53.41"/>
    <x v="3"/>
  </r>
  <r>
    <x v="589"/>
    <x v="15"/>
    <x v="1"/>
    <n v="33.6"/>
    <x v="1"/>
  </r>
  <r>
    <x v="589"/>
    <x v="24"/>
    <x v="3"/>
    <n v="37.22"/>
    <x v="3"/>
  </r>
  <r>
    <x v="589"/>
    <x v="14"/>
    <x v="3"/>
    <n v="98.99"/>
    <x v="3"/>
  </r>
  <r>
    <x v="589"/>
    <x v="9"/>
    <x v="2"/>
    <n v="57.03"/>
    <x v="2"/>
  </r>
  <r>
    <x v="589"/>
    <x v="35"/>
    <x v="5"/>
    <n v="6.4"/>
    <x v="1"/>
  </r>
  <r>
    <x v="590"/>
    <x v="7"/>
    <x v="2"/>
    <n v="34.4"/>
    <x v="2"/>
  </r>
  <r>
    <x v="590"/>
    <x v="9"/>
    <x v="2"/>
    <n v="31.39"/>
    <x v="2"/>
  </r>
  <r>
    <x v="591"/>
    <x v="3"/>
    <x v="3"/>
    <n v="4.33"/>
    <x v="3"/>
  </r>
  <r>
    <x v="591"/>
    <x v="1"/>
    <x v="1"/>
    <n v="356.91"/>
    <x v="1"/>
  </r>
  <r>
    <x v="591"/>
    <x v="19"/>
    <x v="3"/>
    <n v="18.920000000000002"/>
    <x v="3"/>
  </r>
  <r>
    <x v="592"/>
    <x v="8"/>
    <x v="3"/>
    <n v="24.75"/>
    <x v="3"/>
  </r>
  <r>
    <x v="592"/>
    <x v="39"/>
    <x v="15"/>
    <n v="8.76"/>
    <x v="1"/>
  </r>
  <r>
    <x v="592"/>
    <x v="9"/>
    <x v="2"/>
    <n v="27.6"/>
    <x v="2"/>
  </r>
  <r>
    <x v="592"/>
    <x v="4"/>
    <x v="3"/>
    <n v="155.1"/>
    <x v="3"/>
  </r>
  <r>
    <x v="593"/>
    <x v="3"/>
    <x v="3"/>
    <n v="22.43"/>
    <x v="3"/>
  </r>
  <r>
    <x v="593"/>
    <x v="35"/>
    <x v="5"/>
    <n v="9.4"/>
    <x v="1"/>
  </r>
  <r>
    <x v="593"/>
    <x v="10"/>
    <x v="2"/>
    <n v="22.82"/>
    <x v="2"/>
  </r>
  <r>
    <x v="593"/>
    <x v="13"/>
    <x v="2"/>
    <n v="47.55"/>
    <x v="2"/>
  </r>
  <r>
    <x v="594"/>
    <x v="0"/>
    <x v="0"/>
    <n v="1565"/>
    <x v="0"/>
  </r>
  <r>
    <x v="594"/>
    <x v="1"/>
    <x v="1"/>
    <n v="58.96"/>
    <x v="1"/>
  </r>
  <r>
    <x v="594"/>
    <x v="9"/>
    <x v="2"/>
    <n v="13.2"/>
    <x v="2"/>
  </r>
  <r>
    <x v="595"/>
    <x v="9"/>
    <x v="2"/>
    <n v="18.21"/>
    <x v="2"/>
  </r>
  <r>
    <x v="595"/>
    <x v="3"/>
    <x v="3"/>
    <n v="12.62"/>
    <x v="3"/>
  </r>
  <r>
    <x v="595"/>
    <x v="32"/>
    <x v="12"/>
    <n v="15.95"/>
    <x v="4"/>
  </r>
  <r>
    <x v="595"/>
    <x v="7"/>
    <x v="2"/>
    <n v="71.819999999999993"/>
    <x v="2"/>
  </r>
  <r>
    <x v="595"/>
    <x v="33"/>
    <x v="13"/>
    <n v="0"/>
    <x v="5"/>
  </r>
  <r>
    <x v="596"/>
    <x v="7"/>
    <x v="2"/>
    <n v="36.18"/>
    <x v="2"/>
  </r>
  <r>
    <x v="596"/>
    <x v="24"/>
    <x v="3"/>
    <n v="35.81"/>
    <x v="3"/>
  </r>
  <r>
    <x v="597"/>
    <x v="19"/>
    <x v="3"/>
    <n v="105.78"/>
    <x v="3"/>
  </r>
  <r>
    <x v="597"/>
    <x v="26"/>
    <x v="2"/>
    <n v="31.59"/>
    <x v="2"/>
  </r>
  <r>
    <x v="598"/>
    <x v="3"/>
    <x v="3"/>
    <n v="49.03"/>
    <x v="3"/>
  </r>
  <r>
    <x v="598"/>
    <x v="22"/>
    <x v="2"/>
    <n v="20.420000000000002"/>
    <x v="2"/>
  </r>
  <r>
    <x v="599"/>
    <x v="37"/>
    <x v="2"/>
    <n v="9.32"/>
    <x v="2"/>
  </r>
  <r>
    <x v="599"/>
    <x v="2"/>
    <x v="2"/>
    <n v="42.69"/>
    <x v="2"/>
  </r>
  <r>
    <x v="600"/>
    <x v="50"/>
    <x v="10"/>
    <n v="18"/>
    <x v="2"/>
  </r>
  <r>
    <x v="600"/>
    <x v="19"/>
    <x v="3"/>
    <n v="66.86"/>
    <x v="3"/>
  </r>
  <r>
    <x v="600"/>
    <x v="4"/>
    <x v="3"/>
    <n v="38.119999999999997"/>
    <x v="3"/>
  </r>
  <r>
    <x v="601"/>
    <x v="14"/>
    <x v="3"/>
    <n v="4.74"/>
    <x v="3"/>
  </r>
  <r>
    <x v="601"/>
    <x v="3"/>
    <x v="3"/>
    <n v="38.21"/>
    <x v="3"/>
  </r>
  <r>
    <x v="601"/>
    <x v="4"/>
    <x v="3"/>
    <n v="102.26"/>
    <x v="3"/>
  </r>
  <r>
    <x v="601"/>
    <x v="11"/>
    <x v="2"/>
    <n v="38.99"/>
    <x v="2"/>
  </r>
  <r>
    <x v="601"/>
    <x v="51"/>
    <x v="5"/>
    <n v="245.69"/>
    <x v="1"/>
  </r>
  <r>
    <x v="601"/>
    <x v="32"/>
    <x v="12"/>
    <n v="139.91"/>
    <x v="4"/>
  </r>
  <r>
    <x v="602"/>
    <x v="19"/>
    <x v="3"/>
    <n v="57.06"/>
    <x v="3"/>
  </r>
  <r>
    <x v="603"/>
    <x v="11"/>
    <x v="2"/>
    <n v="22.81"/>
    <x v="2"/>
  </r>
  <r>
    <x v="603"/>
    <x v="19"/>
    <x v="3"/>
    <n v="109.31"/>
    <x v="3"/>
  </r>
  <r>
    <x v="603"/>
    <x v="1"/>
    <x v="1"/>
    <n v="187.97"/>
    <x v="1"/>
  </r>
  <r>
    <x v="603"/>
    <x v="20"/>
    <x v="8"/>
    <n v="79.06"/>
    <x v="2"/>
  </r>
  <r>
    <x v="603"/>
    <x v="3"/>
    <x v="3"/>
    <n v="22.89"/>
    <x v="3"/>
  </r>
  <r>
    <x v="604"/>
    <x v="4"/>
    <x v="3"/>
    <n v="84.26"/>
    <x v="3"/>
  </r>
  <r>
    <x v="604"/>
    <x v="14"/>
    <x v="3"/>
    <n v="11.28"/>
    <x v="3"/>
  </r>
  <r>
    <x v="604"/>
    <x v="7"/>
    <x v="2"/>
    <n v="19.04"/>
    <x v="2"/>
  </r>
  <r>
    <x v="605"/>
    <x v="24"/>
    <x v="3"/>
    <n v="16.75"/>
    <x v="3"/>
  </r>
  <r>
    <x v="606"/>
    <x v="32"/>
    <x v="12"/>
    <n v="87.69"/>
    <x v="4"/>
  </r>
  <r>
    <x v="606"/>
    <x v="2"/>
    <x v="2"/>
    <n v="12.54"/>
    <x v="2"/>
  </r>
  <r>
    <x v="606"/>
    <x v="13"/>
    <x v="2"/>
    <n v="40.520000000000003"/>
    <x v="2"/>
  </r>
  <r>
    <x v="606"/>
    <x v="11"/>
    <x v="2"/>
    <n v="26.09"/>
    <x v="2"/>
  </r>
  <r>
    <x v="606"/>
    <x v="11"/>
    <x v="2"/>
    <n v="44.85"/>
    <x v="2"/>
  </r>
  <r>
    <x v="606"/>
    <x v="22"/>
    <x v="2"/>
    <n v="10.19"/>
    <x v="2"/>
  </r>
  <r>
    <x v="607"/>
    <x v="20"/>
    <x v="8"/>
    <n v="256.88"/>
    <x v="2"/>
  </r>
  <r>
    <x v="607"/>
    <x v="11"/>
    <x v="2"/>
    <n v="34.08"/>
    <x v="2"/>
  </r>
  <r>
    <x v="607"/>
    <x v="41"/>
    <x v="2"/>
    <n v="37.1"/>
    <x v="2"/>
  </r>
  <r>
    <x v="608"/>
    <x v="19"/>
    <x v="3"/>
    <n v="67.73"/>
    <x v="3"/>
  </r>
  <r>
    <x v="608"/>
    <x v="19"/>
    <x v="3"/>
    <n v="40.56"/>
    <x v="3"/>
  </r>
  <r>
    <x v="609"/>
    <x v="35"/>
    <x v="5"/>
    <n v="14.6"/>
    <x v="1"/>
  </r>
  <r>
    <x v="609"/>
    <x v="13"/>
    <x v="2"/>
    <n v="25.51"/>
    <x v="2"/>
  </r>
  <r>
    <x v="609"/>
    <x v="41"/>
    <x v="2"/>
    <n v="79.42"/>
    <x v="2"/>
  </r>
  <r>
    <x v="609"/>
    <x v="5"/>
    <x v="2"/>
    <n v="3.61"/>
    <x v="2"/>
  </r>
  <r>
    <x v="609"/>
    <x v="52"/>
    <x v="5"/>
    <n v="14.01"/>
    <x v="1"/>
  </r>
  <r>
    <x v="610"/>
    <x v="24"/>
    <x v="3"/>
    <n v="10.4"/>
    <x v="3"/>
  </r>
  <r>
    <x v="610"/>
    <x v="4"/>
    <x v="3"/>
    <n v="50.91"/>
    <x v="3"/>
  </r>
  <r>
    <x v="611"/>
    <x v="4"/>
    <x v="3"/>
    <n v="56.78"/>
    <x v="3"/>
  </r>
  <r>
    <x v="611"/>
    <x v="4"/>
    <x v="3"/>
    <n v="65.44"/>
    <x v="3"/>
  </r>
  <r>
    <x v="611"/>
    <x v="3"/>
    <x v="3"/>
    <n v="23.96"/>
    <x v="3"/>
  </r>
  <r>
    <x v="612"/>
    <x v="15"/>
    <x v="1"/>
    <n v="47.6"/>
    <x v="1"/>
  </r>
  <r>
    <x v="612"/>
    <x v="5"/>
    <x v="2"/>
    <n v="84.1"/>
    <x v="2"/>
  </r>
  <r>
    <x v="613"/>
    <x v="2"/>
    <x v="2"/>
    <n v="43.7"/>
    <x v="2"/>
  </r>
  <r>
    <x v="614"/>
    <x v="14"/>
    <x v="3"/>
    <n v="39.549999999999997"/>
    <x v="3"/>
  </r>
  <r>
    <x v="614"/>
    <x v="4"/>
    <x v="3"/>
    <n v="21.48"/>
    <x v="3"/>
  </r>
  <r>
    <x v="615"/>
    <x v="3"/>
    <x v="3"/>
    <n v="13.56"/>
    <x v="3"/>
  </r>
  <r>
    <x v="615"/>
    <x v="26"/>
    <x v="2"/>
    <n v="53.1"/>
    <x v="2"/>
  </r>
  <r>
    <x v="615"/>
    <x v="32"/>
    <x v="12"/>
    <n v="198.98"/>
    <x v="4"/>
  </r>
  <r>
    <x v="615"/>
    <x v="15"/>
    <x v="1"/>
    <n v="4.3600000000000003"/>
    <x v="1"/>
  </r>
  <r>
    <x v="615"/>
    <x v="7"/>
    <x v="2"/>
    <n v="4.4800000000000004"/>
    <x v="2"/>
  </r>
  <r>
    <x v="616"/>
    <x v="37"/>
    <x v="2"/>
    <n v="28.59"/>
    <x v="2"/>
  </r>
  <r>
    <x v="616"/>
    <x v="39"/>
    <x v="15"/>
    <n v="11.88"/>
    <x v="1"/>
  </r>
  <r>
    <x v="616"/>
    <x v="15"/>
    <x v="1"/>
    <n v="43.9"/>
    <x v="1"/>
  </r>
  <r>
    <x v="616"/>
    <x v="4"/>
    <x v="3"/>
    <n v="125.29"/>
    <x v="3"/>
  </r>
  <r>
    <x v="617"/>
    <x v="14"/>
    <x v="3"/>
    <n v="12.9"/>
    <x v="3"/>
  </r>
  <r>
    <x v="617"/>
    <x v="32"/>
    <x v="12"/>
    <n v="17.03"/>
    <x v="4"/>
  </r>
  <r>
    <x v="617"/>
    <x v="3"/>
    <x v="3"/>
    <n v="18.61"/>
    <x v="3"/>
  </r>
  <r>
    <x v="618"/>
    <x v="7"/>
    <x v="2"/>
    <n v="6.17"/>
    <x v="2"/>
  </r>
  <r>
    <x v="619"/>
    <x v="9"/>
    <x v="2"/>
    <n v="33.58"/>
    <x v="2"/>
  </r>
  <r>
    <x v="619"/>
    <x v="3"/>
    <x v="3"/>
    <n v="150.33000000000001"/>
    <x v="3"/>
  </r>
  <r>
    <x v="619"/>
    <x v="35"/>
    <x v="5"/>
    <n v="12.1"/>
    <x v="1"/>
  </r>
  <r>
    <x v="620"/>
    <x v="32"/>
    <x v="12"/>
    <n v="198.91"/>
    <x v="4"/>
  </r>
  <r>
    <x v="620"/>
    <x v="47"/>
    <x v="7"/>
    <n v="258.79000000000002"/>
    <x v="2"/>
  </r>
  <r>
    <x v="620"/>
    <x v="19"/>
    <x v="3"/>
    <n v="202.75"/>
    <x v="3"/>
  </r>
  <r>
    <x v="621"/>
    <x v="0"/>
    <x v="0"/>
    <n v="1565"/>
    <x v="0"/>
  </r>
  <r>
    <x v="621"/>
    <x v="1"/>
    <x v="1"/>
    <n v="45.97"/>
    <x v="1"/>
  </r>
  <r>
    <x v="621"/>
    <x v="11"/>
    <x v="2"/>
    <n v="17.36"/>
    <x v="2"/>
  </r>
  <r>
    <x v="622"/>
    <x v="19"/>
    <x v="3"/>
    <n v="14.77"/>
    <x v="3"/>
  </r>
  <r>
    <x v="622"/>
    <x v="19"/>
    <x v="3"/>
    <n v="77.3"/>
    <x v="3"/>
  </r>
  <r>
    <x v="623"/>
    <x v="34"/>
    <x v="11"/>
    <n v="182.4"/>
    <x v="2"/>
  </r>
  <r>
    <x v="623"/>
    <x v="2"/>
    <x v="2"/>
    <n v="8.1300000000000008"/>
    <x v="2"/>
  </r>
  <r>
    <x v="623"/>
    <x v="14"/>
    <x v="3"/>
    <n v="16.73"/>
    <x v="3"/>
  </r>
  <r>
    <x v="623"/>
    <x v="22"/>
    <x v="2"/>
    <n v="66.459999999999994"/>
    <x v="2"/>
  </r>
  <r>
    <x v="624"/>
    <x v="19"/>
    <x v="3"/>
    <n v="319.5"/>
    <x v="3"/>
  </r>
  <r>
    <x v="624"/>
    <x v="53"/>
    <x v="15"/>
    <n v="37.44"/>
    <x v="1"/>
  </r>
  <r>
    <x v="625"/>
    <x v="7"/>
    <x v="2"/>
    <n v="14.38"/>
    <x v="2"/>
  </r>
  <r>
    <x v="625"/>
    <x v="9"/>
    <x v="2"/>
    <n v="47.81"/>
    <x v="2"/>
  </r>
  <r>
    <x v="626"/>
    <x v="11"/>
    <x v="2"/>
    <n v="40.26"/>
    <x v="2"/>
  </r>
  <r>
    <x v="626"/>
    <x v="15"/>
    <x v="1"/>
    <n v="32.950000000000003"/>
    <x v="1"/>
  </r>
  <r>
    <x v="626"/>
    <x v="29"/>
    <x v="4"/>
    <n v="641.75"/>
    <x v="3"/>
  </r>
  <r>
    <x v="626"/>
    <x v="37"/>
    <x v="2"/>
    <n v="9.2100000000000009"/>
    <x v="2"/>
  </r>
  <r>
    <x v="627"/>
    <x v="7"/>
    <x v="2"/>
    <n v="10.85"/>
    <x v="2"/>
  </r>
  <r>
    <x v="627"/>
    <x v="4"/>
    <x v="3"/>
    <n v="59.79"/>
    <x v="3"/>
  </r>
  <r>
    <x v="628"/>
    <x v="35"/>
    <x v="5"/>
    <n v="5.9"/>
    <x v="1"/>
  </r>
  <r>
    <x v="628"/>
    <x v="10"/>
    <x v="2"/>
    <n v="15.47"/>
    <x v="2"/>
  </r>
  <r>
    <x v="628"/>
    <x v="22"/>
    <x v="2"/>
    <n v="50.82"/>
    <x v="2"/>
  </r>
  <r>
    <x v="628"/>
    <x v="13"/>
    <x v="2"/>
    <n v="29.79"/>
    <x v="2"/>
  </r>
  <r>
    <x v="628"/>
    <x v="3"/>
    <x v="3"/>
    <n v="8.85"/>
    <x v="3"/>
  </r>
  <r>
    <x v="629"/>
    <x v="3"/>
    <x v="3"/>
    <n v="16.61"/>
    <x v="3"/>
  </r>
  <r>
    <x v="629"/>
    <x v="24"/>
    <x v="3"/>
    <n v="12.95"/>
    <x v="3"/>
  </r>
  <r>
    <x v="629"/>
    <x v="11"/>
    <x v="2"/>
    <n v="31.23"/>
    <x v="2"/>
  </r>
  <r>
    <x v="630"/>
    <x v="29"/>
    <x v="4"/>
    <n v="570.44000000000005"/>
    <x v="3"/>
  </r>
  <r>
    <x v="630"/>
    <x v="4"/>
    <x v="3"/>
    <n v="35.119999999999997"/>
    <x v="3"/>
  </r>
  <r>
    <x v="630"/>
    <x v="19"/>
    <x v="3"/>
    <n v="7.2"/>
    <x v="3"/>
  </r>
  <r>
    <x v="630"/>
    <x v="32"/>
    <x v="12"/>
    <n v="6.35"/>
    <x v="4"/>
  </r>
  <r>
    <x v="630"/>
    <x v="52"/>
    <x v="5"/>
    <n v="20.22"/>
    <x v="1"/>
  </r>
  <r>
    <x v="631"/>
    <x v="3"/>
    <x v="3"/>
    <n v="147.86000000000001"/>
    <x v="3"/>
  </r>
  <r>
    <x v="631"/>
    <x v="2"/>
    <x v="2"/>
    <n v="8.06"/>
    <x v="2"/>
  </r>
  <r>
    <x v="632"/>
    <x v="2"/>
    <x v="2"/>
    <n v="17.39"/>
    <x v="2"/>
  </r>
  <r>
    <x v="632"/>
    <x v="1"/>
    <x v="1"/>
    <n v="15.25"/>
    <x v="1"/>
  </r>
  <r>
    <x v="632"/>
    <x v="1"/>
    <x v="1"/>
    <n v="333.12"/>
    <x v="1"/>
  </r>
  <r>
    <x v="633"/>
    <x v="13"/>
    <x v="2"/>
    <n v="14.1"/>
    <x v="2"/>
  </r>
  <r>
    <x v="634"/>
    <x v="14"/>
    <x v="3"/>
    <n v="26.97"/>
    <x v="3"/>
  </r>
  <r>
    <x v="634"/>
    <x v="36"/>
    <x v="9"/>
    <n v="166.19"/>
    <x v="1"/>
  </r>
  <r>
    <x v="634"/>
    <x v="8"/>
    <x v="3"/>
    <n v="66.010000000000005"/>
    <x v="3"/>
  </r>
  <r>
    <x v="634"/>
    <x v="5"/>
    <x v="2"/>
    <n v="14.7"/>
    <x v="2"/>
  </r>
  <r>
    <x v="634"/>
    <x v="20"/>
    <x v="8"/>
    <n v="96.62"/>
    <x v="2"/>
  </r>
  <r>
    <x v="635"/>
    <x v="40"/>
    <x v="2"/>
    <n v="33.26"/>
    <x v="2"/>
  </r>
  <r>
    <x v="635"/>
    <x v="9"/>
    <x v="2"/>
    <n v="72.87"/>
    <x v="2"/>
  </r>
  <r>
    <x v="635"/>
    <x v="2"/>
    <x v="2"/>
    <n v="20.45"/>
    <x v="2"/>
  </r>
  <r>
    <x v="636"/>
    <x v="14"/>
    <x v="3"/>
    <n v="54.02"/>
    <x v="3"/>
  </r>
  <r>
    <x v="636"/>
    <x v="19"/>
    <x v="3"/>
    <n v="40.06"/>
    <x v="3"/>
  </r>
  <r>
    <x v="637"/>
    <x v="35"/>
    <x v="5"/>
    <n v="7.5"/>
    <x v="1"/>
  </r>
  <r>
    <x v="638"/>
    <x v="9"/>
    <x v="2"/>
    <n v="10.029999999999999"/>
    <x v="2"/>
  </r>
  <r>
    <x v="638"/>
    <x v="7"/>
    <x v="2"/>
    <n v="56.48"/>
    <x v="2"/>
  </r>
  <r>
    <x v="638"/>
    <x v="2"/>
    <x v="2"/>
    <n v="75.900000000000006"/>
    <x v="2"/>
  </r>
  <r>
    <x v="638"/>
    <x v="4"/>
    <x v="3"/>
    <n v="81.58"/>
    <x v="3"/>
  </r>
  <r>
    <x v="638"/>
    <x v="4"/>
    <x v="3"/>
    <n v="63.03"/>
    <x v="3"/>
  </r>
  <r>
    <x v="639"/>
    <x v="19"/>
    <x v="3"/>
    <n v="383.4"/>
    <x v="3"/>
  </r>
  <r>
    <x v="639"/>
    <x v="9"/>
    <x v="2"/>
    <n v="43.03"/>
    <x v="2"/>
  </r>
  <r>
    <x v="639"/>
    <x v="26"/>
    <x v="2"/>
    <n v="48"/>
    <x v="2"/>
  </r>
  <r>
    <x v="639"/>
    <x v="7"/>
    <x v="2"/>
    <n v="22.8"/>
    <x v="2"/>
  </r>
  <r>
    <x v="639"/>
    <x v="14"/>
    <x v="3"/>
    <n v="4.2300000000000004"/>
    <x v="3"/>
  </r>
  <r>
    <x v="639"/>
    <x v="14"/>
    <x v="3"/>
    <n v="45.86"/>
    <x v="3"/>
  </r>
  <r>
    <x v="639"/>
    <x v="26"/>
    <x v="2"/>
    <n v="33.39"/>
    <x v="2"/>
  </r>
  <r>
    <x v="640"/>
    <x v="45"/>
    <x v="7"/>
    <n v="104.33"/>
    <x v="2"/>
  </r>
  <r>
    <x v="640"/>
    <x v="17"/>
    <x v="6"/>
    <n v="120"/>
    <x v="4"/>
  </r>
  <r>
    <x v="640"/>
    <x v="3"/>
    <x v="3"/>
    <n v="14.54"/>
    <x v="3"/>
  </r>
  <r>
    <x v="640"/>
    <x v="10"/>
    <x v="2"/>
    <n v="148.13"/>
    <x v="2"/>
  </r>
  <r>
    <x v="641"/>
    <x v="20"/>
    <x v="8"/>
    <n v="87.12"/>
    <x v="2"/>
  </r>
  <r>
    <x v="641"/>
    <x v="7"/>
    <x v="2"/>
    <n v="61"/>
    <x v="2"/>
  </r>
  <r>
    <x v="641"/>
    <x v="19"/>
    <x v="3"/>
    <n v="33.96"/>
    <x v="3"/>
  </r>
  <r>
    <x v="642"/>
    <x v="41"/>
    <x v="2"/>
    <n v="56.82"/>
    <x v="2"/>
  </r>
  <r>
    <x v="643"/>
    <x v="13"/>
    <x v="2"/>
    <n v="60.66"/>
    <x v="2"/>
  </r>
  <r>
    <x v="644"/>
    <x v="8"/>
    <x v="3"/>
    <n v="35.15"/>
    <x v="3"/>
  </r>
  <r>
    <x v="644"/>
    <x v="10"/>
    <x v="2"/>
    <n v="19.54"/>
    <x v="2"/>
  </r>
  <r>
    <x v="644"/>
    <x v="7"/>
    <x v="2"/>
    <n v="25.16"/>
    <x v="2"/>
  </r>
  <r>
    <x v="645"/>
    <x v="7"/>
    <x v="2"/>
    <n v="23.96"/>
    <x v="2"/>
  </r>
  <r>
    <x v="645"/>
    <x v="23"/>
    <x v="9"/>
    <n v="50.99"/>
    <x v="1"/>
  </r>
  <r>
    <x v="645"/>
    <x v="4"/>
    <x v="3"/>
    <n v="33.01"/>
    <x v="3"/>
  </r>
  <r>
    <x v="645"/>
    <x v="3"/>
    <x v="3"/>
    <n v="207.52"/>
    <x v="3"/>
  </r>
  <r>
    <x v="646"/>
    <x v="8"/>
    <x v="3"/>
    <n v="33.5"/>
    <x v="3"/>
  </r>
  <r>
    <x v="646"/>
    <x v="19"/>
    <x v="3"/>
    <n v="39.340000000000003"/>
    <x v="3"/>
  </r>
  <r>
    <x v="646"/>
    <x v="8"/>
    <x v="3"/>
    <n v="38.19"/>
    <x v="3"/>
  </r>
  <r>
    <x v="646"/>
    <x v="10"/>
    <x v="2"/>
    <n v="105.07"/>
    <x v="2"/>
  </r>
  <r>
    <x v="646"/>
    <x v="9"/>
    <x v="2"/>
    <n v="48.65"/>
    <x v="2"/>
  </r>
  <r>
    <x v="647"/>
    <x v="20"/>
    <x v="8"/>
    <n v="90.29"/>
    <x v="2"/>
  </r>
  <r>
    <x v="647"/>
    <x v="4"/>
    <x v="3"/>
    <n v="33.840000000000003"/>
    <x v="3"/>
  </r>
  <r>
    <x v="648"/>
    <x v="11"/>
    <x v="2"/>
    <n v="9.11"/>
    <x v="2"/>
  </r>
  <r>
    <x v="648"/>
    <x v="17"/>
    <x v="6"/>
    <n v="60.32"/>
    <x v="4"/>
  </r>
  <r>
    <x v="648"/>
    <x v="3"/>
    <x v="3"/>
    <n v="17.04"/>
    <x v="3"/>
  </r>
  <r>
    <x v="648"/>
    <x v="35"/>
    <x v="5"/>
    <n v="13.4"/>
    <x v="1"/>
  </r>
  <r>
    <x v="649"/>
    <x v="0"/>
    <x v="0"/>
    <n v="1565"/>
    <x v="0"/>
  </r>
  <r>
    <x v="649"/>
    <x v="19"/>
    <x v="3"/>
    <n v="17.28"/>
    <x v="3"/>
  </r>
  <r>
    <x v="649"/>
    <x v="24"/>
    <x v="3"/>
    <n v="16.5"/>
    <x v="3"/>
  </r>
  <r>
    <x v="650"/>
    <x v="15"/>
    <x v="1"/>
    <n v="19.2"/>
    <x v="1"/>
  </r>
  <r>
    <x v="650"/>
    <x v="4"/>
    <x v="3"/>
    <n v="20.79"/>
    <x v="3"/>
  </r>
  <r>
    <x v="651"/>
    <x v="11"/>
    <x v="2"/>
    <n v="11.95"/>
    <x v="2"/>
  </r>
  <r>
    <x v="652"/>
    <x v="40"/>
    <x v="2"/>
    <n v="38.71"/>
    <x v="2"/>
  </r>
  <r>
    <x v="653"/>
    <x v="9"/>
    <x v="2"/>
    <n v="46.38"/>
    <x v="2"/>
  </r>
  <r>
    <x v="653"/>
    <x v="19"/>
    <x v="3"/>
    <n v="30.49"/>
    <x v="3"/>
  </r>
  <r>
    <x v="653"/>
    <x v="26"/>
    <x v="2"/>
    <n v="37.6"/>
    <x v="2"/>
  </r>
  <r>
    <x v="654"/>
    <x v="20"/>
    <x v="8"/>
    <n v="51.92"/>
    <x v="2"/>
  </r>
  <r>
    <x v="654"/>
    <x v="24"/>
    <x v="3"/>
    <n v="72.39"/>
    <x v="3"/>
  </r>
  <r>
    <x v="654"/>
    <x v="20"/>
    <x v="8"/>
    <n v="277.70999999999998"/>
    <x v="2"/>
  </r>
  <r>
    <x v="655"/>
    <x v="26"/>
    <x v="2"/>
    <n v="52.19"/>
    <x v="2"/>
  </r>
  <r>
    <x v="655"/>
    <x v="8"/>
    <x v="3"/>
    <n v="13.15"/>
    <x v="3"/>
  </r>
  <r>
    <x v="656"/>
    <x v="14"/>
    <x v="3"/>
    <n v="7.36"/>
    <x v="3"/>
  </r>
  <r>
    <x v="656"/>
    <x v="19"/>
    <x v="3"/>
    <n v="10.199999999999999"/>
    <x v="3"/>
  </r>
  <r>
    <x v="657"/>
    <x v="19"/>
    <x v="3"/>
    <n v="79.09"/>
    <x v="3"/>
  </r>
  <r>
    <x v="658"/>
    <x v="2"/>
    <x v="2"/>
    <n v="13.07"/>
    <x v="2"/>
  </r>
  <r>
    <x v="659"/>
    <x v="24"/>
    <x v="3"/>
    <n v="41.98"/>
    <x v="3"/>
  </r>
  <r>
    <x v="659"/>
    <x v="31"/>
    <x v="11"/>
    <n v="157.08000000000001"/>
    <x v="2"/>
  </r>
  <r>
    <x v="659"/>
    <x v="33"/>
    <x v="13"/>
    <n v="0"/>
    <x v="5"/>
  </r>
  <r>
    <x v="659"/>
    <x v="15"/>
    <x v="1"/>
    <n v="44.73"/>
    <x v="1"/>
  </r>
  <r>
    <x v="659"/>
    <x v="11"/>
    <x v="2"/>
    <n v="14.96"/>
    <x v="2"/>
  </r>
  <r>
    <x v="660"/>
    <x v="12"/>
    <x v="5"/>
    <n v="10.73"/>
    <x v="1"/>
  </r>
  <r>
    <x v="661"/>
    <x v="7"/>
    <x v="2"/>
    <n v="40.19"/>
    <x v="2"/>
  </r>
  <r>
    <x v="661"/>
    <x v="36"/>
    <x v="9"/>
    <n v="55.94"/>
    <x v="1"/>
  </r>
  <r>
    <x v="662"/>
    <x v="32"/>
    <x v="12"/>
    <n v="200.71"/>
    <x v="4"/>
  </r>
  <r>
    <x v="662"/>
    <x v="15"/>
    <x v="1"/>
    <n v="2.2599999999999998"/>
    <x v="1"/>
  </r>
  <r>
    <x v="662"/>
    <x v="10"/>
    <x v="2"/>
    <n v="9.99"/>
    <x v="2"/>
  </r>
  <r>
    <x v="663"/>
    <x v="1"/>
    <x v="1"/>
    <n v="23.75"/>
    <x v="1"/>
  </r>
  <r>
    <x v="663"/>
    <x v="4"/>
    <x v="3"/>
    <n v="73.8"/>
    <x v="3"/>
  </r>
  <r>
    <x v="663"/>
    <x v="17"/>
    <x v="6"/>
    <n v="163.56"/>
    <x v="4"/>
  </r>
  <r>
    <x v="663"/>
    <x v="8"/>
    <x v="3"/>
    <n v="22.3"/>
    <x v="3"/>
  </r>
  <r>
    <x v="663"/>
    <x v="22"/>
    <x v="2"/>
    <n v="41.34"/>
    <x v="2"/>
  </r>
  <r>
    <x v="663"/>
    <x v="13"/>
    <x v="2"/>
    <n v="23.9"/>
    <x v="2"/>
  </r>
  <r>
    <x v="663"/>
    <x v="42"/>
    <x v="9"/>
    <n v="54.68"/>
    <x v="1"/>
  </r>
  <r>
    <x v="663"/>
    <x v="20"/>
    <x v="8"/>
    <n v="234.43"/>
    <x v="2"/>
  </r>
  <r>
    <x v="664"/>
    <x v="19"/>
    <x v="3"/>
    <n v="87.03"/>
    <x v="3"/>
  </r>
  <r>
    <x v="665"/>
    <x v="3"/>
    <x v="3"/>
    <n v="73.86"/>
    <x v="3"/>
  </r>
  <r>
    <x v="665"/>
    <x v="2"/>
    <x v="2"/>
    <n v="8.5"/>
    <x v="2"/>
  </r>
  <r>
    <x v="666"/>
    <x v="4"/>
    <x v="3"/>
    <n v="85.1"/>
    <x v="3"/>
  </r>
  <r>
    <x v="667"/>
    <x v="4"/>
    <x v="3"/>
    <n v="66.11"/>
    <x v="3"/>
  </r>
  <r>
    <x v="667"/>
    <x v="24"/>
    <x v="3"/>
    <n v="12.03"/>
    <x v="3"/>
  </r>
  <r>
    <x v="667"/>
    <x v="24"/>
    <x v="3"/>
    <n v="54.94"/>
    <x v="3"/>
  </r>
  <r>
    <x v="667"/>
    <x v="19"/>
    <x v="3"/>
    <n v="53.8"/>
    <x v="3"/>
  </r>
  <r>
    <x v="667"/>
    <x v="14"/>
    <x v="3"/>
    <n v="49.43"/>
    <x v="3"/>
  </r>
  <r>
    <x v="668"/>
    <x v="15"/>
    <x v="1"/>
    <n v="36.549999999999997"/>
    <x v="1"/>
  </r>
  <r>
    <x v="668"/>
    <x v="2"/>
    <x v="2"/>
    <n v="5.86"/>
    <x v="2"/>
  </r>
  <r>
    <x v="669"/>
    <x v="24"/>
    <x v="3"/>
    <n v="98.91"/>
    <x v="3"/>
  </r>
  <r>
    <x v="670"/>
    <x v="15"/>
    <x v="1"/>
    <n v="17.82"/>
    <x v="1"/>
  </r>
  <r>
    <x v="670"/>
    <x v="8"/>
    <x v="3"/>
    <n v="42.74"/>
    <x v="3"/>
  </r>
  <r>
    <x v="670"/>
    <x v="7"/>
    <x v="2"/>
    <n v="39.619999999999997"/>
    <x v="2"/>
  </r>
  <r>
    <x v="671"/>
    <x v="2"/>
    <x v="2"/>
    <n v="5.42"/>
    <x v="2"/>
  </r>
  <r>
    <x v="671"/>
    <x v="50"/>
    <x v="10"/>
    <n v="13.14"/>
    <x v="2"/>
  </r>
  <r>
    <x v="672"/>
    <x v="40"/>
    <x v="2"/>
    <n v="21.64"/>
    <x v="2"/>
  </r>
  <r>
    <x v="673"/>
    <x v="4"/>
    <x v="3"/>
    <n v="50.44"/>
    <x v="3"/>
  </r>
  <r>
    <x v="673"/>
    <x v="13"/>
    <x v="2"/>
    <n v="30.55"/>
    <x v="2"/>
  </r>
  <r>
    <x v="674"/>
    <x v="2"/>
    <x v="2"/>
    <n v="9.58"/>
    <x v="2"/>
  </r>
  <r>
    <x v="675"/>
    <x v="3"/>
    <x v="3"/>
    <n v="39.799999999999997"/>
    <x v="3"/>
  </r>
  <r>
    <x v="675"/>
    <x v="14"/>
    <x v="3"/>
    <n v="65.319999999999993"/>
    <x v="3"/>
  </r>
  <r>
    <x v="675"/>
    <x v="32"/>
    <x v="12"/>
    <n v="148.66"/>
    <x v="4"/>
  </r>
  <r>
    <x v="675"/>
    <x v="4"/>
    <x v="3"/>
    <n v="90.67"/>
    <x v="3"/>
  </r>
  <r>
    <x v="676"/>
    <x v="0"/>
    <x v="0"/>
    <n v="1565"/>
    <x v="0"/>
  </r>
  <r>
    <x v="676"/>
    <x v="10"/>
    <x v="2"/>
    <n v="21.71"/>
    <x v="2"/>
  </r>
  <r>
    <x v="676"/>
    <x v="14"/>
    <x v="3"/>
    <n v="3.68"/>
    <x v="3"/>
  </r>
  <r>
    <x v="676"/>
    <x v="32"/>
    <x v="12"/>
    <n v="7.55"/>
    <x v="4"/>
  </r>
  <r>
    <x v="677"/>
    <x v="5"/>
    <x v="2"/>
    <n v="71.400000000000006"/>
    <x v="2"/>
  </r>
  <r>
    <x v="678"/>
    <x v="19"/>
    <x v="3"/>
    <n v="30.49"/>
    <x v="3"/>
  </r>
  <r>
    <x v="678"/>
    <x v="24"/>
    <x v="3"/>
    <n v="148.46"/>
    <x v="3"/>
  </r>
  <r>
    <x v="678"/>
    <x v="14"/>
    <x v="3"/>
    <n v="5.54"/>
    <x v="3"/>
  </r>
  <r>
    <x v="678"/>
    <x v="35"/>
    <x v="5"/>
    <n v="14.8"/>
    <x v="1"/>
  </r>
  <r>
    <x v="678"/>
    <x v="4"/>
    <x v="3"/>
    <n v="48.15"/>
    <x v="3"/>
  </r>
  <r>
    <x v="678"/>
    <x v="8"/>
    <x v="3"/>
    <n v="87.02"/>
    <x v="3"/>
  </r>
  <r>
    <x v="679"/>
    <x v="1"/>
    <x v="1"/>
    <n v="24.99"/>
    <x v="1"/>
  </r>
  <r>
    <x v="679"/>
    <x v="33"/>
    <x v="13"/>
    <n v="0"/>
    <x v="5"/>
  </r>
  <r>
    <x v="679"/>
    <x v="33"/>
    <x v="13"/>
    <n v="0"/>
    <x v="5"/>
  </r>
  <r>
    <x v="680"/>
    <x v="5"/>
    <x v="2"/>
    <n v="42.58"/>
    <x v="2"/>
  </r>
  <r>
    <x v="680"/>
    <x v="19"/>
    <x v="3"/>
    <n v="67.58"/>
    <x v="3"/>
  </r>
  <r>
    <x v="680"/>
    <x v="26"/>
    <x v="2"/>
    <n v="59.51"/>
    <x v="2"/>
  </r>
  <r>
    <x v="681"/>
    <x v="4"/>
    <x v="3"/>
    <n v="52.05"/>
    <x v="3"/>
  </r>
  <r>
    <x v="681"/>
    <x v="17"/>
    <x v="6"/>
    <n v="63.36"/>
    <x v="4"/>
  </r>
  <r>
    <x v="682"/>
    <x v="3"/>
    <x v="3"/>
    <n v="119.36"/>
    <x v="3"/>
  </r>
  <r>
    <x v="682"/>
    <x v="26"/>
    <x v="2"/>
    <n v="190.4"/>
    <x v="2"/>
  </r>
  <r>
    <x v="682"/>
    <x v="3"/>
    <x v="3"/>
    <n v="17.62"/>
    <x v="3"/>
  </r>
  <r>
    <x v="682"/>
    <x v="5"/>
    <x v="2"/>
    <n v="49.85"/>
    <x v="2"/>
  </r>
  <r>
    <x v="682"/>
    <x v="1"/>
    <x v="1"/>
    <n v="15.57"/>
    <x v="1"/>
  </r>
  <r>
    <x v="682"/>
    <x v="3"/>
    <x v="3"/>
    <n v="98.78"/>
    <x v="3"/>
  </r>
  <r>
    <x v="683"/>
    <x v="15"/>
    <x v="1"/>
    <n v="45.9"/>
    <x v="1"/>
  </r>
  <r>
    <x v="684"/>
    <x v="35"/>
    <x v="5"/>
    <n v="10.3"/>
    <x v="1"/>
  </r>
  <r>
    <x v="684"/>
    <x v="11"/>
    <x v="2"/>
    <n v="21.15"/>
    <x v="2"/>
  </r>
  <r>
    <x v="684"/>
    <x v="4"/>
    <x v="3"/>
    <n v="99.52"/>
    <x v="3"/>
  </r>
  <r>
    <x v="684"/>
    <x v="22"/>
    <x v="2"/>
    <n v="55.38"/>
    <x v="2"/>
  </r>
  <r>
    <x v="684"/>
    <x v="8"/>
    <x v="3"/>
    <n v="71.23"/>
    <x v="3"/>
  </r>
  <r>
    <x v="684"/>
    <x v="4"/>
    <x v="3"/>
    <n v="23.48"/>
    <x v="3"/>
  </r>
  <r>
    <x v="684"/>
    <x v="7"/>
    <x v="2"/>
    <n v="53.32"/>
    <x v="2"/>
  </r>
  <r>
    <x v="685"/>
    <x v="8"/>
    <x v="3"/>
    <n v="30.21"/>
    <x v="3"/>
  </r>
  <r>
    <x v="685"/>
    <x v="9"/>
    <x v="2"/>
    <n v="28.76"/>
    <x v="2"/>
  </r>
  <r>
    <x v="686"/>
    <x v="14"/>
    <x v="3"/>
    <n v="8.0399999999999991"/>
    <x v="3"/>
  </r>
  <r>
    <x v="686"/>
    <x v="8"/>
    <x v="3"/>
    <n v="78.23"/>
    <x v="3"/>
  </r>
  <r>
    <x v="686"/>
    <x v="8"/>
    <x v="3"/>
    <n v="8.77"/>
    <x v="3"/>
  </r>
  <r>
    <x v="687"/>
    <x v="10"/>
    <x v="2"/>
    <n v="16.8"/>
    <x v="2"/>
  </r>
  <r>
    <x v="687"/>
    <x v="4"/>
    <x v="3"/>
    <n v="83.82"/>
    <x v="3"/>
  </r>
  <r>
    <x v="687"/>
    <x v="5"/>
    <x v="2"/>
    <n v="8.6199999999999992"/>
    <x v="2"/>
  </r>
  <r>
    <x v="687"/>
    <x v="13"/>
    <x v="2"/>
    <n v="72.42"/>
    <x v="2"/>
  </r>
  <r>
    <x v="688"/>
    <x v="3"/>
    <x v="3"/>
    <n v="42.25"/>
    <x v="3"/>
  </r>
  <r>
    <x v="689"/>
    <x v="47"/>
    <x v="7"/>
    <n v="247.7"/>
    <x v="2"/>
  </r>
  <r>
    <x v="689"/>
    <x v="11"/>
    <x v="2"/>
    <n v="15.37"/>
    <x v="2"/>
  </r>
  <r>
    <x v="689"/>
    <x v="8"/>
    <x v="3"/>
    <n v="56.17"/>
    <x v="3"/>
  </r>
  <r>
    <x v="689"/>
    <x v="3"/>
    <x v="3"/>
    <n v="29.58"/>
    <x v="3"/>
  </r>
  <r>
    <x v="689"/>
    <x v="19"/>
    <x v="3"/>
    <n v="235.45"/>
    <x v="3"/>
  </r>
  <r>
    <x v="690"/>
    <x v="24"/>
    <x v="3"/>
    <n v="28.57"/>
    <x v="3"/>
  </r>
  <r>
    <x v="690"/>
    <x v="14"/>
    <x v="3"/>
    <n v="15.29"/>
    <x v="3"/>
  </r>
  <r>
    <x v="690"/>
    <x v="7"/>
    <x v="2"/>
    <n v="41.47"/>
    <x v="2"/>
  </r>
  <r>
    <x v="690"/>
    <x v="9"/>
    <x v="2"/>
    <n v="63.84"/>
    <x v="2"/>
  </r>
  <r>
    <x v="691"/>
    <x v="7"/>
    <x v="2"/>
    <n v="13.82"/>
    <x v="2"/>
  </r>
  <r>
    <x v="691"/>
    <x v="38"/>
    <x v="14"/>
    <n v="6.75"/>
    <x v="1"/>
  </r>
  <r>
    <x v="692"/>
    <x v="13"/>
    <x v="2"/>
    <n v="26.15"/>
    <x v="2"/>
  </r>
  <r>
    <x v="692"/>
    <x v="7"/>
    <x v="2"/>
    <n v="56.8"/>
    <x v="2"/>
  </r>
  <r>
    <x v="693"/>
    <x v="13"/>
    <x v="2"/>
    <n v="5.86"/>
    <x v="2"/>
  </r>
  <r>
    <x v="693"/>
    <x v="19"/>
    <x v="3"/>
    <n v="69.790000000000006"/>
    <x v="3"/>
  </r>
  <r>
    <x v="693"/>
    <x v="22"/>
    <x v="2"/>
    <n v="24.28"/>
    <x v="2"/>
  </r>
  <r>
    <x v="694"/>
    <x v="14"/>
    <x v="3"/>
    <n v="189.53"/>
    <x v="3"/>
  </r>
  <r>
    <x v="694"/>
    <x v="9"/>
    <x v="2"/>
    <n v="1.4"/>
    <x v="2"/>
  </r>
  <r>
    <x v="694"/>
    <x v="4"/>
    <x v="3"/>
    <n v="27.84"/>
    <x v="3"/>
  </r>
  <r>
    <x v="694"/>
    <x v="4"/>
    <x v="3"/>
    <n v="74.91"/>
    <x v="3"/>
  </r>
  <r>
    <x v="694"/>
    <x v="6"/>
    <x v="4"/>
    <n v="104"/>
    <x v="3"/>
  </r>
  <r>
    <x v="694"/>
    <x v="2"/>
    <x v="2"/>
    <n v="11.16"/>
    <x v="2"/>
  </r>
  <r>
    <x v="694"/>
    <x v="9"/>
    <x v="2"/>
    <n v="20.149999999999999"/>
    <x v="2"/>
  </r>
  <r>
    <x v="695"/>
    <x v="2"/>
    <x v="2"/>
    <n v="14.85"/>
    <x v="2"/>
  </r>
  <r>
    <x v="695"/>
    <x v="51"/>
    <x v="5"/>
    <n v="235.31"/>
    <x v="1"/>
  </r>
  <r>
    <x v="695"/>
    <x v="2"/>
    <x v="2"/>
    <n v="44.05"/>
    <x v="2"/>
  </r>
  <r>
    <x v="696"/>
    <x v="22"/>
    <x v="2"/>
    <n v="7.24"/>
    <x v="2"/>
  </r>
  <r>
    <x v="696"/>
    <x v="49"/>
    <x v="5"/>
    <n v="13.36"/>
    <x v="1"/>
  </r>
  <r>
    <x v="696"/>
    <x v="9"/>
    <x v="2"/>
    <n v="62.04"/>
    <x v="2"/>
  </r>
  <r>
    <x v="696"/>
    <x v="4"/>
    <x v="3"/>
    <n v="129.34"/>
    <x v="3"/>
  </r>
  <r>
    <x v="696"/>
    <x v="37"/>
    <x v="2"/>
    <n v="7.68"/>
    <x v="2"/>
  </r>
  <r>
    <x v="697"/>
    <x v="7"/>
    <x v="2"/>
    <n v="76.23"/>
    <x v="2"/>
  </r>
  <r>
    <x v="698"/>
    <x v="7"/>
    <x v="2"/>
    <n v="17.32"/>
    <x v="2"/>
  </r>
  <r>
    <x v="698"/>
    <x v="1"/>
    <x v="1"/>
    <n v="15"/>
    <x v="1"/>
  </r>
  <r>
    <x v="698"/>
    <x v="14"/>
    <x v="3"/>
    <n v="23.67"/>
    <x v="3"/>
  </r>
  <r>
    <x v="698"/>
    <x v="10"/>
    <x v="2"/>
    <n v="7.74"/>
    <x v="2"/>
  </r>
  <r>
    <x v="699"/>
    <x v="2"/>
    <x v="2"/>
    <n v="25.04"/>
    <x v="2"/>
  </r>
  <r>
    <x v="699"/>
    <x v="2"/>
    <x v="2"/>
    <n v="71"/>
    <x v="2"/>
  </r>
  <r>
    <x v="699"/>
    <x v="4"/>
    <x v="3"/>
    <n v="80.25"/>
    <x v="3"/>
  </r>
  <r>
    <x v="700"/>
    <x v="2"/>
    <x v="2"/>
    <n v="35.86"/>
    <x v="2"/>
  </r>
  <r>
    <x v="700"/>
    <x v="19"/>
    <x v="3"/>
    <n v="45.18"/>
    <x v="3"/>
  </r>
  <r>
    <x v="701"/>
    <x v="15"/>
    <x v="1"/>
    <n v="19.440000000000001"/>
    <x v="1"/>
  </r>
  <r>
    <x v="702"/>
    <x v="0"/>
    <x v="0"/>
    <n v="1565"/>
    <x v="0"/>
  </r>
  <r>
    <x v="702"/>
    <x v="3"/>
    <x v="3"/>
    <n v="98.09"/>
    <x v="3"/>
  </r>
  <r>
    <x v="702"/>
    <x v="6"/>
    <x v="4"/>
    <n v="66"/>
    <x v="3"/>
  </r>
  <r>
    <x v="703"/>
    <x v="4"/>
    <x v="3"/>
    <n v="42.45"/>
    <x v="3"/>
  </r>
  <r>
    <x v="703"/>
    <x v="36"/>
    <x v="9"/>
    <n v="69.180000000000007"/>
    <x v="1"/>
  </r>
  <r>
    <x v="703"/>
    <x v="7"/>
    <x v="2"/>
    <n v="74.5"/>
    <x v="2"/>
  </r>
  <r>
    <x v="703"/>
    <x v="15"/>
    <x v="1"/>
    <n v="16.350000000000001"/>
    <x v="1"/>
  </r>
  <r>
    <x v="704"/>
    <x v="37"/>
    <x v="2"/>
    <n v="12.8"/>
    <x v="2"/>
  </r>
  <r>
    <x v="705"/>
    <x v="15"/>
    <x v="1"/>
    <n v="21.88"/>
    <x v="1"/>
  </r>
  <r>
    <x v="705"/>
    <x v="14"/>
    <x v="3"/>
    <n v="322.95"/>
    <x v="3"/>
  </r>
  <r>
    <x v="705"/>
    <x v="4"/>
    <x v="3"/>
    <n v="31.1"/>
    <x v="3"/>
  </r>
  <r>
    <x v="705"/>
    <x v="9"/>
    <x v="2"/>
    <n v="32.76"/>
    <x v="2"/>
  </r>
  <r>
    <x v="706"/>
    <x v="19"/>
    <x v="3"/>
    <n v="71.58"/>
    <x v="3"/>
  </r>
  <r>
    <x v="707"/>
    <x v="4"/>
    <x v="3"/>
    <n v="24.72"/>
    <x v="3"/>
  </r>
  <r>
    <x v="708"/>
    <x v="2"/>
    <x v="2"/>
    <n v="13.68"/>
    <x v="2"/>
  </r>
  <r>
    <x v="708"/>
    <x v="19"/>
    <x v="3"/>
    <n v="13.89"/>
    <x v="3"/>
  </r>
  <r>
    <x v="708"/>
    <x v="19"/>
    <x v="3"/>
    <n v="17.2"/>
    <x v="3"/>
  </r>
  <r>
    <x v="709"/>
    <x v="13"/>
    <x v="2"/>
    <n v="15.78"/>
    <x v="2"/>
  </r>
  <r>
    <x v="710"/>
    <x v="2"/>
    <x v="2"/>
    <n v="13.07"/>
    <x v="2"/>
  </r>
  <r>
    <x v="710"/>
    <x v="41"/>
    <x v="2"/>
    <n v="80.709999999999994"/>
    <x v="2"/>
  </r>
  <r>
    <x v="710"/>
    <x v="7"/>
    <x v="2"/>
    <n v="34.32"/>
    <x v="2"/>
  </r>
  <r>
    <x v="710"/>
    <x v="11"/>
    <x v="2"/>
    <n v="80.040000000000006"/>
    <x v="2"/>
  </r>
  <r>
    <x v="710"/>
    <x v="20"/>
    <x v="8"/>
    <n v="203.91"/>
    <x v="2"/>
  </r>
  <r>
    <x v="710"/>
    <x v="15"/>
    <x v="1"/>
    <n v="4.8600000000000003"/>
    <x v="1"/>
  </r>
  <r>
    <x v="711"/>
    <x v="5"/>
    <x v="2"/>
    <n v="58"/>
    <x v="2"/>
  </r>
  <r>
    <x v="711"/>
    <x v="4"/>
    <x v="3"/>
    <n v="67.040000000000006"/>
    <x v="3"/>
  </r>
  <r>
    <x v="712"/>
    <x v="7"/>
    <x v="2"/>
    <n v="29.25"/>
    <x v="2"/>
  </r>
  <r>
    <x v="713"/>
    <x v="26"/>
    <x v="2"/>
    <n v="36.090000000000003"/>
    <x v="2"/>
  </r>
  <r>
    <x v="713"/>
    <x v="8"/>
    <x v="3"/>
    <n v="58.25"/>
    <x v="3"/>
  </r>
  <r>
    <x v="713"/>
    <x v="8"/>
    <x v="3"/>
    <n v="44.59"/>
    <x v="3"/>
  </r>
  <r>
    <x v="714"/>
    <x v="7"/>
    <x v="2"/>
    <n v="12.98"/>
    <x v="2"/>
  </r>
  <r>
    <x v="714"/>
    <x v="3"/>
    <x v="3"/>
    <n v="135.26"/>
    <x v="3"/>
  </r>
  <r>
    <x v="714"/>
    <x v="4"/>
    <x v="3"/>
    <n v="22.98"/>
    <x v="3"/>
  </r>
  <r>
    <x v="714"/>
    <x v="15"/>
    <x v="1"/>
    <n v="51.27"/>
    <x v="1"/>
  </r>
  <r>
    <x v="714"/>
    <x v="8"/>
    <x v="3"/>
    <n v="49.43"/>
    <x v="3"/>
  </r>
  <r>
    <x v="715"/>
    <x v="11"/>
    <x v="2"/>
    <n v="39.840000000000003"/>
    <x v="2"/>
  </r>
  <r>
    <x v="715"/>
    <x v="9"/>
    <x v="2"/>
    <n v="52.44"/>
    <x v="2"/>
  </r>
  <r>
    <x v="716"/>
    <x v="14"/>
    <x v="3"/>
    <n v="134.04"/>
    <x v="3"/>
  </r>
  <r>
    <x v="716"/>
    <x v="7"/>
    <x v="2"/>
    <n v="25.41"/>
    <x v="2"/>
  </r>
  <r>
    <x v="716"/>
    <x v="37"/>
    <x v="2"/>
    <n v="26.95"/>
    <x v="2"/>
  </r>
  <r>
    <x v="717"/>
    <x v="32"/>
    <x v="12"/>
    <n v="148.34"/>
    <x v="4"/>
  </r>
  <r>
    <x v="717"/>
    <x v="24"/>
    <x v="3"/>
    <n v="64.459999999999994"/>
    <x v="3"/>
  </r>
  <r>
    <x v="717"/>
    <x v="19"/>
    <x v="3"/>
    <n v="138.97999999999999"/>
    <x v="3"/>
  </r>
  <r>
    <x v="717"/>
    <x v="45"/>
    <x v="7"/>
    <n v="161.44"/>
    <x v="2"/>
  </r>
  <r>
    <x v="717"/>
    <x v="11"/>
    <x v="2"/>
    <n v="39.020000000000003"/>
    <x v="2"/>
  </r>
  <r>
    <x v="718"/>
    <x v="4"/>
    <x v="3"/>
    <n v="51.38"/>
    <x v="3"/>
  </r>
  <r>
    <x v="719"/>
    <x v="4"/>
    <x v="3"/>
    <n v="94.71"/>
    <x v="3"/>
  </r>
  <r>
    <x v="720"/>
    <x v="3"/>
    <x v="3"/>
    <n v="164.53"/>
    <x v="3"/>
  </r>
  <r>
    <x v="721"/>
    <x v="41"/>
    <x v="2"/>
    <n v="55.91"/>
    <x v="2"/>
  </r>
  <r>
    <x v="722"/>
    <x v="36"/>
    <x v="4"/>
    <n v="108.64"/>
    <x v="3"/>
  </r>
  <r>
    <x v="723"/>
    <x v="26"/>
    <x v="2"/>
    <n v="65.92"/>
    <x v="2"/>
  </r>
  <r>
    <x v="724"/>
    <x v="26"/>
    <x v="2"/>
    <n v="56.32"/>
    <x v="2"/>
  </r>
  <r>
    <x v="724"/>
    <x v="13"/>
    <x v="2"/>
    <n v="24.44"/>
    <x v="2"/>
  </r>
  <r>
    <x v="724"/>
    <x v="2"/>
    <x v="2"/>
    <n v="5.32"/>
    <x v="2"/>
  </r>
  <r>
    <x v="725"/>
    <x v="9"/>
    <x v="2"/>
    <n v="20.94"/>
    <x v="2"/>
  </r>
  <r>
    <x v="725"/>
    <x v="22"/>
    <x v="2"/>
    <n v="13.57"/>
    <x v="2"/>
  </r>
  <r>
    <x v="725"/>
    <x v="1"/>
    <x v="1"/>
    <n v="59.16"/>
    <x v="1"/>
  </r>
  <r>
    <x v="725"/>
    <x v="7"/>
    <x v="2"/>
    <n v="55.9"/>
    <x v="2"/>
  </r>
  <r>
    <x v="725"/>
    <x v="9"/>
    <x v="2"/>
    <n v="50.6"/>
    <x v="2"/>
  </r>
  <r>
    <x v="726"/>
    <x v="45"/>
    <x v="7"/>
    <n v="89.18"/>
    <x v="2"/>
  </r>
  <r>
    <x v="727"/>
    <x v="40"/>
    <x v="2"/>
    <n v="34.61"/>
    <x v="2"/>
  </r>
  <r>
    <x v="727"/>
    <x v="37"/>
    <x v="2"/>
    <n v="166.45"/>
    <x v="2"/>
  </r>
  <r>
    <x v="727"/>
    <x v="24"/>
    <x v="3"/>
    <n v="37.35"/>
    <x v="3"/>
  </r>
  <r>
    <x v="728"/>
    <x v="35"/>
    <x v="5"/>
    <n v="13.7"/>
    <x v="1"/>
  </r>
  <r>
    <x v="729"/>
    <x v="10"/>
    <x v="2"/>
    <n v="33.549999999999997"/>
    <x v="2"/>
  </r>
  <r>
    <x v="729"/>
    <x v="19"/>
    <x v="3"/>
    <n v="20.64"/>
    <x v="3"/>
  </r>
  <r>
    <x v="729"/>
    <x v="3"/>
    <x v="3"/>
    <n v="12.97"/>
    <x v="3"/>
  </r>
  <r>
    <x v="730"/>
    <x v="10"/>
    <x v="2"/>
    <n v="18.47"/>
    <x v="2"/>
  </r>
  <r>
    <x v="730"/>
    <x v="24"/>
    <x v="3"/>
    <n v="78.78"/>
    <x v="3"/>
  </r>
  <r>
    <x v="730"/>
    <x v="15"/>
    <x v="1"/>
    <n v="22.59"/>
    <x v="1"/>
  </r>
  <r>
    <x v="731"/>
    <x v="0"/>
    <x v="0"/>
    <n v="1565"/>
    <x v="0"/>
  </r>
  <r>
    <x v="731"/>
    <x v="7"/>
    <x v="2"/>
    <n v="32.799999999999997"/>
    <x v="2"/>
  </r>
  <r>
    <x v="731"/>
    <x v="14"/>
    <x v="3"/>
    <n v="25.74"/>
    <x v="3"/>
  </r>
  <r>
    <x v="732"/>
    <x v="22"/>
    <x v="2"/>
    <n v="63.18"/>
    <x v="2"/>
  </r>
  <r>
    <x v="733"/>
    <x v="14"/>
    <x v="3"/>
    <n v="37.729999999999997"/>
    <x v="3"/>
  </r>
  <r>
    <x v="733"/>
    <x v="11"/>
    <x v="2"/>
    <n v="16.350000000000001"/>
    <x v="2"/>
  </r>
  <r>
    <x v="734"/>
    <x v="4"/>
    <x v="3"/>
    <n v="34.049999999999997"/>
    <x v="3"/>
  </r>
  <r>
    <x v="734"/>
    <x v="2"/>
    <x v="2"/>
    <n v="17.32"/>
    <x v="2"/>
  </r>
  <r>
    <x v="734"/>
    <x v="1"/>
    <x v="1"/>
    <n v="49.84"/>
    <x v="1"/>
  </r>
  <r>
    <x v="734"/>
    <x v="7"/>
    <x v="2"/>
    <n v="24.23"/>
    <x v="2"/>
  </r>
  <r>
    <x v="735"/>
    <x v="4"/>
    <x v="3"/>
    <n v="65.92"/>
    <x v="3"/>
  </r>
  <r>
    <x v="736"/>
    <x v="15"/>
    <x v="1"/>
    <n v="44.75"/>
    <x v="1"/>
  </r>
  <r>
    <x v="737"/>
    <x v="19"/>
    <x v="3"/>
    <n v="42.02"/>
    <x v="3"/>
  </r>
  <r>
    <x v="738"/>
    <x v="13"/>
    <x v="2"/>
    <n v="34.119999999999997"/>
    <x v="2"/>
  </r>
  <r>
    <x v="738"/>
    <x v="10"/>
    <x v="2"/>
    <n v="17.579999999999998"/>
    <x v="2"/>
  </r>
  <r>
    <x v="738"/>
    <x v="9"/>
    <x v="2"/>
    <n v="17.489999999999998"/>
    <x v="2"/>
  </r>
  <r>
    <x v="739"/>
    <x v="4"/>
    <x v="3"/>
    <n v="50.22"/>
    <x v="3"/>
  </r>
  <r>
    <x v="739"/>
    <x v="4"/>
    <x v="3"/>
    <n v="70.02"/>
    <x v="3"/>
  </r>
  <r>
    <x v="739"/>
    <x v="2"/>
    <x v="2"/>
    <n v="36.479999999999997"/>
    <x v="2"/>
  </r>
  <r>
    <x v="739"/>
    <x v="8"/>
    <x v="3"/>
    <n v="4.92"/>
    <x v="3"/>
  </r>
  <r>
    <x v="740"/>
    <x v="33"/>
    <x v="13"/>
    <n v="0"/>
    <x v="5"/>
  </r>
  <r>
    <x v="740"/>
    <x v="14"/>
    <x v="3"/>
    <n v="85.44"/>
    <x v="3"/>
  </r>
  <r>
    <x v="741"/>
    <x v="4"/>
    <x v="3"/>
    <n v="32.97"/>
    <x v="3"/>
  </r>
  <r>
    <x v="741"/>
    <x v="42"/>
    <x v="9"/>
    <n v="63.59"/>
    <x v="1"/>
  </r>
  <r>
    <x v="741"/>
    <x v="7"/>
    <x v="2"/>
    <n v="8.59"/>
    <x v="2"/>
  </r>
  <r>
    <x v="742"/>
    <x v="1"/>
    <x v="1"/>
    <n v="50.19"/>
    <x v="1"/>
  </r>
  <r>
    <x v="743"/>
    <x v="14"/>
    <x v="3"/>
    <n v="91.36"/>
    <x v="3"/>
  </r>
  <r>
    <x v="743"/>
    <x v="11"/>
    <x v="2"/>
    <n v="70.56"/>
    <x v="2"/>
  </r>
  <r>
    <x v="744"/>
    <x v="3"/>
    <x v="3"/>
    <n v="124.93"/>
    <x v="3"/>
  </r>
  <r>
    <x v="744"/>
    <x v="9"/>
    <x v="2"/>
    <n v="2.95"/>
    <x v="2"/>
  </r>
  <r>
    <x v="744"/>
    <x v="2"/>
    <x v="2"/>
    <n v="22.17"/>
    <x v="2"/>
  </r>
  <r>
    <x v="745"/>
    <x v="4"/>
    <x v="3"/>
    <n v="104.1"/>
    <x v="3"/>
  </r>
  <r>
    <x v="745"/>
    <x v="11"/>
    <x v="2"/>
    <n v="16.73"/>
    <x v="2"/>
  </r>
  <r>
    <x v="745"/>
    <x v="3"/>
    <x v="3"/>
    <n v="13.72"/>
    <x v="3"/>
  </r>
  <r>
    <x v="746"/>
    <x v="4"/>
    <x v="3"/>
    <n v="113.41"/>
    <x v="3"/>
  </r>
  <r>
    <x v="746"/>
    <x v="3"/>
    <x v="3"/>
    <n v="127.57"/>
    <x v="3"/>
  </r>
  <r>
    <x v="747"/>
    <x v="3"/>
    <x v="3"/>
    <n v="119.28"/>
    <x v="3"/>
  </r>
  <r>
    <x v="748"/>
    <x v="35"/>
    <x v="5"/>
    <n v="13.1"/>
    <x v="1"/>
  </r>
  <r>
    <x v="748"/>
    <x v="3"/>
    <x v="3"/>
    <n v="86.6"/>
    <x v="3"/>
  </r>
  <r>
    <x v="748"/>
    <x v="2"/>
    <x v="2"/>
    <n v="20.39"/>
    <x v="2"/>
  </r>
  <r>
    <x v="748"/>
    <x v="10"/>
    <x v="2"/>
    <n v="23.12"/>
    <x v="2"/>
  </r>
  <r>
    <x v="748"/>
    <x v="10"/>
    <x v="2"/>
    <n v="43.2"/>
    <x v="2"/>
  </r>
  <r>
    <x v="748"/>
    <x v="2"/>
    <x v="2"/>
    <n v="48.69"/>
    <x v="2"/>
  </r>
  <r>
    <x v="749"/>
    <x v="8"/>
    <x v="3"/>
    <n v="82.59"/>
    <x v="3"/>
  </r>
  <r>
    <x v="749"/>
    <x v="10"/>
    <x v="2"/>
    <n v="10.74"/>
    <x v="2"/>
  </r>
  <r>
    <x v="749"/>
    <x v="14"/>
    <x v="3"/>
    <n v="28.84"/>
    <x v="3"/>
  </r>
  <r>
    <x v="750"/>
    <x v="4"/>
    <x v="3"/>
    <n v="42.04"/>
    <x v="3"/>
  </r>
  <r>
    <x v="751"/>
    <x v="8"/>
    <x v="3"/>
    <n v="16.02"/>
    <x v="3"/>
  </r>
  <r>
    <x v="751"/>
    <x v="3"/>
    <x v="3"/>
    <n v="37.619999999999997"/>
    <x v="3"/>
  </r>
  <r>
    <x v="751"/>
    <x v="44"/>
    <x v="9"/>
    <n v="319"/>
    <x v="1"/>
  </r>
  <r>
    <x v="751"/>
    <x v="3"/>
    <x v="3"/>
    <n v="23.58"/>
    <x v="3"/>
  </r>
  <r>
    <x v="751"/>
    <x v="13"/>
    <x v="2"/>
    <n v="27.81"/>
    <x v="2"/>
  </r>
  <r>
    <x v="752"/>
    <x v="2"/>
    <x v="2"/>
    <n v="108.04"/>
    <x v="2"/>
  </r>
  <r>
    <x v="752"/>
    <x v="7"/>
    <x v="2"/>
    <n v="18.53"/>
    <x v="2"/>
  </r>
  <r>
    <x v="753"/>
    <x v="24"/>
    <x v="3"/>
    <n v="143.76"/>
    <x v="3"/>
  </r>
  <r>
    <x v="754"/>
    <x v="21"/>
    <x v="9"/>
    <n v="336.99"/>
    <x v="1"/>
  </r>
  <r>
    <x v="754"/>
    <x v="14"/>
    <x v="3"/>
    <n v="90.96"/>
    <x v="3"/>
  </r>
  <r>
    <x v="754"/>
    <x v="1"/>
    <x v="1"/>
    <n v="39.630000000000003"/>
    <x v="1"/>
  </r>
  <r>
    <x v="755"/>
    <x v="26"/>
    <x v="2"/>
    <n v="32.58"/>
    <x v="2"/>
  </r>
  <r>
    <x v="756"/>
    <x v="31"/>
    <x v="11"/>
    <n v="314.16000000000003"/>
    <x v="2"/>
  </r>
  <r>
    <x v="756"/>
    <x v="2"/>
    <x v="2"/>
    <n v="54"/>
    <x v="2"/>
  </r>
  <r>
    <x v="756"/>
    <x v="2"/>
    <x v="2"/>
    <n v="42.21"/>
    <x v="2"/>
  </r>
  <r>
    <x v="757"/>
    <x v="10"/>
    <x v="2"/>
    <n v="11.61"/>
    <x v="2"/>
  </r>
  <r>
    <x v="757"/>
    <x v="19"/>
    <x v="3"/>
    <n v="216.3"/>
    <x v="3"/>
  </r>
  <r>
    <x v="757"/>
    <x v="32"/>
    <x v="12"/>
    <n v="200.68"/>
    <x v="4"/>
  </r>
  <r>
    <x v="758"/>
    <x v="0"/>
    <x v="0"/>
    <n v="1565"/>
    <x v="0"/>
  </r>
  <r>
    <x v="758"/>
    <x v="41"/>
    <x v="2"/>
    <n v="33.090000000000003"/>
    <x v="2"/>
  </r>
  <r>
    <x v="758"/>
    <x v="53"/>
    <x v="15"/>
    <n v="34.08"/>
    <x v="1"/>
  </r>
  <r>
    <x v="758"/>
    <x v="49"/>
    <x v="5"/>
    <n v="6.87"/>
    <x v="1"/>
  </r>
  <r>
    <x v="759"/>
    <x v="3"/>
    <x v="3"/>
    <n v="5.14"/>
    <x v="3"/>
  </r>
  <r>
    <x v="759"/>
    <x v="22"/>
    <x v="2"/>
    <n v="10.64"/>
    <x v="2"/>
  </r>
  <r>
    <x v="760"/>
    <x v="37"/>
    <x v="2"/>
    <n v="43.24"/>
    <x v="2"/>
  </r>
  <r>
    <x v="760"/>
    <x v="3"/>
    <x v="3"/>
    <n v="16.95"/>
    <x v="3"/>
  </r>
  <r>
    <x v="761"/>
    <x v="14"/>
    <x v="3"/>
    <n v="4.9800000000000004"/>
    <x v="3"/>
  </r>
  <r>
    <x v="762"/>
    <x v="36"/>
    <x v="9"/>
    <n v="126.19"/>
    <x v="1"/>
  </r>
  <r>
    <x v="763"/>
    <x v="7"/>
    <x v="2"/>
    <n v="32.5"/>
    <x v="2"/>
  </r>
  <r>
    <x v="764"/>
    <x v="8"/>
    <x v="3"/>
    <n v="48.37"/>
    <x v="3"/>
  </r>
  <r>
    <x v="764"/>
    <x v="8"/>
    <x v="3"/>
    <n v="56.92"/>
    <x v="3"/>
  </r>
  <r>
    <x v="764"/>
    <x v="11"/>
    <x v="2"/>
    <n v="18.53"/>
    <x v="2"/>
  </r>
  <r>
    <x v="765"/>
    <x v="14"/>
    <x v="3"/>
    <n v="53"/>
    <x v="3"/>
  </r>
  <r>
    <x v="766"/>
    <x v="14"/>
    <x v="3"/>
    <n v="53.88"/>
    <x v="3"/>
  </r>
  <r>
    <x v="766"/>
    <x v="19"/>
    <x v="3"/>
    <n v="27.66"/>
    <x v="3"/>
  </r>
  <r>
    <x v="766"/>
    <x v="14"/>
    <x v="3"/>
    <n v="103.69"/>
    <x v="3"/>
  </r>
  <r>
    <x v="767"/>
    <x v="22"/>
    <x v="2"/>
    <n v="5.95"/>
    <x v="2"/>
  </r>
  <r>
    <x v="767"/>
    <x v="8"/>
    <x v="3"/>
    <n v="54.61"/>
    <x v="3"/>
  </r>
  <r>
    <x v="767"/>
    <x v="2"/>
    <x v="2"/>
    <n v="43.73"/>
    <x v="2"/>
  </r>
  <r>
    <x v="767"/>
    <x v="5"/>
    <x v="2"/>
    <n v="44.08"/>
    <x v="2"/>
  </r>
  <r>
    <x v="767"/>
    <x v="19"/>
    <x v="3"/>
    <n v="38.479999999999997"/>
    <x v="3"/>
  </r>
  <r>
    <x v="767"/>
    <x v="13"/>
    <x v="2"/>
    <n v="8.65"/>
    <x v="2"/>
  </r>
  <r>
    <x v="767"/>
    <x v="8"/>
    <x v="3"/>
    <n v="81.19"/>
    <x v="3"/>
  </r>
  <r>
    <x v="767"/>
    <x v="9"/>
    <x v="2"/>
    <n v="79.13"/>
    <x v="2"/>
  </r>
  <r>
    <x v="768"/>
    <x v="4"/>
    <x v="3"/>
    <n v="127.96"/>
    <x v="3"/>
  </r>
  <r>
    <x v="769"/>
    <x v="5"/>
    <x v="2"/>
    <n v="64.38"/>
    <x v="2"/>
  </r>
  <r>
    <x v="769"/>
    <x v="22"/>
    <x v="2"/>
    <n v="31.03"/>
    <x v="2"/>
  </r>
  <r>
    <x v="770"/>
    <x v="4"/>
    <x v="3"/>
    <n v="99.74"/>
    <x v="3"/>
  </r>
  <r>
    <x v="771"/>
    <x v="11"/>
    <x v="2"/>
    <n v="97.79"/>
    <x v="2"/>
  </r>
  <r>
    <x v="771"/>
    <x v="5"/>
    <x v="2"/>
    <n v="80.040000000000006"/>
    <x v="2"/>
  </r>
  <r>
    <x v="771"/>
    <x v="35"/>
    <x v="5"/>
    <n v="8.3000000000000007"/>
    <x v="1"/>
  </r>
  <r>
    <x v="772"/>
    <x v="7"/>
    <x v="2"/>
    <n v="47.26"/>
    <x v="2"/>
  </r>
  <r>
    <x v="773"/>
    <x v="8"/>
    <x v="3"/>
    <n v="68.48"/>
    <x v="3"/>
  </r>
  <r>
    <x v="773"/>
    <x v="32"/>
    <x v="12"/>
    <n v="9.7100000000000009"/>
    <x v="4"/>
  </r>
  <r>
    <x v="774"/>
    <x v="32"/>
    <x v="12"/>
    <n v="9.9499999999999993"/>
    <x v="4"/>
  </r>
  <r>
    <x v="774"/>
    <x v="9"/>
    <x v="2"/>
    <n v="42.8"/>
    <x v="2"/>
  </r>
  <r>
    <x v="774"/>
    <x v="14"/>
    <x v="3"/>
    <n v="55.99"/>
    <x v="3"/>
  </r>
  <r>
    <x v="775"/>
    <x v="19"/>
    <x v="3"/>
    <n v="364.76"/>
    <x v="3"/>
  </r>
  <r>
    <x v="776"/>
    <x v="4"/>
    <x v="3"/>
    <n v="47.32"/>
    <x v="3"/>
  </r>
  <r>
    <x v="776"/>
    <x v="7"/>
    <x v="2"/>
    <n v="7.5"/>
    <x v="2"/>
  </r>
  <r>
    <x v="776"/>
    <x v="52"/>
    <x v="5"/>
    <n v="15.02"/>
    <x v="1"/>
  </r>
  <r>
    <x v="776"/>
    <x v="13"/>
    <x v="2"/>
    <n v="6.68"/>
    <x v="2"/>
  </r>
  <r>
    <x v="777"/>
    <x v="14"/>
    <x v="3"/>
    <n v="4.5599999999999996"/>
    <x v="3"/>
  </r>
  <r>
    <x v="777"/>
    <x v="4"/>
    <x v="3"/>
    <n v="41.91"/>
    <x v="3"/>
  </r>
  <r>
    <x v="777"/>
    <x v="40"/>
    <x v="2"/>
    <n v="20.85"/>
    <x v="2"/>
  </r>
  <r>
    <x v="778"/>
    <x v="10"/>
    <x v="2"/>
    <n v="12.5"/>
    <x v="2"/>
  </r>
  <r>
    <x v="778"/>
    <x v="13"/>
    <x v="2"/>
    <n v="3.57"/>
    <x v="2"/>
  </r>
  <r>
    <x v="778"/>
    <x v="15"/>
    <x v="1"/>
    <n v="55.16"/>
    <x v="1"/>
  </r>
  <r>
    <x v="779"/>
    <x v="4"/>
    <x v="3"/>
    <n v="58.98"/>
    <x v="3"/>
  </r>
  <r>
    <x v="779"/>
    <x v="7"/>
    <x v="2"/>
    <n v="52.29"/>
    <x v="2"/>
  </r>
  <r>
    <x v="779"/>
    <x v="50"/>
    <x v="10"/>
    <n v="10.26"/>
    <x v="2"/>
  </r>
  <r>
    <x v="779"/>
    <x v="3"/>
    <x v="3"/>
    <n v="9.4600000000000009"/>
    <x v="3"/>
  </r>
  <r>
    <x v="779"/>
    <x v="42"/>
    <x v="9"/>
    <n v="41.54"/>
    <x v="1"/>
  </r>
  <r>
    <x v="780"/>
    <x v="17"/>
    <x v="6"/>
    <n v="131.6"/>
    <x v="4"/>
  </r>
  <r>
    <x v="780"/>
    <x v="22"/>
    <x v="2"/>
    <n v="29.38"/>
    <x v="2"/>
  </r>
  <r>
    <x v="781"/>
    <x v="19"/>
    <x v="3"/>
    <n v="56.07"/>
    <x v="3"/>
  </r>
  <r>
    <x v="781"/>
    <x v="13"/>
    <x v="2"/>
    <n v="21.62"/>
    <x v="2"/>
  </r>
  <r>
    <x v="781"/>
    <x v="2"/>
    <x v="2"/>
    <n v="14.99"/>
    <x v="2"/>
  </r>
  <r>
    <x v="781"/>
    <x v="42"/>
    <x v="9"/>
    <n v="255.31"/>
    <x v="1"/>
  </r>
  <r>
    <x v="782"/>
    <x v="19"/>
    <x v="3"/>
    <n v="17.11"/>
    <x v="3"/>
  </r>
  <r>
    <x v="782"/>
    <x v="9"/>
    <x v="2"/>
    <n v="48.32"/>
    <x v="2"/>
  </r>
  <r>
    <x v="783"/>
    <x v="2"/>
    <x v="2"/>
    <n v="9.14"/>
    <x v="2"/>
  </r>
  <r>
    <x v="783"/>
    <x v="12"/>
    <x v="5"/>
    <n v="14.65"/>
    <x v="1"/>
  </r>
  <r>
    <x v="783"/>
    <x v="5"/>
    <x v="2"/>
    <n v="23.18"/>
    <x v="2"/>
  </r>
  <r>
    <x v="784"/>
    <x v="14"/>
    <x v="3"/>
    <n v="121.84"/>
    <x v="3"/>
  </r>
  <r>
    <x v="784"/>
    <x v="13"/>
    <x v="2"/>
    <n v="50.81"/>
    <x v="2"/>
  </r>
  <r>
    <x v="785"/>
    <x v="37"/>
    <x v="2"/>
    <n v="5.87"/>
    <x v="2"/>
  </r>
  <r>
    <x v="785"/>
    <x v="8"/>
    <x v="3"/>
    <n v="21.08"/>
    <x v="3"/>
  </r>
  <r>
    <x v="785"/>
    <x v="8"/>
    <x v="3"/>
    <n v="44.5"/>
    <x v="3"/>
  </r>
  <r>
    <x v="786"/>
    <x v="7"/>
    <x v="2"/>
    <n v="22.78"/>
    <x v="2"/>
  </r>
  <r>
    <x v="786"/>
    <x v="14"/>
    <x v="3"/>
    <n v="44.01"/>
    <x v="3"/>
  </r>
  <r>
    <x v="787"/>
    <x v="0"/>
    <x v="0"/>
    <n v="1565"/>
    <x v="0"/>
  </r>
  <r>
    <x v="787"/>
    <x v="40"/>
    <x v="2"/>
    <n v="15.55"/>
    <x v="2"/>
  </r>
  <r>
    <x v="787"/>
    <x v="26"/>
    <x v="2"/>
    <n v="23.63"/>
    <x v="2"/>
  </r>
  <r>
    <x v="788"/>
    <x v="5"/>
    <x v="2"/>
    <n v="43.28"/>
    <x v="2"/>
  </r>
  <r>
    <x v="788"/>
    <x v="7"/>
    <x v="2"/>
    <n v="56.86"/>
    <x v="2"/>
  </r>
  <r>
    <x v="788"/>
    <x v="7"/>
    <x v="2"/>
    <n v="7"/>
    <x v="2"/>
  </r>
  <r>
    <x v="788"/>
    <x v="35"/>
    <x v="5"/>
    <n v="8.1999999999999993"/>
    <x v="1"/>
  </r>
  <r>
    <x v="788"/>
    <x v="22"/>
    <x v="2"/>
    <n v="63.26"/>
    <x v="2"/>
  </r>
  <r>
    <x v="788"/>
    <x v="7"/>
    <x v="2"/>
    <n v="3.05"/>
    <x v="2"/>
  </r>
  <r>
    <x v="789"/>
    <x v="1"/>
    <x v="1"/>
    <n v="72.8"/>
    <x v="1"/>
  </r>
  <r>
    <x v="790"/>
    <x v="3"/>
    <x v="3"/>
    <n v="2.2999999999999998"/>
    <x v="3"/>
  </r>
  <r>
    <x v="791"/>
    <x v="37"/>
    <x v="2"/>
    <n v="10.14"/>
    <x v="2"/>
  </r>
  <r>
    <x v="791"/>
    <x v="19"/>
    <x v="3"/>
    <n v="137.94"/>
    <x v="3"/>
  </r>
  <r>
    <x v="791"/>
    <x v="26"/>
    <x v="2"/>
    <n v="66.959999999999994"/>
    <x v="2"/>
  </r>
  <r>
    <x v="791"/>
    <x v="26"/>
    <x v="2"/>
    <n v="29.92"/>
    <x v="2"/>
  </r>
  <r>
    <x v="791"/>
    <x v="14"/>
    <x v="3"/>
    <n v="51.7"/>
    <x v="3"/>
  </r>
  <r>
    <x v="792"/>
    <x v="19"/>
    <x v="3"/>
    <n v="33.369999999999997"/>
    <x v="3"/>
  </r>
  <r>
    <x v="792"/>
    <x v="41"/>
    <x v="2"/>
    <n v="23.26"/>
    <x v="2"/>
  </r>
  <r>
    <x v="793"/>
    <x v="4"/>
    <x v="3"/>
    <n v="50.16"/>
    <x v="3"/>
  </r>
  <r>
    <x v="793"/>
    <x v="19"/>
    <x v="3"/>
    <n v="58.99"/>
    <x v="3"/>
  </r>
  <r>
    <x v="793"/>
    <x v="42"/>
    <x v="9"/>
    <n v="153.74"/>
    <x v="1"/>
  </r>
  <r>
    <x v="794"/>
    <x v="19"/>
    <x v="3"/>
    <n v="54.49"/>
    <x v="3"/>
  </r>
  <r>
    <x v="794"/>
    <x v="24"/>
    <x v="3"/>
    <n v="30.28"/>
    <x v="3"/>
  </r>
  <r>
    <x v="794"/>
    <x v="4"/>
    <x v="3"/>
    <n v="55.93"/>
    <x v="3"/>
  </r>
  <r>
    <x v="794"/>
    <x v="2"/>
    <x v="2"/>
    <n v="13.82"/>
    <x v="2"/>
  </r>
  <r>
    <x v="795"/>
    <x v="9"/>
    <x v="2"/>
    <n v="57.74"/>
    <x v="2"/>
  </r>
  <r>
    <x v="796"/>
    <x v="35"/>
    <x v="5"/>
    <n v="7.4"/>
    <x v="1"/>
  </r>
  <r>
    <x v="796"/>
    <x v="19"/>
    <x v="3"/>
    <n v="30.49"/>
    <x v="3"/>
  </r>
  <r>
    <x v="796"/>
    <x v="22"/>
    <x v="2"/>
    <n v="23.27"/>
    <x v="2"/>
  </r>
  <r>
    <x v="797"/>
    <x v="15"/>
    <x v="1"/>
    <n v="11.25"/>
    <x v="1"/>
  </r>
  <r>
    <x v="797"/>
    <x v="5"/>
    <x v="2"/>
    <n v="44.8"/>
    <x v="2"/>
  </r>
  <r>
    <x v="797"/>
    <x v="32"/>
    <x v="12"/>
    <n v="13.43"/>
    <x v="4"/>
  </r>
  <r>
    <x v="798"/>
    <x v="14"/>
    <x v="3"/>
    <n v="24.06"/>
    <x v="3"/>
  </r>
  <r>
    <x v="798"/>
    <x v="14"/>
    <x v="3"/>
    <n v="11.25"/>
    <x v="3"/>
  </r>
  <r>
    <x v="798"/>
    <x v="53"/>
    <x v="15"/>
    <n v="27.84"/>
    <x v="1"/>
  </r>
  <r>
    <x v="799"/>
    <x v="2"/>
    <x v="2"/>
    <n v="22.78"/>
    <x v="2"/>
  </r>
  <r>
    <x v="799"/>
    <x v="9"/>
    <x v="2"/>
    <n v="57.92"/>
    <x v="2"/>
  </r>
  <r>
    <x v="799"/>
    <x v="15"/>
    <x v="1"/>
    <n v="3.71"/>
    <x v="1"/>
  </r>
  <r>
    <x v="799"/>
    <x v="46"/>
    <x v="11"/>
    <n v="113.98"/>
    <x v="2"/>
  </r>
  <r>
    <x v="800"/>
    <x v="19"/>
    <x v="3"/>
    <n v="254.59"/>
    <x v="3"/>
  </r>
  <r>
    <x v="800"/>
    <x v="26"/>
    <x v="2"/>
    <n v="65.540000000000006"/>
    <x v="2"/>
  </r>
  <r>
    <x v="800"/>
    <x v="36"/>
    <x v="9"/>
    <n v="83.54"/>
    <x v="1"/>
  </r>
  <r>
    <x v="800"/>
    <x v="32"/>
    <x v="12"/>
    <n v="16.55"/>
    <x v="4"/>
  </r>
  <r>
    <x v="801"/>
    <x v="19"/>
    <x v="3"/>
    <n v="152.78"/>
    <x v="3"/>
  </r>
  <r>
    <x v="801"/>
    <x v="8"/>
    <x v="3"/>
    <n v="94.87"/>
    <x v="3"/>
  </r>
  <r>
    <x v="802"/>
    <x v="13"/>
    <x v="2"/>
    <n v="72.91"/>
    <x v="2"/>
  </r>
  <r>
    <x v="802"/>
    <x v="19"/>
    <x v="3"/>
    <n v="96.28"/>
    <x v="3"/>
  </r>
  <r>
    <x v="802"/>
    <x v="1"/>
    <x v="1"/>
    <n v="13.48"/>
    <x v="1"/>
  </r>
  <r>
    <x v="802"/>
    <x v="9"/>
    <x v="2"/>
    <n v="26.05"/>
    <x v="2"/>
  </r>
  <r>
    <x v="803"/>
    <x v="10"/>
    <x v="2"/>
    <n v="24.8"/>
    <x v="2"/>
  </r>
  <r>
    <x v="803"/>
    <x v="11"/>
    <x v="2"/>
    <n v="55.65"/>
    <x v="2"/>
  </r>
  <r>
    <x v="803"/>
    <x v="14"/>
    <x v="3"/>
    <n v="9.84"/>
    <x v="3"/>
  </r>
  <r>
    <x v="804"/>
    <x v="3"/>
    <x v="3"/>
    <n v="16.32"/>
    <x v="3"/>
  </r>
  <r>
    <x v="805"/>
    <x v="52"/>
    <x v="5"/>
    <n v="13.57"/>
    <x v="1"/>
  </r>
  <r>
    <x v="805"/>
    <x v="17"/>
    <x v="6"/>
    <n v="130.36000000000001"/>
    <x v="4"/>
  </r>
  <r>
    <x v="805"/>
    <x v="1"/>
    <x v="1"/>
    <n v="68.88"/>
    <x v="1"/>
  </r>
  <r>
    <x v="805"/>
    <x v="35"/>
    <x v="5"/>
    <n v="9.9"/>
    <x v="1"/>
  </r>
  <r>
    <x v="805"/>
    <x v="19"/>
    <x v="3"/>
    <n v="30.96"/>
    <x v="3"/>
  </r>
  <r>
    <x v="806"/>
    <x v="1"/>
    <x v="1"/>
    <n v="8.15"/>
    <x v="1"/>
  </r>
  <r>
    <x v="806"/>
    <x v="10"/>
    <x v="2"/>
    <n v="27.88"/>
    <x v="2"/>
  </r>
  <r>
    <x v="807"/>
    <x v="26"/>
    <x v="2"/>
    <n v="52.27"/>
    <x v="2"/>
  </r>
  <r>
    <x v="807"/>
    <x v="19"/>
    <x v="3"/>
    <n v="23.22"/>
    <x v="3"/>
  </r>
  <r>
    <x v="807"/>
    <x v="22"/>
    <x v="2"/>
    <n v="7.63"/>
    <x v="2"/>
  </r>
  <r>
    <x v="807"/>
    <x v="2"/>
    <x v="2"/>
    <n v="56.41"/>
    <x v="2"/>
  </r>
  <r>
    <x v="807"/>
    <x v="4"/>
    <x v="3"/>
    <n v="46.61"/>
    <x v="3"/>
  </r>
  <r>
    <x v="807"/>
    <x v="2"/>
    <x v="2"/>
    <n v="17.16"/>
    <x v="2"/>
  </r>
  <r>
    <x v="808"/>
    <x v="3"/>
    <x v="3"/>
    <n v="19.68"/>
    <x v="3"/>
  </r>
  <r>
    <x v="808"/>
    <x v="11"/>
    <x v="2"/>
    <n v="77.44"/>
    <x v="2"/>
  </r>
  <r>
    <x v="808"/>
    <x v="14"/>
    <x v="3"/>
    <n v="58.27"/>
    <x v="3"/>
  </r>
  <r>
    <x v="809"/>
    <x v="22"/>
    <x v="2"/>
    <n v="7.12"/>
    <x v="2"/>
  </r>
  <r>
    <x v="809"/>
    <x v="10"/>
    <x v="2"/>
    <n v="17.12"/>
    <x v="2"/>
  </r>
  <r>
    <x v="809"/>
    <x v="22"/>
    <x v="2"/>
    <n v="44.46"/>
    <x v="2"/>
  </r>
  <r>
    <x v="809"/>
    <x v="36"/>
    <x v="9"/>
    <n v="183.75"/>
    <x v="1"/>
  </r>
  <r>
    <x v="810"/>
    <x v="36"/>
    <x v="9"/>
    <n v="151.69"/>
    <x v="1"/>
  </r>
  <r>
    <x v="810"/>
    <x v="5"/>
    <x v="2"/>
    <n v="47.56"/>
    <x v="2"/>
  </r>
  <r>
    <x v="810"/>
    <x v="2"/>
    <x v="2"/>
    <n v="76.650000000000006"/>
    <x v="2"/>
  </r>
  <r>
    <x v="810"/>
    <x v="14"/>
    <x v="3"/>
    <n v="16.73"/>
    <x v="3"/>
  </r>
  <r>
    <x v="810"/>
    <x v="14"/>
    <x v="3"/>
    <n v="103.69"/>
    <x v="3"/>
  </r>
  <r>
    <x v="811"/>
    <x v="10"/>
    <x v="2"/>
    <n v="57.6"/>
    <x v="2"/>
  </r>
  <r>
    <x v="811"/>
    <x v="15"/>
    <x v="1"/>
    <n v="29.04"/>
    <x v="1"/>
  </r>
  <r>
    <x v="811"/>
    <x v="14"/>
    <x v="3"/>
    <n v="200.13"/>
    <x v="3"/>
  </r>
  <r>
    <x v="811"/>
    <x v="10"/>
    <x v="2"/>
    <n v="17.170000000000002"/>
    <x v="2"/>
  </r>
  <r>
    <x v="812"/>
    <x v="7"/>
    <x v="2"/>
    <n v="39.909999999999997"/>
    <x v="2"/>
  </r>
  <r>
    <x v="813"/>
    <x v="8"/>
    <x v="3"/>
    <n v="92.73"/>
    <x v="3"/>
  </r>
  <r>
    <x v="813"/>
    <x v="15"/>
    <x v="1"/>
    <n v="37.700000000000003"/>
    <x v="1"/>
  </r>
  <r>
    <x v="813"/>
    <x v="10"/>
    <x v="2"/>
    <n v="13.83"/>
    <x v="2"/>
  </r>
  <r>
    <x v="813"/>
    <x v="3"/>
    <x v="3"/>
    <n v="31.85"/>
    <x v="3"/>
  </r>
  <r>
    <x v="813"/>
    <x v="1"/>
    <x v="1"/>
    <n v="24.46"/>
    <x v="1"/>
  </r>
  <r>
    <x v="814"/>
    <x v="37"/>
    <x v="2"/>
    <n v="28.67"/>
    <x v="2"/>
  </r>
  <r>
    <x v="814"/>
    <x v="14"/>
    <x v="3"/>
    <n v="16.73"/>
    <x v="3"/>
  </r>
  <r>
    <x v="814"/>
    <x v="22"/>
    <x v="2"/>
    <n v="17.76000000000000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4E916E-D7EA-9642-9A65-0EC379B7AF44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O22" firstHeaderRow="1" firstDataRow="2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5">
        <item x="33"/>
        <item x="30"/>
        <item x="20"/>
        <item x="32"/>
        <item x="41"/>
        <item x="21"/>
        <item x="39"/>
        <item x="6"/>
        <item x="28"/>
        <item x="44"/>
        <item x="5"/>
        <item x="22"/>
        <item x="13"/>
        <item x="10"/>
        <item x="46"/>
        <item x="18"/>
        <item x="11"/>
        <item x="34"/>
        <item x="14"/>
        <item x="37"/>
        <item x="12"/>
        <item x="7"/>
        <item x="49"/>
        <item x="26"/>
        <item x="23"/>
        <item x="36"/>
        <item x="24"/>
        <item x="48"/>
        <item x="17"/>
        <item x="9"/>
        <item x="16"/>
        <item x="51"/>
        <item x="43"/>
        <item x="31"/>
        <item x="40"/>
        <item x="3"/>
        <item x="19"/>
        <item x="8"/>
        <item x="25"/>
        <item x="2"/>
        <item x="35"/>
        <item x="29"/>
        <item x="42"/>
        <item x="47"/>
        <item x="45"/>
        <item x="27"/>
        <item x="53"/>
        <item x="1"/>
        <item x="52"/>
        <item x="38"/>
        <item x="15"/>
        <item x="0"/>
        <item x="4"/>
        <item x="50"/>
        <item t="default"/>
      </items>
    </pivotField>
    <pivotField axis="axisRow" showAll="0">
      <items count="17">
        <item sd="0" x="8"/>
        <item sd="0" x="2"/>
        <item sd="0" x="6"/>
        <item sd="0" x="10"/>
        <item sd="0" x="1"/>
        <item sd="0" x="14"/>
        <item sd="0" x="15"/>
        <item sd="0" x="7"/>
        <item sd="0" x="3"/>
        <item sd="0" x="0"/>
        <item sd="0" x="4"/>
        <item sd="0" x="5"/>
        <item sd="0" x="11"/>
        <item sd="0" x="13"/>
        <item sd="0" x="12"/>
        <item sd="0" x="9"/>
        <item t="default" sd="0"/>
      </items>
    </pivotField>
    <pivotField dataField="1" showAll="0"/>
    <pivotField axis="axisPage" showAll="0">
      <items count="7">
        <item x="2"/>
        <item x="3"/>
        <item x="0"/>
        <item x="5"/>
        <item x="1"/>
        <item x="4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2"/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4" hier="-1"/>
  </pageFields>
  <dataFields count="1">
    <dataField name="Sum of Debit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FD61A-73BE-0A43-B047-69F4F59FDE7D}" name="Table1" displayName="Table1" ref="A1:B17" totalsRowShown="0" headerRowDxfId="7">
  <autoFilter ref="A1:B17" xr:uid="{3E6FD61A-73BE-0A43-B047-69F4F59FDE7D}"/>
  <tableColumns count="2">
    <tableColumn id="1" xr3:uid="{6E9D92A9-0C12-2243-96A2-6A7FD9509ABC}" name="Category"/>
    <tableColumn id="2" xr3:uid="{2D5DFDF3-18EC-A144-BCA4-9839528BF50E}" name="Spending" dataDxfId="6">
      <calculatedColumnFormula>SUMIFS('Transaction History'!D:D,'Transaction History'!C:C,Table1[[#This Row],[Category]])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348C3D-508E-F140-8D13-F46FE4FFC952}" name="Transaction" displayName="Transaction" ref="A1:E2327" totalsRowShown="0">
  <autoFilter ref="A1:E2327" xr:uid="{0B348C3D-508E-F140-8D13-F46FE4FFC952}"/>
  <tableColumns count="5">
    <tableColumn id="1" xr3:uid="{64D16A42-9586-4C43-929C-8BEC69434092}" name="PurchaseDate" dataDxfId="5"/>
    <tableColumn id="2" xr3:uid="{82B8C724-1B91-FA4C-89A9-FBC52543895F}" name="Description"/>
    <tableColumn id="3" xr3:uid="{C411C35E-B81E-414F-96E2-F9162A455293}" name="Category"/>
    <tableColumn id="4" xr3:uid="{2DA7A4EC-B941-354D-B88A-0B1851A5376A}" name="Debit"/>
    <tableColumn id="5" xr3:uid="{A7D23B0F-CA77-514B-9506-CAABD7C66D2B}" name="Category Group" dataDxfId="4">
      <calculatedColumnFormula>VLOOKUP(Transaction[[#This Row],[Category]],categories[],2,FALSE)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E0BDED-E001-0346-8120-0E6A8228E3D6}" name="Table2" displayName="Table2" ref="A1:B4" totalsRowShown="0">
  <autoFilter ref="A1:B4" xr:uid="{D8E0BDED-E001-0346-8120-0E6A8228E3D6}"/>
  <tableColumns count="2">
    <tableColumn id="1" xr3:uid="{27F07231-CAD5-214A-9060-9706FD115438}" name="Item"/>
    <tableColumn id="2" xr3:uid="{2AF508FE-8AA8-C743-BF6C-D121D82AA1B9}" name="Estimated 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C74BA-A5E6-A248-8114-CF2356D11E1D}" name="Table3" displayName="Table3" ref="A1:B14" totalsRowShown="0">
  <autoFilter ref="A1:B14" xr:uid="{7C8C74BA-A5E6-A248-8114-CF2356D11E1D}"/>
  <tableColumns count="2">
    <tableColumn id="1" xr3:uid="{98B02CBF-D2A1-C645-8789-DF26A71F9BB1}" name="Item"/>
    <tableColumn id="2" xr3:uid="{3DB1CFF4-7375-EF40-818F-34D6AF1CA8F0}" name="Estimated Am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6407E1-BE95-C84D-B888-8EF239E511CA}" name="categories" displayName="categories" ref="A1:B17" totalsRowShown="0" headerRowDxfId="3" tableBorderDxfId="2">
  <autoFilter ref="A1:B17" xr:uid="{F56407E1-BE95-C84D-B888-8EF239E511CA}"/>
  <tableColumns count="2">
    <tableColumn id="1" xr3:uid="{76E2DE7C-C021-3A48-A646-D658536D3118}" name="Subcategory" dataDxfId="1"/>
    <tableColumn id="2" xr3:uid="{80353BED-9337-DA4D-BDEF-7F1025CCDEE1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1C1F-CBD6-BF4C-85A7-7AA9E3DEA0D8}">
  <sheetPr codeName="Sheet1"/>
  <dimension ref="A1:E16"/>
  <sheetViews>
    <sheetView showGridLines="0" workbookViewId="0">
      <selection activeCell="C7" sqref="C7"/>
    </sheetView>
  </sheetViews>
  <sheetFormatPr baseColWidth="10" defaultRowHeight="15" x14ac:dyDescent="0.2"/>
  <cols>
    <col min="1" max="1" width="2.83203125" customWidth="1"/>
    <col min="2" max="2" width="21.83203125" customWidth="1"/>
    <col min="3" max="3" width="11.1640625" bestFit="1" customWidth="1"/>
  </cols>
  <sheetData>
    <row r="1" spans="1:5" s="33" customFormat="1" ht="22" customHeight="1" x14ac:dyDescent="0.25">
      <c r="A1" s="33" t="s">
        <v>2</v>
      </c>
    </row>
    <row r="3" spans="1:5" ht="16" thickBot="1" x14ac:dyDescent="0.25">
      <c r="B3" s="3" t="s">
        <v>0</v>
      </c>
      <c r="C3" s="2">
        <f>SUM(Table2[])</f>
        <v>7606</v>
      </c>
    </row>
    <row r="5" spans="1:5" ht="16" thickBot="1" x14ac:dyDescent="0.25">
      <c r="B5" s="3" t="s">
        <v>3</v>
      </c>
      <c r="C5" s="2">
        <f>SUM(Table3[])</f>
        <v>5668</v>
      </c>
    </row>
    <row r="7" spans="1:5" ht="16" thickBot="1" x14ac:dyDescent="0.25">
      <c r="B7" s="4" t="s">
        <v>1</v>
      </c>
      <c r="C7" s="5">
        <f>IF('Savings Goal'!H9="Yes",'budget project'!C3-'budget project'!C5-'Savings Goal'!C9,'budget project'!C3-'budget project'!C5)</f>
        <v>1938</v>
      </c>
    </row>
    <row r="9" spans="1:5" ht="16" thickBot="1" x14ac:dyDescent="0.25">
      <c r="B9" s="4" t="s">
        <v>97</v>
      </c>
      <c r="C9" s="13">
        <f ca="1">C7/(EOMONTH(TODAY(),0)-TODAY()+1)</f>
        <v>138.42857142857142</v>
      </c>
    </row>
    <row r="13" spans="1:5" ht="24" x14ac:dyDescent="0.2">
      <c r="B13" s="21" t="str">
        <f ca="1">"Happy " &amp;  TEXT(  TODAY(),"dddd") &amp; " !"</f>
        <v>Happy Wednesday !</v>
      </c>
      <c r="C13" s="22"/>
      <c r="D13" s="22"/>
      <c r="E13" s="23"/>
    </row>
    <row r="14" spans="1:5" ht="24" x14ac:dyDescent="0.3">
      <c r="B14" s="10" t="str">
        <f ca="1">"You have  "  &amp;  EOMONTH( TODAY(),0)-TODAY()+1  &amp; " days until end of the month!"</f>
        <v>You have  14 days until end of the month!</v>
      </c>
      <c r="C14" s="10"/>
      <c r="D14" s="10"/>
      <c r="E14" s="12"/>
    </row>
    <row r="15" spans="1:5" ht="24" x14ac:dyDescent="0.3">
      <c r="B15" s="11"/>
      <c r="C15" s="11"/>
      <c r="D15" s="11"/>
      <c r="E15" s="24"/>
    </row>
    <row r="16" spans="1:5" ht="24" x14ac:dyDescent="0.3">
      <c r="B16" s="11"/>
      <c r="C16" s="11"/>
      <c r="D16" s="11"/>
      <c r="E16" s="24"/>
    </row>
  </sheetData>
  <mergeCells count="1">
    <mergeCell ref="A1:XF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10DF-7171-1749-8253-CB7E84612C0B}">
  <sheetPr codeName="Sheet2"/>
  <dimension ref="A1:H18"/>
  <sheetViews>
    <sheetView showGridLines="0" workbookViewId="0">
      <selection activeCell="C18" sqref="C18"/>
    </sheetView>
  </sheetViews>
  <sheetFormatPr baseColWidth="10" defaultRowHeight="15" x14ac:dyDescent="0.2"/>
  <cols>
    <col min="1" max="1" width="4.33203125" customWidth="1"/>
    <col min="2" max="2" width="21" bestFit="1" customWidth="1"/>
    <col min="3" max="3" width="11.1640625" bestFit="1" customWidth="1"/>
    <col min="6" max="6" width="24.1640625" customWidth="1"/>
    <col min="7" max="7" width="2.1640625" customWidth="1"/>
  </cols>
  <sheetData>
    <row r="1" spans="1:8" s="33" customFormat="1" ht="22" customHeight="1" x14ac:dyDescent="0.25">
      <c r="A1" s="33" t="s">
        <v>92</v>
      </c>
    </row>
    <row r="3" spans="1:8" ht="16" thickBot="1" x14ac:dyDescent="0.25">
      <c r="B3" s="3" t="s">
        <v>92</v>
      </c>
      <c r="C3" s="2">
        <f>(Sheet9!B1*1000)</f>
        <v>16000</v>
      </c>
      <c r="D3" s="2"/>
      <c r="E3" s="2"/>
      <c r="F3" s="2"/>
    </row>
    <row r="5" spans="1:8" ht="16" thickBot="1" x14ac:dyDescent="0.25">
      <c r="B5" s="3" t="s">
        <v>93</v>
      </c>
      <c r="C5" s="8">
        <f ca="1">DATE(YEAR(TODAY()),MONTH(TODAY())+TargetName,DAY(TODAY()))</f>
        <v>45248</v>
      </c>
    </row>
    <row r="6" spans="1:8" x14ac:dyDescent="0.2">
      <c r="C6" s="2"/>
    </row>
    <row r="7" spans="1:8" ht="16" thickBot="1" x14ac:dyDescent="0.25">
      <c r="B7" s="3" t="s">
        <v>94</v>
      </c>
      <c r="C7" s="2">
        <v>3750</v>
      </c>
    </row>
    <row r="8" spans="1:8" x14ac:dyDescent="0.2">
      <c r="C8" s="2"/>
    </row>
    <row r="9" spans="1:8" ht="17" thickBot="1" x14ac:dyDescent="0.25">
      <c r="B9" s="3" t="s">
        <v>95</v>
      </c>
      <c r="C9" s="5">
        <f ca="1">(C3-C7)/(DATEDIF(TODAY(),C5,"M"))</f>
        <v>12250</v>
      </c>
      <c r="F9" s="3" t="s">
        <v>98</v>
      </c>
      <c r="H9" s="25" t="s">
        <v>100</v>
      </c>
    </row>
    <row r="10" spans="1:8" x14ac:dyDescent="0.2">
      <c r="F10" s="2"/>
    </row>
    <row r="11" spans="1:8" ht="16" thickBot="1" x14ac:dyDescent="0.25">
      <c r="B11" s="4" t="s">
        <v>96</v>
      </c>
      <c r="C11" s="9">
        <f ca="1">'Savings Goal'!C9/'budget project'!C3</f>
        <v>1.6105706021561925</v>
      </c>
    </row>
    <row r="13" spans="1:8" x14ac:dyDescent="0.2">
      <c r="C13" s="2"/>
    </row>
    <row r="15" spans="1:8" ht="24" x14ac:dyDescent="0.2">
      <c r="B15" s="14"/>
      <c r="C15" s="15"/>
      <c r="D15" s="15"/>
      <c r="E15" s="16"/>
    </row>
    <row r="16" spans="1:8" ht="24" x14ac:dyDescent="0.3">
      <c r="B16" s="17"/>
      <c r="C16" s="17"/>
      <c r="D16" s="17"/>
      <c r="E16" s="18"/>
    </row>
    <row r="17" spans="2:5" ht="24" x14ac:dyDescent="0.3">
      <c r="B17" s="19"/>
      <c r="C17" s="19"/>
      <c r="D17" s="19"/>
      <c r="E17" s="20"/>
    </row>
    <row r="18" spans="2:5" ht="24" x14ac:dyDescent="0.3">
      <c r="B18" s="19"/>
      <c r="C18" s="19"/>
      <c r="D18" s="19"/>
      <c r="E18" s="20"/>
    </row>
  </sheetData>
  <mergeCells count="1">
    <mergeCell ref="A1:XFD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3" name="Scroll Bar 3">
              <controlPr defaultSize="0" autoPict="0">
                <anchor moveWithCells="1">
                  <from>
                    <xdr:col>3</xdr:col>
                    <xdr:colOff>546100</xdr:colOff>
                    <xdr:row>1</xdr:row>
                    <xdr:rowOff>165100</xdr:rowOff>
                  </from>
                  <to>
                    <xdr:col>5</xdr:col>
                    <xdr:colOff>1422400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4" name="Scroll Bar 4">
              <controlPr defaultSize="0" autoPict="0">
                <anchor moveWithCells="1">
                  <from>
                    <xdr:col>3</xdr:col>
                    <xdr:colOff>495300</xdr:colOff>
                    <xdr:row>4</xdr:row>
                    <xdr:rowOff>25400</xdr:rowOff>
                  </from>
                  <to>
                    <xdr:col>5</xdr:col>
                    <xdr:colOff>1422400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1AE47F-C598-3A4D-B0CF-22303CDDA393}">
          <x14:formula1>
            <xm:f>Sheet9!$A$1:$A$2</xm:f>
          </x14:formula1>
          <xm:sqref>H9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DE5A-A8B4-AB41-B159-5E56D0276437}">
  <sheetPr codeName="Sheet3"/>
  <dimension ref="A1:C2"/>
  <sheetViews>
    <sheetView workbookViewId="0">
      <selection activeCell="B1" sqref="B1"/>
    </sheetView>
  </sheetViews>
  <sheetFormatPr baseColWidth="10" defaultRowHeight="15" x14ac:dyDescent="0.2"/>
  <sheetData>
    <row r="1" spans="1:3" x14ac:dyDescent="0.2">
      <c r="A1" t="s">
        <v>99</v>
      </c>
      <c r="B1">
        <v>16</v>
      </c>
      <c r="C1">
        <v>1</v>
      </c>
    </row>
    <row r="2" spans="1:3" x14ac:dyDescent="0.2">
      <c r="A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EFC6-EBF0-9542-8655-E15F7C29BAE2}">
  <sheetPr codeName="Sheet5"/>
  <dimension ref="B2:O22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" sqref="C2"/>
    </sheetView>
  </sheetViews>
  <sheetFormatPr baseColWidth="10" defaultRowHeight="15" x14ac:dyDescent="0.2"/>
  <cols>
    <col min="1" max="1" width="5.1640625" customWidth="1"/>
    <col min="2" max="2" width="19" bestFit="1" customWidth="1"/>
    <col min="3" max="3" width="14.83203125" bestFit="1" customWidth="1"/>
    <col min="4" max="5" width="9.1640625" bestFit="1" customWidth="1"/>
    <col min="6" max="6" width="8.1640625" bestFit="1" customWidth="1"/>
    <col min="7" max="14" width="9.1640625" bestFit="1" customWidth="1"/>
    <col min="15" max="15" width="10.1640625" bestFit="1" customWidth="1"/>
    <col min="16" max="16" width="12.33203125" bestFit="1" customWidth="1"/>
    <col min="17" max="17" width="21" bestFit="1" customWidth="1"/>
    <col min="18" max="18" width="10" bestFit="1" customWidth="1"/>
    <col min="19" max="19" width="7" bestFit="1" customWidth="1"/>
    <col min="20" max="20" width="5.1640625" bestFit="1" customWidth="1"/>
    <col min="21" max="21" width="16.6640625" bestFit="1" customWidth="1"/>
    <col min="22" max="23" width="15" bestFit="1" customWidth="1"/>
    <col min="24" max="24" width="19.6640625" bestFit="1" customWidth="1"/>
    <col min="25" max="25" width="9.33203125" bestFit="1" customWidth="1"/>
    <col min="26" max="26" width="21.5" bestFit="1" customWidth="1"/>
    <col min="27" max="27" width="6.6640625" bestFit="1" customWidth="1"/>
    <col min="28" max="28" width="9.83203125" bestFit="1" customWidth="1"/>
    <col min="29" max="29" width="16.6640625" bestFit="1" customWidth="1"/>
    <col min="30" max="30" width="7.1640625" bestFit="1" customWidth="1"/>
    <col min="31" max="31" width="20.33203125" bestFit="1" customWidth="1"/>
    <col min="32" max="32" width="10" bestFit="1" customWidth="1"/>
    <col min="33" max="33" width="14" bestFit="1" customWidth="1"/>
    <col min="34" max="34" width="17.5" bestFit="1" customWidth="1"/>
    <col min="35" max="35" width="9.33203125" bestFit="1" customWidth="1"/>
    <col min="36" max="36" width="5.83203125" bestFit="1" customWidth="1"/>
    <col min="37" max="37" width="15.83203125" bestFit="1" customWidth="1"/>
    <col min="38" max="38" width="8.6640625" bestFit="1" customWidth="1"/>
    <col min="39" max="39" width="7.83203125" bestFit="1" customWidth="1"/>
    <col min="40" max="40" width="5.6640625" bestFit="1" customWidth="1"/>
    <col min="41" max="41" width="8.33203125" bestFit="1" customWidth="1"/>
    <col min="42" max="42" width="16" bestFit="1" customWidth="1"/>
    <col min="43" max="43" width="7.5" bestFit="1" customWidth="1"/>
    <col min="44" max="44" width="8.83203125" bestFit="1" customWidth="1"/>
    <col min="45" max="45" width="11.5" bestFit="1" customWidth="1"/>
    <col min="46" max="46" width="19.33203125" bestFit="1" customWidth="1"/>
    <col min="47" max="47" width="11.1640625" bestFit="1" customWidth="1"/>
    <col min="48" max="48" width="9" bestFit="1" customWidth="1"/>
    <col min="49" max="49" width="7.33203125" bestFit="1" customWidth="1"/>
    <col min="50" max="50" width="6.1640625" bestFit="1" customWidth="1"/>
    <col min="51" max="51" width="12.83203125" bestFit="1" customWidth="1"/>
    <col min="52" max="52" width="12" bestFit="1" customWidth="1"/>
    <col min="53" max="53" width="6.5" bestFit="1" customWidth="1"/>
    <col min="54" max="54" width="12.33203125" bestFit="1" customWidth="1"/>
    <col min="55" max="55" width="21" bestFit="1" customWidth="1"/>
    <col min="56" max="56" width="18.83203125" bestFit="1" customWidth="1"/>
    <col min="57" max="57" width="7" bestFit="1" customWidth="1"/>
    <col min="58" max="58" width="20.1640625" bestFit="1" customWidth="1"/>
    <col min="59" max="59" width="5.1640625" bestFit="1" customWidth="1"/>
    <col min="60" max="60" width="16.6640625" bestFit="1" customWidth="1"/>
    <col min="61" max="61" width="15" bestFit="1" customWidth="1"/>
    <col min="62" max="62" width="9.33203125" bestFit="1" customWidth="1"/>
    <col min="63" max="63" width="21.5" bestFit="1" customWidth="1"/>
    <col min="64" max="64" width="6.6640625" bestFit="1" customWidth="1"/>
    <col min="65" max="65" width="9.83203125" bestFit="1" customWidth="1"/>
    <col min="66" max="66" width="7.1640625" bestFit="1" customWidth="1"/>
    <col min="67" max="67" width="20.33203125" bestFit="1" customWidth="1"/>
    <col min="68" max="68" width="18.5" bestFit="1" customWidth="1"/>
    <col min="69" max="69" width="14" bestFit="1" customWidth="1"/>
    <col min="70" max="70" width="17.5" bestFit="1" customWidth="1"/>
    <col min="71" max="71" width="9.33203125" bestFit="1" customWidth="1"/>
    <col min="72" max="72" width="5.83203125" bestFit="1" customWidth="1"/>
    <col min="73" max="73" width="15.83203125" bestFit="1" customWidth="1"/>
    <col min="74" max="74" width="8.6640625" bestFit="1" customWidth="1"/>
    <col min="75" max="75" width="11.33203125" bestFit="1" customWidth="1"/>
    <col min="76" max="76" width="8.1640625" bestFit="1" customWidth="1"/>
    <col min="77" max="77" width="6" bestFit="1" customWidth="1"/>
    <col min="78" max="78" width="8.33203125" bestFit="1" customWidth="1"/>
    <col min="79" max="79" width="16" bestFit="1" customWidth="1"/>
    <col min="80" max="80" width="7.5" bestFit="1" customWidth="1"/>
    <col min="81" max="81" width="8.83203125" bestFit="1" customWidth="1"/>
    <col min="82" max="82" width="11.1640625" bestFit="1" customWidth="1"/>
    <col min="83" max="83" width="9" bestFit="1" customWidth="1"/>
    <col min="84" max="84" width="7.33203125" bestFit="1" customWidth="1"/>
    <col min="85" max="85" width="6.1640625" bestFit="1" customWidth="1"/>
    <col min="86" max="86" width="12" bestFit="1" customWidth="1"/>
    <col min="87" max="87" width="6.5" bestFit="1" customWidth="1"/>
    <col min="88" max="88" width="12.33203125" bestFit="1" customWidth="1"/>
    <col min="89" max="89" width="21" bestFit="1" customWidth="1"/>
    <col min="90" max="90" width="18.83203125" bestFit="1" customWidth="1"/>
    <col min="91" max="91" width="13.83203125" bestFit="1" customWidth="1"/>
    <col min="92" max="92" width="10" bestFit="1" customWidth="1"/>
    <col min="93" max="93" width="7" bestFit="1" customWidth="1"/>
    <col min="94" max="94" width="16.6640625" bestFit="1" customWidth="1"/>
    <col min="95" max="95" width="15" bestFit="1" customWidth="1"/>
    <col min="96" max="96" width="6.33203125" bestFit="1" customWidth="1"/>
    <col min="97" max="97" width="9.33203125" bestFit="1" customWidth="1"/>
    <col min="98" max="98" width="21.5" bestFit="1" customWidth="1"/>
    <col min="99" max="99" width="6.6640625" bestFit="1" customWidth="1"/>
    <col min="100" max="100" width="9.83203125" bestFit="1" customWidth="1"/>
    <col min="101" max="101" width="7.1640625" bestFit="1" customWidth="1"/>
    <col min="102" max="102" width="20.33203125" bestFit="1" customWidth="1"/>
    <col min="103" max="103" width="21" bestFit="1" customWidth="1"/>
    <col min="104" max="104" width="10" bestFit="1" customWidth="1"/>
    <col min="105" max="105" width="17.5" bestFit="1" customWidth="1"/>
    <col min="106" max="106" width="5" bestFit="1" customWidth="1"/>
    <col min="107" max="107" width="5.83203125" bestFit="1" customWidth="1"/>
    <col min="108" max="108" width="15.83203125" bestFit="1" customWidth="1"/>
    <col min="109" max="109" width="8.6640625" bestFit="1" customWidth="1"/>
    <col min="110" max="110" width="11.33203125" bestFit="1" customWidth="1"/>
    <col min="111" max="111" width="8.5" bestFit="1" customWidth="1"/>
    <col min="112" max="112" width="8.33203125" bestFit="1" customWidth="1"/>
    <col min="113" max="113" width="16" bestFit="1" customWidth="1"/>
    <col min="114" max="114" width="7.5" bestFit="1" customWidth="1"/>
    <col min="115" max="115" width="11.1640625" bestFit="1" customWidth="1"/>
    <col min="116" max="116" width="9" bestFit="1" customWidth="1"/>
    <col min="117" max="117" width="7.33203125" bestFit="1" customWidth="1"/>
    <col min="118" max="118" width="6.1640625" bestFit="1" customWidth="1"/>
    <col min="119" max="119" width="12" bestFit="1" customWidth="1"/>
    <col min="120" max="120" width="12.6640625" bestFit="1" customWidth="1"/>
    <col min="121" max="121" width="6.5" bestFit="1" customWidth="1"/>
    <col min="122" max="122" width="12.33203125" bestFit="1" customWidth="1"/>
    <col min="123" max="123" width="21" bestFit="1" customWidth="1"/>
    <col min="124" max="124" width="13.83203125" bestFit="1" customWidth="1"/>
    <col min="125" max="125" width="7.83203125" bestFit="1" customWidth="1"/>
    <col min="126" max="126" width="10" bestFit="1" customWidth="1"/>
    <col min="127" max="127" width="7" bestFit="1" customWidth="1"/>
    <col min="128" max="128" width="20.1640625" bestFit="1" customWidth="1"/>
    <col min="129" max="129" width="5.1640625" bestFit="1" customWidth="1"/>
    <col min="130" max="130" width="16.6640625" bestFit="1" customWidth="1"/>
    <col min="131" max="131" width="9.33203125" bestFit="1" customWidth="1"/>
    <col min="132" max="132" width="21.5" bestFit="1" customWidth="1"/>
    <col min="133" max="133" width="6.6640625" bestFit="1" customWidth="1"/>
    <col min="134" max="134" width="9.83203125" bestFit="1" customWidth="1"/>
    <col min="135" max="135" width="7.1640625" bestFit="1" customWidth="1"/>
    <col min="136" max="136" width="20.33203125" bestFit="1" customWidth="1"/>
    <col min="137" max="137" width="18.5" bestFit="1" customWidth="1"/>
    <col min="138" max="138" width="21" bestFit="1" customWidth="1"/>
    <col min="139" max="139" width="14" bestFit="1" customWidth="1"/>
    <col min="140" max="140" width="11.83203125" bestFit="1" customWidth="1"/>
    <col min="142" max="142" width="17.5" bestFit="1" customWidth="1"/>
    <col min="143" max="143" width="5" bestFit="1" customWidth="1"/>
    <col min="144" max="144" width="9.33203125" bestFit="1" customWidth="1"/>
    <col min="145" max="145" width="5.83203125" bestFit="1" customWidth="1"/>
    <col min="146" max="146" width="15.83203125" bestFit="1" customWidth="1"/>
    <col min="147" max="147" width="8.6640625" bestFit="1" customWidth="1"/>
    <col min="148" max="148" width="8.1640625" bestFit="1" customWidth="1"/>
    <col min="149" max="149" width="6.1640625" bestFit="1" customWidth="1"/>
    <col min="150" max="150" width="8.33203125" bestFit="1" customWidth="1"/>
    <col min="151" max="151" width="16" bestFit="1" customWidth="1"/>
    <col min="152" max="152" width="7.5" bestFit="1" customWidth="1"/>
    <col min="153" max="153" width="8.83203125" bestFit="1" customWidth="1"/>
    <col min="154" max="154" width="11.1640625" bestFit="1" customWidth="1"/>
    <col min="155" max="155" width="9" bestFit="1" customWidth="1"/>
    <col min="156" max="156" width="7.33203125" bestFit="1" customWidth="1"/>
    <col min="157" max="157" width="6.1640625" bestFit="1" customWidth="1"/>
    <col min="158" max="158" width="12" bestFit="1" customWidth="1"/>
    <col min="159" max="159" width="12.6640625" bestFit="1" customWidth="1"/>
    <col min="160" max="160" width="6.5" bestFit="1" customWidth="1"/>
    <col min="161" max="161" width="12.33203125" bestFit="1" customWidth="1"/>
    <col min="162" max="162" width="6.5" bestFit="1" customWidth="1"/>
    <col min="163" max="163" width="21" bestFit="1" customWidth="1"/>
    <col min="164" max="164" width="18.83203125" bestFit="1" customWidth="1"/>
    <col min="165" max="165" width="13.83203125" bestFit="1" customWidth="1"/>
    <col min="166" max="166" width="7.83203125" bestFit="1" customWidth="1"/>
    <col min="167" max="167" width="10" bestFit="1" customWidth="1"/>
    <col min="168" max="168" width="7" bestFit="1" customWidth="1"/>
    <col min="169" max="169" width="20.1640625" bestFit="1" customWidth="1"/>
    <col min="170" max="170" width="5.1640625" bestFit="1" customWidth="1"/>
    <col min="171" max="171" width="16.6640625" bestFit="1" customWidth="1"/>
    <col min="172" max="172" width="15" bestFit="1" customWidth="1"/>
    <col min="173" max="173" width="19.6640625" bestFit="1" customWidth="1"/>
    <col min="174" max="174" width="6.33203125" bestFit="1" customWidth="1"/>
    <col min="175" max="175" width="9.33203125" bestFit="1" customWidth="1"/>
    <col min="176" max="176" width="21.5" bestFit="1" customWidth="1"/>
    <col min="177" max="177" width="6.6640625" bestFit="1" customWidth="1"/>
    <col min="178" max="178" width="9.83203125" bestFit="1" customWidth="1"/>
    <col min="179" max="179" width="7.1640625" bestFit="1" customWidth="1"/>
    <col min="180" max="180" width="21" bestFit="1" customWidth="1"/>
    <col min="181" max="181" width="11.83203125" bestFit="1" customWidth="1"/>
    <col min="182" max="182" width="17.5" bestFit="1" customWidth="1"/>
    <col min="183" max="183" width="5" bestFit="1" customWidth="1"/>
    <col min="184" max="184" width="5.83203125" bestFit="1" customWidth="1"/>
    <col min="185" max="185" width="15.83203125" bestFit="1" customWidth="1"/>
    <col min="186" max="186" width="8.6640625" bestFit="1" customWidth="1"/>
    <col min="187" max="187" width="11.33203125" bestFit="1" customWidth="1"/>
    <col min="188" max="188" width="8.6640625" bestFit="1" customWidth="1"/>
    <col min="189" max="189" width="5.5" bestFit="1" customWidth="1"/>
    <col min="190" max="190" width="8.33203125" bestFit="1" customWidth="1"/>
    <col min="191" max="191" width="16" bestFit="1" customWidth="1"/>
    <col min="192" max="192" width="11" bestFit="1" customWidth="1"/>
    <col min="193" max="193" width="8.83203125" bestFit="1" customWidth="1"/>
    <col min="194" max="194" width="12.33203125" bestFit="1" customWidth="1"/>
    <col min="195" max="195" width="11.1640625" bestFit="1" customWidth="1"/>
    <col min="196" max="196" width="9" bestFit="1" customWidth="1"/>
    <col min="197" max="197" width="7.33203125" bestFit="1" customWidth="1"/>
    <col min="198" max="198" width="6.1640625" bestFit="1" customWidth="1"/>
    <col min="199" max="199" width="17.6640625" bestFit="1" customWidth="1"/>
    <col min="200" max="200" width="12" bestFit="1" customWidth="1"/>
    <col min="201" max="201" width="12.6640625" bestFit="1" customWidth="1"/>
    <col min="202" max="202" width="6.5" bestFit="1" customWidth="1"/>
    <col min="203" max="203" width="12.33203125" bestFit="1" customWidth="1"/>
    <col min="204" max="204" width="6.5" bestFit="1" customWidth="1"/>
    <col min="205" max="205" width="21" bestFit="1" customWidth="1"/>
    <col min="206" max="206" width="18.83203125" bestFit="1" customWidth="1"/>
    <col min="207" max="207" width="13.83203125" bestFit="1" customWidth="1"/>
    <col min="208" max="208" width="7.83203125" bestFit="1" customWidth="1"/>
    <col min="209" max="209" width="10" bestFit="1" customWidth="1"/>
    <col min="210" max="210" width="7" bestFit="1" customWidth="1"/>
    <col min="211" max="211" width="5.1640625" bestFit="1" customWidth="1"/>
    <col min="212" max="212" width="16.6640625" bestFit="1" customWidth="1"/>
    <col min="213" max="214" width="15" bestFit="1" customWidth="1"/>
    <col min="215" max="215" width="21.5" bestFit="1" customWidth="1"/>
    <col min="216" max="216" width="6.6640625" bestFit="1" customWidth="1"/>
    <col min="217" max="217" width="9.83203125" bestFit="1" customWidth="1"/>
    <col min="218" max="218" width="16.6640625" bestFit="1" customWidth="1"/>
    <col min="219" max="219" width="7.1640625" bestFit="1" customWidth="1"/>
    <col min="220" max="220" width="20.33203125" bestFit="1" customWidth="1"/>
    <col min="221" max="221" width="10" bestFit="1" customWidth="1"/>
    <col min="222" max="222" width="14" bestFit="1" customWidth="1"/>
    <col min="223" max="223" width="17.5" bestFit="1" customWidth="1"/>
    <col min="224" max="224" width="9.33203125" bestFit="1" customWidth="1"/>
    <col min="225" max="225" width="5.83203125" bestFit="1" customWidth="1"/>
    <col min="226" max="226" width="15.83203125" bestFit="1" customWidth="1"/>
    <col min="227" max="227" width="8.6640625" bestFit="1" customWidth="1"/>
    <col min="228" max="228" width="8" bestFit="1" customWidth="1"/>
    <col min="229" max="229" width="5" bestFit="1" customWidth="1"/>
    <col min="230" max="230" width="20.33203125" bestFit="1" customWidth="1"/>
    <col min="231" max="231" width="8.33203125" bestFit="1" customWidth="1"/>
    <col min="232" max="232" width="16" bestFit="1" customWidth="1"/>
    <col min="233" max="233" width="7.5" bestFit="1" customWidth="1"/>
    <col min="234" max="234" width="8.83203125" bestFit="1" customWidth="1"/>
    <col min="235" max="235" width="12.33203125" bestFit="1" customWidth="1"/>
    <col min="236" max="236" width="11.5" bestFit="1" customWidth="1"/>
    <col min="237" max="237" width="11.1640625" bestFit="1" customWidth="1"/>
    <col min="238" max="238" width="9" bestFit="1" customWidth="1"/>
    <col min="239" max="239" width="7.33203125" bestFit="1" customWidth="1"/>
    <col min="240" max="240" width="6.1640625" bestFit="1" customWidth="1"/>
    <col min="241" max="241" width="17.6640625" bestFit="1" customWidth="1"/>
    <col min="242" max="242" width="12" bestFit="1" customWidth="1"/>
    <col min="243" max="243" width="12.6640625" bestFit="1" customWidth="1"/>
    <col min="244" max="244" width="6.5" bestFit="1" customWidth="1"/>
    <col min="245" max="245" width="12.33203125" bestFit="1" customWidth="1"/>
    <col min="246" max="246" width="21" bestFit="1" customWidth="1"/>
    <col min="247" max="247" width="13.83203125" bestFit="1" customWidth="1"/>
    <col min="248" max="248" width="7.83203125" bestFit="1" customWidth="1"/>
    <col min="249" max="249" width="10" bestFit="1" customWidth="1"/>
    <col min="250" max="250" width="7" bestFit="1" customWidth="1"/>
    <col min="251" max="251" width="20.1640625" bestFit="1" customWidth="1"/>
    <col min="252" max="252" width="5.1640625" bestFit="1" customWidth="1"/>
    <col min="253" max="253" width="16.6640625" bestFit="1" customWidth="1"/>
    <col min="254" max="254" width="15" bestFit="1" customWidth="1"/>
    <col min="255" max="255" width="6.33203125" bestFit="1" customWidth="1"/>
    <col min="256" max="256" width="9.33203125" bestFit="1" customWidth="1"/>
    <col min="257" max="257" width="21.5" bestFit="1" customWidth="1"/>
    <col min="258" max="258" width="6.6640625" bestFit="1" customWidth="1"/>
    <col min="259" max="259" width="9.83203125" bestFit="1" customWidth="1"/>
    <col min="260" max="260" width="16.6640625" bestFit="1" customWidth="1"/>
    <col min="261" max="261" width="7.1640625" bestFit="1" customWidth="1"/>
    <col min="262" max="262" width="20.33203125" bestFit="1" customWidth="1"/>
    <col min="263" max="263" width="18.5" bestFit="1" customWidth="1"/>
    <col min="264" max="264" width="14" bestFit="1" customWidth="1"/>
    <col min="265" max="265" width="11.83203125" bestFit="1" customWidth="1"/>
    <col min="267" max="267" width="17.5" bestFit="1" customWidth="1"/>
    <col min="268" max="268" width="9.33203125" bestFit="1" customWidth="1"/>
    <col min="269" max="269" width="5.83203125" bestFit="1" customWidth="1"/>
    <col min="270" max="270" width="15.83203125" bestFit="1" customWidth="1"/>
    <col min="271" max="271" width="8.6640625" bestFit="1" customWidth="1"/>
    <col min="272" max="272" width="7.5" bestFit="1" customWidth="1"/>
    <col min="273" max="273" width="5.83203125" bestFit="1" customWidth="1"/>
    <col min="274" max="274" width="20.33203125" bestFit="1" customWidth="1"/>
    <col min="275" max="275" width="8.33203125" bestFit="1" customWidth="1"/>
    <col min="276" max="276" width="16" bestFit="1" customWidth="1"/>
    <col min="277" max="277" width="7.5" bestFit="1" customWidth="1"/>
    <col min="278" max="278" width="11" bestFit="1" customWidth="1"/>
    <col min="279" max="279" width="8.83203125" bestFit="1" customWidth="1"/>
    <col min="280" max="280" width="12.33203125" bestFit="1" customWidth="1"/>
    <col min="281" max="281" width="19.33203125" bestFit="1" customWidth="1"/>
    <col min="282" max="282" width="11.1640625" bestFit="1" customWidth="1"/>
    <col min="283" max="283" width="9" bestFit="1" customWidth="1"/>
    <col min="284" max="284" width="7.33203125" bestFit="1" customWidth="1"/>
    <col min="285" max="285" width="6.1640625" bestFit="1" customWidth="1"/>
    <col min="286" max="286" width="12.83203125" bestFit="1" customWidth="1"/>
    <col min="287" max="287" width="12" bestFit="1" customWidth="1"/>
    <col min="288" max="288" width="12.6640625" bestFit="1" customWidth="1"/>
    <col min="289" max="289" width="6.5" bestFit="1" customWidth="1"/>
    <col min="290" max="290" width="12.33203125" bestFit="1" customWidth="1"/>
    <col min="291" max="291" width="21" bestFit="1" customWidth="1"/>
    <col min="292" max="292" width="13.83203125" bestFit="1" customWidth="1"/>
    <col min="293" max="293" width="10" bestFit="1" customWidth="1"/>
    <col min="294" max="294" width="7" bestFit="1" customWidth="1"/>
    <col min="295" max="295" width="5.1640625" bestFit="1" customWidth="1"/>
    <col min="296" max="296" width="16.6640625" bestFit="1" customWidth="1"/>
    <col min="297" max="297" width="19.6640625" bestFit="1" customWidth="1"/>
    <col min="298" max="298" width="6.33203125" bestFit="1" customWidth="1"/>
    <col min="299" max="299" width="9.33203125" bestFit="1" customWidth="1"/>
    <col min="300" max="300" width="21.5" bestFit="1" customWidth="1"/>
    <col min="301" max="301" width="6.6640625" bestFit="1" customWidth="1"/>
    <col min="302" max="302" width="9.83203125" bestFit="1" customWidth="1"/>
    <col min="303" max="303" width="7.1640625" bestFit="1" customWidth="1"/>
    <col min="304" max="304" width="20.33203125" bestFit="1" customWidth="1"/>
    <col min="305" max="305" width="21" bestFit="1" customWidth="1"/>
    <col min="307" max="307" width="17.5" bestFit="1" customWidth="1"/>
    <col min="308" max="308" width="5.83203125" bestFit="1" customWidth="1"/>
    <col min="309" max="309" width="15.83203125" bestFit="1" customWidth="1"/>
    <col min="310" max="310" width="8.6640625" bestFit="1" customWidth="1"/>
    <col min="311" max="311" width="8.33203125" bestFit="1" customWidth="1"/>
    <col min="312" max="312" width="5.6640625" bestFit="1" customWidth="1"/>
    <col min="313" max="313" width="8.33203125" bestFit="1" customWidth="1"/>
    <col min="314" max="314" width="16" bestFit="1" customWidth="1"/>
    <col min="315" max="315" width="7.5" bestFit="1" customWidth="1"/>
    <col min="316" max="316" width="8.83203125" bestFit="1" customWidth="1"/>
    <col min="317" max="317" width="19.33203125" bestFit="1" customWidth="1"/>
    <col min="318" max="318" width="11.1640625" bestFit="1" customWidth="1"/>
    <col min="319" max="319" width="9" bestFit="1" customWidth="1"/>
    <col min="320" max="320" width="7.33203125" bestFit="1" customWidth="1"/>
    <col min="321" max="321" width="6.1640625" bestFit="1" customWidth="1"/>
    <col min="322" max="322" width="17.6640625" bestFit="1" customWidth="1"/>
    <col min="323" max="323" width="12" bestFit="1" customWidth="1"/>
    <col min="324" max="324" width="6.5" bestFit="1" customWidth="1"/>
    <col min="325" max="325" width="12.33203125" bestFit="1" customWidth="1"/>
    <col min="326" max="326" width="6.5" bestFit="1" customWidth="1"/>
    <col min="327" max="327" width="21" bestFit="1" customWidth="1"/>
    <col min="328" max="328" width="18.83203125" bestFit="1" customWidth="1"/>
    <col min="329" max="329" width="13.83203125" bestFit="1" customWidth="1"/>
    <col min="330" max="330" width="7.83203125" bestFit="1" customWidth="1"/>
    <col min="331" max="331" width="10" bestFit="1" customWidth="1"/>
    <col min="332" max="332" width="7" bestFit="1" customWidth="1"/>
    <col min="333" max="333" width="5.1640625" bestFit="1" customWidth="1"/>
    <col min="334" max="334" width="16.6640625" bestFit="1" customWidth="1"/>
    <col min="335" max="335" width="9.33203125" bestFit="1" customWidth="1"/>
    <col min="336" max="336" width="21.5" bestFit="1" customWidth="1"/>
    <col min="337" max="337" width="6.6640625" bestFit="1" customWidth="1"/>
    <col min="338" max="338" width="9.83203125" bestFit="1" customWidth="1"/>
    <col min="339" max="339" width="7.1640625" bestFit="1" customWidth="1"/>
    <col min="340" max="340" width="20.33203125" bestFit="1" customWidth="1"/>
    <col min="341" max="341" width="21" bestFit="1" customWidth="1"/>
    <col min="342" max="342" width="14" bestFit="1" customWidth="1"/>
    <col min="344" max="344" width="17.5" bestFit="1" customWidth="1"/>
    <col min="345" max="345" width="5" bestFit="1" customWidth="1"/>
    <col min="346" max="346" width="9.33203125" bestFit="1" customWidth="1"/>
    <col min="347" max="347" width="5.83203125" bestFit="1" customWidth="1"/>
    <col min="348" max="348" width="15.83203125" bestFit="1" customWidth="1"/>
    <col min="349" max="349" width="8.6640625" bestFit="1" customWidth="1"/>
    <col min="350" max="350" width="11.33203125" bestFit="1" customWidth="1"/>
    <col min="351" max="351" width="8.1640625" bestFit="1" customWidth="1"/>
    <col min="352" max="352" width="8.33203125" bestFit="1" customWidth="1"/>
    <col min="353" max="353" width="16" bestFit="1" customWidth="1"/>
    <col min="354" max="354" width="7.5" bestFit="1" customWidth="1"/>
    <col min="355" max="355" width="8.83203125" bestFit="1" customWidth="1"/>
    <col min="356" max="356" width="19.33203125" bestFit="1" customWidth="1"/>
    <col min="357" max="357" width="11.1640625" bestFit="1" customWidth="1"/>
    <col min="358" max="358" width="9" bestFit="1" customWidth="1"/>
    <col min="359" max="359" width="7.33203125" bestFit="1" customWidth="1"/>
    <col min="360" max="360" width="6.1640625" bestFit="1" customWidth="1"/>
    <col min="361" max="361" width="12.83203125" bestFit="1" customWidth="1"/>
    <col min="362" max="362" width="12" bestFit="1" customWidth="1"/>
    <col min="363" max="363" width="12.6640625" bestFit="1" customWidth="1"/>
    <col min="364" max="364" width="6.5" bestFit="1" customWidth="1"/>
    <col min="365" max="365" width="12.33203125" bestFit="1" customWidth="1"/>
    <col min="366" max="366" width="21" bestFit="1" customWidth="1"/>
    <col min="367" max="367" width="13.83203125" bestFit="1" customWidth="1"/>
    <col min="368" max="368" width="10" bestFit="1" customWidth="1"/>
    <col min="369" max="369" width="7" bestFit="1" customWidth="1"/>
    <col min="370" max="370" width="5.1640625" bestFit="1" customWidth="1"/>
    <col min="371" max="371" width="16.6640625" bestFit="1" customWidth="1"/>
    <col min="372" max="372" width="19.6640625" bestFit="1" customWidth="1"/>
    <col min="373" max="373" width="9.33203125" bestFit="1" customWidth="1"/>
    <col min="374" max="374" width="21.5" bestFit="1" customWidth="1"/>
    <col min="375" max="375" width="6.6640625" bestFit="1" customWidth="1"/>
    <col min="376" max="376" width="9.83203125" bestFit="1" customWidth="1"/>
    <col min="377" max="377" width="16.6640625" bestFit="1" customWidth="1"/>
    <col min="378" max="378" width="7.1640625" bestFit="1" customWidth="1"/>
    <col min="379" max="379" width="20.33203125" bestFit="1" customWidth="1"/>
    <col min="380" max="380" width="21" bestFit="1" customWidth="1"/>
    <col min="381" max="381" width="10" bestFit="1" customWidth="1"/>
    <col min="382" max="382" width="11.83203125" bestFit="1" customWidth="1"/>
    <col min="384" max="384" width="17.5" bestFit="1" customWidth="1"/>
    <col min="385" max="385" width="5" bestFit="1" customWidth="1"/>
    <col min="386" max="386" width="9.33203125" bestFit="1" customWidth="1"/>
    <col min="387" max="387" width="5.83203125" bestFit="1" customWidth="1"/>
    <col min="388" max="388" width="15.83203125" bestFit="1" customWidth="1"/>
    <col min="389" max="389" width="8.6640625" bestFit="1" customWidth="1"/>
    <col min="390" max="390" width="11.33203125" bestFit="1" customWidth="1"/>
    <col min="391" max="391" width="8" bestFit="1" customWidth="1"/>
    <col min="392" max="392" width="5.83203125" bestFit="1" customWidth="1"/>
    <col min="393" max="393" width="20.33203125" bestFit="1" customWidth="1"/>
    <col min="394" max="394" width="8.33203125" bestFit="1" customWidth="1"/>
    <col min="395" max="395" width="16" bestFit="1" customWidth="1"/>
    <col min="396" max="396" width="7.5" bestFit="1" customWidth="1"/>
    <col min="397" max="397" width="11" bestFit="1" customWidth="1"/>
    <col min="398" max="398" width="11.1640625" bestFit="1" customWidth="1"/>
    <col min="399" max="399" width="9" bestFit="1" customWidth="1"/>
    <col min="400" max="400" width="7.33203125" bestFit="1" customWidth="1"/>
    <col min="401" max="401" width="6.1640625" bestFit="1" customWidth="1"/>
    <col min="402" max="402" width="17.6640625" bestFit="1" customWidth="1"/>
    <col min="403" max="403" width="12" bestFit="1" customWidth="1"/>
    <col min="404" max="404" width="6.5" bestFit="1" customWidth="1"/>
    <col min="405" max="405" width="21" bestFit="1" customWidth="1"/>
    <col min="406" max="406" width="13.83203125" bestFit="1" customWidth="1"/>
    <col min="407" max="407" width="10" bestFit="1" customWidth="1"/>
    <col min="408" max="408" width="7" bestFit="1" customWidth="1"/>
    <col min="409" max="409" width="5.1640625" bestFit="1" customWidth="1"/>
    <col min="410" max="410" width="16.6640625" bestFit="1" customWidth="1"/>
    <col min="411" max="411" width="6.33203125" bestFit="1" customWidth="1"/>
    <col min="412" max="412" width="9.33203125" bestFit="1" customWidth="1"/>
    <col min="413" max="413" width="21.5" bestFit="1" customWidth="1"/>
    <col min="414" max="414" width="6.6640625" bestFit="1" customWidth="1"/>
    <col min="415" max="415" width="9.83203125" bestFit="1" customWidth="1"/>
    <col min="416" max="416" width="16.6640625" bestFit="1" customWidth="1"/>
    <col min="417" max="417" width="7.1640625" bestFit="1" customWidth="1"/>
    <col min="418" max="418" width="20.33203125" bestFit="1" customWidth="1"/>
    <col min="419" max="419" width="18.5" bestFit="1" customWidth="1"/>
    <col min="420" max="420" width="10" bestFit="1" customWidth="1"/>
    <col min="421" max="421" width="14" bestFit="1" customWidth="1"/>
    <col min="422" max="422" width="11.83203125" bestFit="1" customWidth="1"/>
    <col min="423" max="423" width="17.5" bestFit="1" customWidth="1"/>
    <col min="424" max="424" width="9.33203125" bestFit="1" customWidth="1"/>
    <col min="425" max="425" width="5.83203125" bestFit="1" customWidth="1"/>
    <col min="426" max="426" width="15.83203125" bestFit="1" customWidth="1"/>
    <col min="427" max="427" width="8.6640625" bestFit="1" customWidth="1"/>
    <col min="428" max="428" width="8.33203125" bestFit="1" customWidth="1"/>
    <col min="429" max="429" width="5.83203125" bestFit="1" customWidth="1"/>
    <col min="430" max="430" width="20.33203125" bestFit="1" customWidth="1"/>
    <col min="431" max="431" width="8.33203125" bestFit="1" customWidth="1"/>
    <col min="432" max="432" width="16" bestFit="1" customWidth="1"/>
    <col min="433" max="433" width="7.5" bestFit="1" customWidth="1"/>
    <col min="434" max="434" width="8.83203125" bestFit="1" customWidth="1"/>
    <col min="435" max="435" width="12.33203125" bestFit="1" customWidth="1"/>
    <col min="436" max="436" width="11.5" bestFit="1" customWidth="1"/>
    <col min="437" max="437" width="11.1640625" bestFit="1" customWidth="1"/>
    <col min="438" max="438" width="9" bestFit="1" customWidth="1"/>
    <col min="439" max="439" width="7.33203125" bestFit="1" customWidth="1"/>
    <col min="440" max="440" width="6.1640625" bestFit="1" customWidth="1"/>
    <col min="441" max="441" width="12.83203125" bestFit="1" customWidth="1"/>
    <col min="442" max="442" width="12" bestFit="1" customWidth="1"/>
    <col min="443" max="443" width="6.5" bestFit="1" customWidth="1"/>
    <col min="444" max="444" width="12.33203125" bestFit="1" customWidth="1"/>
    <col min="445" max="445" width="6.5" bestFit="1" customWidth="1"/>
    <col min="446" max="446" width="21" bestFit="1" customWidth="1"/>
    <col min="447" max="447" width="13.83203125" bestFit="1" customWidth="1"/>
    <col min="448" max="448" width="10" bestFit="1" customWidth="1"/>
    <col min="449" max="449" width="7" bestFit="1" customWidth="1"/>
    <col min="450" max="450" width="20.1640625" bestFit="1" customWidth="1"/>
    <col min="451" max="451" width="5.1640625" bestFit="1" customWidth="1"/>
    <col min="452" max="452" width="16.6640625" bestFit="1" customWidth="1"/>
    <col min="453" max="453" width="15" bestFit="1" customWidth="1"/>
    <col min="454" max="454" width="9.33203125" bestFit="1" customWidth="1"/>
    <col min="455" max="455" width="21.5" bestFit="1" customWidth="1"/>
    <col min="456" max="456" width="6.6640625" bestFit="1" customWidth="1"/>
    <col min="457" max="457" width="9.83203125" bestFit="1" customWidth="1"/>
    <col min="458" max="458" width="7.1640625" bestFit="1" customWidth="1"/>
    <col min="459" max="459" width="20.33203125" bestFit="1" customWidth="1"/>
    <col min="460" max="460" width="14" bestFit="1" customWidth="1"/>
    <col min="461" max="461" width="17.5" bestFit="1" customWidth="1"/>
    <col min="462" max="462" width="9.33203125" bestFit="1" customWidth="1"/>
    <col min="463" max="463" width="5.83203125" bestFit="1" customWidth="1"/>
    <col min="464" max="464" width="15.83203125" bestFit="1" customWidth="1"/>
    <col min="465" max="465" width="8.6640625" bestFit="1" customWidth="1"/>
    <col min="466" max="466" width="8.33203125" bestFit="1" customWidth="1"/>
    <col min="467" max="467" width="10" bestFit="1" customWidth="1"/>
  </cols>
  <sheetData>
    <row r="2" spans="2:15" x14ac:dyDescent="0.2">
      <c r="B2" s="32" t="s">
        <v>106</v>
      </c>
      <c r="C2" t="s">
        <v>122</v>
      </c>
    </row>
    <row r="4" spans="2:15" x14ac:dyDescent="0.2">
      <c r="B4" s="32" t="s">
        <v>123</v>
      </c>
      <c r="C4" s="32" t="s">
        <v>121</v>
      </c>
    </row>
    <row r="5" spans="2:15" x14ac:dyDescent="0.2">
      <c r="B5" s="32" t="s">
        <v>107</v>
      </c>
      <c r="C5" s="6" t="s">
        <v>116</v>
      </c>
      <c r="D5" s="6" t="s">
        <v>117</v>
      </c>
      <c r="E5" s="6" t="s">
        <v>118</v>
      </c>
      <c r="F5" s="6" t="s">
        <v>119</v>
      </c>
      <c r="G5" s="6" t="s">
        <v>120</v>
      </c>
      <c r="H5" s="6" t="s">
        <v>109</v>
      </c>
      <c r="I5" s="6" t="s">
        <v>110</v>
      </c>
      <c r="J5" s="6" t="s">
        <v>111</v>
      </c>
      <c r="K5" s="6" t="s">
        <v>112</v>
      </c>
      <c r="L5" s="6" t="s">
        <v>113</v>
      </c>
      <c r="M5" s="6" t="s">
        <v>114</v>
      </c>
      <c r="N5" s="6" t="s">
        <v>115</v>
      </c>
      <c r="O5" s="6" t="s">
        <v>108</v>
      </c>
    </row>
    <row r="6" spans="2:15" x14ac:dyDescent="0.2">
      <c r="B6" s="1" t="s">
        <v>68</v>
      </c>
      <c r="C6" s="34">
        <v>341.29</v>
      </c>
      <c r="D6" s="34">
        <v>442.63</v>
      </c>
      <c r="E6" s="34">
        <v>335.94</v>
      </c>
      <c r="F6" s="34">
        <v>835.99</v>
      </c>
      <c r="G6" s="34">
        <v>816.52</v>
      </c>
      <c r="H6" s="34">
        <v>777.55</v>
      </c>
      <c r="I6" s="34">
        <v>774.2</v>
      </c>
      <c r="J6" s="34">
        <v>563.32999999999993</v>
      </c>
      <c r="K6" s="34">
        <v>858.70999999999992</v>
      </c>
      <c r="L6" s="34">
        <v>344.18</v>
      </c>
      <c r="M6" s="34">
        <v>153.65</v>
      </c>
      <c r="N6" s="34">
        <v>88.5</v>
      </c>
      <c r="O6" s="34">
        <v>6332.49</v>
      </c>
    </row>
    <row r="7" spans="2:15" x14ac:dyDescent="0.2">
      <c r="B7" s="1" t="s">
        <v>19</v>
      </c>
      <c r="C7" s="34">
        <v>2200.2599999999998</v>
      </c>
      <c r="D7" s="34">
        <v>2229.3500000000004</v>
      </c>
      <c r="E7" s="34">
        <v>2099.2899999999995</v>
      </c>
      <c r="F7" s="34">
        <v>2414.1800000000003</v>
      </c>
      <c r="G7" s="34">
        <v>1381.7600000000002</v>
      </c>
      <c r="H7" s="34">
        <v>3435.5000000000009</v>
      </c>
      <c r="I7" s="34">
        <v>3113.3200000000011</v>
      </c>
      <c r="J7" s="34">
        <v>3481.4099999999985</v>
      </c>
      <c r="K7" s="34">
        <v>3599.7399999999989</v>
      </c>
      <c r="L7" s="34">
        <v>3004.5800000000008</v>
      </c>
      <c r="M7" s="34">
        <v>2302.3200000000011</v>
      </c>
      <c r="N7" s="34">
        <v>1885.4100000000005</v>
      </c>
      <c r="O7" s="34">
        <v>31147.119999999999</v>
      </c>
    </row>
    <row r="8" spans="2:15" x14ac:dyDescent="0.2">
      <c r="B8" s="1" t="s">
        <v>10</v>
      </c>
      <c r="C8" s="34">
        <v>275.2</v>
      </c>
      <c r="D8" s="34">
        <v>127.32</v>
      </c>
      <c r="E8" s="34"/>
      <c r="F8" s="34">
        <v>180.32</v>
      </c>
      <c r="G8" s="34">
        <v>163.56</v>
      </c>
      <c r="H8" s="34">
        <v>673.64</v>
      </c>
      <c r="I8" s="34">
        <v>486.23999999999995</v>
      </c>
      <c r="J8" s="34">
        <v>163.36000000000001</v>
      </c>
      <c r="K8" s="34">
        <v>498.08000000000004</v>
      </c>
      <c r="L8" s="34">
        <v>458.8</v>
      </c>
      <c r="M8" s="34">
        <v>330.64</v>
      </c>
      <c r="N8" s="34">
        <v>63.72</v>
      </c>
      <c r="O8" s="34">
        <v>3420.8799999999997</v>
      </c>
    </row>
    <row r="9" spans="2:15" x14ac:dyDescent="0.2">
      <c r="B9" s="1" t="s">
        <v>18</v>
      </c>
      <c r="C9" s="34">
        <v>151</v>
      </c>
      <c r="D9" s="34">
        <v>12.6</v>
      </c>
      <c r="E9" s="34">
        <v>18</v>
      </c>
      <c r="F9" s="34">
        <v>6.34</v>
      </c>
      <c r="G9" s="34">
        <v>143.13999999999999</v>
      </c>
      <c r="H9" s="34"/>
      <c r="I9" s="34">
        <v>5.77</v>
      </c>
      <c r="J9" s="34">
        <v>78.739999999999995</v>
      </c>
      <c r="K9" s="34">
        <v>10.26</v>
      </c>
      <c r="L9" s="34">
        <v>266.19</v>
      </c>
      <c r="M9" s="34">
        <v>3.41</v>
      </c>
      <c r="N9" s="34"/>
      <c r="O9" s="34">
        <v>695.44999999999993</v>
      </c>
    </row>
    <row r="10" spans="2:15" x14ac:dyDescent="0.2">
      <c r="B10" s="1" t="s">
        <v>26</v>
      </c>
      <c r="C10" s="34">
        <v>1611.24</v>
      </c>
      <c r="D10" s="34">
        <v>775.37000000000012</v>
      </c>
      <c r="E10" s="34">
        <v>450.16</v>
      </c>
      <c r="F10" s="34">
        <v>539.47</v>
      </c>
      <c r="G10" s="34">
        <v>1381.7900000000002</v>
      </c>
      <c r="H10" s="34">
        <v>2423.14</v>
      </c>
      <c r="I10" s="34">
        <v>1114.5500000000002</v>
      </c>
      <c r="J10" s="34">
        <v>550.62</v>
      </c>
      <c r="K10" s="34">
        <v>288.74</v>
      </c>
      <c r="L10" s="34">
        <v>596.69000000000005</v>
      </c>
      <c r="M10" s="34">
        <v>949</v>
      </c>
      <c r="N10" s="34">
        <v>1390.8700000000001</v>
      </c>
      <c r="O10" s="34">
        <v>12071.640000000003</v>
      </c>
    </row>
    <row r="11" spans="2:15" x14ac:dyDescent="0.2">
      <c r="B11" s="1" t="s">
        <v>72</v>
      </c>
      <c r="C11" s="34">
        <v>24.55</v>
      </c>
      <c r="D11" s="34">
        <v>52.06</v>
      </c>
      <c r="E11" s="34"/>
      <c r="F11" s="34">
        <v>34.61</v>
      </c>
      <c r="G11" s="34"/>
      <c r="H11" s="34">
        <v>6.75</v>
      </c>
      <c r="I11" s="34">
        <v>71.88</v>
      </c>
      <c r="J11" s="34"/>
      <c r="K11" s="34">
        <v>25.009999999999998</v>
      </c>
      <c r="L11" s="34">
        <v>19.21</v>
      </c>
      <c r="M11" s="34">
        <v>12.38</v>
      </c>
      <c r="N11" s="34">
        <v>42.510000000000005</v>
      </c>
      <c r="O11" s="34">
        <v>288.95999999999998</v>
      </c>
    </row>
    <row r="12" spans="2:15" x14ac:dyDescent="0.2">
      <c r="B12" s="1" t="s">
        <v>50</v>
      </c>
      <c r="C12" s="34">
        <v>25.020000000000003</v>
      </c>
      <c r="D12" s="34">
        <v>110.03</v>
      </c>
      <c r="E12" s="34">
        <v>20.64</v>
      </c>
      <c r="F12" s="34">
        <v>223.57</v>
      </c>
      <c r="G12" s="34">
        <v>94.850000000000009</v>
      </c>
      <c r="H12" s="34">
        <v>8.4</v>
      </c>
      <c r="I12" s="34">
        <v>283.95999999999998</v>
      </c>
      <c r="J12" s="34">
        <v>90.6</v>
      </c>
      <c r="K12" s="34">
        <v>53.16</v>
      </c>
      <c r="L12" s="34">
        <v>51.42</v>
      </c>
      <c r="M12" s="34"/>
      <c r="N12" s="34">
        <v>134.56</v>
      </c>
      <c r="O12" s="34">
        <v>1096.21</v>
      </c>
    </row>
    <row r="13" spans="2:15" x14ac:dyDescent="0.2">
      <c r="B13" s="1" t="s">
        <v>65</v>
      </c>
      <c r="C13" s="34">
        <v>406.08</v>
      </c>
      <c r="D13" s="34">
        <v>326.11</v>
      </c>
      <c r="E13" s="34">
        <v>258.79000000000002</v>
      </c>
      <c r="F13" s="34">
        <v>104.33</v>
      </c>
      <c r="G13" s="34"/>
      <c r="H13" s="34">
        <v>510.09</v>
      </c>
      <c r="I13" s="34">
        <v>474</v>
      </c>
      <c r="J13" s="34"/>
      <c r="K13" s="34">
        <v>331.07</v>
      </c>
      <c r="L13" s="34">
        <v>247.7</v>
      </c>
      <c r="M13" s="34">
        <v>374.63</v>
      </c>
      <c r="N13" s="34">
        <v>145.86000000000001</v>
      </c>
      <c r="O13" s="34">
        <v>3178.66</v>
      </c>
    </row>
    <row r="14" spans="2:15" x14ac:dyDescent="0.2">
      <c r="B14" s="1" t="s">
        <v>23</v>
      </c>
      <c r="C14" s="34">
        <v>3405.16</v>
      </c>
      <c r="D14" s="34">
        <v>3050.9899999999993</v>
      </c>
      <c r="E14" s="34">
        <v>4012.150000000001</v>
      </c>
      <c r="F14" s="34">
        <v>4571.4399999999996</v>
      </c>
      <c r="G14" s="34">
        <v>2317.4700000000003</v>
      </c>
      <c r="H14" s="34">
        <v>4615.7400000000007</v>
      </c>
      <c r="I14" s="34">
        <v>6549.2500000000009</v>
      </c>
      <c r="J14" s="34">
        <v>6127.2900000000018</v>
      </c>
      <c r="K14" s="34">
        <v>4944.2000000000007</v>
      </c>
      <c r="L14" s="34">
        <v>5454.6899999999987</v>
      </c>
      <c r="M14" s="34">
        <v>3220.2399999999989</v>
      </c>
      <c r="N14" s="34">
        <v>3153.46</v>
      </c>
      <c r="O14" s="34">
        <v>51422.080000000002</v>
      </c>
    </row>
    <row r="15" spans="2:15" x14ac:dyDescent="0.2">
      <c r="B15" s="1" t="s">
        <v>56</v>
      </c>
      <c r="C15" s="34">
        <v>3130</v>
      </c>
      <c r="D15" s="34">
        <v>3130</v>
      </c>
      <c r="E15" s="34">
        <v>3130</v>
      </c>
      <c r="F15" s="34">
        <v>3130</v>
      </c>
      <c r="G15" s="34">
        <v>3130</v>
      </c>
      <c r="H15" s="34">
        <v>4695</v>
      </c>
      <c r="I15" s="34">
        <v>3130</v>
      </c>
      <c r="J15" s="34">
        <v>4695</v>
      </c>
      <c r="K15" s="34">
        <v>4695</v>
      </c>
      <c r="L15" s="34">
        <v>4695</v>
      </c>
      <c r="M15" s="34">
        <v>3130</v>
      </c>
      <c r="N15" s="34">
        <v>3130</v>
      </c>
      <c r="O15" s="34">
        <v>43820</v>
      </c>
    </row>
    <row r="16" spans="2:15" x14ac:dyDescent="0.2">
      <c r="B16" s="1" t="s">
        <v>67</v>
      </c>
      <c r="C16" s="34"/>
      <c r="D16" s="34">
        <v>734.99</v>
      </c>
      <c r="E16" s="34">
        <v>95.06</v>
      </c>
      <c r="F16" s="34">
        <v>1212.19</v>
      </c>
      <c r="G16" s="34"/>
      <c r="H16" s="34">
        <v>235</v>
      </c>
      <c r="I16" s="34">
        <v>679.26</v>
      </c>
      <c r="J16" s="34">
        <v>189.24</v>
      </c>
      <c r="K16" s="34"/>
      <c r="L16" s="34"/>
      <c r="M16" s="34">
        <v>817.81</v>
      </c>
      <c r="N16" s="34">
        <v>259.19</v>
      </c>
      <c r="O16" s="34">
        <v>4222.74</v>
      </c>
    </row>
    <row r="17" spans="2:15" x14ac:dyDescent="0.2">
      <c r="B17" s="1" t="s">
        <v>41</v>
      </c>
      <c r="C17" s="34">
        <v>163.38999999999999</v>
      </c>
      <c r="D17" s="34">
        <v>52.23</v>
      </c>
      <c r="E17" s="34">
        <v>526.24</v>
      </c>
      <c r="F17" s="34">
        <v>67.52</v>
      </c>
      <c r="G17" s="34">
        <v>53.5</v>
      </c>
      <c r="H17" s="34">
        <v>381.34000000000003</v>
      </c>
      <c r="I17" s="34">
        <v>429.81</v>
      </c>
      <c r="J17" s="34">
        <v>1024.3799999999999</v>
      </c>
      <c r="K17" s="34">
        <v>69.940000000000012</v>
      </c>
      <c r="L17" s="34">
        <v>140.13</v>
      </c>
      <c r="M17" s="34">
        <v>667.95999999999992</v>
      </c>
      <c r="N17" s="34">
        <v>647.95999999999992</v>
      </c>
      <c r="O17" s="34">
        <v>4224.3999999999996</v>
      </c>
    </row>
    <row r="18" spans="2:15" x14ac:dyDescent="0.2">
      <c r="B18" s="1" t="s">
        <v>48</v>
      </c>
      <c r="C18" s="34">
        <v>126.2</v>
      </c>
      <c r="D18" s="34">
        <v>115.62</v>
      </c>
      <c r="E18" s="34">
        <v>154.69999999999999</v>
      </c>
      <c r="F18" s="34">
        <v>302.46000000000004</v>
      </c>
      <c r="G18" s="34">
        <v>211.34</v>
      </c>
      <c r="H18" s="34">
        <v>337.09000000000003</v>
      </c>
      <c r="I18" s="34">
        <v>149.43</v>
      </c>
      <c r="J18" s="34">
        <v>780.90000000000009</v>
      </c>
      <c r="K18" s="34"/>
      <c r="L18" s="34">
        <v>150.24</v>
      </c>
      <c r="M18" s="34">
        <v>178.5</v>
      </c>
      <c r="N18" s="34">
        <v>59.86</v>
      </c>
      <c r="O18" s="34">
        <v>2566.3400000000006</v>
      </c>
    </row>
    <row r="19" spans="2:15" x14ac:dyDescent="0.2">
      <c r="B19" s="1" t="s">
        <v>64</v>
      </c>
      <c r="C19" s="34"/>
      <c r="D19" s="34">
        <v>0</v>
      </c>
      <c r="E19" s="34">
        <v>0</v>
      </c>
      <c r="F19" s="34"/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/>
      <c r="M19" s="34">
        <v>0</v>
      </c>
      <c r="N19" s="34">
        <v>0</v>
      </c>
      <c r="O19" s="34">
        <v>0</v>
      </c>
    </row>
    <row r="20" spans="2:15" x14ac:dyDescent="0.2">
      <c r="B20" s="1" t="s">
        <v>20</v>
      </c>
      <c r="C20" s="34">
        <v>466.35</v>
      </c>
      <c r="D20" s="34">
        <v>134.22999999999999</v>
      </c>
      <c r="E20" s="34">
        <v>1010.9799999999999</v>
      </c>
      <c r="F20" s="34">
        <v>406.22</v>
      </c>
      <c r="G20" s="34">
        <v>586.08000000000004</v>
      </c>
      <c r="H20" s="34">
        <v>27.57</v>
      </c>
      <c r="I20" s="34">
        <v>174.48000000000002</v>
      </c>
      <c r="J20" s="34">
        <v>249.60000000000002</v>
      </c>
      <c r="K20" s="34">
        <v>256.24</v>
      </c>
      <c r="L20" s="34">
        <v>427.04000000000008</v>
      </c>
      <c r="M20" s="34">
        <v>310.25</v>
      </c>
      <c r="N20" s="34">
        <v>332</v>
      </c>
      <c r="O20" s="34">
        <v>4381.04</v>
      </c>
    </row>
    <row r="21" spans="2:15" x14ac:dyDescent="0.2">
      <c r="B21" s="1" t="s">
        <v>35</v>
      </c>
      <c r="C21" s="34">
        <v>781.26</v>
      </c>
      <c r="D21" s="34">
        <v>572</v>
      </c>
      <c r="E21" s="34">
        <v>252.22000000000003</v>
      </c>
      <c r="F21" s="34">
        <v>488.96</v>
      </c>
      <c r="G21" s="34">
        <v>200.21</v>
      </c>
      <c r="H21" s="34">
        <v>832.67000000000007</v>
      </c>
      <c r="I21" s="34">
        <v>282.79000000000002</v>
      </c>
      <c r="J21" s="34">
        <v>1596.8</v>
      </c>
      <c r="K21" s="34">
        <v>1144.52</v>
      </c>
      <c r="L21" s="34">
        <v>1534</v>
      </c>
      <c r="M21" s="34">
        <v>778.8900000000001</v>
      </c>
      <c r="N21" s="34">
        <v>223.03</v>
      </c>
      <c r="O21" s="34">
        <v>8687.35</v>
      </c>
    </row>
    <row r="22" spans="2:15" x14ac:dyDescent="0.2">
      <c r="B22" s="1" t="s">
        <v>108</v>
      </c>
      <c r="C22" s="34">
        <v>13107</v>
      </c>
      <c r="D22" s="34">
        <v>11865.529999999999</v>
      </c>
      <c r="E22" s="34">
        <v>12364.17</v>
      </c>
      <c r="F22" s="34">
        <v>14517.6</v>
      </c>
      <c r="G22" s="34">
        <v>10480.219999999999</v>
      </c>
      <c r="H22" s="34">
        <v>18959.480000000003</v>
      </c>
      <c r="I22" s="34">
        <v>17718.940000000002</v>
      </c>
      <c r="J22" s="34">
        <v>19591.27</v>
      </c>
      <c r="K22" s="34">
        <v>16774.669999999998</v>
      </c>
      <c r="L22" s="34">
        <v>17389.87</v>
      </c>
      <c r="M22" s="34">
        <v>13229.679999999998</v>
      </c>
      <c r="N22" s="34">
        <v>11556.930000000002</v>
      </c>
      <c r="O22" s="34">
        <v>177555.36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A8B8-B728-254C-9D6C-E1045E5084A2}">
  <sheetPr codeName="Sheet4"/>
  <dimension ref="A1:B17"/>
  <sheetViews>
    <sheetView workbookViewId="0">
      <selection activeCell="I26" sqref="I26"/>
    </sheetView>
  </sheetViews>
  <sheetFormatPr baseColWidth="10" defaultRowHeight="15" x14ac:dyDescent="0.2"/>
  <cols>
    <col min="1" max="1" width="16.83203125" bestFit="1" customWidth="1"/>
  </cols>
  <sheetData>
    <row r="1" spans="1:2" x14ac:dyDescent="0.2">
      <c r="A1" s="7" t="s">
        <v>88</v>
      </c>
      <c r="B1" s="7" t="s">
        <v>91</v>
      </c>
    </row>
    <row r="2" spans="1:2" x14ac:dyDescent="0.2">
      <c r="A2" t="s">
        <v>56</v>
      </c>
      <c r="B2" s="2">
        <f>SUMIFS('Transaction History'!D:D,'Transaction History'!C:C,Table1[[#This Row],[Category]])</f>
        <v>43820</v>
      </c>
    </row>
    <row r="3" spans="1:2" x14ac:dyDescent="0.2">
      <c r="A3" t="s">
        <v>26</v>
      </c>
      <c r="B3" s="2">
        <f>SUMIFS('Transaction History'!D:D,'Transaction History'!C:C,Table1[[#This Row],[Category]])</f>
        <v>12071.640000000001</v>
      </c>
    </row>
    <row r="4" spans="1:2" x14ac:dyDescent="0.2">
      <c r="A4" t="s">
        <v>19</v>
      </c>
      <c r="B4" s="2">
        <f>SUMIFS('Transaction History'!D:D,'Transaction History'!C:C,Table1[[#This Row],[Category]])</f>
        <v>31147.119999999977</v>
      </c>
    </row>
    <row r="5" spans="1:2" x14ac:dyDescent="0.2">
      <c r="A5" t="s">
        <v>23</v>
      </c>
      <c r="B5" s="2">
        <f>SUMIFS('Transaction History'!D:D,'Transaction History'!C:C,Table1[[#This Row],[Category]])</f>
        <v>51422.080000000009</v>
      </c>
    </row>
    <row r="6" spans="1:2" x14ac:dyDescent="0.2">
      <c r="A6" t="s">
        <v>67</v>
      </c>
      <c r="B6" s="2">
        <f>SUMIFS('Transaction History'!D:D,'Transaction History'!C:C,Table1[[#This Row],[Category]])</f>
        <v>4222.7400000000007</v>
      </c>
    </row>
    <row r="7" spans="1:2" x14ac:dyDescent="0.2">
      <c r="A7" t="s">
        <v>41</v>
      </c>
      <c r="B7" s="2">
        <f>SUMIFS('Transaction History'!D:D,'Transaction History'!C:C,Table1[[#This Row],[Category]])</f>
        <v>4224.3999999999978</v>
      </c>
    </row>
    <row r="8" spans="1:2" x14ac:dyDescent="0.2">
      <c r="A8" t="s">
        <v>10</v>
      </c>
      <c r="B8" s="2">
        <f>SUMIFS('Transaction History'!D:D,'Transaction History'!C:C,Table1[[#This Row],[Category]])</f>
        <v>3420.88</v>
      </c>
    </row>
    <row r="9" spans="1:2" x14ac:dyDescent="0.2">
      <c r="A9" t="s">
        <v>65</v>
      </c>
      <c r="B9" s="2">
        <f>SUMIFS('Transaction History'!D:D,'Transaction History'!C:C,Table1[[#This Row],[Category]])</f>
        <v>3178.6599999999994</v>
      </c>
    </row>
    <row r="10" spans="1:2" x14ac:dyDescent="0.2">
      <c r="A10" t="s">
        <v>68</v>
      </c>
      <c r="B10" s="2">
        <f>SUMIFS('Transaction History'!D:D,'Transaction History'!C:C,Table1[[#This Row],[Category]])</f>
        <v>6332.4900000000016</v>
      </c>
    </row>
    <row r="11" spans="1:2" x14ac:dyDescent="0.2">
      <c r="A11" t="s">
        <v>35</v>
      </c>
      <c r="B11" s="2">
        <f>SUMIFS('Transaction History'!D:D,'Transaction History'!C:C,Table1[[#This Row],[Category]])</f>
        <v>8687.35</v>
      </c>
    </row>
    <row r="12" spans="1:2" x14ac:dyDescent="0.2">
      <c r="A12" t="s">
        <v>18</v>
      </c>
      <c r="B12" s="2">
        <f>SUMIFS('Transaction History'!D:D,'Transaction History'!C:C,Table1[[#This Row],[Category]])</f>
        <v>695.44999999999993</v>
      </c>
    </row>
    <row r="13" spans="1:2" x14ac:dyDescent="0.2">
      <c r="A13" t="s">
        <v>48</v>
      </c>
      <c r="B13" s="2">
        <f>SUMIFS('Transaction History'!D:D,'Transaction History'!C:C,Table1[[#This Row],[Category]])</f>
        <v>2566.34</v>
      </c>
    </row>
    <row r="14" spans="1:2" x14ac:dyDescent="0.2">
      <c r="A14" t="s">
        <v>20</v>
      </c>
      <c r="B14" s="2">
        <f>SUMIFS('Transaction History'!D:D,'Transaction History'!C:C,Table1[[#This Row],[Category]])</f>
        <v>4381.04</v>
      </c>
    </row>
    <row r="15" spans="1:2" x14ac:dyDescent="0.2">
      <c r="A15" t="s">
        <v>64</v>
      </c>
      <c r="B15" s="2">
        <f>SUMIFS('Transaction History'!D:D,'Transaction History'!C:C,Table1[[#This Row],[Category]])</f>
        <v>0</v>
      </c>
    </row>
    <row r="16" spans="1:2" x14ac:dyDescent="0.2">
      <c r="A16" t="s">
        <v>72</v>
      </c>
      <c r="B16" s="2">
        <f>SUMIFS('Transaction History'!D:D,'Transaction History'!C:C,Table1[[#This Row],[Category]])</f>
        <v>288.96000000000004</v>
      </c>
    </row>
    <row r="17" spans="1:2" x14ac:dyDescent="0.2">
      <c r="A17" t="s">
        <v>50</v>
      </c>
      <c r="B17" s="2">
        <f>SUMIFS('Transaction History'!D:D,'Transaction History'!C:C,Table1[[#This Row],[Category]])</f>
        <v>1096.2099999999998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194E-6A72-0549-9DB3-661C1C356959}">
  <sheetPr codeName="Sheet8"/>
  <dimension ref="A1:E2327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14.1640625" style="6" customWidth="1"/>
    <col min="2" max="2" width="22.83203125" bestFit="1" customWidth="1"/>
    <col min="3" max="3" width="18.33203125" bestFit="1" customWidth="1"/>
    <col min="4" max="4" width="7.83203125" bestFit="1" customWidth="1"/>
    <col min="5" max="5" width="15.6640625" bestFit="1" customWidth="1"/>
  </cols>
  <sheetData>
    <row r="1" spans="1:5" x14ac:dyDescent="0.2">
      <c r="A1" s="6" t="s">
        <v>90</v>
      </c>
      <c r="B1" t="s">
        <v>89</v>
      </c>
      <c r="C1" t="s">
        <v>88</v>
      </c>
      <c r="D1" t="s">
        <v>87</v>
      </c>
      <c r="E1" t="s">
        <v>106</v>
      </c>
    </row>
    <row r="2" spans="1:5" x14ac:dyDescent="0.2">
      <c r="A2" s="6">
        <v>43617</v>
      </c>
      <c r="B2" t="s">
        <v>57</v>
      </c>
      <c r="C2" t="s">
        <v>56</v>
      </c>
      <c r="D2">
        <v>1565</v>
      </c>
      <c r="E2" t="str">
        <f>VLOOKUP(Transaction[[#This Row],[Category]],categories[],2,FALSE)</f>
        <v>Mortgage/Rent</v>
      </c>
    </row>
    <row r="3" spans="1:5" x14ac:dyDescent="0.2">
      <c r="A3" s="6">
        <v>43621</v>
      </c>
      <c r="B3" t="s">
        <v>27</v>
      </c>
      <c r="C3" t="s">
        <v>26</v>
      </c>
      <c r="D3">
        <v>19.739999999999998</v>
      </c>
      <c r="E3" t="str">
        <f>VLOOKUP(Transaction[[#This Row],[Category]],categories[],2,FALSE)</f>
        <v>Services</v>
      </c>
    </row>
    <row r="4" spans="1:5" x14ac:dyDescent="0.2">
      <c r="A4" s="6">
        <v>43621</v>
      </c>
      <c r="B4" t="s">
        <v>33</v>
      </c>
      <c r="C4" t="s">
        <v>19</v>
      </c>
      <c r="D4">
        <v>22.64</v>
      </c>
      <c r="E4" t="str">
        <f>VLOOKUP(Transaction[[#This Row],[Category]],categories[],2,FALSE)</f>
        <v>Dining/Travel</v>
      </c>
    </row>
    <row r="5" spans="1:5" x14ac:dyDescent="0.2">
      <c r="A5" s="6">
        <v>43622</v>
      </c>
      <c r="B5" t="s">
        <v>28</v>
      </c>
      <c r="C5" t="s">
        <v>23</v>
      </c>
      <c r="D5">
        <v>35.18</v>
      </c>
      <c r="E5" t="str">
        <f>VLOOKUP(Transaction[[#This Row],[Category]],categories[],2,FALSE)</f>
        <v>Merchandise</v>
      </c>
    </row>
    <row r="6" spans="1:5" x14ac:dyDescent="0.2">
      <c r="A6" s="6">
        <v>43622</v>
      </c>
      <c r="B6" t="s">
        <v>38</v>
      </c>
      <c r="C6" t="s">
        <v>23</v>
      </c>
      <c r="D6">
        <v>213.86</v>
      </c>
      <c r="E6" t="str">
        <f>VLOOKUP(Transaction[[#This Row],[Category]],categories[],2,FALSE)</f>
        <v>Merchandise</v>
      </c>
    </row>
    <row r="7" spans="1:5" x14ac:dyDescent="0.2">
      <c r="A7" s="6">
        <v>43623</v>
      </c>
      <c r="B7" t="s">
        <v>34</v>
      </c>
      <c r="C7" t="s">
        <v>19</v>
      </c>
      <c r="D7">
        <v>25.18</v>
      </c>
      <c r="E7" t="str">
        <f>VLOOKUP(Transaction[[#This Row],[Category]],categories[],2,FALSE)</f>
        <v>Dining/Travel</v>
      </c>
    </row>
    <row r="8" spans="1:5" x14ac:dyDescent="0.2">
      <c r="A8" s="6">
        <v>43623</v>
      </c>
      <c r="B8" t="s">
        <v>70</v>
      </c>
      <c r="C8" t="s">
        <v>67</v>
      </c>
      <c r="D8">
        <v>131</v>
      </c>
      <c r="E8" t="str">
        <f>VLOOKUP(Transaction[[#This Row],[Category]],categories[],2,FALSE)</f>
        <v>Merchandise</v>
      </c>
    </row>
    <row r="9" spans="1:5" x14ac:dyDescent="0.2">
      <c r="A9" s="6">
        <v>43623</v>
      </c>
      <c r="B9" t="s">
        <v>32</v>
      </c>
      <c r="C9" t="s">
        <v>19</v>
      </c>
      <c r="D9">
        <v>62.37</v>
      </c>
      <c r="E9" t="str">
        <f>VLOOKUP(Transaction[[#This Row],[Category]],categories[],2,FALSE)</f>
        <v>Dining/Travel</v>
      </c>
    </row>
    <row r="10" spans="1:5" x14ac:dyDescent="0.2">
      <c r="A10" s="6">
        <v>43624</v>
      </c>
      <c r="B10" t="s">
        <v>32</v>
      </c>
      <c r="C10" t="s">
        <v>19</v>
      </c>
      <c r="D10">
        <v>53.98</v>
      </c>
      <c r="E10" t="str">
        <f>VLOOKUP(Transaction[[#This Row],[Category]],categories[],2,FALSE)</f>
        <v>Dining/Travel</v>
      </c>
    </row>
    <row r="11" spans="1:5" x14ac:dyDescent="0.2">
      <c r="A11" s="6">
        <v>43624</v>
      </c>
      <c r="B11" t="s">
        <v>31</v>
      </c>
      <c r="C11" t="s">
        <v>23</v>
      </c>
      <c r="D11">
        <v>32.49</v>
      </c>
      <c r="E11" t="str">
        <f>VLOOKUP(Transaction[[#This Row],[Category]],categories[],2,FALSE)</f>
        <v>Merchandise</v>
      </c>
    </row>
    <row r="12" spans="1:5" x14ac:dyDescent="0.2">
      <c r="A12" s="6">
        <v>43625</v>
      </c>
      <c r="B12" t="s">
        <v>45</v>
      </c>
      <c r="C12" t="s">
        <v>19</v>
      </c>
      <c r="D12">
        <v>31.37</v>
      </c>
      <c r="E12" t="str">
        <f>VLOOKUP(Transaction[[#This Row],[Category]],categories[],2,FALSE)</f>
        <v>Dining/Travel</v>
      </c>
    </row>
    <row r="13" spans="1:5" x14ac:dyDescent="0.2">
      <c r="A13" s="6">
        <v>43626</v>
      </c>
      <c r="B13" t="s">
        <v>29</v>
      </c>
      <c r="C13" t="s">
        <v>19</v>
      </c>
      <c r="D13">
        <v>45.92</v>
      </c>
      <c r="E13" t="str">
        <f>VLOOKUP(Transaction[[#This Row],[Category]],categories[],2,FALSE)</f>
        <v>Dining/Travel</v>
      </c>
    </row>
    <row r="14" spans="1:5" x14ac:dyDescent="0.2">
      <c r="A14" s="6">
        <v>43626</v>
      </c>
      <c r="B14" t="s">
        <v>37</v>
      </c>
      <c r="C14" t="s">
        <v>19</v>
      </c>
      <c r="D14">
        <v>23.89</v>
      </c>
      <c r="E14" t="str">
        <f>VLOOKUP(Transaction[[#This Row],[Category]],categories[],2,FALSE)</f>
        <v>Dining/Travel</v>
      </c>
    </row>
    <row r="15" spans="1:5" x14ac:dyDescent="0.2">
      <c r="A15" s="6">
        <v>43626</v>
      </c>
      <c r="B15" t="s">
        <v>58</v>
      </c>
      <c r="C15" t="s">
        <v>41</v>
      </c>
      <c r="D15">
        <v>15.09</v>
      </c>
      <c r="E15" t="str">
        <f>VLOOKUP(Transaction[[#This Row],[Category]],categories[],2,FALSE)</f>
        <v>Services</v>
      </c>
    </row>
    <row r="16" spans="1:5" x14ac:dyDescent="0.2">
      <c r="A16" s="6">
        <v>43627</v>
      </c>
      <c r="B16" t="s">
        <v>46</v>
      </c>
      <c r="C16" t="s">
        <v>19</v>
      </c>
      <c r="D16">
        <v>7.84</v>
      </c>
      <c r="E16" t="str">
        <f>VLOOKUP(Transaction[[#This Row],[Category]],categories[],2,FALSE)</f>
        <v>Dining/Travel</v>
      </c>
    </row>
    <row r="17" spans="1:5" x14ac:dyDescent="0.2">
      <c r="A17" s="6">
        <v>43628</v>
      </c>
      <c r="B17" t="s">
        <v>24</v>
      </c>
      <c r="C17" t="s">
        <v>23</v>
      </c>
      <c r="D17">
        <v>10.83</v>
      </c>
      <c r="E17" t="str">
        <f>VLOOKUP(Transaction[[#This Row],[Category]],categories[],2,FALSE)</f>
        <v>Merchandise</v>
      </c>
    </row>
    <row r="18" spans="1:5" x14ac:dyDescent="0.2">
      <c r="A18" s="6">
        <v>43629</v>
      </c>
      <c r="B18" t="s">
        <v>27</v>
      </c>
      <c r="C18" t="s">
        <v>26</v>
      </c>
      <c r="D18">
        <v>48.73</v>
      </c>
      <c r="E18" t="str">
        <f>VLOOKUP(Transaction[[#This Row],[Category]],categories[],2,FALSE)</f>
        <v>Services</v>
      </c>
    </row>
    <row r="19" spans="1:5" x14ac:dyDescent="0.2">
      <c r="A19" s="6">
        <v>43631</v>
      </c>
      <c r="B19" t="s">
        <v>27</v>
      </c>
      <c r="C19" t="s">
        <v>26</v>
      </c>
      <c r="D19">
        <v>53.76</v>
      </c>
      <c r="E19" t="str">
        <f>VLOOKUP(Transaction[[#This Row],[Category]],categories[],2,FALSE)</f>
        <v>Services</v>
      </c>
    </row>
    <row r="20" spans="1:5" x14ac:dyDescent="0.2">
      <c r="A20" s="6">
        <v>43631</v>
      </c>
      <c r="B20" t="s">
        <v>24</v>
      </c>
      <c r="C20" t="s">
        <v>23</v>
      </c>
      <c r="D20">
        <v>47.27</v>
      </c>
      <c r="E20" t="str">
        <f>VLOOKUP(Transaction[[#This Row],[Category]],categories[],2,FALSE)</f>
        <v>Merchandise</v>
      </c>
    </row>
    <row r="21" spans="1:5" x14ac:dyDescent="0.2">
      <c r="A21" s="6">
        <v>43631</v>
      </c>
      <c r="B21" t="s">
        <v>45</v>
      </c>
      <c r="C21" t="s">
        <v>19</v>
      </c>
      <c r="D21">
        <v>25.43</v>
      </c>
      <c r="E21" t="str">
        <f>VLOOKUP(Transaction[[#This Row],[Category]],categories[],2,FALSE)</f>
        <v>Dining/Travel</v>
      </c>
    </row>
    <row r="22" spans="1:5" x14ac:dyDescent="0.2">
      <c r="A22" s="6">
        <v>43631</v>
      </c>
      <c r="B22" t="s">
        <v>30</v>
      </c>
      <c r="C22" t="s">
        <v>26</v>
      </c>
      <c r="D22">
        <v>28.74</v>
      </c>
      <c r="E22" t="str">
        <f>VLOOKUP(Transaction[[#This Row],[Category]],categories[],2,FALSE)</f>
        <v>Services</v>
      </c>
    </row>
    <row r="23" spans="1:5" x14ac:dyDescent="0.2">
      <c r="A23" s="6">
        <v>43632</v>
      </c>
      <c r="B23" t="s">
        <v>38</v>
      </c>
      <c r="C23" t="s">
        <v>23</v>
      </c>
      <c r="D23">
        <v>102.94</v>
      </c>
      <c r="E23" t="str">
        <f>VLOOKUP(Transaction[[#This Row],[Category]],categories[],2,FALSE)</f>
        <v>Merchandise</v>
      </c>
    </row>
    <row r="24" spans="1:5" x14ac:dyDescent="0.2">
      <c r="A24" s="6">
        <v>43633</v>
      </c>
      <c r="B24" t="s">
        <v>37</v>
      </c>
      <c r="C24" t="s">
        <v>19</v>
      </c>
      <c r="D24">
        <v>8.17</v>
      </c>
      <c r="E24" t="str">
        <f>VLOOKUP(Transaction[[#This Row],[Category]],categories[],2,FALSE)</f>
        <v>Dining/Travel</v>
      </c>
    </row>
    <row r="25" spans="1:5" x14ac:dyDescent="0.2">
      <c r="A25" s="6">
        <v>43633</v>
      </c>
      <c r="B25" t="s">
        <v>80</v>
      </c>
      <c r="C25" t="s">
        <v>26</v>
      </c>
      <c r="D25">
        <v>336.03</v>
      </c>
      <c r="E25" t="str">
        <f>VLOOKUP(Transaction[[#This Row],[Category]],categories[],2,FALSE)</f>
        <v>Services</v>
      </c>
    </row>
    <row r="26" spans="1:5" x14ac:dyDescent="0.2">
      <c r="A26" s="6">
        <v>43633</v>
      </c>
      <c r="B26" t="s">
        <v>43</v>
      </c>
      <c r="C26" t="s">
        <v>10</v>
      </c>
      <c r="D26">
        <v>163.44</v>
      </c>
      <c r="E26" t="str">
        <f>VLOOKUP(Transaction[[#This Row],[Category]],categories[],2,FALSE)</f>
        <v>Utilities</v>
      </c>
    </row>
    <row r="27" spans="1:5" x14ac:dyDescent="0.2">
      <c r="A27" s="6">
        <v>43634</v>
      </c>
      <c r="B27" t="s">
        <v>85</v>
      </c>
      <c r="C27" t="s">
        <v>65</v>
      </c>
      <c r="D27">
        <v>153</v>
      </c>
      <c r="E27" t="str">
        <f>VLOOKUP(Transaction[[#This Row],[Category]],categories[],2,FALSE)</f>
        <v>Dining/Travel</v>
      </c>
    </row>
    <row r="28" spans="1:5" x14ac:dyDescent="0.2">
      <c r="A28" s="6">
        <v>43634</v>
      </c>
      <c r="B28" t="s">
        <v>39</v>
      </c>
      <c r="C28" t="s">
        <v>23</v>
      </c>
      <c r="D28">
        <v>229.7</v>
      </c>
      <c r="E28" t="str">
        <f>VLOOKUP(Transaction[[#This Row],[Category]],categories[],2,FALSE)</f>
        <v>Merchandise</v>
      </c>
    </row>
    <row r="29" spans="1:5" x14ac:dyDescent="0.2">
      <c r="A29" s="6">
        <v>43634</v>
      </c>
      <c r="B29" t="s">
        <v>38</v>
      </c>
      <c r="C29" t="s">
        <v>23</v>
      </c>
      <c r="D29">
        <v>92.43</v>
      </c>
      <c r="E29" t="str">
        <f>VLOOKUP(Transaction[[#This Row],[Category]],categories[],2,FALSE)</f>
        <v>Merchandise</v>
      </c>
    </row>
    <row r="30" spans="1:5" x14ac:dyDescent="0.2">
      <c r="A30" s="6">
        <v>43636</v>
      </c>
      <c r="B30" t="s">
        <v>33</v>
      </c>
      <c r="C30" t="s">
        <v>19</v>
      </c>
      <c r="D30">
        <v>19.78</v>
      </c>
      <c r="E30" t="str">
        <f>VLOOKUP(Transaction[[#This Row],[Category]],categories[],2,FALSE)</f>
        <v>Dining/Travel</v>
      </c>
    </row>
    <row r="31" spans="1:5" x14ac:dyDescent="0.2">
      <c r="A31" s="6">
        <v>43636</v>
      </c>
      <c r="B31" t="s">
        <v>69</v>
      </c>
      <c r="C31" t="s">
        <v>68</v>
      </c>
      <c r="D31">
        <v>112.46</v>
      </c>
      <c r="E31" t="str">
        <f>VLOOKUP(Transaction[[#This Row],[Category]],categories[],2,FALSE)</f>
        <v>Dining/Travel</v>
      </c>
    </row>
    <row r="32" spans="1:5" x14ac:dyDescent="0.2">
      <c r="A32" s="6">
        <v>43636</v>
      </c>
      <c r="B32" t="s">
        <v>43</v>
      </c>
      <c r="C32" t="s">
        <v>10</v>
      </c>
      <c r="D32">
        <v>102.64</v>
      </c>
      <c r="E32" t="str">
        <f>VLOOKUP(Transaction[[#This Row],[Category]],categories[],2,FALSE)</f>
        <v>Utilities</v>
      </c>
    </row>
    <row r="33" spans="1:5" x14ac:dyDescent="0.2">
      <c r="A33" s="6">
        <v>43637</v>
      </c>
      <c r="B33" t="s">
        <v>32</v>
      </c>
      <c r="C33" t="s">
        <v>19</v>
      </c>
      <c r="D33">
        <v>11.37</v>
      </c>
      <c r="E33" t="str">
        <f>VLOOKUP(Transaction[[#This Row],[Category]],categories[],2,FALSE)</f>
        <v>Dining/Travel</v>
      </c>
    </row>
    <row r="34" spans="1:5" x14ac:dyDescent="0.2">
      <c r="A34" s="6">
        <v>43637</v>
      </c>
      <c r="B34" t="s">
        <v>62</v>
      </c>
      <c r="C34" t="s">
        <v>35</v>
      </c>
      <c r="D34">
        <v>509.07</v>
      </c>
      <c r="E34" t="str">
        <f>VLOOKUP(Transaction[[#This Row],[Category]],categories[],2,FALSE)</f>
        <v>Services</v>
      </c>
    </row>
    <row r="35" spans="1:5" x14ac:dyDescent="0.2">
      <c r="A35" s="6">
        <v>43637</v>
      </c>
      <c r="B35" t="s">
        <v>22</v>
      </c>
      <c r="C35" t="s">
        <v>19</v>
      </c>
      <c r="D35">
        <v>48.67</v>
      </c>
      <c r="E35" t="str">
        <f>VLOOKUP(Transaction[[#This Row],[Category]],categories[],2,FALSE)</f>
        <v>Dining/Travel</v>
      </c>
    </row>
    <row r="36" spans="1:5" x14ac:dyDescent="0.2">
      <c r="A36" s="6">
        <v>43637</v>
      </c>
      <c r="B36" t="s">
        <v>39</v>
      </c>
      <c r="C36" t="s">
        <v>23</v>
      </c>
      <c r="D36">
        <v>18</v>
      </c>
      <c r="E36" t="str">
        <f>VLOOKUP(Transaction[[#This Row],[Category]],categories[],2,FALSE)</f>
        <v>Merchandise</v>
      </c>
    </row>
    <row r="37" spans="1:5" x14ac:dyDescent="0.2">
      <c r="A37" s="6">
        <v>43637</v>
      </c>
      <c r="B37" t="s">
        <v>22</v>
      </c>
      <c r="C37" t="s">
        <v>19</v>
      </c>
      <c r="D37">
        <v>13.25</v>
      </c>
      <c r="E37" t="str">
        <f>VLOOKUP(Transaction[[#This Row],[Category]],categories[],2,FALSE)</f>
        <v>Dining/Travel</v>
      </c>
    </row>
    <row r="38" spans="1:5" x14ac:dyDescent="0.2">
      <c r="A38" s="6">
        <v>43637</v>
      </c>
      <c r="B38" t="s">
        <v>30</v>
      </c>
      <c r="C38" t="s">
        <v>26</v>
      </c>
      <c r="D38">
        <v>34.229999999999997</v>
      </c>
      <c r="E38" t="str">
        <f>VLOOKUP(Transaction[[#This Row],[Category]],categories[],2,FALSE)</f>
        <v>Services</v>
      </c>
    </row>
    <row r="39" spans="1:5" x14ac:dyDescent="0.2">
      <c r="A39" s="6">
        <v>43638</v>
      </c>
      <c r="B39" t="s">
        <v>30</v>
      </c>
      <c r="C39" t="s">
        <v>26</v>
      </c>
      <c r="D39">
        <v>30.99</v>
      </c>
      <c r="E39" t="str">
        <f>VLOOKUP(Transaction[[#This Row],[Category]],categories[],2,FALSE)</f>
        <v>Services</v>
      </c>
    </row>
    <row r="40" spans="1:5" x14ac:dyDescent="0.2">
      <c r="A40" s="6">
        <v>43638</v>
      </c>
      <c r="B40" t="s">
        <v>39</v>
      </c>
      <c r="C40" t="s">
        <v>23</v>
      </c>
      <c r="D40">
        <v>16.89</v>
      </c>
      <c r="E40" t="str">
        <f>VLOOKUP(Transaction[[#This Row],[Category]],categories[],2,FALSE)</f>
        <v>Merchandise</v>
      </c>
    </row>
    <row r="41" spans="1:5" x14ac:dyDescent="0.2">
      <c r="A41" s="6">
        <v>43638</v>
      </c>
      <c r="B41" t="s">
        <v>38</v>
      </c>
      <c r="C41" t="s">
        <v>23</v>
      </c>
      <c r="D41">
        <v>39.31</v>
      </c>
      <c r="E41" t="str">
        <f>VLOOKUP(Transaction[[#This Row],[Category]],categories[],2,FALSE)</f>
        <v>Merchandise</v>
      </c>
    </row>
    <row r="42" spans="1:5" x14ac:dyDescent="0.2">
      <c r="A42" s="6">
        <v>43639</v>
      </c>
      <c r="B42" t="s">
        <v>75</v>
      </c>
      <c r="C42" t="s">
        <v>35</v>
      </c>
      <c r="D42">
        <v>46.19</v>
      </c>
      <c r="E42" t="str">
        <f>VLOOKUP(Transaction[[#This Row],[Category]],categories[],2,FALSE)</f>
        <v>Services</v>
      </c>
    </row>
    <row r="43" spans="1:5" x14ac:dyDescent="0.2">
      <c r="A43" s="6">
        <v>43640</v>
      </c>
      <c r="B43" t="s">
        <v>38</v>
      </c>
      <c r="C43" t="s">
        <v>23</v>
      </c>
      <c r="D43">
        <v>53.51</v>
      </c>
      <c r="E43" t="str">
        <f>VLOOKUP(Transaction[[#This Row],[Category]],categories[],2,FALSE)</f>
        <v>Merchandise</v>
      </c>
    </row>
    <row r="44" spans="1:5" x14ac:dyDescent="0.2">
      <c r="A44" s="6">
        <v>43640</v>
      </c>
      <c r="B44" t="s">
        <v>28</v>
      </c>
      <c r="C44" t="s">
        <v>23</v>
      </c>
      <c r="D44">
        <v>47.57</v>
      </c>
      <c r="E44" t="str">
        <f>VLOOKUP(Transaction[[#This Row],[Category]],categories[],2,FALSE)</f>
        <v>Merchandise</v>
      </c>
    </row>
    <row r="45" spans="1:5" x14ac:dyDescent="0.2">
      <c r="A45" s="6">
        <v>43640</v>
      </c>
      <c r="B45" t="s">
        <v>52</v>
      </c>
      <c r="C45" t="s">
        <v>23</v>
      </c>
      <c r="D45">
        <v>9.91</v>
      </c>
      <c r="E45" t="str">
        <f>VLOOKUP(Transaction[[#This Row],[Category]],categories[],2,FALSE)</f>
        <v>Merchandise</v>
      </c>
    </row>
    <row r="46" spans="1:5" x14ac:dyDescent="0.2">
      <c r="A46" s="6">
        <v>43640</v>
      </c>
      <c r="B46" t="s">
        <v>37</v>
      </c>
      <c r="C46" t="s">
        <v>19</v>
      </c>
      <c r="D46">
        <v>100.74</v>
      </c>
      <c r="E46" t="str">
        <f>VLOOKUP(Transaction[[#This Row],[Category]],categories[],2,FALSE)</f>
        <v>Dining/Travel</v>
      </c>
    </row>
    <row r="47" spans="1:5" x14ac:dyDescent="0.2">
      <c r="A47" s="6">
        <v>43640</v>
      </c>
      <c r="B47" t="s">
        <v>30</v>
      </c>
      <c r="C47" t="s">
        <v>26</v>
      </c>
      <c r="D47">
        <v>28.48</v>
      </c>
      <c r="E47" t="str">
        <f>VLOOKUP(Transaction[[#This Row],[Category]],categories[],2,FALSE)</f>
        <v>Services</v>
      </c>
    </row>
    <row r="48" spans="1:5" x14ac:dyDescent="0.2">
      <c r="A48" s="6">
        <v>43640</v>
      </c>
      <c r="B48" t="s">
        <v>39</v>
      </c>
      <c r="C48" t="s">
        <v>23</v>
      </c>
      <c r="D48">
        <v>70.52</v>
      </c>
      <c r="E48" t="str">
        <f>VLOOKUP(Transaction[[#This Row],[Category]],categories[],2,FALSE)</f>
        <v>Merchandise</v>
      </c>
    </row>
    <row r="49" spans="1:5" x14ac:dyDescent="0.2">
      <c r="A49" s="6">
        <v>43641</v>
      </c>
      <c r="B49" t="s">
        <v>46</v>
      </c>
      <c r="C49" t="s">
        <v>19</v>
      </c>
      <c r="D49">
        <v>20.04</v>
      </c>
      <c r="E49" t="str">
        <f>VLOOKUP(Transaction[[#This Row],[Category]],categories[],2,FALSE)</f>
        <v>Dining/Travel</v>
      </c>
    </row>
    <row r="50" spans="1:5" x14ac:dyDescent="0.2">
      <c r="A50" s="6">
        <v>43641</v>
      </c>
      <c r="B50" t="s">
        <v>29</v>
      </c>
      <c r="C50" t="s">
        <v>19</v>
      </c>
      <c r="D50">
        <v>11.53</v>
      </c>
      <c r="E50" t="str">
        <f>VLOOKUP(Transaction[[#This Row],[Category]],categories[],2,FALSE)</f>
        <v>Dining/Travel</v>
      </c>
    </row>
    <row r="51" spans="1:5" x14ac:dyDescent="0.2">
      <c r="A51" s="6">
        <v>43642</v>
      </c>
      <c r="B51" t="s">
        <v>38</v>
      </c>
      <c r="C51" t="s">
        <v>23</v>
      </c>
      <c r="D51">
        <v>56</v>
      </c>
      <c r="E51" t="str">
        <f>VLOOKUP(Transaction[[#This Row],[Category]],categories[],2,FALSE)</f>
        <v>Merchandise</v>
      </c>
    </row>
    <row r="52" spans="1:5" x14ac:dyDescent="0.2">
      <c r="A52" s="6">
        <v>43642</v>
      </c>
      <c r="B52" t="s">
        <v>81</v>
      </c>
      <c r="C52" t="s">
        <v>41</v>
      </c>
      <c r="D52">
        <v>92.48</v>
      </c>
      <c r="E52" t="str">
        <f>VLOOKUP(Transaction[[#This Row],[Category]],categories[],2,FALSE)</f>
        <v>Services</v>
      </c>
    </row>
    <row r="53" spans="1:5" x14ac:dyDescent="0.2">
      <c r="A53" s="6">
        <v>43643</v>
      </c>
      <c r="B53" t="s">
        <v>38</v>
      </c>
      <c r="C53" t="s">
        <v>23</v>
      </c>
      <c r="D53">
        <v>16.579999999999998</v>
      </c>
      <c r="E53" t="str">
        <f>VLOOKUP(Transaction[[#This Row],[Category]],categories[],2,FALSE)</f>
        <v>Merchandise</v>
      </c>
    </row>
    <row r="54" spans="1:5" x14ac:dyDescent="0.2">
      <c r="A54" s="6">
        <v>43643</v>
      </c>
      <c r="B54" t="s">
        <v>40</v>
      </c>
      <c r="C54" t="s">
        <v>19</v>
      </c>
      <c r="D54">
        <v>47.26</v>
      </c>
      <c r="E54" t="str">
        <f>VLOOKUP(Transaction[[#This Row],[Category]],categories[],2,FALSE)</f>
        <v>Dining/Travel</v>
      </c>
    </row>
    <row r="55" spans="1:5" x14ac:dyDescent="0.2">
      <c r="A55" s="6">
        <v>43643</v>
      </c>
      <c r="B55" t="s">
        <v>27</v>
      </c>
      <c r="C55" t="s">
        <v>26</v>
      </c>
      <c r="D55">
        <v>51</v>
      </c>
      <c r="E55" t="str">
        <f>VLOOKUP(Transaction[[#This Row],[Category]],categories[],2,FALSE)</f>
        <v>Services</v>
      </c>
    </row>
    <row r="56" spans="1:5" x14ac:dyDescent="0.2">
      <c r="A56" s="6">
        <v>43645</v>
      </c>
      <c r="B56" t="s">
        <v>45</v>
      </c>
      <c r="C56" t="s">
        <v>19</v>
      </c>
      <c r="D56">
        <v>35.159999999999997</v>
      </c>
      <c r="E56" t="str">
        <f>VLOOKUP(Transaction[[#This Row],[Category]],categories[],2,FALSE)</f>
        <v>Dining/Travel</v>
      </c>
    </row>
    <row r="57" spans="1:5" x14ac:dyDescent="0.2">
      <c r="A57" s="6">
        <v>43647</v>
      </c>
      <c r="B57" t="s">
        <v>31</v>
      </c>
      <c r="C57" t="s">
        <v>23</v>
      </c>
      <c r="D57">
        <v>102.94</v>
      </c>
      <c r="E57" t="str">
        <f>VLOOKUP(Transaction[[#This Row],[Category]],categories[],2,FALSE)</f>
        <v>Merchandise</v>
      </c>
    </row>
    <row r="58" spans="1:5" x14ac:dyDescent="0.2">
      <c r="A58" s="6">
        <v>43648</v>
      </c>
      <c r="B58" t="s">
        <v>28</v>
      </c>
      <c r="C58" t="s">
        <v>23</v>
      </c>
      <c r="D58">
        <v>14.76</v>
      </c>
      <c r="E58" t="str">
        <f>VLOOKUP(Transaction[[#This Row],[Category]],categories[],2,FALSE)</f>
        <v>Merchandise</v>
      </c>
    </row>
    <row r="59" spans="1:5" x14ac:dyDescent="0.2">
      <c r="A59" s="6">
        <v>43649</v>
      </c>
      <c r="B59" t="s">
        <v>30</v>
      </c>
      <c r="C59" t="s">
        <v>26</v>
      </c>
      <c r="D59">
        <v>43.57</v>
      </c>
      <c r="E59" t="str">
        <f>VLOOKUP(Transaction[[#This Row],[Category]],categories[],2,FALSE)</f>
        <v>Services</v>
      </c>
    </row>
    <row r="60" spans="1:5" x14ac:dyDescent="0.2">
      <c r="A60" s="6">
        <v>43649</v>
      </c>
      <c r="B60" t="s">
        <v>86</v>
      </c>
      <c r="C60" t="s">
        <v>18</v>
      </c>
      <c r="D60">
        <v>5.77</v>
      </c>
      <c r="E60" t="str">
        <f>VLOOKUP(Transaction[[#This Row],[Category]],categories[],2,FALSE)</f>
        <v>Dining/Travel</v>
      </c>
    </row>
    <row r="61" spans="1:5" x14ac:dyDescent="0.2">
      <c r="A61" s="6">
        <v>43650</v>
      </c>
      <c r="B61" t="s">
        <v>37</v>
      </c>
      <c r="C61" t="s">
        <v>19</v>
      </c>
      <c r="D61">
        <v>23.49</v>
      </c>
      <c r="E61" t="str">
        <f>VLOOKUP(Transaction[[#This Row],[Category]],categories[],2,FALSE)</f>
        <v>Dining/Travel</v>
      </c>
    </row>
    <row r="62" spans="1:5" x14ac:dyDescent="0.2">
      <c r="A62" s="6">
        <v>43650</v>
      </c>
      <c r="B62" t="s">
        <v>30</v>
      </c>
      <c r="C62" t="s">
        <v>26</v>
      </c>
      <c r="D62">
        <v>38.14</v>
      </c>
      <c r="E62" t="str">
        <f>VLOOKUP(Transaction[[#This Row],[Category]],categories[],2,FALSE)</f>
        <v>Services</v>
      </c>
    </row>
    <row r="63" spans="1:5" x14ac:dyDescent="0.2">
      <c r="A63" s="6">
        <v>43650</v>
      </c>
      <c r="B63" t="s">
        <v>45</v>
      </c>
      <c r="C63" t="s">
        <v>19</v>
      </c>
      <c r="D63">
        <v>26.2</v>
      </c>
      <c r="E63" t="str">
        <f>VLOOKUP(Transaction[[#This Row],[Category]],categories[],2,FALSE)</f>
        <v>Dining/Travel</v>
      </c>
    </row>
    <row r="64" spans="1:5" x14ac:dyDescent="0.2">
      <c r="A64" s="6">
        <v>43651</v>
      </c>
      <c r="B64" t="s">
        <v>52</v>
      </c>
      <c r="C64" t="s">
        <v>23</v>
      </c>
      <c r="D64">
        <v>265.70999999999998</v>
      </c>
      <c r="E64" t="str">
        <f>VLOOKUP(Transaction[[#This Row],[Category]],categories[],2,FALSE)</f>
        <v>Merchandise</v>
      </c>
    </row>
    <row r="65" spans="1:5" x14ac:dyDescent="0.2">
      <c r="A65" s="6">
        <v>43651</v>
      </c>
      <c r="B65" t="s">
        <v>27</v>
      </c>
      <c r="C65" t="s">
        <v>26</v>
      </c>
      <c r="D65">
        <v>3.14</v>
      </c>
      <c r="E65" t="str">
        <f>VLOOKUP(Transaction[[#This Row],[Category]],categories[],2,FALSE)</f>
        <v>Services</v>
      </c>
    </row>
    <row r="66" spans="1:5" x14ac:dyDescent="0.2">
      <c r="A66" s="6">
        <v>43652</v>
      </c>
      <c r="B66" t="s">
        <v>39</v>
      </c>
      <c r="C66" t="s">
        <v>23</v>
      </c>
      <c r="D66">
        <v>114.69</v>
      </c>
      <c r="E66" t="str">
        <f>VLOOKUP(Transaction[[#This Row],[Category]],categories[],2,FALSE)</f>
        <v>Merchandise</v>
      </c>
    </row>
    <row r="67" spans="1:5" x14ac:dyDescent="0.2">
      <c r="A67" s="6">
        <v>43652</v>
      </c>
      <c r="B67" t="s">
        <v>28</v>
      </c>
      <c r="C67" t="s">
        <v>23</v>
      </c>
      <c r="D67">
        <v>55.8</v>
      </c>
      <c r="E67" t="str">
        <f>VLOOKUP(Transaction[[#This Row],[Category]],categories[],2,FALSE)</f>
        <v>Merchandise</v>
      </c>
    </row>
    <row r="68" spans="1:5" x14ac:dyDescent="0.2">
      <c r="A68" s="6">
        <v>43652</v>
      </c>
      <c r="B68" t="s">
        <v>39</v>
      </c>
      <c r="C68" t="s">
        <v>23</v>
      </c>
      <c r="D68">
        <v>54.93</v>
      </c>
      <c r="E68" t="str">
        <f>VLOOKUP(Transaction[[#This Row],[Category]],categories[],2,FALSE)</f>
        <v>Merchandise</v>
      </c>
    </row>
    <row r="69" spans="1:5" x14ac:dyDescent="0.2">
      <c r="A69" s="6">
        <v>43653</v>
      </c>
      <c r="B69" t="s">
        <v>30</v>
      </c>
      <c r="C69" t="s">
        <v>26</v>
      </c>
      <c r="D69">
        <v>48.84</v>
      </c>
      <c r="E69" t="str">
        <f>VLOOKUP(Transaction[[#This Row],[Category]],categories[],2,FALSE)</f>
        <v>Services</v>
      </c>
    </row>
    <row r="70" spans="1:5" x14ac:dyDescent="0.2">
      <c r="A70" s="6">
        <v>43653</v>
      </c>
      <c r="B70" t="s">
        <v>29</v>
      </c>
      <c r="C70" t="s">
        <v>19</v>
      </c>
      <c r="D70">
        <v>12.83</v>
      </c>
      <c r="E70" t="str">
        <f>VLOOKUP(Transaction[[#This Row],[Category]],categories[],2,FALSE)</f>
        <v>Dining/Travel</v>
      </c>
    </row>
    <row r="71" spans="1:5" x14ac:dyDescent="0.2">
      <c r="A71" s="6">
        <v>43653</v>
      </c>
      <c r="B71" t="s">
        <v>32</v>
      </c>
      <c r="C71" t="s">
        <v>19</v>
      </c>
      <c r="D71">
        <v>70.430000000000007</v>
      </c>
      <c r="E71" t="str">
        <f>VLOOKUP(Transaction[[#This Row],[Category]],categories[],2,FALSE)</f>
        <v>Dining/Travel</v>
      </c>
    </row>
    <row r="72" spans="1:5" x14ac:dyDescent="0.2">
      <c r="A72" s="6">
        <v>43653</v>
      </c>
      <c r="B72" t="s">
        <v>38</v>
      </c>
      <c r="C72" t="s">
        <v>23</v>
      </c>
      <c r="D72">
        <v>83.73</v>
      </c>
      <c r="E72" t="str">
        <f>VLOOKUP(Transaction[[#This Row],[Category]],categories[],2,FALSE)</f>
        <v>Merchandise</v>
      </c>
    </row>
    <row r="73" spans="1:5" x14ac:dyDescent="0.2">
      <c r="A73" s="6">
        <v>43654</v>
      </c>
      <c r="B73" t="s">
        <v>38</v>
      </c>
      <c r="C73" t="s">
        <v>23</v>
      </c>
      <c r="D73">
        <v>20</v>
      </c>
      <c r="E73" t="str">
        <f>VLOOKUP(Transaction[[#This Row],[Category]],categories[],2,FALSE)</f>
        <v>Merchandise</v>
      </c>
    </row>
    <row r="74" spans="1:5" x14ac:dyDescent="0.2">
      <c r="A74" s="6">
        <v>43654</v>
      </c>
      <c r="B74" t="s">
        <v>32</v>
      </c>
      <c r="C74" t="s">
        <v>19</v>
      </c>
      <c r="D74">
        <v>41.21</v>
      </c>
      <c r="E74" t="str">
        <f>VLOOKUP(Transaction[[#This Row],[Category]],categories[],2,FALSE)</f>
        <v>Dining/Travel</v>
      </c>
    </row>
    <row r="75" spans="1:5" x14ac:dyDescent="0.2">
      <c r="A75" s="6">
        <v>43654</v>
      </c>
      <c r="B75" t="s">
        <v>27</v>
      </c>
      <c r="C75" t="s">
        <v>26</v>
      </c>
      <c r="D75">
        <v>54.39</v>
      </c>
      <c r="E75" t="str">
        <f>VLOOKUP(Transaction[[#This Row],[Category]],categories[],2,FALSE)</f>
        <v>Services</v>
      </c>
    </row>
    <row r="76" spans="1:5" x14ac:dyDescent="0.2">
      <c r="A76" s="6">
        <v>43654</v>
      </c>
      <c r="B76" t="s">
        <v>32</v>
      </c>
      <c r="C76" t="s">
        <v>19</v>
      </c>
      <c r="D76">
        <v>33.520000000000003</v>
      </c>
      <c r="E76" t="str">
        <f>VLOOKUP(Transaction[[#This Row],[Category]],categories[],2,FALSE)</f>
        <v>Dining/Travel</v>
      </c>
    </row>
    <row r="77" spans="1:5" x14ac:dyDescent="0.2">
      <c r="A77" s="6">
        <v>43654</v>
      </c>
      <c r="B77" t="s">
        <v>31</v>
      </c>
      <c r="C77" t="s">
        <v>23</v>
      </c>
      <c r="D77">
        <v>94.12</v>
      </c>
      <c r="E77" t="str">
        <f>VLOOKUP(Transaction[[#This Row],[Category]],categories[],2,FALSE)</f>
        <v>Merchandise</v>
      </c>
    </row>
    <row r="78" spans="1:5" x14ac:dyDescent="0.2">
      <c r="A78" s="6">
        <v>43655</v>
      </c>
      <c r="B78" t="s">
        <v>28</v>
      </c>
      <c r="C78" t="s">
        <v>23</v>
      </c>
      <c r="D78">
        <v>30.61</v>
      </c>
      <c r="E78" t="str">
        <f>VLOOKUP(Transaction[[#This Row],[Category]],categories[],2,FALSE)</f>
        <v>Merchandise</v>
      </c>
    </row>
    <row r="79" spans="1:5" x14ac:dyDescent="0.2">
      <c r="A79" s="6">
        <v>43655</v>
      </c>
      <c r="B79" t="s">
        <v>39</v>
      </c>
      <c r="C79" t="s">
        <v>23</v>
      </c>
      <c r="D79">
        <v>50.65</v>
      </c>
      <c r="E79" t="str">
        <f>VLOOKUP(Transaction[[#This Row],[Category]],categories[],2,FALSE)</f>
        <v>Merchandise</v>
      </c>
    </row>
    <row r="80" spans="1:5" x14ac:dyDescent="0.2">
      <c r="A80" s="6">
        <v>43655</v>
      </c>
      <c r="B80" t="s">
        <v>45</v>
      </c>
      <c r="C80" t="s">
        <v>19</v>
      </c>
      <c r="D80">
        <v>53.72</v>
      </c>
      <c r="E80" t="str">
        <f>VLOOKUP(Transaction[[#This Row],[Category]],categories[],2,FALSE)</f>
        <v>Dining/Travel</v>
      </c>
    </row>
    <row r="81" spans="1:5" x14ac:dyDescent="0.2">
      <c r="A81" s="6">
        <v>43656</v>
      </c>
      <c r="B81" t="s">
        <v>33</v>
      </c>
      <c r="C81" t="s">
        <v>19</v>
      </c>
      <c r="D81">
        <v>23.09</v>
      </c>
      <c r="E81" t="str">
        <f>VLOOKUP(Transaction[[#This Row],[Category]],categories[],2,FALSE)</f>
        <v>Dining/Travel</v>
      </c>
    </row>
    <row r="82" spans="1:5" x14ac:dyDescent="0.2">
      <c r="A82" s="6">
        <v>43657</v>
      </c>
      <c r="B82" t="s">
        <v>31</v>
      </c>
      <c r="C82" t="s">
        <v>23</v>
      </c>
      <c r="D82">
        <v>44.35</v>
      </c>
      <c r="E82" t="str">
        <f>VLOOKUP(Transaction[[#This Row],[Category]],categories[],2,FALSE)</f>
        <v>Merchandise</v>
      </c>
    </row>
    <row r="83" spans="1:5" x14ac:dyDescent="0.2">
      <c r="A83" s="6">
        <v>43657</v>
      </c>
      <c r="B83" t="s">
        <v>24</v>
      </c>
      <c r="C83" t="s">
        <v>23</v>
      </c>
      <c r="D83">
        <v>28.69</v>
      </c>
      <c r="E83" t="str">
        <f>VLOOKUP(Transaction[[#This Row],[Category]],categories[],2,FALSE)</f>
        <v>Merchandise</v>
      </c>
    </row>
    <row r="84" spans="1:5" x14ac:dyDescent="0.2">
      <c r="A84" s="6">
        <v>43657</v>
      </c>
      <c r="B84" t="s">
        <v>24</v>
      </c>
      <c r="C84" t="s">
        <v>23</v>
      </c>
      <c r="D84">
        <v>24.06</v>
      </c>
      <c r="E84" t="str">
        <f>VLOOKUP(Transaction[[#This Row],[Category]],categories[],2,FALSE)</f>
        <v>Merchandise</v>
      </c>
    </row>
    <row r="85" spans="1:5" x14ac:dyDescent="0.2">
      <c r="A85" s="6">
        <v>43657</v>
      </c>
      <c r="B85" t="s">
        <v>37</v>
      </c>
      <c r="C85" t="s">
        <v>19</v>
      </c>
      <c r="D85">
        <v>44.52</v>
      </c>
      <c r="E85" t="str">
        <f>VLOOKUP(Transaction[[#This Row],[Category]],categories[],2,FALSE)</f>
        <v>Dining/Travel</v>
      </c>
    </row>
    <row r="86" spans="1:5" x14ac:dyDescent="0.2">
      <c r="A86" s="6">
        <v>43657</v>
      </c>
      <c r="B86" t="s">
        <v>43</v>
      </c>
      <c r="C86" t="s">
        <v>10</v>
      </c>
      <c r="D86">
        <v>125.44</v>
      </c>
      <c r="E86" t="str">
        <f>VLOOKUP(Transaction[[#This Row],[Category]],categories[],2,FALSE)</f>
        <v>Utilities</v>
      </c>
    </row>
    <row r="87" spans="1:5" x14ac:dyDescent="0.2">
      <c r="A87" s="6">
        <v>43657</v>
      </c>
      <c r="B87" t="s">
        <v>22</v>
      </c>
      <c r="C87" t="s">
        <v>19</v>
      </c>
      <c r="D87">
        <v>60.37</v>
      </c>
      <c r="E87" t="str">
        <f>VLOOKUP(Transaction[[#This Row],[Category]],categories[],2,FALSE)</f>
        <v>Dining/Travel</v>
      </c>
    </row>
    <row r="88" spans="1:5" x14ac:dyDescent="0.2">
      <c r="A88" s="6">
        <v>43658</v>
      </c>
      <c r="B88" t="s">
        <v>30</v>
      </c>
      <c r="C88" t="s">
        <v>26</v>
      </c>
      <c r="D88">
        <v>48.28</v>
      </c>
      <c r="E88" t="str">
        <f>VLOOKUP(Transaction[[#This Row],[Category]],categories[],2,FALSE)</f>
        <v>Services</v>
      </c>
    </row>
    <row r="89" spans="1:5" x14ac:dyDescent="0.2">
      <c r="A89" s="6">
        <v>43658</v>
      </c>
      <c r="B89" t="s">
        <v>34</v>
      </c>
      <c r="C89" t="s">
        <v>19</v>
      </c>
      <c r="D89">
        <v>43.27</v>
      </c>
      <c r="E89" t="str">
        <f>VLOOKUP(Transaction[[#This Row],[Category]],categories[],2,FALSE)</f>
        <v>Dining/Travel</v>
      </c>
    </row>
    <row r="90" spans="1:5" x14ac:dyDescent="0.2">
      <c r="A90" s="6">
        <v>43658</v>
      </c>
      <c r="B90" t="s">
        <v>31</v>
      </c>
      <c r="C90" t="s">
        <v>23</v>
      </c>
      <c r="D90">
        <v>30.34</v>
      </c>
      <c r="E90" t="str">
        <f>VLOOKUP(Transaction[[#This Row],[Category]],categories[],2,FALSE)</f>
        <v>Merchandise</v>
      </c>
    </row>
    <row r="91" spans="1:5" x14ac:dyDescent="0.2">
      <c r="A91" s="6">
        <v>43658</v>
      </c>
      <c r="B91" t="s">
        <v>79</v>
      </c>
      <c r="C91" t="s">
        <v>41</v>
      </c>
      <c r="D91">
        <v>13.99</v>
      </c>
      <c r="E91" t="str">
        <f>VLOOKUP(Transaction[[#This Row],[Category]],categories[],2,FALSE)</f>
        <v>Services</v>
      </c>
    </row>
    <row r="92" spans="1:5" x14ac:dyDescent="0.2">
      <c r="A92" s="6">
        <v>43658</v>
      </c>
      <c r="B92" t="s">
        <v>76</v>
      </c>
      <c r="C92" t="s">
        <v>67</v>
      </c>
      <c r="D92">
        <v>504.62</v>
      </c>
      <c r="E92" t="str">
        <f>VLOOKUP(Transaction[[#This Row],[Category]],categories[],2,FALSE)</f>
        <v>Merchandise</v>
      </c>
    </row>
    <row r="93" spans="1:5" x14ac:dyDescent="0.2">
      <c r="A93" s="6">
        <v>43659</v>
      </c>
      <c r="B93" t="s">
        <v>22</v>
      </c>
      <c r="C93" t="s">
        <v>19</v>
      </c>
      <c r="D93">
        <v>5.61</v>
      </c>
      <c r="E93" t="str">
        <f>VLOOKUP(Transaction[[#This Row],[Category]],categories[],2,FALSE)</f>
        <v>Dining/Travel</v>
      </c>
    </row>
    <row r="94" spans="1:5" x14ac:dyDescent="0.2">
      <c r="A94" s="6">
        <v>43659</v>
      </c>
      <c r="B94" t="s">
        <v>83</v>
      </c>
      <c r="C94" t="s">
        <v>41</v>
      </c>
      <c r="D94">
        <v>337.48</v>
      </c>
      <c r="E94" t="str">
        <f>VLOOKUP(Transaction[[#This Row],[Category]],categories[],2,FALSE)</f>
        <v>Services</v>
      </c>
    </row>
    <row r="95" spans="1:5" x14ac:dyDescent="0.2">
      <c r="A95" s="6">
        <v>43659</v>
      </c>
      <c r="B95" t="s">
        <v>29</v>
      </c>
      <c r="C95" t="s">
        <v>19</v>
      </c>
      <c r="D95">
        <v>14.69</v>
      </c>
      <c r="E95" t="str">
        <f>VLOOKUP(Transaction[[#This Row],[Category]],categories[],2,FALSE)</f>
        <v>Dining/Travel</v>
      </c>
    </row>
    <row r="96" spans="1:5" x14ac:dyDescent="0.2">
      <c r="A96" s="6">
        <v>43660</v>
      </c>
      <c r="B96" t="s">
        <v>28</v>
      </c>
      <c r="C96" t="s">
        <v>23</v>
      </c>
      <c r="D96">
        <v>55.37</v>
      </c>
      <c r="E96" t="str">
        <f>VLOOKUP(Transaction[[#This Row],[Category]],categories[],2,FALSE)</f>
        <v>Merchandise</v>
      </c>
    </row>
    <row r="97" spans="1:5" x14ac:dyDescent="0.2">
      <c r="A97" s="6">
        <v>43660</v>
      </c>
      <c r="B97" t="s">
        <v>61</v>
      </c>
      <c r="C97" t="s">
        <v>48</v>
      </c>
      <c r="D97">
        <v>126.14</v>
      </c>
      <c r="E97" t="str">
        <f>VLOOKUP(Transaction[[#This Row],[Category]],categories[],2,FALSE)</f>
        <v>Dining/Travel</v>
      </c>
    </row>
    <row r="98" spans="1:5" x14ac:dyDescent="0.2">
      <c r="A98" s="6">
        <v>43661</v>
      </c>
      <c r="B98" t="s">
        <v>28</v>
      </c>
      <c r="C98" t="s">
        <v>23</v>
      </c>
      <c r="D98">
        <v>18.64</v>
      </c>
      <c r="E98" t="str">
        <f>VLOOKUP(Transaction[[#This Row],[Category]],categories[],2,FALSE)</f>
        <v>Merchandise</v>
      </c>
    </row>
    <row r="99" spans="1:5" x14ac:dyDescent="0.2">
      <c r="A99" s="6">
        <v>43662</v>
      </c>
      <c r="B99" t="s">
        <v>27</v>
      </c>
      <c r="C99" t="s">
        <v>26</v>
      </c>
      <c r="D99">
        <v>44.01</v>
      </c>
      <c r="E99" t="str">
        <f>VLOOKUP(Transaction[[#This Row],[Category]],categories[],2,FALSE)</f>
        <v>Services</v>
      </c>
    </row>
    <row r="100" spans="1:5" x14ac:dyDescent="0.2">
      <c r="A100" s="6">
        <v>43663</v>
      </c>
      <c r="B100" t="s">
        <v>38</v>
      </c>
      <c r="C100" t="s">
        <v>23</v>
      </c>
      <c r="D100">
        <v>100.98</v>
      </c>
      <c r="E100" t="str">
        <f>VLOOKUP(Transaction[[#This Row],[Category]],categories[],2,FALSE)</f>
        <v>Merchandise</v>
      </c>
    </row>
    <row r="101" spans="1:5" x14ac:dyDescent="0.2">
      <c r="A101" s="6">
        <v>43663</v>
      </c>
      <c r="B101" t="s">
        <v>32</v>
      </c>
      <c r="C101" t="s">
        <v>19</v>
      </c>
      <c r="D101">
        <v>61.5</v>
      </c>
      <c r="E101" t="str">
        <f>VLOOKUP(Transaction[[#This Row],[Category]],categories[],2,FALSE)</f>
        <v>Dining/Travel</v>
      </c>
    </row>
    <row r="102" spans="1:5" x14ac:dyDescent="0.2">
      <c r="A102" s="6">
        <v>43663</v>
      </c>
      <c r="B102" t="s">
        <v>27</v>
      </c>
      <c r="C102" t="s">
        <v>26</v>
      </c>
      <c r="D102">
        <v>27.74</v>
      </c>
      <c r="E102" t="str">
        <f>VLOOKUP(Transaction[[#This Row],[Category]],categories[],2,FALSE)</f>
        <v>Services</v>
      </c>
    </row>
    <row r="103" spans="1:5" x14ac:dyDescent="0.2">
      <c r="A103" s="6">
        <v>43663</v>
      </c>
      <c r="B103" t="s">
        <v>39</v>
      </c>
      <c r="C103" t="s">
        <v>23</v>
      </c>
      <c r="D103">
        <v>57.8</v>
      </c>
      <c r="E103" t="str">
        <f>VLOOKUP(Transaction[[#This Row],[Category]],categories[],2,FALSE)</f>
        <v>Merchandise</v>
      </c>
    </row>
    <row r="104" spans="1:5" x14ac:dyDescent="0.2">
      <c r="A104" s="6">
        <v>43663</v>
      </c>
      <c r="B104" t="s">
        <v>33</v>
      </c>
      <c r="C104" t="s">
        <v>19</v>
      </c>
      <c r="D104">
        <v>43.32</v>
      </c>
      <c r="E104" t="str">
        <f>VLOOKUP(Transaction[[#This Row],[Category]],categories[],2,FALSE)</f>
        <v>Dining/Travel</v>
      </c>
    </row>
    <row r="105" spans="1:5" x14ac:dyDescent="0.2">
      <c r="A105" s="6">
        <v>43664</v>
      </c>
      <c r="B105" t="s">
        <v>29</v>
      </c>
      <c r="C105" t="s">
        <v>19</v>
      </c>
      <c r="D105">
        <v>48.58</v>
      </c>
      <c r="E105" t="str">
        <f>VLOOKUP(Transaction[[#This Row],[Category]],categories[],2,FALSE)</f>
        <v>Dining/Travel</v>
      </c>
    </row>
    <row r="106" spans="1:5" x14ac:dyDescent="0.2">
      <c r="A106" s="6">
        <v>43664</v>
      </c>
      <c r="B106" t="s">
        <v>24</v>
      </c>
      <c r="C106" t="s">
        <v>23</v>
      </c>
      <c r="D106">
        <v>150.1</v>
      </c>
      <c r="E106" t="str">
        <f>VLOOKUP(Transaction[[#This Row],[Category]],categories[],2,FALSE)</f>
        <v>Merchandise</v>
      </c>
    </row>
    <row r="107" spans="1:5" x14ac:dyDescent="0.2">
      <c r="A107" s="6">
        <v>43665</v>
      </c>
      <c r="B107" t="s">
        <v>29</v>
      </c>
      <c r="C107" t="s">
        <v>19</v>
      </c>
      <c r="D107">
        <v>20.45</v>
      </c>
      <c r="E107" t="str">
        <f>VLOOKUP(Transaction[[#This Row],[Category]],categories[],2,FALSE)</f>
        <v>Dining/Travel</v>
      </c>
    </row>
    <row r="108" spans="1:5" x14ac:dyDescent="0.2">
      <c r="A108" s="6">
        <v>43665</v>
      </c>
      <c r="B108" t="s">
        <v>47</v>
      </c>
      <c r="C108" t="s">
        <v>20</v>
      </c>
      <c r="D108">
        <v>16.55</v>
      </c>
      <c r="E108" t="str">
        <f>VLOOKUP(Transaction[[#This Row],[Category]],categories[],2,FALSE)</f>
        <v>Utilities</v>
      </c>
    </row>
    <row r="109" spans="1:5" x14ac:dyDescent="0.2">
      <c r="A109" s="6">
        <v>43665</v>
      </c>
      <c r="B109" t="s">
        <v>28</v>
      </c>
      <c r="C109" t="s">
        <v>23</v>
      </c>
      <c r="D109">
        <v>87.51</v>
      </c>
      <c r="E109" t="str">
        <f>VLOOKUP(Transaction[[#This Row],[Category]],categories[],2,FALSE)</f>
        <v>Merchandise</v>
      </c>
    </row>
    <row r="110" spans="1:5" x14ac:dyDescent="0.2">
      <c r="A110" s="6">
        <v>43665</v>
      </c>
      <c r="B110">
        <v>0</v>
      </c>
      <c r="C110" t="s">
        <v>64</v>
      </c>
      <c r="D110">
        <v>0</v>
      </c>
      <c r="E110" t="str">
        <f>VLOOKUP(Transaction[[#This Row],[Category]],categories[],2,FALSE)</f>
        <v>Payment/Credit</v>
      </c>
    </row>
    <row r="111" spans="1:5" x14ac:dyDescent="0.2">
      <c r="A111" s="6">
        <v>43665</v>
      </c>
      <c r="B111" t="s">
        <v>43</v>
      </c>
      <c r="C111" t="s">
        <v>10</v>
      </c>
      <c r="D111">
        <v>104.88</v>
      </c>
      <c r="E111" t="str">
        <f>VLOOKUP(Transaction[[#This Row],[Category]],categories[],2,FALSE)</f>
        <v>Utilities</v>
      </c>
    </row>
    <row r="112" spans="1:5" x14ac:dyDescent="0.2">
      <c r="A112" s="6">
        <v>43666</v>
      </c>
      <c r="B112" t="s">
        <v>29</v>
      </c>
      <c r="C112" t="s">
        <v>19</v>
      </c>
      <c r="D112">
        <v>27.97</v>
      </c>
      <c r="E112" t="str">
        <f>VLOOKUP(Transaction[[#This Row],[Category]],categories[],2,FALSE)</f>
        <v>Dining/Travel</v>
      </c>
    </row>
    <row r="113" spans="1:5" x14ac:dyDescent="0.2">
      <c r="A113" s="6">
        <v>43666</v>
      </c>
      <c r="B113" t="s">
        <v>34</v>
      </c>
      <c r="C113" t="s">
        <v>19</v>
      </c>
      <c r="D113">
        <v>8.4600000000000009</v>
      </c>
      <c r="E113" t="str">
        <f>VLOOKUP(Transaction[[#This Row],[Category]],categories[],2,FALSE)</f>
        <v>Dining/Travel</v>
      </c>
    </row>
    <row r="114" spans="1:5" x14ac:dyDescent="0.2">
      <c r="A114" s="6">
        <v>43667</v>
      </c>
      <c r="B114" t="s">
        <v>32</v>
      </c>
      <c r="C114" t="s">
        <v>19</v>
      </c>
      <c r="D114">
        <v>39.92</v>
      </c>
      <c r="E114" t="str">
        <f>VLOOKUP(Transaction[[#This Row],[Category]],categories[],2,FALSE)</f>
        <v>Dining/Travel</v>
      </c>
    </row>
    <row r="115" spans="1:5" x14ac:dyDescent="0.2">
      <c r="A115" s="6">
        <v>43667</v>
      </c>
      <c r="B115" t="s">
        <v>40</v>
      </c>
      <c r="C115" t="s">
        <v>19</v>
      </c>
      <c r="D115">
        <v>26.09</v>
      </c>
      <c r="E115" t="str">
        <f>VLOOKUP(Transaction[[#This Row],[Category]],categories[],2,FALSE)</f>
        <v>Dining/Travel</v>
      </c>
    </row>
    <row r="116" spans="1:5" x14ac:dyDescent="0.2">
      <c r="A116" s="6">
        <v>43667</v>
      </c>
      <c r="B116" t="s">
        <v>31</v>
      </c>
      <c r="C116" t="s">
        <v>23</v>
      </c>
      <c r="D116">
        <v>47.93</v>
      </c>
      <c r="E116" t="str">
        <f>VLOOKUP(Transaction[[#This Row],[Category]],categories[],2,FALSE)</f>
        <v>Merchandise</v>
      </c>
    </row>
    <row r="117" spans="1:5" x14ac:dyDescent="0.2">
      <c r="A117" s="6">
        <v>43667</v>
      </c>
      <c r="B117" t="s">
        <v>38</v>
      </c>
      <c r="C117" t="s">
        <v>23</v>
      </c>
      <c r="D117">
        <v>44.76</v>
      </c>
      <c r="E117" t="str">
        <f>VLOOKUP(Transaction[[#This Row],[Category]],categories[],2,FALSE)</f>
        <v>Merchandise</v>
      </c>
    </row>
    <row r="118" spans="1:5" x14ac:dyDescent="0.2">
      <c r="A118" s="6">
        <v>43668</v>
      </c>
      <c r="B118" t="s">
        <v>30</v>
      </c>
      <c r="C118" t="s">
        <v>26</v>
      </c>
      <c r="D118">
        <v>29.98</v>
      </c>
      <c r="E118" t="str">
        <f>VLOOKUP(Transaction[[#This Row],[Category]],categories[],2,FALSE)</f>
        <v>Services</v>
      </c>
    </row>
    <row r="119" spans="1:5" x14ac:dyDescent="0.2">
      <c r="A119" s="6">
        <v>43668</v>
      </c>
      <c r="B119" t="s">
        <v>77</v>
      </c>
      <c r="C119" t="s">
        <v>48</v>
      </c>
      <c r="D119">
        <v>23.29</v>
      </c>
      <c r="E119" t="str">
        <f>VLOOKUP(Transaction[[#This Row],[Category]],categories[],2,FALSE)</f>
        <v>Dining/Travel</v>
      </c>
    </row>
    <row r="120" spans="1:5" x14ac:dyDescent="0.2">
      <c r="A120" s="6">
        <v>43668</v>
      </c>
      <c r="B120" t="s">
        <v>38</v>
      </c>
      <c r="C120" t="s">
        <v>23</v>
      </c>
      <c r="D120">
        <v>35.24</v>
      </c>
      <c r="E120" t="str">
        <f>VLOOKUP(Transaction[[#This Row],[Category]],categories[],2,FALSE)</f>
        <v>Merchandise</v>
      </c>
    </row>
    <row r="121" spans="1:5" x14ac:dyDescent="0.2">
      <c r="A121" s="6">
        <v>43669</v>
      </c>
      <c r="B121" t="s">
        <v>42</v>
      </c>
      <c r="C121" t="s">
        <v>41</v>
      </c>
      <c r="D121">
        <v>9.1999999999999993</v>
      </c>
      <c r="E121" t="str">
        <f>VLOOKUP(Transaction[[#This Row],[Category]],categories[],2,FALSE)</f>
        <v>Services</v>
      </c>
    </row>
    <row r="122" spans="1:5" x14ac:dyDescent="0.2">
      <c r="A122" s="6">
        <v>43670</v>
      </c>
      <c r="B122" t="s">
        <v>24</v>
      </c>
      <c r="C122" t="s">
        <v>23</v>
      </c>
      <c r="D122">
        <v>42.6</v>
      </c>
      <c r="E122" t="str">
        <f>VLOOKUP(Transaction[[#This Row],[Category]],categories[],2,FALSE)</f>
        <v>Merchandise</v>
      </c>
    </row>
    <row r="123" spans="1:5" x14ac:dyDescent="0.2">
      <c r="A123" s="6">
        <v>43671</v>
      </c>
      <c r="B123" t="s">
        <v>36</v>
      </c>
      <c r="C123" t="s">
        <v>35</v>
      </c>
      <c r="D123">
        <v>102.68</v>
      </c>
      <c r="E123" t="str">
        <f>VLOOKUP(Transaction[[#This Row],[Category]],categories[],2,FALSE)</f>
        <v>Services</v>
      </c>
    </row>
    <row r="124" spans="1:5" x14ac:dyDescent="0.2">
      <c r="A124" s="6">
        <v>43671</v>
      </c>
      <c r="B124" t="s">
        <v>32</v>
      </c>
      <c r="C124" t="s">
        <v>19</v>
      </c>
      <c r="D124">
        <v>23.58</v>
      </c>
      <c r="E124" t="str">
        <f>VLOOKUP(Transaction[[#This Row],[Category]],categories[],2,FALSE)</f>
        <v>Dining/Travel</v>
      </c>
    </row>
    <row r="125" spans="1:5" x14ac:dyDescent="0.2">
      <c r="A125" s="6">
        <v>43671</v>
      </c>
      <c r="B125" t="s">
        <v>33</v>
      </c>
      <c r="C125" t="s">
        <v>19</v>
      </c>
      <c r="D125">
        <v>20.28</v>
      </c>
      <c r="E125" t="str">
        <f>VLOOKUP(Transaction[[#This Row],[Category]],categories[],2,FALSE)</f>
        <v>Dining/Travel</v>
      </c>
    </row>
    <row r="126" spans="1:5" x14ac:dyDescent="0.2">
      <c r="A126" s="6">
        <v>43671</v>
      </c>
      <c r="B126" t="s">
        <v>39</v>
      </c>
      <c r="C126" t="s">
        <v>23</v>
      </c>
      <c r="D126">
        <v>81.73</v>
      </c>
      <c r="E126" t="str">
        <f>VLOOKUP(Transaction[[#This Row],[Category]],categories[],2,FALSE)</f>
        <v>Merchandise</v>
      </c>
    </row>
    <row r="127" spans="1:5" x14ac:dyDescent="0.2">
      <c r="A127" s="6">
        <v>43671</v>
      </c>
      <c r="B127" t="s">
        <v>24</v>
      </c>
      <c r="C127" t="s">
        <v>23</v>
      </c>
      <c r="D127">
        <v>94.28</v>
      </c>
      <c r="E127" t="str">
        <f>VLOOKUP(Transaction[[#This Row],[Category]],categories[],2,FALSE)</f>
        <v>Merchandise</v>
      </c>
    </row>
    <row r="128" spans="1:5" x14ac:dyDescent="0.2">
      <c r="A128" s="6">
        <v>43673</v>
      </c>
      <c r="B128" t="s">
        <v>28</v>
      </c>
      <c r="C128" t="s">
        <v>23</v>
      </c>
      <c r="D128">
        <v>10.41</v>
      </c>
      <c r="E128" t="str">
        <f>VLOOKUP(Transaction[[#This Row],[Category]],categories[],2,FALSE)</f>
        <v>Merchandise</v>
      </c>
    </row>
    <row r="129" spans="1:5" x14ac:dyDescent="0.2">
      <c r="A129" s="6">
        <v>43673</v>
      </c>
      <c r="B129" t="s">
        <v>30</v>
      </c>
      <c r="C129" t="s">
        <v>26</v>
      </c>
      <c r="D129">
        <v>20.53</v>
      </c>
      <c r="E129" t="str">
        <f>VLOOKUP(Transaction[[#This Row],[Category]],categories[],2,FALSE)</f>
        <v>Services</v>
      </c>
    </row>
    <row r="130" spans="1:5" x14ac:dyDescent="0.2">
      <c r="A130" s="6">
        <v>43673</v>
      </c>
      <c r="B130" t="s">
        <v>45</v>
      </c>
      <c r="C130" t="s">
        <v>19</v>
      </c>
      <c r="D130">
        <v>26.23</v>
      </c>
      <c r="E130" t="str">
        <f>VLOOKUP(Transaction[[#This Row],[Category]],categories[],2,FALSE)</f>
        <v>Dining/Travel</v>
      </c>
    </row>
    <row r="131" spans="1:5" x14ac:dyDescent="0.2">
      <c r="A131" s="6">
        <v>43673</v>
      </c>
      <c r="B131" t="s">
        <v>27</v>
      </c>
      <c r="C131" t="s">
        <v>26</v>
      </c>
      <c r="D131">
        <v>35.840000000000003</v>
      </c>
      <c r="E131" t="str">
        <f>VLOOKUP(Transaction[[#This Row],[Category]],categories[],2,FALSE)</f>
        <v>Services</v>
      </c>
    </row>
    <row r="132" spans="1:5" x14ac:dyDescent="0.2">
      <c r="A132" s="6">
        <v>43673</v>
      </c>
      <c r="B132" t="s">
        <v>38</v>
      </c>
      <c r="C132" t="s">
        <v>23</v>
      </c>
      <c r="D132">
        <v>35.729999999999997</v>
      </c>
      <c r="E132" t="str">
        <f>VLOOKUP(Transaction[[#This Row],[Category]],categories[],2,FALSE)</f>
        <v>Merchandise</v>
      </c>
    </row>
    <row r="133" spans="1:5" x14ac:dyDescent="0.2">
      <c r="A133" s="6">
        <v>43673</v>
      </c>
      <c r="B133" t="s">
        <v>81</v>
      </c>
      <c r="C133" t="s">
        <v>41</v>
      </c>
      <c r="D133">
        <v>46.24</v>
      </c>
      <c r="E133" t="str">
        <f>VLOOKUP(Transaction[[#This Row],[Category]],categories[],2,FALSE)</f>
        <v>Services</v>
      </c>
    </row>
    <row r="134" spans="1:5" x14ac:dyDescent="0.2">
      <c r="A134" s="6">
        <v>43674</v>
      </c>
      <c r="B134" t="s">
        <v>37</v>
      </c>
      <c r="C134" t="s">
        <v>19</v>
      </c>
      <c r="D134">
        <v>68.16</v>
      </c>
      <c r="E134" t="str">
        <f>VLOOKUP(Transaction[[#This Row],[Category]],categories[],2,FALSE)</f>
        <v>Dining/Travel</v>
      </c>
    </row>
    <row r="135" spans="1:5" x14ac:dyDescent="0.2">
      <c r="A135" s="6">
        <v>43674</v>
      </c>
      <c r="B135" t="s">
        <v>28</v>
      </c>
      <c r="C135" t="s">
        <v>23</v>
      </c>
      <c r="D135">
        <v>127.62</v>
      </c>
      <c r="E135" t="str">
        <f>VLOOKUP(Transaction[[#This Row],[Category]],categories[],2,FALSE)</f>
        <v>Merchandise</v>
      </c>
    </row>
    <row r="136" spans="1:5" x14ac:dyDescent="0.2">
      <c r="A136" s="6">
        <v>43674</v>
      </c>
      <c r="B136" t="s">
        <v>39</v>
      </c>
      <c r="C136" t="s">
        <v>23</v>
      </c>
      <c r="D136">
        <v>9.83</v>
      </c>
      <c r="E136" t="str">
        <f>VLOOKUP(Transaction[[#This Row],[Category]],categories[],2,FALSE)</f>
        <v>Merchandise</v>
      </c>
    </row>
    <row r="137" spans="1:5" x14ac:dyDescent="0.2">
      <c r="A137" s="6">
        <v>43674</v>
      </c>
      <c r="B137" t="s">
        <v>25</v>
      </c>
      <c r="C137" t="s">
        <v>19</v>
      </c>
      <c r="D137">
        <v>36.21</v>
      </c>
      <c r="E137" t="str">
        <f>VLOOKUP(Transaction[[#This Row],[Category]],categories[],2,FALSE)</f>
        <v>Dining/Travel</v>
      </c>
    </row>
    <row r="138" spans="1:5" x14ac:dyDescent="0.2">
      <c r="A138" s="6">
        <v>43675</v>
      </c>
      <c r="B138" t="s">
        <v>28</v>
      </c>
      <c r="C138" t="s">
        <v>23</v>
      </c>
      <c r="D138">
        <v>53.67</v>
      </c>
      <c r="E138" t="str">
        <f>VLOOKUP(Transaction[[#This Row],[Category]],categories[],2,FALSE)</f>
        <v>Merchandise</v>
      </c>
    </row>
    <row r="139" spans="1:5" x14ac:dyDescent="0.2">
      <c r="A139" s="6">
        <v>43675</v>
      </c>
      <c r="B139" t="s">
        <v>38</v>
      </c>
      <c r="C139" t="s">
        <v>23</v>
      </c>
      <c r="D139">
        <v>169.08</v>
      </c>
      <c r="E139" t="str">
        <f>VLOOKUP(Transaction[[#This Row],[Category]],categories[],2,FALSE)</f>
        <v>Merchandise</v>
      </c>
    </row>
    <row r="140" spans="1:5" x14ac:dyDescent="0.2">
      <c r="A140" s="6">
        <v>43675</v>
      </c>
      <c r="B140" t="s">
        <v>22</v>
      </c>
      <c r="C140" t="s">
        <v>19</v>
      </c>
      <c r="D140">
        <v>4.5</v>
      </c>
      <c r="E140" t="str">
        <f>VLOOKUP(Transaction[[#This Row],[Category]],categories[],2,FALSE)</f>
        <v>Dining/Travel</v>
      </c>
    </row>
    <row r="141" spans="1:5" x14ac:dyDescent="0.2">
      <c r="A141" s="6">
        <v>43675</v>
      </c>
      <c r="B141" t="s">
        <v>73</v>
      </c>
      <c r="C141" t="s">
        <v>72</v>
      </c>
      <c r="D141">
        <v>19.670000000000002</v>
      </c>
      <c r="E141" t="str">
        <f>VLOOKUP(Transaction[[#This Row],[Category]],categories[],2,FALSE)</f>
        <v>Services</v>
      </c>
    </row>
    <row r="142" spans="1:5" x14ac:dyDescent="0.2">
      <c r="A142" s="6">
        <v>43676</v>
      </c>
      <c r="B142" t="s">
        <v>78</v>
      </c>
      <c r="C142" t="s">
        <v>50</v>
      </c>
      <c r="D142">
        <v>4.68</v>
      </c>
      <c r="E142" t="str">
        <f>VLOOKUP(Transaction[[#This Row],[Category]],categories[],2,FALSE)</f>
        <v>Services</v>
      </c>
    </row>
    <row r="143" spans="1:5" x14ac:dyDescent="0.2">
      <c r="A143" s="6">
        <v>43676</v>
      </c>
      <c r="B143" t="s">
        <v>55</v>
      </c>
      <c r="C143" t="s">
        <v>19</v>
      </c>
      <c r="D143">
        <v>37.24</v>
      </c>
      <c r="E143" t="str">
        <f>VLOOKUP(Transaction[[#This Row],[Category]],categories[],2,FALSE)</f>
        <v>Dining/Travel</v>
      </c>
    </row>
    <row r="144" spans="1:5" x14ac:dyDescent="0.2">
      <c r="A144" s="6">
        <v>43677</v>
      </c>
      <c r="B144" t="s">
        <v>31</v>
      </c>
      <c r="C144" t="s">
        <v>23</v>
      </c>
      <c r="D144">
        <v>61.15</v>
      </c>
      <c r="E144" t="str">
        <f>VLOOKUP(Transaction[[#This Row],[Category]],categories[],2,FALSE)</f>
        <v>Merchandise</v>
      </c>
    </row>
    <row r="145" spans="1:5" x14ac:dyDescent="0.2">
      <c r="A145" s="6">
        <v>43677</v>
      </c>
      <c r="B145" t="s">
        <v>28</v>
      </c>
      <c r="C145" t="s">
        <v>23</v>
      </c>
      <c r="D145">
        <v>58.56</v>
      </c>
      <c r="E145" t="str">
        <f>VLOOKUP(Transaction[[#This Row],[Category]],categories[],2,FALSE)</f>
        <v>Merchandise</v>
      </c>
    </row>
    <row r="146" spans="1:5" x14ac:dyDescent="0.2">
      <c r="A146" s="6">
        <f>DATE(YEAR(A145),MONTH(A145)+1,1)</f>
        <v>43678</v>
      </c>
      <c r="B146" t="s">
        <v>57</v>
      </c>
      <c r="C146" t="s">
        <v>56</v>
      </c>
      <c r="D146">
        <v>1565</v>
      </c>
      <c r="E146" t="str">
        <f>VLOOKUP(Transaction[[#This Row],[Category]],categories[],2,FALSE)</f>
        <v>Mortgage/Rent</v>
      </c>
    </row>
    <row r="147" spans="1:5" x14ac:dyDescent="0.2">
      <c r="A147" s="6">
        <v>43678</v>
      </c>
      <c r="B147" t="s">
        <v>34</v>
      </c>
      <c r="C147" t="s">
        <v>19</v>
      </c>
      <c r="D147">
        <v>40.03</v>
      </c>
      <c r="E147" t="str">
        <f>VLOOKUP(Transaction[[#This Row],[Category]],categories[],2,FALSE)</f>
        <v>Dining/Travel</v>
      </c>
    </row>
    <row r="148" spans="1:5" x14ac:dyDescent="0.2">
      <c r="A148" s="6">
        <v>43679</v>
      </c>
      <c r="B148" t="s">
        <v>45</v>
      </c>
      <c r="C148" t="s">
        <v>19</v>
      </c>
      <c r="D148">
        <v>34.049999999999997</v>
      </c>
      <c r="E148" t="str">
        <f>VLOOKUP(Transaction[[#This Row],[Category]],categories[],2,FALSE)</f>
        <v>Dining/Travel</v>
      </c>
    </row>
    <row r="149" spans="1:5" x14ac:dyDescent="0.2">
      <c r="A149" s="6">
        <v>43679</v>
      </c>
      <c r="B149" t="s">
        <v>45</v>
      </c>
      <c r="C149" t="s">
        <v>19</v>
      </c>
      <c r="D149">
        <v>17.940000000000001</v>
      </c>
      <c r="E149" t="str">
        <f>VLOOKUP(Transaction[[#This Row],[Category]],categories[],2,FALSE)</f>
        <v>Dining/Travel</v>
      </c>
    </row>
    <row r="150" spans="1:5" x14ac:dyDescent="0.2">
      <c r="A150" s="6">
        <v>43680</v>
      </c>
      <c r="B150" t="s">
        <v>31</v>
      </c>
      <c r="C150" t="s">
        <v>23</v>
      </c>
      <c r="D150">
        <v>7.2</v>
      </c>
      <c r="E150" t="str">
        <f>VLOOKUP(Transaction[[#This Row],[Category]],categories[],2,FALSE)</f>
        <v>Merchandise</v>
      </c>
    </row>
    <row r="151" spans="1:5" x14ac:dyDescent="0.2">
      <c r="A151" s="6">
        <v>43680</v>
      </c>
      <c r="B151" t="s">
        <v>55</v>
      </c>
      <c r="C151" t="s">
        <v>19</v>
      </c>
      <c r="D151">
        <v>14.36</v>
      </c>
      <c r="E151" t="str">
        <f>VLOOKUP(Transaction[[#This Row],[Category]],categories[],2,FALSE)</f>
        <v>Dining/Travel</v>
      </c>
    </row>
    <row r="152" spans="1:5" x14ac:dyDescent="0.2">
      <c r="A152" s="6">
        <v>43680</v>
      </c>
      <c r="B152" t="s">
        <v>43</v>
      </c>
      <c r="C152" t="s">
        <v>10</v>
      </c>
      <c r="D152">
        <v>99.72</v>
      </c>
      <c r="E152" t="str">
        <f>VLOOKUP(Transaction[[#This Row],[Category]],categories[],2,FALSE)</f>
        <v>Utilities</v>
      </c>
    </row>
    <row r="153" spans="1:5" x14ac:dyDescent="0.2">
      <c r="A153" s="6">
        <v>43680</v>
      </c>
      <c r="B153" t="s">
        <v>32</v>
      </c>
      <c r="C153" t="s">
        <v>19</v>
      </c>
      <c r="D153">
        <v>35.76</v>
      </c>
      <c r="E153" t="str">
        <f>VLOOKUP(Transaction[[#This Row],[Category]],categories[],2,FALSE)</f>
        <v>Dining/Travel</v>
      </c>
    </row>
    <row r="154" spans="1:5" x14ac:dyDescent="0.2">
      <c r="A154" s="6">
        <v>43681</v>
      </c>
      <c r="B154" t="s">
        <v>54</v>
      </c>
      <c r="C154" t="s">
        <v>19</v>
      </c>
      <c r="D154">
        <v>39.549999999999997</v>
      </c>
      <c r="E154" t="str">
        <f>VLOOKUP(Transaction[[#This Row],[Category]],categories[],2,FALSE)</f>
        <v>Dining/Travel</v>
      </c>
    </row>
    <row r="155" spans="1:5" x14ac:dyDescent="0.2">
      <c r="A155" s="6">
        <v>43681</v>
      </c>
      <c r="B155" t="s">
        <v>70</v>
      </c>
      <c r="C155" t="s">
        <v>67</v>
      </c>
      <c r="D155">
        <v>100</v>
      </c>
      <c r="E155" t="str">
        <f>VLOOKUP(Transaction[[#This Row],[Category]],categories[],2,FALSE)</f>
        <v>Merchandise</v>
      </c>
    </row>
    <row r="156" spans="1:5" x14ac:dyDescent="0.2">
      <c r="A156" s="6">
        <v>43681</v>
      </c>
      <c r="B156" t="s">
        <v>38</v>
      </c>
      <c r="C156" t="s">
        <v>23</v>
      </c>
      <c r="D156">
        <v>42.45</v>
      </c>
      <c r="E156" t="str">
        <f>VLOOKUP(Transaction[[#This Row],[Category]],categories[],2,FALSE)</f>
        <v>Merchandise</v>
      </c>
    </row>
    <row r="157" spans="1:5" x14ac:dyDescent="0.2">
      <c r="A157" s="6">
        <v>43682</v>
      </c>
      <c r="B157" t="s">
        <v>38</v>
      </c>
      <c r="C157" t="s">
        <v>23</v>
      </c>
      <c r="D157">
        <v>116.07</v>
      </c>
      <c r="E157" t="str">
        <f>VLOOKUP(Transaction[[#This Row],[Category]],categories[],2,FALSE)</f>
        <v>Merchandise</v>
      </c>
    </row>
    <row r="158" spans="1:5" x14ac:dyDescent="0.2">
      <c r="A158" s="6">
        <v>43682</v>
      </c>
      <c r="B158" t="s">
        <v>24</v>
      </c>
      <c r="C158" t="s">
        <v>23</v>
      </c>
      <c r="D158">
        <v>38.94</v>
      </c>
      <c r="E158" t="str">
        <f>VLOOKUP(Transaction[[#This Row],[Category]],categories[],2,FALSE)</f>
        <v>Merchandise</v>
      </c>
    </row>
    <row r="159" spans="1:5" x14ac:dyDescent="0.2">
      <c r="A159" s="6">
        <v>43682</v>
      </c>
      <c r="B159" t="s">
        <v>25</v>
      </c>
      <c r="C159" t="s">
        <v>19</v>
      </c>
      <c r="D159">
        <v>34.17</v>
      </c>
      <c r="E159" t="str">
        <f>VLOOKUP(Transaction[[#This Row],[Category]],categories[],2,FALSE)</f>
        <v>Dining/Travel</v>
      </c>
    </row>
    <row r="160" spans="1:5" x14ac:dyDescent="0.2">
      <c r="A160" s="6">
        <v>43683</v>
      </c>
      <c r="B160" t="s">
        <v>30</v>
      </c>
      <c r="C160" t="s">
        <v>26</v>
      </c>
      <c r="D160">
        <v>45.63</v>
      </c>
      <c r="E160" t="str">
        <f>VLOOKUP(Transaction[[#This Row],[Category]],categories[],2,FALSE)</f>
        <v>Services</v>
      </c>
    </row>
    <row r="161" spans="1:5" x14ac:dyDescent="0.2">
      <c r="A161" s="6">
        <v>43684</v>
      </c>
      <c r="B161" t="s">
        <v>39</v>
      </c>
      <c r="C161" t="s">
        <v>23</v>
      </c>
      <c r="D161">
        <v>43.55</v>
      </c>
      <c r="E161" t="str">
        <f>VLOOKUP(Transaction[[#This Row],[Category]],categories[],2,FALSE)</f>
        <v>Merchandise</v>
      </c>
    </row>
    <row r="162" spans="1:5" x14ac:dyDescent="0.2">
      <c r="A162" s="6">
        <v>43684</v>
      </c>
      <c r="B162" t="s">
        <v>45</v>
      </c>
      <c r="C162" t="s">
        <v>19</v>
      </c>
      <c r="D162">
        <v>76.86</v>
      </c>
      <c r="E162" t="str">
        <f>VLOOKUP(Transaction[[#This Row],[Category]],categories[],2,FALSE)</f>
        <v>Dining/Travel</v>
      </c>
    </row>
    <row r="163" spans="1:5" x14ac:dyDescent="0.2">
      <c r="A163" s="6">
        <v>43684</v>
      </c>
      <c r="B163" t="s">
        <v>31</v>
      </c>
      <c r="C163" t="s">
        <v>23</v>
      </c>
      <c r="D163">
        <v>15.98</v>
      </c>
      <c r="E163" t="str">
        <f>VLOOKUP(Transaction[[#This Row],[Category]],categories[],2,FALSE)</f>
        <v>Merchandise</v>
      </c>
    </row>
    <row r="164" spans="1:5" x14ac:dyDescent="0.2">
      <c r="A164" s="6">
        <v>43684</v>
      </c>
      <c r="B164" t="s">
        <v>45</v>
      </c>
      <c r="C164" t="s">
        <v>19</v>
      </c>
      <c r="D164">
        <v>53.14</v>
      </c>
      <c r="E164" t="str">
        <f>VLOOKUP(Transaction[[#This Row],[Category]],categories[],2,FALSE)</f>
        <v>Dining/Travel</v>
      </c>
    </row>
    <row r="165" spans="1:5" x14ac:dyDescent="0.2">
      <c r="A165" s="6">
        <v>43685</v>
      </c>
      <c r="B165" t="s">
        <v>40</v>
      </c>
      <c r="C165" t="s">
        <v>19</v>
      </c>
      <c r="D165">
        <v>189</v>
      </c>
      <c r="E165" t="str">
        <f>VLOOKUP(Transaction[[#This Row],[Category]],categories[],2,FALSE)</f>
        <v>Dining/Travel</v>
      </c>
    </row>
    <row r="166" spans="1:5" x14ac:dyDescent="0.2">
      <c r="A166" s="6">
        <v>43685</v>
      </c>
      <c r="B166" t="s">
        <v>69</v>
      </c>
      <c r="C166" t="s">
        <v>68</v>
      </c>
      <c r="D166">
        <v>338.39</v>
      </c>
      <c r="E166" t="str">
        <f>VLOOKUP(Transaction[[#This Row],[Category]],categories[],2,FALSE)</f>
        <v>Dining/Travel</v>
      </c>
    </row>
    <row r="167" spans="1:5" x14ac:dyDescent="0.2">
      <c r="A167" s="6">
        <v>43685</v>
      </c>
      <c r="B167" t="s">
        <v>33</v>
      </c>
      <c r="C167" t="s">
        <v>19</v>
      </c>
      <c r="D167">
        <v>38.03</v>
      </c>
      <c r="E167" t="str">
        <f>VLOOKUP(Transaction[[#This Row],[Category]],categories[],2,FALSE)</f>
        <v>Dining/Travel</v>
      </c>
    </row>
    <row r="168" spans="1:5" x14ac:dyDescent="0.2">
      <c r="A168" s="6">
        <v>43685</v>
      </c>
      <c r="B168" t="s">
        <v>52</v>
      </c>
      <c r="C168" t="s">
        <v>23</v>
      </c>
      <c r="D168">
        <v>7.78</v>
      </c>
      <c r="E168" t="str">
        <f>VLOOKUP(Transaction[[#This Row],[Category]],categories[],2,FALSE)</f>
        <v>Merchandise</v>
      </c>
    </row>
    <row r="169" spans="1:5" x14ac:dyDescent="0.2">
      <c r="A169" s="6">
        <v>43685</v>
      </c>
      <c r="B169" t="s">
        <v>69</v>
      </c>
      <c r="C169" t="s">
        <v>68</v>
      </c>
      <c r="D169">
        <v>120.4</v>
      </c>
      <c r="E169" t="str">
        <f>VLOOKUP(Transaction[[#This Row],[Category]],categories[],2,FALSE)</f>
        <v>Dining/Travel</v>
      </c>
    </row>
    <row r="170" spans="1:5" x14ac:dyDescent="0.2">
      <c r="A170" s="6">
        <v>43686</v>
      </c>
      <c r="B170" t="s">
        <v>43</v>
      </c>
      <c r="C170" t="s">
        <v>10</v>
      </c>
      <c r="D170">
        <v>63.64</v>
      </c>
      <c r="E170" t="str">
        <f>VLOOKUP(Transaction[[#This Row],[Category]],categories[],2,FALSE)</f>
        <v>Utilities</v>
      </c>
    </row>
    <row r="171" spans="1:5" x14ac:dyDescent="0.2">
      <c r="A171" s="6">
        <v>43687</v>
      </c>
      <c r="B171" t="s">
        <v>39</v>
      </c>
      <c r="C171" t="s">
        <v>23</v>
      </c>
      <c r="D171">
        <v>53.41</v>
      </c>
      <c r="E171" t="str">
        <f>VLOOKUP(Transaction[[#This Row],[Category]],categories[],2,FALSE)</f>
        <v>Merchandise</v>
      </c>
    </row>
    <row r="172" spans="1:5" x14ac:dyDescent="0.2">
      <c r="A172" s="6">
        <v>43687</v>
      </c>
      <c r="B172" t="s">
        <v>39</v>
      </c>
      <c r="C172" t="s">
        <v>23</v>
      </c>
      <c r="D172">
        <v>239.63</v>
      </c>
      <c r="E172" t="str">
        <f>VLOOKUP(Transaction[[#This Row],[Category]],categories[],2,FALSE)</f>
        <v>Merchandise</v>
      </c>
    </row>
    <row r="173" spans="1:5" x14ac:dyDescent="0.2">
      <c r="A173" s="6">
        <v>43687</v>
      </c>
      <c r="B173" t="s">
        <v>52</v>
      </c>
      <c r="C173" t="s">
        <v>23</v>
      </c>
      <c r="D173">
        <v>22.94</v>
      </c>
      <c r="E173" t="str">
        <f>VLOOKUP(Transaction[[#This Row],[Category]],categories[],2,FALSE)</f>
        <v>Merchandise</v>
      </c>
    </row>
    <row r="174" spans="1:5" x14ac:dyDescent="0.2">
      <c r="A174" s="6">
        <v>43687</v>
      </c>
      <c r="B174" t="s">
        <v>29</v>
      </c>
      <c r="C174" t="s">
        <v>19</v>
      </c>
      <c r="D174">
        <v>31.5</v>
      </c>
      <c r="E174" t="str">
        <f>VLOOKUP(Transaction[[#This Row],[Category]],categories[],2,FALSE)</f>
        <v>Dining/Travel</v>
      </c>
    </row>
    <row r="175" spans="1:5" x14ac:dyDescent="0.2">
      <c r="A175" s="6">
        <v>43687</v>
      </c>
      <c r="B175" t="s">
        <v>32</v>
      </c>
      <c r="C175" t="s">
        <v>19</v>
      </c>
      <c r="D175">
        <v>30.14</v>
      </c>
      <c r="E175" t="str">
        <f>VLOOKUP(Transaction[[#This Row],[Category]],categories[],2,FALSE)</f>
        <v>Dining/Travel</v>
      </c>
    </row>
    <row r="176" spans="1:5" x14ac:dyDescent="0.2">
      <c r="A176" s="6">
        <v>43688</v>
      </c>
      <c r="B176" t="s">
        <v>31</v>
      </c>
      <c r="C176" t="s">
        <v>23</v>
      </c>
      <c r="D176">
        <v>53</v>
      </c>
      <c r="E176" t="str">
        <f>VLOOKUP(Transaction[[#This Row],[Category]],categories[],2,FALSE)</f>
        <v>Merchandise</v>
      </c>
    </row>
    <row r="177" spans="1:5" x14ac:dyDescent="0.2">
      <c r="A177" s="6">
        <v>43688</v>
      </c>
      <c r="B177" t="s">
        <v>47</v>
      </c>
      <c r="C177" t="s">
        <v>20</v>
      </c>
      <c r="D177">
        <v>12.11</v>
      </c>
      <c r="E177" t="str">
        <f>VLOOKUP(Transaction[[#This Row],[Category]],categories[],2,FALSE)</f>
        <v>Utilities</v>
      </c>
    </row>
    <row r="178" spans="1:5" x14ac:dyDescent="0.2">
      <c r="A178" s="6">
        <v>43688</v>
      </c>
      <c r="B178" t="s">
        <v>46</v>
      </c>
      <c r="C178" t="s">
        <v>19</v>
      </c>
      <c r="D178">
        <v>53.14</v>
      </c>
      <c r="E178" t="str">
        <f>VLOOKUP(Transaction[[#This Row],[Category]],categories[],2,FALSE)</f>
        <v>Dining/Travel</v>
      </c>
    </row>
    <row r="179" spans="1:5" x14ac:dyDescent="0.2">
      <c r="A179" s="6">
        <v>43688</v>
      </c>
      <c r="B179" t="s">
        <v>25</v>
      </c>
      <c r="C179" t="s">
        <v>19</v>
      </c>
      <c r="D179">
        <v>75.48</v>
      </c>
      <c r="E179" t="str">
        <f>VLOOKUP(Transaction[[#This Row],[Category]],categories[],2,FALSE)</f>
        <v>Dining/Travel</v>
      </c>
    </row>
    <row r="180" spans="1:5" x14ac:dyDescent="0.2">
      <c r="A180" s="6">
        <v>43689</v>
      </c>
      <c r="B180" t="s">
        <v>39</v>
      </c>
      <c r="C180" t="s">
        <v>23</v>
      </c>
      <c r="D180">
        <v>196.49</v>
      </c>
      <c r="E180" t="str">
        <f>VLOOKUP(Transaction[[#This Row],[Category]],categories[],2,FALSE)</f>
        <v>Merchandise</v>
      </c>
    </row>
    <row r="181" spans="1:5" x14ac:dyDescent="0.2">
      <c r="A181" s="6">
        <v>43689</v>
      </c>
      <c r="B181" t="s">
        <v>30</v>
      </c>
      <c r="C181" t="s">
        <v>26</v>
      </c>
      <c r="D181">
        <v>20.57</v>
      </c>
      <c r="E181" t="str">
        <f>VLOOKUP(Transaction[[#This Row],[Category]],categories[],2,FALSE)</f>
        <v>Services</v>
      </c>
    </row>
    <row r="182" spans="1:5" x14ac:dyDescent="0.2">
      <c r="A182" s="6">
        <v>43689</v>
      </c>
      <c r="B182" t="s">
        <v>52</v>
      </c>
      <c r="C182" t="s">
        <v>23</v>
      </c>
      <c r="D182">
        <v>27.5</v>
      </c>
      <c r="E182" t="str">
        <f>VLOOKUP(Transaction[[#This Row],[Category]],categories[],2,FALSE)</f>
        <v>Merchandise</v>
      </c>
    </row>
    <row r="183" spans="1:5" x14ac:dyDescent="0.2">
      <c r="A183" s="6">
        <v>43689</v>
      </c>
      <c r="B183" t="s">
        <v>30</v>
      </c>
      <c r="C183" t="s">
        <v>26</v>
      </c>
      <c r="D183">
        <v>43.7</v>
      </c>
      <c r="E183" t="str">
        <f>VLOOKUP(Transaction[[#This Row],[Category]],categories[],2,FALSE)</f>
        <v>Services</v>
      </c>
    </row>
    <row r="184" spans="1:5" x14ac:dyDescent="0.2">
      <c r="A184" s="6">
        <v>43690</v>
      </c>
      <c r="B184" t="s">
        <v>22</v>
      </c>
      <c r="C184" t="s">
        <v>19</v>
      </c>
      <c r="D184">
        <v>15.77</v>
      </c>
      <c r="E184" t="str">
        <f>VLOOKUP(Transaction[[#This Row],[Category]],categories[],2,FALSE)</f>
        <v>Dining/Travel</v>
      </c>
    </row>
    <row r="185" spans="1:5" x14ac:dyDescent="0.2">
      <c r="A185" s="6">
        <v>43690</v>
      </c>
      <c r="B185" t="s">
        <v>62</v>
      </c>
      <c r="C185" t="s">
        <v>35</v>
      </c>
      <c r="D185">
        <v>329.82</v>
      </c>
      <c r="E185" t="str">
        <f>VLOOKUP(Transaction[[#This Row],[Category]],categories[],2,FALSE)</f>
        <v>Services</v>
      </c>
    </row>
    <row r="186" spans="1:5" x14ac:dyDescent="0.2">
      <c r="A186" s="6">
        <v>43690</v>
      </c>
      <c r="B186" t="s">
        <v>34</v>
      </c>
      <c r="C186" t="s">
        <v>19</v>
      </c>
      <c r="D186">
        <v>25.18</v>
      </c>
      <c r="E186" t="str">
        <f>VLOOKUP(Transaction[[#This Row],[Category]],categories[],2,FALSE)</f>
        <v>Dining/Travel</v>
      </c>
    </row>
    <row r="187" spans="1:5" x14ac:dyDescent="0.2">
      <c r="A187" s="6">
        <v>43691</v>
      </c>
      <c r="B187" t="s">
        <v>83</v>
      </c>
      <c r="C187" t="s">
        <v>41</v>
      </c>
      <c r="D187">
        <v>497.64</v>
      </c>
      <c r="E187" t="str">
        <f>VLOOKUP(Transaction[[#This Row],[Category]],categories[],2,FALSE)</f>
        <v>Services</v>
      </c>
    </row>
    <row r="188" spans="1:5" x14ac:dyDescent="0.2">
      <c r="A188" s="6">
        <v>43691</v>
      </c>
      <c r="B188" t="s">
        <v>38</v>
      </c>
      <c r="C188" t="s">
        <v>23</v>
      </c>
      <c r="D188">
        <v>113.09</v>
      </c>
      <c r="E188" t="str">
        <f>VLOOKUP(Transaction[[#This Row],[Category]],categories[],2,FALSE)</f>
        <v>Merchandise</v>
      </c>
    </row>
    <row r="189" spans="1:5" x14ac:dyDescent="0.2">
      <c r="A189" s="6">
        <v>43691</v>
      </c>
      <c r="B189" t="s">
        <v>27</v>
      </c>
      <c r="C189" t="s">
        <v>26</v>
      </c>
      <c r="D189">
        <v>15.79</v>
      </c>
      <c r="E189" t="str">
        <f>VLOOKUP(Transaction[[#This Row],[Category]],categories[],2,FALSE)</f>
        <v>Services</v>
      </c>
    </row>
    <row r="190" spans="1:5" x14ac:dyDescent="0.2">
      <c r="A190" s="6">
        <v>43692</v>
      </c>
      <c r="B190" t="s">
        <v>24</v>
      </c>
      <c r="C190" t="s">
        <v>23</v>
      </c>
      <c r="D190">
        <v>74.45</v>
      </c>
      <c r="E190" t="str">
        <f>VLOOKUP(Transaction[[#This Row],[Category]],categories[],2,FALSE)</f>
        <v>Merchandise</v>
      </c>
    </row>
    <row r="191" spans="1:5" x14ac:dyDescent="0.2">
      <c r="A191" s="6">
        <v>43692</v>
      </c>
      <c r="B191" t="s">
        <v>28</v>
      </c>
      <c r="C191" t="s">
        <v>23</v>
      </c>
      <c r="D191">
        <v>62.17</v>
      </c>
      <c r="E191" t="str">
        <f>VLOOKUP(Transaction[[#This Row],[Category]],categories[],2,FALSE)</f>
        <v>Merchandise</v>
      </c>
    </row>
    <row r="192" spans="1:5" x14ac:dyDescent="0.2">
      <c r="A192" s="6">
        <v>43692</v>
      </c>
      <c r="B192" t="s">
        <v>37</v>
      </c>
      <c r="C192" t="s">
        <v>19</v>
      </c>
      <c r="D192">
        <v>22.8</v>
      </c>
      <c r="E192" t="str">
        <f>VLOOKUP(Transaction[[#This Row],[Category]],categories[],2,FALSE)</f>
        <v>Dining/Travel</v>
      </c>
    </row>
    <row r="193" spans="1:5" x14ac:dyDescent="0.2">
      <c r="A193" s="6">
        <v>43692</v>
      </c>
      <c r="B193" t="s">
        <v>38</v>
      </c>
      <c r="C193" t="s">
        <v>23</v>
      </c>
      <c r="D193">
        <v>20.99</v>
      </c>
      <c r="E193" t="str">
        <f>VLOOKUP(Transaction[[#This Row],[Category]],categories[],2,FALSE)</f>
        <v>Merchandise</v>
      </c>
    </row>
    <row r="194" spans="1:5" x14ac:dyDescent="0.2">
      <c r="A194" s="6">
        <v>43692</v>
      </c>
      <c r="B194" t="s">
        <v>37</v>
      </c>
      <c r="C194" t="s">
        <v>19</v>
      </c>
      <c r="D194">
        <v>21.42</v>
      </c>
      <c r="E194" t="str">
        <f>VLOOKUP(Transaction[[#This Row],[Category]],categories[],2,FALSE)</f>
        <v>Dining/Travel</v>
      </c>
    </row>
    <row r="195" spans="1:5" x14ac:dyDescent="0.2">
      <c r="A195" s="6">
        <v>43692</v>
      </c>
      <c r="B195" t="s">
        <v>32</v>
      </c>
      <c r="C195" t="s">
        <v>19</v>
      </c>
      <c r="D195">
        <v>81.900000000000006</v>
      </c>
      <c r="E195" t="str">
        <f>VLOOKUP(Transaction[[#This Row],[Category]],categories[],2,FALSE)</f>
        <v>Dining/Travel</v>
      </c>
    </row>
    <row r="196" spans="1:5" x14ac:dyDescent="0.2">
      <c r="A196" s="6">
        <v>43693</v>
      </c>
      <c r="B196" t="s">
        <v>37</v>
      </c>
      <c r="C196" t="s">
        <v>19</v>
      </c>
      <c r="D196">
        <v>19.489999999999998</v>
      </c>
      <c r="E196" t="str">
        <f>VLOOKUP(Transaction[[#This Row],[Category]],categories[],2,FALSE)</f>
        <v>Dining/Travel</v>
      </c>
    </row>
    <row r="197" spans="1:5" x14ac:dyDescent="0.2">
      <c r="A197" s="6">
        <v>43693</v>
      </c>
      <c r="B197" t="s">
        <v>31</v>
      </c>
      <c r="C197" t="s">
        <v>23</v>
      </c>
      <c r="D197">
        <v>29.22</v>
      </c>
      <c r="E197" t="str">
        <f>VLOOKUP(Transaction[[#This Row],[Category]],categories[],2,FALSE)</f>
        <v>Merchandise</v>
      </c>
    </row>
    <row r="198" spans="1:5" x14ac:dyDescent="0.2">
      <c r="A198" s="6">
        <v>43693</v>
      </c>
      <c r="B198" t="s">
        <v>33</v>
      </c>
      <c r="C198" t="s">
        <v>19</v>
      </c>
      <c r="D198">
        <v>22.48</v>
      </c>
      <c r="E198" t="str">
        <f>VLOOKUP(Transaction[[#This Row],[Category]],categories[],2,FALSE)</f>
        <v>Dining/Travel</v>
      </c>
    </row>
    <row r="199" spans="1:5" x14ac:dyDescent="0.2">
      <c r="A199" s="6">
        <v>43694</v>
      </c>
      <c r="B199" t="s">
        <v>38</v>
      </c>
      <c r="C199" t="s">
        <v>23</v>
      </c>
      <c r="D199">
        <v>59.72</v>
      </c>
      <c r="E199" t="str">
        <f>VLOOKUP(Transaction[[#This Row],[Category]],categories[],2,FALSE)</f>
        <v>Merchandise</v>
      </c>
    </row>
    <row r="200" spans="1:5" x14ac:dyDescent="0.2">
      <c r="A200" s="6">
        <v>43695</v>
      </c>
      <c r="B200" t="s">
        <v>31</v>
      </c>
      <c r="C200" t="s">
        <v>23</v>
      </c>
      <c r="D200">
        <v>49.67</v>
      </c>
      <c r="E200" t="str">
        <f>VLOOKUP(Transaction[[#This Row],[Category]],categories[],2,FALSE)</f>
        <v>Merchandise</v>
      </c>
    </row>
    <row r="201" spans="1:5" x14ac:dyDescent="0.2">
      <c r="A201" s="6">
        <v>43696</v>
      </c>
      <c r="B201" t="s">
        <v>32</v>
      </c>
      <c r="C201" t="s">
        <v>19</v>
      </c>
      <c r="D201">
        <v>31.14</v>
      </c>
      <c r="E201" t="str">
        <f>VLOOKUP(Transaction[[#This Row],[Category]],categories[],2,FALSE)</f>
        <v>Dining/Travel</v>
      </c>
    </row>
    <row r="202" spans="1:5" x14ac:dyDescent="0.2">
      <c r="A202" s="6">
        <v>43696</v>
      </c>
      <c r="B202" t="s">
        <v>29</v>
      </c>
      <c r="C202" t="s">
        <v>19</v>
      </c>
      <c r="D202">
        <v>6.8</v>
      </c>
      <c r="E202" t="str">
        <f>VLOOKUP(Transaction[[#This Row],[Category]],categories[],2,FALSE)</f>
        <v>Dining/Travel</v>
      </c>
    </row>
    <row r="203" spans="1:5" x14ac:dyDescent="0.2">
      <c r="A203" s="6">
        <v>43696</v>
      </c>
      <c r="B203" t="s">
        <v>30</v>
      </c>
      <c r="C203" t="s">
        <v>26</v>
      </c>
      <c r="D203">
        <v>43.18</v>
      </c>
      <c r="E203" t="str">
        <f>VLOOKUP(Transaction[[#This Row],[Category]],categories[],2,FALSE)</f>
        <v>Services</v>
      </c>
    </row>
    <row r="204" spans="1:5" x14ac:dyDescent="0.2">
      <c r="A204" s="6">
        <v>43696</v>
      </c>
      <c r="B204" t="s">
        <v>33</v>
      </c>
      <c r="C204" t="s">
        <v>19</v>
      </c>
      <c r="D204">
        <v>23.96</v>
      </c>
      <c r="E204" t="str">
        <f>VLOOKUP(Transaction[[#This Row],[Category]],categories[],2,FALSE)</f>
        <v>Dining/Travel</v>
      </c>
    </row>
    <row r="205" spans="1:5" x14ac:dyDescent="0.2">
      <c r="A205" s="6">
        <v>43696</v>
      </c>
      <c r="B205" t="s">
        <v>24</v>
      </c>
      <c r="C205" t="s">
        <v>23</v>
      </c>
      <c r="D205">
        <v>127.2</v>
      </c>
      <c r="E205" t="str">
        <f>VLOOKUP(Transaction[[#This Row],[Category]],categories[],2,FALSE)</f>
        <v>Merchandise</v>
      </c>
    </row>
    <row r="206" spans="1:5" x14ac:dyDescent="0.2">
      <c r="A206" s="6">
        <v>43698</v>
      </c>
      <c r="B206" t="s">
        <v>39</v>
      </c>
      <c r="C206" t="s">
        <v>23</v>
      </c>
      <c r="D206">
        <v>203.01</v>
      </c>
      <c r="E206" t="str">
        <f>VLOOKUP(Transaction[[#This Row],[Category]],categories[],2,FALSE)</f>
        <v>Merchandise</v>
      </c>
    </row>
    <row r="207" spans="1:5" x14ac:dyDescent="0.2">
      <c r="A207" s="6">
        <v>43698</v>
      </c>
      <c r="B207" t="s">
        <v>22</v>
      </c>
      <c r="C207" t="s">
        <v>19</v>
      </c>
      <c r="D207">
        <v>33.159999999999997</v>
      </c>
      <c r="E207" t="str">
        <f>VLOOKUP(Transaction[[#This Row],[Category]],categories[],2,FALSE)</f>
        <v>Dining/Travel</v>
      </c>
    </row>
    <row r="208" spans="1:5" x14ac:dyDescent="0.2">
      <c r="A208" s="6">
        <v>43699</v>
      </c>
      <c r="B208" t="s">
        <v>32</v>
      </c>
      <c r="C208" t="s">
        <v>19</v>
      </c>
      <c r="D208">
        <v>34.909999999999997</v>
      </c>
      <c r="E208" t="str">
        <f>VLOOKUP(Transaction[[#This Row],[Category]],categories[],2,FALSE)</f>
        <v>Dining/Travel</v>
      </c>
    </row>
    <row r="209" spans="1:5" x14ac:dyDescent="0.2">
      <c r="A209" s="6">
        <v>43699</v>
      </c>
      <c r="B209" t="s">
        <v>28</v>
      </c>
      <c r="C209" t="s">
        <v>23</v>
      </c>
      <c r="D209">
        <v>38.47</v>
      </c>
      <c r="E209" t="str">
        <f>VLOOKUP(Transaction[[#This Row],[Category]],categories[],2,FALSE)</f>
        <v>Merchandise</v>
      </c>
    </row>
    <row r="210" spans="1:5" x14ac:dyDescent="0.2">
      <c r="A210" s="6">
        <v>43699</v>
      </c>
      <c r="B210" t="s">
        <v>33</v>
      </c>
      <c r="C210" t="s">
        <v>19</v>
      </c>
      <c r="D210">
        <v>9.0399999999999991</v>
      </c>
      <c r="E210" t="str">
        <f>VLOOKUP(Transaction[[#This Row],[Category]],categories[],2,FALSE)</f>
        <v>Dining/Travel</v>
      </c>
    </row>
    <row r="211" spans="1:5" x14ac:dyDescent="0.2">
      <c r="A211" s="6">
        <v>43700</v>
      </c>
      <c r="B211" t="s">
        <v>38</v>
      </c>
      <c r="C211" t="s">
        <v>23</v>
      </c>
      <c r="D211">
        <v>8.07</v>
      </c>
      <c r="E211" t="str">
        <f>VLOOKUP(Transaction[[#This Row],[Category]],categories[],2,FALSE)</f>
        <v>Merchandise</v>
      </c>
    </row>
    <row r="212" spans="1:5" x14ac:dyDescent="0.2">
      <c r="A212" s="6">
        <v>43701</v>
      </c>
      <c r="B212" t="s">
        <v>38</v>
      </c>
      <c r="C212" t="s">
        <v>23</v>
      </c>
      <c r="D212">
        <v>43.08</v>
      </c>
      <c r="E212" t="str">
        <f>VLOOKUP(Transaction[[#This Row],[Category]],categories[],2,FALSE)</f>
        <v>Merchandise</v>
      </c>
    </row>
    <row r="213" spans="1:5" x14ac:dyDescent="0.2">
      <c r="A213" s="6">
        <v>43701</v>
      </c>
      <c r="B213" t="s">
        <v>53</v>
      </c>
      <c r="C213" t="s">
        <v>35</v>
      </c>
      <c r="D213">
        <v>387.09</v>
      </c>
      <c r="E213" t="str">
        <f>VLOOKUP(Transaction[[#This Row],[Category]],categories[],2,FALSE)</f>
        <v>Services</v>
      </c>
    </row>
    <row r="214" spans="1:5" x14ac:dyDescent="0.2">
      <c r="A214" s="6">
        <v>43702</v>
      </c>
      <c r="B214" t="s">
        <v>42</v>
      </c>
      <c r="C214" t="s">
        <v>41</v>
      </c>
      <c r="D214">
        <v>10.9</v>
      </c>
      <c r="E214" t="str">
        <f>VLOOKUP(Transaction[[#This Row],[Category]],categories[],2,FALSE)</f>
        <v>Services</v>
      </c>
    </row>
    <row r="215" spans="1:5" x14ac:dyDescent="0.2">
      <c r="A215" s="6">
        <v>43702</v>
      </c>
      <c r="B215" t="s">
        <v>46</v>
      </c>
      <c r="C215" t="s">
        <v>19</v>
      </c>
      <c r="D215">
        <v>8.61</v>
      </c>
      <c r="E215" t="str">
        <f>VLOOKUP(Transaction[[#This Row],[Category]],categories[],2,FALSE)</f>
        <v>Dining/Travel</v>
      </c>
    </row>
    <row r="216" spans="1:5" x14ac:dyDescent="0.2">
      <c r="A216" s="6">
        <v>43702</v>
      </c>
      <c r="B216" t="s">
        <v>32</v>
      </c>
      <c r="C216" t="s">
        <v>19</v>
      </c>
      <c r="D216">
        <v>34.64</v>
      </c>
      <c r="E216" t="str">
        <f>VLOOKUP(Transaction[[#This Row],[Category]],categories[],2,FALSE)</f>
        <v>Dining/Travel</v>
      </c>
    </row>
    <row r="217" spans="1:5" x14ac:dyDescent="0.2">
      <c r="A217" s="6">
        <v>43702</v>
      </c>
      <c r="B217" t="s">
        <v>32</v>
      </c>
      <c r="C217" t="s">
        <v>19</v>
      </c>
      <c r="D217">
        <v>40.409999999999997</v>
      </c>
      <c r="E217" t="str">
        <f>VLOOKUP(Transaction[[#This Row],[Category]],categories[],2,FALSE)</f>
        <v>Dining/Travel</v>
      </c>
    </row>
    <row r="218" spans="1:5" x14ac:dyDescent="0.2">
      <c r="A218" s="6">
        <v>43703</v>
      </c>
      <c r="B218" t="s">
        <v>33</v>
      </c>
      <c r="C218" t="s">
        <v>19</v>
      </c>
      <c r="D218">
        <v>13.58</v>
      </c>
      <c r="E218" t="str">
        <f>VLOOKUP(Transaction[[#This Row],[Category]],categories[],2,FALSE)</f>
        <v>Dining/Travel</v>
      </c>
    </row>
    <row r="219" spans="1:5" x14ac:dyDescent="0.2">
      <c r="A219" s="6">
        <v>43703</v>
      </c>
      <c r="B219" t="s">
        <v>36</v>
      </c>
      <c r="C219" t="s">
        <v>35</v>
      </c>
      <c r="D219">
        <v>126.41</v>
      </c>
      <c r="E219" t="str">
        <f>VLOOKUP(Transaction[[#This Row],[Category]],categories[],2,FALSE)</f>
        <v>Services</v>
      </c>
    </row>
    <row r="220" spans="1:5" x14ac:dyDescent="0.2">
      <c r="A220" s="6">
        <v>43703</v>
      </c>
      <c r="B220" t="s">
        <v>38</v>
      </c>
      <c r="C220" t="s">
        <v>23</v>
      </c>
      <c r="D220">
        <v>167.81</v>
      </c>
      <c r="E220" t="str">
        <f>VLOOKUP(Transaction[[#This Row],[Category]],categories[],2,FALSE)</f>
        <v>Merchandise</v>
      </c>
    </row>
    <row r="221" spans="1:5" x14ac:dyDescent="0.2">
      <c r="A221" s="6">
        <v>43703</v>
      </c>
      <c r="B221" t="s">
        <v>39</v>
      </c>
      <c r="C221" t="s">
        <v>23</v>
      </c>
      <c r="D221">
        <v>55.38</v>
      </c>
      <c r="E221" t="str">
        <f>VLOOKUP(Transaction[[#This Row],[Category]],categories[],2,FALSE)</f>
        <v>Merchandise</v>
      </c>
    </row>
    <row r="222" spans="1:5" x14ac:dyDescent="0.2">
      <c r="A222" s="6">
        <v>43704</v>
      </c>
      <c r="B222" t="s">
        <v>83</v>
      </c>
      <c r="C222" t="s">
        <v>41</v>
      </c>
      <c r="D222">
        <v>469.04</v>
      </c>
      <c r="E222" t="str">
        <f>VLOOKUP(Transaction[[#This Row],[Category]],categories[],2,FALSE)</f>
        <v>Services</v>
      </c>
    </row>
    <row r="223" spans="1:5" x14ac:dyDescent="0.2">
      <c r="A223" s="6">
        <v>43704</v>
      </c>
      <c r="B223" t="s">
        <v>39</v>
      </c>
      <c r="C223" t="s">
        <v>23</v>
      </c>
      <c r="D223">
        <v>93.6</v>
      </c>
      <c r="E223" t="str">
        <f>VLOOKUP(Transaction[[#This Row],[Category]],categories[],2,FALSE)</f>
        <v>Merchandise</v>
      </c>
    </row>
    <row r="224" spans="1:5" x14ac:dyDescent="0.2">
      <c r="A224" s="6">
        <v>43704</v>
      </c>
      <c r="B224" t="s">
        <v>47</v>
      </c>
      <c r="C224" t="s">
        <v>20</v>
      </c>
      <c r="D224">
        <v>16.55</v>
      </c>
      <c r="E224" t="str">
        <f>VLOOKUP(Transaction[[#This Row],[Category]],categories[],2,FALSE)</f>
        <v>Utilities</v>
      </c>
    </row>
    <row r="225" spans="1:5" x14ac:dyDescent="0.2">
      <c r="A225" s="6">
        <v>43704</v>
      </c>
      <c r="B225" t="s">
        <v>40</v>
      </c>
      <c r="C225" t="s">
        <v>19</v>
      </c>
      <c r="D225">
        <v>10.31</v>
      </c>
      <c r="E225" t="str">
        <f>VLOOKUP(Transaction[[#This Row],[Category]],categories[],2,FALSE)</f>
        <v>Dining/Travel</v>
      </c>
    </row>
    <row r="226" spans="1:5" x14ac:dyDescent="0.2">
      <c r="A226" s="6">
        <v>43705</v>
      </c>
      <c r="B226" t="s">
        <v>32</v>
      </c>
      <c r="C226" t="s">
        <v>19</v>
      </c>
      <c r="D226">
        <v>43.07</v>
      </c>
      <c r="E226" t="str">
        <f>VLOOKUP(Transaction[[#This Row],[Category]],categories[],2,FALSE)</f>
        <v>Dining/Travel</v>
      </c>
    </row>
    <row r="227" spans="1:5" x14ac:dyDescent="0.2">
      <c r="A227" s="6">
        <v>43705</v>
      </c>
      <c r="B227" t="s">
        <v>28</v>
      </c>
      <c r="C227" t="s">
        <v>23</v>
      </c>
      <c r="D227">
        <v>17.18</v>
      </c>
      <c r="E227" t="str">
        <f>VLOOKUP(Transaction[[#This Row],[Category]],categories[],2,FALSE)</f>
        <v>Merchandise</v>
      </c>
    </row>
    <row r="228" spans="1:5" x14ac:dyDescent="0.2">
      <c r="A228" s="6">
        <v>43706</v>
      </c>
      <c r="B228" t="s">
        <v>46</v>
      </c>
      <c r="C228" t="s">
        <v>19</v>
      </c>
      <c r="D228">
        <v>33.659999999999997</v>
      </c>
      <c r="E228" t="str">
        <f>VLOOKUP(Transaction[[#This Row],[Category]],categories[],2,FALSE)</f>
        <v>Dining/Travel</v>
      </c>
    </row>
    <row r="229" spans="1:5" x14ac:dyDescent="0.2">
      <c r="A229" s="6">
        <v>43706</v>
      </c>
      <c r="B229" t="s">
        <v>39</v>
      </c>
      <c r="C229" t="s">
        <v>23</v>
      </c>
      <c r="D229">
        <v>42.46</v>
      </c>
      <c r="E229" t="str">
        <f>VLOOKUP(Transaction[[#This Row],[Category]],categories[],2,FALSE)</f>
        <v>Merchandise</v>
      </c>
    </row>
    <row r="230" spans="1:5" x14ac:dyDescent="0.2">
      <c r="A230" s="6">
        <v>43707</v>
      </c>
      <c r="B230" t="s">
        <v>39</v>
      </c>
      <c r="C230" t="s">
        <v>23</v>
      </c>
      <c r="D230">
        <v>9.74</v>
      </c>
      <c r="E230" t="str">
        <f>VLOOKUP(Transaction[[#This Row],[Category]],categories[],2,FALSE)</f>
        <v>Merchandise</v>
      </c>
    </row>
    <row r="231" spans="1:5" x14ac:dyDescent="0.2">
      <c r="A231" s="6">
        <v>43707</v>
      </c>
      <c r="B231" t="s">
        <v>47</v>
      </c>
      <c r="C231" t="s">
        <v>20</v>
      </c>
      <c r="D231">
        <v>6.95</v>
      </c>
      <c r="E231" t="str">
        <f>VLOOKUP(Transaction[[#This Row],[Category]],categories[],2,FALSE)</f>
        <v>Utilities</v>
      </c>
    </row>
    <row r="232" spans="1:5" x14ac:dyDescent="0.2">
      <c r="A232" s="6">
        <v>43707</v>
      </c>
      <c r="B232" t="s">
        <v>28</v>
      </c>
      <c r="C232" t="s">
        <v>23</v>
      </c>
      <c r="D232">
        <v>34.68</v>
      </c>
      <c r="E232" t="str">
        <f>VLOOKUP(Transaction[[#This Row],[Category]],categories[],2,FALSE)</f>
        <v>Merchandise</v>
      </c>
    </row>
    <row r="233" spans="1:5" x14ac:dyDescent="0.2">
      <c r="A233" s="6">
        <v>43708</v>
      </c>
      <c r="B233" t="s">
        <v>24</v>
      </c>
      <c r="C233" t="s">
        <v>23</v>
      </c>
      <c r="D233">
        <v>112.15</v>
      </c>
      <c r="E233" t="str">
        <f>VLOOKUP(Transaction[[#This Row],[Category]],categories[],2,FALSE)</f>
        <v>Merchandise</v>
      </c>
    </row>
    <row r="234" spans="1:5" x14ac:dyDescent="0.2">
      <c r="A234" s="6">
        <v>43708</v>
      </c>
      <c r="B234" t="s">
        <v>24</v>
      </c>
      <c r="C234" t="s">
        <v>23</v>
      </c>
      <c r="D234">
        <v>280.2</v>
      </c>
      <c r="E234" t="str">
        <f>VLOOKUP(Transaction[[#This Row],[Category]],categories[],2,FALSE)</f>
        <v>Merchandise</v>
      </c>
    </row>
    <row r="235" spans="1:5" x14ac:dyDescent="0.2">
      <c r="A235" s="6">
        <v>43708</v>
      </c>
      <c r="B235" t="s">
        <v>82</v>
      </c>
      <c r="C235" t="s">
        <v>18</v>
      </c>
      <c r="D235">
        <v>78.739999999999995</v>
      </c>
      <c r="E235" t="str">
        <f>VLOOKUP(Transaction[[#This Row],[Category]],categories[],2,FALSE)</f>
        <v>Dining/Travel</v>
      </c>
    </row>
    <row r="236" spans="1:5" x14ac:dyDescent="0.2">
      <c r="A236" s="6">
        <f>DATE(YEAR(A235),MONTH(A235)+1,1)</f>
        <v>43709</v>
      </c>
      <c r="B236" t="s">
        <v>57</v>
      </c>
      <c r="C236" t="s">
        <v>56</v>
      </c>
      <c r="D236">
        <v>1565</v>
      </c>
      <c r="E236" t="str">
        <f>VLOOKUP(Transaction[[#This Row],[Category]],categories[],2,FALSE)</f>
        <v>Mortgage/Rent</v>
      </c>
    </row>
    <row r="237" spans="1:5" x14ac:dyDescent="0.2">
      <c r="A237" s="6">
        <v>43709</v>
      </c>
      <c r="B237" t="s">
        <v>55</v>
      </c>
      <c r="C237" t="s">
        <v>19</v>
      </c>
      <c r="D237">
        <v>73.010000000000005</v>
      </c>
      <c r="E237" t="str">
        <f>VLOOKUP(Transaction[[#This Row],[Category]],categories[],2,FALSE)</f>
        <v>Dining/Travel</v>
      </c>
    </row>
    <row r="238" spans="1:5" x14ac:dyDescent="0.2">
      <c r="A238" s="6">
        <v>43709</v>
      </c>
      <c r="B238" t="s">
        <v>39</v>
      </c>
      <c r="C238" t="s">
        <v>23</v>
      </c>
      <c r="D238">
        <v>67.12</v>
      </c>
      <c r="E238" t="str">
        <f>VLOOKUP(Transaction[[#This Row],[Category]],categories[],2,FALSE)</f>
        <v>Merchandise</v>
      </c>
    </row>
    <row r="239" spans="1:5" x14ac:dyDescent="0.2">
      <c r="A239" s="6">
        <v>43709</v>
      </c>
      <c r="B239" t="s">
        <v>28</v>
      </c>
      <c r="C239" t="s">
        <v>23</v>
      </c>
      <c r="D239">
        <v>143.52000000000001</v>
      </c>
      <c r="E239" t="str">
        <f>VLOOKUP(Transaction[[#This Row],[Category]],categories[],2,FALSE)</f>
        <v>Merchandise</v>
      </c>
    </row>
    <row r="240" spans="1:5" x14ac:dyDescent="0.2">
      <c r="A240" s="6">
        <v>43710</v>
      </c>
      <c r="B240" t="s">
        <v>33</v>
      </c>
      <c r="C240" t="s">
        <v>19</v>
      </c>
      <c r="D240">
        <v>74</v>
      </c>
      <c r="E240" t="str">
        <f>VLOOKUP(Transaction[[#This Row],[Category]],categories[],2,FALSE)</f>
        <v>Dining/Travel</v>
      </c>
    </row>
    <row r="241" spans="1:5" x14ac:dyDescent="0.2">
      <c r="A241" s="6">
        <v>43710</v>
      </c>
      <c r="B241" t="s">
        <v>32</v>
      </c>
      <c r="C241" t="s">
        <v>19</v>
      </c>
      <c r="D241">
        <v>20.440000000000001</v>
      </c>
      <c r="E241" t="str">
        <f>VLOOKUP(Transaction[[#This Row],[Category]],categories[],2,FALSE)</f>
        <v>Dining/Travel</v>
      </c>
    </row>
    <row r="242" spans="1:5" x14ac:dyDescent="0.2">
      <c r="A242" s="6">
        <v>43710</v>
      </c>
      <c r="B242" t="s">
        <v>27</v>
      </c>
      <c r="C242" t="s">
        <v>26</v>
      </c>
      <c r="D242">
        <v>8.19</v>
      </c>
      <c r="E242" t="str">
        <f>VLOOKUP(Transaction[[#This Row],[Category]],categories[],2,FALSE)</f>
        <v>Services</v>
      </c>
    </row>
    <row r="243" spans="1:5" x14ac:dyDescent="0.2">
      <c r="A243" s="6">
        <v>43710</v>
      </c>
      <c r="B243" t="s">
        <v>42</v>
      </c>
      <c r="C243" t="s">
        <v>41</v>
      </c>
      <c r="D243">
        <v>13.8</v>
      </c>
      <c r="E243" t="str">
        <f>VLOOKUP(Transaction[[#This Row],[Category]],categories[],2,FALSE)</f>
        <v>Services</v>
      </c>
    </row>
    <row r="244" spans="1:5" x14ac:dyDescent="0.2">
      <c r="A244" s="6">
        <v>43710</v>
      </c>
      <c r="B244" t="s">
        <v>42</v>
      </c>
      <c r="C244" t="s">
        <v>41</v>
      </c>
      <c r="D244">
        <v>11.3</v>
      </c>
      <c r="E244" t="str">
        <f>VLOOKUP(Transaction[[#This Row],[Category]],categories[],2,FALSE)</f>
        <v>Services</v>
      </c>
    </row>
    <row r="245" spans="1:5" x14ac:dyDescent="0.2">
      <c r="A245" s="6">
        <v>43711</v>
      </c>
      <c r="B245" t="s">
        <v>22</v>
      </c>
      <c r="C245" t="s">
        <v>19</v>
      </c>
      <c r="D245">
        <v>16.48</v>
      </c>
      <c r="E245" t="str">
        <f>VLOOKUP(Transaction[[#This Row],[Category]],categories[],2,FALSE)</f>
        <v>Dining/Travel</v>
      </c>
    </row>
    <row r="246" spans="1:5" x14ac:dyDescent="0.2">
      <c r="A246" s="6">
        <v>43711</v>
      </c>
      <c r="B246" t="s">
        <v>27</v>
      </c>
      <c r="C246" t="s">
        <v>26</v>
      </c>
      <c r="D246">
        <v>9.15</v>
      </c>
      <c r="E246" t="str">
        <f>VLOOKUP(Transaction[[#This Row],[Category]],categories[],2,FALSE)</f>
        <v>Services</v>
      </c>
    </row>
    <row r="247" spans="1:5" x14ac:dyDescent="0.2">
      <c r="A247" s="6">
        <v>43711</v>
      </c>
      <c r="B247" t="s">
        <v>31</v>
      </c>
      <c r="C247" t="s">
        <v>23</v>
      </c>
      <c r="D247">
        <v>52.98</v>
      </c>
      <c r="E247" t="str">
        <f>VLOOKUP(Transaction[[#This Row],[Category]],categories[],2,FALSE)</f>
        <v>Merchandise</v>
      </c>
    </row>
    <row r="248" spans="1:5" x14ac:dyDescent="0.2">
      <c r="A248" s="6">
        <v>43711</v>
      </c>
      <c r="B248" t="s">
        <v>34</v>
      </c>
      <c r="C248" t="s">
        <v>19</v>
      </c>
      <c r="D248">
        <v>76</v>
      </c>
      <c r="E248" t="str">
        <f>VLOOKUP(Transaction[[#This Row],[Category]],categories[],2,FALSE)</f>
        <v>Dining/Travel</v>
      </c>
    </row>
    <row r="249" spans="1:5" x14ac:dyDescent="0.2">
      <c r="A249" s="6">
        <v>43712</v>
      </c>
      <c r="B249" t="s">
        <v>85</v>
      </c>
      <c r="C249" t="s">
        <v>65</v>
      </c>
      <c r="D249">
        <v>211.14</v>
      </c>
      <c r="E249" t="str">
        <f>VLOOKUP(Transaction[[#This Row],[Category]],categories[],2,FALSE)</f>
        <v>Dining/Travel</v>
      </c>
    </row>
    <row r="250" spans="1:5" x14ac:dyDescent="0.2">
      <c r="A250" s="6">
        <v>43713</v>
      </c>
      <c r="B250" t="s">
        <v>45</v>
      </c>
      <c r="C250" t="s">
        <v>19</v>
      </c>
      <c r="D250">
        <v>38.630000000000003</v>
      </c>
      <c r="E250" t="str">
        <f>VLOOKUP(Transaction[[#This Row],[Category]],categories[],2,FALSE)</f>
        <v>Dining/Travel</v>
      </c>
    </row>
    <row r="251" spans="1:5" x14ac:dyDescent="0.2">
      <c r="A251" s="6">
        <v>43713</v>
      </c>
      <c r="B251" t="s">
        <v>39</v>
      </c>
      <c r="C251" t="s">
        <v>23</v>
      </c>
      <c r="D251">
        <v>62.41</v>
      </c>
      <c r="E251" t="str">
        <f>VLOOKUP(Transaction[[#This Row],[Category]],categories[],2,FALSE)</f>
        <v>Merchandise</v>
      </c>
    </row>
    <row r="252" spans="1:5" x14ac:dyDescent="0.2">
      <c r="A252" s="6">
        <v>43713</v>
      </c>
      <c r="B252" t="s">
        <v>38</v>
      </c>
      <c r="C252" t="s">
        <v>23</v>
      </c>
      <c r="D252">
        <v>15.17</v>
      </c>
      <c r="E252" t="str">
        <f>VLOOKUP(Transaction[[#This Row],[Category]],categories[],2,FALSE)</f>
        <v>Merchandise</v>
      </c>
    </row>
    <row r="253" spans="1:5" x14ac:dyDescent="0.2">
      <c r="A253" s="6">
        <v>43713</v>
      </c>
      <c r="B253" t="s">
        <v>40</v>
      </c>
      <c r="C253" t="s">
        <v>19</v>
      </c>
      <c r="D253">
        <v>51.76</v>
      </c>
      <c r="E253" t="str">
        <f>VLOOKUP(Transaction[[#This Row],[Category]],categories[],2,FALSE)</f>
        <v>Dining/Travel</v>
      </c>
    </row>
    <row r="254" spans="1:5" x14ac:dyDescent="0.2">
      <c r="A254" s="6">
        <v>43713</v>
      </c>
      <c r="B254" t="s">
        <v>28</v>
      </c>
      <c r="C254" t="s">
        <v>23</v>
      </c>
      <c r="D254">
        <v>8.5</v>
      </c>
      <c r="E254" t="str">
        <f>VLOOKUP(Transaction[[#This Row],[Category]],categories[],2,FALSE)</f>
        <v>Merchandise</v>
      </c>
    </row>
    <row r="255" spans="1:5" x14ac:dyDescent="0.2">
      <c r="A255" s="6">
        <v>43713</v>
      </c>
      <c r="B255" t="s">
        <v>31</v>
      </c>
      <c r="C255" t="s">
        <v>23</v>
      </c>
      <c r="D255">
        <v>311.55</v>
      </c>
      <c r="E255" t="str">
        <f>VLOOKUP(Transaction[[#This Row],[Category]],categories[],2,FALSE)</f>
        <v>Merchandise</v>
      </c>
    </row>
    <row r="256" spans="1:5" x14ac:dyDescent="0.2">
      <c r="A256" s="6">
        <v>43714</v>
      </c>
      <c r="B256" t="s">
        <v>38</v>
      </c>
      <c r="C256" t="s">
        <v>23</v>
      </c>
      <c r="D256">
        <v>10</v>
      </c>
      <c r="E256" t="str">
        <f>VLOOKUP(Transaction[[#This Row],[Category]],categories[],2,FALSE)</f>
        <v>Merchandise</v>
      </c>
    </row>
    <row r="257" spans="1:5" x14ac:dyDescent="0.2">
      <c r="A257" s="6">
        <v>43715</v>
      </c>
      <c r="B257" t="s">
        <v>38</v>
      </c>
      <c r="C257" t="s">
        <v>23</v>
      </c>
      <c r="D257">
        <v>25.32</v>
      </c>
      <c r="E257" t="str">
        <f>VLOOKUP(Transaction[[#This Row],[Category]],categories[],2,FALSE)</f>
        <v>Merchandise</v>
      </c>
    </row>
    <row r="258" spans="1:5" x14ac:dyDescent="0.2">
      <c r="A258" s="6">
        <v>43715</v>
      </c>
      <c r="B258" t="s">
        <v>45</v>
      </c>
      <c r="C258" t="s">
        <v>19</v>
      </c>
      <c r="D258">
        <v>25.08</v>
      </c>
      <c r="E258" t="str">
        <f>VLOOKUP(Transaction[[#This Row],[Category]],categories[],2,FALSE)</f>
        <v>Dining/Travel</v>
      </c>
    </row>
    <row r="259" spans="1:5" x14ac:dyDescent="0.2">
      <c r="A259" s="6">
        <v>43715</v>
      </c>
      <c r="B259" t="s">
        <v>37</v>
      </c>
      <c r="C259" t="s">
        <v>19</v>
      </c>
      <c r="D259">
        <v>15.41</v>
      </c>
      <c r="E259" t="str">
        <f>VLOOKUP(Transaction[[#This Row],[Category]],categories[],2,FALSE)</f>
        <v>Dining/Travel</v>
      </c>
    </row>
    <row r="260" spans="1:5" x14ac:dyDescent="0.2">
      <c r="A260" s="6">
        <v>43716</v>
      </c>
      <c r="B260" t="s">
        <v>24</v>
      </c>
      <c r="C260" t="s">
        <v>23</v>
      </c>
      <c r="D260">
        <v>13</v>
      </c>
      <c r="E260" t="str">
        <f>VLOOKUP(Transaction[[#This Row],[Category]],categories[],2,FALSE)</f>
        <v>Merchandise</v>
      </c>
    </row>
    <row r="261" spans="1:5" x14ac:dyDescent="0.2">
      <c r="A261" s="6">
        <v>43716</v>
      </c>
      <c r="B261" t="s">
        <v>52</v>
      </c>
      <c r="C261" t="s">
        <v>23</v>
      </c>
      <c r="D261">
        <v>91.68</v>
      </c>
      <c r="E261" t="str">
        <f>VLOOKUP(Transaction[[#This Row],[Category]],categories[],2,FALSE)</f>
        <v>Merchandise</v>
      </c>
    </row>
    <row r="262" spans="1:5" x14ac:dyDescent="0.2">
      <c r="A262" s="6">
        <v>43717</v>
      </c>
      <c r="B262" t="s">
        <v>24</v>
      </c>
      <c r="C262" t="s">
        <v>23</v>
      </c>
      <c r="D262">
        <v>152.80000000000001</v>
      </c>
      <c r="E262" t="str">
        <f>VLOOKUP(Transaction[[#This Row],[Category]],categories[],2,FALSE)</f>
        <v>Merchandise</v>
      </c>
    </row>
    <row r="263" spans="1:5" x14ac:dyDescent="0.2">
      <c r="A263" s="6">
        <v>43717</v>
      </c>
      <c r="B263" t="s">
        <v>54</v>
      </c>
      <c r="C263" t="s">
        <v>19</v>
      </c>
      <c r="D263">
        <v>32.71</v>
      </c>
      <c r="E263" t="str">
        <f>VLOOKUP(Transaction[[#This Row],[Category]],categories[],2,FALSE)</f>
        <v>Dining/Travel</v>
      </c>
    </row>
    <row r="264" spans="1:5" x14ac:dyDescent="0.2">
      <c r="A264" s="6">
        <v>43717</v>
      </c>
      <c r="B264" t="s">
        <v>52</v>
      </c>
      <c r="C264" t="s">
        <v>23</v>
      </c>
      <c r="D264">
        <v>15.92</v>
      </c>
      <c r="E264" t="str">
        <f>VLOOKUP(Transaction[[#This Row],[Category]],categories[],2,FALSE)</f>
        <v>Merchandise</v>
      </c>
    </row>
    <row r="265" spans="1:5" x14ac:dyDescent="0.2">
      <c r="A265" s="6">
        <v>43717</v>
      </c>
      <c r="B265" t="s">
        <v>46</v>
      </c>
      <c r="C265" t="s">
        <v>19</v>
      </c>
      <c r="D265">
        <v>6.13</v>
      </c>
      <c r="E265" t="str">
        <f>VLOOKUP(Transaction[[#This Row],[Category]],categories[],2,FALSE)</f>
        <v>Dining/Travel</v>
      </c>
    </row>
    <row r="266" spans="1:5" x14ac:dyDescent="0.2">
      <c r="A266" s="6">
        <v>43717</v>
      </c>
      <c r="B266" t="s">
        <v>29</v>
      </c>
      <c r="C266" t="s">
        <v>19</v>
      </c>
      <c r="D266">
        <v>20.2</v>
      </c>
      <c r="E266" t="str">
        <f>VLOOKUP(Transaction[[#This Row],[Category]],categories[],2,FALSE)</f>
        <v>Dining/Travel</v>
      </c>
    </row>
    <row r="267" spans="1:5" x14ac:dyDescent="0.2">
      <c r="A267" s="6">
        <v>43718</v>
      </c>
      <c r="B267" t="s">
        <v>45</v>
      </c>
      <c r="C267" t="s">
        <v>19</v>
      </c>
      <c r="D267">
        <v>81.41</v>
      </c>
      <c r="E267" t="str">
        <f>VLOOKUP(Transaction[[#This Row],[Category]],categories[],2,FALSE)</f>
        <v>Dining/Travel</v>
      </c>
    </row>
    <row r="268" spans="1:5" x14ac:dyDescent="0.2">
      <c r="A268" s="6">
        <v>43718</v>
      </c>
      <c r="B268" t="s">
        <v>31</v>
      </c>
      <c r="C268" t="s">
        <v>23</v>
      </c>
      <c r="D268">
        <v>54.65</v>
      </c>
      <c r="E268" t="str">
        <f>VLOOKUP(Transaction[[#This Row],[Category]],categories[],2,FALSE)</f>
        <v>Merchandise</v>
      </c>
    </row>
    <row r="269" spans="1:5" x14ac:dyDescent="0.2">
      <c r="A269" s="6">
        <v>43718</v>
      </c>
      <c r="B269" t="s">
        <v>45</v>
      </c>
      <c r="C269" t="s">
        <v>19</v>
      </c>
      <c r="D269">
        <v>1.18</v>
      </c>
      <c r="E269" t="str">
        <f>VLOOKUP(Transaction[[#This Row],[Category]],categories[],2,FALSE)</f>
        <v>Dining/Travel</v>
      </c>
    </row>
    <row r="270" spans="1:5" x14ac:dyDescent="0.2">
      <c r="A270" s="6">
        <v>43719</v>
      </c>
      <c r="B270" t="s">
        <v>24</v>
      </c>
      <c r="C270" t="s">
        <v>23</v>
      </c>
      <c r="D270">
        <v>80.98</v>
      </c>
      <c r="E270" t="str">
        <f>VLOOKUP(Transaction[[#This Row],[Category]],categories[],2,FALSE)</f>
        <v>Merchandise</v>
      </c>
    </row>
    <row r="271" spans="1:5" x14ac:dyDescent="0.2">
      <c r="A271" s="6">
        <v>43719</v>
      </c>
      <c r="B271" t="s">
        <v>46</v>
      </c>
      <c r="C271" t="s">
        <v>19</v>
      </c>
      <c r="D271">
        <v>7.44</v>
      </c>
      <c r="E271" t="str">
        <f>VLOOKUP(Transaction[[#This Row],[Category]],categories[],2,FALSE)</f>
        <v>Dining/Travel</v>
      </c>
    </row>
    <row r="272" spans="1:5" x14ac:dyDescent="0.2">
      <c r="A272" s="6">
        <v>43719</v>
      </c>
      <c r="B272" t="s">
        <v>39</v>
      </c>
      <c r="C272" t="s">
        <v>23</v>
      </c>
      <c r="D272">
        <v>33.26</v>
      </c>
      <c r="E272" t="str">
        <f>VLOOKUP(Transaction[[#This Row],[Category]],categories[],2,FALSE)</f>
        <v>Merchandise</v>
      </c>
    </row>
    <row r="273" spans="1:5" x14ac:dyDescent="0.2">
      <c r="A273" s="6">
        <v>43720</v>
      </c>
      <c r="B273" t="s">
        <v>32</v>
      </c>
      <c r="C273" t="s">
        <v>19</v>
      </c>
      <c r="D273">
        <v>51.7</v>
      </c>
      <c r="E273" t="str">
        <f>VLOOKUP(Transaction[[#This Row],[Category]],categories[],2,FALSE)</f>
        <v>Dining/Travel</v>
      </c>
    </row>
    <row r="274" spans="1:5" x14ac:dyDescent="0.2">
      <c r="A274" s="6">
        <v>43720</v>
      </c>
      <c r="B274" t="s">
        <v>78</v>
      </c>
      <c r="C274" t="s">
        <v>50</v>
      </c>
      <c r="D274">
        <v>11.04</v>
      </c>
      <c r="E274" t="str">
        <f>VLOOKUP(Transaction[[#This Row],[Category]],categories[],2,FALSE)</f>
        <v>Services</v>
      </c>
    </row>
    <row r="275" spans="1:5" x14ac:dyDescent="0.2">
      <c r="A275" s="6">
        <v>43721</v>
      </c>
      <c r="B275" t="s">
        <v>40</v>
      </c>
      <c r="C275" t="s">
        <v>19</v>
      </c>
      <c r="D275">
        <v>52.26</v>
      </c>
      <c r="E275" t="str">
        <f>VLOOKUP(Transaction[[#This Row],[Category]],categories[],2,FALSE)</f>
        <v>Dining/Travel</v>
      </c>
    </row>
    <row r="276" spans="1:5" x14ac:dyDescent="0.2">
      <c r="A276" s="6">
        <v>43722</v>
      </c>
      <c r="B276" t="s">
        <v>39</v>
      </c>
      <c r="C276" t="s">
        <v>23</v>
      </c>
      <c r="D276">
        <v>26.81</v>
      </c>
      <c r="E276" t="str">
        <f>VLOOKUP(Transaction[[#This Row],[Category]],categories[],2,FALSE)</f>
        <v>Merchandise</v>
      </c>
    </row>
    <row r="277" spans="1:5" x14ac:dyDescent="0.2">
      <c r="A277" s="6">
        <v>43723</v>
      </c>
      <c r="B277" t="s">
        <v>52</v>
      </c>
      <c r="C277" t="s">
        <v>23</v>
      </c>
      <c r="D277">
        <v>64.209999999999994</v>
      </c>
      <c r="E277" t="str">
        <f>VLOOKUP(Transaction[[#This Row],[Category]],categories[],2,FALSE)</f>
        <v>Merchandise</v>
      </c>
    </row>
    <row r="278" spans="1:5" x14ac:dyDescent="0.2">
      <c r="A278" s="6">
        <v>43724</v>
      </c>
      <c r="B278" t="s">
        <v>55</v>
      </c>
      <c r="C278" t="s">
        <v>19</v>
      </c>
      <c r="D278">
        <v>53.35</v>
      </c>
      <c r="E278" t="str">
        <f>VLOOKUP(Transaction[[#This Row],[Category]],categories[],2,FALSE)</f>
        <v>Dining/Travel</v>
      </c>
    </row>
    <row r="279" spans="1:5" x14ac:dyDescent="0.2">
      <c r="A279" s="6">
        <v>43725</v>
      </c>
      <c r="B279" t="s">
        <v>31</v>
      </c>
      <c r="C279" t="s">
        <v>23</v>
      </c>
      <c r="D279">
        <v>58.6</v>
      </c>
      <c r="E279" t="str">
        <f>VLOOKUP(Transaction[[#This Row],[Category]],categories[],2,FALSE)</f>
        <v>Merchandise</v>
      </c>
    </row>
    <row r="280" spans="1:5" x14ac:dyDescent="0.2">
      <c r="A280" s="6">
        <v>43725</v>
      </c>
      <c r="B280" t="s">
        <v>33</v>
      </c>
      <c r="C280" t="s">
        <v>19</v>
      </c>
      <c r="D280">
        <v>30.26</v>
      </c>
      <c r="E280" t="str">
        <f>VLOOKUP(Transaction[[#This Row],[Category]],categories[],2,FALSE)</f>
        <v>Dining/Travel</v>
      </c>
    </row>
    <row r="281" spans="1:5" x14ac:dyDescent="0.2">
      <c r="A281" s="6">
        <v>43726</v>
      </c>
      <c r="B281" t="s">
        <v>38</v>
      </c>
      <c r="C281" t="s">
        <v>23</v>
      </c>
      <c r="D281">
        <v>18.98</v>
      </c>
      <c r="E281" t="str">
        <f>VLOOKUP(Transaction[[#This Row],[Category]],categories[],2,FALSE)</f>
        <v>Merchandise</v>
      </c>
    </row>
    <row r="282" spans="1:5" x14ac:dyDescent="0.2">
      <c r="A282" s="6">
        <v>43726</v>
      </c>
      <c r="B282" t="s">
        <v>30</v>
      </c>
      <c r="C282" t="s">
        <v>26</v>
      </c>
      <c r="D282">
        <v>37.369999999999997</v>
      </c>
      <c r="E282" t="str">
        <f>VLOOKUP(Transaction[[#This Row],[Category]],categories[],2,FALSE)</f>
        <v>Services</v>
      </c>
    </row>
    <row r="283" spans="1:5" x14ac:dyDescent="0.2">
      <c r="A283" s="6">
        <v>43727</v>
      </c>
      <c r="B283" t="s">
        <v>28</v>
      </c>
      <c r="C283" t="s">
        <v>23</v>
      </c>
      <c r="D283">
        <v>91.65</v>
      </c>
      <c r="E283" t="str">
        <f>VLOOKUP(Transaction[[#This Row],[Category]],categories[],2,FALSE)</f>
        <v>Merchandise</v>
      </c>
    </row>
    <row r="284" spans="1:5" x14ac:dyDescent="0.2">
      <c r="A284" s="6">
        <v>43727</v>
      </c>
      <c r="B284" t="s">
        <v>73</v>
      </c>
      <c r="C284" t="s">
        <v>72</v>
      </c>
      <c r="D284">
        <v>17.649999999999999</v>
      </c>
      <c r="E284" t="str">
        <f>VLOOKUP(Transaction[[#This Row],[Category]],categories[],2,FALSE)</f>
        <v>Services</v>
      </c>
    </row>
    <row r="285" spans="1:5" x14ac:dyDescent="0.2">
      <c r="A285" s="6">
        <v>43729</v>
      </c>
      <c r="B285" t="s">
        <v>69</v>
      </c>
      <c r="C285" t="s">
        <v>68</v>
      </c>
      <c r="D285">
        <v>239.59</v>
      </c>
      <c r="E285" t="str">
        <f>VLOOKUP(Transaction[[#This Row],[Category]],categories[],2,FALSE)</f>
        <v>Dining/Travel</v>
      </c>
    </row>
    <row r="286" spans="1:5" x14ac:dyDescent="0.2">
      <c r="A286" s="6">
        <v>43730</v>
      </c>
      <c r="B286" t="s">
        <v>43</v>
      </c>
      <c r="C286" t="s">
        <v>10</v>
      </c>
      <c r="D286">
        <v>137</v>
      </c>
      <c r="E286" t="str">
        <f>VLOOKUP(Transaction[[#This Row],[Category]],categories[],2,FALSE)</f>
        <v>Utilities</v>
      </c>
    </row>
    <row r="287" spans="1:5" x14ac:dyDescent="0.2">
      <c r="A287" s="6">
        <v>43730</v>
      </c>
      <c r="B287" t="s">
        <v>45</v>
      </c>
      <c r="C287" t="s">
        <v>19</v>
      </c>
      <c r="D287">
        <v>37.799999999999997</v>
      </c>
      <c r="E287" t="str">
        <f>VLOOKUP(Transaction[[#This Row],[Category]],categories[],2,FALSE)</f>
        <v>Dining/Travel</v>
      </c>
    </row>
    <row r="288" spans="1:5" x14ac:dyDescent="0.2">
      <c r="A288" s="6">
        <v>43730</v>
      </c>
      <c r="B288" t="s">
        <v>32</v>
      </c>
      <c r="C288" t="s">
        <v>19</v>
      </c>
      <c r="D288">
        <v>27.45</v>
      </c>
      <c r="E288" t="str">
        <f>VLOOKUP(Transaction[[#This Row],[Category]],categories[],2,FALSE)</f>
        <v>Dining/Travel</v>
      </c>
    </row>
    <row r="289" spans="1:5" x14ac:dyDescent="0.2">
      <c r="A289" s="6">
        <v>43731</v>
      </c>
      <c r="B289" t="s">
        <v>40</v>
      </c>
      <c r="C289" t="s">
        <v>19</v>
      </c>
      <c r="D289">
        <v>13.06</v>
      </c>
      <c r="E289" t="str">
        <f>VLOOKUP(Transaction[[#This Row],[Category]],categories[],2,FALSE)</f>
        <v>Dining/Travel</v>
      </c>
    </row>
    <row r="290" spans="1:5" x14ac:dyDescent="0.2">
      <c r="A290" s="6">
        <v>43731</v>
      </c>
      <c r="B290" t="s">
        <v>29</v>
      </c>
      <c r="C290" t="s">
        <v>19</v>
      </c>
      <c r="D290">
        <v>17.760000000000002</v>
      </c>
      <c r="E290" t="str">
        <f>VLOOKUP(Transaction[[#This Row],[Category]],categories[],2,FALSE)</f>
        <v>Dining/Travel</v>
      </c>
    </row>
    <row r="291" spans="1:5" x14ac:dyDescent="0.2">
      <c r="A291" s="6">
        <v>43731</v>
      </c>
      <c r="B291" t="s">
        <v>27</v>
      </c>
      <c r="C291" t="s">
        <v>26</v>
      </c>
      <c r="D291">
        <v>2.2200000000000002</v>
      </c>
      <c r="E291" t="str">
        <f>VLOOKUP(Transaction[[#This Row],[Category]],categories[],2,FALSE)</f>
        <v>Services</v>
      </c>
    </row>
    <row r="292" spans="1:5" x14ac:dyDescent="0.2">
      <c r="A292" s="6">
        <v>43731</v>
      </c>
      <c r="B292" t="s">
        <v>28</v>
      </c>
      <c r="C292" t="s">
        <v>23</v>
      </c>
      <c r="D292">
        <v>76.430000000000007</v>
      </c>
      <c r="E292" t="str">
        <f>VLOOKUP(Transaction[[#This Row],[Category]],categories[],2,FALSE)</f>
        <v>Merchandise</v>
      </c>
    </row>
    <row r="293" spans="1:5" x14ac:dyDescent="0.2">
      <c r="A293" s="6">
        <v>43732</v>
      </c>
      <c r="B293" t="s">
        <v>37</v>
      </c>
      <c r="C293" t="s">
        <v>19</v>
      </c>
      <c r="D293">
        <v>17.309999999999999</v>
      </c>
      <c r="E293" t="str">
        <f>VLOOKUP(Transaction[[#This Row],[Category]],categories[],2,FALSE)</f>
        <v>Dining/Travel</v>
      </c>
    </row>
    <row r="294" spans="1:5" x14ac:dyDescent="0.2">
      <c r="A294" s="6">
        <v>43732</v>
      </c>
      <c r="B294" t="s">
        <v>30</v>
      </c>
      <c r="C294" t="s">
        <v>26</v>
      </c>
      <c r="D294">
        <v>32.6</v>
      </c>
      <c r="E294" t="str">
        <f>VLOOKUP(Transaction[[#This Row],[Category]],categories[],2,FALSE)</f>
        <v>Services</v>
      </c>
    </row>
    <row r="295" spans="1:5" x14ac:dyDescent="0.2">
      <c r="A295" s="6">
        <v>43732</v>
      </c>
      <c r="B295" t="s">
        <v>39</v>
      </c>
      <c r="C295" t="s">
        <v>23</v>
      </c>
      <c r="D295">
        <v>77.75</v>
      </c>
      <c r="E295" t="str">
        <f>VLOOKUP(Transaction[[#This Row],[Category]],categories[],2,FALSE)</f>
        <v>Merchandise</v>
      </c>
    </row>
    <row r="296" spans="1:5" x14ac:dyDescent="0.2">
      <c r="A296" s="6">
        <v>43733</v>
      </c>
      <c r="B296" t="s">
        <v>32</v>
      </c>
      <c r="C296" t="s">
        <v>19</v>
      </c>
      <c r="D296">
        <v>74</v>
      </c>
      <c r="E296" t="str">
        <f>VLOOKUP(Transaction[[#This Row],[Category]],categories[],2,FALSE)</f>
        <v>Dining/Travel</v>
      </c>
    </row>
    <row r="297" spans="1:5" x14ac:dyDescent="0.2">
      <c r="A297" s="6">
        <v>43733</v>
      </c>
      <c r="B297" t="s">
        <v>38</v>
      </c>
      <c r="C297" t="s">
        <v>23</v>
      </c>
      <c r="D297">
        <v>52.72</v>
      </c>
      <c r="E297" t="str">
        <f>VLOOKUP(Transaction[[#This Row],[Category]],categories[],2,FALSE)</f>
        <v>Merchandise</v>
      </c>
    </row>
    <row r="298" spans="1:5" x14ac:dyDescent="0.2">
      <c r="A298" s="6">
        <v>43734</v>
      </c>
      <c r="B298" t="s">
        <v>24</v>
      </c>
      <c r="C298" t="s">
        <v>23</v>
      </c>
      <c r="D298">
        <v>71.67</v>
      </c>
      <c r="E298" t="str">
        <f>VLOOKUP(Transaction[[#This Row],[Category]],categories[],2,FALSE)</f>
        <v>Merchandise</v>
      </c>
    </row>
    <row r="299" spans="1:5" x14ac:dyDescent="0.2">
      <c r="A299" s="6">
        <v>43734</v>
      </c>
      <c r="B299" t="s">
        <v>28</v>
      </c>
      <c r="C299" t="s">
        <v>23</v>
      </c>
      <c r="D299">
        <v>5.24</v>
      </c>
      <c r="E299" t="str">
        <f>VLOOKUP(Transaction[[#This Row],[Category]],categories[],2,FALSE)</f>
        <v>Merchandise</v>
      </c>
    </row>
    <row r="300" spans="1:5" x14ac:dyDescent="0.2">
      <c r="A300" s="6">
        <v>43734</v>
      </c>
      <c r="B300" t="s">
        <v>32</v>
      </c>
      <c r="C300" t="s">
        <v>19</v>
      </c>
      <c r="D300">
        <v>37.85</v>
      </c>
      <c r="E300" t="str">
        <f>VLOOKUP(Transaction[[#This Row],[Category]],categories[],2,FALSE)</f>
        <v>Dining/Travel</v>
      </c>
    </row>
    <row r="301" spans="1:5" x14ac:dyDescent="0.2">
      <c r="A301" s="6">
        <v>43735</v>
      </c>
      <c r="B301" t="s">
        <v>46</v>
      </c>
      <c r="C301" t="s">
        <v>19</v>
      </c>
      <c r="D301">
        <v>16.690000000000001</v>
      </c>
      <c r="E301" t="str">
        <f>VLOOKUP(Transaction[[#This Row],[Category]],categories[],2,FALSE)</f>
        <v>Dining/Travel</v>
      </c>
    </row>
    <row r="302" spans="1:5" x14ac:dyDescent="0.2">
      <c r="A302" s="6">
        <v>43735</v>
      </c>
      <c r="B302" t="s">
        <v>40</v>
      </c>
      <c r="C302" t="s">
        <v>19</v>
      </c>
      <c r="D302">
        <v>27.91</v>
      </c>
      <c r="E302" t="str">
        <f>VLOOKUP(Transaction[[#This Row],[Category]],categories[],2,FALSE)</f>
        <v>Dining/Travel</v>
      </c>
    </row>
    <row r="303" spans="1:5" x14ac:dyDescent="0.2">
      <c r="A303" s="6">
        <v>43736</v>
      </c>
      <c r="B303" t="s">
        <v>43</v>
      </c>
      <c r="C303" t="s">
        <v>10</v>
      </c>
      <c r="D303">
        <v>108.32</v>
      </c>
      <c r="E303" t="str">
        <f>VLOOKUP(Transaction[[#This Row],[Category]],categories[],2,FALSE)</f>
        <v>Utilities</v>
      </c>
    </row>
    <row r="304" spans="1:5" x14ac:dyDescent="0.2">
      <c r="A304" s="6">
        <v>43736</v>
      </c>
      <c r="B304" t="s">
        <v>69</v>
      </c>
      <c r="C304" t="s">
        <v>68</v>
      </c>
      <c r="D304">
        <v>194.2</v>
      </c>
      <c r="E304" t="str">
        <f>VLOOKUP(Transaction[[#This Row],[Category]],categories[],2,FALSE)</f>
        <v>Dining/Travel</v>
      </c>
    </row>
    <row r="305" spans="1:5" x14ac:dyDescent="0.2">
      <c r="A305" s="6">
        <v>43736</v>
      </c>
      <c r="B305" t="s">
        <v>45</v>
      </c>
      <c r="C305" t="s">
        <v>19</v>
      </c>
      <c r="D305">
        <v>21.97</v>
      </c>
      <c r="E305" t="str">
        <f>VLOOKUP(Transaction[[#This Row],[Category]],categories[],2,FALSE)</f>
        <v>Dining/Travel</v>
      </c>
    </row>
    <row r="306" spans="1:5" x14ac:dyDescent="0.2">
      <c r="A306" s="6">
        <v>43736</v>
      </c>
      <c r="B306" t="s">
        <v>38</v>
      </c>
      <c r="C306" t="s">
        <v>23</v>
      </c>
      <c r="D306">
        <v>25.45</v>
      </c>
      <c r="E306" t="str">
        <f>VLOOKUP(Transaction[[#This Row],[Category]],categories[],2,FALSE)</f>
        <v>Merchandise</v>
      </c>
    </row>
    <row r="307" spans="1:5" x14ac:dyDescent="0.2">
      <c r="A307" s="6">
        <v>43736</v>
      </c>
      <c r="B307" t="s">
        <v>69</v>
      </c>
      <c r="C307" t="s">
        <v>68</v>
      </c>
      <c r="D307">
        <v>94.05</v>
      </c>
      <c r="E307" t="str">
        <f>VLOOKUP(Transaction[[#This Row],[Category]],categories[],2,FALSE)</f>
        <v>Dining/Travel</v>
      </c>
    </row>
    <row r="308" spans="1:5" x14ac:dyDescent="0.2">
      <c r="A308" s="6">
        <v>43737</v>
      </c>
      <c r="B308" t="s">
        <v>39</v>
      </c>
      <c r="C308" t="s">
        <v>23</v>
      </c>
      <c r="D308">
        <v>72.62</v>
      </c>
      <c r="E308" t="str">
        <f>VLOOKUP(Transaction[[#This Row],[Category]],categories[],2,FALSE)</f>
        <v>Merchandise</v>
      </c>
    </row>
    <row r="309" spans="1:5" x14ac:dyDescent="0.2">
      <c r="A309" s="6">
        <v>43738</v>
      </c>
      <c r="B309">
        <v>0</v>
      </c>
      <c r="C309" t="s">
        <v>64</v>
      </c>
      <c r="D309">
        <v>0</v>
      </c>
      <c r="E309" t="str">
        <f>VLOOKUP(Transaction[[#This Row],[Category]],categories[],2,FALSE)</f>
        <v>Payment/Credit</v>
      </c>
    </row>
    <row r="310" spans="1:5" x14ac:dyDescent="0.2">
      <c r="A310" s="6">
        <v>43738</v>
      </c>
      <c r="B310" t="s">
        <v>38</v>
      </c>
      <c r="C310" t="s">
        <v>23</v>
      </c>
      <c r="D310">
        <v>147.47</v>
      </c>
      <c r="E310" t="str">
        <f>VLOOKUP(Transaction[[#This Row],[Category]],categories[],2,FALSE)</f>
        <v>Merchandise</v>
      </c>
    </row>
    <row r="311" spans="1:5" x14ac:dyDescent="0.2">
      <c r="A311" s="6">
        <v>43738</v>
      </c>
      <c r="B311" t="s">
        <v>39</v>
      </c>
      <c r="C311" t="s">
        <v>23</v>
      </c>
      <c r="D311">
        <v>68.239999999999995</v>
      </c>
      <c r="E311" t="str">
        <f>VLOOKUP(Transaction[[#This Row],[Category]],categories[],2,FALSE)</f>
        <v>Merchandise</v>
      </c>
    </row>
    <row r="312" spans="1:5" x14ac:dyDescent="0.2">
      <c r="A312" s="6">
        <f>DATE(YEAR(A311),MONTH(A311)+1,1)</f>
        <v>43739</v>
      </c>
      <c r="B312" t="s">
        <v>57</v>
      </c>
      <c r="C312" t="s">
        <v>56</v>
      </c>
      <c r="D312">
        <v>1565</v>
      </c>
      <c r="E312" t="str">
        <f>VLOOKUP(Transaction[[#This Row],[Category]],categories[],2,FALSE)</f>
        <v>Mortgage/Rent</v>
      </c>
    </row>
    <row r="313" spans="1:5" x14ac:dyDescent="0.2">
      <c r="A313" s="6">
        <v>43739</v>
      </c>
      <c r="B313" t="s">
        <v>39</v>
      </c>
      <c r="C313" t="s">
        <v>23</v>
      </c>
      <c r="D313">
        <v>13.92</v>
      </c>
      <c r="E313" t="str">
        <f>VLOOKUP(Transaction[[#This Row],[Category]],categories[],2,FALSE)</f>
        <v>Merchandise</v>
      </c>
    </row>
    <row r="314" spans="1:5" x14ac:dyDescent="0.2">
      <c r="A314" s="6">
        <v>43739</v>
      </c>
      <c r="B314" t="s">
        <v>28</v>
      </c>
      <c r="C314" t="s">
        <v>23</v>
      </c>
      <c r="D314">
        <v>142.30000000000001</v>
      </c>
      <c r="E314" t="str">
        <f>VLOOKUP(Transaction[[#This Row],[Category]],categories[],2,FALSE)</f>
        <v>Merchandise</v>
      </c>
    </row>
    <row r="315" spans="1:5" x14ac:dyDescent="0.2">
      <c r="A315" s="6">
        <v>43740</v>
      </c>
      <c r="B315" t="s">
        <v>24</v>
      </c>
      <c r="C315" t="s">
        <v>23</v>
      </c>
      <c r="D315">
        <v>76.88</v>
      </c>
      <c r="E315" t="str">
        <f>VLOOKUP(Transaction[[#This Row],[Category]],categories[],2,FALSE)</f>
        <v>Merchandise</v>
      </c>
    </row>
    <row r="316" spans="1:5" x14ac:dyDescent="0.2">
      <c r="A316" s="6">
        <v>43740</v>
      </c>
      <c r="B316" t="s">
        <v>32</v>
      </c>
      <c r="C316" t="s">
        <v>19</v>
      </c>
      <c r="D316">
        <v>26.83</v>
      </c>
      <c r="E316" t="str">
        <f>VLOOKUP(Transaction[[#This Row],[Category]],categories[],2,FALSE)</f>
        <v>Dining/Travel</v>
      </c>
    </row>
    <row r="317" spans="1:5" x14ac:dyDescent="0.2">
      <c r="A317" s="6">
        <v>43742</v>
      </c>
      <c r="B317" t="s">
        <v>31</v>
      </c>
      <c r="C317" t="s">
        <v>23</v>
      </c>
      <c r="D317">
        <v>56.08</v>
      </c>
      <c r="E317" t="str">
        <f>VLOOKUP(Transaction[[#This Row],[Category]],categories[],2,FALSE)</f>
        <v>Merchandise</v>
      </c>
    </row>
    <row r="318" spans="1:5" x14ac:dyDescent="0.2">
      <c r="A318" s="6">
        <v>43743</v>
      </c>
      <c r="B318" t="s">
        <v>33</v>
      </c>
      <c r="C318" t="s">
        <v>19</v>
      </c>
      <c r="D318">
        <v>27.76</v>
      </c>
      <c r="E318" t="str">
        <f>VLOOKUP(Transaction[[#This Row],[Category]],categories[],2,FALSE)</f>
        <v>Dining/Travel</v>
      </c>
    </row>
    <row r="319" spans="1:5" x14ac:dyDescent="0.2">
      <c r="A319" s="6">
        <v>43744</v>
      </c>
      <c r="B319" t="s">
        <v>73</v>
      </c>
      <c r="C319" t="s">
        <v>72</v>
      </c>
      <c r="D319">
        <v>13.59</v>
      </c>
      <c r="E319" t="str">
        <f>VLOOKUP(Transaction[[#This Row],[Category]],categories[],2,FALSE)</f>
        <v>Services</v>
      </c>
    </row>
    <row r="320" spans="1:5" x14ac:dyDescent="0.2">
      <c r="A320" s="6">
        <v>43745</v>
      </c>
      <c r="B320" t="s">
        <v>38</v>
      </c>
      <c r="C320" t="s">
        <v>23</v>
      </c>
      <c r="D320">
        <v>48.27</v>
      </c>
      <c r="E320" t="str">
        <f>VLOOKUP(Transaction[[#This Row],[Category]],categories[],2,FALSE)</f>
        <v>Merchandise</v>
      </c>
    </row>
    <row r="321" spans="1:5" x14ac:dyDescent="0.2">
      <c r="A321" s="6">
        <v>43745</v>
      </c>
      <c r="B321" t="s">
        <v>28</v>
      </c>
      <c r="C321" t="s">
        <v>23</v>
      </c>
      <c r="D321">
        <v>8.3800000000000008</v>
      </c>
      <c r="E321" t="str">
        <f>VLOOKUP(Transaction[[#This Row],[Category]],categories[],2,FALSE)</f>
        <v>Merchandise</v>
      </c>
    </row>
    <row r="322" spans="1:5" x14ac:dyDescent="0.2">
      <c r="A322" s="6">
        <v>43746</v>
      </c>
      <c r="B322" t="s">
        <v>37</v>
      </c>
      <c r="C322" t="s">
        <v>19</v>
      </c>
      <c r="D322">
        <v>93.02</v>
      </c>
      <c r="E322" t="str">
        <f>VLOOKUP(Transaction[[#This Row],[Category]],categories[],2,FALSE)</f>
        <v>Dining/Travel</v>
      </c>
    </row>
    <row r="323" spans="1:5" x14ac:dyDescent="0.2">
      <c r="A323" s="6">
        <v>43746</v>
      </c>
      <c r="B323" t="s">
        <v>55</v>
      </c>
      <c r="C323" t="s">
        <v>19</v>
      </c>
      <c r="D323">
        <v>30.39</v>
      </c>
      <c r="E323" t="str">
        <f>VLOOKUP(Transaction[[#This Row],[Category]],categories[],2,FALSE)</f>
        <v>Dining/Travel</v>
      </c>
    </row>
    <row r="324" spans="1:5" x14ac:dyDescent="0.2">
      <c r="A324" s="6">
        <v>43747</v>
      </c>
      <c r="B324" t="s">
        <v>43</v>
      </c>
      <c r="C324" t="s">
        <v>10</v>
      </c>
      <c r="D324">
        <v>153.96</v>
      </c>
      <c r="E324" t="str">
        <f>VLOOKUP(Transaction[[#This Row],[Category]],categories[],2,FALSE)</f>
        <v>Utilities</v>
      </c>
    </row>
    <row r="325" spans="1:5" x14ac:dyDescent="0.2">
      <c r="A325" s="6">
        <v>43747</v>
      </c>
      <c r="B325" t="s">
        <v>69</v>
      </c>
      <c r="C325" t="s">
        <v>68</v>
      </c>
      <c r="D325">
        <v>220.18</v>
      </c>
      <c r="E325" t="str">
        <f>VLOOKUP(Transaction[[#This Row],[Category]],categories[],2,FALSE)</f>
        <v>Dining/Travel</v>
      </c>
    </row>
    <row r="326" spans="1:5" x14ac:dyDescent="0.2">
      <c r="A326" s="6">
        <v>43747</v>
      </c>
      <c r="B326" t="s">
        <v>30</v>
      </c>
      <c r="C326" t="s">
        <v>26</v>
      </c>
      <c r="D326">
        <v>13.96</v>
      </c>
      <c r="E326" t="str">
        <f>VLOOKUP(Transaction[[#This Row],[Category]],categories[],2,FALSE)</f>
        <v>Services</v>
      </c>
    </row>
    <row r="327" spans="1:5" x14ac:dyDescent="0.2">
      <c r="A327" s="6">
        <v>43748</v>
      </c>
      <c r="B327" t="s">
        <v>46</v>
      </c>
      <c r="C327" t="s">
        <v>19</v>
      </c>
      <c r="D327">
        <v>56.72</v>
      </c>
      <c r="E327" t="str">
        <f>VLOOKUP(Transaction[[#This Row],[Category]],categories[],2,FALSE)</f>
        <v>Dining/Travel</v>
      </c>
    </row>
    <row r="328" spans="1:5" x14ac:dyDescent="0.2">
      <c r="A328" s="6">
        <v>43748</v>
      </c>
      <c r="B328" t="s">
        <v>28</v>
      </c>
      <c r="C328" t="s">
        <v>23</v>
      </c>
      <c r="D328">
        <v>3.83</v>
      </c>
      <c r="E328" t="str">
        <f>VLOOKUP(Transaction[[#This Row],[Category]],categories[],2,FALSE)</f>
        <v>Merchandise</v>
      </c>
    </row>
    <row r="329" spans="1:5" x14ac:dyDescent="0.2">
      <c r="A329" s="6">
        <v>43748</v>
      </c>
      <c r="B329" t="s">
        <v>38</v>
      </c>
      <c r="C329" t="s">
        <v>23</v>
      </c>
      <c r="D329">
        <v>87.1</v>
      </c>
      <c r="E329" t="str">
        <f>VLOOKUP(Transaction[[#This Row],[Category]],categories[],2,FALSE)</f>
        <v>Merchandise</v>
      </c>
    </row>
    <row r="330" spans="1:5" x14ac:dyDescent="0.2">
      <c r="A330" s="6">
        <v>43748</v>
      </c>
      <c r="B330" t="s">
        <v>46</v>
      </c>
      <c r="C330" t="s">
        <v>19</v>
      </c>
      <c r="D330">
        <v>10.79</v>
      </c>
      <c r="E330" t="str">
        <f>VLOOKUP(Transaction[[#This Row],[Category]],categories[],2,FALSE)</f>
        <v>Dining/Travel</v>
      </c>
    </row>
    <row r="331" spans="1:5" x14ac:dyDescent="0.2">
      <c r="A331" s="6">
        <v>43748</v>
      </c>
      <c r="B331" t="s">
        <v>46</v>
      </c>
      <c r="C331" t="s">
        <v>19</v>
      </c>
      <c r="D331">
        <v>3.46</v>
      </c>
      <c r="E331" t="str">
        <f>VLOOKUP(Transaction[[#This Row],[Category]],categories[],2,FALSE)</f>
        <v>Dining/Travel</v>
      </c>
    </row>
    <row r="332" spans="1:5" x14ac:dyDescent="0.2">
      <c r="A332" s="6">
        <v>43749</v>
      </c>
      <c r="B332" t="s">
        <v>38</v>
      </c>
      <c r="C332" t="s">
        <v>23</v>
      </c>
      <c r="D332">
        <v>106.52</v>
      </c>
      <c r="E332" t="str">
        <f>VLOOKUP(Transaction[[#This Row],[Category]],categories[],2,FALSE)</f>
        <v>Merchandise</v>
      </c>
    </row>
    <row r="333" spans="1:5" x14ac:dyDescent="0.2">
      <c r="A333" s="6">
        <v>43750</v>
      </c>
      <c r="B333" t="s">
        <v>27</v>
      </c>
      <c r="C333" t="s">
        <v>26</v>
      </c>
      <c r="D333">
        <v>48.73</v>
      </c>
      <c r="E333" t="str">
        <f>VLOOKUP(Transaction[[#This Row],[Category]],categories[],2,FALSE)</f>
        <v>Services</v>
      </c>
    </row>
    <row r="334" spans="1:5" x14ac:dyDescent="0.2">
      <c r="A334" s="6">
        <v>43751</v>
      </c>
      <c r="B334" t="s">
        <v>29</v>
      </c>
      <c r="C334" t="s">
        <v>19</v>
      </c>
      <c r="D334">
        <v>18.22</v>
      </c>
      <c r="E334" t="str">
        <f>VLOOKUP(Transaction[[#This Row],[Category]],categories[],2,FALSE)</f>
        <v>Dining/Travel</v>
      </c>
    </row>
    <row r="335" spans="1:5" x14ac:dyDescent="0.2">
      <c r="A335" s="6">
        <v>43751</v>
      </c>
      <c r="B335" t="s">
        <v>38</v>
      </c>
      <c r="C335" t="s">
        <v>23</v>
      </c>
      <c r="D335">
        <v>44.21</v>
      </c>
      <c r="E335" t="str">
        <f>VLOOKUP(Transaction[[#This Row],[Category]],categories[],2,FALSE)</f>
        <v>Merchandise</v>
      </c>
    </row>
    <row r="336" spans="1:5" x14ac:dyDescent="0.2">
      <c r="A336" s="6">
        <v>43751</v>
      </c>
      <c r="B336" t="s">
        <v>28</v>
      </c>
      <c r="C336" t="s">
        <v>23</v>
      </c>
      <c r="D336">
        <v>17.79</v>
      </c>
      <c r="E336" t="str">
        <f>VLOOKUP(Transaction[[#This Row],[Category]],categories[],2,FALSE)</f>
        <v>Merchandise</v>
      </c>
    </row>
    <row r="337" spans="1:5" x14ac:dyDescent="0.2">
      <c r="A337" s="6">
        <v>43752</v>
      </c>
      <c r="B337" t="s">
        <v>24</v>
      </c>
      <c r="C337" t="s">
        <v>23</v>
      </c>
      <c r="D337">
        <v>37.200000000000003</v>
      </c>
      <c r="E337" t="str">
        <f>VLOOKUP(Transaction[[#This Row],[Category]],categories[],2,FALSE)</f>
        <v>Merchandise</v>
      </c>
    </row>
    <row r="338" spans="1:5" x14ac:dyDescent="0.2">
      <c r="A338" s="6">
        <v>43753</v>
      </c>
      <c r="B338" t="s">
        <v>45</v>
      </c>
      <c r="C338" t="s">
        <v>19</v>
      </c>
      <c r="D338">
        <v>2.34</v>
      </c>
      <c r="E338" t="str">
        <f>VLOOKUP(Transaction[[#This Row],[Category]],categories[],2,FALSE)</f>
        <v>Dining/Travel</v>
      </c>
    </row>
    <row r="339" spans="1:5" x14ac:dyDescent="0.2">
      <c r="A339" s="6">
        <v>43753</v>
      </c>
      <c r="B339" t="s">
        <v>24</v>
      </c>
      <c r="C339" t="s">
        <v>23</v>
      </c>
      <c r="D339">
        <v>7.18</v>
      </c>
      <c r="E339" t="str">
        <f>VLOOKUP(Transaction[[#This Row],[Category]],categories[],2,FALSE)</f>
        <v>Merchandise</v>
      </c>
    </row>
    <row r="340" spans="1:5" x14ac:dyDescent="0.2">
      <c r="A340" s="6">
        <v>43754</v>
      </c>
      <c r="B340" t="s">
        <v>31</v>
      </c>
      <c r="C340" t="s">
        <v>23</v>
      </c>
      <c r="D340">
        <v>71.900000000000006</v>
      </c>
      <c r="E340" t="str">
        <f>VLOOKUP(Transaction[[#This Row],[Category]],categories[],2,FALSE)</f>
        <v>Merchandise</v>
      </c>
    </row>
    <row r="341" spans="1:5" x14ac:dyDescent="0.2">
      <c r="A341" s="6">
        <v>43754</v>
      </c>
      <c r="B341" t="s">
        <v>32</v>
      </c>
      <c r="C341" t="s">
        <v>19</v>
      </c>
      <c r="D341">
        <v>18.61</v>
      </c>
      <c r="E341" t="str">
        <f>VLOOKUP(Transaction[[#This Row],[Category]],categories[],2,FALSE)</f>
        <v>Dining/Travel</v>
      </c>
    </row>
    <row r="342" spans="1:5" x14ac:dyDescent="0.2">
      <c r="A342" s="6">
        <v>43754</v>
      </c>
      <c r="B342" t="s">
        <v>63</v>
      </c>
      <c r="C342" t="s">
        <v>35</v>
      </c>
      <c r="D342">
        <v>704</v>
      </c>
      <c r="E342" t="str">
        <f>VLOOKUP(Transaction[[#This Row],[Category]],categories[],2,FALSE)</f>
        <v>Services</v>
      </c>
    </row>
    <row r="343" spans="1:5" x14ac:dyDescent="0.2">
      <c r="A343" s="6">
        <v>43754</v>
      </c>
      <c r="B343" t="s">
        <v>47</v>
      </c>
      <c r="C343" t="s">
        <v>20</v>
      </c>
      <c r="D343">
        <v>6.11</v>
      </c>
      <c r="E343" t="str">
        <f>VLOOKUP(Transaction[[#This Row],[Category]],categories[],2,FALSE)</f>
        <v>Utilities</v>
      </c>
    </row>
    <row r="344" spans="1:5" x14ac:dyDescent="0.2">
      <c r="A344" s="6">
        <v>43755</v>
      </c>
      <c r="B344" t="s">
        <v>39</v>
      </c>
      <c r="C344" t="s">
        <v>23</v>
      </c>
      <c r="D344">
        <v>23.09</v>
      </c>
      <c r="E344" t="str">
        <f>VLOOKUP(Transaction[[#This Row],[Category]],categories[],2,FALSE)</f>
        <v>Merchandise</v>
      </c>
    </row>
    <row r="345" spans="1:5" x14ac:dyDescent="0.2">
      <c r="A345" s="6">
        <v>43755</v>
      </c>
      <c r="B345" t="s">
        <v>30</v>
      </c>
      <c r="C345" t="s">
        <v>26</v>
      </c>
      <c r="D345">
        <v>51.19</v>
      </c>
      <c r="E345" t="str">
        <f>VLOOKUP(Transaction[[#This Row],[Category]],categories[],2,FALSE)</f>
        <v>Services</v>
      </c>
    </row>
    <row r="346" spans="1:5" x14ac:dyDescent="0.2">
      <c r="A346" s="6">
        <v>43756</v>
      </c>
      <c r="B346" t="s">
        <v>45</v>
      </c>
      <c r="C346" t="s">
        <v>19</v>
      </c>
      <c r="D346">
        <v>38.64</v>
      </c>
      <c r="E346" t="str">
        <f>VLOOKUP(Transaction[[#This Row],[Category]],categories[],2,FALSE)</f>
        <v>Dining/Travel</v>
      </c>
    </row>
    <row r="347" spans="1:5" x14ac:dyDescent="0.2">
      <c r="A347" s="6">
        <v>43756</v>
      </c>
      <c r="B347" t="s">
        <v>31</v>
      </c>
      <c r="C347" t="s">
        <v>23</v>
      </c>
      <c r="D347">
        <v>26.43</v>
      </c>
      <c r="E347" t="str">
        <f>VLOOKUP(Transaction[[#This Row],[Category]],categories[],2,FALSE)</f>
        <v>Merchandise</v>
      </c>
    </row>
    <row r="348" spans="1:5" x14ac:dyDescent="0.2">
      <c r="A348" s="6">
        <v>43756</v>
      </c>
      <c r="B348" t="s">
        <v>38</v>
      </c>
      <c r="C348" t="s">
        <v>23</v>
      </c>
      <c r="D348">
        <v>41.5</v>
      </c>
      <c r="E348" t="str">
        <f>VLOOKUP(Transaction[[#This Row],[Category]],categories[],2,FALSE)</f>
        <v>Merchandise</v>
      </c>
    </row>
    <row r="349" spans="1:5" x14ac:dyDescent="0.2">
      <c r="A349" s="6">
        <v>43757</v>
      </c>
      <c r="B349" t="s">
        <v>38</v>
      </c>
      <c r="C349" t="s">
        <v>23</v>
      </c>
      <c r="D349">
        <v>19.149999999999999</v>
      </c>
      <c r="E349" t="str">
        <f>VLOOKUP(Transaction[[#This Row],[Category]],categories[],2,FALSE)</f>
        <v>Merchandise</v>
      </c>
    </row>
    <row r="350" spans="1:5" x14ac:dyDescent="0.2">
      <c r="A350" s="6">
        <v>43758</v>
      </c>
      <c r="B350" t="s">
        <v>86</v>
      </c>
      <c r="C350" t="s">
        <v>18</v>
      </c>
      <c r="D350">
        <v>4.9800000000000004</v>
      </c>
      <c r="E350" t="str">
        <f>VLOOKUP(Transaction[[#This Row],[Category]],categories[],2,FALSE)</f>
        <v>Dining/Travel</v>
      </c>
    </row>
    <row r="351" spans="1:5" x14ac:dyDescent="0.2">
      <c r="A351" s="6">
        <v>43758</v>
      </c>
      <c r="B351" t="s">
        <v>46</v>
      </c>
      <c r="C351" t="s">
        <v>19</v>
      </c>
      <c r="D351">
        <v>39.92</v>
      </c>
      <c r="E351" t="str">
        <f>VLOOKUP(Transaction[[#This Row],[Category]],categories[],2,FALSE)</f>
        <v>Dining/Travel</v>
      </c>
    </row>
    <row r="352" spans="1:5" x14ac:dyDescent="0.2">
      <c r="A352" s="6">
        <v>43759</v>
      </c>
      <c r="B352" t="s">
        <v>28</v>
      </c>
      <c r="C352" t="s">
        <v>23</v>
      </c>
      <c r="D352">
        <v>20.399999999999999</v>
      </c>
      <c r="E352" t="str">
        <f>VLOOKUP(Transaction[[#This Row],[Category]],categories[],2,FALSE)</f>
        <v>Merchandise</v>
      </c>
    </row>
    <row r="353" spans="1:5" x14ac:dyDescent="0.2">
      <c r="A353" s="6">
        <v>43760</v>
      </c>
      <c r="B353" t="s">
        <v>46</v>
      </c>
      <c r="C353" t="s">
        <v>19</v>
      </c>
      <c r="D353">
        <v>54.41</v>
      </c>
      <c r="E353" t="str">
        <f>VLOOKUP(Transaction[[#This Row],[Category]],categories[],2,FALSE)</f>
        <v>Dining/Travel</v>
      </c>
    </row>
    <row r="354" spans="1:5" x14ac:dyDescent="0.2">
      <c r="A354" s="6">
        <v>43760</v>
      </c>
      <c r="B354" t="s">
        <v>27</v>
      </c>
      <c r="C354" t="s">
        <v>26</v>
      </c>
      <c r="D354">
        <v>38.479999999999997</v>
      </c>
      <c r="E354" t="str">
        <f>VLOOKUP(Transaction[[#This Row],[Category]],categories[],2,FALSE)</f>
        <v>Services</v>
      </c>
    </row>
    <row r="355" spans="1:5" x14ac:dyDescent="0.2">
      <c r="A355" s="6">
        <v>43761</v>
      </c>
      <c r="B355" t="s">
        <v>45</v>
      </c>
      <c r="C355" t="s">
        <v>19</v>
      </c>
      <c r="D355">
        <v>50.26</v>
      </c>
      <c r="E355" t="str">
        <f>VLOOKUP(Transaction[[#This Row],[Category]],categories[],2,FALSE)</f>
        <v>Dining/Travel</v>
      </c>
    </row>
    <row r="356" spans="1:5" x14ac:dyDescent="0.2">
      <c r="A356" s="6">
        <v>43761</v>
      </c>
      <c r="B356" t="s">
        <v>28</v>
      </c>
      <c r="C356" t="s">
        <v>23</v>
      </c>
      <c r="D356">
        <v>11.88</v>
      </c>
      <c r="E356" t="str">
        <f>VLOOKUP(Transaction[[#This Row],[Category]],categories[],2,FALSE)</f>
        <v>Merchandise</v>
      </c>
    </row>
    <row r="357" spans="1:5" x14ac:dyDescent="0.2">
      <c r="A357" s="6">
        <v>43762</v>
      </c>
      <c r="B357" t="s">
        <v>45</v>
      </c>
      <c r="C357" t="s">
        <v>19</v>
      </c>
      <c r="D357">
        <v>31.8</v>
      </c>
      <c r="E357" t="str">
        <f>VLOOKUP(Transaction[[#This Row],[Category]],categories[],2,FALSE)</f>
        <v>Dining/Travel</v>
      </c>
    </row>
    <row r="358" spans="1:5" x14ac:dyDescent="0.2">
      <c r="A358" s="6">
        <v>43762</v>
      </c>
      <c r="B358" t="s">
        <v>24</v>
      </c>
      <c r="C358" t="s">
        <v>23</v>
      </c>
      <c r="D358">
        <v>54.37</v>
      </c>
      <c r="E358" t="str">
        <f>VLOOKUP(Transaction[[#This Row],[Category]],categories[],2,FALSE)</f>
        <v>Merchandise</v>
      </c>
    </row>
    <row r="359" spans="1:5" x14ac:dyDescent="0.2">
      <c r="A359" s="6">
        <v>43763</v>
      </c>
      <c r="B359" t="s">
        <v>46</v>
      </c>
      <c r="C359" t="s">
        <v>19</v>
      </c>
      <c r="D359">
        <v>14.05</v>
      </c>
      <c r="E359" t="str">
        <f>VLOOKUP(Transaction[[#This Row],[Category]],categories[],2,FALSE)</f>
        <v>Dining/Travel</v>
      </c>
    </row>
    <row r="360" spans="1:5" x14ac:dyDescent="0.2">
      <c r="A360" s="6">
        <v>43764</v>
      </c>
      <c r="B360" t="s">
        <v>33</v>
      </c>
      <c r="C360" t="s">
        <v>19</v>
      </c>
      <c r="D360">
        <v>7.23</v>
      </c>
      <c r="E360" t="str">
        <f>VLOOKUP(Transaction[[#This Row],[Category]],categories[],2,FALSE)</f>
        <v>Dining/Travel</v>
      </c>
    </row>
    <row r="361" spans="1:5" x14ac:dyDescent="0.2">
      <c r="A361" s="6">
        <v>43764</v>
      </c>
      <c r="B361" t="s">
        <v>29</v>
      </c>
      <c r="C361" t="s">
        <v>19</v>
      </c>
      <c r="D361">
        <v>7.16</v>
      </c>
      <c r="E361" t="str">
        <f>VLOOKUP(Transaction[[#This Row],[Category]],categories[],2,FALSE)</f>
        <v>Dining/Travel</v>
      </c>
    </row>
    <row r="362" spans="1:5" x14ac:dyDescent="0.2">
      <c r="A362" s="6">
        <v>43764</v>
      </c>
      <c r="B362" t="s">
        <v>39</v>
      </c>
      <c r="C362" t="s">
        <v>23</v>
      </c>
      <c r="D362">
        <v>60.47</v>
      </c>
      <c r="E362" t="str">
        <f>VLOOKUP(Transaction[[#This Row],[Category]],categories[],2,FALSE)</f>
        <v>Merchandise</v>
      </c>
    </row>
    <row r="363" spans="1:5" x14ac:dyDescent="0.2">
      <c r="A363" s="6">
        <v>43764</v>
      </c>
      <c r="B363" t="s">
        <v>45</v>
      </c>
      <c r="C363" t="s">
        <v>19</v>
      </c>
      <c r="D363">
        <v>24</v>
      </c>
      <c r="E363" t="str">
        <f>VLOOKUP(Transaction[[#This Row],[Category]],categories[],2,FALSE)</f>
        <v>Dining/Travel</v>
      </c>
    </row>
    <row r="364" spans="1:5" x14ac:dyDescent="0.2">
      <c r="A364" s="6">
        <v>43765</v>
      </c>
      <c r="B364" t="s">
        <v>32</v>
      </c>
      <c r="C364" t="s">
        <v>19</v>
      </c>
      <c r="D364">
        <v>52.8</v>
      </c>
      <c r="E364" t="str">
        <f>VLOOKUP(Transaction[[#This Row],[Category]],categories[],2,FALSE)</f>
        <v>Dining/Travel</v>
      </c>
    </row>
    <row r="365" spans="1:5" x14ac:dyDescent="0.2">
      <c r="A365" s="6">
        <v>43765</v>
      </c>
      <c r="B365" t="s">
        <v>34</v>
      </c>
      <c r="C365" t="s">
        <v>19</v>
      </c>
      <c r="D365">
        <v>74.2</v>
      </c>
      <c r="E365" t="str">
        <f>VLOOKUP(Transaction[[#This Row],[Category]],categories[],2,FALSE)</f>
        <v>Dining/Travel</v>
      </c>
    </row>
    <row r="366" spans="1:5" x14ac:dyDescent="0.2">
      <c r="A366" s="6">
        <v>43765</v>
      </c>
      <c r="B366" t="s">
        <v>37</v>
      </c>
      <c r="C366" t="s">
        <v>19</v>
      </c>
      <c r="D366">
        <v>13.06</v>
      </c>
      <c r="E366" t="str">
        <f>VLOOKUP(Transaction[[#This Row],[Category]],categories[],2,FALSE)</f>
        <v>Dining/Travel</v>
      </c>
    </row>
    <row r="367" spans="1:5" x14ac:dyDescent="0.2">
      <c r="A367" s="6">
        <v>43765</v>
      </c>
      <c r="B367" t="s">
        <v>39</v>
      </c>
      <c r="C367" t="s">
        <v>23</v>
      </c>
      <c r="D367">
        <v>72.489999999999995</v>
      </c>
      <c r="E367" t="str">
        <f>VLOOKUP(Transaction[[#This Row],[Category]],categories[],2,FALSE)</f>
        <v>Merchandise</v>
      </c>
    </row>
    <row r="368" spans="1:5" x14ac:dyDescent="0.2">
      <c r="A368" s="6">
        <v>43766</v>
      </c>
      <c r="B368" t="s">
        <v>39</v>
      </c>
      <c r="C368" t="s">
        <v>23</v>
      </c>
      <c r="D368">
        <v>89.84</v>
      </c>
      <c r="E368" t="str">
        <f>VLOOKUP(Transaction[[#This Row],[Category]],categories[],2,FALSE)</f>
        <v>Merchandise</v>
      </c>
    </row>
    <row r="369" spans="1:5" x14ac:dyDescent="0.2">
      <c r="A369" s="6">
        <v>43766</v>
      </c>
      <c r="B369" t="s">
        <v>28</v>
      </c>
      <c r="C369" t="s">
        <v>23</v>
      </c>
      <c r="D369">
        <v>102.63</v>
      </c>
      <c r="E369" t="str">
        <f>VLOOKUP(Transaction[[#This Row],[Category]],categories[],2,FALSE)</f>
        <v>Merchandise</v>
      </c>
    </row>
    <row r="370" spans="1:5" x14ac:dyDescent="0.2">
      <c r="A370" s="6">
        <v>43767</v>
      </c>
      <c r="B370" t="s">
        <v>29</v>
      </c>
      <c r="C370" t="s">
        <v>19</v>
      </c>
      <c r="D370">
        <v>11.33</v>
      </c>
      <c r="E370" t="str">
        <f>VLOOKUP(Transaction[[#This Row],[Category]],categories[],2,FALSE)</f>
        <v>Dining/Travel</v>
      </c>
    </row>
    <row r="371" spans="1:5" x14ac:dyDescent="0.2">
      <c r="A371" s="6">
        <v>43768</v>
      </c>
      <c r="B371" t="s">
        <v>28</v>
      </c>
      <c r="C371" t="s">
        <v>23</v>
      </c>
      <c r="D371">
        <v>60.68</v>
      </c>
      <c r="E371" t="str">
        <f>VLOOKUP(Transaction[[#This Row],[Category]],categories[],2,FALSE)</f>
        <v>Merchandise</v>
      </c>
    </row>
    <row r="372" spans="1:5" x14ac:dyDescent="0.2">
      <c r="A372" s="6">
        <v>43768</v>
      </c>
      <c r="B372" t="s">
        <v>31</v>
      </c>
      <c r="C372" t="s">
        <v>23</v>
      </c>
      <c r="D372">
        <v>28.84</v>
      </c>
      <c r="E372" t="str">
        <f>VLOOKUP(Transaction[[#This Row],[Category]],categories[],2,FALSE)</f>
        <v>Merchandise</v>
      </c>
    </row>
    <row r="373" spans="1:5" x14ac:dyDescent="0.2">
      <c r="A373" s="6">
        <v>43768</v>
      </c>
      <c r="B373" t="s">
        <v>45</v>
      </c>
      <c r="C373" t="s">
        <v>19</v>
      </c>
      <c r="D373">
        <v>28.72</v>
      </c>
      <c r="E373" t="str">
        <f>VLOOKUP(Transaction[[#This Row],[Category]],categories[],2,FALSE)</f>
        <v>Dining/Travel</v>
      </c>
    </row>
    <row r="374" spans="1:5" x14ac:dyDescent="0.2">
      <c r="A374" s="6">
        <v>43769</v>
      </c>
      <c r="B374" t="s">
        <v>52</v>
      </c>
      <c r="C374" t="s">
        <v>23</v>
      </c>
      <c r="D374">
        <v>39.32</v>
      </c>
      <c r="E374" t="str">
        <f>VLOOKUP(Transaction[[#This Row],[Category]],categories[],2,FALSE)</f>
        <v>Merchandise</v>
      </c>
    </row>
    <row r="375" spans="1:5" x14ac:dyDescent="0.2">
      <c r="A375" s="6">
        <v>43769</v>
      </c>
      <c r="B375" t="s">
        <v>39</v>
      </c>
      <c r="C375" t="s">
        <v>23</v>
      </c>
      <c r="D375">
        <v>2.31</v>
      </c>
      <c r="E375" t="str">
        <f>VLOOKUP(Transaction[[#This Row],[Category]],categories[],2,FALSE)</f>
        <v>Merchandise</v>
      </c>
    </row>
    <row r="376" spans="1:5" x14ac:dyDescent="0.2">
      <c r="A376" s="6">
        <v>43769</v>
      </c>
      <c r="B376" t="s">
        <v>36</v>
      </c>
      <c r="C376" t="s">
        <v>35</v>
      </c>
      <c r="D376">
        <v>108.09</v>
      </c>
      <c r="E376" t="str">
        <f>VLOOKUP(Transaction[[#This Row],[Category]],categories[],2,FALSE)</f>
        <v>Services</v>
      </c>
    </row>
    <row r="377" spans="1:5" x14ac:dyDescent="0.2">
      <c r="A377" s="6">
        <f>DATE(YEAR(A376),MONTH(A376)+1,1)</f>
        <v>43770</v>
      </c>
      <c r="B377" t="s">
        <v>57</v>
      </c>
      <c r="C377" t="s">
        <v>56</v>
      </c>
      <c r="D377">
        <v>1565</v>
      </c>
      <c r="E377" t="str">
        <f>VLOOKUP(Transaction[[#This Row],[Category]],categories[],2,FALSE)</f>
        <v>Mortgage/Rent</v>
      </c>
    </row>
    <row r="378" spans="1:5" x14ac:dyDescent="0.2">
      <c r="A378" s="6">
        <v>43770</v>
      </c>
      <c r="B378" t="s">
        <v>37</v>
      </c>
      <c r="C378" t="s">
        <v>19</v>
      </c>
      <c r="D378">
        <v>10.97</v>
      </c>
      <c r="E378" t="str">
        <f>VLOOKUP(Transaction[[#This Row],[Category]],categories[],2,FALSE)</f>
        <v>Dining/Travel</v>
      </c>
    </row>
    <row r="379" spans="1:5" x14ac:dyDescent="0.2">
      <c r="A379" s="6">
        <v>43770</v>
      </c>
      <c r="B379" t="s">
        <v>45</v>
      </c>
      <c r="C379" t="s">
        <v>19</v>
      </c>
      <c r="D379">
        <v>59.28</v>
      </c>
      <c r="E379" t="str">
        <f>VLOOKUP(Transaction[[#This Row],[Category]],categories[],2,FALSE)</f>
        <v>Dining/Travel</v>
      </c>
    </row>
    <row r="380" spans="1:5" x14ac:dyDescent="0.2">
      <c r="A380" s="6">
        <v>43770</v>
      </c>
      <c r="B380" t="s">
        <v>36</v>
      </c>
      <c r="C380" t="s">
        <v>67</v>
      </c>
      <c r="D380">
        <v>104.76</v>
      </c>
      <c r="E380" t="str">
        <f>VLOOKUP(Transaction[[#This Row],[Category]],categories[],2,FALSE)</f>
        <v>Merchandise</v>
      </c>
    </row>
    <row r="381" spans="1:5" x14ac:dyDescent="0.2">
      <c r="A381" s="6">
        <v>43772</v>
      </c>
      <c r="B381" t="s">
        <v>73</v>
      </c>
      <c r="C381" t="s">
        <v>72</v>
      </c>
      <c r="D381">
        <v>12.38</v>
      </c>
      <c r="E381" t="str">
        <f>VLOOKUP(Transaction[[#This Row],[Category]],categories[],2,FALSE)</f>
        <v>Services</v>
      </c>
    </row>
    <row r="382" spans="1:5" x14ac:dyDescent="0.2">
      <c r="A382" s="6">
        <v>43773</v>
      </c>
      <c r="B382" t="s">
        <v>86</v>
      </c>
      <c r="C382" t="s">
        <v>18</v>
      </c>
      <c r="D382">
        <v>3.41</v>
      </c>
      <c r="E382" t="str">
        <f>VLOOKUP(Transaction[[#This Row],[Category]],categories[],2,FALSE)</f>
        <v>Dining/Travel</v>
      </c>
    </row>
    <row r="383" spans="1:5" x14ac:dyDescent="0.2">
      <c r="A383" s="6">
        <v>43773</v>
      </c>
      <c r="B383" t="s">
        <v>28</v>
      </c>
      <c r="C383" t="s">
        <v>23</v>
      </c>
      <c r="D383">
        <v>18.72</v>
      </c>
      <c r="E383" t="str">
        <f>VLOOKUP(Transaction[[#This Row],[Category]],categories[],2,FALSE)</f>
        <v>Merchandise</v>
      </c>
    </row>
    <row r="384" spans="1:5" x14ac:dyDescent="0.2">
      <c r="A384" s="6">
        <v>43774</v>
      </c>
      <c r="B384" t="s">
        <v>46</v>
      </c>
      <c r="C384" t="s">
        <v>19</v>
      </c>
      <c r="D384">
        <v>52.02</v>
      </c>
      <c r="E384" t="str">
        <f>VLOOKUP(Transaction[[#This Row],[Category]],categories[],2,FALSE)</f>
        <v>Dining/Travel</v>
      </c>
    </row>
    <row r="385" spans="1:5" x14ac:dyDescent="0.2">
      <c r="A385" s="6">
        <v>43774</v>
      </c>
      <c r="B385" t="s">
        <v>28</v>
      </c>
      <c r="C385" t="s">
        <v>23</v>
      </c>
      <c r="D385">
        <v>5.42</v>
      </c>
      <c r="E385" t="str">
        <f>VLOOKUP(Transaction[[#This Row],[Category]],categories[],2,FALSE)</f>
        <v>Merchandise</v>
      </c>
    </row>
    <row r="386" spans="1:5" x14ac:dyDescent="0.2">
      <c r="A386" s="6">
        <v>43774</v>
      </c>
      <c r="B386" t="s">
        <v>36</v>
      </c>
      <c r="C386" t="s">
        <v>35</v>
      </c>
      <c r="D386">
        <v>159.24</v>
      </c>
      <c r="E386" t="str">
        <f>VLOOKUP(Transaction[[#This Row],[Category]],categories[],2,FALSE)</f>
        <v>Services</v>
      </c>
    </row>
    <row r="387" spans="1:5" x14ac:dyDescent="0.2">
      <c r="A387" s="6">
        <v>43774</v>
      </c>
      <c r="B387" t="s">
        <v>39</v>
      </c>
      <c r="C387" t="s">
        <v>23</v>
      </c>
      <c r="D387">
        <v>13.32</v>
      </c>
      <c r="E387" t="str">
        <f>VLOOKUP(Transaction[[#This Row],[Category]],categories[],2,FALSE)</f>
        <v>Merchandise</v>
      </c>
    </row>
    <row r="388" spans="1:5" x14ac:dyDescent="0.2">
      <c r="A388" s="6">
        <v>43774</v>
      </c>
      <c r="B388" t="s">
        <v>32</v>
      </c>
      <c r="C388" t="s">
        <v>19</v>
      </c>
      <c r="D388">
        <v>33.04</v>
      </c>
      <c r="E388" t="str">
        <f>VLOOKUP(Transaction[[#This Row],[Category]],categories[],2,FALSE)</f>
        <v>Dining/Travel</v>
      </c>
    </row>
    <row r="389" spans="1:5" x14ac:dyDescent="0.2">
      <c r="A389" s="6">
        <v>43775</v>
      </c>
      <c r="B389" t="s">
        <v>39</v>
      </c>
      <c r="C389" t="s">
        <v>23</v>
      </c>
      <c r="D389">
        <v>6.9</v>
      </c>
      <c r="E389" t="str">
        <f>VLOOKUP(Transaction[[#This Row],[Category]],categories[],2,FALSE)</f>
        <v>Merchandise</v>
      </c>
    </row>
    <row r="390" spans="1:5" x14ac:dyDescent="0.2">
      <c r="A390" s="6">
        <v>43775</v>
      </c>
      <c r="B390" t="s">
        <v>27</v>
      </c>
      <c r="C390" t="s">
        <v>26</v>
      </c>
      <c r="D390">
        <v>1.53</v>
      </c>
      <c r="E390" t="str">
        <f>VLOOKUP(Transaction[[#This Row],[Category]],categories[],2,FALSE)</f>
        <v>Services</v>
      </c>
    </row>
    <row r="391" spans="1:5" x14ac:dyDescent="0.2">
      <c r="A391" s="6">
        <v>43778</v>
      </c>
      <c r="B391" t="s">
        <v>24</v>
      </c>
      <c r="C391" t="s">
        <v>23</v>
      </c>
      <c r="D391">
        <v>137.65</v>
      </c>
      <c r="E391" t="str">
        <f>VLOOKUP(Transaction[[#This Row],[Category]],categories[],2,FALSE)</f>
        <v>Merchandise</v>
      </c>
    </row>
    <row r="392" spans="1:5" x14ac:dyDescent="0.2">
      <c r="A392" s="6">
        <v>43778</v>
      </c>
      <c r="B392" t="s">
        <v>39</v>
      </c>
      <c r="C392" t="s">
        <v>23</v>
      </c>
      <c r="D392">
        <v>38.68</v>
      </c>
      <c r="E392" t="str">
        <f>VLOOKUP(Transaction[[#This Row],[Category]],categories[],2,FALSE)</f>
        <v>Merchandise</v>
      </c>
    </row>
    <row r="393" spans="1:5" x14ac:dyDescent="0.2">
      <c r="A393" s="6">
        <v>43778</v>
      </c>
      <c r="B393" t="s">
        <v>52</v>
      </c>
      <c r="C393" t="s">
        <v>23</v>
      </c>
      <c r="D393">
        <v>85.23</v>
      </c>
      <c r="E393" t="str">
        <f>VLOOKUP(Transaction[[#This Row],[Category]],categories[],2,FALSE)</f>
        <v>Merchandise</v>
      </c>
    </row>
    <row r="394" spans="1:5" x14ac:dyDescent="0.2">
      <c r="A394" s="6">
        <v>43779</v>
      </c>
      <c r="B394" t="s">
        <v>81</v>
      </c>
      <c r="C394" t="s">
        <v>41</v>
      </c>
      <c r="D394">
        <v>85</v>
      </c>
      <c r="E394" t="str">
        <f>VLOOKUP(Transaction[[#This Row],[Category]],categories[],2,FALSE)</f>
        <v>Services</v>
      </c>
    </row>
    <row r="395" spans="1:5" x14ac:dyDescent="0.2">
      <c r="A395" s="6">
        <v>43779</v>
      </c>
      <c r="B395" t="s">
        <v>39</v>
      </c>
      <c r="C395" t="s">
        <v>23</v>
      </c>
      <c r="D395">
        <v>21.1</v>
      </c>
      <c r="E395" t="str">
        <f>VLOOKUP(Transaction[[#This Row],[Category]],categories[],2,FALSE)</f>
        <v>Merchandise</v>
      </c>
    </row>
    <row r="396" spans="1:5" x14ac:dyDescent="0.2">
      <c r="A396" s="6">
        <v>43779</v>
      </c>
      <c r="B396" t="s">
        <v>33</v>
      </c>
      <c r="C396" t="s">
        <v>19</v>
      </c>
      <c r="D396">
        <v>17.28</v>
      </c>
      <c r="E396" t="str">
        <f>VLOOKUP(Transaction[[#This Row],[Category]],categories[],2,FALSE)</f>
        <v>Dining/Travel</v>
      </c>
    </row>
    <row r="397" spans="1:5" x14ac:dyDescent="0.2">
      <c r="A397" s="6">
        <v>43779</v>
      </c>
      <c r="B397" t="s">
        <v>24</v>
      </c>
      <c r="C397" t="s">
        <v>23</v>
      </c>
      <c r="D397">
        <v>6.53</v>
      </c>
      <c r="E397" t="str">
        <f>VLOOKUP(Transaction[[#This Row],[Category]],categories[],2,FALSE)</f>
        <v>Merchandise</v>
      </c>
    </row>
    <row r="398" spans="1:5" x14ac:dyDescent="0.2">
      <c r="A398" s="6">
        <v>43780</v>
      </c>
      <c r="B398" t="s">
        <v>29</v>
      </c>
      <c r="C398" t="s">
        <v>19</v>
      </c>
      <c r="D398">
        <v>14.4</v>
      </c>
      <c r="E398" t="str">
        <f>VLOOKUP(Transaction[[#This Row],[Category]],categories[],2,FALSE)</f>
        <v>Dining/Travel</v>
      </c>
    </row>
    <row r="399" spans="1:5" x14ac:dyDescent="0.2">
      <c r="A399" s="6">
        <v>43780</v>
      </c>
      <c r="B399" t="s">
        <v>27</v>
      </c>
      <c r="C399" t="s">
        <v>26</v>
      </c>
      <c r="D399">
        <v>24.54</v>
      </c>
      <c r="E399" t="str">
        <f>VLOOKUP(Transaction[[#This Row],[Category]],categories[],2,FALSE)</f>
        <v>Services</v>
      </c>
    </row>
    <row r="400" spans="1:5" x14ac:dyDescent="0.2">
      <c r="A400" s="6">
        <v>43781</v>
      </c>
      <c r="B400" t="s">
        <v>34</v>
      </c>
      <c r="C400" t="s">
        <v>19</v>
      </c>
      <c r="D400">
        <v>33.11</v>
      </c>
      <c r="E400" t="str">
        <f>VLOOKUP(Transaction[[#This Row],[Category]],categories[],2,FALSE)</f>
        <v>Dining/Travel</v>
      </c>
    </row>
    <row r="401" spans="1:5" x14ac:dyDescent="0.2">
      <c r="A401" s="6">
        <v>43782</v>
      </c>
      <c r="B401" t="s">
        <v>52</v>
      </c>
      <c r="C401" t="s">
        <v>23</v>
      </c>
      <c r="D401">
        <v>14.01</v>
      </c>
      <c r="E401" t="str">
        <f>VLOOKUP(Transaction[[#This Row],[Category]],categories[],2,FALSE)</f>
        <v>Merchandise</v>
      </c>
    </row>
    <row r="402" spans="1:5" x14ac:dyDescent="0.2">
      <c r="A402" s="6">
        <v>43782</v>
      </c>
      <c r="B402" t="s">
        <v>33</v>
      </c>
      <c r="C402" t="s">
        <v>19</v>
      </c>
      <c r="D402">
        <v>7</v>
      </c>
      <c r="E402" t="str">
        <f>VLOOKUP(Transaction[[#This Row],[Category]],categories[],2,FALSE)</f>
        <v>Dining/Travel</v>
      </c>
    </row>
    <row r="403" spans="1:5" x14ac:dyDescent="0.2">
      <c r="A403" s="6">
        <v>43782</v>
      </c>
      <c r="B403" t="s">
        <v>37</v>
      </c>
      <c r="C403" t="s">
        <v>19</v>
      </c>
      <c r="D403">
        <v>93.28</v>
      </c>
      <c r="E403" t="str">
        <f>VLOOKUP(Transaction[[#This Row],[Category]],categories[],2,FALSE)</f>
        <v>Dining/Travel</v>
      </c>
    </row>
    <row r="404" spans="1:5" x14ac:dyDescent="0.2">
      <c r="A404" s="6">
        <v>43783</v>
      </c>
      <c r="B404" t="s">
        <v>33</v>
      </c>
      <c r="C404" t="s">
        <v>19</v>
      </c>
      <c r="D404">
        <v>37.479999999999997</v>
      </c>
      <c r="E404" t="str">
        <f>VLOOKUP(Transaction[[#This Row],[Category]],categories[],2,FALSE)</f>
        <v>Dining/Travel</v>
      </c>
    </row>
    <row r="405" spans="1:5" x14ac:dyDescent="0.2">
      <c r="A405" s="6">
        <v>43783</v>
      </c>
      <c r="B405" t="s">
        <v>83</v>
      </c>
      <c r="C405" t="s">
        <v>41</v>
      </c>
      <c r="D405">
        <v>560.55999999999995</v>
      </c>
      <c r="E405" t="str">
        <f>VLOOKUP(Transaction[[#This Row],[Category]],categories[],2,FALSE)</f>
        <v>Services</v>
      </c>
    </row>
    <row r="406" spans="1:5" x14ac:dyDescent="0.2">
      <c r="A406" s="6">
        <v>43783</v>
      </c>
      <c r="B406" t="s">
        <v>27</v>
      </c>
      <c r="C406" t="s">
        <v>26</v>
      </c>
      <c r="D406">
        <v>17.010000000000002</v>
      </c>
      <c r="E406" t="str">
        <f>VLOOKUP(Transaction[[#This Row],[Category]],categories[],2,FALSE)</f>
        <v>Services</v>
      </c>
    </row>
    <row r="407" spans="1:5" x14ac:dyDescent="0.2">
      <c r="A407" s="6">
        <v>43783</v>
      </c>
      <c r="B407" t="s">
        <v>62</v>
      </c>
      <c r="C407" t="s">
        <v>35</v>
      </c>
      <c r="D407">
        <v>293.97000000000003</v>
      </c>
      <c r="E407" t="str">
        <f>VLOOKUP(Transaction[[#This Row],[Category]],categories[],2,FALSE)</f>
        <v>Services</v>
      </c>
    </row>
    <row r="408" spans="1:5" x14ac:dyDescent="0.2">
      <c r="A408" s="6">
        <v>43783</v>
      </c>
      <c r="B408" t="s">
        <v>39</v>
      </c>
      <c r="C408" t="s">
        <v>23</v>
      </c>
      <c r="D408">
        <v>21.89</v>
      </c>
      <c r="E408" t="str">
        <f>VLOOKUP(Transaction[[#This Row],[Category]],categories[],2,FALSE)</f>
        <v>Merchandise</v>
      </c>
    </row>
    <row r="409" spans="1:5" x14ac:dyDescent="0.2">
      <c r="A409" s="6">
        <v>43784</v>
      </c>
      <c r="B409" t="s">
        <v>37</v>
      </c>
      <c r="C409" t="s">
        <v>19</v>
      </c>
      <c r="D409">
        <v>28.37</v>
      </c>
      <c r="E409" t="str">
        <f>VLOOKUP(Transaction[[#This Row],[Category]],categories[],2,FALSE)</f>
        <v>Dining/Travel</v>
      </c>
    </row>
    <row r="410" spans="1:5" x14ac:dyDescent="0.2">
      <c r="A410" s="6">
        <v>43784</v>
      </c>
      <c r="B410" t="s">
        <v>31</v>
      </c>
      <c r="C410" t="s">
        <v>23</v>
      </c>
      <c r="D410">
        <v>86.05</v>
      </c>
      <c r="E410" t="str">
        <f>VLOOKUP(Transaction[[#This Row],[Category]],categories[],2,FALSE)</f>
        <v>Merchandise</v>
      </c>
    </row>
    <row r="411" spans="1:5" x14ac:dyDescent="0.2">
      <c r="A411" s="6">
        <v>43785</v>
      </c>
      <c r="B411" t="s">
        <v>55</v>
      </c>
      <c r="C411" t="s">
        <v>19</v>
      </c>
      <c r="D411">
        <v>39.83</v>
      </c>
      <c r="E411" t="str">
        <f>VLOOKUP(Transaction[[#This Row],[Category]],categories[],2,FALSE)</f>
        <v>Dining/Travel</v>
      </c>
    </row>
    <row r="412" spans="1:5" x14ac:dyDescent="0.2">
      <c r="A412" s="6">
        <v>43785</v>
      </c>
      <c r="B412" t="s">
        <v>39</v>
      </c>
      <c r="C412" t="s">
        <v>23</v>
      </c>
      <c r="D412">
        <v>30.63</v>
      </c>
      <c r="E412" t="str">
        <f>VLOOKUP(Transaction[[#This Row],[Category]],categories[],2,FALSE)</f>
        <v>Merchandise</v>
      </c>
    </row>
    <row r="413" spans="1:5" x14ac:dyDescent="0.2">
      <c r="A413" s="6">
        <v>43785</v>
      </c>
      <c r="B413" t="s">
        <v>45</v>
      </c>
      <c r="C413" t="s">
        <v>19</v>
      </c>
      <c r="D413">
        <v>17.260000000000002</v>
      </c>
      <c r="E413" t="str">
        <f>VLOOKUP(Transaction[[#This Row],[Category]],categories[],2,FALSE)</f>
        <v>Dining/Travel</v>
      </c>
    </row>
    <row r="414" spans="1:5" x14ac:dyDescent="0.2">
      <c r="A414" s="6">
        <v>43785</v>
      </c>
      <c r="B414" t="s">
        <v>38</v>
      </c>
      <c r="C414" t="s">
        <v>23</v>
      </c>
      <c r="D414">
        <v>20.32</v>
      </c>
      <c r="E414" t="str">
        <f>VLOOKUP(Transaction[[#This Row],[Category]],categories[],2,FALSE)</f>
        <v>Merchandise</v>
      </c>
    </row>
    <row r="415" spans="1:5" x14ac:dyDescent="0.2">
      <c r="A415" s="6">
        <v>43786</v>
      </c>
      <c r="B415" t="s">
        <v>32</v>
      </c>
      <c r="C415" t="s">
        <v>19</v>
      </c>
      <c r="D415">
        <v>12.92</v>
      </c>
      <c r="E415" t="str">
        <f>VLOOKUP(Transaction[[#This Row],[Category]],categories[],2,FALSE)</f>
        <v>Dining/Travel</v>
      </c>
    </row>
    <row r="416" spans="1:5" x14ac:dyDescent="0.2">
      <c r="A416" s="6">
        <v>43786</v>
      </c>
      <c r="B416" t="s">
        <v>39</v>
      </c>
      <c r="C416" t="s">
        <v>23</v>
      </c>
      <c r="D416">
        <v>232.31</v>
      </c>
      <c r="E416" t="str">
        <f>VLOOKUP(Transaction[[#This Row],[Category]],categories[],2,FALSE)</f>
        <v>Merchandise</v>
      </c>
    </row>
    <row r="417" spans="1:5" x14ac:dyDescent="0.2">
      <c r="A417" s="6">
        <v>43786</v>
      </c>
      <c r="B417" t="s">
        <v>39</v>
      </c>
      <c r="C417" t="s">
        <v>23</v>
      </c>
      <c r="D417">
        <v>50.52</v>
      </c>
      <c r="E417" t="str">
        <f>VLOOKUP(Transaction[[#This Row],[Category]],categories[],2,FALSE)</f>
        <v>Merchandise</v>
      </c>
    </row>
    <row r="418" spans="1:5" x14ac:dyDescent="0.2">
      <c r="A418" s="6">
        <v>43786</v>
      </c>
      <c r="B418" t="s">
        <v>34</v>
      </c>
      <c r="C418" t="s">
        <v>19</v>
      </c>
      <c r="D418">
        <v>40.03</v>
      </c>
      <c r="E418" t="str">
        <f>VLOOKUP(Transaction[[#This Row],[Category]],categories[],2,FALSE)</f>
        <v>Dining/Travel</v>
      </c>
    </row>
    <row r="419" spans="1:5" x14ac:dyDescent="0.2">
      <c r="A419" s="6">
        <v>43787</v>
      </c>
      <c r="B419" t="s">
        <v>27</v>
      </c>
      <c r="C419" t="s">
        <v>26</v>
      </c>
      <c r="D419">
        <v>14.47</v>
      </c>
      <c r="E419" t="str">
        <f>VLOOKUP(Transaction[[#This Row],[Category]],categories[],2,FALSE)</f>
        <v>Services</v>
      </c>
    </row>
    <row r="420" spans="1:5" x14ac:dyDescent="0.2">
      <c r="A420" s="6">
        <v>43787</v>
      </c>
      <c r="B420" t="s">
        <v>45</v>
      </c>
      <c r="C420" t="s">
        <v>19</v>
      </c>
      <c r="D420">
        <v>44.7</v>
      </c>
      <c r="E420" t="str">
        <f>VLOOKUP(Transaction[[#This Row],[Category]],categories[],2,FALSE)</f>
        <v>Dining/Travel</v>
      </c>
    </row>
    <row r="421" spans="1:5" x14ac:dyDescent="0.2">
      <c r="A421" s="6">
        <v>43787</v>
      </c>
      <c r="B421" t="s">
        <v>22</v>
      </c>
      <c r="C421" t="s">
        <v>19</v>
      </c>
      <c r="D421">
        <v>17.940000000000001</v>
      </c>
      <c r="E421" t="str">
        <f>VLOOKUP(Transaction[[#This Row],[Category]],categories[],2,FALSE)</f>
        <v>Dining/Travel</v>
      </c>
    </row>
    <row r="422" spans="1:5" x14ac:dyDescent="0.2">
      <c r="A422" s="6">
        <v>43787</v>
      </c>
      <c r="B422" t="s">
        <v>30</v>
      </c>
      <c r="C422" t="s">
        <v>26</v>
      </c>
      <c r="D422">
        <v>42.57</v>
      </c>
      <c r="E422" t="str">
        <f>VLOOKUP(Transaction[[#This Row],[Category]],categories[],2,FALSE)</f>
        <v>Services</v>
      </c>
    </row>
    <row r="423" spans="1:5" x14ac:dyDescent="0.2">
      <c r="A423" s="6">
        <v>43788</v>
      </c>
      <c r="B423" t="s">
        <v>37</v>
      </c>
      <c r="C423" t="s">
        <v>19</v>
      </c>
      <c r="D423">
        <v>42.23</v>
      </c>
      <c r="E423" t="str">
        <f>VLOOKUP(Transaction[[#This Row],[Category]],categories[],2,FALSE)</f>
        <v>Dining/Travel</v>
      </c>
    </row>
    <row r="424" spans="1:5" x14ac:dyDescent="0.2">
      <c r="A424" s="6">
        <v>43788</v>
      </c>
      <c r="B424" t="s">
        <v>34</v>
      </c>
      <c r="C424" t="s">
        <v>19</v>
      </c>
      <c r="D424">
        <v>40.39</v>
      </c>
      <c r="E424" t="str">
        <f>VLOOKUP(Transaction[[#This Row],[Category]],categories[],2,FALSE)</f>
        <v>Dining/Travel</v>
      </c>
    </row>
    <row r="425" spans="1:5" x14ac:dyDescent="0.2">
      <c r="A425" s="6">
        <v>43788</v>
      </c>
      <c r="B425" t="s">
        <v>40</v>
      </c>
      <c r="C425" t="s">
        <v>19</v>
      </c>
      <c r="D425">
        <v>29.41</v>
      </c>
      <c r="E425" t="str">
        <f>VLOOKUP(Transaction[[#This Row],[Category]],categories[],2,FALSE)</f>
        <v>Dining/Travel</v>
      </c>
    </row>
    <row r="426" spans="1:5" x14ac:dyDescent="0.2">
      <c r="A426" s="6">
        <v>43788</v>
      </c>
      <c r="B426" t="s">
        <v>32</v>
      </c>
      <c r="C426" t="s">
        <v>19</v>
      </c>
      <c r="D426">
        <v>38.71</v>
      </c>
      <c r="E426" t="str">
        <f>VLOOKUP(Transaction[[#This Row],[Category]],categories[],2,FALSE)</f>
        <v>Dining/Travel</v>
      </c>
    </row>
    <row r="427" spans="1:5" x14ac:dyDescent="0.2">
      <c r="A427" s="6">
        <v>43788</v>
      </c>
      <c r="B427" t="s">
        <v>39</v>
      </c>
      <c r="C427" t="s">
        <v>23</v>
      </c>
      <c r="D427">
        <v>74.430000000000007</v>
      </c>
      <c r="E427" t="str">
        <f>VLOOKUP(Transaction[[#This Row],[Category]],categories[],2,FALSE)</f>
        <v>Merchandise</v>
      </c>
    </row>
    <row r="428" spans="1:5" x14ac:dyDescent="0.2">
      <c r="A428" s="6">
        <v>43788</v>
      </c>
      <c r="B428" t="s">
        <v>32</v>
      </c>
      <c r="C428" t="s">
        <v>19</v>
      </c>
      <c r="D428">
        <v>55.5</v>
      </c>
      <c r="E428" t="str">
        <f>VLOOKUP(Transaction[[#This Row],[Category]],categories[],2,FALSE)</f>
        <v>Dining/Travel</v>
      </c>
    </row>
    <row r="429" spans="1:5" x14ac:dyDescent="0.2">
      <c r="A429" s="6">
        <v>43788</v>
      </c>
      <c r="B429" t="s">
        <v>31</v>
      </c>
      <c r="C429" t="s">
        <v>23</v>
      </c>
      <c r="D429">
        <v>33.46</v>
      </c>
      <c r="E429" t="str">
        <f>VLOOKUP(Transaction[[#This Row],[Category]],categories[],2,FALSE)</f>
        <v>Merchandise</v>
      </c>
    </row>
    <row r="430" spans="1:5" x14ac:dyDescent="0.2">
      <c r="A430" s="6">
        <v>43789</v>
      </c>
      <c r="B430" t="s">
        <v>52</v>
      </c>
      <c r="C430" t="s">
        <v>23</v>
      </c>
      <c r="D430">
        <v>1.59</v>
      </c>
      <c r="E430" t="str">
        <f>VLOOKUP(Transaction[[#This Row],[Category]],categories[],2,FALSE)</f>
        <v>Merchandise</v>
      </c>
    </row>
    <row r="431" spans="1:5" x14ac:dyDescent="0.2">
      <c r="A431" s="6">
        <v>43789</v>
      </c>
      <c r="B431" t="s">
        <v>39</v>
      </c>
      <c r="C431" t="s">
        <v>23</v>
      </c>
      <c r="D431">
        <v>11.8</v>
      </c>
      <c r="E431" t="str">
        <f>VLOOKUP(Transaction[[#This Row],[Category]],categories[],2,FALSE)</f>
        <v>Merchandise</v>
      </c>
    </row>
    <row r="432" spans="1:5" x14ac:dyDescent="0.2">
      <c r="A432" s="6">
        <v>43789</v>
      </c>
      <c r="B432" t="s">
        <v>30</v>
      </c>
      <c r="C432" t="s">
        <v>26</v>
      </c>
      <c r="D432">
        <v>40.25</v>
      </c>
      <c r="E432" t="str">
        <f>VLOOKUP(Transaction[[#This Row],[Category]],categories[],2,FALSE)</f>
        <v>Services</v>
      </c>
    </row>
    <row r="433" spans="1:5" x14ac:dyDescent="0.2">
      <c r="A433" s="6">
        <v>43790</v>
      </c>
      <c r="B433" t="s">
        <v>30</v>
      </c>
      <c r="C433" t="s">
        <v>26</v>
      </c>
      <c r="D433">
        <v>58.69</v>
      </c>
      <c r="E433" t="str">
        <f>VLOOKUP(Transaction[[#This Row],[Category]],categories[],2,FALSE)</f>
        <v>Services</v>
      </c>
    </row>
    <row r="434" spans="1:5" x14ac:dyDescent="0.2">
      <c r="A434" s="6">
        <v>43790</v>
      </c>
      <c r="B434" t="s">
        <v>33</v>
      </c>
      <c r="C434" t="s">
        <v>19</v>
      </c>
      <c r="D434">
        <v>12.54</v>
      </c>
      <c r="E434" t="str">
        <f>VLOOKUP(Transaction[[#This Row],[Category]],categories[],2,FALSE)</f>
        <v>Dining/Travel</v>
      </c>
    </row>
    <row r="435" spans="1:5" x14ac:dyDescent="0.2">
      <c r="A435" s="6">
        <v>43790</v>
      </c>
      <c r="B435" t="s">
        <v>39</v>
      </c>
      <c r="C435" t="s">
        <v>23</v>
      </c>
      <c r="D435">
        <v>46.91</v>
      </c>
      <c r="E435" t="str">
        <f>VLOOKUP(Transaction[[#This Row],[Category]],categories[],2,FALSE)</f>
        <v>Merchandise</v>
      </c>
    </row>
    <row r="436" spans="1:5" x14ac:dyDescent="0.2">
      <c r="A436" s="6">
        <v>43790</v>
      </c>
      <c r="B436" t="s">
        <v>22</v>
      </c>
      <c r="C436" t="s">
        <v>19</v>
      </c>
      <c r="D436">
        <v>17.440000000000001</v>
      </c>
      <c r="E436" t="str">
        <f>VLOOKUP(Transaction[[#This Row],[Category]],categories[],2,FALSE)</f>
        <v>Dining/Travel</v>
      </c>
    </row>
    <row r="437" spans="1:5" x14ac:dyDescent="0.2">
      <c r="A437" s="6">
        <v>43790</v>
      </c>
      <c r="B437" t="s">
        <v>40</v>
      </c>
      <c r="C437" t="s">
        <v>19</v>
      </c>
      <c r="D437">
        <v>91</v>
      </c>
      <c r="E437" t="str">
        <f>VLOOKUP(Transaction[[#This Row],[Category]],categories[],2,FALSE)</f>
        <v>Dining/Travel</v>
      </c>
    </row>
    <row r="438" spans="1:5" x14ac:dyDescent="0.2">
      <c r="A438" s="6">
        <v>43791</v>
      </c>
      <c r="B438" t="s">
        <v>38</v>
      </c>
      <c r="C438" t="s">
        <v>23</v>
      </c>
      <c r="D438">
        <v>116.92</v>
      </c>
      <c r="E438" t="str">
        <f>VLOOKUP(Transaction[[#This Row],[Category]],categories[],2,FALSE)</f>
        <v>Merchandise</v>
      </c>
    </row>
    <row r="439" spans="1:5" x14ac:dyDescent="0.2">
      <c r="A439" s="6">
        <v>43791</v>
      </c>
      <c r="B439" t="s">
        <v>24</v>
      </c>
      <c r="C439" t="s">
        <v>23</v>
      </c>
      <c r="D439">
        <v>5.93</v>
      </c>
      <c r="E439" t="str">
        <f>VLOOKUP(Transaction[[#This Row],[Category]],categories[],2,FALSE)</f>
        <v>Merchandise</v>
      </c>
    </row>
    <row r="440" spans="1:5" x14ac:dyDescent="0.2">
      <c r="A440" s="6">
        <v>43791</v>
      </c>
      <c r="B440" t="s">
        <v>32</v>
      </c>
      <c r="C440" t="s">
        <v>19</v>
      </c>
      <c r="D440">
        <v>40.85</v>
      </c>
      <c r="E440" t="str">
        <f>VLOOKUP(Transaction[[#This Row],[Category]],categories[],2,FALSE)</f>
        <v>Dining/Travel</v>
      </c>
    </row>
    <row r="441" spans="1:5" x14ac:dyDescent="0.2">
      <c r="A441" s="6">
        <v>43791</v>
      </c>
      <c r="B441" t="s">
        <v>45</v>
      </c>
      <c r="C441" t="s">
        <v>19</v>
      </c>
      <c r="D441">
        <v>29.59</v>
      </c>
      <c r="E441" t="str">
        <f>VLOOKUP(Transaction[[#This Row],[Category]],categories[],2,FALSE)</f>
        <v>Dining/Travel</v>
      </c>
    </row>
    <row r="442" spans="1:5" x14ac:dyDescent="0.2">
      <c r="A442" s="6">
        <v>43791</v>
      </c>
      <c r="B442" t="s">
        <v>29</v>
      </c>
      <c r="C442" t="s">
        <v>19</v>
      </c>
      <c r="D442">
        <v>45.99</v>
      </c>
      <c r="E442" t="str">
        <f>VLOOKUP(Transaction[[#This Row],[Category]],categories[],2,FALSE)</f>
        <v>Dining/Travel</v>
      </c>
    </row>
    <row r="443" spans="1:5" x14ac:dyDescent="0.2">
      <c r="A443" s="6">
        <v>43791</v>
      </c>
      <c r="B443" t="s">
        <v>45</v>
      </c>
      <c r="C443" t="s">
        <v>19</v>
      </c>
      <c r="D443">
        <v>55.22</v>
      </c>
      <c r="E443" t="str">
        <f>VLOOKUP(Transaction[[#This Row],[Category]],categories[],2,FALSE)</f>
        <v>Dining/Travel</v>
      </c>
    </row>
    <row r="444" spans="1:5" x14ac:dyDescent="0.2">
      <c r="A444" s="6">
        <v>43791</v>
      </c>
      <c r="B444" t="s">
        <v>62</v>
      </c>
      <c r="C444" t="s">
        <v>35</v>
      </c>
      <c r="D444">
        <v>258.12</v>
      </c>
      <c r="E444" t="str">
        <f>VLOOKUP(Transaction[[#This Row],[Category]],categories[],2,FALSE)</f>
        <v>Services</v>
      </c>
    </row>
    <row r="445" spans="1:5" x14ac:dyDescent="0.2">
      <c r="A445" s="6">
        <v>43792</v>
      </c>
      <c r="B445" t="s">
        <v>34</v>
      </c>
      <c r="C445" t="s">
        <v>19</v>
      </c>
      <c r="D445">
        <v>3.28</v>
      </c>
      <c r="E445" t="str">
        <f>VLOOKUP(Transaction[[#This Row],[Category]],categories[],2,FALSE)</f>
        <v>Dining/Travel</v>
      </c>
    </row>
    <row r="446" spans="1:5" x14ac:dyDescent="0.2">
      <c r="A446" s="6">
        <v>43792</v>
      </c>
      <c r="B446" t="s">
        <v>39</v>
      </c>
      <c r="C446" t="s">
        <v>23</v>
      </c>
      <c r="D446">
        <v>31.11</v>
      </c>
      <c r="E446" t="str">
        <f>VLOOKUP(Transaction[[#This Row],[Category]],categories[],2,FALSE)</f>
        <v>Merchandise</v>
      </c>
    </row>
    <row r="447" spans="1:5" x14ac:dyDescent="0.2">
      <c r="A447" s="6">
        <v>43792</v>
      </c>
      <c r="B447" t="s">
        <v>31</v>
      </c>
      <c r="C447" t="s">
        <v>23</v>
      </c>
      <c r="D447">
        <v>121.76</v>
      </c>
      <c r="E447" t="str">
        <f>VLOOKUP(Transaction[[#This Row],[Category]],categories[],2,FALSE)</f>
        <v>Merchandise</v>
      </c>
    </row>
    <row r="448" spans="1:5" x14ac:dyDescent="0.2">
      <c r="A448" s="6">
        <v>43793</v>
      </c>
      <c r="B448" t="s">
        <v>30</v>
      </c>
      <c r="C448" t="s">
        <v>26</v>
      </c>
      <c r="D448">
        <v>26.6</v>
      </c>
      <c r="E448" t="str">
        <f>VLOOKUP(Transaction[[#This Row],[Category]],categories[],2,FALSE)</f>
        <v>Services</v>
      </c>
    </row>
    <row r="449" spans="1:5" x14ac:dyDescent="0.2">
      <c r="A449" s="6">
        <v>43795</v>
      </c>
      <c r="B449" t="s">
        <v>29</v>
      </c>
      <c r="C449" t="s">
        <v>19</v>
      </c>
      <c r="D449">
        <v>13.84</v>
      </c>
      <c r="E449" t="str">
        <f>VLOOKUP(Transaction[[#This Row],[Category]],categories[],2,FALSE)</f>
        <v>Dining/Travel</v>
      </c>
    </row>
    <row r="450" spans="1:5" x14ac:dyDescent="0.2">
      <c r="A450" s="6">
        <v>43795</v>
      </c>
      <c r="B450" t="s">
        <v>30</v>
      </c>
      <c r="C450" t="s">
        <v>26</v>
      </c>
      <c r="D450">
        <v>15.09</v>
      </c>
      <c r="E450" t="str">
        <f>VLOOKUP(Transaction[[#This Row],[Category]],categories[],2,FALSE)</f>
        <v>Services</v>
      </c>
    </row>
    <row r="451" spans="1:5" x14ac:dyDescent="0.2">
      <c r="A451" s="6">
        <v>43796</v>
      </c>
      <c r="B451" t="s">
        <v>38</v>
      </c>
      <c r="C451" t="s">
        <v>23</v>
      </c>
      <c r="D451">
        <v>28.01</v>
      </c>
      <c r="E451" t="str">
        <f>VLOOKUP(Transaction[[#This Row],[Category]],categories[],2,FALSE)</f>
        <v>Merchandise</v>
      </c>
    </row>
    <row r="452" spans="1:5" x14ac:dyDescent="0.2">
      <c r="A452" s="6">
        <v>43796</v>
      </c>
      <c r="B452" t="s">
        <v>33</v>
      </c>
      <c r="C452" t="s">
        <v>19</v>
      </c>
      <c r="D452">
        <v>10.56</v>
      </c>
      <c r="E452" t="str">
        <f>VLOOKUP(Transaction[[#This Row],[Category]],categories[],2,FALSE)</f>
        <v>Dining/Travel</v>
      </c>
    </row>
    <row r="453" spans="1:5" x14ac:dyDescent="0.2">
      <c r="A453" s="6">
        <v>43796</v>
      </c>
      <c r="B453" t="s">
        <v>54</v>
      </c>
      <c r="C453" t="s">
        <v>19</v>
      </c>
      <c r="D453">
        <v>54.57</v>
      </c>
      <c r="E453" t="str">
        <f>VLOOKUP(Transaction[[#This Row],[Category]],categories[],2,FALSE)</f>
        <v>Dining/Travel</v>
      </c>
    </row>
    <row r="454" spans="1:5" x14ac:dyDescent="0.2">
      <c r="A454" s="6">
        <v>43796</v>
      </c>
      <c r="B454" t="s">
        <v>33</v>
      </c>
      <c r="C454" t="s">
        <v>19</v>
      </c>
      <c r="D454">
        <v>29.93</v>
      </c>
      <c r="E454" t="str">
        <f>VLOOKUP(Transaction[[#This Row],[Category]],categories[],2,FALSE)</f>
        <v>Dining/Travel</v>
      </c>
    </row>
    <row r="455" spans="1:5" x14ac:dyDescent="0.2">
      <c r="A455" s="6">
        <v>43796</v>
      </c>
      <c r="B455" t="s">
        <v>52</v>
      </c>
      <c r="C455" t="s">
        <v>23</v>
      </c>
      <c r="D455">
        <v>7.1</v>
      </c>
      <c r="E455" t="str">
        <f>VLOOKUP(Transaction[[#This Row],[Category]],categories[],2,FALSE)</f>
        <v>Merchandise</v>
      </c>
    </row>
    <row r="456" spans="1:5" x14ac:dyDescent="0.2">
      <c r="A456" s="6">
        <v>43798</v>
      </c>
      <c r="B456" t="s">
        <v>28</v>
      </c>
      <c r="C456" t="s">
        <v>23</v>
      </c>
      <c r="D456">
        <v>24.18</v>
      </c>
      <c r="E456" t="str">
        <f>VLOOKUP(Transaction[[#This Row],[Category]],categories[],2,FALSE)</f>
        <v>Merchandise</v>
      </c>
    </row>
    <row r="457" spans="1:5" x14ac:dyDescent="0.2">
      <c r="A457" s="6">
        <v>43798</v>
      </c>
      <c r="B457" t="s">
        <v>22</v>
      </c>
      <c r="C457" t="s">
        <v>19</v>
      </c>
      <c r="D457">
        <v>22.77</v>
      </c>
      <c r="E457" t="str">
        <f>VLOOKUP(Transaction[[#This Row],[Category]],categories[],2,FALSE)</f>
        <v>Dining/Travel</v>
      </c>
    </row>
    <row r="458" spans="1:5" x14ac:dyDescent="0.2">
      <c r="A458" s="6">
        <v>43798</v>
      </c>
      <c r="B458" t="s">
        <v>76</v>
      </c>
      <c r="C458" t="s">
        <v>67</v>
      </c>
      <c r="D458">
        <v>713.05</v>
      </c>
      <c r="E458" t="str">
        <f>VLOOKUP(Transaction[[#This Row],[Category]],categories[],2,FALSE)</f>
        <v>Merchandise</v>
      </c>
    </row>
    <row r="459" spans="1:5" x14ac:dyDescent="0.2">
      <c r="A459" s="6">
        <v>43799</v>
      </c>
      <c r="B459" t="s">
        <v>46</v>
      </c>
      <c r="C459" t="s">
        <v>19</v>
      </c>
      <c r="D459">
        <v>21.41</v>
      </c>
      <c r="E459" t="str">
        <f>VLOOKUP(Transaction[[#This Row],[Category]],categories[],2,FALSE)</f>
        <v>Dining/Travel</v>
      </c>
    </row>
    <row r="460" spans="1:5" x14ac:dyDescent="0.2">
      <c r="A460" s="6">
        <v>43799</v>
      </c>
      <c r="B460" t="s">
        <v>52</v>
      </c>
      <c r="C460" t="s">
        <v>23</v>
      </c>
      <c r="D460">
        <v>3.47</v>
      </c>
      <c r="E460" t="str">
        <f>VLOOKUP(Transaction[[#This Row],[Category]],categories[],2,FALSE)</f>
        <v>Merchandise</v>
      </c>
    </row>
    <row r="461" spans="1:5" x14ac:dyDescent="0.2">
      <c r="A461" s="6">
        <f>DATE(YEAR(A460),MONTH(A460)+1,1)</f>
        <v>43800</v>
      </c>
      <c r="B461" t="s">
        <v>57</v>
      </c>
      <c r="C461" t="s">
        <v>56</v>
      </c>
      <c r="D461">
        <v>1565</v>
      </c>
      <c r="E461" t="str">
        <f>VLOOKUP(Transaction[[#This Row],[Category]],categories[],2,FALSE)</f>
        <v>Mortgage/Rent</v>
      </c>
    </row>
    <row r="462" spans="1:5" x14ac:dyDescent="0.2">
      <c r="A462" s="6">
        <v>43800</v>
      </c>
      <c r="B462" t="s">
        <v>47</v>
      </c>
      <c r="C462" t="s">
        <v>20</v>
      </c>
      <c r="D462">
        <v>228.18</v>
      </c>
      <c r="E462" t="str">
        <f>VLOOKUP(Transaction[[#This Row],[Category]],categories[],2,FALSE)</f>
        <v>Utilities</v>
      </c>
    </row>
    <row r="463" spans="1:5" x14ac:dyDescent="0.2">
      <c r="A463" s="6">
        <v>43800</v>
      </c>
      <c r="B463" t="s">
        <v>28</v>
      </c>
      <c r="C463" t="s">
        <v>23</v>
      </c>
      <c r="D463">
        <v>47.14</v>
      </c>
      <c r="E463" t="str">
        <f>VLOOKUP(Transaction[[#This Row],[Category]],categories[],2,FALSE)</f>
        <v>Merchandise</v>
      </c>
    </row>
    <row r="464" spans="1:5" x14ac:dyDescent="0.2">
      <c r="A464" s="6">
        <v>43800</v>
      </c>
      <c r="B464" t="s">
        <v>28</v>
      </c>
      <c r="C464" t="s">
        <v>23</v>
      </c>
      <c r="D464">
        <v>6.03</v>
      </c>
      <c r="E464" t="str">
        <f>VLOOKUP(Transaction[[#This Row],[Category]],categories[],2,FALSE)</f>
        <v>Merchandise</v>
      </c>
    </row>
    <row r="465" spans="1:5" x14ac:dyDescent="0.2">
      <c r="A465" s="6">
        <v>43800</v>
      </c>
      <c r="B465" t="s">
        <v>47</v>
      </c>
      <c r="C465" t="s">
        <v>20</v>
      </c>
      <c r="D465">
        <v>103.82</v>
      </c>
      <c r="E465" t="str">
        <f>VLOOKUP(Transaction[[#This Row],[Category]],categories[],2,FALSE)</f>
        <v>Utilities</v>
      </c>
    </row>
    <row r="466" spans="1:5" x14ac:dyDescent="0.2">
      <c r="A466" s="6">
        <v>43800</v>
      </c>
      <c r="B466" t="s">
        <v>22</v>
      </c>
      <c r="C466" t="s">
        <v>19</v>
      </c>
      <c r="D466">
        <v>6.05</v>
      </c>
      <c r="E466" t="str">
        <f>VLOOKUP(Transaction[[#This Row],[Category]],categories[],2,FALSE)</f>
        <v>Dining/Travel</v>
      </c>
    </row>
    <row r="467" spans="1:5" x14ac:dyDescent="0.2">
      <c r="A467" s="6">
        <v>43801</v>
      </c>
      <c r="B467" t="s">
        <v>31</v>
      </c>
      <c r="C467" t="s">
        <v>23</v>
      </c>
      <c r="D467">
        <v>63.7</v>
      </c>
      <c r="E467" t="str">
        <f>VLOOKUP(Transaction[[#This Row],[Category]],categories[],2,FALSE)</f>
        <v>Merchandise</v>
      </c>
    </row>
    <row r="468" spans="1:5" x14ac:dyDescent="0.2">
      <c r="A468" s="6">
        <v>43801</v>
      </c>
      <c r="B468" t="s">
        <v>28</v>
      </c>
      <c r="C468" t="s">
        <v>23</v>
      </c>
      <c r="D468">
        <v>19.329999999999998</v>
      </c>
      <c r="E468" t="str">
        <f>VLOOKUP(Transaction[[#This Row],[Category]],categories[],2,FALSE)</f>
        <v>Merchandise</v>
      </c>
    </row>
    <row r="469" spans="1:5" x14ac:dyDescent="0.2">
      <c r="A469" s="6">
        <v>43802</v>
      </c>
      <c r="B469" t="s">
        <v>37</v>
      </c>
      <c r="C469" t="s">
        <v>19</v>
      </c>
      <c r="D469">
        <v>6.22</v>
      </c>
      <c r="E469" t="str">
        <f>VLOOKUP(Transaction[[#This Row],[Category]],categories[],2,FALSE)</f>
        <v>Dining/Travel</v>
      </c>
    </row>
    <row r="470" spans="1:5" x14ac:dyDescent="0.2">
      <c r="A470" s="6">
        <v>43802</v>
      </c>
      <c r="B470" t="s">
        <v>30</v>
      </c>
      <c r="C470" t="s">
        <v>26</v>
      </c>
      <c r="D470">
        <v>5.22</v>
      </c>
      <c r="E470" t="str">
        <f>VLOOKUP(Transaction[[#This Row],[Category]],categories[],2,FALSE)</f>
        <v>Services</v>
      </c>
    </row>
    <row r="471" spans="1:5" x14ac:dyDescent="0.2">
      <c r="A471" s="6">
        <v>43802</v>
      </c>
      <c r="B471" t="s">
        <v>37</v>
      </c>
      <c r="C471" t="s">
        <v>19</v>
      </c>
      <c r="D471">
        <v>19.14</v>
      </c>
      <c r="E471" t="str">
        <f>VLOOKUP(Transaction[[#This Row],[Category]],categories[],2,FALSE)</f>
        <v>Dining/Travel</v>
      </c>
    </row>
    <row r="472" spans="1:5" x14ac:dyDescent="0.2">
      <c r="A472" s="6">
        <v>43802</v>
      </c>
      <c r="B472" t="s">
        <v>22</v>
      </c>
      <c r="C472" t="s">
        <v>19</v>
      </c>
      <c r="D472">
        <v>12.23</v>
      </c>
      <c r="E472" t="str">
        <f>VLOOKUP(Transaction[[#This Row],[Category]],categories[],2,FALSE)</f>
        <v>Dining/Travel</v>
      </c>
    </row>
    <row r="473" spans="1:5" x14ac:dyDescent="0.2">
      <c r="A473" s="6">
        <v>43803</v>
      </c>
      <c r="B473" t="s">
        <v>36</v>
      </c>
      <c r="C473" t="s">
        <v>35</v>
      </c>
      <c r="D473">
        <v>154.88</v>
      </c>
      <c r="E473" t="str">
        <f>VLOOKUP(Transaction[[#This Row],[Category]],categories[],2,FALSE)</f>
        <v>Services</v>
      </c>
    </row>
    <row r="474" spans="1:5" x14ac:dyDescent="0.2">
      <c r="A474" s="6">
        <v>43803</v>
      </c>
      <c r="B474" t="s">
        <v>36</v>
      </c>
      <c r="C474" t="s">
        <v>35</v>
      </c>
      <c r="D474">
        <v>68.150000000000006</v>
      </c>
      <c r="E474" t="str">
        <f>VLOOKUP(Transaction[[#This Row],[Category]],categories[],2,FALSE)</f>
        <v>Services</v>
      </c>
    </row>
    <row r="475" spans="1:5" x14ac:dyDescent="0.2">
      <c r="A475" s="6">
        <v>43803</v>
      </c>
      <c r="B475" t="s">
        <v>52</v>
      </c>
      <c r="C475" t="s">
        <v>23</v>
      </c>
      <c r="D475">
        <v>19.89</v>
      </c>
      <c r="E475" t="str">
        <f>VLOOKUP(Transaction[[#This Row],[Category]],categories[],2,FALSE)</f>
        <v>Merchandise</v>
      </c>
    </row>
    <row r="476" spans="1:5" x14ac:dyDescent="0.2">
      <c r="A476" s="6">
        <v>43803</v>
      </c>
      <c r="B476" t="s">
        <v>22</v>
      </c>
      <c r="C476" t="s">
        <v>19</v>
      </c>
      <c r="D476">
        <v>48.07</v>
      </c>
      <c r="E476" t="str">
        <f>VLOOKUP(Transaction[[#This Row],[Category]],categories[],2,FALSE)</f>
        <v>Dining/Travel</v>
      </c>
    </row>
    <row r="477" spans="1:5" x14ac:dyDescent="0.2">
      <c r="A477" s="6">
        <v>43804</v>
      </c>
      <c r="B477" t="s">
        <v>45</v>
      </c>
      <c r="C477" t="s">
        <v>19</v>
      </c>
      <c r="D477">
        <v>37.72</v>
      </c>
      <c r="E477" t="str">
        <f>VLOOKUP(Transaction[[#This Row],[Category]],categories[],2,FALSE)</f>
        <v>Dining/Travel</v>
      </c>
    </row>
    <row r="478" spans="1:5" x14ac:dyDescent="0.2">
      <c r="A478" s="6">
        <v>43804</v>
      </c>
      <c r="B478" t="s">
        <v>34</v>
      </c>
      <c r="C478" t="s">
        <v>19</v>
      </c>
      <c r="D478">
        <v>107.16</v>
      </c>
      <c r="E478" t="str">
        <f>VLOOKUP(Transaction[[#This Row],[Category]],categories[],2,FALSE)</f>
        <v>Dining/Travel</v>
      </c>
    </row>
    <row r="479" spans="1:5" x14ac:dyDescent="0.2">
      <c r="A479" s="6">
        <v>43805</v>
      </c>
      <c r="B479" t="s">
        <v>27</v>
      </c>
      <c r="C479" t="s">
        <v>26</v>
      </c>
      <c r="D479">
        <v>35.78</v>
      </c>
      <c r="E479" t="str">
        <f>VLOOKUP(Transaction[[#This Row],[Category]],categories[],2,FALSE)</f>
        <v>Services</v>
      </c>
    </row>
    <row r="480" spans="1:5" x14ac:dyDescent="0.2">
      <c r="A480" s="6">
        <v>43805</v>
      </c>
      <c r="B480" t="s">
        <v>32</v>
      </c>
      <c r="C480" t="s">
        <v>19</v>
      </c>
      <c r="D480">
        <v>24.49</v>
      </c>
      <c r="E480" t="str">
        <f>VLOOKUP(Transaction[[#This Row],[Category]],categories[],2,FALSE)</f>
        <v>Dining/Travel</v>
      </c>
    </row>
    <row r="481" spans="1:5" x14ac:dyDescent="0.2">
      <c r="A481" s="6">
        <v>43805</v>
      </c>
      <c r="B481" t="s">
        <v>28</v>
      </c>
      <c r="C481" t="s">
        <v>23</v>
      </c>
      <c r="D481">
        <v>167.09</v>
      </c>
      <c r="E481" t="str">
        <f>VLOOKUP(Transaction[[#This Row],[Category]],categories[],2,FALSE)</f>
        <v>Merchandise</v>
      </c>
    </row>
    <row r="482" spans="1:5" x14ac:dyDescent="0.2">
      <c r="A482" s="6">
        <v>43806</v>
      </c>
      <c r="B482" t="s">
        <v>38</v>
      </c>
      <c r="C482" t="s">
        <v>23</v>
      </c>
      <c r="D482">
        <v>53.44</v>
      </c>
      <c r="E482" t="str">
        <f>VLOOKUP(Transaction[[#This Row],[Category]],categories[],2,FALSE)</f>
        <v>Merchandise</v>
      </c>
    </row>
    <row r="483" spans="1:5" x14ac:dyDescent="0.2">
      <c r="A483" s="6">
        <v>43807</v>
      </c>
      <c r="B483" t="s">
        <v>24</v>
      </c>
      <c r="C483" t="s">
        <v>23</v>
      </c>
      <c r="D483">
        <v>47.62</v>
      </c>
      <c r="E483" t="str">
        <f>VLOOKUP(Transaction[[#This Row],[Category]],categories[],2,FALSE)</f>
        <v>Merchandise</v>
      </c>
    </row>
    <row r="484" spans="1:5" x14ac:dyDescent="0.2">
      <c r="A484" s="6">
        <v>43807</v>
      </c>
      <c r="B484" t="s">
        <v>30</v>
      </c>
      <c r="C484" t="s">
        <v>26</v>
      </c>
      <c r="D484">
        <v>5.03</v>
      </c>
      <c r="E484" t="str">
        <f>VLOOKUP(Transaction[[#This Row],[Category]],categories[],2,FALSE)</f>
        <v>Services</v>
      </c>
    </row>
    <row r="485" spans="1:5" x14ac:dyDescent="0.2">
      <c r="A485" s="6">
        <v>43808</v>
      </c>
      <c r="B485" t="s">
        <v>66</v>
      </c>
      <c r="C485" t="s">
        <v>65</v>
      </c>
      <c r="D485">
        <v>145.86000000000001</v>
      </c>
      <c r="E485" t="str">
        <f>VLOOKUP(Transaction[[#This Row],[Category]],categories[],2,FALSE)</f>
        <v>Dining/Travel</v>
      </c>
    </row>
    <row r="486" spans="1:5" x14ac:dyDescent="0.2">
      <c r="A486" s="6">
        <v>43808</v>
      </c>
      <c r="B486" t="s">
        <v>32</v>
      </c>
      <c r="C486" t="s">
        <v>19</v>
      </c>
      <c r="D486">
        <v>31.67</v>
      </c>
      <c r="E486" t="str">
        <f>VLOOKUP(Transaction[[#This Row],[Category]],categories[],2,FALSE)</f>
        <v>Dining/Travel</v>
      </c>
    </row>
    <row r="487" spans="1:5" x14ac:dyDescent="0.2">
      <c r="A487" s="6">
        <v>43808</v>
      </c>
      <c r="B487" t="s">
        <v>31</v>
      </c>
      <c r="C487" t="s">
        <v>23</v>
      </c>
      <c r="D487">
        <v>23.78</v>
      </c>
      <c r="E487" t="str">
        <f>VLOOKUP(Transaction[[#This Row],[Category]],categories[],2,FALSE)</f>
        <v>Merchandise</v>
      </c>
    </row>
    <row r="488" spans="1:5" x14ac:dyDescent="0.2">
      <c r="A488" s="6">
        <v>43808</v>
      </c>
      <c r="B488" t="s">
        <v>55</v>
      </c>
      <c r="C488" t="s">
        <v>19</v>
      </c>
      <c r="D488">
        <v>20.22</v>
      </c>
      <c r="E488" t="str">
        <f>VLOOKUP(Transaction[[#This Row],[Category]],categories[],2,FALSE)</f>
        <v>Dining/Travel</v>
      </c>
    </row>
    <row r="489" spans="1:5" x14ac:dyDescent="0.2">
      <c r="A489" s="6">
        <v>43809</v>
      </c>
      <c r="B489" t="s">
        <v>30</v>
      </c>
      <c r="C489" t="s">
        <v>26</v>
      </c>
      <c r="D489">
        <v>9.6</v>
      </c>
      <c r="E489" t="str">
        <f>VLOOKUP(Transaction[[#This Row],[Category]],categories[],2,FALSE)</f>
        <v>Services</v>
      </c>
    </row>
    <row r="490" spans="1:5" x14ac:dyDescent="0.2">
      <c r="A490" s="6">
        <v>43809</v>
      </c>
      <c r="B490" t="s">
        <v>22</v>
      </c>
      <c r="C490" t="s">
        <v>19</v>
      </c>
      <c r="D490">
        <v>12.2</v>
      </c>
      <c r="E490" t="str">
        <f>VLOOKUP(Transaction[[#This Row],[Category]],categories[],2,FALSE)</f>
        <v>Dining/Travel</v>
      </c>
    </row>
    <row r="491" spans="1:5" x14ac:dyDescent="0.2">
      <c r="A491" s="6">
        <v>43810</v>
      </c>
      <c r="B491" t="s">
        <v>31</v>
      </c>
      <c r="C491" t="s">
        <v>23</v>
      </c>
      <c r="D491">
        <v>45.49</v>
      </c>
      <c r="E491" t="str">
        <f>VLOOKUP(Transaction[[#This Row],[Category]],categories[],2,FALSE)</f>
        <v>Merchandise</v>
      </c>
    </row>
    <row r="492" spans="1:5" x14ac:dyDescent="0.2">
      <c r="A492" s="6">
        <v>43810</v>
      </c>
      <c r="B492" t="s">
        <v>22</v>
      </c>
      <c r="C492" t="s">
        <v>19</v>
      </c>
      <c r="D492">
        <v>45.82</v>
      </c>
      <c r="E492" t="str">
        <f>VLOOKUP(Transaction[[#This Row],[Category]],categories[],2,FALSE)</f>
        <v>Dining/Travel</v>
      </c>
    </row>
    <row r="493" spans="1:5" x14ac:dyDescent="0.2">
      <c r="A493" s="6">
        <v>43810</v>
      </c>
      <c r="B493" t="s">
        <v>30</v>
      </c>
      <c r="C493" t="s">
        <v>26</v>
      </c>
      <c r="D493">
        <v>31.36</v>
      </c>
      <c r="E493" t="str">
        <f>VLOOKUP(Transaction[[#This Row],[Category]],categories[],2,FALSE)</f>
        <v>Services</v>
      </c>
    </row>
    <row r="494" spans="1:5" x14ac:dyDescent="0.2">
      <c r="A494" s="6">
        <v>43810</v>
      </c>
      <c r="B494" t="s">
        <v>28</v>
      </c>
      <c r="C494" t="s">
        <v>23</v>
      </c>
      <c r="D494">
        <v>16.75</v>
      </c>
      <c r="E494" t="str">
        <f>VLOOKUP(Transaction[[#This Row],[Category]],categories[],2,FALSE)</f>
        <v>Merchandise</v>
      </c>
    </row>
    <row r="495" spans="1:5" x14ac:dyDescent="0.2">
      <c r="A495" s="6">
        <v>43810</v>
      </c>
      <c r="B495" t="s">
        <v>52</v>
      </c>
      <c r="C495" t="s">
        <v>23</v>
      </c>
      <c r="D495">
        <v>70.81</v>
      </c>
      <c r="E495" t="str">
        <f>VLOOKUP(Transaction[[#This Row],[Category]],categories[],2,FALSE)</f>
        <v>Merchandise</v>
      </c>
    </row>
    <row r="496" spans="1:5" x14ac:dyDescent="0.2">
      <c r="A496" s="6">
        <v>43811</v>
      </c>
      <c r="B496" t="s">
        <v>28</v>
      </c>
      <c r="C496" t="s">
        <v>23</v>
      </c>
      <c r="D496">
        <v>25.28</v>
      </c>
      <c r="E496" t="str">
        <f>VLOOKUP(Transaction[[#This Row],[Category]],categories[],2,FALSE)</f>
        <v>Merchandise</v>
      </c>
    </row>
    <row r="497" spans="1:5" x14ac:dyDescent="0.2">
      <c r="A497" s="6">
        <v>43811</v>
      </c>
      <c r="B497" t="s">
        <v>24</v>
      </c>
      <c r="C497" t="s">
        <v>23</v>
      </c>
      <c r="D497">
        <v>55.14</v>
      </c>
      <c r="E497" t="str">
        <f>VLOOKUP(Transaction[[#This Row],[Category]],categories[],2,FALSE)</f>
        <v>Merchandise</v>
      </c>
    </row>
    <row r="498" spans="1:5" x14ac:dyDescent="0.2">
      <c r="A498" s="6">
        <v>43812</v>
      </c>
      <c r="B498" t="s">
        <v>29</v>
      </c>
      <c r="C498" t="s">
        <v>19</v>
      </c>
      <c r="D498">
        <v>15.3</v>
      </c>
      <c r="E498" t="str">
        <f>VLOOKUP(Transaction[[#This Row],[Category]],categories[],2,FALSE)</f>
        <v>Dining/Travel</v>
      </c>
    </row>
    <row r="499" spans="1:5" x14ac:dyDescent="0.2">
      <c r="A499" s="6">
        <v>43812</v>
      </c>
      <c r="B499" t="s">
        <v>33</v>
      </c>
      <c r="C499" t="s">
        <v>19</v>
      </c>
      <c r="D499">
        <v>93.44</v>
      </c>
      <c r="E499" t="str">
        <f>VLOOKUP(Transaction[[#This Row],[Category]],categories[],2,FALSE)</f>
        <v>Dining/Travel</v>
      </c>
    </row>
    <row r="500" spans="1:5" x14ac:dyDescent="0.2">
      <c r="A500" s="6">
        <v>43813</v>
      </c>
      <c r="B500" t="s">
        <v>40</v>
      </c>
      <c r="C500" t="s">
        <v>19</v>
      </c>
      <c r="D500">
        <v>37.229999999999997</v>
      </c>
      <c r="E500" t="str">
        <f>VLOOKUP(Transaction[[#This Row],[Category]],categories[],2,FALSE)</f>
        <v>Dining/Travel</v>
      </c>
    </row>
    <row r="501" spans="1:5" x14ac:dyDescent="0.2">
      <c r="A501" s="6">
        <v>43814</v>
      </c>
      <c r="B501" t="s">
        <v>32</v>
      </c>
      <c r="C501" t="s">
        <v>19</v>
      </c>
      <c r="D501">
        <v>84.68</v>
      </c>
      <c r="E501" t="str">
        <f>VLOOKUP(Transaction[[#This Row],[Category]],categories[],2,FALSE)</f>
        <v>Dining/Travel</v>
      </c>
    </row>
    <row r="502" spans="1:5" x14ac:dyDescent="0.2">
      <c r="A502" s="6">
        <v>43814</v>
      </c>
      <c r="B502" t="s">
        <v>28</v>
      </c>
      <c r="C502" t="s">
        <v>23</v>
      </c>
      <c r="D502">
        <v>61.86</v>
      </c>
      <c r="E502" t="str">
        <f>VLOOKUP(Transaction[[#This Row],[Category]],categories[],2,FALSE)</f>
        <v>Merchandise</v>
      </c>
    </row>
    <row r="503" spans="1:5" x14ac:dyDescent="0.2">
      <c r="A503" s="6">
        <v>43814</v>
      </c>
      <c r="B503" t="s">
        <v>28</v>
      </c>
      <c r="C503" t="s">
        <v>23</v>
      </c>
      <c r="D503">
        <v>22.68</v>
      </c>
      <c r="E503" t="str">
        <f>VLOOKUP(Transaction[[#This Row],[Category]],categories[],2,FALSE)</f>
        <v>Merchandise</v>
      </c>
    </row>
    <row r="504" spans="1:5" x14ac:dyDescent="0.2">
      <c r="A504" s="6">
        <v>43815</v>
      </c>
      <c r="B504" t="s">
        <v>38</v>
      </c>
      <c r="C504" t="s">
        <v>23</v>
      </c>
      <c r="D504">
        <v>68.03</v>
      </c>
      <c r="E504" t="str">
        <f>VLOOKUP(Transaction[[#This Row],[Category]],categories[],2,FALSE)</f>
        <v>Merchandise</v>
      </c>
    </row>
    <row r="505" spans="1:5" x14ac:dyDescent="0.2">
      <c r="A505" s="6">
        <v>43815</v>
      </c>
      <c r="B505" t="s">
        <v>31</v>
      </c>
      <c r="C505" t="s">
        <v>23</v>
      </c>
      <c r="D505">
        <v>40.619999999999997</v>
      </c>
      <c r="E505" t="str">
        <f>VLOOKUP(Transaction[[#This Row],[Category]],categories[],2,FALSE)</f>
        <v>Merchandise</v>
      </c>
    </row>
    <row r="506" spans="1:5" x14ac:dyDescent="0.2">
      <c r="A506" s="6">
        <v>43816</v>
      </c>
      <c r="B506" t="s">
        <v>30</v>
      </c>
      <c r="C506" t="s">
        <v>26</v>
      </c>
      <c r="D506">
        <v>4.9800000000000004</v>
      </c>
      <c r="E506" t="str">
        <f>VLOOKUP(Transaction[[#This Row],[Category]],categories[],2,FALSE)</f>
        <v>Services</v>
      </c>
    </row>
    <row r="507" spans="1:5" x14ac:dyDescent="0.2">
      <c r="A507" s="6">
        <v>43816</v>
      </c>
      <c r="B507" t="s">
        <v>29</v>
      </c>
      <c r="C507" t="s">
        <v>19</v>
      </c>
      <c r="D507">
        <v>8.7200000000000006</v>
      </c>
      <c r="E507" t="str">
        <f>VLOOKUP(Transaction[[#This Row],[Category]],categories[],2,FALSE)</f>
        <v>Dining/Travel</v>
      </c>
    </row>
    <row r="508" spans="1:5" x14ac:dyDescent="0.2">
      <c r="A508" s="6">
        <v>43817</v>
      </c>
      <c r="B508" t="s">
        <v>39</v>
      </c>
      <c r="C508" t="s">
        <v>23</v>
      </c>
      <c r="D508">
        <v>71.44</v>
      </c>
      <c r="E508" t="str">
        <f>VLOOKUP(Transaction[[#This Row],[Category]],categories[],2,FALSE)</f>
        <v>Merchandise</v>
      </c>
    </row>
    <row r="509" spans="1:5" x14ac:dyDescent="0.2">
      <c r="A509" s="6">
        <v>43817</v>
      </c>
      <c r="B509" t="s">
        <v>38</v>
      </c>
      <c r="C509" t="s">
        <v>23</v>
      </c>
      <c r="D509">
        <v>98.94</v>
      </c>
      <c r="E509" t="str">
        <f>VLOOKUP(Transaction[[#This Row],[Category]],categories[],2,FALSE)</f>
        <v>Merchandise</v>
      </c>
    </row>
    <row r="510" spans="1:5" x14ac:dyDescent="0.2">
      <c r="A510" s="6">
        <v>43817</v>
      </c>
      <c r="B510" t="s">
        <v>33</v>
      </c>
      <c r="C510" t="s">
        <v>19</v>
      </c>
      <c r="D510">
        <v>7.65</v>
      </c>
      <c r="E510" t="str">
        <f>VLOOKUP(Transaction[[#This Row],[Category]],categories[],2,FALSE)</f>
        <v>Dining/Travel</v>
      </c>
    </row>
    <row r="511" spans="1:5" x14ac:dyDescent="0.2">
      <c r="A511" s="6">
        <v>43818</v>
      </c>
      <c r="B511" t="s">
        <v>28</v>
      </c>
      <c r="C511" t="s">
        <v>23</v>
      </c>
      <c r="D511">
        <v>31.56</v>
      </c>
      <c r="E511" t="str">
        <f>VLOOKUP(Transaction[[#This Row],[Category]],categories[],2,FALSE)</f>
        <v>Merchandise</v>
      </c>
    </row>
    <row r="512" spans="1:5" x14ac:dyDescent="0.2">
      <c r="A512" s="6">
        <v>43818</v>
      </c>
      <c r="B512" t="s">
        <v>78</v>
      </c>
      <c r="C512" t="s">
        <v>50</v>
      </c>
      <c r="D512">
        <v>5.58</v>
      </c>
      <c r="E512" t="str">
        <f>VLOOKUP(Transaction[[#This Row],[Category]],categories[],2,FALSE)</f>
        <v>Services</v>
      </c>
    </row>
    <row r="513" spans="1:5" x14ac:dyDescent="0.2">
      <c r="A513" s="6">
        <v>43818</v>
      </c>
      <c r="B513" t="s">
        <v>28</v>
      </c>
      <c r="C513" t="s">
        <v>23</v>
      </c>
      <c r="D513">
        <v>49.27</v>
      </c>
      <c r="E513" t="str">
        <f>VLOOKUP(Transaction[[#This Row],[Category]],categories[],2,FALSE)</f>
        <v>Merchandise</v>
      </c>
    </row>
    <row r="514" spans="1:5" x14ac:dyDescent="0.2">
      <c r="A514" s="6">
        <v>43820</v>
      </c>
      <c r="B514" t="s">
        <v>73</v>
      </c>
      <c r="C514" t="s">
        <v>72</v>
      </c>
      <c r="D514">
        <v>6.95</v>
      </c>
      <c r="E514" t="str">
        <f>VLOOKUP(Transaction[[#This Row],[Category]],categories[],2,FALSE)</f>
        <v>Services</v>
      </c>
    </row>
    <row r="515" spans="1:5" x14ac:dyDescent="0.2">
      <c r="A515" s="6">
        <v>43820</v>
      </c>
      <c r="B515" t="s">
        <v>34</v>
      </c>
      <c r="C515" t="s">
        <v>19</v>
      </c>
      <c r="D515">
        <v>16.11</v>
      </c>
      <c r="E515" t="str">
        <f>VLOOKUP(Transaction[[#This Row],[Category]],categories[],2,FALSE)</f>
        <v>Dining/Travel</v>
      </c>
    </row>
    <row r="516" spans="1:5" x14ac:dyDescent="0.2">
      <c r="A516" s="6">
        <v>43820</v>
      </c>
      <c r="B516" t="s">
        <v>45</v>
      </c>
      <c r="C516" t="s">
        <v>19</v>
      </c>
      <c r="D516">
        <v>41.84</v>
      </c>
      <c r="E516" t="str">
        <f>VLOOKUP(Transaction[[#This Row],[Category]],categories[],2,FALSE)</f>
        <v>Dining/Travel</v>
      </c>
    </row>
    <row r="517" spans="1:5" x14ac:dyDescent="0.2">
      <c r="A517" s="6">
        <v>43821</v>
      </c>
      <c r="B517" t="s">
        <v>29</v>
      </c>
      <c r="C517" t="s">
        <v>19</v>
      </c>
      <c r="D517">
        <v>11.98</v>
      </c>
      <c r="E517" t="str">
        <f>VLOOKUP(Transaction[[#This Row],[Category]],categories[],2,FALSE)</f>
        <v>Dining/Travel</v>
      </c>
    </row>
    <row r="518" spans="1:5" x14ac:dyDescent="0.2">
      <c r="A518" s="6">
        <v>43821</v>
      </c>
      <c r="B518" t="s">
        <v>37</v>
      </c>
      <c r="C518" t="s">
        <v>19</v>
      </c>
      <c r="D518">
        <v>33.6</v>
      </c>
      <c r="E518" t="str">
        <f>VLOOKUP(Transaction[[#This Row],[Category]],categories[],2,FALSE)</f>
        <v>Dining/Travel</v>
      </c>
    </row>
    <row r="519" spans="1:5" x14ac:dyDescent="0.2">
      <c r="A519" s="6">
        <v>43822</v>
      </c>
      <c r="B519" t="s">
        <v>39</v>
      </c>
      <c r="C519" t="s">
        <v>23</v>
      </c>
      <c r="D519">
        <v>79.95</v>
      </c>
      <c r="E519" t="str">
        <f>VLOOKUP(Transaction[[#This Row],[Category]],categories[],2,FALSE)</f>
        <v>Merchandise</v>
      </c>
    </row>
    <row r="520" spans="1:5" x14ac:dyDescent="0.2">
      <c r="A520" s="6">
        <v>43822</v>
      </c>
      <c r="B520" t="s">
        <v>39</v>
      </c>
      <c r="C520" t="s">
        <v>23</v>
      </c>
      <c r="D520">
        <v>2.74</v>
      </c>
      <c r="E520" t="str">
        <f>VLOOKUP(Transaction[[#This Row],[Category]],categories[],2,FALSE)</f>
        <v>Merchandise</v>
      </c>
    </row>
    <row r="521" spans="1:5" x14ac:dyDescent="0.2">
      <c r="A521" s="6">
        <v>43823</v>
      </c>
      <c r="B521" t="s">
        <v>31</v>
      </c>
      <c r="C521" t="s">
        <v>23</v>
      </c>
      <c r="D521">
        <v>55.78</v>
      </c>
      <c r="E521" t="str">
        <f>VLOOKUP(Transaction[[#This Row],[Category]],categories[],2,FALSE)</f>
        <v>Merchandise</v>
      </c>
    </row>
    <row r="522" spans="1:5" x14ac:dyDescent="0.2">
      <c r="A522" s="6">
        <v>43823</v>
      </c>
      <c r="B522" t="s">
        <v>32</v>
      </c>
      <c r="C522" t="s">
        <v>19</v>
      </c>
      <c r="D522">
        <v>24.52</v>
      </c>
      <c r="E522" t="str">
        <f>VLOOKUP(Transaction[[#This Row],[Category]],categories[],2,FALSE)</f>
        <v>Dining/Travel</v>
      </c>
    </row>
    <row r="523" spans="1:5" x14ac:dyDescent="0.2">
      <c r="A523" s="6">
        <v>43824</v>
      </c>
      <c r="B523" t="s">
        <v>27</v>
      </c>
      <c r="C523" t="s">
        <v>26</v>
      </c>
      <c r="D523">
        <v>25.15</v>
      </c>
      <c r="E523" t="str">
        <f>VLOOKUP(Transaction[[#This Row],[Category]],categories[],2,FALSE)</f>
        <v>Services</v>
      </c>
    </row>
    <row r="524" spans="1:5" x14ac:dyDescent="0.2">
      <c r="A524" s="6">
        <v>43824</v>
      </c>
      <c r="B524" t="s">
        <v>52</v>
      </c>
      <c r="C524" t="s">
        <v>23</v>
      </c>
      <c r="D524">
        <v>100.85</v>
      </c>
      <c r="E524" t="str">
        <f>VLOOKUP(Transaction[[#This Row],[Category]],categories[],2,FALSE)</f>
        <v>Merchandise</v>
      </c>
    </row>
    <row r="525" spans="1:5" x14ac:dyDescent="0.2">
      <c r="A525" s="6">
        <v>43825</v>
      </c>
      <c r="B525" t="s">
        <v>46</v>
      </c>
      <c r="C525" t="s">
        <v>19</v>
      </c>
      <c r="D525">
        <v>53.66</v>
      </c>
      <c r="E525" t="str">
        <f>VLOOKUP(Transaction[[#This Row],[Category]],categories[],2,FALSE)</f>
        <v>Dining/Travel</v>
      </c>
    </row>
    <row r="526" spans="1:5" x14ac:dyDescent="0.2">
      <c r="A526" s="6">
        <v>43826</v>
      </c>
      <c r="B526" t="s">
        <v>39</v>
      </c>
      <c r="C526" t="s">
        <v>23</v>
      </c>
      <c r="D526">
        <v>8.7899999999999991</v>
      </c>
      <c r="E526" t="str">
        <f>VLOOKUP(Transaction[[#This Row],[Category]],categories[],2,FALSE)</f>
        <v>Merchandise</v>
      </c>
    </row>
    <row r="527" spans="1:5" x14ac:dyDescent="0.2">
      <c r="A527" s="6">
        <v>43826</v>
      </c>
      <c r="B527" t="s">
        <v>27</v>
      </c>
      <c r="C527" t="s">
        <v>26</v>
      </c>
      <c r="D527">
        <v>36.56</v>
      </c>
      <c r="E527" t="str">
        <f>VLOOKUP(Transaction[[#This Row],[Category]],categories[],2,FALSE)</f>
        <v>Services</v>
      </c>
    </row>
    <row r="528" spans="1:5" x14ac:dyDescent="0.2">
      <c r="A528" s="6">
        <v>43826</v>
      </c>
      <c r="B528" t="s">
        <v>34</v>
      </c>
      <c r="C528" t="s">
        <v>19</v>
      </c>
      <c r="D528">
        <v>74.48</v>
      </c>
      <c r="E528" t="str">
        <f>VLOOKUP(Transaction[[#This Row],[Category]],categories[],2,FALSE)</f>
        <v>Dining/Travel</v>
      </c>
    </row>
    <row r="529" spans="1:5" x14ac:dyDescent="0.2">
      <c r="A529" s="6">
        <v>43827</v>
      </c>
      <c r="B529" t="s">
        <v>38</v>
      </c>
      <c r="C529" t="s">
        <v>23</v>
      </c>
      <c r="D529">
        <v>41.74</v>
      </c>
      <c r="E529" t="str">
        <f>VLOOKUP(Transaction[[#This Row],[Category]],categories[],2,FALSE)</f>
        <v>Merchandise</v>
      </c>
    </row>
    <row r="530" spans="1:5" x14ac:dyDescent="0.2">
      <c r="A530" s="6">
        <v>43827</v>
      </c>
      <c r="B530" t="s">
        <v>38</v>
      </c>
      <c r="C530" t="s">
        <v>23</v>
      </c>
      <c r="D530">
        <v>8.83</v>
      </c>
      <c r="E530" t="str">
        <f>VLOOKUP(Transaction[[#This Row],[Category]],categories[],2,FALSE)</f>
        <v>Merchandise</v>
      </c>
    </row>
    <row r="531" spans="1:5" x14ac:dyDescent="0.2">
      <c r="A531" s="6">
        <v>43827</v>
      </c>
      <c r="B531" t="s">
        <v>45</v>
      </c>
      <c r="C531" t="s">
        <v>19</v>
      </c>
      <c r="D531">
        <v>43.06</v>
      </c>
      <c r="E531" t="str">
        <f>VLOOKUP(Transaction[[#This Row],[Category]],categories[],2,FALSE)</f>
        <v>Dining/Travel</v>
      </c>
    </row>
    <row r="532" spans="1:5" x14ac:dyDescent="0.2">
      <c r="A532" s="6">
        <v>43827</v>
      </c>
      <c r="B532" t="s">
        <v>28</v>
      </c>
      <c r="C532" t="s">
        <v>23</v>
      </c>
      <c r="D532">
        <v>15.44</v>
      </c>
      <c r="E532" t="str">
        <f>VLOOKUP(Transaction[[#This Row],[Category]],categories[],2,FALSE)</f>
        <v>Merchandise</v>
      </c>
    </row>
    <row r="533" spans="1:5" x14ac:dyDescent="0.2">
      <c r="A533" s="6">
        <v>43827</v>
      </c>
      <c r="B533" t="s">
        <v>24</v>
      </c>
      <c r="C533" t="s">
        <v>23</v>
      </c>
      <c r="D533">
        <v>12.58</v>
      </c>
      <c r="E533" t="str">
        <f>VLOOKUP(Transaction[[#This Row],[Category]],categories[],2,FALSE)</f>
        <v>Merchandise</v>
      </c>
    </row>
    <row r="534" spans="1:5" x14ac:dyDescent="0.2">
      <c r="A534" s="6">
        <v>43828</v>
      </c>
      <c r="B534" t="s">
        <v>42</v>
      </c>
      <c r="C534" t="s">
        <v>41</v>
      </c>
      <c r="D534">
        <v>10.8</v>
      </c>
      <c r="E534" t="str">
        <f>VLOOKUP(Transaction[[#This Row],[Category]],categories[],2,FALSE)</f>
        <v>Services</v>
      </c>
    </row>
    <row r="535" spans="1:5" x14ac:dyDescent="0.2">
      <c r="A535" s="6">
        <v>43829</v>
      </c>
      <c r="B535" t="s">
        <v>39</v>
      </c>
      <c r="C535" t="s">
        <v>23</v>
      </c>
      <c r="D535">
        <v>126.94</v>
      </c>
      <c r="E535" t="str">
        <f>VLOOKUP(Transaction[[#This Row],[Category]],categories[],2,FALSE)</f>
        <v>Merchandise</v>
      </c>
    </row>
    <row r="536" spans="1:5" x14ac:dyDescent="0.2">
      <c r="A536" s="6">
        <v>43829</v>
      </c>
      <c r="B536" t="s">
        <v>54</v>
      </c>
      <c r="C536" t="s">
        <v>19</v>
      </c>
      <c r="D536">
        <v>40.31</v>
      </c>
      <c r="E536" t="str">
        <f>VLOOKUP(Transaction[[#This Row],[Category]],categories[],2,FALSE)</f>
        <v>Dining/Travel</v>
      </c>
    </row>
    <row r="537" spans="1:5" x14ac:dyDescent="0.2">
      <c r="A537" s="6">
        <v>43830</v>
      </c>
      <c r="B537" t="s">
        <v>34</v>
      </c>
      <c r="C537" t="s">
        <v>19</v>
      </c>
      <c r="D537">
        <v>4.67</v>
      </c>
      <c r="E537" t="str">
        <f>VLOOKUP(Transaction[[#This Row],[Category]],categories[],2,FALSE)</f>
        <v>Dining/Travel</v>
      </c>
    </row>
    <row r="538" spans="1:5" x14ac:dyDescent="0.2">
      <c r="A538" s="6">
        <f>DATE(YEAR(A537),MONTH(A537)+1,1)</f>
        <v>43831</v>
      </c>
      <c r="B538" t="s">
        <v>57</v>
      </c>
      <c r="C538" t="s">
        <v>56</v>
      </c>
      <c r="D538">
        <v>1565</v>
      </c>
      <c r="E538" t="str">
        <f>VLOOKUP(Transaction[[#This Row],[Category]],categories[],2,FALSE)</f>
        <v>Mortgage/Rent</v>
      </c>
    </row>
    <row r="539" spans="1:5" x14ac:dyDescent="0.2">
      <c r="A539" s="6">
        <v>43831</v>
      </c>
      <c r="B539" t="s">
        <v>39</v>
      </c>
      <c r="C539" t="s">
        <v>23</v>
      </c>
      <c r="D539">
        <v>36.770000000000003</v>
      </c>
      <c r="E539" t="str">
        <f>VLOOKUP(Transaction[[#This Row],[Category]],categories[],2,FALSE)</f>
        <v>Merchandise</v>
      </c>
    </row>
    <row r="540" spans="1:5" x14ac:dyDescent="0.2">
      <c r="A540" s="6">
        <v>43831</v>
      </c>
      <c r="B540" t="s">
        <v>37</v>
      </c>
      <c r="C540" t="s">
        <v>19</v>
      </c>
      <c r="D540">
        <v>18.079999999999998</v>
      </c>
      <c r="E540" t="str">
        <f>VLOOKUP(Transaction[[#This Row],[Category]],categories[],2,FALSE)</f>
        <v>Dining/Travel</v>
      </c>
    </row>
    <row r="541" spans="1:5" x14ac:dyDescent="0.2">
      <c r="A541" s="6">
        <v>43831</v>
      </c>
      <c r="B541" t="s">
        <v>28</v>
      </c>
      <c r="C541" t="s">
        <v>23</v>
      </c>
      <c r="D541">
        <v>22.28</v>
      </c>
      <c r="E541" t="str">
        <f>VLOOKUP(Transaction[[#This Row],[Category]],categories[],2,FALSE)</f>
        <v>Merchandise</v>
      </c>
    </row>
    <row r="542" spans="1:5" x14ac:dyDescent="0.2">
      <c r="A542" s="6">
        <v>43833</v>
      </c>
      <c r="B542" t="s">
        <v>34</v>
      </c>
      <c r="C542" t="s">
        <v>19</v>
      </c>
      <c r="D542">
        <v>88.9</v>
      </c>
      <c r="E542" t="str">
        <f>VLOOKUP(Transaction[[#This Row],[Category]],categories[],2,FALSE)</f>
        <v>Dining/Travel</v>
      </c>
    </row>
    <row r="543" spans="1:5" x14ac:dyDescent="0.2">
      <c r="A543" s="6">
        <v>43834</v>
      </c>
      <c r="B543" t="s">
        <v>22</v>
      </c>
      <c r="C543" t="s">
        <v>19</v>
      </c>
      <c r="D543">
        <v>14.44</v>
      </c>
      <c r="E543" t="str">
        <f>VLOOKUP(Transaction[[#This Row],[Category]],categories[],2,FALSE)</f>
        <v>Dining/Travel</v>
      </c>
    </row>
    <row r="544" spans="1:5" x14ac:dyDescent="0.2">
      <c r="A544" s="6">
        <v>43834</v>
      </c>
      <c r="B544" t="s">
        <v>45</v>
      </c>
      <c r="C544" t="s">
        <v>19</v>
      </c>
      <c r="D544">
        <v>32.79</v>
      </c>
      <c r="E544" t="str">
        <f>VLOOKUP(Transaction[[#This Row],[Category]],categories[],2,FALSE)</f>
        <v>Dining/Travel</v>
      </c>
    </row>
    <row r="545" spans="1:5" x14ac:dyDescent="0.2">
      <c r="A545" s="6">
        <v>43834</v>
      </c>
      <c r="B545" t="s">
        <v>39</v>
      </c>
      <c r="C545" t="s">
        <v>23</v>
      </c>
      <c r="D545">
        <v>53.17</v>
      </c>
      <c r="E545" t="str">
        <f>VLOOKUP(Transaction[[#This Row],[Category]],categories[],2,FALSE)</f>
        <v>Merchandise</v>
      </c>
    </row>
    <row r="546" spans="1:5" x14ac:dyDescent="0.2">
      <c r="A546" s="6">
        <v>43835</v>
      </c>
      <c r="B546" t="s">
        <v>45</v>
      </c>
      <c r="C546" t="s">
        <v>19</v>
      </c>
      <c r="D546">
        <v>2.88</v>
      </c>
      <c r="E546" t="str">
        <f>VLOOKUP(Transaction[[#This Row],[Category]],categories[],2,FALSE)</f>
        <v>Dining/Travel</v>
      </c>
    </row>
    <row r="547" spans="1:5" x14ac:dyDescent="0.2">
      <c r="A547" s="6">
        <v>43835</v>
      </c>
      <c r="B547" t="s">
        <v>28</v>
      </c>
      <c r="C547" t="s">
        <v>23</v>
      </c>
      <c r="D547">
        <v>9.31</v>
      </c>
      <c r="E547" t="str">
        <f>VLOOKUP(Transaction[[#This Row],[Category]],categories[],2,FALSE)</f>
        <v>Merchandise</v>
      </c>
    </row>
    <row r="548" spans="1:5" x14ac:dyDescent="0.2">
      <c r="A548" s="6">
        <v>43835</v>
      </c>
      <c r="B548" t="s">
        <v>39</v>
      </c>
      <c r="C548" t="s">
        <v>23</v>
      </c>
      <c r="D548">
        <v>19.48</v>
      </c>
      <c r="E548" t="str">
        <f>VLOOKUP(Transaction[[#This Row],[Category]],categories[],2,FALSE)</f>
        <v>Merchandise</v>
      </c>
    </row>
    <row r="549" spans="1:5" x14ac:dyDescent="0.2">
      <c r="A549" s="6">
        <v>43835</v>
      </c>
      <c r="B549" t="s">
        <v>31</v>
      </c>
      <c r="C549" t="s">
        <v>23</v>
      </c>
      <c r="D549">
        <v>64.930000000000007</v>
      </c>
      <c r="E549" t="str">
        <f>VLOOKUP(Transaction[[#This Row],[Category]],categories[],2,FALSE)</f>
        <v>Merchandise</v>
      </c>
    </row>
    <row r="550" spans="1:5" x14ac:dyDescent="0.2">
      <c r="A550" s="6">
        <v>43835</v>
      </c>
      <c r="B550" t="s">
        <v>47</v>
      </c>
      <c r="C550" t="s">
        <v>20</v>
      </c>
      <c r="D550">
        <v>12.35</v>
      </c>
      <c r="E550" t="str">
        <f>VLOOKUP(Transaction[[#This Row],[Category]],categories[],2,FALSE)</f>
        <v>Utilities</v>
      </c>
    </row>
    <row r="551" spans="1:5" x14ac:dyDescent="0.2">
      <c r="A551" s="6">
        <v>43836</v>
      </c>
      <c r="B551" t="s">
        <v>45</v>
      </c>
      <c r="C551" t="s">
        <v>19</v>
      </c>
      <c r="D551">
        <v>57</v>
      </c>
      <c r="E551" t="str">
        <f>VLOOKUP(Transaction[[#This Row],[Category]],categories[],2,FALSE)</f>
        <v>Dining/Travel</v>
      </c>
    </row>
    <row r="552" spans="1:5" x14ac:dyDescent="0.2">
      <c r="A552" s="6">
        <v>43836</v>
      </c>
      <c r="B552" t="s">
        <v>38</v>
      </c>
      <c r="C552" t="s">
        <v>23</v>
      </c>
      <c r="D552">
        <v>25.73</v>
      </c>
      <c r="E552" t="str">
        <f>VLOOKUP(Transaction[[#This Row],[Category]],categories[],2,FALSE)</f>
        <v>Merchandise</v>
      </c>
    </row>
    <row r="553" spans="1:5" x14ac:dyDescent="0.2">
      <c r="A553" s="6">
        <v>43836</v>
      </c>
      <c r="B553" t="s">
        <v>28</v>
      </c>
      <c r="C553" t="s">
        <v>23</v>
      </c>
      <c r="D553">
        <v>106.49</v>
      </c>
      <c r="E553" t="str">
        <f>VLOOKUP(Transaction[[#This Row],[Category]],categories[],2,FALSE)</f>
        <v>Merchandise</v>
      </c>
    </row>
    <row r="554" spans="1:5" x14ac:dyDescent="0.2">
      <c r="A554" s="6">
        <v>43836</v>
      </c>
      <c r="B554" t="s">
        <v>28</v>
      </c>
      <c r="C554" t="s">
        <v>23</v>
      </c>
      <c r="D554">
        <v>13.61</v>
      </c>
      <c r="E554" t="str">
        <f>VLOOKUP(Transaction[[#This Row],[Category]],categories[],2,FALSE)</f>
        <v>Merchandise</v>
      </c>
    </row>
    <row r="555" spans="1:5" x14ac:dyDescent="0.2">
      <c r="A555" s="6">
        <v>43836</v>
      </c>
      <c r="B555" t="s">
        <v>52</v>
      </c>
      <c r="C555" t="s">
        <v>23</v>
      </c>
      <c r="D555">
        <v>5.48</v>
      </c>
      <c r="E555" t="str">
        <f>VLOOKUP(Transaction[[#This Row],[Category]],categories[],2,FALSE)</f>
        <v>Merchandise</v>
      </c>
    </row>
    <row r="556" spans="1:5" x14ac:dyDescent="0.2">
      <c r="A556" s="6">
        <v>43836</v>
      </c>
      <c r="B556" t="s">
        <v>31</v>
      </c>
      <c r="C556" t="s">
        <v>23</v>
      </c>
      <c r="D556">
        <v>60.13</v>
      </c>
      <c r="E556" t="str">
        <f>VLOOKUP(Transaction[[#This Row],[Category]],categories[],2,FALSE)</f>
        <v>Merchandise</v>
      </c>
    </row>
    <row r="557" spans="1:5" x14ac:dyDescent="0.2">
      <c r="A557" s="6">
        <v>43836</v>
      </c>
      <c r="B557" t="s">
        <v>32</v>
      </c>
      <c r="C557" t="s">
        <v>19</v>
      </c>
      <c r="D557">
        <v>27.77</v>
      </c>
      <c r="E557" t="str">
        <f>VLOOKUP(Transaction[[#This Row],[Category]],categories[],2,FALSE)</f>
        <v>Dining/Travel</v>
      </c>
    </row>
    <row r="558" spans="1:5" x14ac:dyDescent="0.2">
      <c r="A558" s="6">
        <v>43837</v>
      </c>
      <c r="B558" t="s">
        <v>24</v>
      </c>
      <c r="C558" t="s">
        <v>23</v>
      </c>
      <c r="D558">
        <v>204.22</v>
      </c>
      <c r="E558" t="str">
        <f>VLOOKUP(Transaction[[#This Row],[Category]],categories[],2,FALSE)</f>
        <v>Merchandise</v>
      </c>
    </row>
    <row r="559" spans="1:5" x14ac:dyDescent="0.2">
      <c r="A559" s="6">
        <v>43837</v>
      </c>
      <c r="B559" t="s">
        <v>52</v>
      </c>
      <c r="C559" t="s">
        <v>23</v>
      </c>
      <c r="D559">
        <v>11.88</v>
      </c>
      <c r="E559" t="str">
        <f>VLOOKUP(Transaction[[#This Row],[Category]],categories[],2,FALSE)</f>
        <v>Merchandise</v>
      </c>
    </row>
    <row r="560" spans="1:5" x14ac:dyDescent="0.2">
      <c r="A560" s="6">
        <v>43837</v>
      </c>
      <c r="B560" t="s">
        <v>45</v>
      </c>
      <c r="C560" t="s">
        <v>19</v>
      </c>
      <c r="D560">
        <v>38.880000000000003</v>
      </c>
      <c r="E560" t="str">
        <f>VLOOKUP(Transaction[[#This Row],[Category]],categories[],2,FALSE)</f>
        <v>Dining/Travel</v>
      </c>
    </row>
    <row r="561" spans="1:5" x14ac:dyDescent="0.2">
      <c r="A561" s="6">
        <v>43837</v>
      </c>
      <c r="B561" t="s">
        <v>36</v>
      </c>
      <c r="C561" t="s">
        <v>35</v>
      </c>
      <c r="D561">
        <v>75.12</v>
      </c>
      <c r="E561" t="str">
        <f>VLOOKUP(Transaction[[#This Row],[Category]],categories[],2,FALSE)</f>
        <v>Services</v>
      </c>
    </row>
    <row r="562" spans="1:5" x14ac:dyDescent="0.2">
      <c r="A562" s="6">
        <v>43838</v>
      </c>
      <c r="B562" t="s">
        <v>47</v>
      </c>
      <c r="C562" t="s">
        <v>20</v>
      </c>
      <c r="D562">
        <v>134.86000000000001</v>
      </c>
      <c r="E562" t="str">
        <f>VLOOKUP(Transaction[[#This Row],[Category]],categories[],2,FALSE)</f>
        <v>Utilities</v>
      </c>
    </row>
    <row r="563" spans="1:5" x14ac:dyDescent="0.2">
      <c r="A563" s="6">
        <v>43838</v>
      </c>
      <c r="B563" t="s">
        <v>45</v>
      </c>
      <c r="C563" t="s">
        <v>19</v>
      </c>
      <c r="D563">
        <v>20.05</v>
      </c>
      <c r="E563" t="str">
        <f>VLOOKUP(Transaction[[#This Row],[Category]],categories[],2,FALSE)</f>
        <v>Dining/Travel</v>
      </c>
    </row>
    <row r="564" spans="1:5" x14ac:dyDescent="0.2">
      <c r="A564" s="6">
        <v>43838</v>
      </c>
      <c r="B564" t="s">
        <v>45</v>
      </c>
      <c r="C564" t="s">
        <v>19</v>
      </c>
      <c r="D564">
        <v>29.15</v>
      </c>
      <c r="E564" t="str">
        <f>VLOOKUP(Transaction[[#This Row],[Category]],categories[],2,FALSE)</f>
        <v>Dining/Travel</v>
      </c>
    </row>
    <row r="565" spans="1:5" x14ac:dyDescent="0.2">
      <c r="A565" s="6">
        <v>43838</v>
      </c>
      <c r="B565" t="s">
        <v>32</v>
      </c>
      <c r="C565" t="s">
        <v>19</v>
      </c>
      <c r="D565">
        <v>78.989999999999995</v>
      </c>
      <c r="E565" t="str">
        <f>VLOOKUP(Transaction[[#This Row],[Category]],categories[],2,FALSE)</f>
        <v>Dining/Travel</v>
      </c>
    </row>
    <row r="566" spans="1:5" x14ac:dyDescent="0.2">
      <c r="A566" s="6">
        <v>43839</v>
      </c>
      <c r="B566" t="s">
        <v>38</v>
      </c>
      <c r="C566" t="s">
        <v>23</v>
      </c>
      <c r="D566">
        <v>33.229999999999997</v>
      </c>
      <c r="E566" t="str">
        <f>VLOOKUP(Transaction[[#This Row],[Category]],categories[],2,FALSE)</f>
        <v>Merchandise</v>
      </c>
    </row>
    <row r="567" spans="1:5" x14ac:dyDescent="0.2">
      <c r="A567" s="6">
        <v>43839</v>
      </c>
      <c r="B567" t="s">
        <v>24</v>
      </c>
      <c r="C567" t="s">
        <v>23</v>
      </c>
      <c r="D567">
        <v>6.47</v>
      </c>
      <c r="E567" t="str">
        <f>VLOOKUP(Transaction[[#This Row],[Category]],categories[],2,FALSE)</f>
        <v>Merchandise</v>
      </c>
    </row>
    <row r="568" spans="1:5" x14ac:dyDescent="0.2">
      <c r="A568" s="6">
        <v>43839</v>
      </c>
      <c r="B568" t="s">
        <v>49</v>
      </c>
      <c r="C568" t="s">
        <v>48</v>
      </c>
      <c r="D568">
        <v>49.2</v>
      </c>
      <c r="E568" t="str">
        <f>VLOOKUP(Transaction[[#This Row],[Category]],categories[],2,FALSE)</f>
        <v>Dining/Travel</v>
      </c>
    </row>
    <row r="569" spans="1:5" x14ac:dyDescent="0.2">
      <c r="A569" s="6">
        <v>43839</v>
      </c>
      <c r="B569" t="s">
        <v>52</v>
      </c>
      <c r="C569" t="s">
        <v>23</v>
      </c>
      <c r="D569">
        <v>54.04</v>
      </c>
      <c r="E569" t="str">
        <f>VLOOKUP(Transaction[[#This Row],[Category]],categories[],2,FALSE)</f>
        <v>Merchandise</v>
      </c>
    </row>
    <row r="570" spans="1:5" x14ac:dyDescent="0.2">
      <c r="A570" s="6">
        <v>43840</v>
      </c>
      <c r="B570" t="s">
        <v>38</v>
      </c>
      <c r="C570" t="s">
        <v>23</v>
      </c>
      <c r="D570">
        <v>139.29</v>
      </c>
      <c r="E570" t="str">
        <f>VLOOKUP(Transaction[[#This Row],[Category]],categories[],2,FALSE)</f>
        <v>Merchandise</v>
      </c>
    </row>
    <row r="571" spans="1:5" x14ac:dyDescent="0.2">
      <c r="A571" s="6">
        <v>43840</v>
      </c>
      <c r="B571" t="s">
        <v>45</v>
      </c>
      <c r="C571" t="s">
        <v>19</v>
      </c>
      <c r="D571">
        <v>2.54</v>
      </c>
      <c r="E571" t="str">
        <f>VLOOKUP(Transaction[[#This Row],[Category]],categories[],2,FALSE)</f>
        <v>Dining/Travel</v>
      </c>
    </row>
    <row r="572" spans="1:5" x14ac:dyDescent="0.2">
      <c r="A572" s="6">
        <v>43840</v>
      </c>
      <c r="B572" t="s">
        <v>38</v>
      </c>
      <c r="C572" t="s">
        <v>23</v>
      </c>
      <c r="D572">
        <v>14</v>
      </c>
      <c r="E572" t="str">
        <f>VLOOKUP(Transaction[[#This Row],[Category]],categories[],2,FALSE)</f>
        <v>Merchandise</v>
      </c>
    </row>
    <row r="573" spans="1:5" x14ac:dyDescent="0.2">
      <c r="A573" s="6">
        <v>43841</v>
      </c>
      <c r="B573" t="s">
        <v>55</v>
      </c>
      <c r="C573" t="s">
        <v>19</v>
      </c>
      <c r="D573">
        <v>40.020000000000003</v>
      </c>
      <c r="E573" t="str">
        <f>VLOOKUP(Transaction[[#This Row],[Category]],categories[],2,FALSE)</f>
        <v>Dining/Travel</v>
      </c>
    </row>
    <row r="574" spans="1:5" x14ac:dyDescent="0.2">
      <c r="A574" s="6">
        <v>43841</v>
      </c>
      <c r="B574" t="s">
        <v>28</v>
      </c>
      <c r="C574" t="s">
        <v>23</v>
      </c>
      <c r="D574">
        <v>27.2</v>
      </c>
      <c r="E574" t="str">
        <f>VLOOKUP(Transaction[[#This Row],[Category]],categories[],2,FALSE)</f>
        <v>Merchandise</v>
      </c>
    </row>
    <row r="575" spans="1:5" x14ac:dyDescent="0.2">
      <c r="A575" s="6">
        <v>43842</v>
      </c>
      <c r="B575" t="s">
        <v>45</v>
      </c>
      <c r="C575" t="s">
        <v>19</v>
      </c>
      <c r="D575">
        <v>128.82</v>
      </c>
      <c r="E575" t="str">
        <f>VLOOKUP(Transaction[[#This Row],[Category]],categories[],2,FALSE)</f>
        <v>Dining/Travel</v>
      </c>
    </row>
    <row r="576" spans="1:5" x14ac:dyDescent="0.2">
      <c r="A576" s="6">
        <v>43842</v>
      </c>
      <c r="B576" t="s">
        <v>32</v>
      </c>
      <c r="C576" t="s">
        <v>19</v>
      </c>
      <c r="D576">
        <v>35.200000000000003</v>
      </c>
      <c r="E576" t="str">
        <f>VLOOKUP(Transaction[[#This Row],[Category]],categories[],2,FALSE)</f>
        <v>Dining/Travel</v>
      </c>
    </row>
    <row r="577" spans="1:5" x14ac:dyDescent="0.2">
      <c r="A577" s="6">
        <v>43842</v>
      </c>
      <c r="B577" t="s">
        <v>28</v>
      </c>
      <c r="C577" t="s">
        <v>23</v>
      </c>
      <c r="D577">
        <v>59.27</v>
      </c>
      <c r="E577" t="str">
        <f>VLOOKUP(Transaction[[#This Row],[Category]],categories[],2,FALSE)</f>
        <v>Merchandise</v>
      </c>
    </row>
    <row r="578" spans="1:5" x14ac:dyDescent="0.2">
      <c r="A578" s="6">
        <v>43842</v>
      </c>
      <c r="B578" t="s">
        <v>46</v>
      </c>
      <c r="C578" t="s">
        <v>19</v>
      </c>
      <c r="D578">
        <v>48.19</v>
      </c>
      <c r="E578" t="str">
        <f>VLOOKUP(Transaction[[#This Row],[Category]],categories[],2,FALSE)</f>
        <v>Dining/Travel</v>
      </c>
    </row>
    <row r="579" spans="1:5" x14ac:dyDescent="0.2">
      <c r="A579" s="6">
        <v>43843</v>
      </c>
      <c r="B579" t="s">
        <v>28</v>
      </c>
      <c r="C579" t="s">
        <v>23</v>
      </c>
      <c r="D579">
        <v>58.77</v>
      </c>
      <c r="E579" t="str">
        <f>VLOOKUP(Transaction[[#This Row],[Category]],categories[],2,FALSE)</f>
        <v>Merchandise</v>
      </c>
    </row>
    <row r="580" spans="1:5" x14ac:dyDescent="0.2">
      <c r="A580" s="6">
        <v>43843</v>
      </c>
      <c r="B580" t="s">
        <v>29</v>
      </c>
      <c r="C580" t="s">
        <v>19</v>
      </c>
      <c r="D580">
        <v>17.3</v>
      </c>
      <c r="E580" t="str">
        <f>VLOOKUP(Transaction[[#This Row],[Category]],categories[],2,FALSE)</f>
        <v>Dining/Travel</v>
      </c>
    </row>
    <row r="581" spans="1:5" x14ac:dyDescent="0.2">
      <c r="A581" s="6">
        <v>43844</v>
      </c>
      <c r="B581" t="s">
        <v>39</v>
      </c>
      <c r="C581" t="s">
        <v>23</v>
      </c>
      <c r="D581">
        <v>48.32</v>
      </c>
      <c r="E581" t="str">
        <f>VLOOKUP(Transaction[[#This Row],[Category]],categories[],2,FALSE)</f>
        <v>Merchandise</v>
      </c>
    </row>
    <row r="582" spans="1:5" x14ac:dyDescent="0.2">
      <c r="A582" s="6">
        <v>43844</v>
      </c>
      <c r="B582" t="s">
        <v>38</v>
      </c>
      <c r="C582" t="s">
        <v>23</v>
      </c>
      <c r="D582">
        <v>79.48</v>
      </c>
      <c r="E582" t="str">
        <f>VLOOKUP(Transaction[[#This Row],[Category]],categories[],2,FALSE)</f>
        <v>Merchandise</v>
      </c>
    </row>
    <row r="583" spans="1:5" x14ac:dyDescent="0.2">
      <c r="A583" s="6">
        <v>43845</v>
      </c>
      <c r="B583" t="s">
        <v>45</v>
      </c>
      <c r="C583" t="s">
        <v>19</v>
      </c>
      <c r="D583">
        <v>49.77</v>
      </c>
      <c r="E583" t="str">
        <f>VLOOKUP(Transaction[[#This Row],[Category]],categories[],2,FALSE)</f>
        <v>Dining/Travel</v>
      </c>
    </row>
    <row r="584" spans="1:5" x14ac:dyDescent="0.2">
      <c r="A584" s="6">
        <v>43845</v>
      </c>
      <c r="B584" t="s">
        <v>38</v>
      </c>
      <c r="C584" t="s">
        <v>23</v>
      </c>
      <c r="D584">
        <v>263.95</v>
      </c>
      <c r="E584" t="str">
        <f>VLOOKUP(Transaction[[#This Row],[Category]],categories[],2,FALSE)</f>
        <v>Merchandise</v>
      </c>
    </row>
    <row r="585" spans="1:5" x14ac:dyDescent="0.2">
      <c r="A585" s="6">
        <v>43846</v>
      </c>
      <c r="B585" t="s">
        <v>74</v>
      </c>
      <c r="C585" t="s">
        <v>65</v>
      </c>
      <c r="D585">
        <v>256.94</v>
      </c>
      <c r="E585" t="str">
        <f>VLOOKUP(Transaction[[#This Row],[Category]],categories[],2,FALSE)</f>
        <v>Dining/Travel</v>
      </c>
    </row>
    <row r="586" spans="1:5" x14ac:dyDescent="0.2">
      <c r="A586" s="6">
        <v>43846</v>
      </c>
      <c r="B586" t="s">
        <v>24</v>
      </c>
      <c r="C586" t="s">
        <v>23</v>
      </c>
      <c r="D586">
        <v>55.67</v>
      </c>
      <c r="E586" t="str">
        <f>VLOOKUP(Transaction[[#This Row],[Category]],categories[],2,FALSE)</f>
        <v>Merchandise</v>
      </c>
    </row>
    <row r="587" spans="1:5" x14ac:dyDescent="0.2">
      <c r="A587" s="6">
        <v>43846</v>
      </c>
      <c r="B587" t="s">
        <v>37</v>
      </c>
      <c r="C587" t="s">
        <v>19</v>
      </c>
      <c r="D587">
        <v>58.96</v>
      </c>
      <c r="E587" t="str">
        <f>VLOOKUP(Transaction[[#This Row],[Category]],categories[],2,FALSE)</f>
        <v>Dining/Travel</v>
      </c>
    </row>
    <row r="588" spans="1:5" x14ac:dyDescent="0.2">
      <c r="A588" s="6">
        <v>43846</v>
      </c>
      <c r="B588" t="s">
        <v>27</v>
      </c>
      <c r="C588" t="s">
        <v>26</v>
      </c>
      <c r="D588">
        <v>21.35</v>
      </c>
      <c r="E588" t="str">
        <f>VLOOKUP(Transaction[[#This Row],[Category]],categories[],2,FALSE)</f>
        <v>Services</v>
      </c>
    </row>
    <row r="589" spans="1:5" x14ac:dyDescent="0.2">
      <c r="A589" s="6">
        <v>43847</v>
      </c>
      <c r="B589" t="s">
        <v>29</v>
      </c>
      <c r="C589" t="s">
        <v>19</v>
      </c>
      <c r="D589">
        <v>10.8</v>
      </c>
      <c r="E589" t="str">
        <f>VLOOKUP(Transaction[[#This Row],[Category]],categories[],2,FALSE)</f>
        <v>Dining/Travel</v>
      </c>
    </row>
    <row r="590" spans="1:5" x14ac:dyDescent="0.2">
      <c r="A590" s="6">
        <v>43847</v>
      </c>
      <c r="B590" t="s">
        <v>31</v>
      </c>
      <c r="C590" t="s">
        <v>23</v>
      </c>
      <c r="D590">
        <v>38.46</v>
      </c>
      <c r="E590" t="str">
        <f>VLOOKUP(Transaction[[#This Row],[Category]],categories[],2,FALSE)</f>
        <v>Merchandise</v>
      </c>
    </row>
    <row r="591" spans="1:5" x14ac:dyDescent="0.2">
      <c r="A591" s="6">
        <v>43847</v>
      </c>
      <c r="B591" t="s">
        <v>46</v>
      </c>
      <c r="C591" t="s">
        <v>19</v>
      </c>
      <c r="D591">
        <v>32.35</v>
      </c>
      <c r="E591" t="str">
        <f>VLOOKUP(Transaction[[#This Row],[Category]],categories[],2,FALSE)</f>
        <v>Dining/Travel</v>
      </c>
    </row>
    <row r="592" spans="1:5" x14ac:dyDescent="0.2">
      <c r="A592" s="6">
        <v>43847</v>
      </c>
      <c r="B592" t="s">
        <v>24</v>
      </c>
      <c r="C592" t="s">
        <v>23</v>
      </c>
      <c r="D592">
        <v>29.94</v>
      </c>
      <c r="E592" t="str">
        <f>VLOOKUP(Transaction[[#This Row],[Category]],categories[],2,FALSE)</f>
        <v>Merchandise</v>
      </c>
    </row>
    <row r="593" spans="1:5" x14ac:dyDescent="0.2">
      <c r="A593" s="6">
        <v>43848</v>
      </c>
      <c r="B593" t="s">
        <v>39</v>
      </c>
      <c r="C593" t="s">
        <v>23</v>
      </c>
      <c r="D593">
        <v>99.05</v>
      </c>
      <c r="E593" t="str">
        <f>VLOOKUP(Transaction[[#This Row],[Category]],categories[],2,FALSE)</f>
        <v>Merchandise</v>
      </c>
    </row>
    <row r="594" spans="1:5" x14ac:dyDescent="0.2">
      <c r="A594" s="6">
        <v>43849</v>
      </c>
      <c r="B594" t="s">
        <v>45</v>
      </c>
      <c r="C594" t="s">
        <v>19</v>
      </c>
      <c r="D594">
        <v>46.35</v>
      </c>
      <c r="E594" t="str">
        <f>VLOOKUP(Transaction[[#This Row],[Category]],categories[],2,FALSE)</f>
        <v>Dining/Travel</v>
      </c>
    </row>
    <row r="595" spans="1:5" x14ac:dyDescent="0.2">
      <c r="A595" s="6">
        <v>43849</v>
      </c>
      <c r="B595" t="s">
        <v>47</v>
      </c>
      <c r="C595" t="s">
        <v>20</v>
      </c>
      <c r="D595">
        <v>146.93</v>
      </c>
      <c r="E595" t="str">
        <f>VLOOKUP(Transaction[[#This Row],[Category]],categories[],2,FALSE)</f>
        <v>Utilities</v>
      </c>
    </row>
    <row r="596" spans="1:5" x14ac:dyDescent="0.2">
      <c r="A596" s="6">
        <v>43849</v>
      </c>
      <c r="B596" t="s">
        <v>42</v>
      </c>
      <c r="C596" t="s">
        <v>41</v>
      </c>
      <c r="D596">
        <v>10.6</v>
      </c>
      <c r="E596" t="str">
        <f>VLOOKUP(Transaction[[#This Row],[Category]],categories[],2,FALSE)</f>
        <v>Services</v>
      </c>
    </row>
    <row r="597" spans="1:5" x14ac:dyDescent="0.2">
      <c r="A597" s="6">
        <v>43849</v>
      </c>
      <c r="B597" t="s">
        <v>28</v>
      </c>
      <c r="C597" t="s">
        <v>23</v>
      </c>
      <c r="D597">
        <v>235.3</v>
      </c>
      <c r="E597" t="str">
        <f>VLOOKUP(Transaction[[#This Row],[Category]],categories[],2,FALSE)</f>
        <v>Merchandise</v>
      </c>
    </row>
    <row r="598" spans="1:5" x14ac:dyDescent="0.2">
      <c r="A598" s="6">
        <v>43850</v>
      </c>
      <c r="B598" t="s">
        <v>33</v>
      </c>
      <c r="C598" t="s">
        <v>19</v>
      </c>
      <c r="D598">
        <v>37.17</v>
      </c>
      <c r="E598" t="str">
        <f>VLOOKUP(Transaction[[#This Row],[Category]],categories[],2,FALSE)</f>
        <v>Dining/Travel</v>
      </c>
    </row>
    <row r="599" spans="1:5" x14ac:dyDescent="0.2">
      <c r="A599" s="6">
        <v>43850</v>
      </c>
      <c r="B599" t="s">
        <v>29</v>
      </c>
      <c r="C599" t="s">
        <v>19</v>
      </c>
      <c r="D599">
        <v>17.84</v>
      </c>
      <c r="E599" t="str">
        <f>VLOOKUP(Transaction[[#This Row],[Category]],categories[],2,FALSE)</f>
        <v>Dining/Travel</v>
      </c>
    </row>
    <row r="600" spans="1:5" x14ac:dyDescent="0.2">
      <c r="A600" s="6">
        <v>43850</v>
      </c>
      <c r="B600" t="s">
        <v>32</v>
      </c>
      <c r="C600" t="s">
        <v>19</v>
      </c>
      <c r="D600">
        <v>2.17</v>
      </c>
      <c r="E600" t="str">
        <f>VLOOKUP(Transaction[[#This Row],[Category]],categories[],2,FALSE)</f>
        <v>Dining/Travel</v>
      </c>
    </row>
    <row r="601" spans="1:5" x14ac:dyDescent="0.2">
      <c r="A601" s="6">
        <v>43850</v>
      </c>
      <c r="B601" t="s">
        <v>30</v>
      </c>
      <c r="C601" t="s">
        <v>26</v>
      </c>
      <c r="D601">
        <v>36.47</v>
      </c>
      <c r="E601" t="str">
        <f>VLOOKUP(Transaction[[#This Row],[Category]],categories[],2,FALSE)</f>
        <v>Services</v>
      </c>
    </row>
    <row r="602" spans="1:5" x14ac:dyDescent="0.2">
      <c r="A602" s="6">
        <v>43850</v>
      </c>
      <c r="B602" t="s">
        <v>27</v>
      </c>
      <c r="C602" t="s">
        <v>26</v>
      </c>
      <c r="D602">
        <v>22.93</v>
      </c>
      <c r="E602" t="str">
        <f>VLOOKUP(Transaction[[#This Row],[Category]],categories[],2,FALSE)</f>
        <v>Services</v>
      </c>
    </row>
    <row r="603" spans="1:5" x14ac:dyDescent="0.2">
      <c r="A603" s="6">
        <v>43852</v>
      </c>
      <c r="B603" t="s">
        <v>31</v>
      </c>
      <c r="C603" t="s">
        <v>23</v>
      </c>
      <c r="D603">
        <v>5.99</v>
      </c>
      <c r="E603" t="str">
        <f>VLOOKUP(Transaction[[#This Row],[Category]],categories[],2,FALSE)</f>
        <v>Merchandise</v>
      </c>
    </row>
    <row r="604" spans="1:5" x14ac:dyDescent="0.2">
      <c r="A604" s="6">
        <v>43852</v>
      </c>
      <c r="B604" t="s">
        <v>45</v>
      </c>
      <c r="C604" t="s">
        <v>19</v>
      </c>
      <c r="D604">
        <v>17.09</v>
      </c>
      <c r="E604" t="str">
        <f>VLOOKUP(Transaction[[#This Row],[Category]],categories[],2,FALSE)</f>
        <v>Dining/Travel</v>
      </c>
    </row>
    <row r="605" spans="1:5" x14ac:dyDescent="0.2">
      <c r="A605" s="6">
        <v>43852</v>
      </c>
      <c r="B605" t="s">
        <v>22</v>
      </c>
      <c r="C605" t="s">
        <v>19</v>
      </c>
      <c r="D605">
        <v>33.19</v>
      </c>
      <c r="E605" t="str">
        <f>VLOOKUP(Transaction[[#This Row],[Category]],categories[],2,FALSE)</f>
        <v>Dining/Travel</v>
      </c>
    </row>
    <row r="606" spans="1:5" x14ac:dyDescent="0.2">
      <c r="A606" s="6">
        <v>43852</v>
      </c>
      <c r="B606" t="s">
        <v>37</v>
      </c>
      <c r="C606" t="s">
        <v>19</v>
      </c>
      <c r="D606">
        <v>8.2899999999999991</v>
      </c>
      <c r="E606" t="str">
        <f>VLOOKUP(Transaction[[#This Row],[Category]],categories[],2,FALSE)</f>
        <v>Dining/Travel</v>
      </c>
    </row>
    <row r="607" spans="1:5" x14ac:dyDescent="0.2">
      <c r="A607" s="6">
        <v>43852</v>
      </c>
      <c r="B607" t="s">
        <v>28</v>
      </c>
      <c r="C607" t="s">
        <v>23</v>
      </c>
      <c r="D607">
        <v>1.63</v>
      </c>
      <c r="E607" t="str">
        <f>VLOOKUP(Transaction[[#This Row],[Category]],categories[],2,FALSE)</f>
        <v>Merchandise</v>
      </c>
    </row>
    <row r="608" spans="1:5" x14ac:dyDescent="0.2">
      <c r="A608" s="6">
        <v>43853</v>
      </c>
      <c r="B608" t="s">
        <v>31</v>
      </c>
      <c r="C608" t="s">
        <v>23</v>
      </c>
      <c r="D608">
        <v>46.33</v>
      </c>
      <c r="E608" t="str">
        <f>VLOOKUP(Transaction[[#This Row],[Category]],categories[],2,FALSE)</f>
        <v>Merchandise</v>
      </c>
    </row>
    <row r="609" spans="1:5" x14ac:dyDescent="0.2">
      <c r="A609" s="6">
        <v>43853</v>
      </c>
      <c r="B609" t="s">
        <v>52</v>
      </c>
      <c r="C609" t="s">
        <v>23</v>
      </c>
      <c r="D609">
        <v>18.7</v>
      </c>
      <c r="E609" t="str">
        <f>VLOOKUP(Transaction[[#This Row],[Category]],categories[],2,FALSE)</f>
        <v>Merchandise</v>
      </c>
    </row>
    <row r="610" spans="1:5" x14ac:dyDescent="0.2">
      <c r="A610" s="6">
        <v>43854</v>
      </c>
      <c r="B610" t="s">
        <v>28</v>
      </c>
      <c r="C610" t="s">
        <v>23</v>
      </c>
      <c r="D610">
        <v>90.59</v>
      </c>
      <c r="E610" t="str">
        <f>VLOOKUP(Transaction[[#This Row],[Category]],categories[],2,FALSE)</f>
        <v>Merchandise</v>
      </c>
    </row>
    <row r="611" spans="1:5" x14ac:dyDescent="0.2">
      <c r="A611" s="6">
        <v>43854</v>
      </c>
      <c r="B611" t="s">
        <v>78</v>
      </c>
      <c r="C611" t="s">
        <v>50</v>
      </c>
      <c r="D611">
        <v>15.96</v>
      </c>
      <c r="E611" t="str">
        <f>VLOOKUP(Transaction[[#This Row],[Category]],categories[],2,FALSE)</f>
        <v>Services</v>
      </c>
    </row>
    <row r="612" spans="1:5" x14ac:dyDescent="0.2">
      <c r="A612" s="6">
        <v>43856</v>
      </c>
      <c r="B612" t="s">
        <v>38</v>
      </c>
      <c r="C612" t="s">
        <v>23</v>
      </c>
      <c r="D612">
        <v>18.98</v>
      </c>
      <c r="E612" t="str">
        <f>VLOOKUP(Transaction[[#This Row],[Category]],categories[],2,FALSE)</f>
        <v>Merchandise</v>
      </c>
    </row>
    <row r="613" spans="1:5" x14ac:dyDescent="0.2">
      <c r="A613" s="6">
        <v>43856</v>
      </c>
      <c r="B613" t="s">
        <v>47</v>
      </c>
      <c r="C613" t="s">
        <v>20</v>
      </c>
      <c r="D613">
        <v>9.11</v>
      </c>
      <c r="E613" t="str">
        <f>VLOOKUP(Transaction[[#This Row],[Category]],categories[],2,FALSE)</f>
        <v>Utilities</v>
      </c>
    </row>
    <row r="614" spans="1:5" x14ac:dyDescent="0.2">
      <c r="A614" s="6">
        <v>43857</v>
      </c>
      <c r="B614" t="s">
        <v>28</v>
      </c>
      <c r="C614" t="s">
        <v>23</v>
      </c>
      <c r="D614">
        <v>35.54</v>
      </c>
      <c r="E614" t="str">
        <f>VLOOKUP(Transaction[[#This Row],[Category]],categories[],2,FALSE)</f>
        <v>Merchandise</v>
      </c>
    </row>
    <row r="615" spans="1:5" x14ac:dyDescent="0.2">
      <c r="A615" s="6">
        <v>43857</v>
      </c>
      <c r="B615" t="s">
        <v>34</v>
      </c>
      <c r="C615" t="s">
        <v>19</v>
      </c>
      <c r="D615">
        <v>9.02</v>
      </c>
      <c r="E615" t="str">
        <f>VLOOKUP(Transaction[[#This Row],[Category]],categories[],2,FALSE)</f>
        <v>Dining/Travel</v>
      </c>
    </row>
    <row r="616" spans="1:5" x14ac:dyDescent="0.2">
      <c r="A616" s="6">
        <v>43858</v>
      </c>
      <c r="B616" t="s">
        <v>28</v>
      </c>
      <c r="C616" t="s">
        <v>23</v>
      </c>
      <c r="D616">
        <v>100.5</v>
      </c>
      <c r="E616" t="str">
        <f>VLOOKUP(Transaction[[#This Row],[Category]],categories[],2,FALSE)</f>
        <v>Merchandise</v>
      </c>
    </row>
    <row r="617" spans="1:5" x14ac:dyDescent="0.2">
      <c r="A617" s="6">
        <v>43858</v>
      </c>
      <c r="B617" t="s">
        <v>38</v>
      </c>
      <c r="C617" t="s">
        <v>23</v>
      </c>
      <c r="D617">
        <v>22.98</v>
      </c>
      <c r="E617" t="str">
        <f>VLOOKUP(Transaction[[#This Row],[Category]],categories[],2,FALSE)</f>
        <v>Merchandise</v>
      </c>
    </row>
    <row r="618" spans="1:5" x14ac:dyDescent="0.2">
      <c r="A618" s="6">
        <v>43858</v>
      </c>
      <c r="B618" t="s">
        <v>22</v>
      </c>
      <c r="C618" t="s">
        <v>19</v>
      </c>
      <c r="D618">
        <v>35.9</v>
      </c>
      <c r="E618" t="str">
        <f>VLOOKUP(Transaction[[#This Row],[Category]],categories[],2,FALSE)</f>
        <v>Dining/Travel</v>
      </c>
    </row>
    <row r="619" spans="1:5" x14ac:dyDescent="0.2">
      <c r="A619" s="6">
        <v>43859</v>
      </c>
      <c r="B619" t="s">
        <v>47</v>
      </c>
      <c r="C619" t="s">
        <v>20</v>
      </c>
      <c r="D619">
        <v>136.6</v>
      </c>
      <c r="E619" t="str">
        <f>VLOOKUP(Transaction[[#This Row],[Category]],categories[],2,FALSE)</f>
        <v>Utilities</v>
      </c>
    </row>
    <row r="620" spans="1:5" x14ac:dyDescent="0.2">
      <c r="A620" s="6">
        <v>43859</v>
      </c>
      <c r="B620" t="s">
        <v>25</v>
      </c>
      <c r="C620" t="s">
        <v>19</v>
      </c>
      <c r="D620">
        <v>34.31</v>
      </c>
      <c r="E620" t="str">
        <f>VLOOKUP(Transaction[[#This Row],[Category]],categories[],2,FALSE)</f>
        <v>Dining/Travel</v>
      </c>
    </row>
    <row r="621" spans="1:5" x14ac:dyDescent="0.2">
      <c r="A621" s="6">
        <v>43860</v>
      </c>
      <c r="B621" t="s">
        <v>45</v>
      </c>
      <c r="C621" t="s">
        <v>19</v>
      </c>
      <c r="D621">
        <v>40.19</v>
      </c>
      <c r="E621" t="str">
        <f>VLOOKUP(Transaction[[#This Row],[Category]],categories[],2,FALSE)</f>
        <v>Dining/Travel</v>
      </c>
    </row>
    <row r="622" spans="1:5" x14ac:dyDescent="0.2">
      <c r="A622" s="6">
        <v>43861</v>
      </c>
      <c r="B622" t="s">
        <v>43</v>
      </c>
      <c r="C622" t="s">
        <v>10</v>
      </c>
      <c r="D622">
        <v>130.44</v>
      </c>
      <c r="E622" t="str">
        <f>VLOOKUP(Transaction[[#This Row],[Category]],categories[],2,FALSE)</f>
        <v>Utilities</v>
      </c>
    </row>
    <row r="623" spans="1:5" x14ac:dyDescent="0.2">
      <c r="A623" s="6">
        <f>DATE(YEAR(A622),MONTH(A622)+1,1)</f>
        <v>43862</v>
      </c>
      <c r="B623" t="s">
        <v>57</v>
      </c>
      <c r="C623" t="s">
        <v>56</v>
      </c>
      <c r="D623">
        <v>1565</v>
      </c>
      <c r="E623" t="str">
        <f>VLOOKUP(Transaction[[#This Row],[Category]],categories[],2,FALSE)</f>
        <v>Mortgage/Rent</v>
      </c>
    </row>
    <row r="624" spans="1:5" x14ac:dyDescent="0.2">
      <c r="A624" s="6">
        <v>43862</v>
      </c>
      <c r="B624" t="s">
        <v>63</v>
      </c>
      <c r="C624" t="s">
        <v>35</v>
      </c>
      <c r="D624">
        <v>572</v>
      </c>
      <c r="E624" t="str">
        <f>VLOOKUP(Transaction[[#This Row],[Category]],categories[],2,FALSE)</f>
        <v>Services</v>
      </c>
    </row>
    <row r="625" spans="1:5" x14ac:dyDescent="0.2">
      <c r="A625" s="6">
        <v>43862</v>
      </c>
      <c r="B625" t="s">
        <v>31</v>
      </c>
      <c r="C625" t="s">
        <v>23</v>
      </c>
      <c r="D625">
        <v>67.27</v>
      </c>
      <c r="E625" t="str">
        <f>VLOOKUP(Transaction[[#This Row],[Category]],categories[],2,FALSE)</f>
        <v>Merchandise</v>
      </c>
    </row>
    <row r="626" spans="1:5" x14ac:dyDescent="0.2">
      <c r="A626" s="6">
        <v>43862</v>
      </c>
      <c r="B626" t="s">
        <v>45</v>
      </c>
      <c r="C626" t="s">
        <v>19</v>
      </c>
      <c r="D626">
        <v>15.02</v>
      </c>
      <c r="E626" t="str">
        <f>VLOOKUP(Transaction[[#This Row],[Category]],categories[],2,FALSE)</f>
        <v>Dining/Travel</v>
      </c>
    </row>
    <row r="627" spans="1:5" x14ac:dyDescent="0.2">
      <c r="A627" s="6">
        <v>43862</v>
      </c>
      <c r="B627" t="s">
        <v>28</v>
      </c>
      <c r="C627" t="s">
        <v>23</v>
      </c>
      <c r="D627">
        <v>6.32</v>
      </c>
      <c r="E627" t="str">
        <f>VLOOKUP(Transaction[[#This Row],[Category]],categories[],2,FALSE)</f>
        <v>Merchandise</v>
      </c>
    </row>
    <row r="628" spans="1:5" x14ac:dyDescent="0.2">
      <c r="A628" s="6">
        <v>43862</v>
      </c>
      <c r="B628" t="s">
        <v>73</v>
      </c>
      <c r="C628" t="s">
        <v>72</v>
      </c>
      <c r="D628">
        <v>47.67</v>
      </c>
      <c r="E628" t="str">
        <f>VLOOKUP(Transaction[[#This Row],[Category]],categories[],2,FALSE)</f>
        <v>Services</v>
      </c>
    </row>
    <row r="629" spans="1:5" x14ac:dyDescent="0.2">
      <c r="A629" s="6">
        <v>43863</v>
      </c>
      <c r="B629" t="s">
        <v>24</v>
      </c>
      <c r="C629" t="s">
        <v>23</v>
      </c>
      <c r="D629">
        <v>114.94</v>
      </c>
      <c r="E629" t="str">
        <f>VLOOKUP(Transaction[[#This Row],[Category]],categories[],2,FALSE)</f>
        <v>Merchandise</v>
      </c>
    </row>
    <row r="630" spans="1:5" x14ac:dyDescent="0.2">
      <c r="A630" s="6">
        <v>43863</v>
      </c>
      <c r="B630" t="s">
        <v>45</v>
      </c>
      <c r="C630" t="s">
        <v>19</v>
      </c>
      <c r="D630">
        <v>17.010000000000002</v>
      </c>
      <c r="E630" t="str">
        <f>VLOOKUP(Transaction[[#This Row],[Category]],categories[],2,FALSE)</f>
        <v>Dining/Travel</v>
      </c>
    </row>
    <row r="631" spans="1:5" x14ac:dyDescent="0.2">
      <c r="A631" s="6">
        <v>43863</v>
      </c>
      <c r="B631" t="s">
        <v>84</v>
      </c>
      <c r="C631" t="s">
        <v>50</v>
      </c>
      <c r="D631">
        <v>83.27</v>
      </c>
      <c r="E631" t="str">
        <f>VLOOKUP(Transaction[[#This Row],[Category]],categories[],2,FALSE)</f>
        <v>Services</v>
      </c>
    </row>
    <row r="632" spans="1:5" x14ac:dyDescent="0.2">
      <c r="A632" s="6">
        <v>43863</v>
      </c>
      <c r="B632" t="s">
        <v>24</v>
      </c>
      <c r="C632" t="s">
        <v>23</v>
      </c>
      <c r="D632">
        <v>35.97</v>
      </c>
      <c r="E632" t="str">
        <f>VLOOKUP(Transaction[[#This Row],[Category]],categories[],2,FALSE)</f>
        <v>Merchandise</v>
      </c>
    </row>
    <row r="633" spans="1:5" x14ac:dyDescent="0.2">
      <c r="A633" s="6">
        <v>43863</v>
      </c>
      <c r="B633" t="s">
        <v>32</v>
      </c>
      <c r="C633" t="s">
        <v>19</v>
      </c>
      <c r="D633">
        <v>46.49</v>
      </c>
      <c r="E633" t="str">
        <f>VLOOKUP(Transaction[[#This Row],[Category]],categories[],2,FALSE)</f>
        <v>Dining/Travel</v>
      </c>
    </row>
    <row r="634" spans="1:5" x14ac:dyDescent="0.2">
      <c r="A634" s="6">
        <v>43864</v>
      </c>
      <c r="B634" t="s">
        <v>31</v>
      </c>
      <c r="C634" t="s">
        <v>23</v>
      </c>
      <c r="D634">
        <v>54.5</v>
      </c>
      <c r="E634" t="str">
        <f>VLOOKUP(Transaction[[#This Row],[Category]],categories[],2,FALSE)</f>
        <v>Merchandise</v>
      </c>
    </row>
    <row r="635" spans="1:5" x14ac:dyDescent="0.2">
      <c r="A635" s="6">
        <v>43864</v>
      </c>
      <c r="B635" t="s">
        <v>55</v>
      </c>
      <c r="C635" t="s">
        <v>19</v>
      </c>
      <c r="D635">
        <v>19.440000000000001</v>
      </c>
      <c r="E635" t="str">
        <f>VLOOKUP(Transaction[[#This Row],[Category]],categories[],2,FALSE)</f>
        <v>Dining/Travel</v>
      </c>
    </row>
    <row r="636" spans="1:5" x14ac:dyDescent="0.2">
      <c r="A636" s="6">
        <v>43865</v>
      </c>
      <c r="B636" t="s">
        <v>42</v>
      </c>
      <c r="C636" t="s">
        <v>41</v>
      </c>
      <c r="D636">
        <v>9.6999999999999993</v>
      </c>
      <c r="E636" t="str">
        <f>VLOOKUP(Transaction[[#This Row],[Category]],categories[],2,FALSE)</f>
        <v>Services</v>
      </c>
    </row>
    <row r="637" spans="1:5" x14ac:dyDescent="0.2">
      <c r="A637" s="6">
        <v>43866</v>
      </c>
      <c r="B637" t="s">
        <v>69</v>
      </c>
      <c r="C637" t="s">
        <v>68</v>
      </c>
      <c r="D637">
        <v>82.6</v>
      </c>
      <c r="E637" t="str">
        <f>VLOOKUP(Transaction[[#This Row],[Category]],categories[],2,FALSE)</f>
        <v>Dining/Travel</v>
      </c>
    </row>
    <row r="638" spans="1:5" x14ac:dyDescent="0.2">
      <c r="A638" s="6">
        <v>43866</v>
      </c>
      <c r="B638" t="s">
        <v>60</v>
      </c>
      <c r="C638" t="s">
        <v>41</v>
      </c>
      <c r="D638">
        <v>13.74</v>
      </c>
      <c r="E638" t="str">
        <f>VLOOKUP(Transaction[[#This Row],[Category]],categories[],2,FALSE)</f>
        <v>Services</v>
      </c>
    </row>
    <row r="639" spans="1:5" x14ac:dyDescent="0.2">
      <c r="A639" s="6">
        <v>43866</v>
      </c>
      <c r="B639" t="s">
        <v>24</v>
      </c>
      <c r="C639" t="s">
        <v>23</v>
      </c>
      <c r="D639">
        <v>64.150000000000006</v>
      </c>
      <c r="E639" t="str">
        <f>VLOOKUP(Transaction[[#This Row],[Category]],categories[],2,FALSE)</f>
        <v>Merchandise</v>
      </c>
    </row>
    <row r="640" spans="1:5" x14ac:dyDescent="0.2">
      <c r="A640" s="6">
        <v>43866</v>
      </c>
      <c r="B640" t="s">
        <v>80</v>
      </c>
      <c r="C640" t="s">
        <v>26</v>
      </c>
      <c r="D640">
        <v>214.96</v>
      </c>
      <c r="E640" t="str">
        <f>VLOOKUP(Transaction[[#This Row],[Category]],categories[],2,FALSE)</f>
        <v>Services</v>
      </c>
    </row>
    <row r="641" spans="1:5" x14ac:dyDescent="0.2">
      <c r="A641" s="6">
        <v>43868</v>
      </c>
      <c r="B641" t="s">
        <v>28</v>
      </c>
      <c r="C641" t="s">
        <v>23</v>
      </c>
      <c r="D641">
        <v>96.49</v>
      </c>
      <c r="E641" t="str">
        <f>VLOOKUP(Transaction[[#This Row],[Category]],categories[],2,FALSE)</f>
        <v>Merchandise</v>
      </c>
    </row>
    <row r="642" spans="1:5" x14ac:dyDescent="0.2">
      <c r="A642" s="6">
        <v>43868</v>
      </c>
      <c r="B642" t="s">
        <v>45</v>
      </c>
      <c r="C642" t="s">
        <v>19</v>
      </c>
      <c r="D642">
        <v>114</v>
      </c>
      <c r="E642" t="str">
        <f>VLOOKUP(Transaction[[#This Row],[Category]],categories[],2,FALSE)</f>
        <v>Dining/Travel</v>
      </c>
    </row>
    <row r="643" spans="1:5" x14ac:dyDescent="0.2">
      <c r="A643" s="6">
        <v>43869</v>
      </c>
      <c r="B643" t="s">
        <v>59</v>
      </c>
      <c r="C643" t="s">
        <v>18</v>
      </c>
      <c r="D643">
        <v>12.6</v>
      </c>
      <c r="E643" t="str">
        <f>VLOOKUP(Transaction[[#This Row],[Category]],categories[],2,FALSE)</f>
        <v>Dining/Travel</v>
      </c>
    </row>
    <row r="644" spans="1:5" x14ac:dyDescent="0.2">
      <c r="A644" s="6">
        <v>43869</v>
      </c>
      <c r="B644" t="s">
        <v>32</v>
      </c>
      <c r="C644" t="s">
        <v>19</v>
      </c>
      <c r="D644">
        <v>48.75</v>
      </c>
      <c r="E644" t="str">
        <f>VLOOKUP(Transaction[[#This Row],[Category]],categories[],2,FALSE)</f>
        <v>Dining/Travel</v>
      </c>
    </row>
    <row r="645" spans="1:5" x14ac:dyDescent="0.2">
      <c r="A645" s="6">
        <v>43869</v>
      </c>
      <c r="B645" t="s">
        <v>33</v>
      </c>
      <c r="C645" t="s">
        <v>19</v>
      </c>
      <c r="D645">
        <v>16.32</v>
      </c>
      <c r="E645" t="str">
        <f>VLOOKUP(Transaction[[#This Row],[Category]],categories[],2,FALSE)</f>
        <v>Dining/Travel</v>
      </c>
    </row>
    <row r="646" spans="1:5" x14ac:dyDescent="0.2">
      <c r="A646" s="6">
        <v>43870</v>
      </c>
      <c r="B646" t="s">
        <v>22</v>
      </c>
      <c r="C646" t="s">
        <v>19</v>
      </c>
      <c r="D646">
        <v>11.23</v>
      </c>
      <c r="E646" t="str">
        <f>VLOOKUP(Transaction[[#This Row],[Category]],categories[],2,FALSE)</f>
        <v>Dining/Travel</v>
      </c>
    </row>
    <row r="647" spans="1:5" x14ac:dyDescent="0.2">
      <c r="A647" s="6">
        <v>43870</v>
      </c>
      <c r="B647" t="s">
        <v>39</v>
      </c>
      <c r="C647" t="s">
        <v>23</v>
      </c>
      <c r="D647">
        <v>1.44</v>
      </c>
      <c r="E647" t="str">
        <f>VLOOKUP(Transaction[[#This Row],[Category]],categories[],2,FALSE)</f>
        <v>Merchandise</v>
      </c>
    </row>
    <row r="648" spans="1:5" x14ac:dyDescent="0.2">
      <c r="A648" s="6">
        <v>43872</v>
      </c>
      <c r="B648" t="s">
        <v>28</v>
      </c>
      <c r="C648" t="s">
        <v>23</v>
      </c>
      <c r="D648">
        <v>111.73</v>
      </c>
      <c r="E648" t="str">
        <f>VLOOKUP(Transaction[[#This Row],[Category]],categories[],2,FALSE)</f>
        <v>Merchandise</v>
      </c>
    </row>
    <row r="649" spans="1:5" x14ac:dyDescent="0.2">
      <c r="A649" s="6">
        <v>43872</v>
      </c>
      <c r="B649" t="s">
        <v>34</v>
      </c>
      <c r="C649" t="s">
        <v>19</v>
      </c>
      <c r="D649">
        <v>55.71</v>
      </c>
      <c r="E649" t="str">
        <f>VLOOKUP(Transaction[[#This Row],[Category]],categories[],2,FALSE)</f>
        <v>Dining/Travel</v>
      </c>
    </row>
    <row r="650" spans="1:5" x14ac:dyDescent="0.2">
      <c r="A650" s="6">
        <v>43872</v>
      </c>
      <c r="B650" t="s">
        <v>38</v>
      </c>
      <c r="C650" t="s">
        <v>23</v>
      </c>
      <c r="D650">
        <v>18.239999999999998</v>
      </c>
      <c r="E650" t="str">
        <f>VLOOKUP(Transaction[[#This Row],[Category]],categories[],2,FALSE)</f>
        <v>Merchandise</v>
      </c>
    </row>
    <row r="651" spans="1:5" x14ac:dyDescent="0.2">
      <c r="A651" s="6">
        <v>43872</v>
      </c>
      <c r="B651" t="s">
        <v>39</v>
      </c>
      <c r="C651" t="s">
        <v>23</v>
      </c>
      <c r="D651">
        <v>5.3</v>
      </c>
      <c r="E651" t="str">
        <f>VLOOKUP(Transaction[[#This Row],[Category]],categories[],2,FALSE)</f>
        <v>Merchandise</v>
      </c>
    </row>
    <row r="652" spans="1:5" x14ac:dyDescent="0.2">
      <c r="A652" s="6">
        <v>43873</v>
      </c>
      <c r="B652" t="s">
        <v>24</v>
      </c>
      <c r="C652" t="s">
        <v>23</v>
      </c>
      <c r="D652">
        <v>82.95</v>
      </c>
      <c r="E652" t="str">
        <f>VLOOKUP(Transaction[[#This Row],[Category]],categories[],2,FALSE)</f>
        <v>Merchandise</v>
      </c>
    </row>
    <row r="653" spans="1:5" x14ac:dyDescent="0.2">
      <c r="A653" s="6">
        <v>43873</v>
      </c>
      <c r="B653" t="s">
        <v>33</v>
      </c>
      <c r="C653" t="s">
        <v>19</v>
      </c>
      <c r="D653">
        <v>12.22</v>
      </c>
      <c r="E653" t="str">
        <f>VLOOKUP(Transaction[[#This Row],[Category]],categories[],2,FALSE)</f>
        <v>Dining/Travel</v>
      </c>
    </row>
    <row r="654" spans="1:5" x14ac:dyDescent="0.2">
      <c r="A654" s="6">
        <v>43874</v>
      </c>
      <c r="B654" t="s">
        <v>25</v>
      </c>
      <c r="C654" t="s">
        <v>19</v>
      </c>
      <c r="D654">
        <v>63.75</v>
      </c>
      <c r="E654" t="str">
        <f>VLOOKUP(Transaction[[#This Row],[Category]],categories[],2,FALSE)</f>
        <v>Dining/Travel</v>
      </c>
    </row>
    <row r="655" spans="1:5" x14ac:dyDescent="0.2">
      <c r="A655" s="6">
        <v>43874</v>
      </c>
      <c r="B655" t="s">
        <v>73</v>
      </c>
      <c r="C655" t="s">
        <v>72</v>
      </c>
      <c r="D655">
        <v>4.3899999999999997</v>
      </c>
      <c r="E655" t="str">
        <f>VLOOKUP(Transaction[[#This Row],[Category]],categories[],2,FALSE)</f>
        <v>Services</v>
      </c>
    </row>
    <row r="656" spans="1:5" x14ac:dyDescent="0.2">
      <c r="A656" s="6">
        <v>43875</v>
      </c>
      <c r="B656" t="s">
        <v>30</v>
      </c>
      <c r="C656" t="s">
        <v>26</v>
      </c>
      <c r="D656">
        <v>25.88</v>
      </c>
      <c r="E656" t="str">
        <f>VLOOKUP(Transaction[[#This Row],[Category]],categories[],2,FALSE)</f>
        <v>Services</v>
      </c>
    </row>
    <row r="657" spans="1:5" x14ac:dyDescent="0.2">
      <c r="A657" s="6">
        <v>43875</v>
      </c>
      <c r="B657" t="s">
        <v>34</v>
      </c>
      <c r="C657" t="s">
        <v>19</v>
      </c>
      <c r="D657">
        <v>11.48</v>
      </c>
      <c r="E657" t="str">
        <f>VLOOKUP(Transaction[[#This Row],[Category]],categories[],2,FALSE)</f>
        <v>Dining/Travel</v>
      </c>
    </row>
    <row r="658" spans="1:5" x14ac:dyDescent="0.2">
      <c r="A658" s="6">
        <v>43875</v>
      </c>
      <c r="B658" t="s">
        <v>28</v>
      </c>
      <c r="C658" t="s">
        <v>23</v>
      </c>
      <c r="D658">
        <v>8.08</v>
      </c>
      <c r="E658" t="str">
        <f>VLOOKUP(Transaction[[#This Row],[Category]],categories[],2,FALSE)</f>
        <v>Merchandise</v>
      </c>
    </row>
    <row r="659" spans="1:5" x14ac:dyDescent="0.2">
      <c r="A659" s="6">
        <v>43875</v>
      </c>
      <c r="B659" t="s">
        <v>45</v>
      </c>
      <c r="C659" t="s">
        <v>19</v>
      </c>
      <c r="D659">
        <v>30.02</v>
      </c>
      <c r="E659" t="str">
        <f>VLOOKUP(Transaction[[#This Row],[Category]],categories[],2,FALSE)</f>
        <v>Dining/Travel</v>
      </c>
    </row>
    <row r="660" spans="1:5" x14ac:dyDescent="0.2">
      <c r="A660" s="6">
        <v>43875</v>
      </c>
      <c r="B660" t="s">
        <v>33</v>
      </c>
      <c r="C660" t="s">
        <v>19</v>
      </c>
      <c r="D660">
        <v>66.930000000000007</v>
      </c>
      <c r="E660" t="str">
        <f>VLOOKUP(Transaction[[#This Row],[Category]],categories[],2,FALSE)</f>
        <v>Dining/Travel</v>
      </c>
    </row>
    <row r="661" spans="1:5" x14ac:dyDescent="0.2">
      <c r="A661" s="6">
        <v>43878</v>
      </c>
      <c r="B661" t="s">
        <v>28</v>
      </c>
      <c r="C661" t="s">
        <v>23</v>
      </c>
      <c r="D661">
        <v>64.77</v>
      </c>
      <c r="E661" t="str">
        <f>VLOOKUP(Transaction[[#This Row],[Category]],categories[],2,FALSE)</f>
        <v>Merchandise</v>
      </c>
    </row>
    <row r="662" spans="1:5" x14ac:dyDescent="0.2">
      <c r="A662" s="6">
        <v>43879</v>
      </c>
      <c r="B662" t="s">
        <v>28</v>
      </c>
      <c r="C662" t="s">
        <v>23</v>
      </c>
      <c r="D662">
        <v>8.39</v>
      </c>
      <c r="E662" t="str">
        <f>VLOOKUP(Transaction[[#This Row],[Category]],categories[],2,FALSE)</f>
        <v>Merchandise</v>
      </c>
    </row>
    <row r="663" spans="1:5" x14ac:dyDescent="0.2">
      <c r="A663" s="6">
        <v>43879</v>
      </c>
      <c r="B663" t="s">
        <v>66</v>
      </c>
      <c r="C663" t="s">
        <v>65</v>
      </c>
      <c r="D663">
        <v>115.47</v>
      </c>
      <c r="E663" t="str">
        <f>VLOOKUP(Transaction[[#This Row],[Category]],categories[],2,FALSE)</f>
        <v>Dining/Travel</v>
      </c>
    </row>
    <row r="664" spans="1:5" x14ac:dyDescent="0.2">
      <c r="A664" s="6">
        <v>43879</v>
      </c>
      <c r="B664" t="s">
        <v>69</v>
      </c>
      <c r="C664" t="s">
        <v>68</v>
      </c>
      <c r="D664">
        <v>269.94</v>
      </c>
      <c r="E664" t="str">
        <f>VLOOKUP(Transaction[[#This Row],[Category]],categories[],2,FALSE)</f>
        <v>Dining/Travel</v>
      </c>
    </row>
    <row r="665" spans="1:5" x14ac:dyDescent="0.2">
      <c r="A665" s="6">
        <v>43880</v>
      </c>
      <c r="B665" t="s">
        <v>34</v>
      </c>
      <c r="C665" t="s">
        <v>19</v>
      </c>
      <c r="D665">
        <v>24.34</v>
      </c>
      <c r="E665" t="str">
        <f>VLOOKUP(Transaction[[#This Row],[Category]],categories[],2,FALSE)</f>
        <v>Dining/Travel</v>
      </c>
    </row>
    <row r="666" spans="1:5" x14ac:dyDescent="0.2">
      <c r="A666" s="6">
        <v>43880</v>
      </c>
      <c r="B666" t="s">
        <v>54</v>
      </c>
      <c r="C666" t="s">
        <v>19</v>
      </c>
      <c r="D666">
        <v>74.260000000000005</v>
      </c>
      <c r="E666" t="str">
        <f>VLOOKUP(Transaction[[#This Row],[Category]],categories[],2,FALSE)</f>
        <v>Dining/Travel</v>
      </c>
    </row>
    <row r="667" spans="1:5" x14ac:dyDescent="0.2">
      <c r="A667" s="6">
        <v>43881</v>
      </c>
      <c r="B667" t="s">
        <v>69</v>
      </c>
      <c r="C667" t="s">
        <v>68</v>
      </c>
      <c r="D667">
        <v>90.09</v>
      </c>
      <c r="E667" t="str">
        <f>VLOOKUP(Transaction[[#This Row],[Category]],categories[],2,FALSE)</f>
        <v>Dining/Travel</v>
      </c>
    </row>
    <row r="668" spans="1:5" x14ac:dyDescent="0.2">
      <c r="A668" s="6">
        <v>43881</v>
      </c>
      <c r="B668" t="s">
        <v>39</v>
      </c>
      <c r="C668" t="s">
        <v>23</v>
      </c>
      <c r="D668">
        <v>50.59</v>
      </c>
      <c r="E668" t="str">
        <f>VLOOKUP(Transaction[[#This Row],[Category]],categories[],2,FALSE)</f>
        <v>Merchandise</v>
      </c>
    </row>
    <row r="669" spans="1:5" x14ac:dyDescent="0.2">
      <c r="A669" s="6">
        <v>43882</v>
      </c>
      <c r="B669" t="s">
        <v>49</v>
      </c>
      <c r="C669" t="s">
        <v>48</v>
      </c>
      <c r="D669">
        <v>115.62</v>
      </c>
      <c r="E669" t="str">
        <f>VLOOKUP(Transaction[[#This Row],[Category]],categories[],2,FALSE)</f>
        <v>Dining/Travel</v>
      </c>
    </row>
    <row r="670" spans="1:5" x14ac:dyDescent="0.2">
      <c r="A670" s="6">
        <v>43882</v>
      </c>
      <c r="B670" t="s">
        <v>39</v>
      </c>
      <c r="C670" t="s">
        <v>23</v>
      </c>
      <c r="D670">
        <v>61</v>
      </c>
      <c r="E670" t="str">
        <f>VLOOKUP(Transaction[[#This Row],[Category]],categories[],2,FALSE)</f>
        <v>Merchandise</v>
      </c>
    </row>
    <row r="671" spans="1:5" x14ac:dyDescent="0.2">
      <c r="A671" s="6">
        <v>43882</v>
      </c>
      <c r="B671" t="s">
        <v>31</v>
      </c>
      <c r="C671" t="s">
        <v>23</v>
      </c>
      <c r="D671">
        <v>63.48</v>
      </c>
      <c r="E671" t="str">
        <f>VLOOKUP(Transaction[[#This Row],[Category]],categories[],2,FALSE)</f>
        <v>Merchandise</v>
      </c>
    </row>
    <row r="672" spans="1:5" x14ac:dyDescent="0.2">
      <c r="A672" s="6">
        <v>43882</v>
      </c>
      <c r="B672" t="s">
        <v>32</v>
      </c>
      <c r="C672" t="s">
        <v>19</v>
      </c>
      <c r="D672">
        <v>26.6</v>
      </c>
      <c r="E672" t="str">
        <f>VLOOKUP(Transaction[[#This Row],[Category]],categories[],2,FALSE)</f>
        <v>Dining/Travel</v>
      </c>
    </row>
    <row r="673" spans="1:5" x14ac:dyDescent="0.2">
      <c r="A673" s="6">
        <v>43882</v>
      </c>
      <c r="B673" t="s">
        <v>52</v>
      </c>
      <c r="C673" t="s">
        <v>23</v>
      </c>
      <c r="D673">
        <v>22.11</v>
      </c>
      <c r="E673" t="str">
        <f>VLOOKUP(Transaction[[#This Row],[Category]],categories[],2,FALSE)</f>
        <v>Merchandise</v>
      </c>
    </row>
    <row r="674" spans="1:5" x14ac:dyDescent="0.2">
      <c r="A674" s="6">
        <v>43883</v>
      </c>
      <c r="B674" t="s">
        <v>33</v>
      </c>
      <c r="C674" t="s">
        <v>19</v>
      </c>
      <c r="D674">
        <v>36.479999999999997</v>
      </c>
      <c r="E674" t="str">
        <f>VLOOKUP(Transaction[[#This Row],[Category]],categories[],2,FALSE)</f>
        <v>Dining/Travel</v>
      </c>
    </row>
    <row r="675" spans="1:5" x14ac:dyDescent="0.2">
      <c r="A675" s="6">
        <v>43883</v>
      </c>
      <c r="B675" t="s">
        <v>30</v>
      </c>
      <c r="C675" t="s">
        <v>26</v>
      </c>
      <c r="D675">
        <v>47.98</v>
      </c>
      <c r="E675" t="str">
        <f>VLOOKUP(Transaction[[#This Row],[Category]],categories[],2,FALSE)</f>
        <v>Services</v>
      </c>
    </row>
    <row r="676" spans="1:5" x14ac:dyDescent="0.2">
      <c r="A676" s="6">
        <v>43883</v>
      </c>
      <c r="B676" t="s">
        <v>38</v>
      </c>
      <c r="C676" t="s">
        <v>23</v>
      </c>
      <c r="D676">
        <v>36.39</v>
      </c>
      <c r="E676" t="str">
        <f>VLOOKUP(Transaction[[#This Row],[Category]],categories[],2,FALSE)</f>
        <v>Merchandise</v>
      </c>
    </row>
    <row r="677" spans="1:5" x14ac:dyDescent="0.2">
      <c r="A677" s="6">
        <v>43883</v>
      </c>
      <c r="B677" t="s">
        <v>76</v>
      </c>
      <c r="C677" t="s">
        <v>67</v>
      </c>
      <c r="D677">
        <v>734.99</v>
      </c>
      <c r="E677" t="str">
        <f>VLOOKUP(Transaction[[#This Row],[Category]],categories[],2,FALSE)</f>
        <v>Merchandise</v>
      </c>
    </row>
    <row r="678" spans="1:5" x14ac:dyDescent="0.2">
      <c r="A678" s="6">
        <v>43885</v>
      </c>
      <c r="B678" t="s">
        <v>31</v>
      </c>
      <c r="C678" t="s">
        <v>23</v>
      </c>
      <c r="D678">
        <v>72.83</v>
      </c>
      <c r="E678" t="str">
        <f>VLOOKUP(Transaction[[#This Row],[Category]],categories[],2,FALSE)</f>
        <v>Merchandise</v>
      </c>
    </row>
    <row r="679" spans="1:5" x14ac:dyDescent="0.2">
      <c r="A679" s="6">
        <v>43885</v>
      </c>
      <c r="B679" t="s">
        <v>52</v>
      </c>
      <c r="C679" t="s">
        <v>23</v>
      </c>
      <c r="D679">
        <v>5.48</v>
      </c>
      <c r="E679" t="str">
        <f>VLOOKUP(Transaction[[#This Row],[Category]],categories[],2,FALSE)</f>
        <v>Merchandise</v>
      </c>
    </row>
    <row r="680" spans="1:5" x14ac:dyDescent="0.2">
      <c r="A680" s="6">
        <v>43885</v>
      </c>
      <c r="B680" t="s">
        <v>30</v>
      </c>
      <c r="C680" t="s">
        <v>26</v>
      </c>
      <c r="D680">
        <v>5.65</v>
      </c>
      <c r="E680" t="str">
        <f>VLOOKUP(Transaction[[#This Row],[Category]],categories[],2,FALSE)</f>
        <v>Services</v>
      </c>
    </row>
    <row r="681" spans="1:5" x14ac:dyDescent="0.2">
      <c r="A681" s="6">
        <v>43886</v>
      </c>
      <c r="B681" t="s">
        <v>34</v>
      </c>
      <c r="C681" t="s">
        <v>19</v>
      </c>
      <c r="D681">
        <v>88.16</v>
      </c>
      <c r="E681" t="str">
        <f>VLOOKUP(Transaction[[#This Row],[Category]],categories[],2,FALSE)</f>
        <v>Dining/Travel</v>
      </c>
    </row>
    <row r="682" spans="1:5" x14ac:dyDescent="0.2">
      <c r="A682" s="6">
        <v>43886</v>
      </c>
      <c r="B682" t="s">
        <v>37</v>
      </c>
      <c r="C682" t="s">
        <v>19</v>
      </c>
      <c r="D682">
        <v>42.24</v>
      </c>
      <c r="E682" t="str">
        <f>VLOOKUP(Transaction[[#This Row],[Category]],categories[],2,FALSE)</f>
        <v>Dining/Travel</v>
      </c>
    </row>
    <row r="683" spans="1:5" x14ac:dyDescent="0.2">
      <c r="A683" s="6">
        <v>43887</v>
      </c>
      <c r="B683" t="s">
        <v>32</v>
      </c>
      <c r="C683" t="s">
        <v>19</v>
      </c>
      <c r="D683">
        <v>26.45</v>
      </c>
      <c r="E683" t="str">
        <f>VLOOKUP(Transaction[[#This Row],[Category]],categories[],2,FALSE)</f>
        <v>Dining/Travel</v>
      </c>
    </row>
    <row r="684" spans="1:5" x14ac:dyDescent="0.2">
      <c r="A684" s="6">
        <v>43888</v>
      </c>
      <c r="B684" t="s">
        <v>47</v>
      </c>
      <c r="C684" t="s">
        <v>20</v>
      </c>
      <c r="D684">
        <v>116.36</v>
      </c>
      <c r="E684" t="str">
        <f>VLOOKUP(Transaction[[#This Row],[Category]],categories[],2,FALSE)</f>
        <v>Utilities</v>
      </c>
    </row>
    <row r="685" spans="1:5" x14ac:dyDescent="0.2">
      <c r="A685" s="6">
        <v>43888</v>
      </c>
      <c r="B685">
        <v>0</v>
      </c>
      <c r="C685" t="s">
        <v>64</v>
      </c>
      <c r="D685">
        <v>0</v>
      </c>
      <c r="E685" t="str">
        <f>VLOOKUP(Transaction[[#This Row],[Category]],categories[],2,FALSE)</f>
        <v>Payment/Credit</v>
      </c>
    </row>
    <row r="686" spans="1:5" x14ac:dyDescent="0.2">
      <c r="A686" s="6">
        <v>43889</v>
      </c>
      <c r="B686" t="s">
        <v>24</v>
      </c>
      <c r="C686" t="s">
        <v>23</v>
      </c>
      <c r="D686">
        <v>16.7</v>
      </c>
      <c r="E686" t="str">
        <f>VLOOKUP(Transaction[[#This Row],[Category]],categories[],2,FALSE)</f>
        <v>Merchandise</v>
      </c>
    </row>
    <row r="687" spans="1:5" x14ac:dyDescent="0.2">
      <c r="A687" s="6">
        <v>43889</v>
      </c>
      <c r="B687" t="s">
        <v>38</v>
      </c>
      <c r="C687" t="s">
        <v>23</v>
      </c>
      <c r="D687">
        <v>55.76</v>
      </c>
      <c r="E687" t="str">
        <f>VLOOKUP(Transaction[[#This Row],[Category]],categories[],2,FALSE)</f>
        <v>Merchandise</v>
      </c>
    </row>
    <row r="688" spans="1:5" x14ac:dyDescent="0.2">
      <c r="A688" s="6">
        <v>43889</v>
      </c>
      <c r="B688" t="s">
        <v>32</v>
      </c>
      <c r="C688" t="s">
        <v>19</v>
      </c>
      <c r="D688">
        <v>83.19</v>
      </c>
      <c r="E688" t="str">
        <f>VLOOKUP(Transaction[[#This Row],[Category]],categories[],2,FALSE)</f>
        <v>Dining/Travel</v>
      </c>
    </row>
    <row r="689" spans="1:5" x14ac:dyDescent="0.2">
      <c r="A689" s="6">
        <v>43889</v>
      </c>
      <c r="B689" t="s">
        <v>34</v>
      </c>
      <c r="C689" t="s">
        <v>19</v>
      </c>
      <c r="D689">
        <v>82.36</v>
      </c>
      <c r="E689" t="str">
        <f>VLOOKUP(Transaction[[#This Row],[Category]],categories[],2,FALSE)</f>
        <v>Dining/Travel</v>
      </c>
    </row>
    <row r="690" spans="1:5" x14ac:dyDescent="0.2">
      <c r="A690" s="6">
        <v>43890</v>
      </c>
      <c r="B690" t="s">
        <v>46</v>
      </c>
      <c r="C690" t="s">
        <v>19</v>
      </c>
      <c r="D690">
        <v>66.040000000000006</v>
      </c>
      <c r="E690" t="str">
        <f>VLOOKUP(Transaction[[#This Row],[Category]],categories[],2,FALSE)</f>
        <v>Dining/Travel</v>
      </c>
    </row>
    <row r="691" spans="1:5" x14ac:dyDescent="0.2">
      <c r="A691" s="6">
        <v>43890</v>
      </c>
      <c r="B691" t="s">
        <v>47</v>
      </c>
      <c r="C691" t="s">
        <v>20</v>
      </c>
      <c r="D691">
        <v>17.87</v>
      </c>
      <c r="E691" t="str">
        <f>VLOOKUP(Transaction[[#This Row],[Category]],categories[],2,FALSE)</f>
        <v>Utilities</v>
      </c>
    </row>
    <row r="692" spans="1:5" x14ac:dyDescent="0.2">
      <c r="A692" s="6">
        <f>DATE(YEAR(A691),MONTH(A691)+1,1)</f>
        <v>43891</v>
      </c>
      <c r="B692" t="s">
        <v>57</v>
      </c>
      <c r="C692" t="s">
        <v>56</v>
      </c>
      <c r="D692">
        <v>1565</v>
      </c>
      <c r="E692" t="str">
        <f>VLOOKUP(Transaction[[#This Row],[Category]],categories[],2,FALSE)</f>
        <v>Mortgage/Rent</v>
      </c>
    </row>
    <row r="693" spans="1:5" x14ac:dyDescent="0.2">
      <c r="A693" s="6">
        <v>43891</v>
      </c>
      <c r="B693" t="s">
        <v>39</v>
      </c>
      <c r="C693" t="s">
        <v>23</v>
      </c>
      <c r="D693">
        <v>80.27</v>
      </c>
      <c r="E693" t="str">
        <f>VLOOKUP(Transaction[[#This Row],[Category]],categories[],2,FALSE)</f>
        <v>Merchandise</v>
      </c>
    </row>
    <row r="694" spans="1:5" x14ac:dyDescent="0.2">
      <c r="A694" s="6">
        <v>43891</v>
      </c>
      <c r="B694" t="s">
        <v>55</v>
      </c>
      <c r="C694" t="s">
        <v>19</v>
      </c>
      <c r="D694">
        <v>13.63</v>
      </c>
      <c r="E694" t="str">
        <f>VLOOKUP(Transaction[[#This Row],[Category]],categories[],2,FALSE)</f>
        <v>Dining/Travel</v>
      </c>
    </row>
    <row r="695" spans="1:5" x14ac:dyDescent="0.2">
      <c r="A695" s="6">
        <v>43891</v>
      </c>
      <c r="B695" t="s">
        <v>45</v>
      </c>
      <c r="C695" t="s">
        <v>19</v>
      </c>
      <c r="D695">
        <v>65.36</v>
      </c>
      <c r="E695" t="str">
        <f>VLOOKUP(Transaction[[#This Row],[Category]],categories[],2,FALSE)</f>
        <v>Dining/Travel</v>
      </c>
    </row>
    <row r="696" spans="1:5" x14ac:dyDescent="0.2">
      <c r="A696" s="6">
        <v>43892</v>
      </c>
      <c r="B696" t="s">
        <v>52</v>
      </c>
      <c r="C696" t="s">
        <v>23</v>
      </c>
      <c r="D696">
        <v>17.7</v>
      </c>
      <c r="E696" t="str">
        <f>VLOOKUP(Transaction[[#This Row],[Category]],categories[],2,FALSE)</f>
        <v>Merchandise</v>
      </c>
    </row>
    <row r="697" spans="1:5" x14ac:dyDescent="0.2">
      <c r="A697" s="6">
        <v>43892</v>
      </c>
      <c r="B697" t="s">
        <v>24</v>
      </c>
      <c r="C697" t="s">
        <v>23</v>
      </c>
      <c r="D697">
        <v>12.45</v>
      </c>
      <c r="E697" t="str">
        <f>VLOOKUP(Transaction[[#This Row],[Category]],categories[],2,FALSE)</f>
        <v>Merchandise</v>
      </c>
    </row>
    <row r="698" spans="1:5" x14ac:dyDescent="0.2">
      <c r="A698" s="6">
        <v>43893</v>
      </c>
      <c r="B698" t="s">
        <v>39</v>
      </c>
      <c r="C698" t="s">
        <v>23</v>
      </c>
      <c r="D698">
        <v>36.67</v>
      </c>
      <c r="E698" t="str">
        <f>VLOOKUP(Transaction[[#This Row],[Category]],categories[],2,FALSE)</f>
        <v>Merchandise</v>
      </c>
    </row>
    <row r="699" spans="1:5" x14ac:dyDescent="0.2">
      <c r="A699" s="6">
        <v>43893</v>
      </c>
      <c r="B699" t="s">
        <v>34</v>
      </c>
      <c r="C699" t="s">
        <v>19</v>
      </c>
      <c r="D699">
        <v>67.16</v>
      </c>
      <c r="E699" t="str">
        <f>VLOOKUP(Transaction[[#This Row],[Category]],categories[],2,FALSE)</f>
        <v>Dining/Travel</v>
      </c>
    </row>
    <row r="700" spans="1:5" x14ac:dyDescent="0.2">
      <c r="A700" s="6">
        <v>43893</v>
      </c>
      <c r="B700" t="s">
        <v>39</v>
      </c>
      <c r="C700" t="s">
        <v>23</v>
      </c>
      <c r="D700">
        <v>48.94</v>
      </c>
      <c r="E700" t="str">
        <f>VLOOKUP(Transaction[[#This Row],[Category]],categories[],2,FALSE)</f>
        <v>Merchandise</v>
      </c>
    </row>
    <row r="701" spans="1:5" x14ac:dyDescent="0.2">
      <c r="A701" s="6">
        <v>43895</v>
      </c>
      <c r="B701" t="s">
        <v>78</v>
      </c>
      <c r="C701" t="s">
        <v>50</v>
      </c>
      <c r="D701">
        <v>8.76</v>
      </c>
      <c r="E701" t="str">
        <f>VLOOKUP(Transaction[[#This Row],[Category]],categories[],2,FALSE)</f>
        <v>Services</v>
      </c>
    </row>
    <row r="702" spans="1:5" x14ac:dyDescent="0.2">
      <c r="A702" s="6">
        <v>43895</v>
      </c>
      <c r="B702" t="s">
        <v>24</v>
      </c>
      <c r="C702" t="s">
        <v>23</v>
      </c>
      <c r="D702">
        <v>9.2799999999999994</v>
      </c>
      <c r="E702" t="str">
        <f>VLOOKUP(Transaction[[#This Row],[Category]],categories[],2,FALSE)</f>
        <v>Merchandise</v>
      </c>
    </row>
    <row r="703" spans="1:5" x14ac:dyDescent="0.2">
      <c r="A703" s="6">
        <v>43895</v>
      </c>
      <c r="B703" t="s">
        <v>37</v>
      </c>
      <c r="C703" t="s">
        <v>19</v>
      </c>
      <c r="D703">
        <v>33.96</v>
      </c>
      <c r="E703" t="str">
        <f>VLOOKUP(Transaction[[#This Row],[Category]],categories[],2,FALSE)</f>
        <v>Dining/Travel</v>
      </c>
    </row>
    <row r="704" spans="1:5" x14ac:dyDescent="0.2">
      <c r="A704" s="6">
        <v>43896</v>
      </c>
      <c r="B704" t="s">
        <v>37</v>
      </c>
      <c r="C704" t="s">
        <v>19</v>
      </c>
      <c r="D704">
        <v>22.62</v>
      </c>
      <c r="E704" t="str">
        <f>VLOOKUP(Transaction[[#This Row],[Category]],categories[],2,FALSE)</f>
        <v>Dining/Travel</v>
      </c>
    </row>
    <row r="705" spans="1:5" x14ac:dyDescent="0.2">
      <c r="A705" s="6">
        <v>43896</v>
      </c>
      <c r="B705" t="s">
        <v>33</v>
      </c>
      <c r="C705" t="s">
        <v>19</v>
      </c>
      <c r="D705">
        <v>18.86</v>
      </c>
      <c r="E705" t="str">
        <f>VLOOKUP(Transaction[[#This Row],[Category]],categories[],2,FALSE)</f>
        <v>Dining/Travel</v>
      </c>
    </row>
    <row r="706" spans="1:5" x14ac:dyDescent="0.2">
      <c r="A706" s="6">
        <v>43897</v>
      </c>
      <c r="B706" t="s">
        <v>24</v>
      </c>
      <c r="C706" t="s">
        <v>23</v>
      </c>
      <c r="D706">
        <v>10.039999999999999</v>
      </c>
      <c r="E706" t="str">
        <f>VLOOKUP(Transaction[[#This Row],[Category]],categories[],2,FALSE)</f>
        <v>Merchandise</v>
      </c>
    </row>
    <row r="707" spans="1:5" x14ac:dyDescent="0.2">
      <c r="A707" s="6">
        <v>43897</v>
      </c>
      <c r="B707" t="s">
        <v>31</v>
      </c>
      <c r="C707" t="s">
        <v>23</v>
      </c>
      <c r="D707">
        <v>44.27</v>
      </c>
      <c r="E707" t="str">
        <f>VLOOKUP(Transaction[[#This Row],[Category]],categories[],2,FALSE)</f>
        <v>Merchandise</v>
      </c>
    </row>
    <row r="708" spans="1:5" x14ac:dyDescent="0.2">
      <c r="A708" s="6">
        <v>43897</v>
      </c>
      <c r="B708" t="s">
        <v>24</v>
      </c>
      <c r="C708" t="s">
        <v>23</v>
      </c>
      <c r="D708">
        <v>5.45</v>
      </c>
      <c r="E708" t="str">
        <f>VLOOKUP(Transaction[[#This Row],[Category]],categories[],2,FALSE)</f>
        <v>Merchandise</v>
      </c>
    </row>
    <row r="709" spans="1:5" x14ac:dyDescent="0.2">
      <c r="A709" s="6">
        <v>43898</v>
      </c>
      <c r="B709" t="s">
        <v>39</v>
      </c>
      <c r="C709" t="s">
        <v>23</v>
      </c>
      <c r="D709">
        <v>367.43</v>
      </c>
      <c r="E709" t="str">
        <f>VLOOKUP(Transaction[[#This Row],[Category]],categories[],2,FALSE)</f>
        <v>Merchandise</v>
      </c>
    </row>
    <row r="710" spans="1:5" x14ac:dyDescent="0.2">
      <c r="A710" s="6">
        <v>43899</v>
      </c>
      <c r="B710" t="s">
        <v>24</v>
      </c>
      <c r="C710" t="s">
        <v>23</v>
      </c>
      <c r="D710">
        <v>15.95</v>
      </c>
      <c r="E710" t="str">
        <f>VLOOKUP(Transaction[[#This Row],[Category]],categories[],2,FALSE)</f>
        <v>Merchandise</v>
      </c>
    </row>
    <row r="711" spans="1:5" x14ac:dyDescent="0.2">
      <c r="A711" s="6">
        <v>43899</v>
      </c>
      <c r="B711" t="s">
        <v>53</v>
      </c>
      <c r="C711" t="s">
        <v>35</v>
      </c>
      <c r="D711">
        <v>186.68</v>
      </c>
      <c r="E711" t="str">
        <f>VLOOKUP(Transaction[[#This Row],[Category]],categories[],2,FALSE)</f>
        <v>Services</v>
      </c>
    </row>
    <row r="712" spans="1:5" x14ac:dyDescent="0.2">
      <c r="A712" s="6">
        <v>43900</v>
      </c>
      <c r="B712" t="s">
        <v>32</v>
      </c>
      <c r="C712" t="s">
        <v>19</v>
      </c>
      <c r="D712">
        <v>2</v>
      </c>
      <c r="E712" t="str">
        <f>VLOOKUP(Transaction[[#This Row],[Category]],categories[],2,FALSE)</f>
        <v>Dining/Travel</v>
      </c>
    </row>
    <row r="713" spans="1:5" x14ac:dyDescent="0.2">
      <c r="A713" s="6">
        <v>43901</v>
      </c>
      <c r="B713" t="s">
        <v>46</v>
      </c>
      <c r="C713" t="s">
        <v>19</v>
      </c>
      <c r="D713">
        <v>17.690000000000001</v>
      </c>
      <c r="E713" t="str">
        <f>VLOOKUP(Transaction[[#This Row],[Category]],categories[],2,FALSE)</f>
        <v>Dining/Travel</v>
      </c>
    </row>
    <row r="714" spans="1:5" x14ac:dyDescent="0.2">
      <c r="A714" s="6">
        <v>43901</v>
      </c>
      <c r="B714" t="s">
        <v>28</v>
      </c>
      <c r="C714" t="s">
        <v>23</v>
      </c>
      <c r="D714">
        <v>2.21</v>
      </c>
      <c r="E714" t="str">
        <f>VLOOKUP(Transaction[[#This Row],[Category]],categories[],2,FALSE)</f>
        <v>Merchandise</v>
      </c>
    </row>
    <row r="715" spans="1:5" x14ac:dyDescent="0.2">
      <c r="A715" s="6">
        <v>43901</v>
      </c>
      <c r="B715" t="s">
        <v>39</v>
      </c>
      <c r="C715" t="s">
        <v>23</v>
      </c>
      <c r="D715">
        <v>34.14</v>
      </c>
      <c r="E715" t="str">
        <f>VLOOKUP(Transaction[[#This Row],[Category]],categories[],2,FALSE)</f>
        <v>Merchandise</v>
      </c>
    </row>
    <row r="716" spans="1:5" x14ac:dyDescent="0.2">
      <c r="A716" s="6">
        <v>43902</v>
      </c>
      <c r="B716" t="s">
        <v>39</v>
      </c>
      <c r="C716" t="s">
        <v>23</v>
      </c>
      <c r="D716">
        <v>125.17</v>
      </c>
      <c r="E716" t="str">
        <f>VLOOKUP(Transaction[[#This Row],[Category]],categories[],2,FALSE)</f>
        <v>Merchandise</v>
      </c>
    </row>
    <row r="717" spans="1:5" x14ac:dyDescent="0.2">
      <c r="A717" s="6">
        <v>43902</v>
      </c>
      <c r="B717" t="s">
        <v>47</v>
      </c>
      <c r="C717" t="s">
        <v>20</v>
      </c>
      <c r="D717">
        <v>217.55</v>
      </c>
      <c r="E717" t="str">
        <f>VLOOKUP(Transaction[[#This Row],[Category]],categories[],2,FALSE)</f>
        <v>Utilities</v>
      </c>
    </row>
    <row r="718" spans="1:5" x14ac:dyDescent="0.2">
      <c r="A718" s="6">
        <v>43902</v>
      </c>
      <c r="B718" t="s">
        <v>24</v>
      </c>
      <c r="C718" t="s">
        <v>23</v>
      </c>
      <c r="D718">
        <v>24.4</v>
      </c>
      <c r="E718" t="str">
        <f>VLOOKUP(Transaction[[#This Row],[Category]],categories[],2,FALSE)</f>
        <v>Merchandise</v>
      </c>
    </row>
    <row r="719" spans="1:5" x14ac:dyDescent="0.2">
      <c r="A719" s="6">
        <v>43903</v>
      </c>
      <c r="B719" t="s">
        <v>39</v>
      </c>
      <c r="C719" t="s">
        <v>23</v>
      </c>
      <c r="D719">
        <v>9.4</v>
      </c>
      <c r="E719" t="str">
        <f>VLOOKUP(Transaction[[#This Row],[Category]],categories[],2,FALSE)</f>
        <v>Merchandise</v>
      </c>
    </row>
    <row r="720" spans="1:5" x14ac:dyDescent="0.2">
      <c r="A720" s="6">
        <v>43903</v>
      </c>
      <c r="B720" t="s">
        <v>37</v>
      </c>
      <c r="C720" t="s">
        <v>19</v>
      </c>
      <c r="D720">
        <v>14.63</v>
      </c>
      <c r="E720" t="str">
        <f>VLOOKUP(Transaction[[#This Row],[Category]],categories[],2,FALSE)</f>
        <v>Dining/Travel</v>
      </c>
    </row>
    <row r="721" spans="1:5" x14ac:dyDescent="0.2">
      <c r="A721" s="6">
        <v>43903</v>
      </c>
      <c r="B721" t="s">
        <v>45</v>
      </c>
      <c r="C721" t="s">
        <v>19</v>
      </c>
      <c r="D721">
        <v>38.869999999999997</v>
      </c>
      <c r="E721" t="str">
        <f>VLOOKUP(Transaction[[#This Row],[Category]],categories[],2,FALSE)</f>
        <v>Dining/Travel</v>
      </c>
    </row>
    <row r="722" spans="1:5" x14ac:dyDescent="0.2">
      <c r="A722" s="6">
        <v>43903</v>
      </c>
      <c r="B722" t="s">
        <v>24</v>
      </c>
      <c r="C722" t="s">
        <v>23</v>
      </c>
      <c r="D722">
        <v>180.62</v>
      </c>
      <c r="E722" t="str">
        <f>VLOOKUP(Transaction[[#This Row],[Category]],categories[],2,FALSE)</f>
        <v>Merchandise</v>
      </c>
    </row>
    <row r="723" spans="1:5" x14ac:dyDescent="0.2">
      <c r="A723" s="6">
        <v>43904</v>
      </c>
      <c r="B723" t="s">
        <v>29</v>
      </c>
      <c r="C723" t="s">
        <v>19</v>
      </c>
      <c r="D723">
        <v>17.84</v>
      </c>
      <c r="E723" t="str">
        <f>VLOOKUP(Transaction[[#This Row],[Category]],categories[],2,FALSE)</f>
        <v>Dining/Travel</v>
      </c>
    </row>
    <row r="724" spans="1:5" x14ac:dyDescent="0.2">
      <c r="A724" s="6">
        <v>43904</v>
      </c>
      <c r="B724" t="s">
        <v>45</v>
      </c>
      <c r="C724" t="s">
        <v>19</v>
      </c>
      <c r="D724">
        <v>35.369999999999997</v>
      </c>
      <c r="E724" t="str">
        <f>VLOOKUP(Transaction[[#This Row],[Category]],categories[],2,FALSE)</f>
        <v>Dining/Travel</v>
      </c>
    </row>
    <row r="725" spans="1:5" x14ac:dyDescent="0.2">
      <c r="A725" s="6">
        <v>43904</v>
      </c>
      <c r="B725" t="s">
        <v>40</v>
      </c>
      <c r="C725" t="s">
        <v>19</v>
      </c>
      <c r="D725">
        <v>42</v>
      </c>
      <c r="E725" t="str">
        <f>VLOOKUP(Transaction[[#This Row],[Category]],categories[],2,FALSE)</f>
        <v>Dining/Travel</v>
      </c>
    </row>
    <row r="726" spans="1:5" x14ac:dyDescent="0.2">
      <c r="A726" s="6">
        <v>43905</v>
      </c>
      <c r="B726" t="s">
        <v>46</v>
      </c>
      <c r="C726" t="s">
        <v>19</v>
      </c>
      <c r="D726">
        <v>34.39</v>
      </c>
      <c r="E726" t="str">
        <f>VLOOKUP(Transaction[[#This Row],[Category]],categories[],2,FALSE)</f>
        <v>Dining/Travel</v>
      </c>
    </row>
    <row r="727" spans="1:5" x14ac:dyDescent="0.2">
      <c r="A727" s="6">
        <v>43905</v>
      </c>
      <c r="B727" t="s">
        <v>33</v>
      </c>
      <c r="C727" t="s">
        <v>19</v>
      </c>
      <c r="D727">
        <v>11.48</v>
      </c>
      <c r="E727" t="str">
        <f>VLOOKUP(Transaction[[#This Row],[Category]],categories[],2,FALSE)</f>
        <v>Dining/Travel</v>
      </c>
    </row>
    <row r="728" spans="1:5" x14ac:dyDescent="0.2">
      <c r="A728" s="6">
        <v>43905</v>
      </c>
      <c r="B728" t="s">
        <v>45</v>
      </c>
      <c r="C728" t="s">
        <v>19</v>
      </c>
      <c r="D728">
        <v>16.579999999999998</v>
      </c>
      <c r="E728" t="str">
        <f>VLOOKUP(Transaction[[#This Row],[Category]],categories[],2,FALSE)</f>
        <v>Dining/Travel</v>
      </c>
    </row>
    <row r="729" spans="1:5" x14ac:dyDescent="0.2">
      <c r="A729" s="6">
        <v>43905</v>
      </c>
      <c r="B729" t="s">
        <v>32</v>
      </c>
      <c r="C729" t="s">
        <v>19</v>
      </c>
      <c r="D729">
        <v>29.54</v>
      </c>
      <c r="E729" t="str">
        <f>VLOOKUP(Transaction[[#This Row],[Category]],categories[],2,FALSE)</f>
        <v>Dining/Travel</v>
      </c>
    </row>
    <row r="730" spans="1:5" x14ac:dyDescent="0.2">
      <c r="A730" s="6">
        <v>43906</v>
      </c>
      <c r="B730" t="s">
        <v>32</v>
      </c>
      <c r="C730" t="s">
        <v>19</v>
      </c>
      <c r="D730">
        <v>44.33</v>
      </c>
      <c r="E730" t="str">
        <f>VLOOKUP(Transaction[[#This Row],[Category]],categories[],2,FALSE)</f>
        <v>Dining/Travel</v>
      </c>
    </row>
    <row r="731" spans="1:5" x14ac:dyDescent="0.2">
      <c r="A731" s="6">
        <v>43906</v>
      </c>
      <c r="B731" t="s">
        <v>38</v>
      </c>
      <c r="C731" t="s">
        <v>23</v>
      </c>
      <c r="D731">
        <v>56.69</v>
      </c>
      <c r="E731" t="str">
        <f>VLOOKUP(Transaction[[#This Row],[Category]],categories[],2,FALSE)</f>
        <v>Merchandise</v>
      </c>
    </row>
    <row r="732" spans="1:5" x14ac:dyDescent="0.2">
      <c r="A732" s="6">
        <v>43906</v>
      </c>
      <c r="B732" t="s">
        <v>45</v>
      </c>
      <c r="C732" t="s">
        <v>19</v>
      </c>
      <c r="D732">
        <v>48.6</v>
      </c>
      <c r="E732" t="str">
        <f>VLOOKUP(Transaction[[#This Row],[Category]],categories[],2,FALSE)</f>
        <v>Dining/Travel</v>
      </c>
    </row>
    <row r="733" spans="1:5" x14ac:dyDescent="0.2">
      <c r="A733" s="6">
        <v>43907</v>
      </c>
      <c r="B733" t="s">
        <v>32</v>
      </c>
      <c r="C733" t="s">
        <v>19</v>
      </c>
      <c r="D733">
        <v>15.33</v>
      </c>
      <c r="E733" t="str">
        <f>VLOOKUP(Transaction[[#This Row],[Category]],categories[],2,FALSE)</f>
        <v>Dining/Travel</v>
      </c>
    </row>
    <row r="734" spans="1:5" x14ac:dyDescent="0.2">
      <c r="A734" s="6">
        <v>43908</v>
      </c>
      <c r="B734" t="s">
        <v>24</v>
      </c>
      <c r="C734" t="s">
        <v>23</v>
      </c>
      <c r="D734">
        <v>77.94</v>
      </c>
      <c r="E734" t="str">
        <f>VLOOKUP(Transaction[[#This Row],[Category]],categories[],2,FALSE)</f>
        <v>Merchandise</v>
      </c>
    </row>
    <row r="735" spans="1:5" x14ac:dyDescent="0.2">
      <c r="A735" s="6">
        <v>43908</v>
      </c>
      <c r="B735" t="s">
        <v>34</v>
      </c>
      <c r="C735" t="s">
        <v>19</v>
      </c>
      <c r="D735">
        <v>4.3099999999999996</v>
      </c>
      <c r="E735" t="str">
        <f>VLOOKUP(Transaction[[#This Row],[Category]],categories[],2,FALSE)</f>
        <v>Dining/Travel</v>
      </c>
    </row>
    <row r="736" spans="1:5" x14ac:dyDescent="0.2">
      <c r="A736" s="6">
        <v>43908</v>
      </c>
      <c r="B736" t="s">
        <v>31</v>
      </c>
      <c r="C736" t="s">
        <v>23</v>
      </c>
      <c r="D736">
        <v>55.38</v>
      </c>
      <c r="E736" t="str">
        <f>VLOOKUP(Transaction[[#This Row],[Category]],categories[],2,FALSE)</f>
        <v>Merchandise</v>
      </c>
    </row>
    <row r="737" spans="1:5" x14ac:dyDescent="0.2">
      <c r="A737" s="6">
        <v>43908</v>
      </c>
      <c r="B737" t="s">
        <v>39</v>
      </c>
      <c r="C737" t="s">
        <v>23</v>
      </c>
      <c r="D737">
        <v>35.5</v>
      </c>
      <c r="E737" t="str">
        <f>VLOOKUP(Transaction[[#This Row],[Category]],categories[],2,FALSE)</f>
        <v>Merchandise</v>
      </c>
    </row>
    <row r="738" spans="1:5" x14ac:dyDescent="0.2">
      <c r="A738" s="6">
        <v>43908</v>
      </c>
      <c r="B738" t="s">
        <v>37</v>
      </c>
      <c r="C738" t="s">
        <v>19</v>
      </c>
      <c r="D738">
        <v>36.840000000000003</v>
      </c>
      <c r="E738" t="str">
        <f>VLOOKUP(Transaction[[#This Row],[Category]],categories[],2,FALSE)</f>
        <v>Dining/Travel</v>
      </c>
    </row>
    <row r="739" spans="1:5" x14ac:dyDescent="0.2">
      <c r="A739" s="6">
        <v>43909</v>
      </c>
      <c r="B739" t="s">
        <v>52</v>
      </c>
      <c r="C739" t="s">
        <v>23</v>
      </c>
      <c r="D739">
        <v>7.61</v>
      </c>
      <c r="E739" t="str">
        <f>VLOOKUP(Transaction[[#This Row],[Category]],categories[],2,FALSE)</f>
        <v>Merchandise</v>
      </c>
    </row>
    <row r="740" spans="1:5" x14ac:dyDescent="0.2">
      <c r="A740" s="6">
        <v>43909</v>
      </c>
      <c r="B740" t="s">
        <v>24</v>
      </c>
      <c r="C740" t="s">
        <v>23</v>
      </c>
      <c r="D740">
        <v>85.62</v>
      </c>
      <c r="E740" t="str">
        <f>VLOOKUP(Transaction[[#This Row],[Category]],categories[],2,FALSE)</f>
        <v>Merchandise</v>
      </c>
    </row>
    <row r="741" spans="1:5" x14ac:dyDescent="0.2">
      <c r="A741" s="6">
        <v>43910</v>
      </c>
      <c r="B741" t="s">
        <v>38</v>
      </c>
      <c r="C741" t="s">
        <v>23</v>
      </c>
      <c r="D741">
        <v>60.42</v>
      </c>
      <c r="E741" t="str">
        <f>VLOOKUP(Transaction[[#This Row],[Category]],categories[],2,FALSE)</f>
        <v>Merchandise</v>
      </c>
    </row>
    <row r="742" spans="1:5" x14ac:dyDescent="0.2">
      <c r="A742" s="6">
        <v>43910</v>
      </c>
      <c r="B742" t="s">
        <v>37</v>
      </c>
      <c r="C742" t="s">
        <v>19</v>
      </c>
      <c r="D742">
        <v>47.61</v>
      </c>
      <c r="E742" t="str">
        <f>VLOOKUP(Transaction[[#This Row],[Category]],categories[],2,FALSE)</f>
        <v>Dining/Travel</v>
      </c>
    </row>
    <row r="743" spans="1:5" x14ac:dyDescent="0.2">
      <c r="A743" s="6">
        <v>43910</v>
      </c>
      <c r="B743" t="s">
        <v>38</v>
      </c>
      <c r="C743" t="s">
        <v>23</v>
      </c>
      <c r="D743">
        <v>93.99</v>
      </c>
      <c r="E743" t="str">
        <f>VLOOKUP(Transaction[[#This Row],[Category]],categories[],2,FALSE)</f>
        <v>Merchandise</v>
      </c>
    </row>
    <row r="744" spans="1:5" x14ac:dyDescent="0.2">
      <c r="A744" s="6">
        <v>43910</v>
      </c>
      <c r="B744" t="s">
        <v>31</v>
      </c>
      <c r="C744" t="s">
        <v>23</v>
      </c>
      <c r="D744">
        <v>80.150000000000006</v>
      </c>
      <c r="E744" t="str">
        <f>VLOOKUP(Transaction[[#This Row],[Category]],categories[],2,FALSE)</f>
        <v>Merchandise</v>
      </c>
    </row>
    <row r="745" spans="1:5" x14ac:dyDescent="0.2">
      <c r="A745" s="6">
        <v>43910</v>
      </c>
      <c r="B745" t="s">
        <v>31</v>
      </c>
      <c r="C745" t="s">
        <v>23</v>
      </c>
      <c r="D745">
        <v>27.8</v>
      </c>
      <c r="E745" t="str">
        <f>VLOOKUP(Transaction[[#This Row],[Category]],categories[],2,FALSE)</f>
        <v>Merchandise</v>
      </c>
    </row>
    <row r="746" spans="1:5" x14ac:dyDescent="0.2">
      <c r="A746" s="6">
        <v>43911</v>
      </c>
      <c r="B746" t="s">
        <v>71</v>
      </c>
      <c r="C746" t="s">
        <v>41</v>
      </c>
      <c r="D746">
        <v>228.39</v>
      </c>
      <c r="E746" t="str">
        <f>VLOOKUP(Transaction[[#This Row],[Category]],categories[],2,FALSE)</f>
        <v>Services</v>
      </c>
    </row>
    <row r="747" spans="1:5" x14ac:dyDescent="0.2">
      <c r="A747" s="6">
        <v>43911</v>
      </c>
      <c r="B747" t="s">
        <v>36</v>
      </c>
      <c r="C747" t="s">
        <v>35</v>
      </c>
      <c r="D747">
        <v>65.540000000000006</v>
      </c>
      <c r="E747" t="str">
        <f>VLOOKUP(Transaction[[#This Row],[Category]],categories[],2,FALSE)</f>
        <v>Services</v>
      </c>
    </row>
    <row r="748" spans="1:5" x14ac:dyDescent="0.2">
      <c r="A748" s="6">
        <v>43911</v>
      </c>
      <c r="B748" t="s">
        <v>46</v>
      </c>
      <c r="C748" t="s">
        <v>19</v>
      </c>
      <c r="D748">
        <v>30.65</v>
      </c>
      <c r="E748" t="str">
        <f>VLOOKUP(Transaction[[#This Row],[Category]],categories[],2,FALSE)</f>
        <v>Dining/Travel</v>
      </c>
    </row>
    <row r="749" spans="1:5" x14ac:dyDescent="0.2">
      <c r="A749" s="6">
        <v>43911</v>
      </c>
      <c r="B749" t="s">
        <v>24</v>
      </c>
      <c r="C749" t="s">
        <v>23</v>
      </c>
      <c r="D749">
        <v>79.709999999999994</v>
      </c>
      <c r="E749" t="str">
        <f>VLOOKUP(Transaction[[#This Row],[Category]],categories[],2,FALSE)</f>
        <v>Merchandise</v>
      </c>
    </row>
    <row r="750" spans="1:5" x14ac:dyDescent="0.2">
      <c r="A750" s="6">
        <v>43912</v>
      </c>
      <c r="B750" t="s">
        <v>36</v>
      </c>
      <c r="C750" t="s">
        <v>67</v>
      </c>
      <c r="D750">
        <v>95.06</v>
      </c>
      <c r="E750" t="str">
        <f>VLOOKUP(Transaction[[#This Row],[Category]],categories[],2,FALSE)</f>
        <v>Merchandise</v>
      </c>
    </row>
    <row r="751" spans="1:5" x14ac:dyDescent="0.2">
      <c r="A751" s="6">
        <v>43912</v>
      </c>
      <c r="B751" t="s">
        <v>39</v>
      </c>
      <c r="C751" t="s">
        <v>23</v>
      </c>
      <c r="D751">
        <v>67.84</v>
      </c>
      <c r="E751" t="str">
        <f>VLOOKUP(Transaction[[#This Row],[Category]],categories[],2,FALSE)</f>
        <v>Merchandise</v>
      </c>
    </row>
    <row r="752" spans="1:5" x14ac:dyDescent="0.2">
      <c r="A752" s="6">
        <v>43912</v>
      </c>
      <c r="B752" t="s">
        <v>28</v>
      </c>
      <c r="C752" t="s">
        <v>23</v>
      </c>
      <c r="D752">
        <v>32.93</v>
      </c>
      <c r="E752" t="str">
        <f>VLOOKUP(Transaction[[#This Row],[Category]],categories[],2,FALSE)</f>
        <v>Merchandise</v>
      </c>
    </row>
    <row r="753" spans="1:5" x14ac:dyDescent="0.2">
      <c r="A753" s="6">
        <v>43912</v>
      </c>
      <c r="B753" t="s">
        <v>28</v>
      </c>
      <c r="C753" t="s">
        <v>23</v>
      </c>
      <c r="D753">
        <v>171.04</v>
      </c>
      <c r="E753" t="str">
        <f>VLOOKUP(Transaction[[#This Row],[Category]],categories[],2,FALSE)</f>
        <v>Merchandise</v>
      </c>
    </row>
    <row r="754" spans="1:5" x14ac:dyDescent="0.2">
      <c r="A754" s="6">
        <v>43912</v>
      </c>
      <c r="B754" t="s">
        <v>61</v>
      </c>
      <c r="C754" t="s">
        <v>48</v>
      </c>
      <c r="D754">
        <v>154.69999999999999</v>
      </c>
      <c r="E754" t="str">
        <f>VLOOKUP(Transaction[[#This Row],[Category]],categories[],2,FALSE)</f>
        <v>Dining/Travel</v>
      </c>
    </row>
    <row r="755" spans="1:5" x14ac:dyDescent="0.2">
      <c r="A755" s="6">
        <v>43913</v>
      </c>
      <c r="B755" t="s">
        <v>38</v>
      </c>
      <c r="C755" t="s">
        <v>23</v>
      </c>
      <c r="D755">
        <v>94.1</v>
      </c>
      <c r="E755" t="str">
        <f>VLOOKUP(Transaction[[#This Row],[Category]],categories[],2,FALSE)</f>
        <v>Merchandise</v>
      </c>
    </row>
    <row r="756" spans="1:5" x14ac:dyDescent="0.2">
      <c r="A756" s="6">
        <v>43913</v>
      </c>
      <c r="B756" t="s">
        <v>45</v>
      </c>
      <c r="C756" t="s">
        <v>19</v>
      </c>
      <c r="D756">
        <v>14.04</v>
      </c>
      <c r="E756" t="str">
        <f>VLOOKUP(Transaction[[#This Row],[Category]],categories[],2,FALSE)</f>
        <v>Dining/Travel</v>
      </c>
    </row>
    <row r="757" spans="1:5" x14ac:dyDescent="0.2">
      <c r="A757" s="6">
        <v>43914</v>
      </c>
      <c r="B757" t="s">
        <v>45</v>
      </c>
      <c r="C757" t="s">
        <v>19</v>
      </c>
      <c r="D757">
        <v>23.49</v>
      </c>
      <c r="E757" t="str">
        <f>VLOOKUP(Transaction[[#This Row],[Category]],categories[],2,FALSE)</f>
        <v>Dining/Travel</v>
      </c>
    </row>
    <row r="758" spans="1:5" x14ac:dyDescent="0.2">
      <c r="A758" s="6">
        <v>43914</v>
      </c>
      <c r="B758" t="s">
        <v>28</v>
      </c>
      <c r="C758" t="s">
        <v>23</v>
      </c>
      <c r="D758">
        <v>26.27</v>
      </c>
      <c r="E758" t="str">
        <f>VLOOKUP(Transaction[[#This Row],[Category]],categories[],2,FALSE)</f>
        <v>Merchandise</v>
      </c>
    </row>
    <row r="759" spans="1:5" x14ac:dyDescent="0.2">
      <c r="A759" s="6">
        <v>43914</v>
      </c>
      <c r="B759" t="s">
        <v>32</v>
      </c>
      <c r="C759" t="s">
        <v>19</v>
      </c>
      <c r="D759">
        <v>32</v>
      </c>
      <c r="E759" t="str">
        <f>VLOOKUP(Transaction[[#This Row],[Category]],categories[],2,FALSE)</f>
        <v>Dining/Travel</v>
      </c>
    </row>
    <row r="760" spans="1:5" x14ac:dyDescent="0.2">
      <c r="A760" s="6">
        <v>43914</v>
      </c>
      <c r="B760" t="s">
        <v>32</v>
      </c>
      <c r="C760" t="s">
        <v>19</v>
      </c>
      <c r="D760">
        <v>23.04</v>
      </c>
      <c r="E760" t="str">
        <f>VLOOKUP(Transaction[[#This Row],[Category]],categories[],2,FALSE)</f>
        <v>Dining/Travel</v>
      </c>
    </row>
    <row r="761" spans="1:5" x14ac:dyDescent="0.2">
      <c r="A761" s="6">
        <v>43915</v>
      </c>
      <c r="B761" t="s">
        <v>33</v>
      </c>
      <c r="C761" t="s">
        <v>19</v>
      </c>
      <c r="D761">
        <v>14.03</v>
      </c>
      <c r="E761" t="str">
        <f>VLOOKUP(Transaction[[#This Row],[Category]],categories[],2,FALSE)</f>
        <v>Dining/Travel</v>
      </c>
    </row>
    <row r="762" spans="1:5" x14ac:dyDescent="0.2">
      <c r="A762" s="6">
        <v>43915</v>
      </c>
      <c r="B762" t="s">
        <v>32</v>
      </c>
      <c r="C762" t="s">
        <v>19</v>
      </c>
      <c r="D762">
        <v>42.08</v>
      </c>
      <c r="E762" t="str">
        <f>VLOOKUP(Transaction[[#This Row],[Category]],categories[],2,FALSE)</f>
        <v>Dining/Travel</v>
      </c>
    </row>
    <row r="763" spans="1:5" x14ac:dyDescent="0.2">
      <c r="A763" s="6">
        <v>43915</v>
      </c>
      <c r="B763" t="s">
        <v>24</v>
      </c>
      <c r="C763" t="s">
        <v>23</v>
      </c>
      <c r="D763">
        <v>30.94</v>
      </c>
      <c r="E763" t="str">
        <f>VLOOKUP(Transaction[[#This Row],[Category]],categories[],2,FALSE)</f>
        <v>Merchandise</v>
      </c>
    </row>
    <row r="764" spans="1:5" x14ac:dyDescent="0.2">
      <c r="A764" s="6">
        <v>43915</v>
      </c>
      <c r="B764" t="s">
        <v>30</v>
      </c>
      <c r="C764" t="s">
        <v>26</v>
      </c>
      <c r="D764">
        <v>21.78</v>
      </c>
      <c r="E764" t="str">
        <f>VLOOKUP(Transaction[[#This Row],[Category]],categories[],2,FALSE)</f>
        <v>Services</v>
      </c>
    </row>
    <row r="765" spans="1:5" x14ac:dyDescent="0.2">
      <c r="A765" s="6">
        <v>43916</v>
      </c>
      <c r="B765" t="s">
        <v>30</v>
      </c>
      <c r="C765" t="s">
        <v>26</v>
      </c>
      <c r="D765">
        <v>25.81</v>
      </c>
      <c r="E765" t="str">
        <f>VLOOKUP(Transaction[[#This Row],[Category]],categories[],2,FALSE)</f>
        <v>Services</v>
      </c>
    </row>
    <row r="766" spans="1:5" x14ac:dyDescent="0.2">
      <c r="A766" s="6">
        <v>43916</v>
      </c>
      <c r="B766" t="s">
        <v>33</v>
      </c>
      <c r="C766" t="s">
        <v>19</v>
      </c>
      <c r="D766">
        <v>55.64</v>
      </c>
      <c r="E766" t="str">
        <f>VLOOKUP(Transaction[[#This Row],[Category]],categories[],2,FALSE)</f>
        <v>Dining/Travel</v>
      </c>
    </row>
    <row r="767" spans="1:5" x14ac:dyDescent="0.2">
      <c r="A767" s="6">
        <v>43916</v>
      </c>
      <c r="B767" t="s">
        <v>45</v>
      </c>
      <c r="C767" t="s">
        <v>19</v>
      </c>
      <c r="D767">
        <v>22.66</v>
      </c>
      <c r="E767" t="str">
        <f>VLOOKUP(Transaction[[#This Row],[Category]],categories[],2,FALSE)</f>
        <v>Dining/Travel</v>
      </c>
    </row>
    <row r="768" spans="1:5" x14ac:dyDescent="0.2">
      <c r="A768" s="6">
        <v>43916</v>
      </c>
      <c r="B768" t="s">
        <v>27</v>
      </c>
      <c r="C768" t="s">
        <v>26</v>
      </c>
      <c r="D768">
        <v>38.340000000000003</v>
      </c>
      <c r="E768" t="str">
        <f>VLOOKUP(Transaction[[#This Row],[Category]],categories[],2,FALSE)</f>
        <v>Services</v>
      </c>
    </row>
    <row r="769" spans="1:5" x14ac:dyDescent="0.2">
      <c r="A769" s="6">
        <v>43916</v>
      </c>
      <c r="B769" t="s">
        <v>32</v>
      </c>
      <c r="C769" t="s">
        <v>19</v>
      </c>
      <c r="D769">
        <v>21.42</v>
      </c>
      <c r="E769" t="str">
        <f>VLOOKUP(Transaction[[#This Row],[Category]],categories[],2,FALSE)</f>
        <v>Dining/Travel</v>
      </c>
    </row>
    <row r="770" spans="1:5" x14ac:dyDescent="0.2">
      <c r="A770" s="6">
        <v>43917</v>
      </c>
      <c r="B770" t="s">
        <v>45</v>
      </c>
      <c r="C770" t="s">
        <v>19</v>
      </c>
      <c r="D770">
        <v>66.040000000000006</v>
      </c>
      <c r="E770" t="str">
        <f>VLOOKUP(Transaction[[#This Row],[Category]],categories[],2,FALSE)</f>
        <v>Dining/Travel</v>
      </c>
    </row>
    <row r="771" spans="1:5" x14ac:dyDescent="0.2">
      <c r="A771" s="6">
        <v>43917</v>
      </c>
      <c r="B771" t="s">
        <v>60</v>
      </c>
      <c r="C771" t="s">
        <v>41</v>
      </c>
      <c r="D771">
        <v>11.45</v>
      </c>
      <c r="E771" t="str">
        <f>VLOOKUP(Transaction[[#This Row],[Category]],categories[],2,FALSE)</f>
        <v>Services</v>
      </c>
    </row>
    <row r="772" spans="1:5" x14ac:dyDescent="0.2">
      <c r="A772" s="6">
        <v>43917</v>
      </c>
      <c r="B772" t="s">
        <v>32</v>
      </c>
      <c r="C772" t="s">
        <v>19</v>
      </c>
      <c r="D772">
        <v>80.61</v>
      </c>
      <c r="E772" t="str">
        <f>VLOOKUP(Transaction[[#This Row],[Category]],categories[],2,FALSE)</f>
        <v>Dining/Travel</v>
      </c>
    </row>
    <row r="773" spans="1:5" x14ac:dyDescent="0.2">
      <c r="A773" s="6">
        <v>43918</v>
      </c>
      <c r="B773" t="s">
        <v>39</v>
      </c>
      <c r="C773" t="s">
        <v>23</v>
      </c>
      <c r="D773">
        <v>14.85</v>
      </c>
      <c r="E773" t="str">
        <f>VLOOKUP(Transaction[[#This Row],[Category]],categories[],2,FALSE)</f>
        <v>Merchandise</v>
      </c>
    </row>
    <row r="774" spans="1:5" x14ac:dyDescent="0.2">
      <c r="A774" s="6">
        <v>43919</v>
      </c>
      <c r="B774" t="s">
        <v>46</v>
      </c>
      <c r="C774" t="s">
        <v>19</v>
      </c>
      <c r="D774">
        <v>45.96</v>
      </c>
      <c r="E774" t="str">
        <f>VLOOKUP(Transaction[[#This Row],[Category]],categories[],2,FALSE)</f>
        <v>Dining/Travel</v>
      </c>
    </row>
    <row r="775" spans="1:5" x14ac:dyDescent="0.2">
      <c r="A775" s="6">
        <v>43919</v>
      </c>
      <c r="B775" t="s">
        <v>29</v>
      </c>
      <c r="C775" t="s">
        <v>19</v>
      </c>
      <c r="D775">
        <v>21.29</v>
      </c>
      <c r="E775" t="str">
        <f>VLOOKUP(Transaction[[#This Row],[Category]],categories[],2,FALSE)</f>
        <v>Dining/Travel</v>
      </c>
    </row>
    <row r="776" spans="1:5" x14ac:dyDescent="0.2">
      <c r="A776" s="6">
        <v>43920</v>
      </c>
      <c r="B776" t="s">
        <v>29</v>
      </c>
      <c r="C776" t="s">
        <v>19</v>
      </c>
      <c r="D776">
        <v>11.73</v>
      </c>
      <c r="E776" t="str">
        <f>VLOOKUP(Transaction[[#This Row],[Category]],categories[],2,FALSE)</f>
        <v>Dining/Travel</v>
      </c>
    </row>
    <row r="777" spans="1:5" x14ac:dyDescent="0.2">
      <c r="A777" s="6">
        <v>43920</v>
      </c>
      <c r="B777" t="s">
        <v>30</v>
      </c>
      <c r="C777" t="s">
        <v>26</v>
      </c>
      <c r="D777">
        <v>21.44</v>
      </c>
      <c r="E777" t="str">
        <f>VLOOKUP(Transaction[[#This Row],[Category]],categories[],2,FALSE)</f>
        <v>Services</v>
      </c>
    </row>
    <row r="778" spans="1:5" x14ac:dyDescent="0.2">
      <c r="A778" s="6">
        <v>43920</v>
      </c>
      <c r="B778" t="s">
        <v>38</v>
      </c>
      <c r="C778" t="s">
        <v>23</v>
      </c>
      <c r="D778">
        <v>132.22999999999999</v>
      </c>
      <c r="E778" t="str">
        <f>VLOOKUP(Transaction[[#This Row],[Category]],categories[],2,FALSE)</f>
        <v>Merchandise</v>
      </c>
    </row>
    <row r="779" spans="1:5" x14ac:dyDescent="0.2">
      <c r="A779" s="6">
        <v>43920</v>
      </c>
      <c r="B779" t="s">
        <v>54</v>
      </c>
      <c r="C779" t="s">
        <v>19</v>
      </c>
      <c r="D779">
        <v>23.71</v>
      </c>
      <c r="E779" t="str">
        <f>VLOOKUP(Transaction[[#This Row],[Category]],categories[],2,FALSE)</f>
        <v>Dining/Travel</v>
      </c>
    </row>
    <row r="780" spans="1:5" x14ac:dyDescent="0.2">
      <c r="A780" s="6">
        <v>43921</v>
      </c>
      <c r="B780" t="s">
        <v>39</v>
      </c>
      <c r="C780" t="s">
        <v>23</v>
      </c>
      <c r="D780">
        <v>95.7</v>
      </c>
      <c r="E780" t="str">
        <f>VLOOKUP(Transaction[[#This Row],[Category]],categories[],2,FALSE)</f>
        <v>Merchandise</v>
      </c>
    </row>
    <row r="781" spans="1:5" x14ac:dyDescent="0.2">
      <c r="A781" s="6">
        <v>43921</v>
      </c>
      <c r="B781" t="s">
        <v>47</v>
      </c>
      <c r="C781" t="s">
        <v>20</v>
      </c>
      <c r="D781">
        <v>134.96</v>
      </c>
      <c r="E781" t="str">
        <f>VLOOKUP(Transaction[[#This Row],[Category]],categories[],2,FALSE)</f>
        <v>Utilities</v>
      </c>
    </row>
    <row r="782" spans="1:5" x14ac:dyDescent="0.2">
      <c r="A782" s="6">
        <v>43921</v>
      </c>
      <c r="B782" t="s">
        <v>24</v>
      </c>
      <c r="C782" t="s">
        <v>23</v>
      </c>
      <c r="D782">
        <v>5.82</v>
      </c>
      <c r="E782" t="str">
        <f>VLOOKUP(Transaction[[#This Row],[Category]],categories[],2,FALSE)</f>
        <v>Merchandise</v>
      </c>
    </row>
    <row r="783" spans="1:5" x14ac:dyDescent="0.2">
      <c r="A783" s="6">
        <f>DATE(YEAR(A782),MONTH(A782)+1,1)</f>
        <v>43922</v>
      </c>
      <c r="B783" t="s">
        <v>57</v>
      </c>
      <c r="C783" t="s">
        <v>56</v>
      </c>
      <c r="D783">
        <v>1565</v>
      </c>
      <c r="E783" t="str">
        <f>VLOOKUP(Transaction[[#This Row],[Category]],categories[],2,FALSE)</f>
        <v>Mortgage/Rent</v>
      </c>
    </row>
    <row r="784" spans="1:5" x14ac:dyDescent="0.2">
      <c r="A784" s="6">
        <f>DATE(YEAR(A783),MONTH(A783)+1,1)</f>
        <v>43952</v>
      </c>
      <c r="B784" t="s">
        <v>57</v>
      </c>
      <c r="C784" t="s">
        <v>56</v>
      </c>
      <c r="D784">
        <v>1565</v>
      </c>
      <c r="E784" t="str">
        <f>VLOOKUP(Transaction[[#This Row],[Category]],categories[],2,FALSE)</f>
        <v>Mortgage/Rent</v>
      </c>
    </row>
    <row r="785" spans="1:5" x14ac:dyDescent="0.2">
      <c r="A785" s="6">
        <v>43923</v>
      </c>
      <c r="B785" t="s">
        <v>39</v>
      </c>
      <c r="C785" t="s">
        <v>23</v>
      </c>
      <c r="D785">
        <v>75.75</v>
      </c>
      <c r="E785" t="str">
        <f>VLOOKUP(Transaction[[#This Row],[Category]],categories[],2,FALSE)</f>
        <v>Merchandise</v>
      </c>
    </row>
    <row r="786" spans="1:5" x14ac:dyDescent="0.2">
      <c r="A786" s="6">
        <v>43923</v>
      </c>
      <c r="B786" t="s">
        <v>33</v>
      </c>
      <c r="C786" t="s">
        <v>19</v>
      </c>
      <c r="D786">
        <v>40.020000000000003</v>
      </c>
      <c r="E786" t="str">
        <f>VLOOKUP(Transaction[[#This Row],[Category]],categories[],2,FALSE)</f>
        <v>Dining/Travel</v>
      </c>
    </row>
    <row r="787" spans="1:5" x14ac:dyDescent="0.2">
      <c r="A787" s="6">
        <v>43923</v>
      </c>
      <c r="B787" t="s">
        <v>27</v>
      </c>
      <c r="C787" t="s">
        <v>26</v>
      </c>
      <c r="D787">
        <v>22.9</v>
      </c>
      <c r="E787" t="str">
        <f>VLOOKUP(Transaction[[#This Row],[Category]],categories[],2,FALSE)</f>
        <v>Services</v>
      </c>
    </row>
    <row r="788" spans="1:5" x14ac:dyDescent="0.2">
      <c r="A788" s="6">
        <v>43923</v>
      </c>
      <c r="B788" t="s">
        <v>24</v>
      </c>
      <c r="C788" t="s">
        <v>23</v>
      </c>
      <c r="D788">
        <v>3</v>
      </c>
      <c r="E788" t="str">
        <f>VLOOKUP(Transaction[[#This Row],[Category]],categories[],2,FALSE)</f>
        <v>Merchandise</v>
      </c>
    </row>
    <row r="789" spans="1:5" x14ac:dyDescent="0.2">
      <c r="A789" s="6">
        <v>43923</v>
      </c>
      <c r="B789" t="s">
        <v>24</v>
      </c>
      <c r="C789" t="s">
        <v>23</v>
      </c>
      <c r="D789">
        <v>95.5</v>
      </c>
      <c r="E789" t="str">
        <f>VLOOKUP(Transaction[[#This Row],[Category]],categories[],2,FALSE)</f>
        <v>Merchandise</v>
      </c>
    </row>
    <row r="790" spans="1:5" x14ac:dyDescent="0.2">
      <c r="A790" s="6">
        <v>43924</v>
      </c>
      <c r="B790" t="s">
        <v>77</v>
      </c>
      <c r="C790" t="s">
        <v>48</v>
      </c>
      <c r="D790">
        <v>120.06</v>
      </c>
      <c r="E790" t="str">
        <f>VLOOKUP(Transaction[[#This Row],[Category]],categories[],2,FALSE)</f>
        <v>Dining/Travel</v>
      </c>
    </row>
    <row r="791" spans="1:5" x14ac:dyDescent="0.2">
      <c r="A791" s="6">
        <v>43924</v>
      </c>
      <c r="B791" t="s">
        <v>31</v>
      </c>
      <c r="C791" t="s">
        <v>23</v>
      </c>
      <c r="D791">
        <v>49.8</v>
      </c>
      <c r="E791" t="str">
        <f>VLOOKUP(Transaction[[#This Row],[Category]],categories[],2,FALSE)</f>
        <v>Merchandise</v>
      </c>
    </row>
    <row r="792" spans="1:5" x14ac:dyDescent="0.2">
      <c r="A792" s="6">
        <v>43925</v>
      </c>
      <c r="B792" t="s">
        <v>29</v>
      </c>
      <c r="C792" t="s">
        <v>19</v>
      </c>
      <c r="D792">
        <v>32.159999999999997</v>
      </c>
      <c r="E792" t="str">
        <f>VLOOKUP(Transaction[[#This Row],[Category]],categories[],2,FALSE)</f>
        <v>Dining/Travel</v>
      </c>
    </row>
    <row r="793" spans="1:5" x14ac:dyDescent="0.2">
      <c r="A793" s="6">
        <v>43925</v>
      </c>
      <c r="B793" t="s">
        <v>38</v>
      </c>
      <c r="C793" t="s">
        <v>23</v>
      </c>
      <c r="D793">
        <v>168.79</v>
      </c>
      <c r="E793" t="str">
        <f>VLOOKUP(Transaction[[#This Row],[Category]],categories[],2,FALSE)</f>
        <v>Merchandise</v>
      </c>
    </row>
    <row r="794" spans="1:5" x14ac:dyDescent="0.2">
      <c r="A794" s="6">
        <v>43925</v>
      </c>
      <c r="B794" t="s">
        <v>55</v>
      </c>
      <c r="C794" t="s">
        <v>19</v>
      </c>
      <c r="D794">
        <v>36.54</v>
      </c>
      <c r="E794" t="str">
        <f>VLOOKUP(Transaction[[#This Row],[Category]],categories[],2,FALSE)</f>
        <v>Dining/Travel</v>
      </c>
    </row>
    <row r="795" spans="1:5" x14ac:dyDescent="0.2">
      <c r="A795" s="6">
        <v>43925</v>
      </c>
      <c r="B795" t="s">
        <v>28</v>
      </c>
      <c r="C795" t="s">
        <v>23</v>
      </c>
      <c r="D795">
        <v>43.36</v>
      </c>
      <c r="E795" t="str">
        <f>VLOOKUP(Transaction[[#This Row],[Category]],categories[],2,FALSE)</f>
        <v>Merchandise</v>
      </c>
    </row>
    <row r="796" spans="1:5" x14ac:dyDescent="0.2">
      <c r="A796" s="6">
        <v>43927</v>
      </c>
      <c r="B796" t="s">
        <v>69</v>
      </c>
      <c r="C796" t="s">
        <v>68</v>
      </c>
      <c r="D796">
        <v>250.48</v>
      </c>
      <c r="E796" t="str">
        <f>VLOOKUP(Transaction[[#This Row],[Category]],categories[],2,FALSE)</f>
        <v>Dining/Travel</v>
      </c>
    </row>
    <row r="797" spans="1:5" x14ac:dyDescent="0.2">
      <c r="A797" s="6">
        <v>43927</v>
      </c>
      <c r="B797" t="s">
        <v>30</v>
      </c>
      <c r="C797" t="s">
        <v>26</v>
      </c>
      <c r="D797">
        <v>4.67</v>
      </c>
      <c r="E797" t="str">
        <f>VLOOKUP(Transaction[[#This Row],[Category]],categories[],2,FALSE)</f>
        <v>Services</v>
      </c>
    </row>
    <row r="798" spans="1:5" x14ac:dyDescent="0.2">
      <c r="A798" s="6">
        <v>43927</v>
      </c>
      <c r="B798" t="s">
        <v>38</v>
      </c>
      <c r="C798" t="s">
        <v>23</v>
      </c>
      <c r="D798">
        <v>83.01</v>
      </c>
      <c r="E798" t="str">
        <f>VLOOKUP(Transaction[[#This Row],[Category]],categories[],2,FALSE)</f>
        <v>Merchandise</v>
      </c>
    </row>
    <row r="799" spans="1:5" x14ac:dyDescent="0.2">
      <c r="A799" s="6">
        <v>43927</v>
      </c>
      <c r="B799" t="s">
        <v>47</v>
      </c>
      <c r="C799" t="s">
        <v>20</v>
      </c>
      <c r="D799">
        <v>168.64</v>
      </c>
      <c r="E799" t="str">
        <f>VLOOKUP(Transaction[[#This Row],[Category]],categories[],2,FALSE)</f>
        <v>Utilities</v>
      </c>
    </row>
    <row r="800" spans="1:5" x14ac:dyDescent="0.2">
      <c r="A800" s="6">
        <v>43928</v>
      </c>
      <c r="B800" t="s">
        <v>32</v>
      </c>
      <c r="C800" t="s">
        <v>19</v>
      </c>
      <c r="D800">
        <v>38.79</v>
      </c>
      <c r="E800" t="str">
        <f>VLOOKUP(Transaction[[#This Row],[Category]],categories[],2,FALSE)</f>
        <v>Dining/Travel</v>
      </c>
    </row>
    <row r="801" spans="1:5" x14ac:dyDescent="0.2">
      <c r="A801" s="6">
        <v>43928</v>
      </c>
      <c r="B801" t="s">
        <v>69</v>
      </c>
      <c r="C801" t="s">
        <v>68</v>
      </c>
      <c r="D801">
        <v>173.6</v>
      </c>
      <c r="E801" t="str">
        <f>VLOOKUP(Transaction[[#This Row],[Category]],categories[],2,FALSE)</f>
        <v>Dining/Travel</v>
      </c>
    </row>
    <row r="802" spans="1:5" x14ac:dyDescent="0.2">
      <c r="A802" s="6">
        <v>43928</v>
      </c>
      <c r="B802" t="s">
        <v>24</v>
      </c>
      <c r="C802" t="s">
        <v>23</v>
      </c>
      <c r="D802">
        <v>101.67</v>
      </c>
      <c r="E802" t="str">
        <f>VLOOKUP(Transaction[[#This Row],[Category]],categories[],2,FALSE)</f>
        <v>Merchandise</v>
      </c>
    </row>
    <row r="803" spans="1:5" x14ac:dyDescent="0.2">
      <c r="A803" s="6">
        <v>43929</v>
      </c>
      <c r="B803" t="s">
        <v>73</v>
      </c>
      <c r="C803" t="s">
        <v>72</v>
      </c>
      <c r="D803">
        <v>13.8</v>
      </c>
      <c r="E803" t="str">
        <f>VLOOKUP(Transaction[[#This Row],[Category]],categories[],2,FALSE)</f>
        <v>Services</v>
      </c>
    </row>
    <row r="804" spans="1:5" x14ac:dyDescent="0.2">
      <c r="A804" s="6">
        <v>43930</v>
      </c>
      <c r="B804" t="s">
        <v>45</v>
      </c>
      <c r="C804" t="s">
        <v>19</v>
      </c>
      <c r="D804">
        <v>49.02</v>
      </c>
      <c r="E804" t="str">
        <f>VLOOKUP(Transaction[[#This Row],[Category]],categories[],2,FALSE)</f>
        <v>Dining/Travel</v>
      </c>
    </row>
    <row r="805" spans="1:5" x14ac:dyDescent="0.2">
      <c r="A805" s="6">
        <v>43930</v>
      </c>
      <c r="B805" t="s">
        <v>24</v>
      </c>
      <c r="C805" t="s">
        <v>23</v>
      </c>
      <c r="D805">
        <v>66.03</v>
      </c>
      <c r="E805" t="str">
        <f>VLOOKUP(Transaction[[#This Row],[Category]],categories[],2,FALSE)</f>
        <v>Merchandise</v>
      </c>
    </row>
    <row r="806" spans="1:5" x14ac:dyDescent="0.2">
      <c r="A806" s="6">
        <v>43930</v>
      </c>
      <c r="B806" t="s">
        <v>30</v>
      </c>
      <c r="C806" t="s">
        <v>26</v>
      </c>
      <c r="D806">
        <v>7.5</v>
      </c>
      <c r="E806" t="str">
        <f>VLOOKUP(Transaction[[#This Row],[Category]],categories[],2,FALSE)</f>
        <v>Services</v>
      </c>
    </row>
    <row r="807" spans="1:5" x14ac:dyDescent="0.2">
      <c r="A807" s="6">
        <v>43930</v>
      </c>
      <c r="B807" t="s">
        <v>37</v>
      </c>
      <c r="C807" t="s">
        <v>19</v>
      </c>
      <c r="D807">
        <v>35.869999999999997</v>
      </c>
      <c r="E807" t="str">
        <f>VLOOKUP(Transaction[[#This Row],[Category]],categories[],2,FALSE)</f>
        <v>Dining/Travel</v>
      </c>
    </row>
    <row r="808" spans="1:5" x14ac:dyDescent="0.2">
      <c r="A808" s="6">
        <v>43930</v>
      </c>
      <c r="B808" t="s">
        <v>46</v>
      </c>
      <c r="C808" t="s">
        <v>19</v>
      </c>
      <c r="D808">
        <v>27.3</v>
      </c>
      <c r="E808" t="str">
        <f>VLOOKUP(Transaction[[#This Row],[Category]],categories[],2,FALSE)</f>
        <v>Dining/Travel</v>
      </c>
    </row>
    <row r="809" spans="1:5" x14ac:dyDescent="0.2">
      <c r="A809" s="6">
        <v>43930</v>
      </c>
      <c r="B809" t="s">
        <v>33</v>
      </c>
      <c r="C809" t="s">
        <v>19</v>
      </c>
      <c r="D809">
        <v>14.26</v>
      </c>
      <c r="E809" t="str">
        <f>VLOOKUP(Transaction[[#This Row],[Category]],categories[],2,FALSE)</f>
        <v>Dining/Travel</v>
      </c>
    </row>
    <row r="810" spans="1:5" x14ac:dyDescent="0.2">
      <c r="A810" s="6">
        <v>43931</v>
      </c>
      <c r="B810" t="s">
        <v>46</v>
      </c>
      <c r="C810" t="s">
        <v>19</v>
      </c>
      <c r="D810">
        <v>7.5</v>
      </c>
      <c r="E810" t="str">
        <f>VLOOKUP(Transaction[[#This Row],[Category]],categories[],2,FALSE)</f>
        <v>Dining/Travel</v>
      </c>
    </row>
    <row r="811" spans="1:5" x14ac:dyDescent="0.2">
      <c r="A811" s="6">
        <v>43931</v>
      </c>
      <c r="B811" t="s">
        <v>39</v>
      </c>
      <c r="C811" t="s">
        <v>23</v>
      </c>
      <c r="D811">
        <v>33.51</v>
      </c>
      <c r="E811" t="str">
        <f>VLOOKUP(Transaction[[#This Row],[Category]],categories[],2,FALSE)</f>
        <v>Merchandise</v>
      </c>
    </row>
    <row r="812" spans="1:5" x14ac:dyDescent="0.2">
      <c r="A812" s="6">
        <v>43932</v>
      </c>
      <c r="B812" t="s">
        <v>47</v>
      </c>
      <c r="C812" t="s">
        <v>20</v>
      </c>
      <c r="D812">
        <v>10.31</v>
      </c>
      <c r="E812" t="str">
        <f>VLOOKUP(Transaction[[#This Row],[Category]],categories[],2,FALSE)</f>
        <v>Utilities</v>
      </c>
    </row>
    <row r="813" spans="1:5" x14ac:dyDescent="0.2">
      <c r="A813" s="6">
        <v>43932</v>
      </c>
      <c r="B813" t="s">
        <v>45</v>
      </c>
      <c r="C813" t="s">
        <v>19</v>
      </c>
      <c r="D813">
        <v>17.86</v>
      </c>
      <c r="E813" t="str">
        <f>VLOOKUP(Transaction[[#This Row],[Category]],categories[],2,FALSE)</f>
        <v>Dining/Travel</v>
      </c>
    </row>
    <row r="814" spans="1:5" x14ac:dyDescent="0.2">
      <c r="A814" s="6">
        <v>43932</v>
      </c>
      <c r="B814" t="s">
        <v>53</v>
      </c>
      <c r="C814" t="s">
        <v>35</v>
      </c>
      <c r="D814">
        <v>271.77999999999997</v>
      </c>
      <c r="E814" t="str">
        <f>VLOOKUP(Transaction[[#This Row],[Category]],categories[],2,FALSE)</f>
        <v>Services</v>
      </c>
    </row>
    <row r="815" spans="1:5" x14ac:dyDescent="0.2">
      <c r="A815" s="6">
        <v>43932</v>
      </c>
      <c r="B815" t="s">
        <v>73</v>
      </c>
      <c r="C815" t="s">
        <v>72</v>
      </c>
      <c r="D815">
        <v>20.81</v>
      </c>
      <c r="E815" t="str">
        <f>VLOOKUP(Transaction[[#This Row],[Category]],categories[],2,FALSE)</f>
        <v>Services</v>
      </c>
    </row>
    <row r="816" spans="1:5" x14ac:dyDescent="0.2">
      <c r="A816" s="6">
        <v>43932</v>
      </c>
      <c r="B816" t="s">
        <v>38</v>
      </c>
      <c r="C816" t="s">
        <v>23</v>
      </c>
      <c r="D816">
        <v>34.56</v>
      </c>
      <c r="E816" t="str">
        <f>VLOOKUP(Transaction[[#This Row],[Category]],categories[],2,FALSE)</f>
        <v>Merchandise</v>
      </c>
    </row>
    <row r="817" spans="1:5" x14ac:dyDescent="0.2">
      <c r="A817" s="6">
        <v>43932</v>
      </c>
      <c r="B817" t="s">
        <v>38</v>
      </c>
      <c r="C817" t="s">
        <v>23</v>
      </c>
      <c r="D817">
        <v>54.33</v>
      </c>
      <c r="E817" t="str">
        <f>VLOOKUP(Transaction[[#This Row],[Category]],categories[],2,FALSE)</f>
        <v>Merchandise</v>
      </c>
    </row>
    <row r="818" spans="1:5" x14ac:dyDescent="0.2">
      <c r="A818" s="6">
        <v>43932</v>
      </c>
      <c r="B818" t="s">
        <v>52</v>
      </c>
      <c r="C818" t="s">
        <v>23</v>
      </c>
      <c r="D818">
        <v>244.38</v>
      </c>
      <c r="E818" t="str">
        <f>VLOOKUP(Transaction[[#This Row],[Category]],categories[],2,FALSE)</f>
        <v>Merchandise</v>
      </c>
    </row>
    <row r="819" spans="1:5" x14ac:dyDescent="0.2">
      <c r="A819" s="6">
        <v>43933</v>
      </c>
      <c r="B819" t="s">
        <v>24</v>
      </c>
      <c r="C819" t="s">
        <v>23</v>
      </c>
      <c r="D819">
        <v>46.37</v>
      </c>
      <c r="E819" t="str">
        <f>VLOOKUP(Transaction[[#This Row],[Category]],categories[],2,FALSE)</f>
        <v>Merchandise</v>
      </c>
    </row>
    <row r="820" spans="1:5" x14ac:dyDescent="0.2">
      <c r="A820" s="6">
        <v>43933</v>
      </c>
      <c r="B820" t="s">
        <v>24</v>
      </c>
      <c r="C820" t="s">
        <v>23</v>
      </c>
      <c r="D820">
        <v>27.01</v>
      </c>
      <c r="E820" t="str">
        <f>VLOOKUP(Transaction[[#This Row],[Category]],categories[],2,FALSE)</f>
        <v>Merchandise</v>
      </c>
    </row>
    <row r="821" spans="1:5" x14ac:dyDescent="0.2">
      <c r="A821" s="6">
        <v>43933</v>
      </c>
      <c r="B821" t="s">
        <v>39</v>
      </c>
      <c r="C821" t="s">
        <v>23</v>
      </c>
      <c r="D821">
        <v>80.34</v>
      </c>
      <c r="E821" t="str">
        <f>VLOOKUP(Transaction[[#This Row],[Category]],categories[],2,FALSE)</f>
        <v>Merchandise</v>
      </c>
    </row>
    <row r="822" spans="1:5" x14ac:dyDescent="0.2">
      <c r="A822" s="6">
        <v>43933</v>
      </c>
      <c r="B822" t="s">
        <v>39</v>
      </c>
      <c r="C822" t="s">
        <v>23</v>
      </c>
      <c r="D822">
        <v>359.44</v>
      </c>
      <c r="E822" t="str">
        <f>VLOOKUP(Transaction[[#This Row],[Category]],categories[],2,FALSE)</f>
        <v>Merchandise</v>
      </c>
    </row>
    <row r="823" spans="1:5" x14ac:dyDescent="0.2">
      <c r="A823" s="6">
        <v>43934</v>
      </c>
      <c r="B823" t="s">
        <v>32</v>
      </c>
      <c r="C823" t="s">
        <v>19</v>
      </c>
      <c r="D823">
        <v>23.72</v>
      </c>
      <c r="E823" t="str">
        <f>VLOOKUP(Transaction[[#This Row],[Category]],categories[],2,FALSE)</f>
        <v>Dining/Travel</v>
      </c>
    </row>
    <row r="824" spans="1:5" x14ac:dyDescent="0.2">
      <c r="A824" s="6">
        <v>43935</v>
      </c>
      <c r="B824" t="s">
        <v>37</v>
      </c>
      <c r="C824" t="s">
        <v>19</v>
      </c>
      <c r="D824">
        <v>19.190000000000001</v>
      </c>
      <c r="E824" t="str">
        <f>VLOOKUP(Transaction[[#This Row],[Category]],categories[],2,FALSE)</f>
        <v>Dining/Travel</v>
      </c>
    </row>
    <row r="825" spans="1:5" x14ac:dyDescent="0.2">
      <c r="A825" s="6">
        <v>43935</v>
      </c>
      <c r="B825" t="s">
        <v>25</v>
      </c>
      <c r="C825" t="s">
        <v>19</v>
      </c>
      <c r="D825">
        <v>137.15</v>
      </c>
      <c r="E825" t="str">
        <f>VLOOKUP(Transaction[[#This Row],[Category]],categories[],2,FALSE)</f>
        <v>Dining/Travel</v>
      </c>
    </row>
    <row r="826" spans="1:5" x14ac:dyDescent="0.2">
      <c r="A826" s="6">
        <v>43935</v>
      </c>
      <c r="B826" t="s">
        <v>52</v>
      </c>
      <c r="C826" t="s">
        <v>23</v>
      </c>
      <c r="D826">
        <v>32.119999999999997</v>
      </c>
      <c r="E826" t="str">
        <f>VLOOKUP(Transaction[[#This Row],[Category]],categories[],2,FALSE)</f>
        <v>Merchandise</v>
      </c>
    </row>
    <row r="827" spans="1:5" x14ac:dyDescent="0.2">
      <c r="A827" s="6">
        <v>43936</v>
      </c>
      <c r="B827" t="s">
        <v>45</v>
      </c>
      <c r="C827" t="s">
        <v>19</v>
      </c>
      <c r="D827">
        <v>24.89</v>
      </c>
      <c r="E827" t="str">
        <f>VLOOKUP(Transaction[[#This Row],[Category]],categories[],2,FALSE)</f>
        <v>Dining/Travel</v>
      </c>
    </row>
    <row r="828" spans="1:5" x14ac:dyDescent="0.2">
      <c r="A828" s="6">
        <v>43937</v>
      </c>
      <c r="B828" t="s">
        <v>39</v>
      </c>
      <c r="C828" t="s">
        <v>23</v>
      </c>
      <c r="D828">
        <v>35.549999999999997</v>
      </c>
      <c r="E828" t="str">
        <f>VLOOKUP(Transaction[[#This Row],[Category]],categories[],2,FALSE)</f>
        <v>Merchandise</v>
      </c>
    </row>
    <row r="829" spans="1:5" x14ac:dyDescent="0.2">
      <c r="A829" s="6">
        <v>43937</v>
      </c>
      <c r="B829" t="s">
        <v>37</v>
      </c>
      <c r="C829" t="s">
        <v>19</v>
      </c>
      <c r="D829">
        <v>100.17</v>
      </c>
      <c r="E829" t="str">
        <f>VLOOKUP(Transaction[[#This Row],[Category]],categories[],2,FALSE)</f>
        <v>Dining/Travel</v>
      </c>
    </row>
    <row r="830" spans="1:5" x14ac:dyDescent="0.2">
      <c r="A830" s="6">
        <v>43937</v>
      </c>
      <c r="B830" t="s">
        <v>52</v>
      </c>
      <c r="C830" t="s">
        <v>23</v>
      </c>
      <c r="D830">
        <v>18.54</v>
      </c>
      <c r="E830" t="str">
        <f>VLOOKUP(Transaction[[#This Row],[Category]],categories[],2,FALSE)</f>
        <v>Merchandise</v>
      </c>
    </row>
    <row r="831" spans="1:5" x14ac:dyDescent="0.2">
      <c r="A831" s="6">
        <v>43938</v>
      </c>
      <c r="B831" t="s">
        <v>29</v>
      </c>
      <c r="C831" t="s">
        <v>19</v>
      </c>
      <c r="D831">
        <v>16.34</v>
      </c>
      <c r="E831" t="str">
        <f>VLOOKUP(Transaction[[#This Row],[Category]],categories[],2,FALSE)</f>
        <v>Dining/Travel</v>
      </c>
    </row>
    <row r="832" spans="1:5" x14ac:dyDescent="0.2">
      <c r="A832" s="6">
        <v>43938</v>
      </c>
      <c r="B832" t="s">
        <v>52</v>
      </c>
      <c r="C832" t="s">
        <v>23</v>
      </c>
      <c r="D832">
        <v>82.13</v>
      </c>
      <c r="E832" t="str">
        <f>VLOOKUP(Transaction[[#This Row],[Category]],categories[],2,FALSE)</f>
        <v>Merchandise</v>
      </c>
    </row>
    <row r="833" spans="1:5" x14ac:dyDescent="0.2">
      <c r="A833" s="6">
        <v>43939</v>
      </c>
      <c r="B833" t="s">
        <v>45</v>
      </c>
      <c r="C833" t="s">
        <v>19</v>
      </c>
      <c r="D833">
        <v>46.14</v>
      </c>
      <c r="E833" t="str">
        <f>VLOOKUP(Transaction[[#This Row],[Category]],categories[],2,FALSE)</f>
        <v>Dining/Travel</v>
      </c>
    </row>
    <row r="834" spans="1:5" x14ac:dyDescent="0.2">
      <c r="A834" s="6">
        <v>43940</v>
      </c>
      <c r="B834" t="s">
        <v>38</v>
      </c>
      <c r="C834" t="s">
        <v>23</v>
      </c>
      <c r="D834">
        <v>47.87</v>
      </c>
      <c r="E834" t="str">
        <f>VLOOKUP(Transaction[[#This Row],[Category]],categories[],2,FALSE)</f>
        <v>Merchandise</v>
      </c>
    </row>
    <row r="835" spans="1:5" x14ac:dyDescent="0.2">
      <c r="A835" s="6">
        <v>43940</v>
      </c>
      <c r="B835" t="s">
        <v>38</v>
      </c>
      <c r="C835" t="s">
        <v>23</v>
      </c>
      <c r="D835">
        <v>55.63</v>
      </c>
      <c r="E835" t="str">
        <f>VLOOKUP(Transaction[[#This Row],[Category]],categories[],2,FALSE)</f>
        <v>Merchandise</v>
      </c>
    </row>
    <row r="836" spans="1:5" x14ac:dyDescent="0.2">
      <c r="A836" s="6">
        <v>43940</v>
      </c>
      <c r="B836" t="s">
        <v>84</v>
      </c>
      <c r="C836" t="s">
        <v>50</v>
      </c>
      <c r="D836">
        <v>186.13</v>
      </c>
      <c r="E836" t="str">
        <f>VLOOKUP(Transaction[[#This Row],[Category]],categories[],2,FALSE)</f>
        <v>Services</v>
      </c>
    </row>
    <row r="837" spans="1:5" x14ac:dyDescent="0.2">
      <c r="A837" s="6">
        <v>43940</v>
      </c>
      <c r="B837" t="s">
        <v>32</v>
      </c>
      <c r="C837" t="s">
        <v>19</v>
      </c>
      <c r="D837">
        <v>36.47</v>
      </c>
      <c r="E837" t="str">
        <f>VLOOKUP(Transaction[[#This Row],[Category]],categories[],2,FALSE)</f>
        <v>Dining/Travel</v>
      </c>
    </row>
    <row r="838" spans="1:5" x14ac:dyDescent="0.2">
      <c r="A838" s="6">
        <v>43940</v>
      </c>
      <c r="B838" t="s">
        <v>42</v>
      </c>
      <c r="C838" t="s">
        <v>41</v>
      </c>
      <c r="D838">
        <v>11</v>
      </c>
      <c r="E838" t="str">
        <f>VLOOKUP(Transaction[[#This Row],[Category]],categories[],2,FALSE)</f>
        <v>Services</v>
      </c>
    </row>
    <row r="839" spans="1:5" x14ac:dyDescent="0.2">
      <c r="A839" s="6">
        <v>43942</v>
      </c>
      <c r="B839" t="s">
        <v>34</v>
      </c>
      <c r="C839" t="s">
        <v>19</v>
      </c>
      <c r="D839">
        <v>23.18</v>
      </c>
      <c r="E839" t="str">
        <f>VLOOKUP(Transaction[[#This Row],[Category]],categories[],2,FALSE)</f>
        <v>Dining/Travel</v>
      </c>
    </row>
    <row r="840" spans="1:5" x14ac:dyDescent="0.2">
      <c r="A840" s="6">
        <v>43942</v>
      </c>
      <c r="B840" t="s">
        <v>47</v>
      </c>
      <c r="C840" t="s">
        <v>20</v>
      </c>
      <c r="D840">
        <v>220.92</v>
      </c>
      <c r="E840" t="str">
        <f>VLOOKUP(Transaction[[#This Row],[Category]],categories[],2,FALSE)</f>
        <v>Utilities</v>
      </c>
    </row>
    <row r="841" spans="1:5" x14ac:dyDescent="0.2">
      <c r="A841" s="6">
        <v>43942</v>
      </c>
      <c r="B841" t="s">
        <v>22</v>
      </c>
      <c r="C841" t="s">
        <v>19</v>
      </c>
      <c r="D841">
        <v>29.94</v>
      </c>
      <c r="E841" t="str">
        <f>VLOOKUP(Transaction[[#This Row],[Category]],categories[],2,FALSE)</f>
        <v>Dining/Travel</v>
      </c>
    </row>
    <row r="842" spans="1:5" x14ac:dyDescent="0.2">
      <c r="A842" s="6">
        <v>43942</v>
      </c>
      <c r="B842" t="s">
        <v>34</v>
      </c>
      <c r="C842" t="s">
        <v>19</v>
      </c>
      <c r="D842">
        <v>30.74</v>
      </c>
      <c r="E842" t="str">
        <f>VLOOKUP(Transaction[[#This Row],[Category]],categories[],2,FALSE)</f>
        <v>Dining/Travel</v>
      </c>
    </row>
    <row r="843" spans="1:5" x14ac:dyDescent="0.2">
      <c r="A843" s="6">
        <v>43942</v>
      </c>
      <c r="B843" t="s">
        <v>33</v>
      </c>
      <c r="C843" t="s">
        <v>19</v>
      </c>
      <c r="D843">
        <v>13.73</v>
      </c>
      <c r="E843" t="str">
        <f>VLOOKUP(Transaction[[#This Row],[Category]],categories[],2,FALSE)</f>
        <v>Dining/Travel</v>
      </c>
    </row>
    <row r="844" spans="1:5" x14ac:dyDescent="0.2">
      <c r="A844" s="6">
        <v>43942</v>
      </c>
      <c r="B844" t="s">
        <v>30</v>
      </c>
      <c r="C844" t="s">
        <v>26</v>
      </c>
      <c r="D844">
        <v>32.950000000000003</v>
      </c>
      <c r="E844" t="str">
        <f>VLOOKUP(Transaction[[#This Row],[Category]],categories[],2,FALSE)</f>
        <v>Services</v>
      </c>
    </row>
    <row r="845" spans="1:5" x14ac:dyDescent="0.2">
      <c r="A845" s="6">
        <v>43943</v>
      </c>
      <c r="B845" t="s">
        <v>45</v>
      </c>
      <c r="C845" t="s">
        <v>19</v>
      </c>
      <c r="D845">
        <v>14.35</v>
      </c>
      <c r="E845" t="str">
        <f>VLOOKUP(Transaction[[#This Row],[Category]],categories[],2,FALSE)</f>
        <v>Dining/Travel</v>
      </c>
    </row>
    <row r="846" spans="1:5" x14ac:dyDescent="0.2">
      <c r="A846" s="6">
        <v>43943</v>
      </c>
      <c r="B846" t="s">
        <v>39</v>
      </c>
      <c r="C846" t="s">
        <v>23</v>
      </c>
      <c r="D846">
        <v>153.72999999999999</v>
      </c>
      <c r="E846" t="str">
        <f>VLOOKUP(Transaction[[#This Row],[Category]],categories[],2,FALSE)</f>
        <v>Merchandise</v>
      </c>
    </row>
    <row r="847" spans="1:5" x14ac:dyDescent="0.2">
      <c r="A847" s="6">
        <v>43943</v>
      </c>
      <c r="B847" t="s">
        <v>24</v>
      </c>
      <c r="C847" t="s">
        <v>23</v>
      </c>
      <c r="D847">
        <v>14.13</v>
      </c>
      <c r="E847" t="str">
        <f>VLOOKUP(Transaction[[#This Row],[Category]],categories[],2,FALSE)</f>
        <v>Merchandise</v>
      </c>
    </row>
    <row r="848" spans="1:5" x14ac:dyDescent="0.2">
      <c r="A848" s="6">
        <v>43944</v>
      </c>
      <c r="B848" t="s">
        <v>42</v>
      </c>
      <c r="C848" t="s">
        <v>41</v>
      </c>
      <c r="D848">
        <v>9.5</v>
      </c>
      <c r="E848" t="str">
        <f>VLOOKUP(Transaction[[#This Row],[Category]],categories[],2,FALSE)</f>
        <v>Services</v>
      </c>
    </row>
    <row r="849" spans="1:5" x14ac:dyDescent="0.2">
      <c r="A849" s="6">
        <v>43944</v>
      </c>
      <c r="B849" t="s">
        <v>38</v>
      </c>
      <c r="C849" t="s">
        <v>23</v>
      </c>
      <c r="D849">
        <v>10.85</v>
      </c>
      <c r="E849" t="str">
        <f>VLOOKUP(Transaction[[#This Row],[Category]],categories[],2,FALSE)</f>
        <v>Merchandise</v>
      </c>
    </row>
    <row r="850" spans="1:5" x14ac:dyDescent="0.2">
      <c r="A850" s="6">
        <v>43945</v>
      </c>
      <c r="B850" t="s">
        <v>69</v>
      </c>
      <c r="C850" t="s">
        <v>68</v>
      </c>
      <c r="D850">
        <v>137.88</v>
      </c>
      <c r="E850" t="str">
        <f>VLOOKUP(Transaction[[#This Row],[Category]],categories[],2,FALSE)</f>
        <v>Dining/Travel</v>
      </c>
    </row>
    <row r="851" spans="1:5" x14ac:dyDescent="0.2">
      <c r="A851" s="6">
        <v>43945</v>
      </c>
      <c r="B851" t="s">
        <v>38</v>
      </c>
      <c r="C851" t="s">
        <v>23</v>
      </c>
      <c r="D851">
        <v>45.65</v>
      </c>
      <c r="E851" t="str">
        <f>VLOOKUP(Transaction[[#This Row],[Category]],categories[],2,FALSE)</f>
        <v>Merchandise</v>
      </c>
    </row>
    <row r="852" spans="1:5" x14ac:dyDescent="0.2">
      <c r="A852" s="6">
        <v>43946</v>
      </c>
      <c r="B852" t="s">
        <v>29</v>
      </c>
      <c r="C852" t="s">
        <v>19</v>
      </c>
      <c r="D852">
        <v>42.77</v>
      </c>
      <c r="E852" t="str">
        <f>VLOOKUP(Transaction[[#This Row],[Category]],categories[],2,FALSE)</f>
        <v>Dining/Travel</v>
      </c>
    </row>
    <row r="853" spans="1:5" x14ac:dyDescent="0.2">
      <c r="A853" s="6">
        <v>43946</v>
      </c>
      <c r="B853" t="s">
        <v>28</v>
      </c>
      <c r="C853" t="s">
        <v>23</v>
      </c>
      <c r="D853">
        <v>79.16</v>
      </c>
      <c r="E853" t="str">
        <f>VLOOKUP(Transaction[[#This Row],[Category]],categories[],2,FALSE)</f>
        <v>Merchandise</v>
      </c>
    </row>
    <row r="854" spans="1:5" x14ac:dyDescent="0.2">
      <c r="A854" s="6">
        <v>43946</v>
      </c>
      <c r="B854" t="s">
        <v>28</v>
      </c>
      <c r="C854" t="s">
        <v>23</v>
      </c>
      <c r="D854">
        <v>109.45</v>
      </c>
      <c r="E854" t="str">
        <f>VLOOKUP(Transaction[[#This Row],[Category]],categories[],2,FALSE)</f>
        <v>Merchandise</v>
      </c>
    </row>
    <row r="855" spans="1:5" x14ac:dyDescent="0.2">
      <c r="A855" s="6">
        <v>43947</v>
      </c>
      <c r="B855" t="s">
        <v>31</v>
      </c>
      <c r="C855" t="s">
        <v>23</v>
      </c>
      <c r="D855">
        <v>125.04</v>
      </c>
      <c r="E855" t="str">
        <f>VLOOKUP(Transaction[[#This Row],[Category]],categories[],2,FALSE)</f>
        <v>Merchandise</v>
      </c>
    </row>
    <row r="856" spans="1:5" x14ac:dyDescent="0.2">
      <c r="A856" s="6">
        <v>43947</v>
      </c>
      <c r="B856" t="s">
        <v>30</v>
      </c>
      <c r="C856" t="s">
        <v>26</v>
      </c>
      <c r="D856">
        <v>44.16</v>
      </c>
      <c r="E856" t="str">
        <f>VLOOKUP(Transaction[[#This Row],[Category]],categories[],2,FALSE)</f>
        <v>Services</v>
      </c>
    </row>
    <row r="857" spans="1:5" x14ac:dyDescent="0.2">
      <c r="A857" s="6">
        <v>43947</v>
      </c>
      <c r="B857" t="s">
        <v>29</v>
      </c>
      <c r="C857" t="s">
        <v>19</v>
      </c>
      <c r="D857">
        <v>14.8</v>
      </c>
      <c r="E857" t="str">
        <f>VLOOKUP(Transaction[[#This Row],[Category]],categories[],2,FALSE)</f>
        <v>Dining/Travel</v>
      </c>
    </row>
    <row r="858" spans="1:5" x14ac:dyDescent="0.2">
      <c r="A858" s="6">
        <v>43948</v>
      </c>
      <c r="B858" t="s">
        <v>54</v>
      </c>
      <c r="C858" t="s">
        <v>19</v>
      </c>
      <c r="D858">
        <v>37.130000000000003</v>
      </c>
      <c r="E858" t="str">
        <f>VLOOKUP(Transaction[[#This Row],[Category]],categories[],2,FALSE)</f>
        <v>Dining/Travel</v>
      </c>
    </row>
    <row r="859" spans="1:5" x14ac:dyDescent="0.2">
      <c r="A859" s="6">
        <v>43949</v>
      </c>
      <c r="B859" t="s">
        <v>31</v>
      </c>
      <c r="C859" t="s">
        <v>23</v>
      </c>
      <c r="D859">
        <v>24.6</v>
      </c>
      <c r="E859" t="str">
        <f>VLOOKUP(Transaction[[#This Row],[Category]],categories[],2,FALSE)</f>
        <v>Merchandise</v>
      </c>
    </row>
    <row r="860" spans="1:5" x14ac:dyDescent="0.2">
      <c r="A860" s="6">
        <v>43949</v>
      </c>
      <c r="B860" t="s">
        <v>33</v>
      </c>
      <c r="C860" t="s">
        <v>19</v>
      </c>
      <c r="D860">
        <v>14.99</v>
      </c>
      <c r="E860" t="str">
        <f>VLOOKUP(Transaction[[#This Row],[Category]],categories[],2,FALSE)</f>
        <v>Dining/Travel</v>
      </c>
    </row>
    <row r="861" spans="1:5" x14ac:dyDescent="0.2">
      <c r="A861" s="6">
        <v>43949</v>
      </c>
      <c r="B861" t="s">
        <v>38</v>
      </c>
      <c r="C861" t="s">
        <v>23</v>
      </c>
      <c r="D861">
        <v>88.16</v>
      </c>
      <c r="E861" t="str">
        <f>VLOOKUP(Transaction[[#This Row],[Category]],categories[],2,FALSE)</f>
        <v>Merchandise</v>
      </c>
    </row>
    <row r="862" spans="1:5" x14ac:dyDescent="0.2">
      <c r="A862" s="6">
        <v>43949</v>
      </c>
      <c r="B862" t="s">
        <v>86</v>
      </c>
      <c r="C862" t="s">
        <v>18</v>
      </c>
      <c r="D862">
        <v>6.34</v>
      </c>
      <c r="E862" t="str">
        <f>VLOOKUP(Transaction[[#This Row],[Category]],categories[],2,FALSE)</f>
        <v>Dining/Travel</v>
      </c>
    </row>
    <row r="863" spans="1:5" x14ac:dyDescent="0.2">
      <c r="A863" s="6">
        <v>43949</v>
      </c>
      <c r="B863" t="s">
        <v>37</v>
      </c>
      <c r="C863" t="s">
        <v>19</v>
      </c>
      <c r="D863">
        <v>22.28</v>
      </c>
      <c r="E863" t="str">
        <f>VLOOKUP(Transaction[[#This Row],[Category]],categories[],2,FALSE)</f>
        <v>Dining/Travel</v>
      </c>
    </row>
    <row r="864" spans="1:5" x14ac:dyDescent="0.2">
      <c r="A864" s="6">
        <v>43950</v>
      </c>
      <c r="B864" t="s">
        <v>32</v>
      </c>
      <c r="C864" t="s">
        <v>19</v>
      </c>
      <c r="D864">
        <v>25.78</v>
      </c>
      <c r="E864" t="str">
        <f>VLOOKUP(Transaction[[#This Row],[Category]],categories[],2,FALSE)</f>
        <v>Dining/Travel</v>
      </c>
    </row>
    <row r="865" spans="1:5" x14ac:dyDescent="0.2">
      <c r="A865" s="6">
        <v>43951</v>
      </c>
      <c r="B865" t="s">
        <v>32</v>
      </c>
      <c r="C865" t="s">
        <v>19</v>
      </c>
      <c r="D865">
        <v>53.66</v>
      </c>
      <c r="E865" t="str">
        <f>VLOOKUP(Transaction[[#This Row],[Category]],categories[],2,FALSE)</f>
        <v>Dining/Travel</v>
      </c>
    </row>
    <row r="866" spans="1:5" x14ac:dyDescent="0.2">
      <c r="A866" s="6">
        <v>43951</v>
      </c>
      <c r="B866" t="s">
        <v>52</v>
      </c>
      <c r="C866" t="s">
        <v>23</v>
      </c>
      <c r="D866">
        <v>114.05</v>
      </c>
      <c r="E866" t="str">
        <f>VLOOKUP(Transaction[[#This Row],[Category]],categories[],2,FALSE)</f>
        <v>Merchandise</v>
      </c>
    </row>
    <row r="867" spans="1:5" x14ac:dyDescent="0.2">
      <c r="A867" s="6">
        <v>43951</v>
      </c>
      <c r="B867" t="s">
        <v>37</v>
      </c>
      <c r="C867" t="s">
        <v>19</v>
      </c>
      <c r="D867">
        <v>17.11</v>
      </c>
      <c r="E867" t="str">
        <f>VLOOKUP(Transaction[[#This Row],[Category]],categories[],2,FALSE)</f>
        <v>Dining/Travel</v>
      </c>
    </row>
    <row r="868" spans="1:5" x14ac:dyDescent="0.2">
      <c r="A868" s="6">
        <v>43952</v>
      </c>
      <c r="B868" t="s">
        <v>39</v>
      </c>
      <c r="C868" t="s">
        <v>23</v>
      </c>
      <c r="D868">
        <v>2.68</v>
      </c>
      <c r="E868" t="str">
        <f>VLOOKUP(Transaction[[#This Row],[Category]],categories[],2,FALSE)</f>
        <v>Merchandise</v>
      </c>
    </row>
    <row r="869" spans="1:5" x14ac:dyDescent="0.2">
      <c r="A869" s="6">
        <v>43952</v>
      </c>
      <c r="B869" t="s">
        <v>39</v>
      </c>
      <c r="C869" t="s">
        <v>23</v>
      </c>
      <c r="D869">
        <v>38.53</v>
      </c>
      <c r="E869" t="str">
        <f>VLOOKUP(Transaction[[#This Row],[Category]],categories[],2,FALSE)</f>
        <v>Merchandise</v>
      </c>
    </row>
    <row r="870" spans="1:5" x14ac:dyDescent="0.2">
      <c r="A870" s="6">
        <v>43953</v>
      </c>
      <c r="B870" t="s">
        <v>27</v>
      </c>
      <c r="C870" t="s">
        <v>26</v>
      </c>
      <c r="D870">
        <v>2.42</v>
      </c>
      <c r="E870" t="str">
        <f>VLOOKUP(Transaction[[#This Row],[Category]],categories[],2,FALSE)</f>
        <v>Services</v>
      </c>
    </row>
    <row r="871" spans="1:5" x14ac:dyDescent="0.2">
      <c r="A871" s="6">
        <v>43953</v>
      </c>
      <c r="B871" t="s">
        <v>31</v>
      </c>
      <c r="C871" t="s">
        <v>23</v>
      </c>
      <c r="D871">
        <v>65.83</v>
      </c>
      <c r="E871" t="str">
        <f>VLOOKUP(Transaction[[#This Row],[Category]],categories[],2,FALSE)</f>
        <v>Merchandise</v>
      </c>
    </row>
    <row r="872" spans="1:5" x14ac:dyDescent="0.2">
      <c r="A872" s="6">
        <v>43954</v>
      </c>
      <c r="B872" t="s">
        <v>27</v>
      </c>
      <c r="C872" t="s">
        <v>26</v>
      </c>
      <c r="D872">
        <v>26.49</v>
      </c>
      <c r="E872" t="str">
        <f>VLOOKUP(Transaction[[#This Row],[Category]],categories[],2,FALSE)</f>
        <v>Services</v>
      </c>
    </row>
    <row r="873" spans="1:5" x14ac:dyDescent="0.2">
      <c r="A873" s="6">
        <v>43955</v>
      </c>
      <c r="B873" t="s">
        <v>32</v>
      </c>
      <c r="C873" t="s">
        <v>19</v>
      </c>
      <c r="D873">
        <v>32.35</v>
      </c>
      <c r="E873" t="str">
        <f>VLOOKUP(Transaction[[#This Row],[Category]],categories[],2,FALSE)</f>
        <v>Dining/Travel</v>
      </c>
    </row>
    <row r="874" spans="1:5" x14ac:dyDescent="0.2">
      <c r="A874" s="6">
        <v>43955</v>
      </c>
      <c r="B874" t="s">
        <v>28</v>
      </c>
      <c r="C874" t="s">
        <v>23</v>
      </c>
      <c r="D874">
        <v>29.51</v>
      </c>
      <c r="E874" t="str">
        <f>VLOOKUP(Transaction[[#This Row],[Category]],categories[],2,FALSE)</f>
        <v>Merchandise</v>
      </c>
    </row>
    <row r="875" spans="1:5" x14ac:dyDescent="0.2">
      <c r="A875" s="6">
        <v>43955</v>
      </c>
      <c r="B875" t="s">
        <v>53</v>
      </c>
      <c r="C875" t="s">
        <v>35</v>
      </c>
      <c r="D875">
        <v>28.4</v>
      </c>
      <c r="E875" t="str">
        <f>VLOOKUP(Transaction[[#This Row],[Category]],categories[],2,FALSE)</f>
        <v>Services</v>
      </c>
    </row>
    <row r="876" spans="1:5" x14ac:dyDescent="0.2">
      <c r="A876" s="6">
        <v>43956</v>
      </c>
      <c r="B876" t="s">
        <v>33</v>
      </c>
      <c r="C876" t="s">
        <v>19</v>
      </c>
      <c r="D876">
        <v>74.5</v>
      </c>
      <c r="E876" t="str">
        <f>VLOOKUP(Transaction[[#This Row],[Category]],categories[],2,FALSE)</f>
        <v>Dining/Travel</v>
      </c>
    </row>
    <row r="877" spans="1:5" x14ac:dyDescent="0.2">
      <c r="A877" s="6">
        <v>43957</v>
      </c>
      <c r="B877" t="s">
        <v>77</v>
      </c>
      <c r="C877" t="s">
        <v>48</v>
      </c>
      <c r="D877">
        <v>21.85</v>
      </c>
      <c r="E877" t="str">
        <f>VLOOKUP(Transaction[[#This Row],[Category]],categories[],2,FALSE)</f>
        <v>Dining/Travel</v>
      </c>
    </row>
    <row r="878" spans="1:5" x14ac:dyDescent="0.2">
      <c r="A878" s="6">
        <v>43957</v>
      </c>
      <c r="B878" t="s">
        <v>22</v>
      </c>
      <c r="C878" t="s">
        <v>19</v>
      </c>
      <c r="D878">
        <v>17.78</v>
      </c>
      <c r="E878" t="str">
        <f>VLOOKUP(Transaction[[#This Row],[Category]],categories[],2,FALSE)</f>
        <v>Dining/Travel</v>
      </c>
    </row>
    <row r="879" spans="1:5" x14ac:dyDescent="0.2">
      <c r="A879" s="6">
        <v>43958</v>
      </c>
      <c r="B879" t="s">
        <v>39</v>
      </c>
      <c r="C879" t="s">
        <v>23</v>
      </c>
      <c r="D879">
        <v>17.11</v>
      </c>
      <c r="E879" t="str">
        <f>VLOOKUP(Transaction[[#This Row],[Category]],categories[],2,FALSE)</f>
        <v>Merchandise</v>
      </c>
    </row>
    <row r="880" spans="1:5" x14ac:dyDescent="0.2">
      <c r="A880" s="6">
        <v>43958</v>
      </c>
      <c r="B880" t="s">
        <v>27</v>
      </c>
      <c r="C880" t="s">
        <v>26</v>
      </c>
      <c r="D880">
        <v>38</v>
      </c>
      <c r="E880" t="str">
        <f>VLOOKUP(Transaction[[#This Row],[Category]],categories[],2,FALSE)</f>
        <v>Services</v>
      </c>
    </row>
    <row r="881" spans="1:5" x14ac:dyDescent="0.2">
      <c r="A881" s="6">
        <v>43958</v>
      </c>
      <c r="B881" t="s">
        <v>24</v>
      </c>
      <c r="C881" t="s">
        <v>23</v>
      </c>
      <c r="D881">
        <v>27.86</v>
      </c>
      <c r="E881" t="str">
        <f>VLOOKUP(Transaction[[#This Row],[Category]],categories[],2,FALSE)</f>
        <v>Merchandise</v>
      </c>
    </row>
    <row r="882" spans="1:5" x14ac:dyDescent="0.2">
      <c r="A882" s="6">
        <v>43959</v>
      </c>
      <c r="B882" t="s">
        <v>25</v>
      </c>
      <c r="C882" t="s">
        <v>19</v>
      </c>
      <c r="D882">
        <v>34.31</v>
      </c>
      <c r="E882" t="str">
        <f>VLOOKUP(Transaction[[#This Row],[Category]],categories[],2,FALSE)</f>
        <v>Dining/Travel</v>
      </c>
    </row>
    <row r="883" spans="1:5" x14ac:dyDescent="0.2">
      <c r="A883" s="6">
        <v>43959</v>
      </c>
      <c r="B883" t="s">
        <v>24</v>
      </c>
      <c r="C883" t="s">
        <v>23</v>
      </c>
      <c r="D883">
        <v>21.46</v>
      </c>
      <c r="E883" t="str">
        <f>VLOOKUP(Transaction[[#This Row],[Category]],categories[],2,FALSE)</f>
        <v>Merchandise</v>
      </c>
    </row>
    <row r="884" spans="1:5" x14ac:dyDescent="0.2">
      <c r="A884" s="6">
        <v>43960</v>
      </c>
      <c r="B884" t="s">
        <v>28</v>
      </c>
      <c r="C884" t="s">
        <v>23</v>
      </c>
      <c r="D884">
        <v>22.93</v>
      </c>
      <c r="E884" t="str">
        <f>VLOOKUP(Transaction[[#This Row],[Category]],categories[],2,FALSE)</f>
        <v>Merchandise</v>
      </c>
    </row>
    <row r="885" spans="1:5" x14ac:dyDescent="0.2">
      <c r="A885" s="6">
        <v>43960</v>
      </c>
      <c r="B885" t="s">
        <v>28</v>
      </c>
      <c r="C885" t="s">
        <v>23</v>
      </c>
      <c r="D885">
        <v>58.79</v>
      </c>
      <c r="E885" t="str">
        <f>VLOOKUP(Transaction[[#This Row],[Category]],categories[],2,FALSE)</f>
        <v>Merchandise</v>
      </c>
    </row>
    <row r="886" spans="1:5" x14ac:dyDescent="0.2">
      <c r="A886" s="6">
        <v>43962</v>
      </c>
      <c r="B886" t="s">
        <v>33</v>
      </c>
      <c r="C886" t="s">
        <v>19</v>
      </c>
      <c r="D886">
        <v>10.74</v>
      </c>
      <c r="E886" t="str">
        <f>VLOOKUP(Transaction[[#This Row],[Category]],categories[],2,FALSE)</f>
        <v>Dining/Travel</v>
      </c>
    </row>
    <row r="887" spans="1:5" x14ac:dyDescent="0.2">
      <c r="A887" s="6">
        <v>43962</v>
      </c>
      <c r="B887" t="s">
        <v>55</v>
      </c>
      <c r="C887" t="s">
        <v>19</v>
      </c>
      <c r="D887">
        <v>18.39</v>
      </c>
      <c r="E887" t="str">
        <f>VLOOKUP(Transaction[[#This Row],[Category]],categories[],2,FALSE)</f>
        <v>Dining/Travel</v>
      </c>
    </row>
    <row r="888" spans="1:5" x14ac:dyDescent="0.2">
      <c r="A888" s="6">
        <v>43962</v>
      </c>
      <c r="B888" t="s">
        <v>38</v>
      </c>
      <c r="C888" t="s">
        <v>23</v>
      </c>
      <c r="D888">
        <v>38.18</v>
      </c>
      <c r="E888" t="str">
        <f>VLOOKUP(Transaction[[#This Row],[Category]],categories[],2,FALSE)</f>
        <v>Merchandise</v>
      </c>
    </row>
    <row r="889" spans="1:5" x14ac:dyDescent="0.2">
      <c r="A889" s="6">
        <v>43963</v>
      </c>
      <c r="B889" t="s">
        <v>27</v>
      </c>
      <c r="C889" t="s">
        <v>26</v>
      </c>
      <c r="D889">
        <v>13.48</v>
      </c>
      <c r="E889" t="str">
        <f>VLOOKUP(Transaction[[#This Row],[Category]],categories[],2,FALSE)</f>
        <v>Services</v>
      </c>
    </row>
    <row r="890" spans="1:5" x14ac:dyDescent="0.2">
      <c r="A890" s="6">
        <v>43963</v>
      </c>
      <c r="B890" t="s">
        <v>33</v>
      </c>
      <c r="C890" t="s">
        <v>19</v>
      </c>
      <c r="D890">
        <v>10.68</v>
      </c>
      <c r="E890" t="str">
        <f>VLOOKUP(Transaction[[#This Row],[Category]],categories[],2,FALSE)</f>
        <v>Dining/Travel</v>
      </c>
    </row>
    <row r="891" spans="1:5" x14ac:dyDescent="0.2">
      <c r="A891" s="6">
        <v>43963</v>
      </c>
      <c r="B891" t="s">
        <v>45</v>
      </c>
      <c r="C891" t="s">
        <v>19</v>
      </c>
      <c r="D891">
        <v>44.4</v>
      </c>
      <c r="E891" t="str">
        <f>VLOOKUP(Transaction[[#This Row],[Category]],categories[],2,FALSE)</f>
        <v>Dining/Travel</v>
      </c>
    </row>
    <row r="892" spans="1:5" x14ac:dyDescent="0.2">
      <c r="A892" s="6">
        <v>43963</v>
      </c>
      <c r="B892" t="s">
        <v>22</v>
      </c>
      <c r="C892" t="s">
        <v>19</v>
      </c>
      <c r="D892">
        <v>49.92</v>
      </c>
      <c r="E892" t="str">
        <f>VLOOKUP(Transaction[[#This Row],[Category]],categories[],2,FALSE)</f>
        <v>Dining/Travel</v>
      </c>
    </row>
    <row r="893" spans="1:5" x14ac:dyDescent="0.2">
      <c r="A893" s="6">
        <v>43963</v>
      </c>
      <c r="B893" t="s">
        <v>38</v>
      </c>
      <c r="C893" t="s">
        <v>23</v>
      </c>
      <c r="D893">
        <v>33.06</v>
      </c>
      <c r="E893" t="str">
        <f>VLOOKUP(Transaction[[#This Row],[Category]],categories[],2,FALSE)</f>
        <v>Merchandise</v>
      </c>
    </row>
    <row r="894" spans="1:5" x14ac:dyDescent="0.2">
      <c r="A894" s="6">
        <v>43964</v>
      </c>
      <c r="B894" t="s">
        <v>38</v>
      </c>
      <c r="C894" t="s">
        <v>23</v>
      </c>
      <c r="D894">
        <v>71.540000000000006</v>
      </c>
      <c r="E894" t="str">
        <f>VLOOKUP(Transaction[[#This Row],[Category]],categories[],2,FALSE)</f>
        <v>Merchandise</v>
      </c>
    </row>
    <row r="895" spans="1:5" x14ac:dyDescent="0.2">
      <c r="A895" s="6">
        <v>43964</v>
      </c>
      <c r="B895" t="s">
        <v>58</v>
      </c>
      <c r="C895" t="s">
        <v>41</v>
      </c>
      <c r="D895">
        <v>14.65</v>
      </c>
      <c r="E895" t="str">
        <f>VLOOKUP(Transaction[[#This Row],[Category]],categories[],2,FALSE)</f>
        <v>Services</v>
      </c>
    </row>
    <row r="896" spans="1:5" x14ac:dyDescent="0.2">
      <c r="A896" s="6">
        <v>43964</v>
      </c>
      <c r="B896" t="s">
        <v>28</v>
      </c>
      <c r="C896" t="s">
        <v>23</v>
      </c>
      <c r="D896">
        <v>1.37</v>
      </c>
      <c r="E896" t="str">
        <f>VLOOKUP(Transaction[[#This Row],[Category]],categories[],2,FALSE)</f>
        <v>Merchandise</v>
      </c>
    </row>
    <row r="897" spans="1:5" x14ac:dyDescent="0.2">
      <c r="A897" s="6">
        <v>43965</v>
      </c>
      <c r="B897" t="s">
        <v>60</v>
      </c>
      <c r="C897" t="s">
        <v>41</v>
      </c>
      <c r="D897">
        <v>10.94</v>
      </c>
      <c r="E897" t="str">
        <f>VLOOKUP(Transaction[[#This Row],[Category]],categories[],2,FALSE)</f>
        <v>Services</v>
      </c>
    </row>
    <row r="898" spans="1:5" x14ac:dyDescent="0.2">
      <c r="A898" s="6">
        <v>43965</v>
      </c>
      <c r="B898" t="s">
        <v>37</v>
      </c>
      <c r="C898" t="s">
        <v>19</v>
      </c>
      <c r="D898">
        <v>28.92</v>
      </c>
      <c r="E898" t="str">
        <f>VLOOKUP(Transaction[[#This Row],[Category]],categories[],2,FALSE)</f>
        <v>Dining/Travel</v>
      </c>
    </row>
    <row r="899" spans="1:5" x14ac:dyDescent="0.2">
      <c r="A899" s="6">
        <v>43965</v>
      </c>
      <c r="B899" t="s">
        <v>29</v>
      </c>
      <c r="C899" t="s">
        <v>19</v>
      </c>
      <c r="D899">
        <v>163.63</v>
      </c>
      <c r="E899" t="str">
        <f>VLOOKUP(Transaction[[#This Row],[Category]],categories[],2,FALSE)</f>
        <v>Dining/Travel</v>
      </c>
    </row>
    <row r="900" spans="1:5" x14ac:dyDescent="0.2">
      <c r="A900" s="6">
        <v>43966</v>
      </c>
      <c r="B900" t="s">
        <v>29</v>
      </c>
      <c r="C900" t="s">
        <v>19</v>
      </c>
      <c r="D900">
        <v>37.200000000000003</v>
      </c>
      <c r="E900" t="str">
        <f>VLOOKUP(Transaction[[#This Row],[Category]],categories[],2,FALSE)</f>
        <v>Dining/Travel</v>
      </c>
    </row>
    <row r="901" spans="1:5" x14ac:dyDescent="0.2">
      <c r="A901" s="6">
        <v>43967</v>
      </c>
      <c r="B901" t="s">
        <v>28</v>
      </c>
      <c r="C901" t="s">
        <v>23</v>
      </c>
      <c r="D901">
        <v>64.77</v>
      </c>
      <c r="E901" t="str">
        <f>VLOOKUP(Transaction[[#This Row],[Category]],categories[],2,FALSE)</f>
        <v>Merchandise</v>
      </c>
    </row>
    <row r="902" spans="1:5" x14ac:dyDescent="0.2">
      <c r="A902" s="6">
        <v>43967</v>
      </c>
      <c r="B902" t="s">
        <v>47</v>
      </c>
      <c r="C902" t="s">
        <v>20</v>
      </c>
      <c r="D902">
        <v>212.49</v>
      </c>
      <c r="E902" t="str">
        <f>VLOOKUP(Transaction[[#This Row],[Category]],categories[],2,FALSE)</f>
        <v>Utilities</v>
      </c>
    </row>
    <row r="903" spans="1:5" x14ac:dyDescent="0.2">
      <c r="A903" s="6">
        <v>43967</v>
      </c>
      <c r="B903" t="s">
        <v>37</v>
      </c>
      <c r="C903" t="s">
        <v>19</v>
      </c>
      <c r="D903">
        <v>24.51</v>
      </c>
      <c r="E903" t="str">
        <f>VLOOKUP(Transaction[[#This Row],[Category]],categories[],2,FALSE)</f>
        <v>Dining/Travel</v>
      </c>
    </row>
    <row r="904" spans="1:5" x14ac:dyDescent="0.2">
      <c r="A904" s="6">
        <v>43967</v>
      </c>
      <c r="B904" t="s">
        <v>82</v>
      </c>
      <c r="C904" t="s">
        <v>18</v>
      </c>
      <c r="D904">
        <v>126.2</v>
      </c>
      <c r="E904" t="str">
        <f>VLOOKUP(Transaction[[#This Row],[Category]],categories[],2,FALSE)</f>
        <v>Dining/Travel</v>
      </c>
    </row>
    <row r="905" spans="1:5" x14ac:dyDescent="0.2">
      <c r="A905" s="6">
        <v>43968</v>
      </c>
      <c r="B905" t="s">
        <v>24</v>
      </c>
      <c r="C905" t="s">
        <v>23</v>
      </c>
      <c r="D905">
        <v>69.17</v>
      </c>
      <c r="E905" t="str">
        <f>VLOOKUP(Transaction[[#This Row],[Category]],categories[],2,FALSE)</f>
        <v>Merchandise</v>
      </c>
    </row>
    <row r="906" spans="1:5" x14ac:dyDescent="0.2">
      <c r="A906" s="6">
        <v>43968</v>
      </c>
      <c r="B906" t="s">
        <v>39</v>
      </c>
      <c r="C906" t="s">
        <v>23</v>
      </c>
      <c r="D906">
        <v>48.75</v>
      </c>
      <c r="E906" t="str">
        <f>VLOOKUP(Transaction[[#This Row],[Category]],categories[],2,FALSE)</f>
        <v>Merchandise</v>
      </c>
    </row>
    <row r="907" spans="1:5" x14ac:dyDescent="0.2">
      <c r="A907" s="6">
        <v>43968</v>
      </c>
      <c r="B907" t="s">
        <v>38</v>
      </c>
      <c r="C907" t="s">
        <v>23</v>
      </c>
      <c r="D907">
        <v>12.54</v>
      </c>
      <c r="E907" t="str">
        <f>VLOOKUP(Transaction[[#This Row],[Category]],categories[],2,FALSE)</f>
        <v>Merchandise</v>
      </c>
    </row>
    <row r="908" spans="1:5" x14ac:dyDescent="0.2">
      <c r="A908" s="6">
        <v>43968</v>
      </c>
      <c r="B908" t="s">
        <v>25</v>
      </c>
      <c r="C908" t="s">
        <v>19</v>
      </c>
      <c r="D908">
        <v>26.62</v>
      </c>
      <c r="E908" t="str">
        <f>VLOOKUP(Transaction[[#This Row],[Category]],categories[],2,FALSE)</f>
        <v>Dining/Travel</v>
      </c>
    </row>
    <row r="909" spans="1:5" x14ac:dyDescent="0.2">
      <c r="A909" s="6">
        <v>43968</v>
      </c>
      <c r="B909" t="s">
        <v>45</v>
      </c>
      <c r="C909" t="s">
        <v>19</v>
      </c>
      <c r="D909">
        <v>51.35</v>
      </c>
      <c r="E909" t="str">
        <f>VLOOKUP(Transaction[[#This Row],[Category]],categories[],2,FALSE)</f>
        <v>Dining/Travel</v>
      </c>
    </row>
    <row r="910" spans="1:5" x14ac:dyDescent="0.2">
      <c r="A910" s="6">
        <v>43969</v>
      </c>
      <c r="B910" t="s">
        <v>47</v>
      </c>
      <c r="C910" t="s">
        <v>20</v>
      </c>
      <c r="D910">
        <v>15.95</v>
      </c>
      <c r="E910" t="str">
        <f>VLOOKUP(Transaction[[#This Row],[Category]],categories[],2,FALSE)</f>
        <v>Utilities</v>
      </c>
    </row>
    <row r="911" spans="1:5" x14ac:dyDescent="0.2">
      <c r="A911" s="6">
        <v>43970</v>
      </c>
      <c r="B911" t="s">
        <v>54</v>
      </c>
      <c r="C911" t="s">
        <v>19</v>
      </c>
      <c r="D911">
        <v>33.86</v>
      </c>
      <c r="E911" t="str">
        <f>VLOOKUP(Transaction[[#This Row],[Category]],categories[],2,FALSE)</f>
        <v>Dining/Travel</v>
      </c>
    </row>
    <row r="912" spans="1:5" x14ac:dyDescent="0.2">
      <c r="A912" s="6">
        <v>43972</v>
      </c>
      <c r="B912" t="s">
        <v>32</v>
      </c>
      <c r="C912" t="s">
        <v>19</v>
      </c>
      <c r="D912">
        <v>8.11</v>
      </c>
      <c r="E912" t="str">
        <f>VLOOKUP(Transaction[[#This Row],[Category]],categories[],2,FALSE)</f>
        <v>Dining/Travel</v>
      </c>
    </row>
    <row r="913" spans="1:5" x14ac:dyDescent="0.2">
      <c r="A913" s="6">
        <v>43973</v>
      </c>
      <c r="B913" t="s">
        <v>31</v>
      </c>
      <c r="C913" t="s">
        <v>23</v>
      </c>
      <c r="D913">
        <v>31.85</v>
      </c>
      <c r="E913" t="str">
        <f>VLOOKUP(Transaction[[#This Row],[Category]],categories[],2,FALSE)</f>
        <v>Merchandise</v>
      </c>
    </row>
    <row r="914" spans="1:5" x14ac:dyDescent="0.2">
      <c r="A914" s="6">
        <v>43973</v>
      </c>
      <c r="B914" t="s">
        <v>25</v>
      </c>
      <c r="C914" t="s">
        <v>19</v>
      </c>
      <c r="D914">
        <v>7.27</v>
      </c>
      <c r="E914" t="str">
        <f>VLOOKUP(Transaction[[#This Row],[Category]],categories[],2,FALSE)</f>
        <v>Dining/Travel</v>
      </c>
    </row>
    <row r="915" spans="1:5" x14ac:dyDescent="0.2">
      <c r="A915" s="6">
        <v>43973</v>
      </c>
      <c r="B915" t="s">
        <v>39</v>
      </c>
      <c r="C915" t="s">
        <v>23</v>
      </c>
      <c r="D915">
        <v>22.22</v>
      </c>
      <c r="E915" t="str">
        <f>VLOOKUP(Transaction[[#This Row],[Category]],categories[],2,FALSE)</f>
        <v>Merchandise</v>
      </c>
    </row>
    <row r="916" spans="1:5" x14ac:dyDescent="0.2">
      <c r="A916" s="6">
        <v>43973</v>
      </c>
      <c r="B916" t="s">
        <v>80</v>
      </c>
      <c r="C916" t="s">
        <v>26</v>
      </c>
      <c r="D916">
        <v>1102.1300000000001</v>
      </c>
      <c r="E916" t="str">
        <f>VLOOKUP(Transaction[[#This Row],[Category]],categories[],2,FALSE)</f>
        <v>Services</v>
      </c>
    </row>
    <row r="917" spans="1:5" x14ac:dyDescent="0.2">
      <c r="A917" s="6">
        <v>43973</v>
      </c>
      <c r="B917" t="s">
        <v>78</v>
      </c>
      <c r="C917" t="s">
        <v>50</v>
      </c>
      <c r="D917">
        <v>3.42</v>
      </c>
      <c r="E917" t="str">
        <f>VLOOKUP(Transaction[[#This Row],[Category]],categories[],2,FALSE)</f>
        <v>Services</v>
      </c>
    </row>
    <row r="918" spans="1:5" x14ac:dyDescent="0.2">
      <c r="A918" s="6">
        <v>43973</v>
      </c>
      <c r="B918" t="s">
        <v>27</v>
      </c>
      <c r="C918" t="s">
        <v>26</v>
      </c>
      <c r="D918">
        <v>51.95</v>
      </c>
      <c r="E918" t="str">
        <f>VLOOKUP(Transaction[[#This Row],[Category]],categories[],2,FALSE)</f>
        <v>Services</v>
      </c>
    </row>
    <row r="919" spans="1:5" x14ac:dyDescent="0.2">
      <c r="A919" s="6">
        <v>43974</v>
      </c>
      <c r="B919" t="s">
        <v>37</v>
      </c>
      <c r="C919" t="s">
        <v>19</v>
      </c>
      <c r="D919">
        <v>26.84</v>
      </c>
      <c r="E919" t="str">
        <f>VLOOKUP(Transaction[[#This Row],[Category]],categories[],2,FALSE)</f>
        <v>Dining/Travel</v>
      </c>
    </row>
    <row r="920" spans="1:5" x14ac:dyDescent="0.2">
      <c r="A920" s="6">
        <v>43974</v>
      </c>
      <c r="B920" t="s">
        <v>44</v>
      </c>
      <c r="C920" t="s">
        <v>41</v>
      </c>
      <c r="D920">
        <v>17.18</v>
      </c>
      <c r="E920" t="str">
        <f>VLOOKUP(Transaction[[#This Row],[Category]],categories[],2,FALSE)</f>
        <v>Services</v>
      </c>
    </row>
    <row r="921" spans="1:5" x14ac:dyDescent="0.2">
      <c r="A921" s="6">
        <v>43975</v>
      </c>
      <c r="B921" t="s">
        <v>33</v>
      </c>
      <c r="C921" t="s">
        <v>19</v>
      </c>
      <c r="D921">
        <v>12.96</v>
      </c>
      <c r="E921" t="str">
        <f>VLOOKUP(Transaction[[#This Row],[Category]],categories[],2,FALSE)</f>
        <v>Dining/Travel</v>
      </c>
    </row>
    <row r="922" spans="1:5" x14ac:dyDescent="0.2">
      <c r="A922" s="6">
        <v>43975</v>
      </c>
      <c r="B922" t="s">
        <v>38</v>
      </c>
      <c r="C922" t="s">
        <v>23</v>
      </c>
      <c r="D922">
        <v>66.45</v>
      </c>
      <c r="E922" t="str">
        <f>VLOOKUP(Transaction[[#This Row],[Category]],categories[],2,FALSE)</f>
        <v>Merchandise</v>
      </c>
    </row>
    <row r="923" spans="1:5" x14ac:dyDescent="0.2">
      <c r="A923" s="6">
        <v>43975</v>
      </c>
      <c r="B923" t="s">
        <v>52</v>
      </c>
      <c r="C923" t="s">
        <v>23</v>
      </c>
      <c r="D923">
        <v>4.4800000000000004</v>
      </c>
      <c r="E923" t="str">
        <f>VLOOKUP(Transaction[[#This Row],[Category]],categories[],2,FALSE)</f>
        <v>Merchandise</v>
      </c>
    </row>
    <row r="924" spans="1:5" x14ac:dyDescent="0.2">
      <c r="A924" s="6">
        <v>43975</v>
      </c>
      <c r="B924" t="s">
        <v>45</v>
      </c>
      <c r="C924" t="s">
        <v>19</v>
      </c>
      <c r="D924">
        <v>22</v>
      </c>
      <c r="E924" t="str">
        <f>VLOOKUP(Transaction[[#This Row],[Category]],categories[],2,FALSE)</f>
        <v>Dining/Travel</v>
      </c>
    </row>
    <row r="925" spans="1:5" x14ac:dyDescent="0.2">
      <c r="A925" s="6">
        <v>43976</v>
      </c>
      <c r="B925" t="s">
        <v>38</v>
      </c>
      <c r="C925" t="s">
        <v>23</v>
      </c>
      <c r="D925">
        <v>27.31</v>
      </c>
      <c r="E925" t="str">
        <f>VLOOKUP(Transaction[[#This Row],[Category]],categories[],2,FALSE)</f>
        <v>Merchandise</v>
      </c>
    </row>
    <row r="926" spans="1:5" x14ac:dyDescent="0.2">
      <c r="A926" s="6">
        <v>43977</v>
      </c>
      <c r="B926" t="s">
        <v>47</v>
      </c>
      <c r="C926" t="s">
        <v>20</v>
      </c>
      <c r="D926">
        <v>8.27</v>
      </c>
      <c r="E926" t="str">
        <f>VLOOKUP(Transaction[[#This Row],[Category]],categories[],2,FALSE)</f>
        <v>Utilities</v>
      </c>
    </row>
    <row r="927" spans="1:5" x14ac:dyDescent="0.2">
      <c r="A927" s="6">
        <v>43977</v>
      </c>
      <c r="B927" t="s">
        <v>39</v>
      </c>
      <c r="C927" t="s">
        <v>23</v>
      </c>
      <c r="D927">
        <v>72.84</v>
      </c>
      <c r="E927" t="str">
        <f>VLOOKUP(Transaction[[#This Row],[Category]],categories[],2,FALSE)</f>
        <v>Merchandise</v>
      </c>
    </row>
    <row r="928" spans="1:5" x14ac:dyDescent="0.2">
      <c r="A928" s="6">
        <v>43977</v>
      </c>
      <c r="B928" t="s">
        <v>38</v>
      </c>
      <c r="C928" t="s">
        <v>23</v>
      </c>
      <c r="D928">
        <v>27.98</v>
      </c>
      <c r="E928" t="str">
        <f>VLOOKUP(Transaction[[#This Row],[Category]],categories[],2,FALSE)</f>
        <v>Merchandise</v>
      </c>
    </row>
    <row r="929" spans="1:5" x14ac:dyDescent="0.2">
      <c r="A929" s="6">
        <v>43977</v>
      </c>
      <c r="B929" t="s">
        <v>30</v>
      </c>
      <c r="C929" t="s">
        <v>26</v>
      </c>
      <c r="D929">
        <v>3.01</v>
      </c>
      <c r="E929" t="str">
        <f>VLOOKUP(Transaction[[#This Row],[Category]],categories[],2,FALSE)</f>
        <v>Services</v>
      </c>
    </row>
    <row r="930" spans="1:5" x14ac:dyDescent="0.2">
      <c r="A930" s="6">
        <v>43978</v>
      </c>
      <c r="B930" t="s">
        <v>86</v>
      </c>
      <c r="C930" t="s">
        <v>18</v>
      </c>
      <c r="D930">
        <v>3.8</v>
      </c>
      <c r="E930" t="str">
        <f>VLOOKUP(Transaction[[#This Row],[Category]],categories[],2,FALSE)</f>
        <v>Dining/Travel</v>
      </c>
    </row>
    <row r="931" spans="1:5" x14ac:dyDescent="0.2">
      <c r="A931" s="6">
        <v>43978</v>
      </c>
      <c r="B931" t="s">
        <v>33</v>
      </c>
      <c r="C931" t="s">
        <v>19</v>
      </c>
      <c r="D931">
        <v>5.63</v>
      </c>
      <c r="E931" t="str">
        <f>VLOOKUP(Transaction[[#This Row],[Category]],categories[],2,FALSE)</f>
        <v>Dining/Travel</v>
      </c>
    </row>
    <row r="932" spans="1:5" x14ac:dyDescent="0.2">
      <c r="A932" s="6">
        <v>43979</v>
      </c>
      <c r="B932" t="s">
        <v>34</v>
      </c>
      <c r="C932" t="s">
        <v>19</v>
      </c>
      <c r="D932">
        <v>87</v>
      </c>
      <c r="E932" t="str">
        <f>VLOOKUP(Transaction[[#This Row],[Category]],categories[],2,FALSE)</f>
        <v>Dining/Travel</v>
      </c>
    </row>
    <row r="933" spans="1:5" x14ac:dyDescent="0.2">
      <c r="A933" s="6">
        <v>43980</v>
      </c>
      <c r="B933" t="s">
        <v>32</v>
      </c>
      <c r="C933" t="s">
        <v>19</v>
      </c>
      <c r="D933">
        <v>18.32</v>
      </c>
      <c r="E933" t="str">
        <f>VLOOKUP(Transaction[[#This Row],[Category]],categories[],2,FALSE)</f>
        <v>Dining/Travel</v>
      </c>
    </row>
    <row r="934" spans="1:5" x14ac:dyDescent="0.2">
      <c r="A934" s="6">
        <v>43980</v>
      </c>
      <c r="B934" t="s">
        <v>69</v>
      </c>
      <c r="C934" t="s">
        <v>68</v>
      </c>
      <c r="D934">
        <v>252.46</v>
      </c>
      <c r="E934" t="str">
        <f>VLOOKUP(Transaction[[#This Row],[Category]],categories[],2,FALSE)</f>
        <v>Dining/Travel</v>
      </c>
    </row>
    <row r="935" spans="1:5" x14ac:dyDescent="0.2">
      <c r="A935" s="6">
        <v>43980</v>
      </c>
      <c r="B935" t="s">
        <v>22</v>
      </c>
      <c r="C935" t="s">
        <v>19</v>
      </c>
      <c r="D935">
        <v>13.92</v>
      </c>
      <c r="E935" t="str">
        <f>VLOOKUP(Transaction[[#This Row],[Category]],categories[],2,FALSE)</f>
        <v>Dining/Travel</v>
      </c>
    </row>
    <row r="936" spans="1:5" x14ac:dyDescent="0.2">
      <c r="A936" s="6">
        <v>43980</v>
      </c>
      <c r="B936" t="s">
        <v>39</v>
      </c>
      <c r="C936" t="s">
        <v>23</v>
      </c>
      <c r="D936">
        <v>85.8</v>
      </c>
      <c r="E936" t="str">
        <f>VLOOKUP(Transaction[[#This Row],[Category]],categories[],2,FALSE)</f>
        <v>Merchandise</v>
      </c>
    </row>
    <row r="937" spans="1:5" x14ac:dyDescent="0.2">
      <c r="A937" s="6">
        <v>43980</v>
      </c>
      <c r="B937" t="s">
        <v>28</v>
      </c>
      <c r="C937" t="s">
        <v>23</v>
      </c>
      <c r="D937">
        <v>4.96</v>
      </c>
      <c r="E937" t="str">
        <f>VLOOKUP(Transaction[[#This Row],[Category]],categories[],2,FALSE)</f>
        <v>Merchandise</v>
      </c>
    </row>
    <row r="938" spans="1:5" x14ac:dyDescent="0.2">
      <c r="A938" s="6">
        <v>43980</v>
      </c>
      <c r="B938" t="s">
        <v>37</v>
      </c>
      <c r="C938" t="s">
        <v>19</v>
      </c>
      <c r="D938">
        <v>29.94</v>
      </c>
      <c r="E938" t="str">
        <f>VLOOKUP(Transaction[[#This Row],[Category]],categories[],2,FALSE)</f>
        <v>Dining/Travel</v>
      </c>
    </row>
    <row r="939" spans="1:5" x14ac:dyDescent="0.2">
      <c r="A939" s="6">
        <v>43981</v>
      </c>
      <c r="B939" t="s">
        <v>24</v>
      </c>
      <c r="C939" t="s">
        <v>23</v>
      </c>
      <c r="D939">
        <v>20.8</v>
      </c>
      <c r="E939" t="str">
        <f>VLOOKUP(Transaction[[#This Row],[Category]],categories[],2,FALSE)</f>
        <v>Merchandise</v>
      </c>
    </row>
    <row r="940" spans="1:5" x14ac:dyDescent="0.2">
      <c r="A940" s="6">
        <v>43981</v>
      </c>
      <c r="B940" t="s">
        <v>75</v>
      </c>
      <c r="C940" t="s">
        <v>35</v>
      </c>
      <c r="D940">
        <v>61.19</v>
      </c>
      <c r="E940" t="str">
        <f>VLOOKUP(Transaction[[#This Row],[Category]],categories[],2,FALSE)</f>
        <v>Services</v>
      </c>
    </row>
    <row r="941" spans="1:5" x14ac:dyDescent="0.2">
      <c r="A941" s="6">
        <v>43981</v>
      </c>
      <c r="B941" t="s">
        <v>84</v>
      </c>
      <c r="C941" t="s">
        <v>50</v>
      </c>
      <c r="D941">
        <v>91.43</v>
      </c>
      <c r="E941" t="str">
        <f>VLOOKUP(Transaction[[#This Row],[Category]],categories[],2,FALSE)</f>
        <v>Services</v>
      </c>
    </row>
    <row r="942" spans="1:5" x14ac:dyDescent="0.2">
      <c r="A942" s="6">
        <v>43981</v>
      </c>
      <c r="B942" t="s">
        <v>29</v>
      </c>
      <c r="C942" t="s">
        <v>19</v>
      </c>
      <c r="D942">
        <v>17.96</v>
      </c>
      <c r="E942" t="str">
        <f>VLOOKUP(Transaction[[#This Row],[Category]],categories[],2,FALSE)</f>
        <v>Dining/Travel</v>
      </c>
    </row>
    <row r="943" spans="1:5" x14ac:dyDescent="0.2">
      <c r="A943" s="6">
        <v>43981</v>
      </c>
      <c r="B943" t="s">
        <v>37</v>
      </c>
      <c r="C943" t="s">
        <v>19</v>
      </c>
      <c r="D943">
        <v>21.2</v>
      </c>
      <c r="E943" t="str">
        <f>VLOOKUP(Transaction[[#This Row],[Category]],categories[],2,FALSE)</f>
        <v>Dining/Travel</v>
      </c>
    </row>
    <row r="944" spans="1:5" x14ac:dyDescent="0.2">
      <c r="A944" s="6">
        <v>43981</v>
      </c>
      <c r="B944" t="s">
        <v>77</v>
      </c>
      <c r="C944" t="s">
        <v>48</v>
      </c>
      <c r="D944">
        <v>32.409999999999997</v>
      </c>
      <c r="E944" t="str">
        <f>VLOOKUP(Transaction[[#This Row],[Category]],categories[],2,FALSE)</f>
        <v>Dining/Travel</v>
      </c>
    </row>
    <row r="945" spans="1:5" x14ac:dyDescent="0.2">
      <c r="A945" s="6">
        <v>43981</v>
      </c>
      <c r="B945" t="s">
        <v>31</v>
      </c>
      <c r="C945" t="s">
        <v>23</v>
      </c>
      <c r="D945">
        <v>53.19</v>
      </c>
      <c r="E945" t="str">
        <f>VLOOKUP(Transaction[[#This Row],[Category]],categories[],2,FALSE)</f>
        <v>Merchandise</v>
      </c>
    </row>
    <row r="946" spans="1:5" x14ac:dyDescent="0.2">
      <c r="A946" s="6">
        <f>DATE(YEAR(A945),MONTH(A945)+1,1)</f>
        <v>43983</v>
      </c>
      <c r="B946" t="s">
        <v>57</v>
      </c>
      <c r="C946" t="s">
        <v>56</v>
      </c>
      <c r="D946">
        <v>1565</v>
      </c>
      <c r="E946" t="str">
        <f>VLOOKUP(Transaction[[#This Row],[Category]],categories[],2,FALSE)</f>
        <v>Mortgage/Rent</v>
      </c>
    </row>
    <row r="947" spans="1:5" x14ac:dyDescent="0.2">
      <c r="A947" s="6">
        <v>43983</v>
      </c>
      <c r="B947" t="s">
        <v>37</v>
      </c>
      <c r="C947" t="s">
        <v>19</v>
      </c>
      <c r="D947">
        <v>11.67</v>
      </c>
      <c r="E947" t="str">
        <f>VLOOKUP(Transaction[[#This Row],[Category]],categories[],2,FALSE)</f>
        <v>Dining/Travel</v>
      </c>
    </row>
    <row r="948" spans="1:5" x14ac:dyDescent="0.2">
      <c r="A948" s="6">
        <v>43983</v>
      </c>
      <c r="B948" t="s">
        <v>39</v>
      </c>
      <c r="C948" t="s">
        <v>23</v>
      </c>
      <c r="D948">
        <v>203.01</v>
      </c>
      <c r="E948" t="str">
        <f>VLOOKUP(Transaction[[#This Row],[Category]],categories[],2,FALSE)</f>
        <v>Merchandise</v>
      </c>
    </row>
    <row r="949" spans="1:5" x14ac:dyDescent="0.2">
      <c r="A949" s="6">
        <v>43983</v>
      </c>
      <c r="B949" t="s">
        <v>31</v>
      </c>
      <c r="C949" t="s">
        <v>23</v>
      </c>
      <c r="D949">
        <v>74.930000000000007</v>
      </c>
      <c r="E949" t="str">
        <f>VLOOKUP(Transaction[[#This Row],[Category]],categories[],2,FALSE)</f>
        <v>Merchandise</v>
      </c>
    </row>
    <row r="950" spans="1:5" x14ac:dyDescent="0.2">
      <c r="A950" s="6">
        <v>43983</v>
      </c>
      <c r="B950" t="s">
        <v>37</v>
      </c>
      <c r="C950" t="s">
        <v>19</v>
      </c>
      <c r="D950">
        <v>16.22</v>
      </c>
      <c r="E950" t="str">
        <f>VLOOKUP(Transaction[[#This Row],[Category]],categories[],2,FALSE)</f>
        <v>Dining/Travel</v>
      </c>
    </row>
    <row r="951" spans="1:5" x14ac:dyDescent="0.2">
      <c r="A951" s="6">
        <v>43984</v>
      </c>
      <c r="B951" t="s">
        <v>22</v>
      </c>
      <c r="C951" t="s">
        <v>19</v>
      </c>
      <c r="D951">
        <v>43.35</v>
      </c>
      <c r="E951" t="str">
        <f>VLOOKUP(Transaction[[#This Row],[Category]],categories[],2,FALSE)</f>
        <v>Dining/Travel</v>
      </c>
    </row>
    <row r="952" spans="1:5" x14ac:dyDescent="0.2">
      <c r="A952" s="6">
        <v>43984</v>
      </c>
      <c r="B952" t="s">
        <v>45</v>
      </c>
      <c r="C952" t="s">
        <v>19</v>
      </c>
      <c r="D952">
        <v>31.8</v>
      </c>
      <c r="E952" t="str">
        <f>VLOOKUP(Transaction[[#This Row],[Category]],categories[],2,FALSE)</f>
        <v>Dining/Travel</v>
      </c>
    </row>
    <row r="953" spans="1:5" x14ac:dyDescent="0.2">
      <c r="A953" s="6">
        <v>43984</v>
      </c>
      <c r="B953" t="s">
        <v>31</v>
      </c>
      <c r="C953" t="s">
        <v>23</v>
      </c>
      <c r="D953">
        <v>41.75</v>
      </c>
      <c r="E953" t="str">
        <f>VLOOKUP(Transaction[[#This Row],[Category]],categories[],2,FALSE)</f>
        <v>Merchandise</v>
      </c>
    </row>
    <row r="954" spans="1:5" x14ac:dyDescent="0.2">
      <c r="A954" s="6">
        <v>43985</v>
      </c>
      <c r="B954" t="s">
        <v>40</v>
      </c>
      <c r="C954" t="s">
        <v>19</v>
      </c>
      <c r="D954">
        <v>11</v>
      </c>
      <c r="E954" t="str">
        <f>VLOOKUP(Transaction[[#This Row],[Category]],categories[],2,FALSE)</f>
        <v>Dining/Travel</v>
      </c>
    </row>
    <row r="955" spans="1:5" x14ac:dyDescent="0.2">
      <c r="A955" s="6">
        <v>43985</v>
      </c>
      <c r="B955" t="s">
        <v>78</v>
      </c>
      <c r="C955" t="s">
        <v>50</v>
      </c>
      <c r="D955">
        <v>8.4</v>
      </c>
      <c r="E955" t="str">
        <f>VLOOKUP(Transaction[[#This Row],[Category]],categories[],2,FALSE)</f>
        <v>Services</v>
      </c>
    </row>
    <row r="956" spans="1:5" x14ac:dyDescent="0.2">
      <c r="A956" s="6">
        <v>43985</v>
      </c>
      <c r="B956" t="s">
        <v>24</v>
      </c>
      <c r="C956" t="s">
        <v>23</v>
      </c>
      <c r="D956">
        <v>15</v>
      </c>
      <c r="E956" t="str">
        <f>VLOOKUP(Transaction[[#This Row],[Category]],categories[],2,FALSE)</f>
        <v>Merchandise</v>
      </c>
    </row>
    <row r="957" spans="1:5" x14ac:dyDescent="0.2">
      <c r="A957" s="6">
        <v>43985</v>
      </c>
      <c r="B957" t="s">
        <v>30</v>
      </c>
      <c r="C957" t="s">
        <v>26</v>
      </c>
      <c r="D957">
        <v>35.630000000000003</v>
      </c>
      <c r="E957" t="str">
        <f>VLOOKUP(Transaction[[#This Row],[Category]],categories[],2,FALSE)</f>
        <v>Services</v>
      </c>
    </row>
    <row r="958" spans="1:5" x14ac:dyDescent="0.2">
      <c r="A958" s="6">
        <v>43986</v>
      </c>
      <c r="B958" t="s">
        <v>28</v>
      </c>
      <c r="C958" t="s">
        <v>23</v>
      </c>
      <c r="D958">
        <v>13.83</v>
      </c>
      <c r="E958" t="str">
        <f>VLOOKUP(Transaction[[#This Row],[Category]],categories[],2,FALSE)</f>
        <v>Merchandise</v>
      </c>
    </row>
    <row r="959" spans="1:5" x14ac:dyDescent="0.2">
      <c r="A959" s="6">
        <v>43986</v>
      </c>
      <c r="B959" t="s">
        <v>80</v>
      </c>
      <c r="C959" t="s">
        <v>26</v>
      </c>
      <c r="D959">
        <v>1110.5999999999999</v>
      </c>
      <c r="E959" t="str">
        <f>VLOOKUP(Transaction[[#This Row],[Category]],categories[],2,FALSE)</f>
        <v>Services</v>
      </c>
    </row>
    <row r="960" spans="1:5" x14ac:dyDescent="0.2">
      <c r="A960" s="6">
        <v>43986</v>
      </c>
      <c r="B960" t="s">
        <v>37</v>
      </c>
      <c r="C960" t="s">
        <v>19</v>
      </c>
      <c r="D960">
        <v>69.959999999999994</v>
      </c>
      <c r="E960" t="str">
        <f>VLOOKUP(Transaction[[#This Row],[Category]],categories[],2,FALSE)</f>
        <v>Dining/Travel</v>
      </c>
    </row>
    <row r="961" spans="1:5" x14ac:dyDescent="0.2">
      <c r="A961" s="6">
        <v>43986</v>
      </c>
      <c r="B961" t="s">
        <v>38</v>
      </c>
      <c r="C961" t="s">
        <v>23</v>
      </c>
      <c r="D961">
        <v>28.81</v>
      </c>
      <c r="E961" t="str">
        <f>VLOOKUP(Transaction[[#This Row],[Category]],categories[],2,FALSE)</f>
        <v>Merchandise</v>
      </c>
    </row>
    <row r="962" spans="1:5" x14ac:dyDescent="0.2">
      <c r="A962" s="6">
        <v>43987</v>
      </c>
      <c r="B962" t="s">
        <v>47</v>
      </c>
      <c r="C962" t="s">
        <v>20</v>
      </c>
      <c r="D962">
        <v>13.31</v>
      </c>
      <c r="E962" t="str">
        <f>VLOOKUP(Transaction[[#This Row],[Category]],categories[],2,FALSE)</f>
        <v>Utilities</v>
      </c>
    </row>
    <row r="963" spans="1:5" x14ac:dyDescent="0.2">
      <c r="A963" s="6">
        <v>43987</v>
      </c>
      <c r="B963" t="s">
        <v>32</v>
      </c>
      <c r="C963" t="s">
        <v>19</v>
      </c>
      <c r="D963">
        <v>11.25</v>
      </c>
      <c r="E963" t="str">
        <f>VLOOKUP(Transaction[[#This Row],[Category]],categories[],2,FALSE)</f>
        <v>Dining/Travel</v>
      </c>
    </row>
    <row r="964" spans="1:5" x14ac:dyDescent="0.2">
      <c r="A964" s="6">
        <v>43987</v>
      </c>
      <c r="B964" t="s">
        <v>38</v>
      </c>
      <c r="C964" t="s">
        <v>23</v>
      </c>
      <c r="D964">
        <v>107.75</v>
      </c>
      <c r="E964" t="str">
        <f>VLOOKUP(Transaction[[#This Row],[Category]],categories[],2,FALSE)</f>
        <v>Merchandise</v>
      </c>
    </row>
    <row r="965" spans="1:5" x14ac:dyDescent="0.2">
      <c r="A965" s="6">
        <v>43987</v>
      </c>
      <c r="B965" t="s">
        <v>31</v>
      </c>
      <c r="C965" t="s">
        <v>23</v>
      </c>
      <c r="D965">
        <v>51.16</v>
      </c>
      <c r="E965" t="str">
        <f>VLOOKUP(Transaction[[#This Row],[Category]],categories[],2,FALSE)</f>
        <v>Merchandise</v>
      </c>
    </row>
    <row r="966" spans="1:5" x14ac:dyDescent="0.2">
      <c r="A966" s="6">
        <v>43987</v>
      </c>
      <c r="B966" t="s">
        <v>39</v>
      </c>
      <c r="C966" t="s">
        <v>23</v>
      </c>
      <c r="D966">
        <v>11.5</v>
      </c>
      <c r="E966" t="str">
        <f>VLOOKUP(Transaction[[#This Row],[Category]],categories[],2,FALSE)</f>
        <v>Merchandise</v>
      </c>
    </row>
    <row r="967" spans="1:5" x14ac:dyDescent="0.2">
      <c r="A967" s="6">
        <v>43988</v>
      </c>
      <c r="B967" t="s">
        <v>46</v>
      </c>
      <c r="C967" t="s">
        <v>19</v>
      </c>
      <c r="D967">
        <v>8.56</v>
      </c>
      <c r="E967" t="str">
        <f>VLOOKUP(Transaction[[#This Row],[Category]],categories[],2,FALSE)</f>
        <v>Dining/Travel</v>
      </c>
    </row>
    <row r="968" spans="1:5" x14ac:dyDescent="0.2">
      <c r="A968" s="6">
        <v>43988</v>
      </c>
      <c r="B968" t="s">
        <v>39</v>
      </c>
      <c r="C968" t="s">
        <v>23</v>
      </c>
      <c r="D968">
        <v>14.9</v>
      </c>
      <c r="E968" t="str">
        <f>VLOOKUP(Transaction[[#This Row],[Category]],categories[],2,FALSE)</f>
        <v>Merchandise</v>
      </c>
    </row>
    <row r="969" spans="1:5" x14ac:dyDescent="0.2">
      <c r="A969" s="6">
        <v>43988</v>
      </c>
      <c r="B969" t="s">
        <v>24</v>
      </c>
      <c r="C969" t="s">
        <v>23</v>
      </c>
      <c r="D969">
        <v>3.32</v>
      </c>
      <c r="E969" t="str">
        <f>VLOOKUP(Transaction[[#This Row],[Category]],categories[],2,FALSE)</f>
        <v>Merchandise</v>
      </c>
    </row>
    <row r="970" spans="1:5" x14ac:dyDescent="0.2">
      <c r="A970" s="6">
        <v>43988</v>
      </c>
      <c r="B970" t="s">
        <v>25</v>
      </c>
      <c r="C970" t="s">
        <v>19</v>
      </c>
      <c r="D970">
        <v>39.76</v>
      </c>
      <c r="E970" t="str">
        <f>VLOOKUP(Transaction[[#This Row],[Category]],categories[],2,FALSE)</f>
        <v>Dining/Travel</v>
      </c>
    </row>
    <row r="971" spans="1:5" x14ac:dyDescent="0.2">
      <c r="A971" s="6">
        <v>43989</v>
      </c>
      <c r="B971" t="s">
        <v>28</v>
      </c>
      <c r="C971" t="s">
        <v>23</v>
      </c>
      <c r="D971">
        <v>8.01</v>
      </c>
      <c r="E971" t="str">
        <f>VLOOKUP(Transaction[[#This Row],[Category]],categories[],2,FALSE)</f>
        <v>Merchandise</v>
      </c>
    </row>
    <row r="972" spans="1:5" x14ac:dyDescent="0.2">
      <c r="A972" s="6">
        <v>43990</v>
      </c>
      <c r="B972" t="s">
        <v>27</v>
      </c>
      <c r="C972" t="s">
        <v>26</v>
      </c>
      <c r="D972">
        <v>45.36</v>
      </c>
      <c r="E972" t="str">
        <f>VLOOKUP(Transaction[[#This Row],[Category]],categories[],2,FALSE)</f>
        <v>Services</v>
      </c>
    </row>
    <row r="973" spans="1:5" x14ac:dyDescent="0.2">
      <c r="A973" s="6">
        <v>43992</v>
      </c>
      <c r="B973" t="s">
        <v>28</v>
      </c>
      <c r="C973" t="s">
        <v>23</v>
      </c>
      <c r="D973">
        <v>15.38</v>
      </c>
      <c r="E973" t="str">
        <f>VLOOKUP(Transaction[[#This Row],[Category]],categories[],2,FALSE)</f>
        <v>Merchandise</v>
      </c>
    </row>
    <row r="974" spans="1:5" x14ac:dyDescent="0.2">
      <c r="A974" s="6">
        <v>43992</v>
      </c>
      <c r="B974" t="s">
        <v>45</v>
      </c>
      <c r="C974" t="s">
        <v>19</v>
      </c>
      <c r="D974">
        <v>1.84</v>
      </c>
      <c r="E974" t="str">
        <f>VLOOKUP(Transaction[[#This Row],[Category]],categories[],2,FALSE)</f>
        <v>Dining/Travel</v>
      </c>
    </row>
    <row r="975" spans="1:5" x14ac:dyDescent="0.2">
      <c r="A975" s="6">
        <v>43993</v>
      </c>
      <c r="B975" t="s">
        <v>45</v>
      </c>
      <c r="C975" t="s">
        <v>19</v>
      </c>
      <c r="D975">
        <v>35.42</v>
      </c>
      <c r="E975" t="str">
        <f>VLOOKUP(Transaction[[#This Row],[Category]],categories[],2,FALSE)</f>
        <v>Dining/Travel</v>
      </c>
    </row>
    <row r="976" spans="1:5" x14ac:dyDescent="0.2">
      <c r="A976" s="6">
        <v>43993</v>
      </c>
      <c r="B976" t="s">
        <v>32</v>
      </c>
      <c r="C976" t="s">
        <v>19</v>
      </c>
      <c r="D976">
        <v>3.5</v>
      </c>
      <c r="E976" t="str">
        <f>VLOOKUP(Transaction[[#This Row],[Category]],categories[],2,FALSE)</f>
        <v>Dining/Travel</v>
      </c>
    </row>
    <row r="977" spans="1:5" x14ac:dyDescent="0.2">
      <c r="A977" s="6">
        <v>43993</v>
      </c>
      <c r="B977" t="s">
        <v>29</v>
      </c>
      <c r="C977" t="s">
        <v>19</v>
      </c>
      <c r="D977">
        <v>179.13</v>
      </c>
      <c r="E977" t="str">
        <f>VLOOKUP(Transaction[[#This Row],[Category]],categories[],2,FALSE)</f>
        <v>Dining/Travel</v>
      </c>
    </row>
    <row r="978" spans="1:5" x14ac:dyDescent="0.2">
      <c r="A978" s="6">
        <v>43993</v>
      </c>
      <c r="B978" t="s">
        <v>29</v>
      </c>
      <c r="C978" t="s">
        <v>19</v>
      </c>
      <c r="D978">
        <v>25.08</v>
      </c>
      <c r="E978" t="str">
        <f>VLOOKUP(Transaction[[#This Row],[Category]],categories[],2,FALSE)</f>
        <v>Dining/Travel</v>
      </c>
    </row>
    <row r="979" spans="1:5" x14ac:dyDescent="0.2">
      <c r="A979" s="6">
        <v>43994</v>
      </c>
      <c r="B979" t="s">
        <v>45</v>
      </c>
      <c r="C979" t="s">
        <v>19</v>
      </c>
      <c r="D979">
        <v>52.44</v>
      </c>
      <c r="E979" t="str">
        <f>VLOOKUP(Transaction[[#This Row],[Category]],categories[],2,FALSE)</f>
        <v>Dining/Travel</v>
      </c>
    </row>
    <row r="980" spans="1:5" x14ac:dyDescent="0.2">
      <c r="A980" s="6">
        <v>43994</v>
      </c>
      <c r="B980" t="s">
        <v>28</v>
      </c>
      <c r="C980" t="s">
        <v>23</v>
      </c>
      <c r="D980">
        <v>7.18</v>
      </c>
      <c r="E980" t="str">
        <f>VLOOKUP(Transaction[[#This Row],[Category]],categories[],2,FALSE)</f>
        <v>Merchandise</v>
      </c>
    </row>
    <row r="981" spans="1:5" x14ac:dyDescent="0.2">
      <c r="A981" s="6">
        <v>43994</v>
      </c>
      <c r="B981" t="s">
        <v>36</v>
      </c>
      <c r="C981" t="s">
        <v>35</v>
      </c>
      <c r="D981">
        <v>149.71</v>
      </c>
      <c r="E981" t="str">
        <f>VLOOKUP(Transaction[[#This Row],[Category]],categories[],2,FALSE)</f>
        <v>Services</v>
      </c>
    </row>
    <row r="982" spans="1:5" x14ac:dyDescent="0.2">
      <c r="A982" s="6">
        <v>43995</v>
      </c>
      <c r="B982" t="s">
        <v>38</v>
      </c>
      <c r="C982" t="s">
        <v>23</v>
      </c>
      <c r="D982">
        <v>41.49</v>
      </c>
      <c r="E982" t="str">
        <f>VLOOKUP(Transaction[[#This Row],[Category]],categories[],2,FALSE)</f>
        <v>Merchandise</v>
      </c>
    </row>
    <row r="983" spans="1:5" x14ac:dyDescent="0.2">
      <c r="A983" s="6">
        <v>43995</v>
      </c>
      <c r="B983" t="s">
        <v>69</v>
      </c>
      <c r="C983" t="s">
        <v>68</v>
      </c>
      <c r="D983">
        <v>183.74</v>
      </c>
      <c r="E983" t="str">
        <f>VLOOKUP(Transaction[[#This Row],[Category]],categories[],2,FALSE)</f>
        <v>Dining/Travel</v>
      </c>
    </row>
    <row r="984" spans="1:5" x14ac:dyDescent="0.2">
      <c r="A984" s="6">
        <v>43995</v>
      </c>
      <c r="B984" t="s">
        <v>43</v>
      </c>
      <c r="C984" t="s">
        <v>10</v>
      </c>
      <c r="D984">
        <v>64.319999999999993</v>
      </c>
      <c r="E984" t="str">
        <f>VLOOKUP(Transaction[[#This Row],[Category]],categories[],2,FALSE)</f>
        <v>Utilities</v>
      </c>
    </row>
    <row r="985" spans="1:5" x14ac:dyDescent="0.2">
      <c r="A985" s="6">
        <v>43995</v>
      </c>
      <c r="B985" t="s">
        <v>33</v>
      </c>
      <c r="C985" t="s">
        <v>19</v>
      </c>
      <c r="D985">
        <v>99.28</v>
      </c>
      <c r="E985" t="str">
        <f>VLOOKUP(Transaction[[#This Row],[Category]],categories[],2,FALSE)</f>
        <v>Dining/Travel</v>
      </c>
    </row>
    <row r="986" spans="1:5" x14ac:dyDescent="0.2">
      <c r="A986" s="6">
        <v>43995</v>
      </c>
      <c r="B986" t="s">
        <v>30</v>
      </c>
      <c r="C986" t="s">
        <v>26</v>
      </c>
      <c r="D986">
        <v>45.27</v>
      </c>
      <c r="E986" t="str">
        <f>VLOOKUP(Transaction[[#This Row],[Category]],categories[],2,FALSE)</f>
        <v>Services</v>
      </c>
    </row>
    <row r="987" spans="1:5" x14ac:dyDescent="0.2">
      <c r="A987" s="6">
        <v>43996</v>
      </c>
      <c r="B987" t="s">
        <v>27</v>
      </c>
      <c r="C987" t="s">
        <v>26</v>
      </c>
      <c r="D987">
        <v>1.92</v>
      </c>
      <c r="E987" t="str">
        <f>VLOOKUP(Transaction[[#This Row],[Category]],categories[],2,FALSE)</f>
        <v>Services</v>
      </c>
    </row>
    <row r="988" spans="1:5" x14ac:dyDescent="0.2">
      <c r="A988" s="6">
        <v>43997</v>
      </c>
      <c r="B988" t="s">
        <v>38</v>
      </c>
      <c r="C988" t="s">
        <v>23</v>
      </c>
      <c r="D988">
        <v>119.17</v>
      </c>
      <c r="E988" t="str">
        <f>VLOOKUP(Transaction[[#This Row],[Category]],categories[],2,FALSE)</f>
        <v>Merchandise</v>
      </c>
    </row>
    <row r="989" spans="1:5" x14ac:dyDescent="0.2">
      <c r="A989" s="6">
        <v>43997</v>
      </c>
      <c r="B989" t="s">
        <v>45</v>
      </c>
      <c r="C989" t="s">
        <v>19</v>
      </c>
      <c r="D989">
        <v>41.56</v>
      </c>
      <c r="E989" t="str">
        <f>VLOOKUP(Transaction[[#This Row],[Category]],categories[],2,FALSE)</f>
        <v>Dining/Travel</v>
      </c>
    </row>
    <row r="990" spans="1:5" x14ac:dyDescent="0.2">
      <c r="A990" s="6">
        <v>43997</v>
      </c>
      <c r="B990" t="s">
        <v>37</v>
      </c>
      <c r="C990" t="s">
        <v>19</v>
      </c>
      <c r="D990">
        <v>12.33</v>
      </c>
      <c r="E990" t="str">
        <f>VLOOKUP(Transaction[[#This Row],[Category]],categories[],2,FALSE)</f>
        <v>Dining/Travel</v>
      </c>
    </row>
    <row r="991" spans="1:5" x14ac:dyDescent="0.2">
      <c r="A991" s="6">
        <v>43998</v>
      </c>
      <c r="B991" t="s">
        <v>45</v>
      </c>
      <c r="C991" t="s">
        <v>19</v>
      </c>
      <c r="D991">
        <v>59.21</v>
      </c>
      <c r="E991" t="str">
        <f>VLOOKUP(Transaction[[#This Row],[Category]],categories[],2,FALSE)</f>
        <v>Dining/Travel</v>
      </c>
    </row>
    <row r="992" spans="1:5" x14ac:dyDescent="0.2">
      <c r="A992" s="6">
        <v>43998</v>
      </c>
      <c r="B992" t="s">
        <v>33</v>
      </c>
      <c r="C992" t="s">
        <v>19</v>
      </c>
      <c r="D992">
        <v>26.24</v>
      </c>
      <c r="E992" t="str">
        <f>VLOOKUP(Transaction[[#This Row],[Category]],categories[],2,FALSE)</f>
        <v>Dining/Travel</v>
      </c>
    </row>
    <row r="993" spans="1:5" x14ac:dyDescent="0.2">
      <c r="A993" s="6">
        <v>43998</v>
      </c>
      <c r="B993" t="s">
        <v>31</v>
      </c>
      <c r="C993" t="s">
        <v>23</v>
      </c>
      <c r="D993">
        <v>37.729999999999997</v>
      </c>
      <c r="E993" t="str">
        <f>VLOOKUP(Transaction[[#This Row],[Category]],categories[],2,FALSE)</f>
        <v>Merchandise</v>
      </c>
    </row>
    <row r="994" spans="1:5" x14ac:dyDescent="0.2">
      <c r="A994" s="6">
        <v>43998</v>
      </c>
      <c r="B994" t="s">
        <v>24</v>
      </c>
      <c r="C994" t="s">
        <v>23</v>
      </c>
      <c r="D994">
        <v>114.89</v>
      </c>
      <c r="E994" t="str">
        <f>VLOOKUP(Transaction[[#This Row],[Category]],categories[],2,FALSE)</f>
        <v>Merchandise</v>
      </c>
    </row>
    <row r="995" spans="1:5" x14ac:dyDescent="0.2">
      <c r="A995" s="6">
        <v>43998</v>
      </c>
      <c r="B995" t="s">
        <v>43</v>
      </c>
      <c r="C995" t="s">
        <v>10</v>
      </c>
      <c r="D995">
        <v>109.04</v>
      </c>
      <c r="E995" t="str">
        <f>VLOOKUP(Transaction[[#This Row],[Category]],categories[],2,FALSE)</f>
        <v>Utilities</v>
      </c>
    </row>
    <row r="996" spans="1:5" x14ac:dyDescent="0.2">
      <c r="A996" s="6">
        <v>43999</v>
      </c>
      <c r="B996" t="s">
        <v>52</v>
      </c>
      <c r="C996" t="s">
        <v>23</v>
      </c>
      <c r="D996">
        <v>3.21</v>
      </c>
      <c r="E996" t="str">
        <f>VLOOKUP(Transaction[[#This Row],[Category]],categories[],2,FALSE)</f>
        <v>Merchandise</v>
      </c>
    </row>
    <row r="997" spans="1:5" x14ac:dyDescent="0.2">
      <c r="A997" s="6">
        <v>44000</v>
      </c>
      <c r="B997" t="s">
        <v>27</v>
      </c>
      <c r="C997" t="s">
        <v>26</v>
      </c>
      <c r="D997">
        <v>55.25</v>
      </c>
      <c r="E997" t="str">
        <f>VLOOKUP(Transaction[[#This Row],[Category]],categories[],2,FALSE)</f>
        <v>Services</v>
      </c>
    </row>
    <row r="998" spans="1:5" x14ac:dyDescent="0.2">
      <c r="A998" s="6">
        <v>44001</v>
      </c>
      <c r="B998" t="s">
        <v>45</v>
      </c>
      <c r="C998" t="s">
        <v>19</v>
      </c>
      <c r="D998">
        <v>59.74</v>
      </c>
      <c r="E998" t="str">
        <f>VLOOKUP(Transaction[[#This Row],[Category]],categories[],2,FALSE)</f>
        <v>Dining/Travel</v>
      </c>
    </row>
    <row r="999" spans="1:5" x14ac:dyDescent="0.2">
      <c r="A999" s="6">
        <v>44002</v>
      </c>
      <c r="B999" t="s">
        <v>77</v>
      </c>
      <c r="C999" t="s">
        <v>48</v>
      </c>
      <c r="D999">
        <v>196.25</v>
      </c>
      <c r="E999" t="str">
        <f>VLOOKUP(Transaction[[#This Row],[Category]],categories[],2,FALSE)</f>
        <v>Dining/Travel</v>
      </c>
    </row>
    <row r="1000" spans="1:5" x14ac:dyDescent="0.2">
      <c r="A1000" s="6">
        <v>44002</v>
      </c>
      <c r="B1000" t="s">
        <v>39</v>
      </c>
      <c r="C1000" t="s">
        <v>23</v>
      </c>
      <c r="D1000">
        <v>40.49</v>
      </c>
      <c r="E1000" t="str">
        <f>VLOOKUP(Transaction[[#This Row],[Category]],categories[],2,FALSE)</f>
        <v>Merchandise</v>
      </c>
    </row>
    <row r="1001" spans="1:5" x14ac:dyDescent="0.2">
      <c r="A1001" s="6">
        <v>44002</v>
      </c>
      <c r="B1001" t="s">
        <v>43</v>
      </c>
      <c r="C1001" t="s">
        <v>10</v>
      </c>
      <c r="D1001">
        <v>170.84</v>
      </c>
      <c r="E1001" t="str">
        <f>VLOOKUP(Transaction[[#This Row],[Category]],categories[],2,FALSE)</f>
        <v>Utilities</v>
      </c>
    </row>
    <row r="1002" spans="1:5" x14ac:dyDescent="0.2">
      <c r="A1002" s="6">
        <v>44002</v>
      </c>
      <c r="B1002" t="s">
        <v>40</v>
      </c>
      <c r="C1002" t="s">
        <v>19</v>
      </c>
      <c r="D1002">
        <v>9.6300000000000008</v>
      </c>
      <c r="E1002" t="str">
        <f>VLOOKUP(Transaction[[#This Row],[Category]],categories[],2,FALSE)</f>
        <v>Dining/Travel</v>
      </c>
    </row>
    <row r="1003" spans="1:5" x14ac:dyDescent="0.2">
      <c r="A1003" s="6">
        <v>44002</v>
      </c>
      <c r="B1003" t="s">
        <v>45</v>
      </c>
      <c r="C1003" t="s">
        <v>19</v>
      </c>
      <c r="D1003">
        <v>20.399999999999999</v>
      </c>
      <c r="E1003" t="str">
        <f>VLOOKUP(Transaction[[#This Row],[Category]],categories[],2,FALSE)</f>
        <v>Dining/Travel</v>
      </c>
    </row>
    <row r="1004" spans="1:5" x14ac:dyDescent="0.2">
      <c r="A1004" s="6">
        <v>44003</v>
      </c>
      <c r="B1004" t="s">
        <v>66</v>
      </c>
      <c r="C1004" t="s">
        <v>65</v>
      </c>
      <c r="D1004">
        <v>109.39</v>
      </c>
      <c r="E1004" t="str">
        <f>VLOOKUP(Transaction[[#This Row],[Category]],categories[],2,FALSE)</f>
        <v>Dining/Travel</v>
      </c>
    </row>
    <row r="1005" spans="1:5" x14ac:dyDescent="0.2">
      <c r="A1005" s="6">
        <v>44003</v>
      </c>
      <c r="B1005" t="s">
        <v>37</v>
      </c>
      <c r="C1005" t="s">
        <v>19</v>
      </c>
      <c r="D1005">
        <v>17.440000000000001</v>
      </c>
      <c r="E1005" t="str">
        <f>VLOOKUP(Transaction[[#This Row],[Category]],categories[],2,FALSE)</f>
        <v>Dining/Travel</v>
      </c>
    </row>
    <row r="1006" spans="1:5" x14ac:dyDescent="0.2">
      <c r="A1006" s="6">
        <v>44003</v>
      </c>
      <c r="B1006" t="s">
        <v>40</v>
      </c>
      <c r="C1006" t="s">
        <v>19</v>
      </c>
      <c r="D1006">
        <v>43.36</v>
      </c>
      <c r="E1006" t="str">
        <f>VLOOKUP(Transaction[[#This Row],[Category]],categories[],2,FALSE)</f>
        <v>Dining/Travel</v>
      </c>
    </row>
    <row r="1007" spans="1:5" x14ac:dyDescent="0.2">
      <c r="A1007" s="6">
        <v>44004</v>
      </c>
      <c r="B1007" t="s">
        <v>32</v>
      </c>
      <c r="C1007" t="s">
        <v>19</v>
      </c>
      <c r="D1007">
        <v>74.290000000000006</v>
      </c>
      <c r="E1007" t="str">
        <f>VLOOKUP(Transaction[[#This Row],[Category]],categories[],2,FALSE)</f>
        <v>Dining/Travel</v>
      </c>
    </row>
    <row r="1008" spans="1:5" x14ac:dyDescent="0.2">
      <c r="A1008" s="6">
        <v>44004</v>
      </c>
      <c r="B1008" t="s">
        <v>38</v>
      </c>
      <c r="C1008" t="s">
        <v>23</v>
      </c>
      <c r="D1008">
        <v>210.09</v>
      </c>
      <c r="E1008" t="str">
        <f>VLOOKUP(Transaction[[#This Row],[Category]],categories[],2,FALSE)</f>
        <v>Merchandise</v>
      </c>
    </row>
    <row r="1009" spans="1:5" x14ac:dyDescent="0.2">
      <c r="A1009" s="6">
        <v>44004</v>
      </c>
      <c r="B1009" t="s">
        <v>34</v>
      </c>
      <c r="C1009" t="s">
        <v>19</v>
      </c>
      <c r="D1009">
        <v>64.959999999999994</v>
      </c>
      <c r="E1009" t="str">
        <f>VLOOKUP(Transaction[[#This Row],[Category]],categories[],2,FALSE)</f>
        <v>Dining/Travel</v>
      </c>
    </row>
    <row r="1010" spans="1:5" x14ac:dyDescent="0.2">
      <c r="A1010" s="6">
        <v>44005</v>
      </c>
      <c r="B1010" t="s">
        <v>30</v>
      </c>
      <c r="C1010" t="s">
        <v>26</v>
      </c>
      <c r="D1010">
        <v>3.93</v>
      </c>
      <c r="E1010" t="str">
        <f>VLOOKUP(Transaction[[#This Row],[Category]],categories[],2,FALSE)</f>
        <v>Services</v>
      </c>
    </row>
    <row r="1011" spans="1:5" x14ac:dyDescent="0.2">
      <c r="A1011" s="6">
        <v>44005</v>
      </c>
      <c r="B1011" t="s">
        <v>29</v>
      </c>
      <c r="C1011" t="s">
        <v>19</v>
      </c>
      <c r="D1011">
        <v>50</v>
      </c>
      <c r="E1011" t="str">
        <f>VLOOKUP(Transaction[[#This Row],[Category]],categories[],2,FALSE)</f>
        <v>Dining/Travel</v>
      </c>
    </row>
    <row r="1012" spans="1:5" x14ac:dyDescent="0.2">
      <c r="A1012" s="6">
        <v>44006</v>
      </c>
      <c r="B1012" t="s">
        <v>46</v>
      </c>
      <c r="C1012" t="s">
        <v>19</v>
      </c>
      <c r="D1012">
        <v>51.1</v>
      </c>
      <c r="E1012" t="str">
        <f>VLOOKUP(Transaction[[#This Row],[Category]],categories[],2,FALSE)</f>
        <v>Dining/Travel</v>
      </c>
    </row>
    <row r="1013" spans="1:5" x14ac:dyDescent="0.2">
      <c r="A1013" s="6">
        <v>44006</v>
      </c>
      <c r="B1013" t="s">
        <v>69</v>
      </c>
      <c r="C1013" t="s">
        <v>68</v>
      </c>
      <c r="D1013">
        <v>43.07</v>
      </c>
      <c r="E1013" t="str">
        <f>VLOOKUP(Transaction[[#This Row],[Category]],categories[],2,FALSE)</f>
        <v>Dining/Travel</v>
      </c>
    </row>
    <row r="1014" spans="1:5" x14ac:dyDescent="0.2">
      <c r="A1014" s="6">
        <v>44006</v>
      </c>
      <c r="B1014" t="s">
        <v>22</v>
      </c>
      <c r="C1014" t="s">
        <v>19</v>
      </c>
      <c r="D1014">
        <v>12.46</v>
      </c>
      <c r="E1014" t="str">
        <f>VLOOKUP(Transaction[[#This Row],[Category]],categories[],2,FALSE)</f>
        <v>Dining/Travel</v>
      </c>
    </row>
    <row r="1015" spans="1:5" x14ac:dyDescent="0.2">
      <c r="A1015" s="6">
        <v>44006</v>
      </c>
      <c r="B1015" t="s">
        <v>38</v>
      </c>
      <c r="C1015" t="s">
        <v>23</v>
      </c>
      <c r="D1015">
        <v>40.68</v>
      </c>
      <c r="E1015" t="str">
        <f>VLOOKUP(Transaction[[#This Row],[Category]],categories[],2,FALSE)</f>
        <v>Merchandise</v>
      </c>
    </row>
    <row r="1016" spans="1:5" x14ac:dyDescent="0.2">
      <c r="A1016" s="6">
        <v>44007</v>
      </c>
      <c r="B1016" t="s">
        <v>69</v>
      </c>
      <c r="C1016" t="s">
        <v>68</v>
      </c>
      <c r="D1016">
        <v>270.32</v>
      </c>
      <c r="E1016" t="str">
        <f>VLOOKUP(Transaction[[#This Row],[Category]],categories[],2,FALSE)</f>
        <v>Dining/Travel</v>
      </c>
    </row>
    <row r="1017" spans="1:5" x14ac:dyDescent="0.2">
      <c r="A1017" s="6">
        <v>44007</v>
      </c>
      <c r="B1017" t="s">
        <v>32</v>
      </c>
      <c r="C1017" t="s">
        <v>19</v>
      </c>
      <c r="D1017">
        <v>12.96</v>
      </c>
      <c r="E1017" t="str">
        <f>VLOOKUP(Transaction[[#This Row],[Category]],categories[],2,FALSE)</f>
        <v>Dining/Travel</v>
      </c>
    </row>
    <row r="1018" spans="1:5" x14ac:dyDescent="0.2">
      <c r="A1018" s="6">
        <v>44007</v>
      </c>
      <c r="B1018" t="s">
        <v>69</v>
      </c>
      <c r="C1018" t="s">
        <v>68</v>
      </c>
      <c r="D1018">
        <v>167.96</v>
      </c>
      <c r="E1018" t="str">
        <f>VLOOKUP(Transaction[[#This Row],[Category]],categories[],2,FALSE)</f>
        <v>Dining/Travel</v>
      </c>
    </row>
    <row r="1019" spans="1:5" x14ac:dyDescent="0.2">
      <c r="A1019" s="6">
        <v>44008</v>
      </c>
      <c r="B1019" t="s">
        <v>36</v>
      </c>
      <c r="C1019" t="s">
        <v>35</v>
      </c>
      <c r="D1019">
        <v>127.7</v>
      </c>
      <c r="E1019" t="str">
        <f>VLOOKUP(Transaction[[#This Row],[Category]],categories[],2,FALSE)</f>
        <v>Services</v>
      </c>
    </row>
    <row r="1020" spans="1:5" x14ac:dyDescent="0.2">
      <c r="A1020" s="6">
        <v>44008</v>
      </c>
      <c r="B1020" t="s">
        <v>39</v>
      </c>
      <c r="C1020" t="s">
        <v>23</v>
      </c>
      <c r="D1020">
        <v>59.57</v>
      </c>
      <c r="E1020" t="str">
        <f>VLOOKUP(Transaction[[#This Row],[Category]],categories[],2,FALSE)</f>
        <v>Merchandise</v>
      </c>
    </row>
    <row r="1021" spans="1:5" x14ac:dyDescent="0.2">
      <c r="A1021" s="6">
        <v>44009</v>
      </c>
      <c r="B1021" t="s">
        <v>32</v>
      </c>
      <c r="C1021" t="s">
        <v>19</v>
      </c>
      <c r="D1021">
        <v>35.28</v>
      </c>
      <c r="E1021" t="str">
        <f>VLOOKUP(Transaction[[#This Row],[Category]],categories[],2,FALSE)</f>
        <v>Dining/Travel</v>
      </c>
    </row>
    <row r="1022" spans="1:5" x14ac:dyDescent="0.2">
      <c r="A1022" s="6">
        <v>44009</v>
      </c>
      <c r="B1022" t="s">
        <v>45</v>
      </c>
      <c r="C1022" t="s">
        <v>19</v>
      </c>
      <c r="D1022">
        <v>37.270000000000003</v>
      </c>
      <c r="E1022" t="str">
        <f>VLOOKUP(Transaction[[#This Row],[Category]],categories[],2,FALSE)</f>
        <v>Dining/Travel</v>
      </c>
    </row>
    <row r="1023" spans="1:5" x14ac:dyDescent="0.2">
      <c r="A1023" s="6">
        <v>44009</v>
      </c>
      <c r="B1023" t="s">
        <v>32</v>
      </c>
      <c r="C1023" t="s">
        <v>19</v>
      </c>
      <c r="D1023">
        <v>31.03</v>
      </c>
      <c r="E1023" t="str">
        <f>VLOOKUP(Transaction[[#This Row],[Category]],categories[],2,FALSE)</f>
        <v>Dining/Travel</v>
      </c>
    </row>
    <row r="1024" spans="1:5" x14ac:dyDescent="0.2">
      <c r="A1024" s="6">
        <v>44010</v>
      </c>
      <c r="B1024" t="s">
        <v>47</v>
      </c>
      <c r="C1024" t="s">
        <v>20</v>
      </c>
      <c r="D1024">
        <v>6.71</v>
      </c>
      <c r="E1024" t="str">
        <f>VLOOKUP(Transaction[[#This Row],[Category]],categories[],2,FALSE)</f>
        <v>Utilities</v>
      </c>
    </row>
    <row r="1025" spans="1:5" x14ac:dyDescent="0.2">
      <c r="A1025" s="6">
        <v>44010</v>
      </c>
      <c r="B1025" t="s">
        <v>46</v>
      </c>
      <c r="C1025" t="s">
        <v>19</v>
      </c>
      <c r="D1025">
        <v>14.8</v>
      </c>
      <c r="E1025" t="str">
        <f>VLOOKUP(Transaction[[#This Row],[Category]],categories[],2,FALSE)</f>
        <v>Dining/Travel</v>
      </c>
    </row>
    <row r="1026" spans="1:5" x14ac:dyDescent="0.2">
      <c r="A1026" s="6">
        <v>44010</v>
      </c>
      <c r="B1026" t="s">
        <v>39</v>
      </c>
      <c r="C1026" t="s">
        <v>23</v>
      </c>
      <c r="D1026">
        <v>28.24</v>
      </c>
      <c r="E1026" t="str">
        <f>VLOOKUP(Transaction[[#This Row],[Category]],categories[],2,FALSE)</f>
        <v>Merchandise</v>
      </c>
    </row>
    <row r="1027" spans="1:5" x14ac:dyDescent="0.2">
      <c r="A1027" s="6">
        <v>44010</v>
      </c>
      <c r="B1027" t="s">
        <v>77</v>
      </c>
      <c r="C1027" t="s">
        <v>48</v>
      </c>
      <c r="D1027">
        <v>140.84</v>
      </c>
      <c r="E1027" t="str">
        <f>VLOOKUP(Transaction[[#This Row],[Category]],categories[],2,FALSE)</f>
        <v>Dining/Travel</v>
      </c>
    </row>
    <row r="1028" spans="1:5" x14ac:dyDescent="0.2">
      <c r="A1028" s="6">
        <v>44011</v>
      </c>
      <c r="B1028" t="s">
        <v>28</v>
      </c>
      <c r="C1028" t="s">
        <v>23</v>
      </c>
      <c r="D1028">
        <v>100.81</v>
      </c>
      <c r="E1028" t="str">
        <f>VLOOKUP(Transaction[[#This Row],[Category]],categories[],2,FALSE)</f>
        <v>Merchandise</v>
      </c>
    </row>
    <row r="1029" spans="1:5" x14ac:dyDescent="0.2">
      <c r="A1029" s="6">
        <v>44011</v>
      </c>
      <c r="B1029" t="s">
        <v>33</v>
      </c>
      <c r="C1029" t="s">
        <v>19</v>
      </c>
      <c r="D1029">
        <v>56</v>
      </c>
      <c r="E1029" t="str">
        <f>VLOOKUP(Transaction[[#This Row],[Category]],categories[],2,FALSE)</f>
        <v>Dining/Travel</v>
      </c>
    </row>
    <row r="1030" spans="1:5" x14ac:dyDescent="0.2">
      <c r="A1030" s="6">
        <v>44011</v>
      </c>
      <c r="B1030" t="s">
        <v>33</v>
      </c>
      <c r="C1030" t="s">
        <v>19</v>
      </c>
      <c r="D1030">
        <v>15.41</v>
      </c>
      <c r="E1030" t="str">
        <f>VLOOKUP(Transaction[[#This Row],[Category]],categories[],2,FALSE)</f>
        <v>Dining/Travel</v>
      </c>
    </row>
    <row r="1031" spans="1:5" x14ac:dyDescent="0.2">
      <c r="A1031" s="6">
        <v>44012</v>
      </c>
      <c r="B1031" t="s">
        <v>80</v>
      </c>
      <c r="C1031" t="s">
        <v>26</v>
      </c>
      <c r="D1031">
        <v>365.68</v>
      </c>
      <c r="E1031" t="str">
        <f>VLOOKUP(Transaction[[#This Row],[Category]],categories[],2,FALSE)</f>
        <v>Services</v>
      </c>
    </row>
    <row r="1032" spans="1:5" x14ac:dyDescent="0.2">
      <c r="A1032" s="6">
        <v>44012</v>
      </c>
      <c r="B1032" t="s">
        <v>46</v>
      </c>
      <c r="C1032" t="s">
        <v>19</v>
      </c>
      <c r="D1032">
        <v>28.75</v>
      </c>
      <c r="E1032" t="str">
        <f>VLOOKUP(Transaction[[#This Row],[Category]],categories[],2,FALSE)</f>
        <v>Dining/Travel</v>
      </c>
    </row>
    <row r="1033" spans="1:5" x14ac:dyDescent="0.2">
      <c r="A1033" s="6">
        <v>44012</v>
      </c>
      <c r="B1033" t="s">
        <v>30</v>
      </c>
      <c r="C1033" t="s">
        <v>26</v>
      </c>
      <c r="D1033">
        <v>6.9</v>
      </c>
      <c r="E1033" t="str">
        <f>VLOOKUP(Transaction[[#This Row],[Category]],categories[],2,FALSE)</f>
        <v>Services</v>
      </c>
    </row>
    <row r="1034" spans="1:5" x14ac:dyDescent="0.2">
      <c r="A1034" s="6">
        <v>44012</v>
      </c>
      <c r="B1034" t="s">
        <v>32</v>
      </c>
      <c r="C1034" t="s">
        <v>19</v>
      </c>
      <c r="D1034">
        <v>65.180000000000007</v>
      </c>
      <c r="E1034" t="str">
        <f>VLOOKUP(Transaction[[#This Row],[Category]],categories[],2,FALSE)</f>
        <v>Dining/Travel</v>
      </c>
    </row>
    <row r="1035" spans="1:5" x14ac:dyDescent="0.2">
      <c r="A1035" s="6">
        <f>DATE(YEAR(A1034),MONTH(A1034)+1,1)</f>
        <v>44013</v>
      </c>
      <c r="B1035" t="s">
        <v>57</v>
      </c>
      <c r="C1035" t="s">
        <v>56</v>
      </c>
      <c r="D1035">
        <v>1565</v>
      </c>
      <c r="E1035" t="str">
        <f>VLOOKUP(Transaction[[#This Row],[Category]],categories[],2,FALSE)</f>
        <v>Mortgage/Rent</v>
      </c>
    </row>
    <row r="1036" spans="1:5" x14ac:dyDescent="0.2">
      <c r="A1036" s="6">
        <v>44013</v>
      </c>
      <c r="B1036" t="s">
        <v>29</v>
      </c>
      <c r="C1036" t="s">
        <v>19</v>
      </c>
      <c r="D1036">
        <v>12.49</v>
      </c>
      <c r="E1036" t="str">
        <f>VLOOKUP(Transaction[[#This Row],[Category]],categories[],2,FALSE)</f>
        <v>Dining/Travel</v>
      </c>
    </row>
    <row r="1037" spans="1:5" x14ac:dyDescent="0.2">
      <c r="A1037" s="6">
        <v>44014</v>
      </c>
      <c r="B1037" t="s">
        <v>24</v>
      </c>
      <c r="C1037" t="s">
        <v>23</v>
      </c>
      <c r="D1037">
        <v>20</v>
      </c>
      <c r="E1037" t="str">
        <f>VLOOKUP(Transaction[[#This Row],[Category]],categories[],2,FALSE)</f>
        <v>Merchandise</v>
      </c>
    </row>
    <row r="1038" spans="1:5" x14ac:dyDescent="0.2">
      <c r="A1038" s="6">
        <v>44014</v>
      </c>
      <c r="B1038" t="s">
        <v>28</v>
      </c>
      <c r="C1038" t="s">
        <v>23</v>
      </c>
      <c r="D1038">
        <v>118.37</v>
      </c>
      <c r="E1038" t="str">
        <f>VLOOKUP(Transaction[[#This Row],[Category]],categories[],2,FALSE)</f>
        <v>Merchandise</v>
      </c>
    </row>
    <row r="1039" spans="1:5" x14ac:dyDescent="0.2">
      <c r="A1039" s="6">
        <v>44015</v>
      </c>
      <c r="B1039" t="s">
        <v>45</v>
      </c>
      <c r="C1039" t="s">
        <v>19</v>
      </c>
      <c r="D1039">
        <v>29.94</v>
      </c>
      <c r="E1039" t="str">
        <f>VLOOKUP(Transaction[[#This Row],[Category]],categories[],2,FALSE)</f>
        <v>Dining/Travel</v>
      </c>
    </row>
    <row r="1040" spans="1:5" x14ac:dyDescent="0.2">
      <c r="A1040" s="6">
        <v>44015</v>
      </c>
      <c r="B1040" t="s">
        <v>28</v>
      </c>
      <c r="C1040" t="s">
        <v>23</v>
      </c>
      <c r="D1040">
        <v>12.32</v>
      </c>
      <c r="E1040" t="str">
        <f>VLOOKUP(Transaction[[#This Row],[Category]],categories[],2,FALSE)</f>
        <v>Merchandise</v>
      </c>
    </row>
    <row r="1041" spans="1:5" x14ac:dyDescent="0.2">
      <c r="A1041" s="6">
        <v>44016</v>
      </c>
      <c r="B1041" t="s">
        <v>39</v>
      </c>
      <c r="C1041" t="s">
        <v>23</v>
      </c>
      <c r="D1041">
        <v>42.12</v>
      </c>
      <c r="E1041" t="str">
        <f>VLOOKUP(Transaction[[#This Row],[Category]],categories[],2,FALSE)</f>
        <v>Merchandise</v>
      </c>
    </row>
    <row r="1042" spans="1:5" x14ac:dyDescent="0.2">
      <c r="A1042" s="6">
        <v>44016</v>
      </c>
      <c r="B1042" t="s">
        <v>51</v>
      </c>
      <c r="C1042" t="s">
        <v>50</v>
      </c>
      <c r="D1042">
        <v>66.239999999999995</v>
      </c>
      <c r="E1042" t="str">
        <f>VLOOKUP(Transaction[[#This Row],[Category]],categories[],2,FALSE)</f>
        <v>Services</v>
      </c>
    </row>
    <row r="1043" spans="1:5" x14ac:dyDescent="0.2">
      <c r="A1043" s="6">
        <v>44016</v>
      </c>
      <c r="B1043" t="s">
        <v>30</v>
      </c>
      <c r="C1043" t="s">
        <v>26</v>
      </c>
      <c r="D1043">
        <v>36.28</v>
      </c>
      <c r="E1043" t="str">
        <f>VLOOKUP(Transaction[[#This Row],[Category]],categories[],2,FALSE)</f>
        <v>Services</v>
      </c>
    </row>
    <row r="1044" spans="1:5" x14ac:dyDescent="0.2">
      <c r="A1044" s="6">
        <v>44016</v>
      </c>
      <c r="B1044" t="s">
        <v>37</v>
      </c>
      <c r="C1044" t="s">
        <v>19</v>
      </c>
      <c r="D1044">
        <v>44.53</v>
      </c>
      <c r="E1044" t="str">
        <f>VLOOKUP(Transaction[[#This Row],[Category]],categories[],2,FALSE)</f>
        <v>Dining/Travel</v>
      </c>
    </row>
    <row r="1045" spans="1:5" x14ac:dyDescent="0.2">
      <c r="A1045" s="6">
        <v>44017</v>
      </c>
      <c r="B1045" t="s">
        <v>34</v>
      </c>
      <c r="C1045" t="s">
        <v>19</v>
      </c>
      <c r="D1045">
        <v>8.4600000000000009</v>
      </c>
      <c r="E1045" t="str">
        <f>VLOOKUP(Transaction[[#This Row],[Category]],categories[],2,FALSE)</f>
        <v>Dining/Travel</v>
      </c>
    </row>
    <row r="1046" spans="1:5" x14ac:dyDescent="0.2">
      <c r="A1046" s="6">
        <v>44017</v>
      </c>
      <c r="B1046" t="s">
        <v>69</v>
      </c>
      <c r="C1046" t="s">
        <v>68</v>
      </c>
      <c r="D1046">
        <v>150.66999999999999</v>
      </c>
      <c r="E1046" t="str">
        <f>VLOOKUP(Transaction[[#This Row],[Category]],categories[],2,FALSE)</f>
        <v>Dining/Travel</v>
      </c>
    </row>
    <row r="1047" spans="1:5" x14ac:dyDescent="0.2">
      <c r="A1047" s="6">
        <v>44018</v>
      </c>
      <c r="B1047" t="s">
        <v>39</v>
      </c>
      <c r="C1047" t="s">
        <v>23</v>
      </c>
      <c r="D1047">
        <v>59.51</v>
      </c>
      <c r="E1047" t="str">
        <f>VLOOKUP(Transaction[[#This Row],[Category]],categories[],2,FALSE)</f>
        <v>Merchandise</v>
      </c>
    </row>
    <row r="1048" spans="1:5" x14ac:dyDescent="0.2">
      <c r="A1048" s="6">
        <v>44018</v>
      </c>
      <c r="B1048" t="s">
        <v>52</v>
      </c>
      <c r="C1048" t="s">
        <v>23</v>
      </c>
      <c r="D1048">
        <v>95.81</v>
      </c>
      <c r="E1048" t="str">
        <f>VLOOKUP(Transaction[[#This Row],[Category]],categories[],2,FALSE)</f>
        <v>Merchandise</v>
      </c>
    </row>
    <row r="1049" spans="1:5" x14ac:dyDescent="0.2">
      <c r="A1049" s="6">
        <v>44018</v>
      </c>
      <c r="B1049" t="s">
        <v>32</v>
      </c>
      <c r="C1049" t="s">
        <v>19</v>
      </c>
      <c r="D1049">
        <v>22.7</v>
      </c>
      <c r="E1049" t="str">
        <f>VLOOKUP(Transaction[[#This Row],[Category]],categories[],2,FALSE)</f>
        <v>Dining/Travel</v>
      </c>
    </row>
    <row r="1050" spans="1:5" x14ac:dyDescent="0.2">
      <c r="A1050" s="6">
        <v>44019</v>
      </c>
      <c r="B1050" t="s">
        <v>28</v>
      </c>
      <c r="C1050" t="s">
        <v>23</v>
      </c>
      <c r="D1050">
        <v>16.8</v>
      </c>
      <c r="E1050" t="str">
        <f>VLOOKUP(Transaction[[#This Row],[Category]],categories[],2,FALSE)</f>
        <v>Merchandise</v>
      </c>
    </row>
    <row r="1051" spans="1:5" x14ac:dyDescent="0.2">
      <c r="A1051" s="6">
        <v>44019</v>
      </c>
      <c r="B1051" t="s">
        <v>80</v>
      </c>
      <c r="C1051" t="s">
        <v>26</v>
      </c>
      <c r="D1051">
        <v>345.91</v>
      </c>
      <c r="E1051" t="str">
        <f>VLOOKUP(Transaction[[#This Row],[Category]],categories[],2,FALSE)</f>
        <v>Services</v>
      </c>
    </row>
    <row r="1052" spans="1:5" x14ac:dyDescent="0.2">
      <c r="A1052" s="6">
        <v>44019</v>
      </c>
      <c r="B1052" t="s">
        <v>43</v>
      </c>
      <c r="C1052" t="s">
        <v>10</v>
      </c>
      <c r="D1052">
        <v>145.96</v>
      </c>
      <c r="E1052" t="str">
        <f>VLOOKUP(Transaction[[#This Row],[Category]],categories[],2,FALSE)</f>
        <v>Utilities</v>
      </c>
    </row>
    <row r="1053" spans="1:5" x14ac:dyDescent="0.2">
      <c r="A1053" s="6">
        <v>44019</v>
      </c>
      <c r="B1053" t="s">
        <v>37</v>
      </c>
      <c r="C1053" t="s">
        <v>19</v>
      </c>
      <c r="D1053">
        <v>38.75</v>
      </c>
      <c r="E1053" t="str">
        <f>VLOOKUP(Transaction[[#This Row],[Category]],categories[],2,FALSE)</f>
        <v>Dining/Travel</v>
      </c>
    </row>
    <row r="1054" spans="1:5" x14ac:dyDescent="0.2">
      <c r="A1054" s="6">
        <v>44019</v>
      </c>
      <c r="B1054" t="s">
        <v>31</v>
      </c>
      <c r="C1054" t="s">
        <v>23</v>
      </c>
      <c r="D1054">
        <v>29.23</v>
      </c>
      <c r="E1054" t="str">
        <f>VLOOKUP(Transaction[[#This Row],[Category]],categories[],2,FALSE)</f>
        <v>Merchandise</v>
      </c>
    </row>
    <row r="1055" spans="1:5" x14ac:dyDescent="0.2">
      <c r="A1055" s="6">
        <v>44020</v>
      </c>
      <c r="B1055" t="s">
        <v>28</v>
      </c>
      <c r="C1055" t="s">
        <v>23</v>
      </c>
      <c r="D1055">
        <v>130.69999999999999</v>
      </c>
      <c r="E1055" t="str">
        <f>VLOOKUP(Transaction[[#This Row],[Category]],categories[],2,FALSE)</f>
        <v>Merchandise</v>
      </c>
    </row>
    <row r="1056" spans="1:5" x14ac:dyDescent="0.2">
      <c r="A1056" s="6">
        <v>44020</v>
      </c>
      <c r="B1056" t="s">
        <v>46</v>
      </c>
      <c r="C1056" t="s">
        <v>19</v>
      </c>
      <c r="D1056">
        <v>77.260000000000005</v>
      </c>
      <c r="E1056" t="str">
        <f>VLOOKUP(Transaction[[#This Row],[Category]],categories[],2,FALSE)</f>
        <v>Dining/Travel</v>
      </c>
    </row>
    <row r="1057" spans="1:5" x14ac:dyDescent="0.2">
      <c r="A1057" s="6">
        <v>44020</v>
      </c>
      <c r="B1057" t="s">
        <v>75</v>
      </c>
      <c r="C1057" t="s">
        <v>35</v>
      </c>
      <c r="D1057">
        <v>36.590000000000003</v>
      </c>
      <c r="E1057" t="str">
        <f>VLOOKUP(Transaction[[#This Row],[Category]],categories[],2,FALSE)</f>
        <v>Services</v>
      </c>
    </row>
    <row r="1058" spans="1:5" x14ac:dyDescent="0.2">
      <c r="A1058" s="6">
        <v>44020</v>
      </c>
      <c r="B1058" t="s">
        <v>78</v>
      </c>
      <c r="C1058" t="s">
        <v>50</v>
      </c>
      <c r="D1058">
        <v>6.36</v>
      </c>
      <c r="E1058" t="str">
        <f>VLOOKUP(Transaction[[#This Row],[Category]],categories[],2,FALSE)</f>
        <v>Services</v>
      </c>
    </row>
    <row r="1059" spans="1:5" x14ac:dyDescent="0.2">
      <c r="A1059" s="6">
        <v>44020</v>
      </c>
      <c r="B1059" t="s">
        <v>33</v>
      </c>
      <c r="C1059" t="s">
        <v>19</v>
      </c>
      <c r="D1059">
        <v>86.94</v>
      </c>
      <c r="E1059" t="str">
        <f>VLOOKUP(Transaction[[#This Row],[Category]],categories[],2,FALSE)</f>
        <v>Dining/Travel</v>
      </c>
    </row>
    <row r="1060" spans="1:5" x14ac:dyDescent="0.2">
      <c r="A1060" s="6">
        <v>44021</v>
      </c>
      <c r="B1060" t="s">
        <v>39</v>
      </c>
      <c r="C1060" t="s">
        <v>23</v>
      </c>
      <c r="D1060">
        <v>22.98</v>
      </c>
      <c r="E1060" t="str">
        <f>VLOOKUP(Transaction[[#This Row],[Category]],categories[],2,FALSE)</f>
        <v>Merchandise</v>
      </c>
    </row>
    <row r="1061" spans="1:5" x14ac:dyDescent="0.2">
      <c r="A1061" s="6">
        <v>44021</v>
      </c>
      <c r="B1061" t="s">
        <v>54</v>
      </c>
      <c r="C1061" t="s">
        <v>19</v>
      </c>
      <c r="D1061">
        <v>22.06</v>
      </c>
      <c r="E1061" t="str">
        <f>VLOOKUP(Transaction[[#This Row],[Category]],categories[],2,FALSE)</f>
        <v>Dining/Travel</v>
      </c>
    </row>
    <row r="1062" spans="1:5" x14ac:dyDescent="0.2">
      <c r="A1062" s="6">
        <v>44022</v>
      </c>
      <c r="B1062" t="s">
        <v>39</v>
      </c>
      <c r="C1062" t="s">
        <v>23</v>
      </c>
      <c r="D1062">
        <v>29.05</v>
      </c>
      <c r="E1062" t="str">
        <f>VLOOKUP(Transaction[[#This Row],[Category]],categories[],2,FALSE)</f>
        <v>Merchandise</v>
      </c>
    </row>
    <row r="1063" spans="1:5" x14ac:dyDescent="0.2">
      <c r="A1063" s="6">
        <v>44023</v>
      </c>
      <c r="B1063" t="s">
        <v>78</v>
      </c>
      <c r="C1063" t="s">
        <v>50</v>
      </c>
      <c r="D1063">
        <v>9.1199999999999992</v>
      </c>
      <c r="E1063" t="str">
        <f>VLOOKUP(Transaction[[#This Row],[Category]],categories[],2,FALSE)</f>
        <v>Services</v>
      </c>
    </row>
    <row r="1064" spans="1:5" x14ac:dyDescent="0.2">
      <c r="A1064" s="6">
        <v>44023</v>
      </c>
      <c r="B1064" t="s">
        <v>24</v>
      </c>
      <c r="C1064" t="s">
        <v>23</v>
      </c>
      <c r="D1064">
        <v>45.96</v>
      </c>
      <c r="E1064" t="str">
        <f>VLOOKUP(Transaction[[#This Row],[Category]],categories[],2,FALSE)</f>
        <v>Merchandise</v>
      </c>
    </row>
    <row r="1065" spans="1:5" x14ac:dyDescent="0.2">
      <c r="A1065" s="6">
        <v>44023</v>
      </c>
      <c r="B1065" t="s">
        <v>24</v>
      </c>
      <c r="C1065" t="s">
        <v>23</v>
      </c>
      <c r="D1065">
        <v>67.83</v>
      </c>
      <c r="E1065" t="str">
        <f>VLOOKUP(Transaction[[#This Row],[Category]],categories[],2,FALSE)</f>
        <v>Merchandise</v>
      </c>
    </row>
    <row r="1066" spans="1:5" x14ac:dyDescent="0.2">
      <c r="A1066" s="6">
        <v>44024</v>
      </c>
      <c r="B1066" t="s">
        <v>31</v>
      </c>
      <c r="C1066" t="s">
        <v>23</v>
      </c>
      <c r="D1066">
        <v>309.43</v>
      </c>
      <c r="E1066" t="str">
        <f>VLOOKUP(Transaction[[#This Row],[Category]],categories[],2,FALSE)</f>
        <v>Merchandise</v>
      </c>
    </row>
    <row r="1067" spans="1:5" x14ac:dyDescent="0.2">
      <c r="A1067" s="6">
        <v>44024</v>
      </c>
      <c r="B1067" t="s">
        <v>30</v>
      </c>
      <c r="C1067" t="s">
        <v>26</v>
      </c>
      <c r="D1067">
        <v>28.09</v>
      </c>
      <c r="E1067" t="str">
        <f>VLOOKUP(Transaction[[#This Row],[Category]],categories[],2,FALSE)</f>
        <v>Services</v>
      </c>
    </row>
    <row r="1068" spans="1:5" x14ac:dyDescent="0.2">
      <c r="A1068" s="6">
        <v>44024</v>
      </c>
      <c r="B1068" t="s">
        <v>42</v>
      </c>
      <c r="C1068" t="s">
        <v>41</v>
      </c>
      <c r="D1068">
        <v>9.1999999999999993</v>
      </c>
      <c r="E1068" t="str">
        <f>VLOOKUP(Transaction[[#This Row],[Category]],categories[],2,FALSE)</f>
        <v>Services</v>
      </c>
    </row>
    <row r="1069" spans="1:5" x14ac:dyDescent="0.2">
      <c r="A1069" s="6">
        <v>44025</v>
      </c>
      <c r="B1069" t="s">
        <v>43</v>
      </c>
      <c r="C1069" t="s">
        <v>10</v>
      </c>
      <c r="D1069">
        <v>109.96</v>
      </c>
      <c r="E1069" t="str">
        <f>VLOOKUP(Transaction[[#This Row],[Category]],categories[],2,FALSE)</f>
        <v>Utilities</v>
      </c>
    </row>
    <row r="1070" spans="1:5" x14ac:dyDescent="0.2">
      <c r="A1070" s="6">
        <v>44025</v>
      </c>
      <c r="B1070" t="s">
        <v>22</v>
      </c>
      <c r="C1070" t="s">
        <v>19</v>
      </c>
      <c r="D1070">
        <v>9.7899999999999991</v>
      </c>
      <c r="E1070" t="str">
        <f>VLOOKUP(Transaction[[#This Row],[Category]],categories[],2,FALSE)</f>
        <v>Dining/Travel</v>
      </c>
    </row>
    <row r="1071" spans="1:5" x14ac:dyDescent="0.2">
      <c r="A1071" s="6">
        <v>44025</v>
      </c>
      <c r="B1071" t="s">
        <v>22</v>
      </c>
      <c r="C1071" t="s">
        <v>19</v>
      </c>
      <c r="D1071">
        <v>13.92</v>
      </c>
      <c r="E1071" t="str">
        <f>VLOOKUP(Transaction[[#This Row],[Category]],categories[],2,FALSE)</f>
        <v>Dining/Travel</v>
      </c>
    </row>
    <row r="1072" spans="1:5" x14ac:dyDescent="0.2">
      <c r="A1072" s="6">
        <v>44026</v>
      </c>
      <c r="B1072" t="s">
        <v>73</v>
      </c>
      <c r="C1072" t="s">
        <v>72</v>
      </c>
      <c r="D1072">
        <v>52.21</v>
      </c>
      <c r="E1072" t="str">
        <f>VLOOKUP(Transaction[[#This Row],[Category]],categories[],2,FALSE)</f>
        <v>Services</v>
      </c>
    </row>
    <row r="1073" spans="1:5" x14ac:dyDescent="0.2">
      <c r="A1073" s="6">
        <v>44026</v>
      </c>
      <c r="B1073" t="s">
        <v>24</v>
      </c>
      <c r="C1073" t="s">
        <v>23</v>
      </c>
      <c r="D1073">
        <v>46.26</v>
      </c>
      <c r="E1073" t="str">
        <f>VLOOKUP(Transaction[[#This Row],[Category]],categories[],2,FALSE)</f>
        <v>Merchandise</v>
      </c>
    </row>
    <row r="1074" spans="1:5" x14ac:dyDescent="0.2">
      <c r="A1074" s="6">
        <v>44026</v>
      </c>
      <c r="B1074" t="s">
        <v>47</v>
      </c>
      <c r="C1074" t="s">
        <v>20</v>
      </c>
      <c r="D1074">
        <v>9.59</v>
      </c>
      <c r="E1074" t="str">
        <f>VLOOKUP(Transaction[[#This Row],[Category]],categories[],2,FALSE)</f>
        <v>Utilities</v>
      </c>
    </row>
    <row r="1075" spans="1:5" x14ac:dyDescent="0.2">
      <c r="A1075" s="6">
        <v>44027</v>
      </c>
      <c r="B1075" t="s">
        <v>28</v>
      </c>
      <c r="C1075" t="s">
        <v>23</v>
      </c>
      <c r="D1075">
        <v>108.7</v>
      </c>
      <c r="E1075" t="str">
        <f>VLOOKUP(Transaction[[#This Row],[Category]],categories[],2,FALSE)</f>
        <v>Merchandise</v>
      </c>
    </row>
    <row r="1076" spans="1:5" x14ac:dyDescent="0.2">
      <c r="A1076" s="6">
        <v>44027</v>
      </c>
      <c r="B1076" t="s">
        <v>30</v>
      </c>
      <c r="C1076" t="s">
        <v>26</v>
      </c>
      <c r="D1076">
        <v>24.96</v>
      </c>
      <c r="E1076" t="str">
        <f>VLOOKUP(Transaction[[#This Row],[Category]],categories[],2,FALSE)</f>
        <v>Services</v>
      </c>
    </row>
    <row r="1077" spans="1:5" x14ac:dyDescent="0.2">
      <c r="A1077" s="6">
        <v>44027</v>
      </c>
      <c r="B1077" t="s">
        <v>52</v>
      </c>
      <c r="C1077" t="s">
        <v>23</v>
      </c>
      <c r="D1077">
        <v>82.42</v>
      </c>
      <c r="E1077" t="str">
        <f>VLOOKUP(Transaction[[#This Row],[Category]],categories[],2,FALSE)</f>
        <v>Merchandise</v>
      </c>
    </row>
    <row r="1078" spans="1:5" x14ac:dyDescent="0.2">
      <c r="A1078" s="6">
        <v>44027</v>
      </c>
      <c r="B1078" t="s">
        <v>25</v>
      </c>
      <c r="C1078" t="s">
        <v>19</v>
      </c>
      <c r="D1078">
        <v>10.47</v>
      </c>
      <c r="E1078" t="str">
        <f>VLOOKUP(Transaction[[#This Row],[Category]],categories[],2,FALSE)</f>
        <v>Dining/Travel</v>
      </c>
    </row>
    <row r="1079" spans="1:5" x14ac:dyDescent="0.2">
      <c r="A1079" s="6">
        <v>44027</v>
      </c>
      <c r="B1079" t="s">
        <v>38</v>
      </c>
      <c r="C1079" t="s">
        <v>23</v>
      </c>
      <c r="D1079">
        <v>71.08</v>
      </c>
      <c r="E1079" t="str">
        <f>VLOOKUP(Transaction[[#This Row],[Category]],categories[],2,FALSE)</f>
        <v>Merchandise</v>
      </c>
    </row>
    <row r="1080" spans="1:5" x14ac:dyDescent="0.2">
      <c r="A1080" s="6">
        <v>44027</v>
      </c>
      <c r="B1080" t="s">
        <v>33</v>
      </c>
      <c r="C1080" t="s">
        <v>19</v>
      </c>
      <c r="D1080">
        <v>11.05</v>
      </c>
      <c r="E1080" t="str">
        <f>VLOOKUP(Transaction[[#This Row],[Category]],categories[],2,FALSE)</f>
        <v>Dining/Travel</v>
      </c>
    </row>
    <row r="1081" spans="1:5" x14ac:dyDescent="0.2">
      <c r="A1081" s="6">
        <v>44027</v>
      </c>
      <c r="B1081" t="s">
        <v>84</v>
      </c>
      <c r="C1081" t="s">
        <v>50</v>
      </c>
      <c r="D1081">
        <v>197.56</v>
      </c>
      <c r="E1081" t="str">
        <f>VLOOKUP(Transaction[[#This Row],[Category]],categories[],2,FALSE)</f>
        <v>Services</v>
      </c>
    </row>
    <row r="1082" spans="1:5" x14ac:dyDescent="0.2">
      <c r="A1082" s="6">
        <v>44028</v>
      </c>
      <c r="B1082" t="s">
        <v>45</v>
      </c>
      <c r="C1082" t="s">
        <v>19</v>
      </c>
      <c r="D1082">
        <v>62.1</v>
      </c>
      <c r="E1082" t="str">
        <f>VLOOKUP(Transaction[[#This Row],[Category]],categories[],2,FALSE)</f>
        <v>Dining/Travel</v>
      </c>
    </row>
    <row r="1083" spans="1:5" x14ac:dyDescent="0.2">
      <c r="A1083" s="6">
        <v>44029</v>
      </c>
      <c r="B1083" t="s">
        <v>37</v>
      </c>
      <c r="C1083" t="s">
        <v>19</v>
      </c>
      <c r="D1083">
        <v>12.69</v>
      </c>
      <c r="E1083" t="str">
        <f>VLOOKUP(Transaction[[#This Row],[Category]],categories[],2,FALSE)</f>
        <v>Dining/Travel</v>
      </c>
    </row>
    <row r="1084" spans="1:5" x14ac:dyDescent="0.2">
      <c r="A1084" s="6">
        <v>44029</v>
      </c>
      <c r="B1084" t="s">
        <v>27</v>
      </c>
      <c r="C1084" t="s">
        <v>26</v>
      </c>
      <c r="D1084">
        <v>32.89</v>
      </c>
      <c r="E1084" t="str">
        <f>VLOOKUP(Transaction[[#This Row],[Category]],categories[],2,FALSE)</f>
        <v>Services</v>
      </c>
    </row>
    <row r="1085" spans="1:5" x14ac:dyDescent="0.2">
      <c r="A1085" s="6">
        <v>44030</v>
      </c>
      <c r="B1085" t="s">
        <v>22</v>
      </c>
      <c r="C1085" t="s">
        <v>19</v>
      </c>
      <c r="D1085">
        <v>33.99</v>
      </c>
      <c r="E1085" t="str">
        <f>VLOOKUP(Transaction[[#This Row],[Category]],categories[],2,FALSE)</f>
        <v>Dining/Travel</v>
      </c>
    </row>
    <row r="1086" spans="1:5" x14ac:dyDescent="0.2">
      <c r="A1086" s="6">
        <v>44030</v>
      </c>
      <c r="B1086" t="s">
        <v>32</v>
      </c>
      <c r="C1086" t="s">
        <v>19</v>
      </c>
      <c r="D1086">
        <v>34.909999999999997</v>
      </c>
      <c r="E1086" t="str">
        <f>VLOOKUP(Transaction[[#This Row],[Category]],categories[],2,FALSE)</f>
        <v>Dining/Travel</v>
      </c>
    </row>
    <row r="1087" spans="1:5" x14ac:dyDescent="0.2">
      <c r="A1087" s="6">
        <v>44030</v>
      </c>
      <c r="B1087" t="s">
        <v>31</v>
      </c>
      <c r="C1087" t="s">
        <v>23</v>
      </c>
      <c r="D1087">
        <v>30</v>
      </c>
      <c r="E1087" t="str">
        <f>VLOOKUP(Transaction[[#This Row],[Category]],categories[],2,FALSE)</f>
        <v>Merchandise</v>
      </c>
    </row>
    <row r="1088" spans="1:5" x14ac:dyDescent="0.2">
      <c r="A1088" s="6">
        <v>44030</v>
      </c>
      <c r="B1088" t="s">
        <v>29</v>
      </c>
      <c r="C1088" t="s">
        <v>19</v>
      </c>
      <c r="D1088">
        <v>11.59</v>
      </c>
      <c r="E1088" t="str">
        <f>VLOOKUP(Transaction[[#This Row],[Category]],categories[],2,FALSE)</f>
        <v>Dining/Travel</v>
      </c>
    </row>
    <row r="1089" spans="1:5" x14ac:dyDescent="0.2">
      <c r="A1089" s="6">
        <v>44031</v>
      </c>
      <c r="B1089" t="s">
        <v>31</v>
      </c>
      <c r="C1089" t="s">
        <v>23</v>
      </c>
      <c r="D1089">
        <v>72.97</v>
      </c>
      <c r="E1089" t="str">
        <f>VLOOKUP(Transaction[[#This Row],[Category]],categories[],2,FALSE)</f>
        <v>Merchandise</v>
      </c>
    </row>
    <row r="1090" spans="1:5" x14ac:dyDescent="0.2">
      <c r="A1090" s="6">
        <v>44031</v>
      </c>
      <c r="B1090" t="s">
        <v>36</v>
      </c>
      <c r="C1090" t="s">
        <v>35</v>
      </c>
      <c r="D1090">
        <v>74.34</v>
      </c>
      <c r="E1090" t="str">
        <f>VLOOKUP(Transaction[[#This Row],[Category]],categories[],2,FALSE)</f>
        <v>Services</v>
      </c>
    </row>
    <row r="1091" spans="1:5" x14ac:dyDescent="0.2">
      <c r="A1091" s="6">
        <v>44031</v>
      </c>
      <c r="B1091" t="s">
        <v>55</v>
      </c>
      <c r="C1091" t="s">
        <v>19</v>
      </c>
      <c r="D1091">
        <v>18.39</v>
      </c>
      <c r="E1091" t="str">
        <f>VLOOKUP(Transaction[[#This Row],[Category]],categories[],2,FALSE)</f>
        <v>Dining/Travel</v>
      </c>
    </row>
    <row r="1092" spans="1:5" x14ac:dyDescent="0.2">
      <c r="A1092" s="6">
        <v>44032</v>
      </c>
      <c r="B1092" t="s">
        <v>28</v>
      </c>
      <c r="C1092" t="s">
        <v>23</v>
      </c>
      <c r="D1092">
        <v>70.16</v>
      </c>
      <c r="E1092" t="str">
        <f>VLOOKUP(Transaction[[#This Row],[Category]],categories[],2,FALSE)</f>
        <v>Merchandise</v>
      </c>
    </row>
    <row r="1093" spans="1:5" x14ac:dyDescent="0.2">
      <c r="A1093" s="6">
        <v>44032</v>
      </c>
      <c r="B1093" t="s">
        <v>38</v>
      </c>
      <c r="C1093" t="s">
        <v>23</v>
      </c>
      <c r="D1093">
        <v>113.12</v>
      </c>
      <c r="E1093" t="str">
        <f>VLOOKUP(Transaction[[#This Row],[Category]],categories[],2,FALSE)</f>
        <v>Merchandise</v>
      </c>
    </row>
    <row r="1094" spans="1:5" x14ac:dyDescent="0.2">
      <c r="A1094" s="6">
        <v>44032</v>
      </c>
      <c r="B1094" t="s">
        <v>85</v>
      </c>
      <c r="C1094" t="s">
        <v>65</v>
      </c>
      <c r="D1094">
        <v>223.38</v>
      </c>
      <c r="E1094" t="str">
        <f>VLOOKUP(Transaction[[#This Row],[Category]],categories[],2,FALSE)</f>
        <v>Dining/Travel</v>
      </c>
    </row>
    <row r="1095" spans="1:5" x14ac:dyDescent="0.2">
      <c r="A1095" s="6">
        <v>44032</v>
      </c>
      <c r="B1095" t="s">
        <v>34</v>
      </c>
      <c r="C1095" t="s">
        <v>19</v>
      </c>
      <c r="D1095">
        <v>7.06</v>
      </c>
      <c r="E1095" t="str">
        <f>VLOOKUP(Transaction[[#This Row],[Category]],categories[],2,FALSE)</f>
        <v>Dining/Travel</v>
      </c>
    </row>
    <row r="1096" spans="1:5" x14ac:dyDescent="0.2">
      <c r="A1096" s="6">
        <v>44032</v>
      </c>
      <c r="B1096" t="s">
        <v>24</v>
      </c>
      <c r="C1096" t="s">
        <v>23</v>
      </c>
      <c r="D1096">
        <v>19.98</v>
      </c>
      <c r="E1096" t="str">
        <f>VLOOKUP(Transaction[[#This Row],[Category]],categories[],2,FALSE)</f>
        <v>Merchandise</v>
      </c>
    </row>
    <row r="1097" spans="1:5" x14ac:dyDescent="0.2">
      <c r="A1097" s="6">
        <v>44033</v>
      </c>
      <c r="B1097" t="s">
        <v>39</v>
      </c>
      <c r="C1097" t="s">
        <v>23</v>
      </c>
      <c r="D1097">
        <v>42.85</v>
      </c>
      <c r="E1097" t="str">
        <f>VLOOKUP(Transaction[[#This Row],[Category]],categories[],2,FALSE)</f>
        <v>Merchandise</v>
      </c>
    </row>
    <row r="1098" spans="1:5" x14ac:dyDescent="0.2">
      <c r="A1098" s="6">
        <v>44033</v>
      </c>
      <c r="B1098" t="s">
        <v>32</v>
      </c>
      <c r="C1098" t="s">
        <v>19</v>
      </c>
      <c r="D1098">
        <v>8.65</v>
      </c>
      <c r="E1098" t="str">
        <f>VLOOKUP(Transaction[[#This Row],[Category]],categories[],2,FALSE)</f>
        <v>Dining/Travel</v>
      </c>
    </row>
    <row r="1099" spans="1:5" x14ac:dyDescent="0.2">
      <c r="A1099" s="6">
        <v>44033</v>
      </c>
      <c r="B1099" t="s">
        <v>31</v>
      </c>
      <c r="C1099" t="s">
        <v>23</v>
      </c>
      <c r="D1099">
        <v>66.900000000000006</v>
      </c>
      <c r="E1099" t="str">
        <f>VLOOKUP(Transaction[[#This Row],[Category]],categories[],2,FALSE)</f>
        <v>Merchandise</v>
      </c>
    </row>
    <row r="1100" spans="1:5" x14ac:dyDescent="0.2">
      <c r="A1100" s="6">
        <v>44033</v>
      </c>
      <c r="B1100" t="s">
        <v>22</v>
      </c>
      <c r="C1100" t="s">
        <v>19</v>
      </c>
      <c r="D1100">
        <v>7.64</v>
      </c>
      <c r="E1100" t="str">
        <f>VLOOKUP(Transaction[[#This Row],[Category]],categories[],2,FALSE)</f>
        <v>Dining/Travel</v>
      </c>
    </row>
    <row r="1101" spans="1:5" x14ac:dyDescent="0.2">
      <c r="A1101" s="6">
        <v>44033</v>
      </c>
      <c r="B1101" t="s">
        <v>30</v>
      </c>
      <c r="C1101" t="s">
        <v>26</v>
      </c>
      <c r="D1101">
        <v>3.35</v>
      </c>
      <c r="E1101" t="str">
        <f>VLOOKUP(Transaction[[#This Row],[Category]],categories[],2,FALSE)</f>
        <v>Services</v>
      </c>
    </row>
    <row r="1102" spans="1:5" x14ac:dyDescent="0.2">
      <c r="A1102" s="6">
        <v>44034</v>
      </c>
      <c r="B1102" t="s">
        <v>28</v>
      </c>
      <c r="C1102" t="s">
        <v>23</v>
      </c>
      <c r="D1102">
        <v>10.97</v>
      </c>
      <c r="E1102" t="str">
        <f>VLOOKUP(Transaction[[#This Row],[Category]],categories[],2,FALSE)</f>
        <v>Merchandise</v>
      </c>
    </row>
    <row r="1103" spans="1:5" x14ac:dyDescent="0.2">
      <c r="A1103" s="6">
        <v>44034</v>
      </c>
      <c r="B1103" t="s">
        <v>45</v>
      </c>
      <c r="C1103" t="s">
        <v>19</v>
      </c>
      <c r="D1103">
        <v>34</v>
      </c>
      <c r="E1103" t="str">
        <f>VLOOKUP(Transaction[[#This Row],[Category]],categories[],2,FALSE)</f>
        <v>Dining/Travel</v>
      </c>
    </row>
    <row r="1104" spans="1:5" x14ac:dyDescent="0.2">
      <c r="A1104" s="6">
        <v>44034</v>
      </c>
      <c r="B1104" t="s">
        <v>29</v>
      </c>
      <c r="C1104" t="s">
        <v>19</v>
      </c>
      <c r="D1104">
        <v>18.8</v>
      </c>
      <c r="E1104" t="str">
        <f>VLOOKUP(Transaction[[#This Row],[Category]],categories[],2,FALSE)</f>
        <v>Dining/Travel</v>
      </c>
    </row>
    <row r="1105" spans="1:5" x14ac:dyDescent="0.2">
      <c r="A1105" s="6">
        <v>44034</v>
      </c>
      <c r="B1105" t="s">
        <v>69</v>
      </c>
      <c r="C1105" t="s">
        <v>68</v>
      </c>
      <c r="D1105">
        <v>305.04000000000002</v>
      </c>
      <c r="E1105" t="str">
        <f>VLOOKUP(Transaction[[#This Row],[Category]],categories[],2,FALSE)</f>
        <v>Dining/Travel</v>
      </c>
    </row>
    <row r="1106" spans="1:5" x14ac:dyDescent="0.2">
      <c r="A1106" s="6">
        <v>44035</v>
      </c>
      <c r="B1106" t="s">
        <v>28</v>
      </c>
      <c r="C1106" t="s">
        <v>23</v>
      </c>
      <c r="D1106">
        <v>30.29</v>
      </c>
      <c r="E1106" t="str">
        <f>VLOOKUP(Transaction[[#This Row],[Category]],categories[],2,FALSE)</f>
        <v>Merchandise</v>
      </c>
    </row>
    <row r="1107" spans="1:5" x14ac:dyDescent="0.2">
      <c r="A1107" s="6">
        <v>44035</v>
      </c>
      <c r="B1107" t="s">
        <v>38</v>
      </c>
      <c r="C1107" t="s">
        <v>23</v>
      </c>
      <c r="D1107">
        <v>108.76</v>
      </c>
      <c r="E1107" t="str">
        <f>VLOOKUP(Transaction[[#This Row],[Category]],categories[],2,FALSE)</f>
        <v>Merchandise</v>
      </c>
    </row>
    <row r="1108" spans="1:5" x14ac:dyDescent="0.2">
      <c r="A1108" s="6">
        <v>44035</v>
      </c>
      <c r="B1108" t="s">
        <v>29</v>
      </c>
      <c r="C1108" t="s">
        <v>19</v>
      </c>
      <c r="D1108">
        <v>9.92</v>
      </c>
      <c r="E1108" t="str">
        <f>VLOOKUP(Transaction[[#This Row],[Category]],categories[],2,FALSE)</f>
        <v>Dining/Travel</v>
      </c>
    </row>
    <row r="1109" spans="1:5" x14ac:dyDescent="0.2">
      <c r="A1109" s="6">
        <v>44036</v>
      </c>
      <c r="B1109" t="s">
        <v>37</v>
      </c>
      <c r="C1109" t="s">
        <v>19</v>
      </c>
      <c r="D1109">
        <v>42.22</v>
      </c>
      <c r="E1109" t="str">
        <f>VLOOKUP(Transaction[[#This Row],[Category]],categories[],2,FALSE)</f>
        <v>Dining/Travel</v>
      </c>
    </row>
    <row r="1110" spans="1:5" x14ac:dyDescent="0.2">
      <c r="A1110" s="6">
        <v>44036</v>
      </c>
      <c r="B1110" t="s">
        <v>28</v>
      </c>
      <c r="C1110" t="s">
        <v>23</v>
      </c>
      <c r="D1110">
        <v>6.15</v>
      </c>
      <c r="E1110" t="str">
        <f>VLOOKUP(Transaction[[#This Row],[Category]],categories[],2,FALSE)</f>
        <v>Merchandise</v>
      </c>
    </row>
    <row r="1111" spans="1:5" x14ac:dyDescent="0.2">
      <c r="A1111" s="6">
        <v>44036</v>
      </c>
      <c r="B1111" t="s">
        <v>30</v>
      </c>
      <c r="C1111" t="s">
        <v>26</v>
      </c>
      <c r="D1111">
        <v>22.63</v>
      </c>
      <c r="E1111" t="str">
        <f>VLOOKUP(Transaction[[#This Row],[Category]],categories[],2,FALSE)</f>
        <v>Services</v>
      </c>
    </row>
    <row r="1112" spans="1:5" x14ac:dyDescent="0.2">
      <c r="A1112" s="6">
        <v>44036</v>
      </c>
      <c r="B1112" t="s">
        <v>39</v>
      </c>
      <c r="C1112" t="s">
        <v>23</v>
      </c>
      <c r="D1112">
        <v>77.650000000000006</v>
      </c>
      <c r="E1112" t="str">
        <f>VLOOKUP(Transaction[[#This Row],[Category]],categories[],2,FALSE)</f>
        <v>Merchandise</v>
      </c>
    </row>
    <row r="1113" spans="1:5" x14ac:dyDescent="0.2">
      <c r="A1113" s="6">
        <v>44036</v>
      </c>
      <c r="B1113" t="s">
        <v>28</v>
      </c>
      <c r="C1113" t="s">
        <v>23</v>
      </c>
      <c r="D1113">
        <v>3.54</v>
      </c>
      <c r="E1113" t="str">
        <f>VLOOKUP(Transaction[[#This Row],[Category]],categories[],2,FALSE)</f>
        <v>Merchandise</v>
      </c>
    </row>
    <row r="1114" spans="1:5" x14ac:dyDescent="0.2">
      <c r="A1114" s="6">
        <v>44036</v>
      </c>
      <c r="B1114" t="s">
        <v>27</v>
      </c>
      <c r="C1114" t="s">
        <v>26</v>
      </c>
      <c r="D1114">
        <v>49.87</v>
      </c>
      <c r="E1114" t="str">
        <f>VLOOKUP(Transaction[[#This Row],[Category]],categories[],2,FALSE)</f>
        <v>Services</v>
      </c>
    </row>
    <row r="1115" spans="1:5" x14ac:dyDescent="0.2">
      <c r="A1115" s="6">
        <v>44037</v>
      </c>
      <c r="B1115" t="s">
        <v>69</v>
      </c>
      <c r="C1115" t="s">
        <v>68</v>
      </c>
      <c r="D1115">
        <v>114.58</v>
      </c>
      <c r="E1115" t="str">
        <f>VLOOKUP(Transaction[[#This Row],[Category]],categories[],2,FALSE)</f>
        <v>Dining/Travel</v>
      </c>
    </row>
    <row r="1116" spans="1:5" x14ac:dyDescent="0.2">
      <c r="A1116" s="6">
        <v>44038</v>
      </c>
      <c r="B1116" t="s">
        <v>31</v>
      </c>
      <c r="C1116" t="s">
        <v>23</v>
      </c>
      <c r="D1116">
        <v>34.17</v>
      </c>
      <c r="E1116" t="str">
        <f>VLOOKUP(Transaction[[#This Row],[Category]],categories[],2,FALSE)</f>
        <v>Merchandise</v>
      </c>
    </row>
    <row r="1117" spans="1:5" x14ac:dyDescent="0.2">
      <c r="A1117" s="6">
        <v>44039</v>
      </c>
      <c r="B1117" t="s">
        <v>32</v>
      </c>
      <c r="C1117" t="s">
        <v>19</v>
      </c>
      <c r="D1117">
        <v>34.58</v>
      </c>
      <c r="E1117" t="str">
        <f>VLOOKUP(Transaction[[#This Row],[Category]],categories[],2,FALSE)</f>
        <v>Dining/Travel</v>
      </c>
    </row>
    <row r="1118" spans="1:5" x14ac:dyDescent="0.2">
      <c r="A1118" s="6">
        <v>44039</v>
      </c>
      <c r="B1118" t="s">
        <v>29</v>
      </c>
      <c r="C1118" t="s">
        <v>19</v>
      </c>
      <c r="D1118">
        <v>10.56</v>
      </c>
      <c r="E1118" t="str">
        <f>VLOOKUP(Transaction[[#This Row],[Category]],categories[],2,FALSE)</f>
        <v>Dining/Travel</v>
      </c>
    </row>
    <row r="1119" spans="1:5" x14ac:dyDescent="0.2">
      <c r="A1119" s="6">
        <v>44039</v>
      </c>
      <c r="B1119" t="s">
        <v>52</v>
      </c>
      <c r="C1119" t="s">
        <v>23</v>
      </c>
      <c r="D1119">
        <v>150.56</v>
      </c>
      <c r="E1119" t="str">
        <f>VLOOKUP(Transaction[[#This Row],[Category]],categories[],2,FALSE)</f>
        <v>Merchandise</v>
      </c>
    </row>
    <row r="1120" spans="1:5" x14ac:dyDescent="0.2">
      <c r="A1120" s="6">
        <v>44040</v>
      </c>
      <c r="B1120" t="s">
        <v>38</v>
      </c>
      <c r="C1120" t="s">
        <v>23</v>
      </c>
      <c r="D1120">
        <v>30.1</v>
      </c>
      <c r="E1120" t="str">
        <f>VLOOKUP(Transaction[[#This Row],[Category]],categories[],2,FALSE)</f>
        <v>Merchandise</v>
      </c>
    </row>
    <row r="1121" spans="1:5" x14ac:dyDescent="0.2">
      <c r="A1121" s="6">
        <v>44040</v>
      </c>
      <c r="B1121" t="s">
        <v>31</v>
      </c>
      <c r="C1121" t="s">
        <v>23</v>
      </c>
      <c r="D1121">
        <v>9.1</v>
      </c>
      <c r="E1121" t="str">
        <f>VLOOKUP(Transaction[[#This Row],[Category]],categories[],2,FALSE)</f>
        <v>Merchandise</v>
      </c>
    </row>
    <row r="1122" spans="1:5" x14ac:dyDescent="0.2">
      <c r="A1122" s="6">
        <v>44040</v>
      </c>
      <c r="B1122" t="s">
        <v>28</v>
      </c>
      <c r="C1122" t="s">
        <v>23</v>
      </c>
      <c r="D1122">
        <v>148.21</v>
      </c>
      <c r="E1122" t="str">
        <f>VLOOKUP(Transaction[[#This Row],[Category]],categories[],2,FALSE)</f>
        <v>Merchandise</v>
      </c>
    </row>
    <row r="1123" spans="1:5" x14ac:dyDescent="0.2">
      <c r="A1123" s="6">
        <v>44040</v>
      </c>
      <c r="B1123" t="s">
        <v>37</v>
      </c>
      <c r="C1123" t="s">
        <v>19</v>
      </c>
      <c r="D1123">
        <v>45.6</v>
      </c>
      <c r="E1123" t="str">
        <f>VLOOKUP(Transaction[[#This Row],[Category]],categories[],2,FALSE)</f>
        <v>Dining/Travel</v>
      </c>
    </row>
    <row r="1124" spans="1:5" x14ac:dyDescent="0.2">
      <c r="A1124" s="6">
        <v>44040</v>
      </c>
      <c r="B1124" t="s">
        <v>37</v>
      </c>
      <c r="C1124" t="s">
        <v>19</v>
      </c>
      <c r="D1124">
        <v>16.920000000000002</v>
      </c>
      <c r="E1124" t="str">
        <f>VLOOKUP(Transaction[[#This Row],[Category]],categories[],2,FALSE)</f>
        <v>Dining/Travel</v>
      </c>
    </row>
    <row r="1125" spans="1:5" x14ac:dyDescent="0.2">
      <c r="A1125" s="6">
        <v>44041</v>
      </c>
      <c r="B1125" t="s">
        <v>45</v>
      </c>
      <c r="C1125" t="s">
        <v>19</v>
      </c>
      <c r="D1125">
        <v>24.17</v>
      </c>
      <c r="E1125" t="str">
        <f>VLOOKUP(Transaction[[#This Row],[Category]],categories[],2,FALSE)</f>
        <v>Dining/Travel</v>
      </c>
    </row>
    <row r="1126" spans="1:5" x14ac:dyDescent="0.2">
      <c r="A1126" s="6">
        <v>44041</v>
      </c>
      <c r="B1126" t="s">
        <v>40</v>
      </c>
      <c r="C1126" t="s">
        <v>19</v>
      </c>
      <c r="D1126">
        <v>38.799999999999997</v>
      </c>
      <c r="E1126" t="str">
        <f>VLOOKUP(Transaction[[#This Row],[Category]],categories[],2,FALSE)</f>
        <v>Dining/Travel</v>
      </c>
    </row>
    <row r="1127" spans="1:5" x14ac:dyDescent="0.2">
      <c r="A1127" s="6">
        <v>44041</v>
      </c>
      <c r="B1127" t="s">
        <v>52</v>
      </c>
      <c r="C1127" t="s">
        <v>23</v>
      </c>
      <c r="D1127">
        <v>14.33</v>
      </c>
      <c r="E1127" t="str">
        <f>VLOOKUP(Transaction[[#This Row],[Category]],categories[],2,FALSE)</f>
        <v>Merchandise</v>
      </c>
    </row>
    <row r="1128" spans="1:5" x14ac:dyDescent="0.2">
      <c r="A1128" s="6">
        <v>44042</v>
      </c>
      <c r="B1128" t="s">
        <v>38</v>
      </c>
      <c r="C1128" t="s">
        <v>23</v>
      </c>
      <c r="D1128">
        <v>45.13</v>
      </c>
      <c r="E1128" t="str">
        <f>VLOOKUP(Transaction[[#This Row],[Category]],categories[],2,FALSE)</f>
        <v>Merchandise</v>
      </c>
    </row>
    <row r="1129" spans="1:5" x14ac:dyDescent="0.2">
      <c r="A1129" s="6">
        <v>44043</v>
      </c>
      <c r="B1129" t="s">
        <v>46</v>
      </c>
      <c r="C1129" t="s">
        <v>19</v>
      </c>
      <c r="D1129">
        <v>27.29</v>
      </c>
      <c r="E1129" t="str">
        <f>VLOOKUP(Transaction[[#This Row],[Category]],categories[],2,FALSE)</f>
        <v>Dining/Travel</v>
      </c>
    </row>
    <row r="1130" spans="1:5" x14ac:dyDescent="0.2">
      <c r="A1130" s="6">
        <f>DATE(YEAR(A1129),MONTH(A1129)+1,1)</f>
        <v>44044</v>
      </c>
      <c r="B1130" t="s">
        <v>57</v>
      </c>
      <c r="C1130" t="s">
        <v>56</v>
      </c>
      <c r="D1130">
        <v>1565</v>
      </c>
      <c r="E1130" t="str">
        <f>VLOOKUP(Transaction[[#This Row],[Category]],categories[],2,FALSE)</f>
        <v>Mortgage/Rent</v>
      </c>
    </row>
    <row r="1131" spans="1:5" x14ac:dyDescent="0.2">
      <c r="A1131" s="6">
        <v>44044</v>
      </c>
      <c r="B1131" t="s">
        <v>37</v>
      </c>
      <c r="C1131" t="s">
        <v>19</v>
      </c>
      <c r="D1131">
        <v>19.04</v>
      </c>
      <c r="E1131" t="str">
        <f>VLOOKUP(Transaction[[#This Row],[Category]],categories[],2,FALSE)</f>
        <v>Dining/Travel</v>
      </c>
    </row>
    <row r="1132" spans="1:5" x14ac:dyDescent="0.2">
      <c r="A1132" s="6">
        <v>44044</v>
      </c>
      <c r="B1132" t="s">
        <v>27</v>
      </c>
      <c r="C1132" t="s">
        <v>26</v>
      </c>
      <c r="D1132">
        <v>19.95</v>
      </c>
      <c r="E1132" t="str">
        <f>VLOOKUP(Transaction[[#This Row],[Category]],categories[],2,FALSE)</f>
        <v>Services</v>
      </c>
    </row>
    <row r="1133" spans="1:5" x14ac:dyDescent="0.2">
      <c r="A1133" s="6">
        <v>44045</v>
      </c>
      <c r="B1133" t="s">
        <v>24</v>
      </c>
      <c r="C1133" t="s">
        <v>23</v>
      </c>
      <c r="D1133">
        <v>30</v>
      </c>
      <c r="E1133" t="str">
        <f>VLOOKUP(Transaction[[#This Row],[Category]],categories[],2,FALSE)</f>
        <v>Merchandise</v>
      </c>
    </row>
    <row r="1134" spans="1:5" x14ac:dyDescent="0.2">
      <c r="A1134" s="6">
        <v>44045</v>
      </c>
      <c r="B1134" t="s">
        <v>52</v>
      </c>
      <c r="C1134" t="s">
        <v>23</v>
      </c>
      <c r="D1134">
        <v>51.43</v>
      </c>
      <c r="E1134" t="str">
        <f>VLOOKUP(Transaction[[#This Row],[Category]],categories[],2,FALSE)</f>
        <v>Merchandise</v>
      </c>
    </row>
    <row r="1135" spans="1:5" x14ac:dyDescent="0.2">
      <c r="A1135" s="6">
        <v>44046</v>
      </c>
      <c r="B1135" t="s">
        <v>25</v>
      </c>
      <c r="C1135" t="s">
        <v>19</v>
      </c>
      <c r="D1135">
        <v>175.77</v>
      </c>
      <c r="E1135" t="str">
        <f>VLOOKUP(Transaction[[#This Row],[Category]],categories[],2,FALSE)</f>
        <v>Dining/Travel</v>
      </c>
    </row>
    <row r="1136" spans="1:5" x14ac:dyDescent="0.2">
      <c r="A1136" s="6">
        <v>44047</v>
      </c>
      <c r="B1136" t="s">
        <v>52</v>
      </c>
      <c r="C1136" t="s">
        <v>23</v>
      </c>
      <c r="D1136">
        <v>45.61</v>
      </c>
      <c r="E1136" t="str">
        <f>VLOOKUP(Transaction[[#This Row],[Category]],categories[],2,FALSE)</f>
        <v>Merchandise</v>
      </c>
    </row>
    <row r="1137" spans="1:5" x14ac:dyDescent="0.2">
      <c r="A1137" s="6">
        <v>44047</v>
      </c>
      <c r="B1137" t="s">
        <v>77</v>
      </c>
      <c r="C1137" t="s">
        <v>48</v>
      </c>
      <c r="D1137">
        <v>111</v>
      </c>
      <c r="E1137" t="str">
        <f>VLOOKUP(Transaction[[#This Row],[Category]],categories[],2,FALSE)</f>
        <v>Dining/Travel</v>
      </c>
    </row>
    <row r="1138" spans="1:5" x14ac:dyDescent="0.2">
      <c r="A1138" s="6">
        <v>44047</v>
      </c>
      <c r="B1138" t="s">
        <v>38</v>
      </c>
      <c r="C1138" t="s">
        <v>23</v>
      </c>
      <c r="D1138">
        <v>74.61</v>
      </c>
      <c r="E1138" t="str">
        <f>VLOOKUP(Transaction[[#This Row],[Category]],categories[],2,FALSE)</f>
        <v>Merchandise</v>
      </c>
    </row>
    <row r="1139" spans="1:5" x14ac:dyDescent="0.2">
      <c r="A1139" s="6">
        <v>44047</v>
      </c>
      <c r="B1139" t="s">
        <v>29</v>
      </c>
      <c r="C1139" t="s">
        <v>19</v>
      </c>
      <c r="D1139">
        <v>12.05</v>
      </c>
      <c r="E1139" t="str">
        <f>VLOOKUP(Transaction[[#This Row],[Category]],categories[],2,FALSE)</f>
        <v>Dining/Travel</v>
      </c>
    </row>
    <row r="1140" spans="1:5" x14ac:dyDescent="0.2">
      <c r="A1140" s="6">
        <v>44047</v>
      </c>
      <c r="B1140" t="s">
        <v>52</v>
      </c>
      <c r="C1140" t="s">
        <v>23</v>
      </c>
      <c r="D1140">
        <v>44.04</v>
      </c>
      <c r="E1140" t="str">
        <f>VLOOKUP(Transaction[[#This Row],[Category]],categories[],2,FALSE)</f>
        <v>Merchandise</v>
      </c>
    </row>
    <row r="1141" spans="1:5" x14ac:dyDescent="0.2">
      <c r="A1141" s="6">
        <v>44048</v>
      </c>
      <c r="B1141" t="s">
        <v>39</v>
      </c>
      <c r="C1141" t="s">
        <v>23</v>
      </c>
      <c r="D1141">
        <v>65.05</v>
      </c>
      <c r="E1141" t="str">
        <f>VLOOKUP(Transaction[[#This Row],[Category]],categories[],2,FALSE)</f>
        <v>Merchandise</v>
      </c>
    </row>
    <row r="1142" spans="1:5" x14ac:dyDescent="0.2">
      <c r="A1142" s="6">
        <v>44048</v>
      </c>
      <c r="B1142" t="s">
        <v>28</v>
      </c>
      <c r="C1142" t="s">
        <v>23</v>
      </c>
      <c r="D1142">
        <v>10.15</v>
      </c>
      <c r="E1142" t="str">
        <f>VLOOKUP(Transaction[[#This Row],[Category]],categories[],2,FALSE)</f>
        <v>Merchandise</v>
      </c>
    </row>
    <row r="1143" spans="1:5" x14ac:dyDescent="0.2">
      <c r="A1143" s="6">
        <v>44048</v>
      </c>
      <c r="B1143" t="s">
        <v>42</v>
      </c>
      <c r="C1143" t="s">
        <v>41</v>
      </c>
      <c r="D1143">
        <v>12.9</v>
      </c>
      <c r="E1143" t="str">
        <f>VLOOKUP(Transaction[[#This Row],[Category]],categories[],2,FALSE)</f>
        <v>Services</v>
      </c>
    </row>
    <row r="1144" spans="1:5" x14ac:dyDescent="0.2">
      <c r="A1144" s="6">
        <v>44049</v>
      </c>
      <c r="B1144" t="s">
        <v>52</v>
      </c>
      <c r="C1144" t="s">
        <v>23</v>
      </c>
      <c r="D1144">
        <v>75.290000000000006</v>
      </c>
      <c r="E1144" t="str">
        <f>VLOOKUP(Transaction[[#This Row],[Category]],categories[],2,FALSE)</f>
        <v>Merchandise</v>
      </c>
    </row>
    <row r="1145" spans="1:5" x14ac:dyDescent="0.2">
      <c r="A1145" s="6">
        <v>44049</v>
      </c>
      <c r="B1145" t="s">
        <v>38</v>
      </c>
      <c r="C1145" t="s">
        <v>23</v>
      </c>
      <c r="D1145">
        <v>24.82</v>
      </c>
      <c r="E1145" t="str">
        <f>VLOOKUP(Transaction[[#This Row],[Category]],categories[],2,FALSE)</f>
        <v>Merchandise</v>
      </c>
    </row>
    <row r="1146" spans="1:5" x14ac:dyDescent="0.2">
      <c r="A1146" s="6">
        <v>44049</v>
      </c>
      <c r="B1146" t="s">
        <v>33</v>
      </c>
      <c r="C1146" t="s">
        <v>19</v>
      </c>
      <c r="D1146">
        <v>84.87</v>
      </c>
      <c r="E1146" t="str">
        <f>VLOOKUP(Transaction[[#This Row],[Category]],categories[],2,FALSE)</f>
        <v>Dining/Travel</v>
      </c>
    </row>
    <row r="1147" spans="1:5" x14ac:dyDescent="0.2">
      <c r="A1147" s="6">
        <v>44050</v>
      </c>
      <c r="B1147" t="s">
        <v>34</v>
      </c>
      <c r="C1147" t="s">
        <v>19</v>
      </c>
      <c r="D1147">
        <v>46</v>
      </c>
      <c r="E1147" t="str">
        <f>VLOOKUP(Transaction[[#This Row],[Category]],categories[],2,FALSE)</f>
        <v>Dining/Travel</v>
      </c>
    </row>
    <row r="1148" spans="1:5" x14ac:dyDescent="0.2">
      <c r="A1148" s="6">
        <v>44051</v>
      </c>
      <c r="B1148" t="s">
        <v>22</v>
      </c>
      <c r="C1148" t="s">
        <v>19</v>
      </c>
      <c r="D1148">
        <v>34.58</v>
      </c>
      <c r="E1148" t="str">
        <f>VLOOKUP(Transaction[[#This Row],[Category]],categories[],2,FALSE)</f>
        <v>Dining/Travel</v>
      </c>
    </row>
    <row r="1149" spans="1:5" x14ac:dyDescent="0.2">
      <c r="A1149" s="6">
        <v>44051</v>
      </c>
      <c r="B1149" t="s">
        <v>28</v>
      </c>
      <c r="C1149" t="s">
        <v>23</v>
      </c>
      <c r="D1149">
        <v>21.97</v>
      </c>
      <c r="E1149" t="str">
        <f>VLOOKUP(Transaction[[#This Row],[Category]],categories[],2,FALSE)</f>
        <v>Merchandise</v>
      </c>
    </row>
    <row r="1150" spans="1:5" x14ac:dyDescent="0.2">
      <c r="A1150" s="6">
        <v>44051</v>
      </c>
      <c r="B1150" t="s">
        <v>34</v>
      </c>
      <c r="C1150" t="s">
        <v>19</v>
      </c>
      <c r="D1150">
        <v>71.760000000000005</v>
      </c>
      <c r="E1150" t="str">
        <f>VLOOKUP(Transaction[[#This Row],[Category]],categories[],2,FALSE)</f>
        <v>Dining/Travel</v>
      </c>
    </row>
    <row r="1151" spans="1:5" x14ac:dyDescent="0.2">
      <c r="A1151" s="6">
        <v>44051</v>
      </c>
      <c r="B1151" t="s">
        <v>46</v>
      </c>
      <c r="C1151" t="s">
        <v>19</v>
      </c>
      <c r="D1151">
        <v>5.04</v>
      </c>
      <c r="E1151" t="str">
        <f>VLOOKUP(Transaction[[#This Row],[Category]],categories[],2,FALSE)</f>
        <v>Dining/Travel</v>
      </c>
    </row>
    <row r="1152" spans="1:5" x14ac:dyDescent="0.2">
      <c r="A1152" s="6">
        <v>44052</v>
      </c>
      <c r="B1152" t="s">
        <v>77</v>
      </c>
      <c r="C1152" t="s">
        <v>48</v>
      </c>
      <c r="D1152">
        <v>111</v>
      </c>
      <c r="E1152" t="str">
        <f>VLOOKUP(Transaction[[#This Row],[Category]],categories[],2,FALSE)</f>
        <v>Dining/Travel</v>
      </c>
    </row>
    <row r="1153" spans="1:5" x14ac:dyDescent="0.2">
      <c r="A1153" s="6">
        <v>44052</v>
      </c>
      <c r="B1153" t="s">
        <v>45</v>
      </c>
      <c r="C1153" t="s">
        <v>19</v>
      </c>
      <c r="D1153">
        <v>59.62</v>
      </c>
      <c r="E1153" t="str">
        <f>VLOOKUP(Transaction[[#This Row],[Category]],categories[],2,FALSE)</f>
        <v>Dining/Travel</v>
      </c>
    </row>
    <row r="1154" spans="1:5" x14ac:dyDescent="0.2">
      <c r="A1154" s="6">
        <v>44053</v>
      </c>
      <c r="B1154" t="s">
        <v>27</v>
      </c>
      <c r="C1154" t="s">
        <v>26</v>
      </c>
      <c r="D1154">
        <v>22.27</v>
      </c>
      <c r="E1154" t="str">
        <f>VLOOKUP(Transaction[[#This Row],[Category]],categories[],2,FALSE)</f>
        <v>Services</v>
      </c>
    </row>
    <row r="1155" spans="1:5" x14ac:dyDescent="0.2">
      <c r="A1155" s="6">
        <v>44053</v>
      </c>
      <c r="B1155" t="s">
        <v>38</v>
      </c>
      <c r="C1155" t="s">
        <v>23</v>
      </c>
      <c r="D1155">
        <v>113.42</v>
      </c>
      <c r="E1155" t="str">
        <f>VLOOKUP(Transaction[[#This Row],[Category]],categories[],2,FALSE)</f>
        <v>Merchandise</v>
      </c>
    </row>
    <row r="1156" spans="1:5" x14ac:dyDescent="0.2">
      <c r="A1156" s="6">
        <v>44054</v>
      </c>
      <c r="B1156" t="s">
        <v>31</v>
      </c>
      <c r="C1156" t="s">
        <v>23</v>
      </c>
      <c r="D1156">
        <v>35.159999999999997</v>
      </c>
      <c r="E1156" t="str">
        <f>VLOOKUP(Transaction[[#This Row],[Category]],categories[],2,FALSE)</f>
        <v>Merchandise</v>
      </c>
    </row>
    <row r="1157" spans="1:5" x14ac:dyDescent="0.2">
      <c r="A1157" s="6">
        <v>44054</v>
      </c>
      <c r="B1157" t="s">
        <v>42</v>
      </c>
      <c r="C1157" t="s">
        <v>41</v>
      </c>
      <c r="D1157">
        <v>6.8</v>
      </c>
      <c r="E1157" t="str">
        <f>VLOOKUP(Transaction[[#This Row],[Category]],categories[],2,FALSE)</f>
        <v>Services</v>
      </c>
    </row>
    <row r="1158" spans="1:5" x14ac:dyDescent="0.2">
      <c r="A1158" s="6">
        <v>44054</v>
      </c>
      <c r="B1158" t="s">
        <v>32</v>
      </c>
      <c r="C1158" t="s">
        <v>19</v>
      </c>
      <c r="D1158">
        <v>68.760000000000005</v>
      </c>
      <c r="E1158" t="str">
        <f>VLOOKUP(Transaction[[#This Row],[Category]],categories[],2,FALSE)</f>
        <v>Dining/Travel</v>
      </c>
    </row>
    <row r="1159" spans="1:5" x14ac:dyDescent="0.2">
      <c r="A1159" s="6">
        <v>44055</v>
      </c>
      <c r="B1159" t="s">
        <v>32</v>
      </c>
      <c r="C1159" t="s">
        <v>19</v>
      </c>
      <c r="D1159">
        <v>37.729999999999997</v>
      </c>
      <c r="E1159" t="str">
        <f>VLOOKUP(Transaction[[#This Row],[Category]],categories[],2,FALSE)</f>
        <v>Dining/Travel</v>
      </c>
    </row>
    <row r="1160" spans="1:5" x14ac:dyDescent="0.2">
      <c r="A1160" s="6">
        <v>44055</v>
      </c>
      <c r="B1160" t="s">
        <v>32</v>
      </c>
      <c r="C1160" t="s">
        <v>19</v>
      </c>
      <c r="D1160">
        <v>30.44</v>
      </c>
      <c r="E1160" t="str">
        <f>VLOOKUP(Transaction[[#This Row],[Category]],categories[],2,FALSE)</f>
        <v>Dining/Travel</v>
      </c>
    </row>
    <row r="1161" spans="1:5" x14ac:dyDescent="0.2">
      <c r="A1161" s="6">
        <v>44055</v>
      </c>
      <c r="B1161" t="s">
        <v>28</v>
      </c>
      <c r="C1161" t="s">
        <v>23</v>
      </c>
      <c r="D1161">
        <v>35.71</v>
      </c>
      <c r="E1161" t="str">
        <f>VLOOKUP(Transaction[[#This Row],[Category]],categories[],2,FALSE)</f>
        <v>Merchandise</v>
      </c>
    </row>
    <row r="1162" spans="1:5" x14ac:dyDescent="0.2">
      <c r="A1162" s="6">
        <v>44055</v>
      </c>
      <c r="B1162" t="s">
        <v>24</v>
      </c>
      <c r="C1162" t="s">
        <v>23</v>
      </c>
      <c r="D1162">
        <v>246.96</v>
      </c>
      <c r="E1162" t="str">
        <f>VLOOKUP(Transaction[[#This Row],[Category]],categories[],2,FALSE)</f>
        <v>Merchandise</v>
      </c>
    </row>
    <row r="1163" spans="1:5" x14ac:dyDescent="0.2">
      <c r="A1163" s="6">
        <v>44056</v>
      </c>
      <c r="B1163" t="s">
        <v>28</v>
      </c>
      <c r="C1163" t="s">
        <v>23</v>
      </c>
      <c r="D1163">
        <v>192.81</v>
      </c>
      <c r="E1163" t="str">
        <f>VLOOKUP(Transaction[[#This Row],[Category]],categories[],2,FALSE)</f>
        <v>Merchandise</v>
      </c>
    </row>
    <row r="1164" spans="1:5" x14ac:dyDescent="0.2">
      <c r="A1164" s="6">
        <v>44056</v>
      </c>
      <c r="B1164" t="s">
        <v>38</v>
      </c>
      <c r="C1164" t="s">
        <v>23</v>
      </c>
      <c r="D1164">
        <v>42.58</v>
      </c>
      <c r="E1164" t="str">
        <f>VLOOKUP(Transaction[[#This Row],[Category]],categories[],2,FALSE)</f>
        <v>Merchandise</v>
      </c>
    </row>
    <row r="1165" spans="1:5" x14ac:dyDescent="0.2">
      <c r="A1165" s="6">
        <v>44056</v>
      </c>
      <c r="B1165" t="s">
        <v>30</v>
      </c>
      <c r="C1165" t="s">
        <v>26</v>
      </c>
      <c r="D1165">
        <v>15.33</v>
      </c>
      <c r="E1165" t="str">
        <f>VLOOKUP(Transaction[[#This Row],[Category]],categories[],2,FALSE)</f>
        <v>Services</v>
      </c>
    </row>
    <row r="1166" spans="1:5" x14ac:dyDescent="0.2">
      <c r="A1166" s="6">
        <v>44056</v>
      </c>
      <c r="B1166" t="s">
        <v>28</v>
      </c>
      <c r="C1166" t="s">
        <v>23</v>
      </c>
      <c r="D1166">
        <v>62.73</v>
      </c>
      <c r="E1166" t="str">
        <f>VLOOKUP(Transaction[[#This Row],[Category]],categories[],2,FALSE)</f>
        <v>Merchandise</v>
      </c>
    </row>
    <row r="1167" spans="1:5" x14ac:dyDescent="0.2">
      <c r="A1167" s="6">
        <v>44057</v>
      </c>
      <c r="B1167" t="s">
        <v>78</v>
      </c>
      <c r="C1167" t="s">
        <v>50</v>
      </c>
      <c r="D1167">
        <v>14.16</v>
      </c>
      <c r="E1167" t="str">
        <f>VLOOKUP(Transaction[[#This Row],[Category]],categories[],2,FALSE)</f>
        <v>Services</v>
      </c>
    </row>
    <row r="1168" spans="1:5" x14ac:dyDescent="0.2">
      <c r="A1168" s="6">
        <v>44057</v>
      </c>
      <c r="B1168" t="s">
        <v>27</v>
      </c>
      <c r="C1168" t="s">
        <v>26</v>
      </c>
      <c r="D1168">
        <v>29.89</v>
      </c>
      <c r="E1168" t="str">
        <f>VLOOKUP(Transaction[[#This Row],[Category]],categories[],2,FALSE)</f>
        <v>Services</v>
      </c>
    </row>
    <row r="1169" spans="1:5" x14ac:dyDescent="0.2">
      <c r="A1169" s="6">
        <v>44057</v>
      </c>
      <c r="B1169" t="s">
        <v>45</v>
      </c>
      <c r="C1169" t="s">
        <v>19</v>
      </c>
      <c r="D1169">
        <v>41.08</v>
      </c>
      <c r="E1169" t="str">
        <f>VLOOKUP(Transaction[[#This Row],[Category]],categories[],2,FALSE)</f>
        <v>Dining/Travel</v>
      </c>
    </row>
    <row r="1170" spans="1:5" x14ac:dyDescent="0.2">
      <c r="A1170" s="6">
        <v>44057</v>
      </c>
      <c r="B1170" t="s">
        <v>38</v>
      </c>
      <c r="C1170" t="s">
        <v>23</v>
      </c>
      <c r="D1170">
        <v>39.53</v>
      </c>
      <c r="E1170" t="str">
        <f>VLOOKUP(Transaction[[#This Row],[Category]],categories[],2,FALSE)</f>
        <v>Merchandise</v>
      </c>
    </row>
    <row r="1171" spans="1:5" x14ac:dyDescent="0.2">
      <c r="A1171" s="6">
        <v>44057</v>
      </c>
      <c r="B1171" t="s">
        <v>24</v>
      </c>
      <c r="C1171" t="s">
        <v>23</v>
      </c>
      <c r="D1171">
        <v>42.08</v>
      </c>
      <c r="E1171" t="str">
        <f>VLOOKUP(Transaction[[#This Row],[Category]],categories[],2,FALSE)</f>
        <v>Merchandise</v>
      </c>
    </row>
    <row r="1172" spans="1:5" x14ac:dyDescent="0.2">
      <c r="A1172" s="6">
        <v>44058</v>
      </c>
      <c r="B1172" t="s">
        <v>24</v>
      </c>
      <c r="C1172" t="s">
        <v>23</v>
      </c>
      <c r="D1172">
        <v>11.39</v>
      </c>
      <c r="E1172" t="str">
        <f>VLOOKUP(Transaction[[#This Row],[Category]],categories[],2,FALSE)</f>
        <v>Merchandise</v>
      </c>
    </row>
    <row r="1173" spans="1:5" x14ac:dyDescent="0.2">
      <c r="A1173" s="6">
        <v>44058</v>
      </c>
      <c r="B1173" t="s">
        <v>36</v>
      </c>
      <c r="C1173" t="s">
        <v>35</v>
      </c>
      <c r="D1173">
        <v>33.9</v>
      </c>
      <c r="E1173" t="str">
        <f>VLOOKUP(Transaction[[#This Row],[Category]],categories[],2,FALSE)</f>
        <v>Services</v>
      </c>
    </row>
    <row r="1174" spans="1:5" x14ac:dyDescent="0.2">
      <c r="A1174" s="6">
        <v>44058</v>
      </c>
      <c r="B1174" t="s">
        <v>78</v>
      </c>
      <c r="C1174" t="s">
        <v>50</v>
      </c>
      <c r="D1174">
        <v>9.24</v>
      </c>
      <c r="E1174" t="str">
        <f>VLOOKUP(Transaction[[#This Row],[Category]],categories[],2,FALSE)</f>
        <v>Services</v>
      </c>
    </row>
    <row r="1175" spans="1:5" x14ac:dyDescent="0.2">
      <c r="A1175" s="6">
        <v>44059</v>
      </c>
      <c r="B1175" t="s">
        <v>25</v>
      </c>
      <c r="C1175" t="s">
        <v>19</v>
      </c>
      <c r="D1175">
        <v>26.29</v>
      </c>
      <c r="E1175" t="str">
        <f>VLOOKUP(Transaction[[#This Row],[Category]],categories[],2,FALSE)</f>
        <v>Dining/Travel</v>
      </c>
    </row>
    <row r="1176" spans="1:5" x14ac:dyDescent="0.2">
      <c r="A1176" s="6">
        <v>44059</v>
      </c>
      <c r="B1176" t="s">
        <v>47</v>
      </c>
      <c r="C1176" t="s">
        <v>20</v>
      </c>
      <c r="D1176">
        <v>13.31</v>
      </c>
      <c r="E1176" t="str">
        <f>VLOOKUP(Transaction[[#This Row],[Category]],categories[],2,FALSE)</f>
        <v>Utilities</v>
      </c>
    </row>
    <row r="1177" spans="1:5" x14ac:dyDescent="0.2">
      <c r="A1177" s="6">
        <v>44059</v>
      </c>
      <c r="B1177" t="s">
        <v>38</v>
      </c>
      <c r="C1177" t="s">
        <v>23</v>
      </c>
      <c r="D1177">
        <v>51.56</v>
      </c>
      <c r="E1177" t="str">
        <f>VLOOKUP(Transaction[[#This Row],[Category]],categories[],2,FALSE)</f>
        <v>Merchandise</v>
      </c>
    </row>
    <row r="1178" spans="1:5" x14ac:dyDescent="0.2">
      <c r="A1178" s="6">
        <v>44059</v>
      </c>
      <c r="B1178" t="s">
        <v>27</v>
      </c>
      <c r="C1178" t="s">
        <v>26</v>
      </c>
      <c r="D1178">
        <v>50.02</v>
      </c>
      <c r="E1178" t="str">
        <f>VLOOKUP(Transaction[[#This Row],[Category]],categories[],2,FALSE)</f>
        <v>Services</v>
      </c>
    </row>
    <row r="1179" spans="1:5" x14ac:dyDescent="0.2">
      <c r="A1179" s="6">
        <v>44060</v>
      </c>
      <c r="B1179" t="s">
        <v>39</v>
      </c>
      <c r="C1179" t="s">
        <v>23</v>
      </c>
      <c r="D1179">
        <v>61.93</v>
      </c>
      <c r="E1179" t="str">
        <f>VLOOKUP(Transaction[[#This Row],[Category]],categories[],2,FALSE)</f>
        <v>Merchandise</v>
      </c>
    </row>
    <row r="1180" spans="1:5" x14ac:dyDescent="0.2">
      <c r="A1180" s="6">
        <v>44060</v>
      </c>
      <c r="B1180" t="s">
        <v>32</v>
      </c>
      <c r="C1180" t="s">
        <v>19</v>
      </c>
      <c r="D1180">
        <v>53.99</v>
      </c>
      <c r="E1180" t="str">
        <f>VLOOKUP(Transaction[[#This Row],[Category]],categories[],2,FALSE)</f>
        <v>Dining/Travel</v>
      </c>
    </row>
    <row r="1181" spans="1:5" x14ac:dyDescent="0.2">
      <c r="A1181" s="6">
        <v>44061</v>
      </c>
      <c r="B1181" t="s">
        <v>46</v>
      </c>
      <c r="C1181" t="s">
        <v>19</v>
      </c>
      <c r="D1181">
        <v>69.36</v>
      </c>
      <c r="E1181" t="str">
        <f>VLOOKUP(Transaction[[#This Row],[Category]],categories[],2,FALSE)</f>
        <v>Dining/Travel</v>
      </c>
    </row>
    <row r="1182" spans="1:5" x14ac:dyDescent="0.2">
      <c r="A1182" s="6">
        <v>44061</v>
      </c>
      <c r="B1182" t="s">
        <v>77</v>
      </c>
      <c r="C1182" t="s">
        <v>48</v>
      </c>
      <c r="D1182">
        <v>157</v>
      </c>
      <c r="E1182" t="str">
        <f>VLOOKUP(Transaction[[#This Row],[Category]],categories[],2,FALSE)</f>
        <v>Dining/Travel</v>
      </c>
    </row>
    <row r="1183" spans="1:5" x14ac:dyDescent="0.2">
      <c r="A1183" s="6">
        <v>44061</v>
      </c>
      <c r="B1183" t="s">
        <v>22</v>
      </c>
      <c r="C1183" t="s">
        <v>19</v>
      </c>
      <c r="D1183">
        <v>10.41</v>
      </c>
      <c r="E1183" t="str">
        <f>VLOOKUP(Transaction[[#This Row],[Category]],categories[],2,FALSE)</f>
        <v>Dining/Travel</v>
      </c>
    </row>
    <row r="1184" spans="1:5" x14ac:dyDescent="0.2">
      <c r="A1184" s="6">
        <v>44061</v>
      </c>
      <c r="B1184" t="s">
        <v>54</v>
      </c>
      <c r="C1184" t="s">
        <v>19</v>
      </c>
      <c r="D1184">
        <v>90.4</v>
      </c>
      <c r="E1184" t="str">
        <f>VLOOKUP(Transaction[[#This Row],[Category]],categories[],2,FALSE)</f>
        <v>Dining/Travel</v>
      </c>
    </row>
    <row r="1185" spans="1:5" x14ac:dyDescent="0.2">
      <c r="A1185" s="6">
        <v>44061</v>
      </c>
      <c r="B1185" t="s">
        <v>45</v>
      </c>
      <c r="C1185" t="s">
        <v>19</v>
      </c>
      <c r="D1185">
        <v>52.07</v>
      </c>
      <c r="E1185" t="str">
        <f>VLOOKUP(Transaction[[#This Row],[Category]],categories[],2,FALSE)</f>
        <v>Dining/Travel</v>
      </c>
    </row>
    <row r="1186" spans="1:5" x14ac:dyDescent="0.2">
      <c r="A1186" s="6">
        <v>44062</v>
      </c>
      <c r="B1186" t="s">
        <v>51</v>
      </c>
      <c r="C1186" t="s">
        <v>50</v>
      </c>
      <c r="D1186">
        <v>67.2</v>
      </c>
      <c r="E1186" t="str">
        <f>VLOOKUP(Transaction[[#This Row],[Category]],categories[],2,FALSE)</f>
        <v>Services</v>
      </c>
    </row>
    <row r="1187" spans="1:5" x14ac:dyDescent="0.2">
      <c r="A1187" s="6">
        <v>44062</v>
      </c>
      <c r="B1187" t="s">
        <v>24</v>
      </c>
      <c r="C1187" t="s">
        <v>23</v>
      </c>
      <c r="D1187">
        <v>67.319999999999993</v>
      </c>
      <c r="E1187" t="str">
        <f>VLOOKUP(Transaction[[#This Row],[Category]],categories[],2,FALSE)</f>
        <v>Merchandise</v>
      </c>
    </row>
    <row r="1188" spans="1:5" x14ac:dyDescent="0.2">
      <c r="A1188" s="6">
        <v>44063</v>
      </c>
      <c r="B1188" t="s">
        <v>28</v>
      </c>
      <c r="C1188" t="s">
        <v>23</v>
      </c>
      <c r="D1188">
        <v>35.9</v>
      </c>
      <c r="E1188" t="str">
        <f>VLOOKUP(Transaction[[#This Row],[Category]],categories[],2,FALSE)</f>
        <v>Merchandise</v>
      </c>
    </row>
    <row r="1189" spans="1:5" x14ac:dyDescent="0.2">
      <c r="A1189" s="6">
        <v>44064</v>
      </c>
      <c r="B1189" t="s">
        <v>39</v>
      </c>
      <c r="C1189" t="s">
        <v>23</v>
      </c>
      <c r="D1189">
        <v>14.88</v>
      </c>
      <c r="E1189" t="str">
        <f>VLOOKUP(Transaction[[#This Row],[Category]],categories[],2,FALSE)</f>
        <v>Merchandise</v>
      </c>
    </row>
    <row r="1190" spans="1:5" x14ac:dyDescent="0.2">
      <c r="A1190" s="6">
        <v>44064</v>
      </c>
      <c r="B1190" t="s">
        <v>45</v>
      </c>
      <c r="C1190" t="s">
        <v>19</v>
      </c>
      <c r="D1190">
        <v>22.2</v>
      </c>
      <c r="E1190" t="str">
        <f>VLOOKUP(Transaction[[#This Row],[Category]],categories[],2,FALSE)</f>
        <v>Dining/Travel</v>
      </c>
    </row>
    <row r="1191" spans="1:5" x14ac:dyDescent="0.2">
      <c r="A1191" s="6">
        <v>44065</v>
      </c>
      <c r="B1191" t="s">
        <v>31</v>
      </c>
      <c r="C1191" t="s">
        <v>23</v>
      </c>
      <c r="D1191">
        <v>53.19</v>
      </c>
      <c r="E1191" t="str">
        <f>VLOOKUP(Transaction[[#This Row],[Category]],categories[],2,FALSE)</f>
        <v>Merchandise</v>
      </c>
    </row>
    <row r="1192" spans="1:5" x14ac:dyDescent="0.2">
      <c r="A1192" s="6">
        <v>44065</v>
      </c>
      <c r="B1192" t="s">
        <v>52</v>
      </c>
      <c r="C1192" t="s">
        <v>23</v>
      </c>
      <c r="D1192">
        <v>22.67</v>
      </c>
      <c r="E1192" t="str">
        <f>VLOOKUP(Transaction[[#This Row],[Category]],categories[],2,FALSE)</f>
        <v>Merchandise</v>
      </c>
    </row>
    <row r="1193" spans="1:5" x14ac:dyDescent="0.2">
      <c r="A1193" s="6">
        <v>44066</v>
      </c>
      <c r="B1193" t="s">
        <v>28</v>
      </c>
      <c r="C1193" t="s">
        <v>23</v>
      </c>
      <c r="D1193">
        <v>8.23</v>
      </c>
      <c r="E1193" t="str">
        <f>VLOOKUP(Transaction[[#This Row],[Category]],categories[],2,FALSE)</f>
        <v>Merchandise</v>
      </c>
    </row>
    <row r="1194" spans="1:5" x14ac:dyDescent="0.2">
      <c r="A1194" s="6">
        <v>44066</v>
      </c>
      <c r="B1194" t="s">
        <v>37</v>
      </c>
      <c r="C1194" t="s">
        <v>19</v>
      </c>
      <c r="D1194">
        <v>46.23</v>
      </c>
      <c r="E1194" t="str">
        <f>VLOOKUP(Transaction[[#This Row],[Category]],categories[],2,FALSE)</f>
        <v>Dining/Travel</v>
      </c>
    </row>
    <row r="1195" spans="1:5" x14ac:dyDescent="0.2">
      <c r="A1195" s="6">
        <v>44066</v>
      </c>
      <c r="B1195" t="s">
        <v>36</v>
      </c>
      <c r="C1195" t="s">
        <v>67</v>
      </c>
      <c r="D1195">
        <v>89.24</v>
      </c>
      <c r="E1195" t="str">
        <f>VLOOKUP(Transaction[[#This Row],[Category]],categories[],2,FALSE)</f>
        <v>Merchandise</v>
      </c>
    </row>
    <row r="1196" spans="1:5" x14ac:dyDescent="0.2">
      <c r="A1196" s="6">
        <v>44066</v>
      </c>
      <c r="B1196" t="s">
        <v>29</v>
      </c>
      <c r="C1196" t="s">
        <v>19</v>
      </c>
      <c r="D1196">
        <v>13.16</v>
      </c>
      <c r="E1196" t="str">
        <f>VLOOKUP(Transaction[[#This Row],[Category]],categories[],2,FALSE)</f>
        <v>Dining/Travel</v>
      </c>
    </row>
    <row r="1197" spans="1:5" x14ac:dyDescent="0.2">
      <c r="A1197" s="6">
        <v>44066</v>
      </c>
      <c r="B1197" t="s">
        <v>42</v>
      </c>
      <c r="C1197" t="s">
        <v>41</v>
      </c>
      <c r="D1197">
        <v>14</v>
      </c>
      <c r="E1197" t="str">
        <f>VLOOKUP(Transaction[[#This Row],[Category]],categories[],2,FALSE)</f>
        <v>Services</v>
      </c>
    </row>
    <row r="1198" spans="1:5" x14ac:dyDescent="0.2">
      <c r="A1198" s="6">
        <v>44067</v>
      </c>
      <c r="B1198" t="s">
        <v>46</v>
      </c>
      <c r="C1198" t="s">
        <v>19</v>
      </c>
      <c r="D1198">
        <v>7.26</v>
      </c>
      <c r="E1198" t="str">
        <f>VLOOKUP(Transaction[[#This Row],[Category]],categories[],2,FALSE)</f>
        <v>Dining/Travel</v>
      </c>
    </row>
    <row r="1199" spans="1:5" x14ac:dyDescent="0.2">
      <c r="A1199" s="6">
        <v>44067</v>
      </c>
      <c r="B1199" t="s">
        <v>69</v>
      </c>
      <c r="C1199" t="s">
        <v>68</v>
      </c>
      <c r="D1199">
        <v>104.54</v>
      </c>
      <c r="E1199" t="str">
        <f>VLOOKUP(Transaction[[#This Row],[Category]],categories[],2,FALSE)</f>
        <v>Dining/Travel</v>
      </c>
    </row>
    <row r="1200" spans="1:5" x14ac:dyDescent="0.2">
      <c r="A1200" s="6">
        <v>44068</v>
      </c>
      <c r="B1200" t="s">
        <v>45</v>
      </c>
      <c r="C1200" t="s">
        <v>19</v>
      </c>
      <c r="D1200">
        <v>44.28</v>
      </c>
      <c r="E1200" t="str">
        <f>VLOOKUP(Transaction[[#This Row],[Category]],categories[],2,FALSE)</f>
        <v>Dining/Travel</v>
      </c>
    </row>
    <row r="1201" spans="1:5" x14ac:dyDescent="0.2">
      <c r="A1201" s="6">
        <v>44068</v>
      </c>
      <c r="B1201" t="s">
        <v>28</v>
      </c>
      <c r="C1201" t="s">
        <v>23</v>
      </c>
      <c r="D1201">
        <v>35.54</v>
      </c>
      <c r="E1201" t="str">
        <f>VLOOKUP(Transaction[[#This Row],[Category]],categories[],2,FALSE)</f>
        <v>Merchandise</v>
      </c>
    </row>
    <row r="1202" spans="1:5" x14ac:dyDescent="0.2">
      <c r="A1202" s="6">
        <v>44069</v>
      </c>
      <c r="B1202" t="s">
        <v>38</v>
      </c>
      <c r="C1202" t="s">
        <v>23</v>
      </c>
      <c r="D1202">
        <v>80.86</v>
      </c>
      <c r="E1202" t="str">
        <f>VLOOKUP(Transaction[[#This Row],[Category]],categories[],2,FALSE)</f>
        <v>Merchandise</v>
      </c>
    </row>
    <row r="1203" spans="1:5" x14ac:dyDescent="0.2">
      <c r="A1203" s="6">
        <v>44069</v>
      </c>
      <c r="B1203" t="s">
        <v>22</v>
      </c>
      <c r="C1203" t="s">
        <v>19</v>
      </c>
      <c r="D1203">
        <v>5.36</v>
      </c>
      <c r="E1203" t="str">
        <f>VLOOKUP(Transaction[[#This Row],[Category]],categories[],2,FALSE)</f>
        <v>Dining/Travel</v>
      </c>
    </row>
    <row r="1204" spans="1:5" x14ac:dyDescent="0.2">
      <c r="A1204" s="6">
        <v>44069</v>
      </c>
      <c r="B1204" t="s">
        <v>37</v>
      </c>
      <c r="C1204" t="s">
        <v>19</v>
      </c>
      <c r="D1204">
        <v>26.66</v>
      </c>
      <c r="E1204" t="str">
        <f>VLOOKUP(Transaction[[#This Row],[Category]],categories[],2,FALSE)</f>
        <v>Dining/Travel</v>
      </c>
    </row>
    <row r="1205" spans="1:5" x14ac:dyDescent="0.2">
      <c r="A1205" s="6">
        <v>44070</v>
      </c>
      <c r="B1205" t="s">
        <v>55</v>
      </c>
      <c r="C1205" t="s">
        <v>19</v>
      </c>
      <c r="D1205">
        <v>40.74</v>
      </c>
      <c r="E1205" t="str">
        <f>VLOOKUP(Transaction[[#This Row],[Category]],categories[],2,FALSE)</f>
        <v>Dining/Travel</v>
      </c>
    </row>
    <row r="1206" spans="1:5" x14ac:dyDescent="0.2">
      <c r="A1206" s="6">
        <v>44071</v>
      </c>
      <c r="B1206" t="s">
        <v>28</v>
      </c>
      <c r="C1206" t="s">
        <v>23</v>
      </c>
      <c r="D1206">
        <v>10.88</v>
      </c>
      <c r="E1206" t="str">
        <f>VLOOKUP(Transaction[[#This Row],[Category]],categories[],2,FALSE)</f>
        <v>Merchandise</v>
      </c>
    </row>
    <row r="1207" spans="1:5" x14ac:dyDescent="0.2">
      <c r="A1207" s="6">
        <v>44071</v>
      </c>
      <c r="B1207" t="s">
        <v>25</v>
      </c>
      <c r="C1207" t="s">
        <v>19</v>
      </c>
      <c r="D1207">
        <v>66.27</v>
      </c>
      <c r="E1207" t="str">
        <f>VLOOKUP(Transaction[[#This Row],[Category]],categories[],2,FALSE)</f>
        <v>Dining/Travel</v>
      </c>
    </row>
    <row r="1208" spans="1:5" x14ac:dyDescent="0.2">
      <c r="A1208" s="6">
        <v>44072</v>
      </c>
      <c r="B1208" t="s">
        <v>37</v>
      </c>
      <c r="C1208" t="s">
        <v>19</v>
      </c>
      <c r="D1208">
        <v>29.23</v>
      </c>
      <c r="E1208" t="str">
        <f>VLOOKUP(Transaction[[#This Row],[Category]],categories[],2,FALSE)</f>
        <v>Dining/Travel</v>
      </c>
    </row>
    <row r="1209" spans="1:5" x14ac:dyDescent="0.2">
      <c r="A1209" s="6">
        <v>44072</v>
      </c>
      <c r="B1209" t="s">
        <v>30</v>
      </c>
      <c r="C1209" t="s">
        <v>26</v>
      </c>
      <c r="D1209">
        <v>50.72</v>
      </c>
      <c r="E1209" t="str">
        <f>VLOOKUP(Transaction[[#This Row],[Category]],categories[],2,FALSE)</f>
        <v>Services</v>
      </c>
    </row>
    <row r="1210" spans="1:5" x14ac:dyDescent="0.2">
      <c r="A1210" s="6">
        <v>44073</v>
      </c>
      <c r="B1210" t="s">
        <v>45</v>
      </c>
      <c r="C1210" t="s">
        <v>19</v>
      </c>
      <c r="D1210">
        <v>47.52</v>
      </c>
      <c r="E1210" t="str">
        <f>VLOOKUP(Transaction[[#This Row],[Category]],categories[],2,FALSE)</f>
        <v>Dining/Travel</v>
      </c>
    </row>
    <row r="1211" spans="1:5" x14ac:dyDescent="0.2">
      <c r="A1211" s="6">
        <v>44074</v>
      </c>
      <c r="B1211" t="s">
        <v>32</v>
      </c>
      <c r="C1211" t="s">
        <v>19</v>
      </c>
      <c r="D1211">
        <v>26.29</v>
      </c>
      <c r="E1211" t="str">
        <f>VLOOKUP(Transaction[[#This Row],[Category]],categories[],2,FALSE)</f>
        <v>Dining/Travel</v>
      </c>
    </row>
    <row r="1212" spans="1:5" x14ac:dyDescent="0.2">
      <c r="A1212" s="6">
        <v>44074</v>
      </c>
      <c r="B1212" t="s">
        <v>49</v>
      </c>
      <c r="C1212" t="s">
        <v>48</v>
      </c>
      <c r="D1212">
        <v>87.74</v>
      </c>
      <c r="E1212" t="str">
        <f>VLOOKUP(Transaction[[#This Row],[Category]],categories[],2,FALSE)</f>
        <v>Dining/Travel</v>
      </c>
    </row>
    <row r="1213" spans="1:5" x14ac:dyDescent="0.2">
      <c r="A1213" s="6">
        <v>44074</v>
      </c>
      <c r="B1213" t="s">
        <v>27</v>
      </c>
      <c r="C1213" t="s">
        <v>26</v>
      </c>
      <c r="D1213">
        <v>9.16</v>
      </c>
      <c r="E1213" t="str">
        <f>VLOOKUP(Transaction[[#This Row],[Category]],categories[],2,FALSE)</f>
        <v>Services</v>
      </c>
    </row>
    <row r="1214" spans="1:5" x14ac:dyDescent="0.2">
      <c r="A1214" s="6">
        <f>DATE(YEAR(A1213),MONTH(A1213)+1,1)</f>
        <v>44075</v>
      </c>
      <c r="B1214" t="s">
        <v>57</v>
      </c>
      <c r="C1214" t="s">
        <v>56</v>
      </c>
      <c r="D1214">
        <v>1565</v>
      </c>
      <c r="E1214" t="str">
        <f>VLOOKUP(Transaction[[#This Row],[Category]],categories[],2,FALSE)</f>
        <v>Mortgage/Rent</v>
      </c>
    </row>
    <row r="1215" spans="1:5" x14ac:dyDescent="0.2">
      <c r="A1215" s="6">
        <v>44075</v>
      </c>
      <c r="B1215" t="s">
        <v>45</v>
      </c>
      <c r="C1215" t="s">
        <v>19</v>
      </c>
      <c r="D1215">
        <v>29.59</v>
      </c>
      <c r="E1215" t="str">
        <f>VLOOKUP(Transaction[[#This Row],[Category]],categories[],2,FALSE)</f>
        <v>Dining/Travel</v>
      </c>
    </row>
    <row r="1216" spans="1:5" x14ac:dyDescent="0.2">
      <c r="A1216" s="6">
        <v>44075</v>
      </c>
      <c r="B1216" t="s">
        <v>33</v>
      </c>
      <c r="C1216" t="s">
        <v>19</v>
      </c>
      <c r="D1216">
        <v>10.31</v>
      </c>
      <c r="E1216" t="str">
        <f>VLOOKUP(Transaction[[#This Row],[Category]],categories[],2,FALSE)</f>
        <v>Dining/Travel</v>
      </c>
    </row>
    <row r="1217" spans="1:5" x14ac:dyDescent="0.2">
      <c r="A1217" s="6">
        <v>44075</v>
      </c>
      <c r="B1217" t="s">
        <v>43</v>
      </c>
      <c r="C1217" t="s">
        <v>10</v>
      </c>
      <c r="D1217">
        <v>121.16</v>
      </c>
      <c r="E1217" t="str">
        <f>VLOOKUP(Transaction[[#This Row],[Category]],categories[],2,FALSE)</f>
        <v>Utilities</v>
      </c>
    </row>
    <row r="1218" spans="1:5" x14ac:dyDescent="0.2">
      <c r="A1218" s="6">
        <v>44076</v>
      </c>
      <c r="B1218" t="s">
        <v>32</v>
      </c>
      <c r="C1218" t="s">
        <v>19</v>
      </c>
      <c r="D1218">
        <v>52.82</v>
      </c>
      <c r="E1218" t="str">
        <f>VLOOKUP(Transaction[[#This Row],[Category]],categories[],2,FALSE)</f>
        <v>Dining/Travel</v>
      </c>
    </row>
    <row r="1219" spans="1:5" x14ac:dyDescent="0.2">
      <c r="A1219" s="6">
        <v>44076</v>
      </c>
      <c r="B1219" t="s">
        <v>39</v>
      </c>
      <c r="C1219" t="s">
        <v>23</v>
      </c>
      <c r="D1219">
        <v>18.68</v>
      </c>
      <c r="E1219" t="str">
        <f>VLOOKUP(Transaction[[#This Row],[Category]],categories[],2,FALSE)</f>
        <v>Merchandise</v>
      </c>
    </row>
    <row r="1220" spans="1:5" x14ac:dyDescent="0.2">
      <c r="A1220" s="6">
        <v>44076</v>
      </c>
      <c r="B1220" t="s">
        <v>40</v>
      </c>
      <c r="C1220" t="s">
        <v>19</v>
      </c>
      <c r="D1220">
        <v>196</v>
      </c>
      <c r="E1220" t="str">
        <f>VLOOKUP(Transaction[[#This Row],[Category]],categories[],2,FALSE)</f>
        <v>Dining/Travel</v>
      </c>
    </row>
    <row r="1221" spans="1:5" x14ac:dyDescent="0.2">
      <c r="A1221" s="6">
        <v>44076</v>
      </c>
      <c r="B1221" t="s">
        <v>31</v>
      </c>
      <c r="C1221" t="s">
        <v>23</v>
      </c>
      <c r="D1221">
        <v>38.659999999999997</v>
      </c>
      <c r="E1221" t="str">
        <f>VLOOKUP(Transaction[[#This Row],[Category]],categories[],2,FALSE)</f>
        <v>Merchandise</v>
      </c>
    </row>
    <row r="1222" spans="1:5" x14ac:dyDescent="0.2">
      <c r="A1222" s="6">
        <v>44077</v>
      </c>
      <c r="B1222" t="s">
        <v>45</v>
      </c>
      <c r="C1222" t="s">
        <v>19</v>
      </c>
      <c r="D1222">
        <v>37.21</v>
      </c>
      <c r="E1222" t="str">
        <f>VLOOKUP(Transaction[[#This Row],[Category]],categories[],2,FALSE)</f>
        <v>Dining/Travel</v>
      </c>
    </row>
    <row r="1223" spans="1:5" x14ac:dyDescent="0.2">
      <c r="A1223" s="6">
        <v>44077</v>
      </c>
      <c r="B1223" t="s">
        <v>45</v>
      </c>
      <c r="C1223" t="s">
        <v>19</v>
      </c>
      <c r="D1223">
        <v>33.08</v>
      </c>
      <c r="E1223" t="str">
        <f>VLOOKUP(Transaction[[#This Row],[Category]],categories[],2,FALSE)</f>
        <v>Dining/Travel</v>
      </c>
    </row>
    <row r="1224" spans="1:5" x14ac:dyDescent="0.2">
      <c r="A1224" s="6">
        <v>44077</v>
      </c>
      <c r="B1224" t="s">
        <v>32</v>
      </c>
      <c r="C1224" t="s">
        <v>19</v>
      </c>
      <c r="D1224">
        <v>44.8</v>
      </c>
      <c r="E1224" t="str">
        <f>VLOOKUP(Transaction[[#This Row],[Category]],categories[],2,FALSE)</f>
        <v>Dining/Travel</v>
      </c>
    </row>
    <row r="1225" spans="1:5" x14ac:dyDescent="0.2">
      <c r="A1225" s="6">
        <v>44078</v>
      </c>
      <c r="B1225" t="s">
        <v>33</v>
      </c>
      <c r="C1225" t="s">
        <v>19</v>
      </c>
      <c r="D1225">
        <v>19.73</v>
      </c>
      <c r="E1225" t="str">
        <f>VLOOKUP(Transaction[[#This Row],[Category]],categories[],2,FALSE)</f>
        <v>Dining/Travel</v>
      </c>
    </row>
    <row r="1226" spans="1:5" x14ac:dyDescent="0.2">
      <c r="A1226" s="6">
        <v>44078</v>
      </c>
      <c r="B1226" t="s">
        <v>73</v>
      </c>
      <c r="C1226" t="s">
        <v>72</v>
      </c>
      <c r="D1226">
        <v>7.36</v>
      </c>
      <c r="E1226" t="str">
        <f>VLOOKUP(Transaction[[#This Row],[Category]],categories[],2,FALSE)</f>
        <v>Services</v>
      </c>
    </row>
    <row r="1227" spans="1:5" x14ac:dyDescent="0.2">
      <c r="A1227" s="6">
        <v>44079</v>
      </c>
      <c r="B1227" t="s">
        <v>32</v>
      </c>
      <c r="C1227" t="s">
        <v>19</v>
      </c>
      <c r="D1227">
        <v>25.78</v>
      </c>
      <c r="E1227" t="str">
        <f>VLOOKUP(Transaction[[#This Row],[Category]],categories[],2,FALSE)</f>
        <v>Dining/Travel</v>
      </c>
    </row>
    <row r="1228" spans="1:5" x14ac:dyDescent="0.2">
      <c r="A1228" s="6">
        <v>44079</v>
      </c>
      <c r="B1228" t="s">
        <v>47</v>
      </c>
      <c r="C1228" t="s">
        <v>20</v>
      </c>
      <c r="D1228">
        <v>186.69</v>
      </c>
      <c r="E1228" t="str">
        <f>VLOOKUP(Transaction[[#This Row],[Category]],categories[],2,FALSE)</f>
        <v>Utilities</v>
      </c>
    </row>
    <row r="1229" spans="1:5" x14ac:dyDescent="0.2">
      <c r="A1229" s="6">
        <v>44079</v>
      </c>
      <c r="B1229" t="s">
        <v>47</v>
      </c>
      <c r="C1229" t="s">
        <v>20</v>
      </c>
      <c r="D1229">
        <v>15.23</v>
      </c>
      <c r="E1229" t="str">
        <f>VLOOKUP(Transaction[[#This Row],[Category]],categories[],2,FALSE)</f>
        <v>Utilities</v>
      </c>
    </row>
    <row r="1230" spans="1:5" x14ac:dyDescent="0.2">
      <c r="A1230" s="6">
        <v>44079</v>
      </c>
      <c r="B1230" t="s">
        <v>28</v>
      </c>
      <c r="C1230" t="s">
        <v>23</v>
      </c>
      <c r="D1230">
        <v>15.79</v>
      </c>
      <c r="E1230" t="str">
        <f>VLOOKUP(Transaction[[#This Row],[Category]],categories[],2,FALSE)</f>
        <v>Merchandise</v>
      </c>
    </row>
    <row r="1231" spans="1:5" x14ac:dyDescent="0.2">
      <c r="A1231" s="6">
        <v>44080</v>
      </c>
      <c r="B1231" t="s">
        <v>32</v>
      </c>
      <c r="C1231" t="s">
        <v>19</v>
      </c>
      <c r="D1231">
        <v>34.869999999999997</v>
      </c>
      <c r="E1231" t="str">
        <f>VLOOKUP(Transaction[[#This Row],[Category]],categories[],2,FALSE)</f>
        <v>Dining/Travel</v>
      </c>
    </row>
    <row r="1232" spans="1:5" x14ac:dyDescent="0.2">
      <c r="A1232" s="6">
        <v>44080</v>
      </c>
      <c r="B1232" t="s">
        <v>55</v>
      </c>
      <c r="C1232" t="s">
        <v>19</v>
      </c>
      <c r="D1232">
        <v>41.51</v>
      </c>
      <c r="E1232" t="str">
        <f>VLOOKUP(Transaction[[#This Row],[Category]],categories[],2,FALSE)</f>
        <v>Dining/Travel</v>
      </c>
    </row>
    <row r="1233" spans="1:5" x14ac:dyDescent="0.2">
      <c r="A1233" s="6">
        <v>44081</v>
      </c>
      <c r="B1233" t="s">
        <v>36</v>
      </c>
      <c r="C1233" t="s">
        <v>35</v>
      </c>
      <c r="D1233">
        <v>118.68</v>
      </c>
      <c r="E1233" t="str">
        <f>VLOOKUP(Transaction[[#This Row],[Category]],categories[],2,FALSE)</f>
        <v>Services</v>
      </c>
    </row>
    <row r="1234" spans="1:5" x14ac:dyDescent="0.2">
      <c r="A1234" s="6">
        <v>44082</v>
      </c>
      <c r="B1234" t="s">
        <v>22</v>
      </c>
      <c r="C1234" t="s">
        <v>19</v>
      </c>
      <c r="D1234">
        <v>15.11</v>
      </c>
      <c r="E1234" t="str">
        <f>VLOOKUP(Transaction[[#This Row],[Category]],categories[],2,FALSE)</f>
        <v>Dining/Travel</v>
      </c>
    </row>
    <row r="1235" spans="1:5" x14ac:dyDescent="0.2">
      <c r="A1235" s="6">
        <v>44083</v>
      </c>
      <c r="B1235" t="s">
        <v>39</v>
      </c>
      <c r="C1235" t="s">
        <v>23</v>
      </c>
      <c r="D1235">
        <v>60.78</v>
      </c>
      <c r="E1235" t="str">
        <f>VLOOKUP(Transaction[[#This Row],[Category]],categories[],2,FALSE)</f>
        <v>Merchandise</v>
      </c>
    </row>
    <row r="1236" spans="1:5" x14ac:dyDescent="0.2">
      <c r="A1236" s="6">
        <v>44084</v>
      </c>
      <c r="B1236" t="s">
        <v>45</v>
      </c>
      <c r="C1236" t="s">
        <v>19</v>
      </c>
      <c r="D1236">
        <v>27.64</v>
      </c>
      <c r="E1236" t="str">
        <f>VLOOKUP(Transaction[[#This Row],[Category]],categories[],2,FALSE)</f>
        <v>Dining/Travel</v>
      </c>
    </row>
    <row r="1237" spans="1:5" x14ac:dyDescent="0.2">
      <c r="A1237" s="6">
        <v>44084</v>
      </c>
      <c r="B1237" t="s">
        <v>29</v>
      </c>
      <c r="C1237" t="s">
        <v>19</v>
      </c>
      <c r="D1237">
        <v>31.88</v>
      </c>
      <c r="E1237" t="str">
        <f>VLOOKUP(Transaction[[#This Row],[Category]],categories[],2,FALSE)</f>
        <v>Dining/Travel</v>
      </c>
    </row>
    <row r="1238" spans="1:5" x14ac:dyDescent="0.2">
      <c r="A1238" s="6">
        <v>44084</v>
      </c>
      <c r="B1238" t="s">
        <v>30</v>
      </c>
      <c r="C1238" t="s">
        <v>26</v>
      </c>
      <c r="D1238">
        <v>52.77</v>
      </c>
      <c r="E1238" t="str">
        <f>VLOOKUP(Transaction[[#This Row],[Category]],categories[],2,FALSE)</f>
        <v>Services</v>
      </c>
    </row>
    <row r="1239" spans="1:5" x14ac:dyDescent="0.2">
      <c r="A1239" s="6">
        <v>44084</v>
      </c>
      <c r="B1239" t="s">
        <v>52</v>
      </c>
      <c r="C1239" t="s">
        <v>23</v>
      </c>
      <c r="D1239">
        <v>49.94</v>
      </c>
      <c r="E1239" t="str">
        <f>VLOOKUP(Transaction[[#This Row],[Category]],categories[],2,FALSE)</f>
        <v>Merchandise</v>
      </c>
    </row>
    <row r="1240" spans="1:5" x14ac:dyDescent="0.2">
      <c r="A1240" s="6">
        <v>44085</v>
      </c>
      <c r="B1240" t="s">
        <v>32</v>
      </c>
      <c r="C1240" t="s">
        <v>19</v>
      </c>
      <c r="D1240">
        <v>12.11</v>
      </c>
      <c r="E1240" t="str">
        <f>VLOOKUP(Transaction[[#This Row],[Category]],categories[],2,FALSE)</f>
        <v>Dining/Travel</v>
      </c>
    </row>
    <row r="1241" spans="1:5" x14ac:dyDescent="0.2">
      <c r="A1241" s="6">
        <v>44085</v>
      </c>
      <c r="B1241" t="s">
        <v>29</v>
      </c>
      <c r="C1241" t="s">
        <v>19</v>
      </c>
      <c r="D1241">
        <v>10.32</v>
      </c>
      <c r="E1241" t="str">
        <f>VLOOKUP(Transaction[[#This Row],[Category]],categories[],2,FALSE)</f>
        <v>Dining/Travel</v>
      </c>
    </row>
    <row r="1242" spans="1:5" x14ac:dyDescent="0.2">
      <c r="A1242" s="6">
        <v>44085</v>
      </c>
      <c r="B1242" t="s">
        <v>63</v>
      </c>
      <c r="C1242" t="s">
        <v>35</v>
      </c>
      <c r="D1242">
        <v>390.5</v>
      </c>
      <c r="E1242" t="str">
        <f>VLOOKUP(Transaction[[#This Row],[Category]],categories[],2,FALSE)</f>
        <v>Services</v>
      </c>
    </row>
    <row r="1243" spans="1:5" x14ac:dyDescent="0.2">
      <c r="A1243" s="6">
        <v>44086</v>
      </c>
      <c r="B1243" t="s">
        <v>33</v>
      </c>
      <c r="C1243" t="s">
        <v>19</v>
      </c>
      <c r="D1243">
        <v>13.39</v>
      </c>
      <c r="E1243" t="str">
        <f>VLOOKUP(Transaction[[#This Row],[Category]],categories[],2,FALSE)</f>
        <v>Dining/Travel</v>
      </c>
    </row>
    <row r="1244" spans="1:5" x14ac:dyDescent="0.2">
      <c r="A1244" s="6">
        <v>44086</v>
      </c>
      <c r="B1244" t="s">
        <v>37</v>
      </c>
      <c r="C1244" t="s">
        <v>19</v>
      </c>
      <c r="D1244">
        <v>25.43</v>
      </c>
      <c r="E1244" t="str">
        <f>VLOOKUP(Transaction[[#This Row],[Category]],categories[],2,FALSE)</f>
        <v>Dining/Travel</v>
      </c>
    </row>
    <row r="1245" spans="1:5" x14ac:dyDescent="0.2">
      <c r="A1245" s="6">
        <v>44086</v>
      </c>
      <c r="B1245" t="s">
        <v>55</v>
      </c>
      <c r="C1245" t="s">
        <v>19</v>
      </c>
      <c r="D1245">
        <v>52.43</v>
      </c>
      <c r="E1245" t="str">
        <f>VLOOKUP(Transaction[[#This Row],[Category]],categories[],2,FALSE)</f>
        <v>Dining/Travel</v>
      </c>
    </row>
    <row r="1246" spans="1:5" x14ac:dyDescent="0.2">
      <c r="A1246" s="6">
        <v>44086</v>
      </c>
      <c r="B1246" t="s">
        <v>37</v>
      </c>
      <c r="C1246" t="s">
        <v>19</v>
      </c>
      <c r="D1246">
        <v>11.52</v>
      </c>
      <c r="E1246" t="str">
        <f>VLOOKUP(Transaction[[#This Row],[Category]],categories[],2,FALSE)</f>
        <v>Dining/Travel</v>
      </c>
    </row>
    <row r="1247" spans="1:5" x14ac:dyDescent="0.2">
      <c r="A1247" s="6">
        <v>44086</v>
      </c>
      <c r="B1247" t="s">
        <v>30</v>
      </c>
      <c r="C1247" t="s">
        <v>26</v>
      </c>
      <c r="D1247">
        <v>40.119999999999997</v>
      </c>
      <c r="E1247" t="str">
        <f>VLOOKUP(Transaction[[#This Row],[Category]],categories[],2,FALSE)</f>
        <v>Services</v>
      </c>
    </row>
    <row r="1248" spans="1:5" x14ac:dyDescent="0.2">
      <c r="A1248" s="6">
        <v>44086</v>
      </c>
      <c r="B1248" t="s">
        <v>55</v>
      </c>
      <c r="C1248" t="s">
        <v>19</v>
      </c>
      <c r="D1248">
        <v>26.8</v>
      </c>
      <c r="E1248" t="str">
        <f>VLOOKUP(Transaction[[#This Row],[Category]],categories[],2,FALSE)</f>
        <v>Dining/Travel</v>
      </c>
    </row>
    <row r="1249" spans="1:5" x14ac:dyDescent="0.2">
      <c r="A1249" s="6">
        <v>44087</v>
      </c>
      <c r="B1249" t="s">
        <v>28</v>
      </c>
      <c r="C1249" t="s">
        <v>23</v>
      </c>
      <c r="D1249">
        <v>5.44</v>
      </c>
      <c r="E1249" t="str">
        <f>VLOOKUP(Transaction[[#This Row],[Category]],categories[],2,FALSE)</f>
        <v>Merchandise</v>
      </c>
    </row>
    <row r="1250" spans="1:5" x14ac:dyDescent="0.2">
      <c r="A1250" s="6">
        <v>44088</v>
      </c>
      <c r="B1250" t="s">
        <v>28</v>
      </c>
      <c r="C1250" t="s">
        <v>23</v>
      </c>
      <c r="D1250">
        <v>43.94</v>
      </c>
      <c r="E1250" t="str">
        <f>VLOOKUP(Transaction[[#This Row],[Category]],categories[],2,FALSE)</f>
        <v>Merchandise</v>
      </c>
    </row>
    <row r="1251" spans="1:5" x14ac:dyDescent="0.2">
      <c r="A1251" s="6">
        <v>44088</v>
      </c>
      <c r="B1251" t="s">
        <v>28</v>
      </c>
      <c r="C1251" t="s">
        <v>23</v>
      </c>
      <c r="D1251">
        <v>121.79</v>
      </c>
      <c r="E1251" t="str">
        <f>VLOOKUP(Transaction[[#This Row],[Category]],categories[],2,FALSE)</f>
        <v>Merchandise</v>
      </c>
    </row>
    <row r="1252" spans="1:5" x14ac:dyDescent="0.2">
      <c r="A1252" s="6">
        <v>44089</v>
      </c>
      <c r="B1252" t="s">
        <v>52</v>
      </c>
      <c r="C1252" t="s">
        <v>23</v>
      </c>
      <c r="D1252">
        <v>38.76</v>
      </c>
      <c r="E1252" t="str">
        <f>VLOOKUP(Transaction[[#This Row],[Category]],categories[],2,FALSE)</f>
        <v>Merchandise</v>
      </c>
    </row>
    <row r="1253" spans="1:5" x14ac:dyDescent="0.2">
      <c r="A1253" s="6">
        <v>44090</v>
      </c>
      <c r="B1253" t="s">
        <v>47</v>
      </c>
      <c r="C1253" t="s">
        <v>20</v>
      </c>
      <c r="D1253">
        <v>17.149999999999999</v>
      </c>
      <c r="E1253" t="str">
        <f>VLOOKUP(Transaction[[#This Row],[Category]],categories[],2,FALSE)</f>
        <v>Utilities</v>
      </c>
    </row>
    <row r="1254" spans="1:5" x14ac:dyDescent="0.2">
      <c r="A1254" s="6">
        <v>44090</v>
      </c>
      <c r="B1254" t="s">
        <v>69</v>
      </c>
      <c r="C1254" t="s">
        <v>68</v>
      </c>
      <c r="D1254">
        <v>151.47999999999999</v>
      </c>
      <c r="E1254" t="str">
        <f>VLOOKUP(Transaction[[#This Row],[Category]],categories[],2,FALSE)</f>
        <v>Dining/Travel</v>
      </c>
    </row>
    <row r="1255" spans="1:5" x14ac:dyDescent="0.2">
      <c r="A1255" s="6">
        <v>44090</v>
      </c>
      <c r="B1255" t="s">
        <v>29</v>
      </c>
      <c r="C1255" t="s">
        <v>19</v>
      </c>
      <c r="D1255">
        <v>15.47</v>
      </c>
      <c r="E1255" t="str">
        <f>VLOOKUP(Transaction[[#This Row],[Category]],categories[],2,FALSE)</f>
        <v>Dining/Travel</v>
      </c>
    </row>
    <row r="1256" spans="1:5" x14ac:dyDescent="0.2">
      <c r="A1256" s="6">
        <v>44090</v>
      </c>
      <c r="B1256" t="s">
        <v>24</v>
      </c>
      <c r="C1256" t="s">
        <v>23</v>
      </c>
      <c r="D1256">
        <v>30.68</v>
      </c>
      <c r="E1256" t="str">
        <f>VLOOKUP(Transaction[[#This Row],[Category]],categories[],2,FALSE)</f>
        <v>Merchandise</v>
      </c>
    </row>
    <row r="1257" spans="1:5" x14ac:dyDescent="0.2">
      <c r="A1257" s="6">
        <v>44091</v>
      </c>
      <c r="B1257" t="s">
        <v>46</v>
      </c>
      <c r="C1257" t="s">
        <v>19</v>
      </c>
      <c r="D1257">
        <v>69.87</v>
      </c>
      <c r="E1257" t="str">
        <f>VLOOKUP(Transaction[[#This Row],[Category]],categories[],2,FALSE)</f>
        <v>Dining/Travel</v>
      </c>
    </row>
    <row r="1258" spans="1:5" x14ac:dyDescent="0.2">
      <c r="A1258" s="6">
        <v>44091</v>
      </c>
      <c r="B1258" t="s">
        <v>28</v>
      </c>
      <c r="C1258" t="s">
        <v>23</v>
      </c>
      <c r="D1258">
        <v>126.9</v>
      </c>
      <c r="E1258" t="str">
        <f>VLOOKUP(Transaction[[#This Row],[Category]],categories[],2,FALSE)</f>
        <v>Merchandise</v>
      </c>
    </row>
    <row r="1259" spans="1:5" x14ac:dyDescent="0.2">
      <c r="A1259" s="6">
        <v>44092</v>
      </c>
      <c r="B1259" t="s">
        <v>33</v>
      </c>
      <c r="C1259" t="s">
        <v>19</v>
      </c>
      <c r="D1259">
        <v>29.6</v>
      </c>
      <c r="E1259" t="str">
        <f>VLOOKUP(Transaction[[#This Row],[Category]],categories[],2,FALSE)</f>
        <v>Dining/Travel</v>
      </c>
    </row>
    <row r="1260" spans="1:5" x14ac:dyDescent="0.2">
      <c r="A1260" s="6">
        <v>44092</v>
      </c>
      <c r="B1260" t="s">
        <v>25</v>
      </c>
      <c r="C1260" t="s">
        <v>19</v>
      </c>
      <c r="D1260">
        <v>119.84</v>
      </c>
      <c r="E1260" t="str">
        <f>VLOOKUP(Transaction[[#This Row],[Category]],categories[],2,FALSE)</f>
        <v>Dining/Travel</v>
      </c>
    </row>
    <row r="1261" spans="1:5" x14ac:dyDescent="0.2">
      <c r="A1261" s="6">
        <v>44093</v>
      </c>
      <c r="B1261" t="s">
        <v>37</v>
      </c>
      <c r="C1261" t="s">
        <v>19</v>
      </c>
      <c r="D1261">
        <v>30.5</v>
      </c>
      <c r="E1261" t="str">
        <f>VLOOKUP(Transaction[[#This Row],[Category]],categories[],2,FALSE)</f>
        <v>Dining/Travel</v>
      </c>
    </row>
    <row r="1262" spans="1:5" x14ac:dyDescent="0.2">
      <c r="A1262" s="6">
        <v>44093</v>
      </c>
      <c r="B1262" t="s">
        <v>22</v>
      </c>
      <c r="C1262" t="s">
        <v>19</v>
      </c>
      <c r="D1262">
        <v>41.65</v>
      </c>
      <c r="E1262" t="str">
        <f>VLOOKUP(Transaction[[#This Row],[Category]],categories[],2,FALSE)</f>
        <v>Dining/Travel</v>
      </c>
    </row>
    <row r="1263" spans="1:5" x14ac:dyDescent="0.2">
      <c r="A1263" s="6">
        <v>44093</v>
      </c>
      <c r="B1263" t="s">
        <v>29</v>
      </c>
      <c r="C1263" t="s">
        <v>19</v>
      </c>
      <c r="D1263">
        <v>21.23</v>
      </c>
      <c r="E1263" t="str">
        <f>VLOOKUP(Transaction[[#This Row],[Category]],categories[],2,FALSE)</f>
        <v>Dining/Travel</v>
      </c>
    </row>
    <row r="1264" spans="1:5" x14ac:dyDescent="0.2">
      <c r="A1264" s="6">
        <v>44093</v>
      </c>
      <c r="B1264" t="s">
        <v>24</v>
      </c>
      <c r="C1264" t="s">
        <v>23</v>
      </c>
      <c r="D1264">
        <v>49.97</v>
      </c>
      <c r="E1264" t="str">
        <f>VLOOKUP(Transaction[[#This Row],[Category]],categories[],2,FALSE)</f>
        <v>Merchandise</v>
      </c>
    </row>
    <row r="1265" spans="1:5" x14ac:dyDescent="0.2">
      <c r="A1265" s="6">
        <v>44093</v>
      </c>
      <c r="B1265" t="s">
        <v>53</v>
      </c>
      <c r="C1265" t="s">
        <v>35</v>
      </c>
      <c r="D1265">
        <v>60.19</v>
      </c>
      <c r="E1265" t="str">
        <f>VLOOKUP(Transaction[[#This Row],[Category]],categories[],2,FALSE)</f>
        <v>Services</v>
      </c>
    </row>
    <row r="1266" spans="1:5" x14ac:dyDescent="0.2">
      <c r="A1266" s="6">
        <v>44093</v>
      </c>
      <c r="B1266" t="s">
        <v>78</v>
      </c>
      <c r="C1266" t="s">
        <v>50</v>
      </c>
      <c r="D1266">
        <v>8.0399999999999991</v>
      </c>
      <c r="E1266" t="str">
        <f>VLOOKUP(Transaction[[#This Row],[Category]],categories[],2,FALSE)</f>
        <v>Services</v>
      </c>
    </row>
    <row r="1267" spans="1:5" x14ac:dyDescent="0.2">
      <c r="A1267" s="6">
        <v>44093</v>
      </c>
      <c r="B1267" t="s">
        <v>32</v>
      </c>
      <c r="C1267" t="s">
        <v>19</v>
      </c>
      <c r="D1267">
        <v>18.239999999999998</v>
      </c>
      <c r="E1267" t="str">
        <f>VLOOKUP(Transaction[[#This Row],[Category]],categories[],2,FALSE)</f>
        <v>Dining/Travel</v>
      </c>
    </row>
    <row r="1268" spans="1:5" x14ac:dyDescent="0.2">
      <c r="A1268" s="6">
        <v>44093</v>
      </c>
      <c r="B1268" t="s">
        <v>32</v>
      </c>
      <c r="C1268" t="s">
        <v>19</v>
      </c>
      <c r="D1268">
        <v>32.26</v>
      </c>
      <c r="E1268" t="str">
        <f>VLOOKUP(Transaction[[#This Row],[Category]],categories[],2,FALSE)</f>
        <v>Dining/Travel</v>
      </c>
    </row>
    <row r="1269" spans="1:5" x14ac:dyDescent="0.2">
      <c r="A1269" s="6">
        <v>44093</v>
      </c>
      <c r="B1269" t="s">
        <v>52</v>
      </c>
      <c r="C1269" t="s">
        <v>23</v>
      </c>
      <c r="D1269">
        <v>143.52000000000001</v>
      </c>
      <c r="E1269" t="str">
        <f>VLOOKUP(Transaction[[#This Row],[Category]],categories[],2,FALSE)</f>
        <v>Merchandise</v>
      </c>
    </row>
    <row r="1270" spans="1:5" x14ac:dyDescent="0.2">
      <c r="A1270" s="6">
        <v>44094</v>
      </c>
      <c r="B1270" t="s">
        <v>52</v>
      </c>
      <c r="C1270" t="s">
        <v>23</v>
      </c>
      <c r="D1270">
        <v>40.82</v>
      </c>
      <c r="E1270" t="str">
        <f>VLOOKUP(Transaction[[#This Row],[Category]],categories[],2,FALSE)</f>
        <v>Merchandise</v>
      </c>
    </row>
    <row r="1271" spans="1:5" x14ac:dyDescent="0.2">
      <c r="A1271" s="6">
        <v>44094</v>
      </c>
      <c r="B1271" t="s">
        <v>28</v>
      </c>
      <c r="C1271" t="s">
        <v>23</v>
      </c>
      <c r="D1271">
        <v>57.81</v>
      </c>
      <c r="E1271" t="str">
        <f>VLOOKUP(Transaction[[#This Row],[Category]],categories[],2,FALSE)</f>
        <v>Merchandise</v>
      </c>
    </row>
    <row r="1272" spans="1:5" x14ac:dyDescent="0.2">
      <c r="A1272" s="6">
        <v>44094</v>
      </c>
      <c r="B1272" t="s">
        <v>24</v>
      </c>
      <c r="C1272" t="s">
        <v>23</v>
      </c>
      <c r="D1272">
        <v>19.260000000000002</v>
      </c>
      <c r="E1272" t="str">
        <f>VLOOKUP(Transaction[[#This Row],[Category]],categories[],2,FALSE)</f>
        <v>Merchandise</v>
      </c>
    </row>
    <row r="1273" spans="1:5" x14ac:dyDescent="0.2">
      <c r="A1273" s="6">
        <v>44095</v>
      </c>
      <c r="B1273" t="s">
        <v>45</v>
      </c>
      <c r="C1273" t="s">
        <v>19</v>
      </c>
      <c r="D1273">
        <v>49.22</v>
      </c>
      <c r="E1273" t="str">
        <f>VLOOKUP(Transaction[[#This Row],[Category]],categories[],2,FALSE)</f>
        <v>Dining/Travel</v>
      </c>
    </row>
    <row r="1274" spans="1:5" x14ac:dyDescent="0.2">
      <c r="A1274" s="6">
        <v>44095</v>
      </c>
      <c r="B1274" t="s">
        <v>31</v>
      </c>
      <c r="C1274" t="s">
        <v>23</v>
      </c>
      <c r="D1274">
        <v>15.58</v>
      </c>
      <c r="E1274" t="str">
        <f>VLOOKUP(Transaction[[#This Row],[Category]],categories[],2,FALSE)</f>
        <v>Merchandise</v>
      </c>
    </row>
    <row r="1275" spans="1:5" x14ac:dyDescent="0.2">
      <c r="A1275" s="6">
        <v>44095</v>
      </c>
      <c r="B1275" t="s">
        <v>38</v>
      </c>
      <c r="C1275" t="s">
        <v>23</v>
      </c>
      <c r="D1275">
        <v>29.11</v>
      </c>
      <c r="E1275" t="str">
        <f>VLOOKUP(Transaction[[#This Row],[Category]],categories[],2,FALSE)</f>
        <v>Merchandise</v>
      </c>
    </row>
    <row r="1276" spans="1:5" x14ac:dyDescent="0.2">
      <c r="A1276" s="6">
        <v>44096</v>
      </c>
      <c r="B1276" t="s">
        <v>55</v>
      </c>
      <c r="C1276" t="s">
        <v>19</v>
      </c>
      <c r="D1276">
        <v>36.630000000000003</v>
      </c>
      <c r="E1276" t="str">
        <f>VLOOKUP(Transaction[[#This Row],[Category]],categories[],2,FALSE)</f>
        <v>Dining/Travel</v>
      </c>
    </row>
    <row r="1277" spans="1:5" x14ac:dyDescent="0.2">
      <c r="A1277" s="6">
        <v>44096</v>
      </c>
      <c r="B1277" t="s">
        <v>24</v>
      </c>
      <c r="C1277" t="s">
        <v>23</v>
      </c>
      <c r="D1277">
        <v>144.81</v>
      </c>
      <c r="E1277" t="str">
        <f>VLOOKUP(Transaction[[#This Row],[Category]],categories[],2,FALSE)</f>
        <v>Merchandise</v>
      </c>
    </row>
    <row r="1278" spans="1:5" x14ac:dyDescent="0.2">
      <c r="A1278" s="6">
        <v>44096</v>
      </c>
      <c r="B1278" t="s">
        <v>33</v>
      </c>
      <c r="C1278" t="s">
        <v>19</v>
      </c>
      <c r="D1278">
        <v>18.579999999999998</v>
      </c>
      <c r="E1278" t="str">
        <f>VLOOKUP(Transaction[[#This Row],[Category]],categories[],2,FALSE)</f>
        <v>Dining/Travel</v>
      </c>
    </row>
    <row r="1279" spans="1:5" x14ac:dyDescent="0.2">
      <c r="A1279" s="6">
        <v>44097</v>
      </c>
      <c r="B1279" t="s">
        <v>40</v>
      </c>
      <c r="C1279" t="s">
        <v>19</v>
      </c>
      <c r="D1279">
        <v>47.02</v>
      </c>
      <c r="E1279" t="str">
        <f>VLOOKUP(Transaction[[#This Row],[Category]],categories[],2,FALSE)</f>
        <v>Dining/Travel</v>
      </c>
    </row>
    <row r="1280" spans="1:5" x14ac:dyDescent="0.2">
      <c r="A1280" s="6">
        <v>44097</v>
      </c>
      <c r="B1280" t="s">
        <v>28</v>
      </c>
      <c r="C1280" t="s">
        <v>23</v>
      </c>
      <c r="D1280">
        <v>4.29</v>
      </c>
      <c r="E1280" t="str">
        <f>VLOOKUP(Transaction[[#This Row],[Category]],categories[],2,FALSE)</f>
        <v>Merchandise</v>
      </c>
    </row>
    <row r="1281" spans="1:5" x14ac:dyDescent="0.2">
      <c r="A1281" s="6">
        <v>44098</v>
      </c>
      <c r="B1281" t="s">
        <v>46</v>
      </c>
      <c r="C1281" t="s">
        <v>19</v>
      </c>
      <c r="D1281">
        <v>7.64</v>
      </c>
      <c r="E1281" t="str">
        <f>VLOOKUP(Transaction[[#This Row],[Category]],categories[],2,FALSE)</f>
        <v>Dining/Travel</v>
      </c>
    </row>
    <row r="1282" spans="1:5" x14ac:dyDescent="0.2">
      <c r="A1282" s="6">
        <v>44100</v>
      </c>
      <c r="B1282" t="s">
        <v>45</v>
      </c>
      <c r="C1282" t="s">
        <v>19</v>
      </c>
      <c r="D1282">
        <v>45.67</v>
      </c>
      <c r="E1282" t="str">
        <f>VLOOKUP(Transaction[[#This Row],[Category]],categories[],2,FALSE)</f>
        <v>Dining/Travel</v>
      </c>
    </row>
    <row r="1283" spans="1:5" x14ac:dyDescent="0.2">
      <c r="A1283" s="6">
        <v>44100</v>
      </c>
      <c r="B1283" t="s">
        <v>34</v>
      </c>
      <c r="C1283" t="s">
        <v>19</v>
      </c>
      <c r="D1283">
        <v>30.83</v>
      </c>
      <c r="E1283" t="str">
        <f>VLOOKUP(Transaction[[#This Row],[Category]],categories[],2,FALSE)</f>
        <v>Dining/Travel</v>
      </c>
    </row>
    <row r="1284" spans="1:5" x14ac:dyDescent="0.2">
      <c r="A1284" s="6">
        <v>44101</v>
      </c>
      <c r="B1284" t="s">
        <v>39</v>
      </c>
      <c r="C1284" t="s">
        <v>23</v>
      </c>
      <c r="D1284">
        <v>33.590000000000003</v>
      </c>
      <c r="E1284" t="str">
        <f>VLOOKUP(Transaction[[#This Row],[Category]],categories[],2,FALSE)</f>
        <v>Merchandise</v>
      </c>
    </row>
    <row r="1285" spans="1:5" x14ac:dyDescent="0.2">
      <c r="A1285" s="6">
        <v>44101</v>
      </c>
      <c r="B1285" t="s">
        <v>69</v>
      </c>
      <c r="C1285" t="s">
        <v>68</v>
      </c>
      <c r="D1285">
        <v>90.29</v>
      </c>
      <c r="E1285" t="str">
        <f>VLOOKUP(Transaction[[#This Row],[Category]],categories[],2,FALSE)</f>
        <v>Dining/Travel</v>
      </c>
    </row>
    <row r="1286" spans="1:5" x14ac:dyDescent="0.2">
      <c r="A1286" s="6">
        <v>44102</v>
      </c>
      <c r="B1286" t="s">
        <v>31</v>
      </c>
      <c r="C1286" t="s">
        <v>23</v>
      </c>
      <c r="D1286">
        <v>49.8</v>
      </c>
      <c r="E1286" t="str">
        <f>VLOOKUP(Transaction[[#This Row],[Category]],categories[],2,FALSE)</f>
        <v>Merchandise</v>
      </c>
    </row>
    <row r="1287" spans="1:5" x14ac:dyDescent="0.2">
      <c r="A1287" s="6">
        <v>44102</v>
      </c>
      <c r="B1287" t="s">
        <v>28</v>
      </c>
      <c r="C1287" t="s">
        <v>23</v>
      </c>
      <c r="D1287">
        <v>78.94</v>
      </c>
      <c r="E1287" t="str">
        <f>VLOOKUP(Transaction[[#This Row],[Category]],categories[],2,FALSE)</f>
        <v>Merchandise</v>
      </c>
    </row>
    <row r="1288" spans="1:5" x14ac:dyDescent="0.2">
      <c r="A1288" s="6">
        <v>44102</v>
      </c>
      <c r="B1288" t="s">
        <v>47</v>
      </c>
      <c r="C1288" t="s">
        <v>20</v>
      </c>
      <c r="D1288">
        <v>17.510000000000002</v>
      </c>
      <c r="E1288" t="str">
        <f>VLOOKUP(Transaction[[#This Row],[Category]],categories[],2,FALSE)</f>
        <v>Utilities</v>
      </c>
    </row>
    <row r="1289" spans="1:5" x14ac:dyDescent="0.2">
      <c r="A1289" s="6">
        <v>44102</v>
      </c>
      <c r="B1289" t="s">
        <v>37</v>
      </c>
      <c r="C1289" t="s">
        <v>19</v>
      </c>
      <c r="D1289">
        <v>18.010000000000002</v>
      </c>
      <c r="E1289" t="str">
        <f>VLOOKUP(Transaction[[#This Row],[Category]],categories[],2,FALSE)</f>
        <v>Dining/Travel</v>
      </c>
    </row>
    <row r="1290" spans="1:5" x14ac:dyDescent="0.2">
      <c r="A1290" s="6">
        <v>44103</v>
      </c>
      <c r="B1290" t="s">
        <v>69</v>
      </c>
      <c r="C1290" t="s">
        <v>68</v>
      </c>
      <c r="D1290">
        <v>89.1</v>
      </c>
      <c r="E1290" t="str">
        <f>VLOOKUP(Transaction[[#This Row],[Category]],categories[],2,FALSE)</f>
        <v>Dining/Travel</v>
      </c>
    </row>
    <row r="1291" spans="1:5" x14ac:dyDescent="0.2">
      <c r="A1291" s="6">
        <v>44103</v>
      </c>
      <c r="B1291" t="s">
        <v>46</v>
      </c>
      <c r="C1291" t="s">
        <v>19</v>
      </c>
      <c r="D1291">
        <v>13.16</v>
      </c>
      <c r="E1291" t="str">
        <f>VLOOKUP(Transaction[[#This Row],[Category]],categories[],2,FALSE)</f>
        <v>Dining/Travel</v>
      </c>
    </row>
    <row r="1292" spans="1:5" x14ac:dyDescent="0.2">
      <c r="A1292" s="6">
        <v>44103</v>
      </c>
      <c r="B1292" t="s">
        <v>32</v>
      </c>
      <c r="C1292" t="s">
        <v>19</v>
      </c>
      <c r="D1292">
        <v>42.22</v>
      </c>
      <c r="E1292" t="str">
        <f>VLOOKUP(Transaction[[#This Row],[Category]],categories[],2,FALSE)</f>
        <v>Dining/Travel</v>
      </c>
    </row>
    <row r="1293" spans="1:5" x14ac:dyDescent="0.2">
      <c r="A1293" s="6">
        <v>44103</v>
      </c>
      <c r="B1293" t="s">
        <v>75</v>
      </c>
      <c r="C1293" t="s">
        <v>35</v>
      </c>
      <c r="D1293">
        <v>79.790000000000006</v>
      </c>
      <c r="E1293" t="str">
        <f>VLOOKUP(Transaction[[#This Row],[Category]],categories[],2,FALSE)</f>
        <v>Services</v>
      </c>
    </row>
    <row r="1294" spans="1:5" x14ac:dyDescent="0.2">
      <c r="A1294" s="6">
        <v>44103</v>
      </c>
      <c r="B1294" t="s">
        <v>45</v>
      </c>
      <c r="C1294" t="s">
        <v>19</v>
      </c>
      <c r="D1294">
        <v>47.33</v>
      </c>
      <c r="E1294" t="str">
        <f>VLOOKUP(Transaction[[#This Row],[Category]],categories[],2,FALSE)</f>
        <v>Dining/Travel</v>
      </c>
    </row>
    <row r="1295" spans="1:5" x14ac:dyDescent="0.2">
      <c r="A1295" s="6">
        <v>44103</v>
      </c>
      <c r="B1295" t="s">
        <v>46</v>
      </c>
      <c r="C1295" t="s">
        <v>19</v>
      </c>
      <c r="D1295">
        <v>57.43</v>
      </c>
      <c r="E1295" t="str">
        <f>VLOOKUP(Transaction[[#This Row],[Category]],categories[],2,FALSE)</f>
        <v>Dining/Travel</v>
      </c>
    </row>
    <row r="1296" spans="1:5" x14ac:dyDescent="0.2">
      <c r="A1296" s="6">
        <v>44103</v>
      </c>
      <c r="B1296" t="s">
        <v>40</v>
      </c>
      <c r="C1296" t="s">
        <v>19</v>
      </c>
      <c r="D1296">
        <v>23.44</v>
      </c>
      <c r="E1296" t="str">
        <f>VLOOKUP(Transaction[[#This Row],[Category]],categories[],2,FALSE)</f>
        <v>Dining/Travel</v>
      </c>
    </row>
    <row r="1297" spans="1:5" x14ac:dyDescent="0.2">
      <c r="A1297" s="6">
        <v>44104</v>
      </c>
      <c r="B1297" t="s">
        <v>30</v>
      </c>
      <c r="C1297" t="s">
        <v>26</v>
      </c>
      <c r="D1297">
        <v>51.16</v>
      </c>
      <c r="E1297" t="str">
        <f>VLOOKUP(Transaction[[#This Row],[Category]],categories[],2,FALSE)</f>
        <v>Services</v>
      </c>
    </row>
    <row r="1298" spans="1:5" x14ac:dyDescent="0.2">
      <c r="A1298" s="6">
        <v>44104</v>
      </c>
      <c r="B1298" t="s">
        <v>36</v>
      </c>
      <c r="C1298" t="s">
        <v>35</v>
      </c>
      <c r="D1298">
        <v>72.319999999999993</v>
      </c>
      <c r="E1298" t="str">
        <f>VLOOKUP(Transaction[[#This Row],[Category]],categories[],2,FALSE)</f>
        <v>Services</v>
      </c>
    </row>
    <row r="1299" spans="1:5" x14ac:dyDescent="0.2">
      <c r="A1299" s="6">
        <v>44104</v>
      </c>
      <c r="B1299" t="s">
        <v>66</v>
      </c>
      <c r="C1299" t="s">
        <v>65</v>
      </c>
      <c r="D1299">
        <v>119.93</v>
      </c>
      <c r="E1299" t="str">
        <f>VLOOKUP(Transaction[[#This Row],[Category]],categories[],2,FALSE)</f>
        <v>Dining/Travel</v>
      </c>
    </row>
    <row r="1300" spans="1:5" x14ac:dyDescent="0.2">
      <c r="A1300" s="6">
        <f>DATE(YEAR(A1299),MONTH(A1299)+1,1)</f>
        <v>44105</v>
      </c>
      <c r="B1300" t="s">
        <v>57</v>
      </c>
      <c r="C1300" t="s">
        <v>56</v>
      </c>
      <c r="D1300">
        <v>1565</v>
      </c>
      <c r="E1300" t="str">
        <f>VLOOKUP(Transaction[[#This Row],[Category]],categories[],2,FALSE)</f>
        <v>Mortgage/Rent</v>
      </c>
    </row>
    <row r="1301" spans="1:5" x14ac:dyDescent="0.2">
      <c r="A1301" s="6">
        <v>44105</v>
      </c>
      <c r="B1301" t="s">
        <v>39</v>
      </c>
      <c r="C1301" t="s">
        <v>23</v>
      </c>
      <c r="D1301">
        <v>2.59</v>
      </c>
      <c r="E1301" t="str">
        <f>VLOOKUP(Transaction[[#This Row],[Category]],categories[],2,FALSE)</f>
        <v>Merchandise</v>
      </c>
    </row>
    <row r="1302" spans="1:5" x14ac:dyDescent="0.2">
      <c r="A1302" s="6">
        <v>44105</v>
      </c>
      <c r="B1302" t="s">
        <v>31</v>
      </c>
      <c r="C1302" t="s">
        <v>23</v>
      </c>
      <c r="D1302">
        <v>68.33</v>
      </c>
      <c r="E1302" t="str">
        <f>VLOOKUP(Transaction[[#This Row],[Category]],categories[],2,FALSE)</f>
        <v>Merchandise</v>
      </c>
    </row>
    <row r="1303" spans="1:5" x14ac:dyDescent="0.2">
      <c r="A1303" s="6">
        <v>44105</v>
      </c>
      <c r="B1303" t="s">
        <v>39</v>
      </c>
      <c r="C1303" t="s">
        <v>23</v>
      </c>
      <c r="D1303">
        <v>35.78</v>
      </c>
      <c r="E1303" t="str">
        <f>VLOOKUP(Transaction[[#This Row],[Category]],categories[],2,FALSE)</f>
        <v>Merchandise</v>
      </c>
    </row>
    <row r="1304" spans="1:5" x14ac:dyDescent="0.2">
      <c r="A1304" s="6">
        <v>44106</v>
      </c>
      <c r="B1304" t="s">
        <v>29</v>
      </c>
      <c r="C1304" t="s">
        <v>19</v>
      </c>
      <c r="D1304">
        <v>42.12</v>
      </c>
      <c r="E1304" t="str">
        <f>VLOOKUP(Transaction[[#This Row],[Category]],categories[],2,FALSE)</f>
        <v>Dining/Travel</v>
      </c>
    </row>
    <row r="1305" spans="1:5" x14ac:dyDescent="0.2">
      <c r="A1305" s="6">
        <v>44106</v>
      </c>
      <c r="B1305" t="s">
        <v>22</v>
      </c>
      <c r="C1305" t="s">
        <v>19</v>
      </c>
      <c r="D1305">
        <v>4.38</v>
      </c>
      <c r="E1305" t="str">
        <f>VLOOKUP(Transaction[[#This Row],[Category]],categories[],2,FALSE)</f>
        <v>Dining/Travel</v>
      </c>
    </row>
    <row r="1306" spans="1:5" x14ac:dyDescent="0.2">
      <c r="A1306" s="6">
        <v>44106</v>
      </c>
      <c r="B1306" t="s">
        <v>73</v>
      </c>
      <c r="C1306" t="s">
        <v>72</v>
      </c>
      <c r="D1306">
        <v>5.62</v>
      </c>
      <c r="E1306" t="str">
        <f>VLOOKUP(Transaction[[#This Row],[Category]],categories[],2,FALSE)</f>
        <v>Services</v>
      </c>
    </row>
    <row r="1307" spans="1:5" x14ac:dyDescent="0.2">
      <c r="A1307" s="6">
        <v>44107</v>
      </c>
      <c r="B1307" t="s">
        <v>40</v>
      </c>
      <c r="C1307" t="s">
        <v>19</v>
      </c>
      <c r="D1307">
        <v>27.2</v>
      </c>
      <c r="E1307" t="str">
        <f>VLOOKUP(Transaction[[#This Row],[Category]],categories[],2,FALSE)</f>
        <v>Dining/Travel</v>
      </c>
    </row>
    <row r="1308" spans="1:5" x14ac:dyDescent="0.2">
      <c r="A1308" s="6">
        <v>44107</v>
      </c>
      <c r="B1308" t="s">
        <v>82</v>
      </c>
      <c r="C1308" t="s">
        <v>18</v>
      </c>
      <c r="D1308">
        <v>121.88</v>
      </c>
      <c r="E1308" t="str">
        <f>VLOOKUP(Transaction[[#This Row],[Category]],categories[],2,FALSE)</f>
        <v>Dining/Travel</v>
      </c>
    </row>
    <row r="1309" spans="1:5" x14ac:dyDescent="0.2">
      <c r="A1309" s="6">
        <v>44108</v>
      </c>
      <c r="B1309" t="s">
        <v>42</v>
      </c>
      <c r="C1309" t="s">
        <v>41</v>
      </c>
      <c r="D1309">
        <v>14.9</v>
      </c>
      <c r="E1309" t="str">
        <f>VLOOKUP(Transaction[[#This Row],[Category]],categories[],2,FALSE)</f>
        <v>Services</v>
      </c>
    </row>
    <row r="1310" spans="1:5" x14ac:dyDescent="0.2">
      <c r="A1310" s="6">
        <v>44108</v>
      </c>
      <c r="B1310" t="s">
        <v>38</v>
      </c>
      <c r="C1310" t="s">
        <v>23</v>
      </c>
      <c r="D1310">
        <v>55.89</v>
      </c>
      <c r="E1310" t="str">
        <f>VLOOKUP(Transaction[[#This Row],[Category]],categories[],2,FALSE)</f>
        <v>Merchandise</v>
      </c>
    </row>
    <row r="1311" spans="1:5" x14ac:dyDescent="0.2">
      <c r="A1311" s="6">
        <v>44108</v>
      </c>
      <c r="B1311" t="s">
        <v>36</v>
      </c>
      <c r="C1311" t="s">
        <v>35</v>
      </c>
      <c r="D1311">
        <v>107.38</v>
      </c>
      <c r="E1311" t="str">
        <f>VLOOKUP(Transaction[[#This Row],[Category]],categories[],2,FALSE)</f>
        <v>Services</v>
      </c>
    </row>
    <row r="1312" spans="1:5" x14ac:dyDescent="0.2">
      <c r="A1312" s="6">
        <v>44108</v>
      </c>
      <c r="B1312" t="s">
        <v>39</v>
      </c>
      <c r="C1312" t="s">
        <v>23</v>
      </c>
      <c r="D1312">
        <v>35</v>
      </c>
      <c r="E1312" t="str">
        <f>VLOOKUP(Transaction[[#This Row],[Category]],categories[],2,FALSE)</f>
        <v>Merchandise</v>
      </c>
    </row>
    <row r="1313" spans="1:5" x14ac:dyDescent="0.2">
      <c r="A1313" s="6">
        <v>44109</v>
      </c>
      <c r="B1313" t="s">
        <v>28</v>
      </c>
      <c r="C1313" t="s">
        <v>23</v>
      </c>
      <c r="D1313">
        <v>14.19</v>
      </c>
      <c r="E1313" t="str">
        <f>VLOOKUP(Transaction[[#This Row],[Category]],categories[],2,FALSE)</f>
        <v>Merchandise</v>
      </c>
    </row>
    <row r="1314" spans="1:5" x14ac:dyDescent="0.2">
      <c r="A1314" s="6">
        <v>44109</v>
      </c>
      <c r="B1314" t="s">
        <v>45</v>
      </c>
      <c r="C1314" t="s">
        <v>19</v>
      </c>
      <c r="D1314">
        <v>1.94</v>
      </c>
      <c r="E1314" t="str">
        <f>VLOOKUP(Transaction[[#This Row],[Category]],categories[],2,FALSE)</f>
        <v>Dining/Travel</v>
      </c>
    </row>
    <row r="1315" spans="1:5" x14ac:dyDescent="0.2">
      <c r="A1315" s="6">
        <v>44109</v>
      </c>
      <c r="B1315" t="s">
        <v>24</v>
      </c>
      <c r="C1315" t="s">
        <v>23</v>
      </c>
      <c r="D1315">
        <v>116.09</v>
      </c>
      <c r="E1315" t="str">
        <f>VLOOKUP(Transaction[[#This Row],[Category]],categories[],2,FALSE)</f>
        <v>Merchandise</v>
      </c>
    </row>
    <row r="1316" spans="1:5" x14ac:dyDescent="0.2">
      <c r="A1316" s="6">
        <v>44110</v>
      </c>
      <c r="B1316" t="s">
        <v>31</v>
      </c>
      <c r="C1316" t="s">
        <v>23</v>
      </c>
      <c r="D1316">
        <v>107</v>
      </c>
      <c r="E1316" t="str">
        <f>VLOOKUP(Transaction[[#This Row],[Category]],categories[],2,FALSE)</f>
        <v>Merchandise</v>
      </c>
    </row>
    <row r="1317" spans="1:5" x14ac:dyDescent="0.2">
      <c r="A1317" s="6">
        <v>44110</v>
      </c>
      <c r="B1317" t="s">
        <v>77</v>
      </c>
      <c r="C1317" t="s">
        <v>48</v>
      </c>
      <c r="D1317">
        <v>19.93</v>
      </c>
      <c r="E1317" t="str">
        <f>VLOOKUP(Transaction[[#This Row],[Category]],categories[],2,FALSE)</f>
        <v>Dining/Travel</v>
      </c>
    </row>
    <row r="1318" spans="1:5" x14ac:dyDescent="0.2">
      <c r="A1318" s="6">
        <v>44110</v>
      </c>
      <c r="B1318" t="s">
        <v>33</v>
      </c>
      <c r="C1318" t="s">
        <v>19</v>
      </c>
      <c r="D1318">
        <v>82.49</v>
      </c>
      <c r="E1318" t="str">
        <f>VLOOKUP(Transaction[[#This Row],[Category]],categories[],2,FALSE)</f>
        <v>Dining/Travel</v>
      </c>
    </row>
    <row r="1319" spans="1:5" x14ac:dyDescent="0.2">
      <c r="A1319" s="6">
        <v>44111</v>
      </c>
      <c r="B1319" t="s">
        <v>27</v>
      </c>
      <c r="C1319" t="s">
        <v>26</v>
      </c>
      <c r="D1319">
        <v>8.4</v>
      </c>
      <c r="E1319" t="str">
        <f>VLOOKUP(Transaction[[#This Row],[Category]],categories[],2,FALSE)</f>
        <v>Services</v>
      </c>
    </row>
    <row r="1320" spans="1:5" x14ac:dyDescent="0.2">
      <c r="A1320" s="6">
        <v>44111</v>
      </c>
      <c r="B1320" t="s">
        <v>46</v>
      </c>
      <c r="C1320" t="s">
        <v>19</v>
      </c>
      <c r="D1320">
        <v>51.75</v>
      </c>
      <c r="E1320" t="str">
        <f>VLOOKUP(Transaction[[#This Row],[Category]],categories[],2,FALSE)</f>
        <v>Dining/Travel</v>
      </c>
    </row>
    <row r="1321" spans="1:5" x14ac:dyDescent="0.2">
      <c r="A1321" s="6">
        <v>44112</v>
      </c>
      <c r="B1321" t="s">
        <v>28</v>
      </c>
      <c r="C1321" t="s">
        <v>23</v>
      </c>
      <c r="D1321">
        <v>64.47</v>
      </c>
      <c r="E1321" t="str">
        <f>VLOOKUP(Transaction[[#This Row],[Category]],categories[],2,FALSE)</f>
        <v>Merchandise</v>
      </c>
    </row>
    <row r="1322" spans="1:5" x14ac:dyDescent="0.2">
      <c r="A1322" s="6">
        <v>44112</v>
      </c>
      <c r="B1322" t="s">
        <v>39</v>
      </c>
      <c r="C1322" t="s">
        <v>23</v>
      </c>
      <c r="D1322">
        <v>51.42</v>
      </c>
      <c r="E1322" t="str">
        <f>VLOOKUP(Transaction[[#This Row],[Category]],categories[],2,FALSE)</f>
        <v>Merchandise</v>
      </c>
    </row>
    <row r="1323" spans="1:5" x14ac:dyDescent="0.2">
      <c r="A1323" s="6">
        <v>44112</v>
      </c>
      <c r="B1323" t="s">
        <v>39</v>
      </c>
      <c r="C1323" t="s">
        <v>23</v>
      </c>
      <c r="D1323">
        <v>77.349999999999994</v>
      </c>
      <c r="E1323" t="str">
        <f>VLOOKUP(Transaction[[#This Row],[Category]],categories[],2,FALSE)</f>
        <v>Merchandise</v>
      </c>
    </row>
    <row r="1324" spans="1:5" x14ac:dyDescent="0.2">
      <c r="A1324" s="6">
        <v>44112</v>
      </c>
      <c r="B1324" t="s">
        <v>32</v>
      </c>
      <c r="C1324" t="s">
        <v>19</v>
      </c>
      <c r="D1324">
        <v>22.78</v>
      </c>
      <c r="E1324" t="str">
        <f>VLOOKUP(Transaction[[#This Row],[Category]],categories[],2,FALSE)</f>
        <v>Dining/Travel</v>
      </c>
    </row>
    <row r="1325" spans="1:5" x14ac:dyDescent="0.2">
      <c r="A1325" s="6">
        <v>44112</v>
      </c>
      <c r="B1325" t="s">
        <v>47</v>
      </c>
      <c r="C1325" t="s">
        <v>20</v>
      </c>
      <c r="D1325">
        <v>233.36</v>
      </c>
      <c r="E1325" t="str">
        <f>VLOOKUP(Transaction[[#This Row],[Category]],categories[],2,FALSE)</f>
        <v>Utilities</v>
      </c>
    </row>
    <row r="1326" spans="1:5" x14ac:dyDescent="0.2">
      <c r="A1326" s="6">
        <v>44113</v>
      </c>
      <c r="B1326" t="s">
        <v>39</v>
      </c>
      <c r="C1326" t="s">
        <v>23</v>
      </c>
      <c r="D1326">
        <v>129.37</v>
      </c>
      <c r="E1326" t="str">
        <f>VLOOKUP(Transaction[[#This Row],[Category]],categories[],2,FALSE)</f>
        <v>Merchandise</v>
      </c>
    </row>
    <row r="1327" spans="1:5" x14ac:dyDescent="0.2">
      <c r="A1327" s="6">
        <v>44113</v>
      </c>
      <c r="B1327" t="s">
        <v>45</v>
      </c>
      <c r="C1327" t="s">
        <v>19</v>
      </c>
      <c r="D1327">
        <v>33.86</v>
      </c>
      <c r="E1327" t="str">
        <f>VLOOKUP(Transaction[[#This Row],[Category]],categories[],2,FALSE)</f>
        <v>Dining/Travel</v>
      </c>
    </row>
    <row r="1328" spans="1:5" x14ac:dyDescent="0.2">
      <c r="A1328" s="6">
        <v>44113</v>
      </c>
      <c r="B1328" t="s">
        <v>47</v>
      </c>
      <c r="C1328" t="s">
        <v>20</v>
      </c>
      <c r="D1328">
        <v>139.97</v>
      </c>
      <c r="E1328" t="str">
        <f>VLOOKUP(Transaction[[#This Row],[Category]],categories[],2,FALSE)</f>
        <v>Utilities</v>
      </c>
    </row>
    <row r="1329" spans="1:5" x14ac:dyDescent="0.2">
      <c r="A1329" s="6">
        <v>44113</v>
      </c>
      <c r="B1329" t="s">
        <v>38</v>
      </c>
      <c r="C1329" t="s">
        <v>23</v>
      </c>
      <c r="D1329">
        <v>231.63</v>
      </c>
      <c r="E1329" t="str">
        <f>VLOOKUP(Transaction[[#This Row],[Category]],categories[],2,FALSE)</f>
        <v>Merchandise</v>
      </c>
    </row>
    <row r="1330" spans="1:5" x14ac:dyDescent="0.2">
      <c r="A1330" s="6">
        <v>44113</v>
      </c>
      <c r="B1330" t="s">
        <v>32</v>
      </c>
      <c r="C1330" t="s">
        <v>19</v>
      </c>
      <c r="D1330">
        <v>29.14</v>
      </c>
      <c r="E1330" t="str">
        <f>VLOOKUP(Transaction[[#This Row],[Category]],categories[],2,FALSE)</f>
        <v>Dining/Travel</v>
      </c>
    </row>
    <row r="1331" spans="1:5" x14ac:dyDescent="0.2">
      <c r="A1331" s="6">
        <v>44114</v>
      </c>
      <c r="B1331" t="s">
        <v>45</v>
      </c>
      <c r="C1331" t="s">
        <v>19</v>
      </c>
      <c r="D1331">
        <v>50.6</v>
      </c>
      <c r="E1331" t="str">
        <f>VLOOKUP(Transaction[[#This Row],[Category]],categories[],2,FALSE)</f>
        <v>Dining/Travel</v>
      </c>
    </row>
    <row r="1332" spans="1:5" x14ac:dyDescent="0.2">
      <c r="A1332" s="6">
        <v>44115</v>
      </c>
      <c r="B1332" t="s">
        <v>54</v>
      </c>
      <c r="C1332" t="s">
        <v>19</v>
      </c>
      <c r="D1332">
        <v>19.920000000000002</v>
      </c>
      <c r="E1332" t="str">
        <f>VLOOKUP(Transaction[[#This Row],[Category]],categories[],2,FALSE)</f>
        <v>Dining/Travel</v>
      </c>
    </row>
    <row r="1333" spans="1:5" x14ac:dyDescent="0.2">
      <c r="A1333" s="6">
        <v>44115</v>
      </c>
      <c r="B1333" t="s">
        <v>74</v>
      </c>
      <c r="C1333" t="s">
        <v>65</v>
      </c>
      <c r="D1333">
        <v>247.7</v>
      </c>
      <c r="E1333" t="str">
        <f>VLOOKUP(Transaction[[#This Row],[Category]],categories[],2,FALSE)</f>
        <v>Dining/Travel</v>
      </c>
    </row>
    <row r="1334" spans="1:5" x14ac:dyDescent="0.2">
      <c r="A1334" s="6">
        <v>44115</v>
      </c>
      <c r="B1334" t="s">
        <v>37</v>
      </c>
      <c r="C1334" t="s">
        <v>19</v>
      </c>
      <c r="D1334">
        <v>24.4</v>
      </c>
      <c r="E1334" t="str">
        <f>VLOOKUP(Transaction[[#This Row],[Category]],categories[],2,FALSE)</f>
        <v>Dining/Travel</v>
      </c>
    </row>
    <row r="1335" spans="1:5" x14ac:dyDescent="0.2">
      <c r="A1335" s="6">
        <v>44116</v>
      </c>
      <c r="B1335" t="s">
        <v>39</v>
      </c>
      <c r="C1335" t="s">
        <v>23</v>
      </c>
      <c r="D1335">
        <v>58.89</v>
      </c>
      <c r="E1335" t="str">
        <f>VLOOKUP(Transaction[[#This Row],[Category]],categories[],2,FALSE)</f>
        <v>Merchandise</v>
      </c>
    </row>
    <row r="1336" spans="1:5" x14ac:dyDescent="0.2">
      <c r="A1336" s="6">
        <v>44116</v>
      </c>
      <c r="B1336" t="s">
        <v>37</v>
      </c>
      <c r="C1336" t="s">
        <v>19</v>
      </c>
      <c r="D1336">
        <v>15.62</v>
      </c>
      <c r="E1336" t="str">
        <f>VLOOKUP(Transaction[[#This Row],[Category]],categories[],2,FALSE)</f>
        <v>Dining/Travel</v>
      </c>
    </row>
    <row r="1337" spans="1:5" x14ac:dyDescent="0.2">
      <c r="A1337" s="6">
        <v>44116</v>
      </c>
      <c r="B1337" t="s">
        <v>47</v>
      </c>
      <c r="C1337" t="s">
        <v>20</v>
      </c>
      <c r="D1337">
        <v>7.67</v>
      </c>
      <c r="E1337" t="str">
        <f>VLOOKUP(Transaction[[#This Row],[Category]],categories[],2,FALSE)</f>
        <v>Utilities</v>
      </c>
    </row>
    <row r="1338" spans="1:5" x14ac:dyDescent="0.2">
      <c r="A1338" s="6">
        <v>44116</v>
      </c>
      <c r="B1338" t="s">
        <v>38</v>
      </c>
      <c r="C1338" t="s">
        <v>23</v>
      </c>
      <c r="D1338">
        <v>70.510000000000005</v>
      </c>
      <c r="E1338" t="str">
        <f>VLOOKUP(Transaction[[#This Row],[Category]],categories[],2,FALSE)</f>
        <v>Merchandise</v>
      </c>
    </row>
    <row r="1339" spans="1:5" x14ac:dyDescent="0.2">
      <c r="A1339" s="6">
        <v>44116</v>
      </c>
      <c r="B1339" t="s">
        <v>39</v>
      </c>
      <c r="C1339" t="s">
        <v>23</v>
      </c>
      <c r="D1339">
        <v>39.770000000000003</v>
      </c>
      <c r="E1339" t="str">
        <f>VLOOKUP(Transaction[[#This Row],[Category]],categories[],2,FALSE)</f>
        <v>Merchandise</v>
      </c>
    </row>
    <row r="1340" spans="1:5" x14ac:dyDescent="0.2">
      <c r="A1340" s="6">
        <v>44116</v>
      </c>
      <c r="B1340" t="s">
        <v>59</v>
      </c>
      <c r="C1340" t="s">
        <v>18</v>
      </c>
      <c r="D1340">
        <v>12.06</v>
      </c>
      <c r="E1340" t="str">
        <f>VLOOKUP(Transaction[[#This Row],[Category]],categories[],2,FALSE)</f>
        <v>Dining/Travel</v>
      </c>
    </row>
    <row r="1341" spans="1:5" x14ac:dyDescent="0.2">
      <c r="A1341" s="6">
        <v>44118</v>
      </c>
      <c r="B1341" t="s">
        <v>31</v>
      </c>
      <c r="C1341" t="s">
        <v>23</v>
      </c>
      <c r="D1341">
        <v>21.9</v>
      </c>
      <c r="E1341" t="str">
        <f>VLOOKUP(Transaction[[#This Row],[Category]],categories[],2,FALSE)</f>
        <v>Merchandise</v>
      </c>
    </row>
    <row r="1342" spans="1:5" x14ac:dyDescent="0.2">
      <c r="A1342" s="6">
        <v>44118</v>
      </c>
      <c r="B1342" t="s">
        <v>27</v>
      </c>
      <c r="C1342" t="s">
        <v>26</v>
      </c>
      <c r="D1342">
        <v>53.29</v>
      </c>
      <c r="E1342" t="str">
        <f>VLOOKUP(Transaction[[#This Row],[Category]],categories[],2,FALSE)</f>
        <v>Services</v>
      </c>
    </row>
    <row r="1343" spans="1:5" x14ac:dyDescent="0.2">
      <c r="A1343" s="6">
        <v>44118</v>
      </c>
      <c r="B1343" t="s">
        <v>38</v>
      </c>
      <c r="C1343" t="s">
        <v>23</v>
      </c>
      <c r="D1343">
        <v>137.30000000000001</v>
      </c>
      <c r="E1343" t="str">
        <f>VLOOKUP(Transaction[[#This Row],[Category]],categories[],2,FALSE)</f>
        <v>Merchandise</v>
      </c>
    </row>
    <row r="1344" spans="1:5" x14ac:dyDescent="0.2">
      <c r="A1344" s="6">
        <v>44119</v>
      </c>
      <c r="B1344" t="s">
        <v>46</v>
      </c>
      <c r="C1344" t="s">
        <v>19</v>
      </c>
      <c r="D1344">
        <v>69.48</v>
      </c>
      <c r="E1344" t="str">
        <f>VLOOKUP(Transaction[[#This Row],[Category]],categories[],2,FALSE)</f>
        <v>Dining/Travel</v>
      </c>
    </row>
    <row r="1345" spans="1:5" x14ac:dyDescent="0.2">
      <c r="A1345" s="6">
        <v>44119</v>
      </c>
      <c r="B1345" t="s">
        <v>24</v>
      </c>
      <c r="C1345" t="s">
        <v>23</v>
      </c>
      <c r="D1345">
        <v>16.47</v>
      </c>
      <c r="E1345" t="str">
        <f>VLOOKUP(Transaction[[#This Row],[Category]],categories[],2,FALSE)</f>
        <v>Merchandise</v>
      </c>
    </row>
    <row r="1346" spans="1:5" x14ac:dyDescent="0.2">
      <c r="A1346" s="6">
        <v>44120</v>
      </c>
      <c r="B1346" t="s">
        <v>36</v>
      </c>
      <c r="C1346" t="s">
        <v>35</v>
      </c>
      <c r="D1346">
        <v>41.81</v>
      </c>
      <c r="E1346" t="str">
        <f>VLOOKUP(Transaction[[#This Row],[Category]],categories[],2,FALSE)</f>
        <v>Services</v>
      </c>
    </row>
    <row r="1347" spans="1:5" x14ac:dyDescent="0.2">
      <c r="A1347" s="6">
        <v>44121</v>
      </c>
      <c r="B1347" t="s">
        <v>28</v>
      </c>
      <c r="C1347" t="s">
        <v>23</v>
      </c>
      <c r="D1347">
        <v>25.62</v>
      </c>
      <c r="E1347" t="str">
        <f>VLOOKUP(Transaction[[#This Row],[Category]],categories[],2,FALSE)</f>
        <v>Merchandise</v>
      </c>
    </row>
    <row r="1348" spans="1:5" x14ac:dyDescent="0.2">
      <c r="A1348" s="6">
        <v>44121</v>
      </c>
      <c r="B1348" t="s">
        <v>52</v>
      </c>
      <c r="C1348" t="s">
        <v>23</v>
      </c>
      <c r="D1348">
        <v>42.31</v>
      </c>
      <c r="E1348" t="str">
        <f>VLOOKUP(Transaction[[#This Row],[Category]],categories[],2,FALSE)</f>
        <v>Merchandise</v>
      </c>
    </row>
    <row r="1349" spans="1:5" x14ac:dyDescent="0.2">
      <c r="A1349" s="6">
        <v>44121</v>
      </c>
      <c r="B1349" t="s">
        <v>22</v>
      </c>
      <c r="C1349" t="s">
        <v>19</v>
      </c>
      <c r="D1349">
        <v>22.57</v>
      </c>
      <c r="E1349" t="str">
        <f>VLOOKUP(Transaction[[#This Row],[Category]],categories[],2,FALSE)</f>
        <v>Dining/Travel</v>
      </c>
    </row>
    <row r="1350" spans="1:5" x14ac:dyDescent="0.2">
      <c r="A1350" s="6">
        <v>44121</v>
      </c>
      <c r="B1350" t="s">
        <v>52</v>
      </c>
      <c r="C1350" t="s">
        <v>23</v>
      </c>
      <c r="D1350">
        <v>65.89</v>
      </c>
      <c r="E1350" t="str">
        <f>VLOOKUP(Transaction[[#This Row],[Category]],categories[],2,FALSE)</f>
        <v>Merchandise</v>
      </c>
    </row>
    <row r="1351" spans="1:5" x14ac:dyDescent="0.2">
      <c r="A1351" s="6">
        <v>44121</v>
      </c>
      <c r="B1351" t="s">
        <v>38</v>
      </c>
      <c r="C1351" t="s">
        <v>23</v>
      </c>
      <c r="D1351">
        <v>59.87</v>
      </c>
      <c r="E1351" t="str">
        <f>VLOOKUP(Transaction[[#This Row],[Category]],categories[],2,FALSE)</f>
        <v>Merchandise</v>
      </c>
    </row>
    <row r="1352" spans="1:5" x14ac:dyDescent="0.2">
      <c r="A1352" s="6">
        <v>44122</v>
      </c>
      <c r="B1352" t="s">
        <v>45</v>
      </c>
      <c r="C1352" t="s">
        <v>19</v>
      </c>
      <c r="D1352">
        <v>31.2</v>
      </c>
      <c r="E1352" t="str">
        <f>VLOOKUP(Transaction[[#This Row],[Category]],categories[],2,FALSE)</f>
        <v>Dining/Travel</v>
      </c>
    </row>
    <row r="1353" spans="1:5" x14ac:dyDescent="0.2">
      <c r="A1353" s="6">
        <v>44123</v>
      </c>
      <c r="B1353" t="s">
        <v>31</v>
      </c>
      <c r="C1353" t="s">
        <v>23</v>
      </c>
      <c r="D1353">
        <v>34.75</v>
      </c>
      <c r="E1353" t="str">
        <f>VLOOKUP(Transaction[[#This Row],[Category]],categories[],2,FALSE)</f>
        <v>Merchandise</v>
      </c>
    </row>
    <row r="1354" spans="1:5" x14ac:dyDescent="0.2">
      <c r="A1354" s="6">
        <v>44124</v>
      </c>
      <c r="B1354" t="s">
        <v>43</v>
      </c>
      <c r="C1354" t="s">
        <v>10</v>
      </c>
      <c r="D1354">
        <v>174.48</v>
      </c>
      <c r="E1354" t="str">
        <f>VLOOKUP(Transaction[[#This Row],[Category]],categories[],2,FALSE)</f>
        <v>Utilities</v>
      </c>
    </row>
    <row r="1355" spans="1:5" x14ac:dyDescent="0.2">
      <c r="A1355" s="6">
        <v>44125</v>
      </c>
      <c r="B1355" t="s">
        <v>78</v>
      </c>
      <c r="C1355" t="s">
        <v>50</v>
      </c>
      <c r="D1355">
        <v>16.8</v>
      </c>
      <c r="E1355" t="str">
        <f>VLOOKUP(Transaction[[#This Row],[Category]],categories[],2,FALSE)</f>
        <v>Services</v>
      </c>
    </row>
    <row r="1356" spans="1:5" x14ac:dyDescent="0.2">
      <c r="A1356" s="6">
        <v>44125</v>
      </c>
      <c r="B1356" t="s">
        <v>42</v>
      </c>
      <c r="C1356" t="s">
        <v>41</v>
      </c>
      <c r="D1356">
        <v>5.6</v>
      </c>
      <c r="E1356" t="str">
        <f>VLOOKUP(Transaction[[#This Row],[Category]],categories[],2,FALSE)</f>
        <v>Services</v>
      </c>
    </row>
    <row r="1357" spans="1:5" x14ac:dyDescent="0.2">
      <c r="A1357" s="6">
        <v>44126</v>
      </c>
      <c r="B1357" t="s">
        <v>29</v>
      </c>
      <c r="C1357" t="s">
        <v>19</v>
      </c>
      <c r="D1357">
        <v>22.39</v>
      </c>
      <c r="E1357" t="str">
        <f>VLOOKUP(Transaction[[#This Row],[Category]],categories[],2,FALSE)</f>
        <v>Dining/Travel</v>
      </c>
    </row>
    <row r="1358" spans="1:5" x14ac:dyDescent="0.2">
      <c r="A1358" s="6">
        <v>44126</v>
      </c>
      <c r="B1358" t="s">
        <v>38</v>
      </c>
      <c r="C1358" t="s">
        <v>23</v>
      </c>
      <c r="D1358">
        <v>20.79</v>
      </c>
      <c r="E1358" t="str">
        <f>VLOOKUP(Transaction[[#This Row],[Category]],categories[],2,FALSE)</f>
        <v>Merchandise</v>
      </c>
    </row>
    <row r="1359" spans="1:5" x14ac:dyDescent="0.2">
      <c r="A1359" s="6">
        <v>44126</v>
      </c>
      <c r="B1359" t="s">
        <v>39</v>
      </c>
      <c r="C1359" t="s">
        <v>23</v>
      </c>
      <c r="D1359">
        <v>126.07</v>
      </c>
      <c r="E1359" t="str">
        <f>VLOOKUP(Transaction[[#This Row],[Category]],categories[],2,FALSE)</f>
        <v>Merchandise</v>
      </c>
    </row>
    <row r="1360" spans="1:5" x14ac:dyDescent="0.2">
      <c r="A1360" s="6">
        <v>44126</v>
      </c>
      <c r="B1360" t="s">
        <v>47</v>
      </c>
      <c r="C1360" t="s">
        <v>20</v>
      </c>
      <c r="D1360">
        <v>9.9499999999999993</v>
      </c>
      <c r="E1360" t="str">
        <f>VLOOKUP(Transaction[[#This Row],[Category]],categories[],2,FALSE)</f>
        <v>Utilities</v>
      </c>
    </row>
    <row r="1361" spans="1:5" x14ac:dyDescent="0.2">
      <c r="A1361" s="6">
        <v>44127</v>
      </c>
      <c r="B1361" t="s">
        <v>27</v>
      </c>
      <c r="C1361" t="s">
        <v>26</v>
      </c>
      <c r="D1361">
        <v>9.31</v>
      </c>
      <c r="E1361" t="str">
        <f>VLOOKUP(Transaction[[#This Row],[Category]],categories[],2,FALSE)</f>
        <v>Services</v>
      </c>
    </row>
    <row r="1362" spans="1:5" x14ac:dyDescent="0.2">
      <c r="A1362" s="6">
        <v>44127</v>
      </c>
      <c r="B1362" t="s">
        <v>40</v>
      </c>
      <c r="C1362" t="s">
        <v>19</v>
      </c>
      <c r="D1362">
        <v>27.3</v>
      </c>
      <c r="E1362" t="str">
        <f>VLOOKUP(Transaction[[#This Row],[Category]],categories[],2,FALSE)</f>
        <v>Dining/Travel</v>
      </c>
    </row>
    <row r="1363" spans="1:5" x14ac:dyDescent="0.2">
      <c r="A1363" s="6">
        <v>44128</v>
      </c>
      <c r="B1363" t="s">
        <v>24</v>
      </c>
      <c r="C1363" t="s">
        <v>23</v>
      </c>
      <c r="D1363">
        <v>7.65</v>
      </c>
      <c r="E1363" t="str">
        <f>VLOOKUP(Transaction[[#This Row],[Category]],categories[],2,FALSE)</f>
        <v>Merchandise</v>
      </c>
    </row>
    <row r="1364" spans="1:5" x14ac:dyDescent="0.2">
      <c r="A1364" s="6">
        <v>44128</v>
      </c>
      <c r="B1364" t="s">
        <v>78</v>
      </c>
      <c r="C1364" t="s">
        <v>50</v>
      </c>
      <c r="D1364">
        <v>6.78</v>
      </c>
      <c r="E1364" t="str">
        <f>VLOOKUP(Transaction[[#This Row],[Category]],categories[],2,FALSE)</f>
        <v>Services</v>
      </c>
    </row>
    <row r="1365" spans="1:5" x14ac:dyDescent="0.2">
      <c r="A1365" s="6">
        <v>44128</v>
      </c>
      <c r="B1365" t="s">
        <v>30</v>
      </c>
      <c r="C1365" t="s">
        <v>26</v>
      </c>
      <c r="D1365">
        <v>17.8</v>
      </c>
      <c r="E1365" t="str">
        <f>VLOOKUP(Transaction[[#This Row],[Category]],categories[],2,FALSE)</f>
        <v>Services</v>
      </c>
    </row>
    <row r="1366" spans="1:5" x14ac:dyDescent="0.2">
      <c r="A1366" s="6">
        <v>44129</v>
      </c>
      <c r="B1366" t="s">
        <v>39</v>
      </c>
      <c r="C1366" t="s">
        <v>23</v>
      </c>
      <c r="D1366">
        <v>49.16</v>
      </c>
      <c r="E1366" t="str">
        <f>VLOOKUP(Transaction[[#This Row],[Category]],categories[],2,FALSE)</f>
        <v>Merchandise</v>
      </c>
    </row>
    <row r="1367" spans="1:5" x14ac:dyDescent="0.2">
      <c r="A1367" s="6">
        <v>44129</v>
      </c>
      <c r="B1367" t="s">
        <v>38</v>
      </c>
      <c r="C1367" t="s">
        <v>23</v>
      </c>
      <c r="D1367">
        <v>54.67</v>
      </c>
      <c r="E1367" t="str">
        <f>VLOOKUP(Transaction[[#This Row],[Category]],categories[],2,FALSE)</f>
        <v>Merchandise</v>
      </c>
    </row>
    <row r="1368" spans="1:5" x14ac:dyDescent="0.2">
      <c r="A1368" s="6">
        <v>44130</v>
      </c>
      <c r="B1368" t="s">
        <v>46</v>
      </c>
      <c r="C1368" t="s">
        <v>19</v>
      </c>
      <c r="D1368">
        <v>24.79</v>
      </c>
      <c r="E1368" t="str">
        <f>VLOOKUP(Transaction[[#This Row],[Category]],categories[],2,FALSE)</f>
        <v>Dining/Travel</v>
      </c>
    </row>
    <row r="1369" spans="1:5" x14ac:dyDescent="0.2">
      <c r="A1369" s="6">
        <v>44130</v>
      </c>
      <c r="B1369" t="s">
        <v>81</v>
      </c>
      <c r="C1369" t="s">
        <v>41</v>
      </c>
      <c r="D1369">
        <v>65.959999999999994</v>
      </c>
      <c r="E1369" t="str">
        <f>VLOOKUP(Transaction[[#This Row],[Category]],categories[],2,FALSE)</f>
        <v>Services</v>
      </c>
    </row>
    <row r="1370" spans="1:5" x14ac:dyDescent="0.2">
      <c r="A1370" s="6">
        <v>44130</v>
      </c>
      <c r="B1370" t="s">
        <v>69</v>
      </c>
      <c r="C1370" t="s">
        <v>68</v>
      </c>
      <c r="D1370">
        <v>124</v>
      </c>
      <c r="E1370" t="str">
        <f>VLOOKUP(Transaction[[#This Row],[Category]],categories[],2,FALSE)</f>
        <v>Dining/Travel</v>
      </c>
    </row>
    <row r="1371" spans="1:5" x14ac:dyDescent="0.2">
      <c r="A1371" s="6">
        <v>44130</v>
      </c>
      <c r="B1371" t="s">
        <v>32</v>
      </c>
      <c r="C1371" t="s">
        <v>19</v>
      </c>
      <c r="D1371">
        <v>36.15</v>
      </c>
      <c r="E1371" t="str">
        <f>VLOOKUP(Transaction[[#This Row],[Category]],categories[],2,FALSE)</f>
        <v>Dining/Travel</v>
      </c>
    </row>
    <row r="1372" spans="1:5" x14ac:dyDescent="0.2">
      <c r="A1372" s="6">
        <v>44130</v>
      </c>
      <c r="B1372" t="s">
        <v>31</v>
      </c>
      <c r="C1372" t="s">
        <v>23</v>
      </c>
      <c r="D1372">
        <v>49.02</v>
      </c>
      <c r="E1372" t="str">
        <f>VLOOKUP(Transaction[[#This Row],[Category]],categories[],2,FALSE)</f>
        <v>Merchandise</v>
      </c>
    </row>
    <row r="1373" spans="1:5" x14ac:dyDescent="0.2">
      <c r="A1373" s="6">
        <v>44131</v>
      </c>
      <c r="B1373" t="s">
        <v>34</v>
      </c>
      <c r="C1373" t="s">
        <v>19</v>
      </c>
      <c r="D1373">
        <v>4.17</v>
      </c>
      <c r="E1373" t="str">
        <f>VLOOKUP(Transaction[[#This Row],[Category]],categories[],2,FALSE)</f>
        <v>Dining/Travel</v>
      </c>
    </row>
    <row r="1374" spans="1:5" x14ac:dyDescent="0.2">
      <c r="A1374" s="6">
        <v>44131</v>
      </c>
      <c r="B1374" t="s">
        <v>42</v>
      </c>
      <c r="C1374" t="s">
        <v>41</v>
      </c>
      <c r="D1374">
        <v>14.6</v>
      </c>
      <c r="E1374" t="str">
        <f>VLOOKUP(Transaction[[#This Row],[Category]],categories[],2,FALSE)</f>
        <v>Services</v>
      </c>
    </row>
    <row r="1375" spans="1:5" x14ac:dyDescent="0.2">
      <c r="A1375" s="6">
        <v>44132</v>
      </c>
      <c r="B1375" t="s">
        <v>33</v>
      </c>
      <c r="C1375" t="s">
        <v>19</v>
      </c>
      <c r="D1375">
        <v>33.090000000000003</v>
      </c>
      <c r="E1375" t="str">
        <f>VLOOKUP(Transaction[[#This Row],[Category]],categories[],2,FALSE)</f>
        <v>Dining/Travel</v>
      </c>
    </row>
    <row r="1376" spans="1:5" x14ac:dyDescent="0.2">
      <c r="A1376" s="6">
        <v>44132</v>
      </c>
      <c r="B1376" t="s">
        <v>37</v>
      </c>
      <c r="C1376" t="s">
        <v>19</v>
      </c>
      <c r="D1376">
        <v>41.66</v>
      </c>
      <c r="E1376" t="str">
        <f>VLOOKUP(Transaction[[#This Row],[Category]],categories[],2,FALSE)</f>
        <v>Dining/Travel</v>
      </c>
    </row>
    <row r="1377" spans="1:5" x14ac:dyDescent="0.2">
      <c r="A1377" s="6">
        <v>44132</v>
      </c>
      <c r="B1377" t="s">
        <v>28</v>
      </c>
      <c r="C1377" t="s">
        <v>23</v>
      </c>
      <c r="D1377">
        <v>58.79</v>
      </c>
      <c r="E1377" t="str">
        <f>VLOOKUP(Transaction[[#This Row],[Category]],categories[],2,FALSE)</f>
        <v>Merchandise</v>
      </c>
    </row>
    <row r="1378" spans="1:5" x14ac:dyDescent="0.2">
      <c r="A1378" s="6">
        <v>44132</v>
      </c>
      <c r="B1378" t="s">
        <v>40</v>
      </c>
      <c r="C1378" t="s">
        <v>19</v>
      </c>
      <c r="D1378">
        <v>31.15</v>
      </c>
      <c r="E1378" t="str">
        <f>VLOOKUP(Transaction[[#This Row],[Category]],categories[],2,FALSE)</f>
        <v>Dining/Travel</v>
      </c>
    </row>
    <row r="1379" spans="1:5" x14ac:dyDescent="0.2">
      <c r="A1379" s="6">
        <v>44132</v>
      </c>
      <c r="B1379" t="s">
        <v>27</v>
      </c>
      <c r="C1379" t="s">
        <v>26</v>
      </c>
      <c r="D1379">
        <v>57.58</v>
      </c>
      <c r="E1379" t="str">
        <f>VLOOKUP(Transaction[[#This Row],[Category]],categories[],2,FALSE)</f>
        <v>Services</v>
      </c>
    </row>
    <row r="1380" spans="1:5" x14ac:dyDescent="0.2">
      <c r="A1380" s="6">
        <v>44132</v>
      </c>
      <c r="B1380" t="s">
        <v>39</v>
      </c>
      <c r="C1380" t="s">
        <v>23</v>
      </c>
      <c r="D1380">
        <v>20.440000000000001</v>
      </c>
      <c r="E1380" t="str">
        <f>VLOOKUP(Transaction[[#This Row],[Category]],categories[],2,FALSE)</f>
        <v>Merchandise</v>
      </c>
    </row>
    <row r="1381" spans="1:5" x14ac:dyDescent="0.2">
      <c r="A1381" s="6">
        <v>44132</v>
      </c>
      <c r="B1381" t="s">
        <v>77</v>
      </c>
      <c r="C1381" t="s">
        <v>48</v>
      </c>
      <c r="D1381">
        <v>16.329999999999998</v>
      </c>
      <c r="E1381" t="str">
        <f>VLOOKUP(Transaction[[#This Row],[Category]],categories[],2,FALSE)</f>
        <v>Dining/Travel</v>
      </c>
    </row>
    <row r="1382" spans="1:5" x14ac:dyDescent="0.2">
      <c r="A1382" s="6">
        <v>44133</v>
      </c>
      <c r="B1382" t="s">
        <v>30</v>
      </c>
      <c r="C1382" t="s">
        <v>26</v>
      </c>
      <c r="D1382">
        <v>28.48</v>
      </c>
      <c r="E1382" t="str">
        <f>VLOOKUP(Transaction[[#This Row],[Category]],categories[],2,FALSE)</f>
        <v>Services</v>
      </c>
    </row>
    <row r="1383" spans="1:5" x14ac:dyDescent="0.2">
      <c r="A1383" s="6">
        <v>44133</v>
      </c>
      <c r="B1383" t="s">
        <v>45</v>
      </c>
      <c r="C1383" t="s">
        <v>19</v>
      </c>
      <c r="D1383">
        <v>19.829999999999998</v>
      </c>
      <c r="E1383" t="str">
        <f>VLOOKUP(Transaction[[#This Row],[Category]],categories[],2,FALSE)</f>
        <v>Dining/Travel</v>
      </c>
    </row>
    <row r="1384" spans="1:5" x14ac:dyDescent="0.2">
      <c r="A1384" s="6">
        <v>44133</v>
      </c>
      <c r="B1384" t="s">
        <v>24</v>
      </c>
      <c r="C1384" t="s">
        <v>23</v>
      </c>
      <c r="D1384">
        <v>59.28</v>
      </c>
      <c r="E1384" t="str">
        <f>VLOOKUP(Transaction[[#This Row],[Category]],categories[],2,FALSE)</f>
        <v>Merchandise</v>
      </c>
    </row>
    <row r="1385" spans="1:5" x14ac:dyDescent="0.2">
      <c r="A1385" s="6">
        <v>44133</v>
      </c>
      <c r="B1385" t="s">
        <v>33</v>
      </c>
      <c r="C1385" t="s">
        <v>19</v>
      </c>
      <c r="D1385">
        <v>19.97</v>
      </c>
      <c r="E1385" t="str">
        <f>VLOOKUP(Transaction[[#This Row],[Category]],categories[],2,FALSE)</f>
        <v>Dining/Travel</v>
      </c>
    </row>
    <row r="1386" spans="1:5" x14ac:dyDescent="0.2">
      <c r="A1386" s="6">
        <v>44133</v>
      </c>
      <c r="B1386" t="s">
        <v>55</v>
      </c>
      <c r="C1386" t="s">
        <v>19</v>
      </c>
      <c r="D1386">
        <v>32.83</v>
      </c>
      <c r="E1386" t="str">
        <f>VLOOKUP(Transaction[[#This Row],[Category]],categories[],2,FALSE)</f>
        <v>Dining/Travel</v>
      </c>
    </row>
    <row r="1387" spans="1:5" x14ac:dyDescent="0.2">
      <c r="A1387" s="6">
        <v>44134</v>
      </c>
      <c r="B1387" t="s">
        <v>82</v>
      </c>
      <c r="C1387" t="s">
        <v>18</v>
      </c>
      <c r="D1387">
        <v>127.27</v>
      </c>
      <c r="E1387" t="str">
        <f>VLOOKUP(Transaction[[#This Row],[Category]],categories[],2,FALSE)</f>
        <v>Dining/Travel</v>
      </c>
    </row>
    <row r="1388" spans="1:5" x14ac:dyDescent="0.2">
      <c r="A1388" s="6">
        <v>44134</v>
      </c>
      <c r="B1388" t="s">
        <v>28</v>
      </c>
      <c r="C1388" t="s">
        <v>23</v>
      </c>
      <c r="D1388">
        <v>192.09</v>
      </c>
      <c r="E1388" t="str">
        <f>VLOOKUP(Transaction[[#This Row],[Category]],categories[],2,FALSE)</f>
        <v>Merchandise</v>
      </c>
    </row>
    <row r="1389" spans="1:5" x14ac:dyDescent="0.2">
      <c r="A1389" s="6">
        <v>44134</v>
      </c>
      <c r="B1389" t="s">
        <v>46</v>
      </c>
      <c r="C1389" t="s">
        <v>19</v>
      </c>
      <c r="D1389">
        <v>31.25</v>
      </c>
      <c r="E1389" t="str">
        <f>VLOOKUP(Transaction[[#This Row],[Category]],categories[],2,FALSE)</f>
        <v>Dining/Travel</v>
      </c>
    </row>
    <row r="1390" spans="1:5" x14ac:dyDescent="0.2">
      <c r="A1390" s="6">
        <v>44134</v>
      </c>
      <c r="B1390" t="s">
        <v>39</v>
      </c>
      <c r="C1390" t="s">
        <v>23</v>
      </c>
      <c r="D1390">
        <v>73.14</v>
      </c>
      <c r="E1390" t="str">
        <f>VLOOKUP(Transaction[[#This Row],[Category]],categories[],2,FALSE)</f>
        <v>Merchandise</v>
      </c>
    </row>
    <row r="1391" spans="1:5" x14ac:dyDescent="0.2">
      <c r="A1391" s="6">
        <f>DATE(YEAR(A1390),MONTH(A1390)+1,1)</f>
        <v>44136</v>
      </c>
      <c r="B1391" t="s">
        <v>57</v>
      </c>
      <c r="C1391" t="s">
        <v>56</v>
      </c>
      <c r="D1391">
        <v>1565</v>
      </c>
      <c r="E1391" t="str">
        <f>VLOOKUP(Transaction[[#This Row],[Category]],categories[],2,FALSE)</f>
        <v>Mortgage/Rent</v>
      </c>
    </row>
    <row r="1392" spans="1:5" x14ac:dyDescent="0.2">
      <c r="A1392" s="6">
        <v>44136</v>
      </c>
      <c r="B1392" t="s">
        <v>37</v>
      </c>
      <c r="C1392" t="s">
        <v>19</v>
      </c>
      <c r="D1392">
        <v>14.77</v>
      </c>
      <c r="E1392" t="str">
        <f>VLOOKUP(Transaction[[#This Row],[Category]],categories[],2,FALSE)</f>
        <v>Dining/Travel</v>
      </c>
    </row>
    <row r="1393" spans="1:5" x14ac:dyDescent="0.2">
      <c r="A1393" s="6">
        <v>44136</v>
      </c>
      <c r="B1393" t="s">
        <v>46</v>
      </c>
      <c r="C1393" t="s">
        <v>19</v>
      </c>
      <c r="D1393">
        <v>3.21</v>
      </c>
      <c r="E1393" t="str">
        <f>VLOOKUP(Transaction[[#This Row],[Category]],categories[],2,FALSE)</f>
        <v>Dining/Travel</v>
      </c>
    </row>
    <row r="1394" spans="1:5" x14ac:dyDescent="0.2">
      <c r="A1394" s="6">
        <v>44137</v>
      </c>
      <c r="B1394" t="s">
        <v>28</v>
      </c>
      <c r="C1394" t="s">
        <v>23</v>
      </c>
      <c r="D1394">
        <v>190.23</v>
      </c>
      <c r="E1394" t="str">
        <f>VLOOKUP(Transaction[[#This Row],[Category]],categories[],2,FALSE)</f>
        <v>Merchandise</v>
      </c>
    </row>
    <row r="1395" spans="1:5" x14ac:dyDescent="0.2">
      <c r="A1395" s="6">
        <v>44137</v>
      </c>
      <c r="B1395" t="s">
        <v>38</v>
      </c>
      <c r="C1395" t="s">
        <v>23</v>
      </c>
      <c r="D1395">
        <v>81.36</v>
      </c>
      <c r="E1395" t="str">
        <f>VLOOKUP(Transaction[[#This Row],[Category]],categories[],2,FALSE)</f>
        <v>Merchandise</v>
      </c>
    </row>
    <row r="1396" spans="1:5" x14ac:dyDescent="0.2">
      <c r="A1396" s="6">
        <v>44137</v>
      </c>
      <c r="B1396" t="s">
        <v>40</v>
      </c>
      <c r="C1396" t="s">
        <v>19</v>
      </c>
      <c r="D1396">
        <v>176.4</v>
      </c>
      <c r="E1396" t="str">
        <f>VLOOKUP(Transaction[[#This Row],[Category]],categories[],2,FALSE)</f>
        <v>Dining/Travel</v>
      </c>
    </row>
    <row r="1397" spans="1:5" x14ac:dyDescent="0.2">
      <c r="A1397" s="6">
        <v>44137</v>
      </c>
      <c r="B1397" t="s">
        <v>66</v>
      </c>
      <c r="C1397" t="s">
        <v>65</v>
      </c>
      <c r="D1397">
        <v>62.8</v>
      </c>
      <c r="E1397" t="str">
        <f>VLOOKUP(Transaction[[#This Row],[Category]],categories[],2,FALSE)</f>
        <v>Dining/Travel</v>
      </c>
    </row>
    <row r="1398" spans="1:5" x14ac:dyDescent="0.2">
      <c r="A1398" s="6">
        <v>44137</v>
      </c>
      <c r="B1398" t="s">
        <v>28</v>
      </c>
      <c r="C1398" t="s">
        <v>23</v>
      </c>
      <c r="D1398">
        <v>112.6</v>
      </c>
      <c r="E1398" t="str">
        <f>VLOOKUP(Transaction[[#This Row],[Category]],categories[],2,FALSE)</f>
        <v>Merchandise</v>
      </c>
    </row>
    <row r="1399" spans="1:5" x14ac:dyDescent="0.2">
      <c r="A1399" s="6">
        <v>44138</v>
      </c>
      <c r="B1399" t="s">
        <v>33</v>
      </c>
      <c r="C1399" t="s">
        <v>19</v>
      </c>
      <c r="D1399">
        <v>61.5</v>
      </c>
      <c r="E1399" t="str">
        <f>VLOOKUP(Transaction[[#This Row],[Category]],categories[],2,FALSE)</f>
        <v>Dining/Travel</v>
      </c>
    </row>
    <row r="1400" spans="1:5" x14ac:dyDescent="0.2">
      <c r="A1400" s="6">
        <v>44138</v>
      </c>
      <c r="B1400" t="s">
        <v>28</v>
      </c>
      <c r="C1400" t="s">
        <v>23</v>
      </c>
      <c r="D1400">
        <v>0.89</v>
      </c>
      <c r="E1400" t="str">
        <f>VLOOKUP(Transaction[[#This Row],[Category]],categories[],2,FALSE)</f>
        <v>Merchandise</v>
      </c>
    </row>
    <row r="1401" spans="1:5" x14ac:dyDescent="0.2">
      <c r="A1401" s="6">
        <v>44139</v>
      </c>
      <c r="B1401" t="s">
        <v>27</v>
      </c>
      <c r="C1401" t="s">
        <v>26</v>
      </c>
      <c r="D1401">
        <v>8.67</v>
      </c>
      <c r="E1401" t="str">
        <f>VLOOKUP(Transaction[[#This Row],[Category]],categories[],2,FALSE)</f>
        <v>Services</v>
      </c>
    </row>
    <row r="1402" spans="1:5" x14ac:dyDescent="0.2">
      <c r="A1402" s="6">
        <v>44139</v>
      </c>
      <c r="B1402" t="s">
        <v>40</v>
      </c>
      <c r="C1402" t="s">
        <v>19</v>
      </c>
      <c r="D1402">
        <v>13.89</v>
      </c>
      <c r="E1402" t="str">
        <f>VLOOKUP(Transaction[[#This Row],[Category]],categories[],2,FALSE)</f>
        <v>Dining/Travel</v>
      </c>
    </row>
    <row r="1403" spans="1:5" x14ac:dyDescent="0.2">
      <c r="A1403" s="6">
        <v>44139</v>
      </c>
      <c r="B1403" t="s">
        <v>28</v>
      </c>
      <c r="C1403" t="s">
        <v>23</v>
      </c>
      <c r="D1403">
        <v>66.28</v>
      </c>
      <c r="E1403" t="str">
        <f>VLOOKUP(Transaction[[#This Row],[Category]],categories[],2,FALSE)</f>
        <v>Merchandise</v>
      </c>
    </row>
    <row r="1404" spans="1:5" x14ac:dyDescent="0.2">
      <c r="A1404" s="6">
        <v>44140</v>
      </c>
      <c r="B1404" t="s">
        <v>46</v>
      </c>
      <c r="C1404" t="s">
        <v>19</v>
      </c>
      <c r="D1404">
        <v>20.85</v>
      </c>
      <c r="E1404" t="str">
        <f>VLOOKUP(Transaction[[#This Row],[Category]],categories[],2,FALSE)</f>
        <v>Dining/Travel</v>
      </c>
    </row>
    <row r="1405" spans="1:5" x14ac:dyDescent="0.2">
      <c r="A1405" s="6">
        <v>44140</v>
      </c>
      <c r="B1405" t="s">
        <v>39</v>
      </c>
      <c r="C1405" t="s">
        <v>23</v>
      </c>
      <c r="D1405">
        <v>12.56</v>
      </c>
      <c r="E1405" t="str">
        <f>VLOOKUP(Transaction[[#This Row],[Category]],categories[],2,FALSE)</f>
        <v>Merchandise</v>
      </c>
    </row>
    <row r="1406" spans="1:5" x14ac:dyDescent="0.2">
      <c r="A1406" s="6">
        <v>44141</v>
      </c>
      <c r="B1406" t="s">
        <v>31</v>
      </c>
      <c r="C1406" t="s">
        <v>23</v>
      </c>
      <c r="D1406">
        <v>64.86</v>
      </c>
      <c r="E1406" t="str">
        <f>VLOOKUP(Transaction[[#This Row],[Category]],categories[],2,FALSE)</f>
        <v>Merchandise</v>
      </c>
    </row>
    <row r="1407" spans="1:5" x14ac:dyDescent="0.2">
      <c r="A1407" s="6">
        <v>44141</v>
      </c>
      <c r="B1407" t="s">
        <v>45</v>
      </c>
      <c r="C1407" t="s">
        <v>19</v>
      </c>
      <c r="D1407">
        <v>53.1</v>
      </c>
      <c r="E1407" t="str">
        <f>VLOOKUP(Transaction[[#This Row],[Category]],categories[],2,FALSE)</f>
        <v>Dining/Travel</v>
      </c>
    </row>
    <row r="1408" spans="1:5" x14ac:dyDescent="0.2">
      <c r="A1408" s="6">
        <v>44141</v>
      </c>
      <c r="B1408" t="s">
        <v>28</v>
      </c>
      <c r="C1408" t="s">
        <v>23</v>
      </c>
      <c r="D1408">
        <v>69.06</v>
      </c>
      <c r="E1408" t="str">
        <f>VLOOKUP(Transaction[[#This Row],[Category]],categories[],2,FALSE)</f>
        <v>Merchandise</v>
      </c>
    </row>
    <row r="1409" spans="1:5" x14ac:dyDescent="0.2">
      <c r="A1409" s="6">
        <v>44141</v>
      </c>
      <c r="B1409" t="s">
        <v>24</v>
      </c>
      <c r="C1409" t="s">
        <v>23</v>
      </c>
      <c r="D1409">
        <v>87.77</v>
      </c>
      <c r="E1409" t="str">
        <f>VLOOKUP(Transaction[[#This Row],[Category]],categories[],2,FALSE)</f>
        <v>Merchandise</v>
      </c>
    </row>
    <row r="1410" spans="1:5" x14ac:dyDescent="0.2">
      <c r="A1410" s="6">
        <v>44142</v>
      </c>
      <c r="B1410">
        <v>0</v>
      </c>
      <c r="C1410" t="s">
        <v>64</v>
      </c>
      <c r="D1410">
        <v>0</v>
      </c>
      <c r="E1410" t="str">
        <f>VLOOKUP(Transaction[[#This Row],[Category]],categories[],2,FALSE)</f>
        <v>Payment/Credit</v>
      </c>
    </row>
    <row r="1411" spans="1:5" x14ac:dyDescent="0.2">
      <c r="A1411" s="6">
        <v>44143</v>
      </c>
      <c r="B1411" t="s">
        <v>33</v>
      </c>
      <c r="C1411" t="s">
        <v>19</v>
      </c>
      <c r="D1411">
        <v>8.89</v>
      </c>
      <c r="E1411" t="str">
        <f>VLOOKUP(Transaction[[#This Row],[Category]],categories[],2,FALSE)</f>
        <v>Dining/Travel</v>
      </c>
    </row>
    <row r="1412" spans="1:5" x14ac:dyDescent="0.2">
      <c r="A1412" s="6">
        <v>44144</v>
      </c>
      <c r="B1412" t="s">
        <v>45</v>
      </c>
      <c r="C1412" t="s">
        <v>19</v>
      </c>
      <c r="D1412">
        <v>21.75</v>
      </c>
      <c r="E1412" t="str">
        <f>VLOOKUP(Transaction[[#This Row],[Category]],categories[],2,FALSE)</f>
        <v>Dining/Travel</v>
      </c>
    </row>
    <row r="1413" spans="1:5" x14ac:dyDescent="0.2">
      <c r="A1413" s="6">
        <v>44144</v>
      </c>
      <c r="B1413" t="s">
        <v>43</v>
      </c>
      <c r="C1413" t="s">
        <v>10</v>
      </c>
      <c r="D1413">
        <v>130.44</v>
      </c>
      <c r="E1413" t="str">
        <f>VLOOKUP(Transaction[[#This Row],[Category]],categories[],2,FALSE)</f>
        <v>Utilities</v>
      </c>
    </row>
    <row r="1414" spans="1:5" x14ac:dyDescent="0.2">
      <c r="A1414" s="6">
        <v>44145</v>
      </c>
      <c r="B1414" t="s">
        <v>38</v>
      </c>
      <c r="C1414" t="s">
        <v>23</v>
      </c>
      <c r="D1414">
        <v>66.400000000000006</v>
      </c>
      <c r="E1414" t="str">
        <f>VLOOKUP(Transaction[[#This Row],[Category]],categories[],2,FALSE)</f>
        <v>Merchandise</v>
      </c>
    </row>
    <row r="1415" spans="1:5" x14ac:dyDescent="0.2">
      <c r="A1415" s="6">
        <v>44145</v>
      </c>
      <c r="B1415" t="s">
        <v>85</v>
      </c>
      <c r="C1415" t="s">
        <v>65</v>
      </c>
      <c r="D1415">
        <v>82.62</v>
      </c>
      <c r="E1415" t="str">
        <f>VLOOKUP(Transaction[[#This Row],[Category]],categories[],2,FALSE)</f>
        <v>Dining/Travel</v>
      </c>
    </row>
    <row r="1416" spans="1:5" x14ac:dyDescent="0.2">
      <c r="A1416" s="6">
        <v>44145</v>
      </c>
      <c r="B1416" t="s">
        <v>39</v>
      </c>
      <c r="C1416" t="s">
        <v>23</v>
      </c>
      <c r="D1416">
        <v>45.7</v>
      </c>
      <c r="E1416" t="str">
        <f>VLOOKUP(Transaction[[#This Row],[Category]],categories[],2,FALSE)</f>
        <v>Merchandise</v>
      </c>
    </row>
    <row r="1417" spans="1:5" x14ac:dyDescent="0.2">
      <c r="A1417" s="6">
        <v>44145</v>
      </c>
      <c r="B1417" t="s">
        <v>74</v>
      </c>
      <c r="C1417" t="s">
        <v>65</v>
      </c>
      <c r="D1417">
        <v>229.21</v>
      </c>
      <c r="E1417" t="str">
        <f>VLOOKUP(Transaction[[#This Row],[Category]],categories[],2,FALSE)</f>
        <v>Dining/Travel</v>
      </c>
    </row>
    <row r="1418" spans="1:5" x14ac:dyDescent="0.2">
      <c r="A1418" s="6">
        <v>44146</v>
      </c>
      <c r="B1418" t="s">
        <v>47</v>
      </c>
      <c r="C1418" t="s">
        <v>20</v>
      </c>
      <c r="D1418">
        <v>197.31</v>
      </c>
      <c r="E1418" t="str">
        <f>VLOOKUP(Transaction[[#This Row],[Category]],categories[],2,FALSE)</f>
        <v>Utilities</v>
      </c>
    </row>
    <row r="1419" spans="1:5" x14ac:dyDescent="0.2">
      <c r="A1419" s="6">
        <v>44146</v>
      </c>
      <c r="B1419" t="s">
        <v>42</v>
      </c>
      <c r="C1419" t="s">
        <v>41</v>
      </c>
      <c r="D1419">
        <v>11.1</v>
      </c>
      <c r="E1419" t="str">
        <f>VLOOKUP(Transaction[[#This Row],[Category]],categories[],2,FALSE)</f>
        <v>Services</v>
      </c>
    </row>
    <row r="1420" spans="1:5" x14ac:dyDescent="0.2">
      <c r="A1420" s="6">
        <v>44147</v>
      </c>
      <c r="B1420" t="s">
        <v>27</v>
      </c>
      <c r="C1420" t="s">
        <v>26</v>
      </c>
      <c r="D1420">
        <v>66.05</v>
      </c>
      <c r="E1420" t="str">
        <f>VLOOKUP(Transaction[[#This Row],[Category]],categories[],2,FALSE)</f>
        <v>Services</v>
      </c>
    </row>
    <row r="1421" spans="1:5" x14ac:dyDescent="0.2">
      <c r="A1421" s="6">
        <v>44147</v>
      </c>
      <c r="B1421" t="s">
        <v>39</v>
      </c>
      <c r="C1421" t="s">
        <v>23</v>
      </c>
      <c r="D1421">
        <v>39.869999999999997</v>
      </c>
      <c r="E1421" t="str">
        <f>VLOOKUP(Transaction[[#This Row],[Category]],categories[],2,FALSE)</f>
        <v>Merchandise</v>
      </c>
    </row>
    <row r="1422" spans="1:5" x14ac:dyDescent="0.2">
      <c r="A1422" s="6">
        <v>44147</v>
      </c>
      <c r="B1422" t="s">
        <v>22</v>
      </c>
      <c r="C1422" t="s">
        <v>19</v>
      </c>
      <c r="D1422">
        <v>11.98</v>
      </c>
      <c r="E1422" t="str">
        <f>VLOOKUP(Transaction[[#This Row],[Category]],categories[],2,FALSE)</f>
        <v>Dining/Travel</v>
      </c>
    </row>
    <row r="1423" spans="1:5" x14ac:dyDescent="0.2">
      <c r="A1423" s="6">
        <v>44148</v>
      </c>
      <c r="B1423" t="s">
        <v>36</v>
      </c>
      <c r="C1423" t="s">
        <v>35</v>
      </c>
      <c r="D1423">
        <v>67.56</v>
      </c>
      <c r="E1423" t="str">
        <f>VLOOKUP(Transaction[[#This Row],[Category]],categories[],2,FALSE)</f>
        <v>Services</v>
      </c>
    </row>
    <row r="1424" spans="1:5" x14ac:dyDescent="0.2">
      <c r="A1424" s="6">
        <v>44148</v>
      </c>
      <c r="B1424" t="s">
        <v>24</v>
      </c>
      <c r="C1424" t="s">
        <v>23</v>
      </c>
      <c r="D1424">
        <v>21.8</v>
      </c>
      <c r="E1424" t="str">
        <f>VLOOKUP(Transaction[[#This Row],[Category]],categories[],2,FALSE)</f>
        <v>Merchandise</v>
      </c>
    </row>
    <row r="1425" spans="1:5" x14ac:dyDescent="0.2">
      <c r="A1425" s="6">
        <v>44148</v>
      </c>
      <c r="B1425" t="s">
        <v>39</v>
      </c>
      <c r="C1425" t="s">
        <v>23</v>
      </c>
      <c r="D1425">
        <v>114.5</v>
      </c>
      <c r="E1425" t="str">
        <f>VLOOKUP(Transaction[[#This Row],[Category]],categories[],2,FALSE)</f>
        <v>Merchandise</v>
      </c>
    </row>
    <row r="1426" spans="1:5" x14ac:dyDescent="0.2">
      <c r="A1426" s="6">
        <v>44148</v>
      </c>
      <c r="B1426" t="s">
        <v>38</v>
      </c>
      <c r="C1426" t="s">
        <v>23</v>
      </c>
      <c r="D1426">
        <v>51.47</v>
      </c>
      <c r="E1426" t="str">
        <f>VLOOKUP(Transaction[[#This Row],[Category]],categories[],2,FALSE)</f>
        <v>Merchandise</v>
      </c>
    </row>
    <row r="1427" spans="1:5" x14ac:dyDescent="0.2">
      <c r="A1427" s="6">
        <v>44148</v>
      </c>
      <c r="B1427" t="s">
        <v>46</v>
      </c>
      <c r="C1427" t="s">
        <v>19</v>
      </c>
      <c r="D1427">
        <v>16.670000000000002</v>
      </c>
      <c r="E1427" t="str">
        <f>VLOOKUP(Transaction[[#This Row],[Category]],categories[],2,FALSE)</f>
        <v>Dining/Travel</v>
      </c>
    </row>
    <row r="1428" spans="1:5" x14ac:dyDescent="0.2">
      <c r="A1428" s="6">
        <v>44148</v>
      </c>
      <c r="B1428" t="s">
        <v>39</v>
      </c>
      <c r="C1428" t="s">
        <v>23</v>
      </c>
      <c r="D1428">
        <v>57.9</v>
      </c>
      <c r="E1428" t="str">
        <f>VLOOKUP(Transaction[[#This Row],[Category]],categories[],2,FALSE)</f>
        <v>Merchandise</v>
      </c>
    </row>
    <row r="1429" spans="1:5" x14ac:dyDescent="0.2">
      <c r="A1429" s="6">
        <v>44149</v>
      </c>
      <c r="B1429" t="s">
        <v>45</v>
      </c>
      <c r="C1429" t="s">
        <v>19</v>
      </c>
      <c r="D1429">
        <v>33.22</v>
      </c>
      <c r="E1429" t="str">
        <f>VLOOKUP(Transaction[[#This Row],[Category]],categories[],2,FALSE)</f>
        <v>Dining/Travel</v>
      </c>
    </row>
    <row r="1430" spans="1:5" x14ac:dyDescent="0.2">
      <c r="A1430" s="6">
        <v>44150</v>
      </c>
      <c r="B1430" t="s">
        <v>22</v>
      </c>
      <c r="C1430" t="s">
        <v>19</v>
      </c>
      <c r="D1430">
        <v>23.93</v>
      </c>
      <c r="E1430" t="str">
        <f>VLOOKUP(Transaction[[#This Row],[Category]],categories[],2,FALSE)</f>
        <v>Dining/Travel</v>
      </c>
    </row>
    <row r="1431" spans="1:5" x14ac:dyDescent="0.2">
      <c r="A1431" s="6">
        <v>44150</v>
      </c>
      <c r="B1431" t="s">
        <v>52</v>
      </c>
      <c r="C1431" t="s">
        <v>23</v>
      </c>
      <c r="D1431">
        <v>10.19</v>
      </c>
      <c r="E1431" t="str">
        <f>VLOOKUP(Transaction[[#This Row],[Category]],categories[],2,FALSE)</f>
        <v>Merchandise</v>
      </c>
    </row>
    <row r="1432" spans="1:5" x14ac:dyDescent="0.2">
      <c r="A1432" s="6">
        <v>44151</v>
      </c>
      <c r="B1432" t="s">
        <v>27</v>
      </c>
      <c r="C1432" t="s">
        <v>26</v>
      </c>
      <c r="D1432">
        <v>185.59</v>
      </c>
      <c r="E1432" t="str">
        <f>VLOOKUP(Transaction[[#This Row],[Category]],categories[],2,FALSE)</f>
        <v>Services</v>
      </c>
    </row>
    <row r="1433" spans="1:5" x14ac:dyDescent="0.2">
      <c r="A1433" s="6">
        <v>44151</v>
      </c>
      <c r="B1433" t="s">
        <v>61</v>
      </c>
      <c r="C1433" t="s">
        <v>48</v>
      </c>
      <c r="D1433">
        <v>178.5</v>
      </c>
      <c r="E1433" t="str">
        <f>VLOOKUP(Transaction[[#This Row],[Category]],categories[],2,FALSE)</f>
        <v>Dining/Travel</v>
      </c>
    </row>
    <row r="1434" spans="1:5" x14ac:dyDescent="0.2">
      <c r="A1434" s="6">
        <v>44151</v>
      </c>
      <c r="B1434" t="s">
        <v>47</v>
      </c>
      <c r="C1434" t="s">
        <v>20</v>
      </c>
      <c r="D1434">
        <v>112.94</v>
      </c>
      <c r="E1434" t="str">
        <f>VLOOKUP(Transaction[[#This Row],[Category]],categories[],2,FALSE)</f>
        <v>Utilities</v>
      </c>
    </row>
    <row r="1435" spans="1:5" x14ac:dyDescent="0.2">
      <c r="A1435" s="6">
        <v>44151</v>
      </c>
      <c r="B1435" t="s">
        <v>28</v>
      </c>
      <c r="C1435" t="s">
        <v>23</v>
      </c>
      <c r="D1435">
        <v>31.49</v>
      </c>
      <c r="E1435" t="str">
        <f>VLOOKUP(Transaction[[#This Row],[Category]],categories[],2,FALSE)</f>
        <v>Merchandise</v>
      </c>
    </row>
    <row r="1436" spans="1:5" x14ac:dyDescent="0.2">
      <c r="A1436" s="6">
        <v>44151</v>
      </c>
      <c r="B1436" t="s">
        <v>45</v>
      </c>
      <c r="C1436" t="s">
        <v>19</v>
      </c>
      <c r="D1436">
        <v>21.98</v>
      </c>
      <c r="E1436" t="str">
        <f>VLOOKUP(Transaction[[#This Row],[Category]],categories[],2,FALSE)</f>
        <v>Dining/Travel</v>
      </c>
    </row>
    <row r="1437" spans="1:5" x14ac:dyDescent="0.2">
      <c r="A1437" s="6">
        <v>44152</v>
      </c>
      <c r="B1437" t="s">
        <v>28</v>
      </c>
      <c r="C1437" t="s">
        <v>23</v>
      </c>
      <c r="D1437">
        <v>55.88</v>
      </c>
      <c r="E1437" t="str">
        <f>VLOOKUP(Transaction[[#This Row],[Category]],categories[],2,FALSE)</f>
        <v>Merchandise</v>
      </c>
    </row>
    <row r="1438" spans="1:5" x14ac:dyDescent="0.2">
      <c r="A1438" s="6">
        <v>44152</v>
      </c>
      <c r="B1438" t="s">
        <v>43</v>
      </c>
      <c r="C1438" t="s">
        <v>10</v>
      </c>
      <c r="D1438">
        <v>66.92</v>
      </c>
      <c r="E1438" t="str">
        <f>VLOOKUP(Transaction[[#This Row],[Category]],categories[],2,FALSE)</f>
        <v>Utilities</v>
      </c>
    </row>
    <row r="1439" spans="1:5" x14ac:dyDescent="0.2">
      <c r="A1439" s="6">
        <v>44152</v>
      </c>
      <c r="B1439" t="s">
        <v>43</v>
      </c>
      <c r="C1439" t="s">
        <v>10</v>
      </c>
      <c r="D1439">
        <v>133.28</v>
      </c>
      <c r="E1439" t="str">
        <f>VLOOKUP(Transaction[[#This Row],[Category]],categories[],2,FALSE)</f>
        <v>Utilities</v>
      </c>
    </row>
    <row r="1440" spans="1:5" x14ac:dyDescent="0.2">
      <c r="A1440" s="6">
        <v>44152</v>
      </c>
      <c r="B1440" t="s">
        <v>28</v>
      </c>
      <c r="C1440" t="s">
        <v>23</v>
      </c>
      <c r="D1440">
        <v>6.12</v>
      </c>
      <c r="E1440" t="str">
        <f>VLOOKUP(Transaction[[#This Row],[Category]],categories[],2,FALSE)</f>
        <v>Merchandise</v>
      </c>
    </row>
    <row r="1441" spans="1:5" x14ac:dyDescent="0.2">
      <c r="A1441" s="6">
        <v>44153</v>
      </c>
      <c r="B1441" t="s">
        <v>38</v>
      </c>
      <c r="C1441" t="s">
        <v>23</v>
      </c>
      <c r="D1441">
        <v>13.7</v>
      </c>
      <c r="E1441" t="str">
        <f>VLOOKUP(Transaction[[#This Row],[Category]],categories[],2,FALSE)</f>
        <v>Merchandise</v>
      </c>
    </row>
    <row r="1442" spans="1:5" x14ac:dyDescent="0.2">
      <c r="A1442" s="6">
        <v>44153</v>
      </c>
      <c r="B1442" t="s">
        <v>52</v>
      </c>
      <c r="C1442" t="s">
        <v>23</v>
      </c>
      <c r="D1442">
        <v>65.17</v>
      </c>
      <c r="E1442" t="str">
        <f>VLOOKUP(Transaction[[#This Row],[Category]],categories[],2,FALSE)</f>
        <v>Merchandise</v>
      </c>
    </row>
    <row r="1443" spans="1:5" x14ac:dyDescent="0.2">
      <c r="A1443" s="6">
        <v>44153</v>
      </c>
      <c r="B1443" t="s">
        <v>55</v>
      </c>
      <c r="C1443" t="s">
        <v>19</v>
      </c>
      <c r="D1443">
        <v>26.26</v>
      </c>
      <c r="E1443" t="str">
        <f>VLOOKUP(Transaction[[#This Row],[Category]],categories[],2,FALSE)</f>
        <v>Dining/Travel</v>
      </c>
    </row>
    <row r="1444" spans="1:5" x14ac:dyDescent="0.2">
      <c r="A1444" s="6">
        <v>44153</v>
      </c>
      <c r="B1444" t="s">
        <v>32</v>
      </c>
      <c r="C1444" t="s">
        <v>19</v>
      </c>
      <c r="D1444">
        <v>58.04</v>
      </c>
      <c r="E1444" t="str">
        <f>VLOOKUP(Transaction[[#This Row],[Category]],categories[],2,FALSE)</f>
        <v>Dining/Travel</v>
      </c>
    </row>
    <row r="1445" spans="1:5" x14ac:dyDescent="0.2">
      <c r="A1445" s="6">
        <v>44154</v>
      </c>
      <c r="B1445" t="s">
        <v>34</v>
      </c>
      <c r="C1445" t="s">
        <v>19</v>
      </c>
      <c r="D1445">
        <v>39.44</v>
      </c>
      <c r="E1445" t="str">
        <f>VLOOKUP(Transaction[[#This Row],[Category]],categories[],2,FALSE)</f>
        <v>Dining/Travel</v>
      </c>
    </row>
    <row r="1446" spans="1:5" x14ac:dyDescent="0.2">
      <c r="A1446" s="6">
        <v>44155</v>
      </c>
      <c r="B1446" t="s">
        <v>46</v>
      </c>
      <c r="C1446" t="s">
        <v>19</v>
      </c>
      <c r="D1446">
        <v>71.900000000000006</v>
      </c>
      <c r="E1446" t="str">
        <f>VLOOKUP(Transaction[[#This Row],[Category]],categories[],2,FALSE)</f>
        <v>Dining/Travel</v>
      </c>
    </row>
    <row r="1447" spans="1:5" x14ac:dyDescent="0.2">
      <c r="A1447" s="6">
        <v>44155</v>
      </c>
      <c r="B1447" t="s">
        <v>30</v>
      </c>
      <c r="C1447" t="s">
        <v>26</v>
      </c>
      <c r="D1447">
        <v>49.91</v>
      </c>
      <c r="E1447" t="str">
        <f>VLOOKUP(Transaction[[#This Row],[Category]],categories[],2,FALSE)</f>
        <v>Services</v>
      </c>
    </row>
    <row r="1448" spans="1:5" x14ac:dyDescent="0.2">
      <c r="A1448" s="6">
        <v>44156</v>
      </c>
      <c r="B1448" t="s">
        <v>28</v>
      </c>
      <c r="C1448" t="s">
        <v>23</v>
      </c>
      <c r="D1448">
        <v>19.27</v>
      </c>
      <c r="E1448" t="str">
        <f>VLOOKUP(Transaction[[#This Row],[Category]],categories[],2,FALSE)</f>
        <v>Merchandise</v>
      </c>
    </row>
    <row r="1449" spans="1:5" x14ac:dyDescent="0.2">
      <c r="A1449" s="6">
        <v>44156</v>
      </c>
      <c r="B1449" t="s">
        <v>42</v>
      </c>
      <c r="C1449" t="s">
        <v>41</v>
      </c>
      <c r="D1449">
        <v>11.3</v>
      </c>
      <c r="E1449" t="str">
        <f>VLOOKUP(Transaction[[#This Row],[Category]],categories[],2,FALSE)</f>
        <v>Services</v>
      </c>
    </row>
    <row r="1450" spans="1:5" x14ac:dyDescent="0.2">
      <c r="A1450" s="6">
        <v>44156</v>
      </c>
      <c r="B1450" t="s">
        <v>37</v>
      </c>
      <c r="C1450" t="s">
        <v>19</v>
      </c>
      <c r="D1450">
        <v>21.71</v>
      </c>
      <c r="E1450" t="str">
        <f>VLOOKUP(Transaction[[#This Row],[Category]],categories[],2,FALSE)</f>
        <v>Dining/Travel</v>
      </c>
    </row>
    <row r="1451" spans="1:5" x14ac:dyDescent="0.2">
      <c r="A1451" s="6">
        <v>44156</v>
      </c>
      <c r="B1451" t="s">
        <v>52</v>
      </c>
      <c r="C1451" t="s">
        <v>23</v>
      </c>
      <c r="D1451">
        <v>39.119999999999997</v>
      </c>
      <c r="E1451" t="str">
        <f>VLOOKUP(Transaction[[#This Row],[Category]],categories[],2,FALSE)</f>
        <v>Merchandise</v>
      </c>
    </row>
    <row r="1452" spans="1:5" x14ac:dyDescent="0.2">
      <c r="A1452" s="6">
        <v>44157</v>
      </c>
      <c r="B1452" t="s">
        <v>45</v>
      </c>
      <c r="C1452" t="s">
        <v>19</v>
      </c>
      <c r="D1452">
        <v>25.52</v>
      </c>
      <c r="E1452" t="str">
        <f>VLOOKUP(Transaction[[#This Row],[Category]],categories[],2,FALSE)</f>
        <v>Dining/Travel</v>
      </c>
    </row>
    <row r="1453" spans="1:5" x14ac:dyDescent="0.2">
      <c r="A1453" s="6">
        <v>44157</v>
      </c>
      <c r="B1453" t="s">
        <v>45</v>
      </c>
      <c r="C1453" t="s">
        <v>19</v>
      </c>
      <c r="D1453">
        <v>44.41</v>
      </c>
      <c r="E1453" t="str">
        <f>VLOOKUP(Transaction[[#This Row],[Category]],categories[],2,FALSE)</f>
        <v>Dining/Travel</v>
      </c>
    </row>
    <row r="1454" spans="1:5" x14ac:dyDescent="0.2">
      <c r="A1454" s="6">
        <v>44157</v>
      </c>
      <c r="B1454" t="s">
        <v>31</v>
      </c>
      <c r="C1454" t="s">
        <v>23</v>
      </c>
      <c r="D1454">
        <v>49.45</v>
      </c>
      <c r="E1454" t="str">
        <f>VLOOKUP(Transaction[[#This Row],[Category]],categories[],2,FALSE)</f>
        <v>Merchandise</v>
      </c>
    </row>
    <row r="1455" spans="1:5" x14ac:dyDescent="0.2">
      <c r="A1455" s="6">
        <v>44157</v>
      </c>
      <c r="B1455" t="s">
        <v>27</v>
      </c>
      <c r="C1455" t="s">
        <v>26</v>
      </c>
      <c r="D1455">
        <v>22.35</v>
      </c>
      <c r="E1455" t="str">
        <f>VLOOKUP(Transaction[[#This Row],[Category]],categories[],2,FALSE)</f>
        <v>Services</v>
      </c>
    </row>
    <row r="1456" spans="1:5" x14ac:dyDescent="0.2">
      <c r="A1456" s="6">
        <v>44157</v>
      </c>
      <c r="B1456" t="s">
        <v>38</v>
      </c>
      <c r="C1456" t="s">
        <v>23</v>
      </c>
      <c r="D1456">
        <v>142.80000000000001</v>
      </c>
      <c r="E1456" t="str">
        <f>VLOOKUP(Transaction[[#This Row],[Category]],categories[],2,FALSE)</f>
        <v>Merchandise</v>
      </c>
    </row>
    <row r="1457" spans="1:5" x14ac:dyDescent="0.2">
      <c r="A1457" s="6">
        <v>44159</v>
      </c>
      <c r="B1457" t="s">
        <v>24</v>
      </c>
      <c r="C1457" t="s">
        <v>23</v>
      </c>
      <c r="D1457">
        <v>29.7</v>
      </c>
      <c r="E1457" t="str">
        <f>VLOOKUP(Transaction[[#This Row],[Category]],categories[],2,FALSE)</f>
        <v>Merchandise</v>
      </c>
    </row>
    <row r="1458" spans="1:5" x14ac:dyDescent="0.2">
      <c r="A1458" s="6">
        <v>44160</v>
      </c>
      <c r="B1458" t="s">
        <v>31</v>
      </c>
      <c r="C1458" t="s">
        <v>23</v>
      </c>
      <c r="D1458">
        <v>33.28</v>
      </c>
      <c r="E1458" t="str">
        <f>VLOOKUP(Transaction[[#This Row],[Category]],categories[],2,FALSE)</f>
        <v>Merchandise</v>
      </c>
    </row>
    <row r="1459" spans="1:5" x14ac:dyDescent="0.2">
      <c r="A1459" s="6">
        <v>44160</v>
      </c>
      <c r="B1459" t="s">
        <v>29</v>
      </c>
      <c r="C1459" t="s">
        <v>19</v>
      </c>
      <c r="D1459">
        <v>14.3</v>
      </c>
      <c r="E1459" t="str">
        <f>VLOOKUP(Transaction[[#This Row],[Category]],categories[],2,FALSE)</f>
        <v>Dining/Travel</v>
      </c>
    </row>
    <row r="1460" spans="1:5" x14ac:dyDescent="0.2">
      <c r="A1460" s="6">
        <v>44160</v>
      </c>
      <c r="B1460" t="s">
        <v>22</v>
      </c>
      <c r="C1460" t="s">
        <v>19</v>
      </c>
      <c r="D1460">
        <v>9.89</v>
      </c>
      <c r="E1460" t="str">
        <f>VLOOKUP(Transaction[[#This Row],[Category]],categories[],2,FALSE)</f>
        <v>Dining/Travel</v>
      </c>
    </row>
    <row r="1461" spans="1:5" x14ac:dyDescent="0.2">
      <c r="A1461" s="6">
        <v>44160</v>
      </c>
      <c r="B1461" t="s">
        <v>55</v>
      </c>
      <c r="C1461" t="s">
        <v>19</v>
      </c>
      <c r="D1461">
        <v>18.440000000000001</v>
      </c>
      <c r="E1461" t="str">
        <f>VLOOKUP(Transaction[[#This Row],[Category]],categories[],2,FALSE)</f>
        <v>Dining/Travel</v>
      </c>
    </row>
    <row r="1462" spans="1:5" x14ac:dyDescent="0.2">
      <c r="A1462" s="6">
        <v>44160</v>
      </c>
      <c r="B1462" t="s">
        <v>27</v>
      </c>
      <c r="C1462" t="s">
        <v>26</v>
      </c>
      <c r="D1462">
        <v>330.74</v>
      </c>
      <c r="E1462" t="str">
        <f>VLOOKUP(Transaction[[#This Row],[Category]],categories[],2,FALSE)</f>
        <v>Services</v>
      </c>
    </row>
    <row r="1463" spans="1:5" x14ac:dyDescent="0.2">
      <c r="A1463" s="6">
        <v>44160</v>
      </c>
      <c r="B1463" t="s">
        <v>30</v>
      </c>
      <c r="C1463" t="s">
        <v>26</v>
      </c>
      <c r="D1463">
        <v>44.94</v>
      </c>
      <c r="E1463" t="str">
        <f>VLOOKUP(Transaction[[#This Row],[Category]],categories[],2,FALSE)</f>
        <v>Services</v>
      </c>
    </row>
    <row r="1464" spans="1:5" x14ac:dyDescent="0.2">
      <c r="A1464" s="6">
        <v>44160</v>
      </c>
      <c r="B1464" t="s">
        <v>54</v>
      </c>
      <c r="C1464" t="s">
        <v>19</v>
      </c>
      <c r="D1464">
        <v>13.7</v>
      </c>
      <c r="E1464" t="str">
        <f>VLOOKUP(Transaction[[#This Row],[Category]],categories[],2,FALSE)</f>
        <v>Dining/Travel</v>
      </c>
    </row>
    <row r="1465" spans="1:5" x14ac:dyDescent="0.2">
      <c r="A1465" s="6">
        <v>44161</v>
      </c>
      <c r="B1465" t="s">
        <v>38</v>
      </c>
      <c r="C1465" t="s">
        <v>23</v>
      </c>
      <c r="D1465">
        <v>51.72</v>
      </c>
      <c r="E1465" t="str">
        <f>VLOOKUP(Transaction[[#This Row],[Category]],categories[],2,FALSE)</f>
        <v>Merchandise</v>
      </c>
    </row>
    <row r="1466" spans="1:5" x14ac:dyDescent="0.2">
      <c r="A1466" s="6">
        <v>44161</v>
      </c>
      <c r="B1466" t="s">
        <v>46</v>
      </c>
      <c r="C1466" t="s">
        <v>19</v>
      </c>
      <c r="D1466">
        <v>16.87</v>
      </c>
      <c r="E1466" t="str">
        <f>VLOOKUP(Transaction[[#This Row],[Category]],categories[],2,FALSE)</f>
        <v>Dining/Travel</v>
      </c>
    </row>
    <row r="1467" spans="1:5" x14ac:dyDescent="0.2">
      <c r="A1467" s="6">
        <v>44161</v>
      </c>
      <c r="B1467" t="s">
        <v>33</v>
      </c>
      <c r="C1467" t="s">
        <v>19</v>
      </c>
      <c r="D1467">
        <v>16.57</v>
      </c>
      <c r="E1467" t="str">
        <f>VLOOKUP(Transaction[[#This Row],[Category]],categories[],2,FALSE)</f>
        <v>Dining/Travel</v>
      </c>
    </row>
    <row r="1468" spans="1:5" x14ac:dyDescent="0.2">
      <c r="A1468" s="6">
        <v>44162</v>
      </c>
      <c r="B1468" t="s">
        <v>28</v>
      </c>
      <c r="C1468" t="s">
        <v>23</v>
      </c>
      <c r="D1468">
        <v>12.21</v>
      </c>
      <c r="E1468" t="str">
        <f>VLOOKUP(Transaction[[#This Row],[Category]],categories[],2,FALSE)</f>
        <v>Merchandise</v>
      </c>
    </row>
    <row r="1469" spans="1:5" x14ac:dyDescent="0.2">
      <c r="A1469" s="6">
        <v>44162</v>
      </c>
      <c r="B1469" t="s">
        <v>40</v>
      </c>
      <c r="C1469" t="s">
        <v>19</v>
      </c>
      <c r="D1469">
        <v>40.17</v>
      </c>
      <c r="E1469" t="str">
        <f>VLOOKUP(Transaction[[#This Row],[Category]],categories[],2,FALSE)</f>
        <v>Dining/Travel</v>
      </c>
    </row>
    <row r="1470" spans="1:5" x14ac:dyDescent="0.2">
      <c r="A1470" s="6">
        <v>44163</v>
      </c>
      <c r="B1470" t="s">
        <v>32</v>
      </c>
      <c r="C1470" t="s">
        <v>19</v>
      </c>
      <c r="D1470">
        <v>37.840000000000003</v>
      </c>
      <c r="E1470" t="str">
        <f>VLOOKUP(Transaction[[#This Row],[Category]],categories[],2,FALSE)</f>
        <v>Dining/Travel</v>
      </c>
    </row>
    <row r="1471" spans="1:5" x14ac:dyDescent="0.2">
      <c r="A1471" s="6">
        <v>44163</v>
      </c>
      <c r="B1471" t="s">
        <v>46</v>
      </c>
      <c r="C1471" t="s">
        <v>19</v>
      </c>
      <c r="D1471">
        <v>22.54</v>
      </c>
      <c r="E1471" t="str">
        <f>VLOOKUP(Transaction[[#This Row],[Category]],categories[],2,FALSE)</f>
        <v>Dining/Travel</v>
      </c>
    </row>
    <row r="1472" spans="1:5" x14ac:dyDescent="0.2">
      <c r="A1472" s="6">
        <v>44163</v>
      </c>
      <c r="B1472" t="s">
        <v>28</v>
      </c>
      <c r="C1472" t="s">
        <v>23</v>
      </c>
      <c r="D1472">
        <v>46.24</v>
      </c>
      <c r="E1472" t="str">
        <f>VLOOKUP(Transaction[[#This Row],[Category]],categories[],2,FALSE)</f>
        <v>Merchandise</v>
      </c>
    </row>
    <row r="1473" spans="1:5" x14ac:dyDescent="0.2">
      <c r="A1473" s="6">
        <v>44163</v>
      </c>
      <c r="B1473" t="s">
        <v>39</v>
      </c>
      <c r="C1473" t="s">
        <v>23</v>
      </c>
      <c r="D1473">
        <v>119.68</v>
      </c>
      <c r="E1473" t="str">
        <f>VLOOKUP(Transaction[[#This Row],[Category]],categories[],2,FALSE)</f>
        <v>Merchandise</v>
      </c>
    </row>
    <row r="1474" spans="1:5" x14ac:dyDescent="0.2">
      <c r="A1474" s="6">
        <v>44164</v>
      </c>
      <c r="B1474" t="s">
        <v>24</v>
      </c>
      <c r="C1474" t="s">
        <v>23</v>
      </c>
      <c r="D1474">
        <v>115.02</v>
      </c>
      <c r="E1474" t="str">
        <f>VLOOKUP(Transaction[[#This Row],[Category]],categories[],2,FALSE)</f>
        <v>Merchandise</v>
      </c>
    </row>
    <row r="1475" spans="1:5" x14ac:dyDescent="0.2">
      <c r="A1475" s="6">
        <v>44164</v>
      </c>
      <c r="B1475" t="s">
        <v>37</v>
      </c>
      <c r="C1475" t="s">
        <v>19</v>
      </c>
      <c r="D1475">
        <v>117.04</v>
      </c>
      <c r="E1475" t="str">
        <f>VLOOKUP(Transaction[[#This Row],[Category]],categories[],2,FALSE)</f>
        <v>Dining/Travel</v>
      </c>
    </row>
    <row r="1476" spans="1:5" x14ac:dyDescent="0.2">
      <c r="A1476" s="6">
        <v>44164</v>
      </c>
      <c r="B1476" t="s">
        <v>22</v>
      </c>
      <c r="C1476" t="s">
        <v>19</v>
      </c>
      <c r="D1476">
        <v>11.4</v>
      </c>
      <c r="E1476" t="str">
        <f>VLOOKUP(Transaction[[#This Row],[Category]],categories[],2,FALSE)</f>
        <v>Dining/Travel</v>
      </c>
    </row>
    <row r="1477" spans="1:5" x14ac:dyDescent="0.2">
      <c r="A1477" s="6">
        <v>44165</v>
      </c>
      <c r="B1477" t="s">
        <v>69</v>
      </c>
      <c r="C1477" t="s">
        <v>68</v>
      </c>
      <c r="D1477">
        <v>153.65</v>
      </c>
      <c r="E1477" t="str">
        <f>VLOOKUP(Transaction[[#This Row],[Category]],categories[],2,FALSE)</f>
        <v>Dining/Travel</v>
      </c>
    </row>
    <row r="1478" spans="1:5" x14ac:dyDescent="0.2">
      <c r="A1478" s="6">
        <f>DATE(YEAR(A1477),MONTH(A1477)+1,1)</f>
        <v>44166</v>
      </c>
      <c r="B1478" t="s">
        <v>57</v>
      </c>
      <c r="C1478" t="s">
        <v>56</v>
      </c>
      <c r="D1478">
        <v>1565</v>
      </c>
      <c r="E1478" t="str">
        <f>VLOOKUP(Transaction[[#This Row],[Category]],categories[],2,FALSE)</f>
        <v>Mortgage/Rent</v>
      </c>
    </row>
    <row r="1479" spans="1:5" x14ac:dyDescent="0.2">
      <c r="A1479" s="6">
        <v>44166</v>
      </c>
      <c r="B1479" t="s">
        <v>42</v>
      </c>
      <c r="C1479" t="s">
        <v>41</v>
      </c>
      <c r="D1479">
        <v>6.9</v>
      </c>
      <c r="E1479" t="str">
        <f>VLOOKUP(Transaction[[#This Row],[Category]],categories[],2,FALSE)</f>
        <v>Services</v>
      </c>
    </row>
    <row r="1480" spans="1:5" x14ac:dyDescent="0.2">
      <c r="A1480" s="6">
        <v>44166</v>
      </c>
      <c r="B1480" t="s">
        <v>40</v>
      </c>
      <c r="C1480" t="s">
        <v>19</v>
      </c>
      <c r="D1480">
        <v>69.78</v>
      </c>
      <c r="E1480" t="str">
        <f>VLOOKUP(Transaction[[#This Row],[Category]],categories[],2,FALSE)</f>
        <v>Dining/Travel</v>
      </c>
    </row>
    <row r="1481" spans="1:5" x14ac:dyDescent="0.2">
      <c r="A1481" s="6">
        <v>44167</v>
      </c>
      <c r="B1481" t="s">
        <v>27</v>
      </c>
      <c r="C1481" t="s">
        <v>26</v>
      </c>
      <c r="D1481">
        <v>54.05</v>
      </c>
      <c r="E1481" t="str">
        <f>VLOOKUP(Transaction[[#This Row],[Category]],categories[],2,FALSE)</f>
        <v>Services</v>
      </c>
    </row>
    <row r="1482" spans="1:5" x14ac:dyDescent="0.2">
      <c r="A1482" s="6">
        <v>44167</v>
      </c>
      <c r="B1482" t="s">
        <v>33</v>
      </c>
      <c r="C1482" t="s">
        <v>19</v>
      </c>
      <c r="D1482">
        <v>21.21</v>
      </c>
      <c r="E1482" t="str">
        <f>VLOOKUP(Transaction[[#This Row],[Category]],categories[],2,FALSE)</f>
        <v>Dining/Travel</v>
      </c>
    </row>
    <row r="1483" spans="1:5" x14ac:dyDescent="0.2">
      <c r="A1483" s="6">
        <v>44167</v>
      </c>
      <c r="B1483" t="s">
        <v>22</v>
      </c>
      <c r="C1483" t="s">
        <v>19</v>
      </c>
      <c r="D1483">
        <v>57.37</v>
      </c>
      <c r="E1483" t="str">
        <f>VLOOKUP(Transaction[[#This Row],[Category]],categories[],2,FALSE)</f>
        <v>Dining/Travel</v>
      </c>
    </row>
    <row r="1484" spans="1:5" x14ac:dyDescent="0.2">
      <c r="A1484" s="6">
        <v>44168</v>
      </c>
      <c r="B1484" t="s">
        <v>38</v>
      </c>
      <c r="C1484" t="s">
        <v>23</v>
      </c>
      <c r="D1484">
        <v>20.39</v>
      </c>
      <c r="E1484" t="str">
        <f>VLOOKUP(Transaction[[#This Row],[Category]],categories[],2,FALSE)</f>
        <v>Merchandise</v>
      </c>
    </row>
    <row r="1485" spans="1:5" x14ac:dyDescent="0.2">
      <c r="A1485" s="6">
        <v>44168</v>
      </c>
      <c r="B1485" t="s">
        <v>39</v>
      </c>
      <c r="C1485" t="s">
        <v>23</v>
      </c>
      <c r="D1485">
        <v>28.24</v>
      </c>
      <c r="E1485" t="str">
        <f>VLOOKUP(Transaction[[#This Row],[Category]],categories[],2,FALSE)</f>
        <v>Merchandise</v>
      </c>
    </row>
    <row r="1486" spans="1:5" x14ac:dyDescent="0.2">
      <c r="A1486" s="6">
        <v>44168</v>
      </c>
      <c r="B1486" t="s">
        <v>28</v>
      </c>
      <c r="C1486" t="s">
        <v>23</v>
      </c>
      <c r="D1486">
        <v>6.53</v>
      </c>
      <c r="E1486" t="str">
        <f>VLOOKUP(Transaction[[#This Row],[Category]],categories[],2,FALSE)</f>
        <v>Merchandise</v>
      </c>
    </row>
    <row r="1487" spans="1:5" x14ac:dyDescent="0.2">
      <c r="A1487" s="6">
        <v>44170</v>
      </c>
      <c r="B1487" t="s">
        <v>38</v>
      </c>
      <c r="C1487" t="s">
        <v>23</v>
      </c>
      <c r="D1487">
        <v>17.489999999999998</v>
      </c>
      <c r="E1487" t="str">
        <f>VLOOKUP(Transaction[[#This Row],[Category]],categories[],2,FALSE)</f>
        <v>Merchandise</v>
      </c>
    </row>
    <row r="1488" spans="1:5" x14ac:dyDescent="0.2">
      <c r="A1488" s="6">
        <v>44170</v>
      </c>
      <c r="B1488" t="s">
        <v>46</v>
      </c>
      <c r="C1488" t="s">
        <v>19</v>
      </c>
      <c r="D1488">
        <v>3.22</v>
      </c>
      <c r="E1488" t="str">
        <f>VLOOKUP(Transaction[[#This Row],[Category]],categories[],2,FALSE)</f>
        <v>Dining/Travel</v>
      </c>
    </row>
    <row r="1489" spans="1:5" x14ac:dyDescent="0.2">
      <c r="A1489" s="6">
        <v>44170</v>
      </c>
      <c r="B1489" t="s">
        <v>45</v>
      </c>
      <c r="C1489" t="s">
        <v>19</v>
      </c>
      <c r="D1489">
        <v>2.1</v>
      </c>
      <c r="E1489" t="str">
        <f>VLOOKUP(Transaction[[#This Row],[Category]],categories[],2,FALSE)</f>
        <v>Dining/Travel</v>
      </c>
    </row>
    <row r="1490" spans="1:5" x14ac:dyDescent="0.2">
      <c r="A1490" s="6">
        <v>44171</v>
      </c>
      <c r="B1490" t="s">
        <v>39</v>
      </c>
      <c r="C1490" t="s">
        <v>23</v>
      </c>
      <c r="D1490">
        <v>38.53</v>
      </c>
      <c r="E1490" t="str">
        <f>VLOOKUP(Transaction[[#This Row],[Category]],categories[],2,FALSE)</f>
        <v>Merchandise</v>
      </c>
    </row>
    <row r="1491" spans="1:5" x14ac:dyDescent="0.2">
      <c r="A1491" s="6">
        <v>44171</v>
      </c>
      <c r="B1491" t="s">
        <v>43</v>
      </c>
      <c r="C1491" t="s">
        <v>10</v>
      </c>
      <c r="D1491">
        <v>63.72</v>
      </c>
      <c r="E1491" t="str">
        <f>VLOOKUP(Transaction[[#This Row],[Category]],categories[],2,FALSE)</f>
        <v>Utilities</v>
      </c>
    </row>
    <row r="1492" spans="1:5" x14ac:dyDescent="0.2">
      <c r="A1492" s="6">
        <v>44171</v>
      </c>
      <c r="B1492" t="s">
        <v>31</v>
      </c>
      <c r="C1492" t="s">
        <v>23</v>
      </c>
      <c r="D1492">
        <v>45.86</v>
      </c>
      <c r="E1492" t="str">
        <f>VLOOKUP(Transaction[[#This Row],[Category]],categories[],2,FALSE)</f>
        <v>Merchandise</v>
      </c>
    </row>
    <row r="1493" spans="1:5" x14ac:dyDescent="0.2">
      <c r="A1493" s="6">
        <v>44172</v>
      </c>
      <c r="B1493" t="s">
        <v>38</v>
      </c>
      <c r="C1493" t="s">
        <v>23</v>
      </c>
      <c r="D1493">
        <v>54.1</v>
      </c>
      <c r="E1493" t="str">
        <f>VLOOKUP(Transaction[[#This Row],[Category]],categories[],2,FALSE)</f>
        <v>Merchandise</v>
      </c>
    </row>
    <row r="1494" spans="1:5" x14ac:dyDescent="0.2">
      <c r="A1494" s="6">
        <v>44172</v>
      </c>
      <c r="B1494" t="s">
        <v>24</v>
      </c>
      <c r="C1494" t="s">
        <v>23</v>
      </c>
      <c r="D1494">
        <v>10.199999999999999</v>
      </c>
      <c r="E1494" t="str">
        <f>VLOOKUP(Transaction[[#This Row],[Category]],categories[],2,FALSE)</f>
        <v>Merchandise</v>
      </c>
    </row>
    <row r="1495" spans="1:5" x14ac:dyDescent="0.2">
      <c r="A1495" s="6">
        <v>44173</v>
      </c>
      <c r="B1495" t="s">
        <v>24</v>
      </c>
      <c r="C1495" t="s">
        <v>23</v>
      </c>
      <c r="D1495">
        <v>76.069999999999993</v>
      </c>
      <c r="E1495" t="str">
        <f>VLOOKUP(Transaction[[#This Row],[Category]],categories[],2,FALSE)</f>
        <v>Merchandise</v>
      </c>
    </row>
    <row r="1496" spans="1:5" x14ac:dyDescent="0.2">
      <c r="A1496" s="6">
        <v>44175</v>
      </c>
      <c r="B1496" t="s">
        <v>49</v>
      </c>
      <c r="C1496" t="s">
        <v>48</v>
      </c>
      <c r="D1496">
        <v>59.86</v>
      </c>
      <c r="E1496" t="str">
        <f>VLOOKUP(Transaction[[#This Row],[Category]],categories[],2,FALSE)</f>
        <v>Dining/Travel</v>
      </c>
    </row>
    <row r="1497" spans="1:5" x14ac:dyDescent="0.2">
      <c r="A1497" s="6">
        <v>44175</v>
      </c>
      <c r="B1497" t="s">
        <v>39</v>
      </c>
      <c r="C1497" t="s">
        <v>23</v>
      </c>
      <c r="D1497">
        <v>63.99</v>
      </c>
      <c r="E1497" t="str">
        <f>VLOOKUP(Transaction[[#This Row],[Category]],categories[],2,FALSE)</f>
        <v>Merchandise</v>
      </c>
    </row>
    <row r="1498" spans="1:5" x14ac:dyDescent="0.2">
      <c r="A1498" s="6">
        <v>44175</v>
      </c>
      <c r="B1498" t="s">
        <v>39</v>
      </c>
      <c r="C1498" t="s">
        <v>23</v>
      </c>
      <c r="D1498">
        <v>94.25</v>
      </c>
      <c r="E1498" t="str">
        <f>VLOOKUP(Transaction[[#This Row],[Category]],categories[],2,FALSE)</f>
        <v>Merchandise</v>
      </c>
    </row>
    <row r="1499" spans="1:5" x14ac:dyDescent="0.2">
      <c r="A1499" s="6">
        <v>44176</v>
      </c>
      <c r="B1499" t="s">
        <v>25</v>
      </c>
      <c r="C1499" t="s">
        <v>19</v>
      </c>
      <c r="D1499">
        <v>51</v>
      </c>
      <c r="E1499" t="str">
        <f>VLOOKUP(Transaction[[#This Row],[Category]],categories[],2,FALSE)</f>
        <v>Dining/Travel</v>
      </c>
    </row>
    <row r="1500" spans="1:5" x14ac:dyDescent="0.2">
      <c r="A1500" s="6">
        <v>44176</v>
      </c>
      <c r="B1500" t="s">
        <v>28</v>
      </c>
      <c r="C1500" t="s">
        <v>23</v>
      </c>
      <c r="D1500">
        <v>15.49</v>
      </c>
      <c r="E1500" t="str">
        <f>VLOOKUP(Transaction[[#This Row],[Category]],categories[],2,FALSE)</f>
        <v>Merchandise</v>
      </c>
    </row>
    <row r="1501" spans="1:5" x14ac:dyDescent="0.2">
      <c r="A1501" s="6">
        <v>44176</v>
      </c>
      <c r="B1501" t="s">
        <v>69</v>
      </c>
      <c r="C1501" t="s">
        <v>68</v>
      </c>
      <c r="D1501">
        <v>88.5</v>
      </c>
      <c r="E1501" t="str">
        <f>VLOOKUP(Transaction[[#This Row],[Category]],categories[],2,FALSE)</f>
        <v>Dining/Travel</v>
      </c>
    </row>
    <row r="1502" spans="1:5" x14ac:dyDescent="0.2">
      <c r="A1502" s="6">
        <v>44176</v>
      </c>
      <c r="B1502" t="s">
        <v>29</v>
      </c>
      <c r="C1502" t="s">
        <v>19</v>
      </c>
      <c r="D1502">
        <v>14.93</v>
      </c>
      <c r="E1502" t="str">
        <f>VLOOKUP(Transaction[[#This Row],[Category]],categories[],2,FALSE)</f>
        <v>Dining/Travel</v>
      </c>
    </row>
    <row r="1503" spans="1:5" x14ac:dyDescent="0.2">
      <c r="A1503" s="6">
        <v>44177</v>
      </c>
      <c r="B1503" t="s">
        <v>84</v>
      </c>
      <c r="C1503" t="s">
        <v>50</v>
      </c>
      <c r="D1503">
        <v>128.97999999999999</v>
      </c>
      <c r="E1503" t="str">
        <f>VLOOKUP(Transaction[[#This Row],[Category]],categories[],2,FALSE)</f>
        <v>Services</v>
      </c>
    </row>
    <row r="1504" spans="1:5" x14ac:dyDescent="0.2">
      <c r="A1504" s="6">
        <v>44177</v>
      </c>
      <c r="B1504" t="s">
        <v>28</v>
      </c>
      <c r="C1504" t="s">
        <v>23</v>
      </c>
      <c r="D1504">
        <v>14.89</v>
      </c>
      <c r="E1504" t="str">
        <f>VLOOKUP(Transaction[[#This Row],[Category]],categories[],2,FALSE)</f>
        <v>Merchandise</v>
      </c>
    </row>
    <row r="1505" spans="1:5" x14ac:dyDescent="0.2">
      <c r="A1505" s="6">
        <v>44177</v>
      </c>
      <c r="B1505" t="s">
        <v>73</v>
      </c>
      <c r="C1505" t="s">
        <v>72</v>
      </c>
      <c r="D1505">
        <v>35.56</v>
      </c>
      <c r="E1505" t="str">
        <f>VLOOKUP(Transaction[[#This Row],[Category]],categories[],2,FALSE)</f>
        <v>Services</v>
      </c>
    </row>
    <row r="1506" spans="1:5" x14ac:dyDescent="0.2">
      <c r="A1506" s="6">
        <v>44179</v>
      </c>
      <c r="B1506" t="s">
        <v>38</v>
      </c>
      <c r="C1506" t="s">
        <v>23</v>
      </c>
      <c r="D1506">
        <v>74.12</v>
      </c>
      <c r="E1506" t="str">
        <f>VLOOKUP(Transaction[[#This Row],[Category]],categories[],2,FALSE)</f>
        <v>Merchandise</v>
      </c>
    </row>
    <row r="1507" spans="1:5" x14ac:dyDescent="0.2">
      <c r="A1507" s="6">
        <v>44179</v>
      </c>
      <c r="B1507" t="s">
        <v>28</v>
      </c>
      <c r="C1507" t="s">
        <v>23</v>
      </c>
      <c r="D1507">
        <v>23.27</v>
      </c>
      <c r="E1507" t="str">
        <f>VLOOKUP(Transaction[[#This Row],[Category]],categories[],2,FALSE)</f>
        <v>Merchandise</v>
      </c>
    </row>
    <row r="1508" spans="1:5" x14ac:dyDescent="0.2">
      <c r="A1508" s="6">
        <v>44180</v>
      </c>
      <c r="B1508" t="s">
        <v>39</v>
      </c>
      <c r="C1508" t="s">
        <v>23</v>
      </c>
      <c r="D1508">
        <v>33.51</v>
      </c>
      <c r="E1508" t="str">
        <f>VLOOKUP(Transaction[[#This Row],[Category]],categories[],2,FALSE)</f>
        <v>Merchandise</v>
      </c>
    </row>
    <row r="1509" spans="1:5" x14ac:dyDescent="0.2">
      <c r="A1509" s="6">
        <v>44181</v>
      </c>
      <c r="B1509" t="s">
        <v>30</v>
      </c>
      <c r="C1509" t="s">
        <v>26</v>
      </c>
      <c r="D1509">
        <v>41.86</v>
      </c>
      <c r="E1509" t="str">
        <f>VLOOKUP(Transaction[[#This Row],[Category]],categories[],2,FALSE)</f>
        <v>Services</v>
      </c>
    </row>
    <row r="1510" spans="1:5" x14ac:dyDescent="0.2">
      <c r="A1510" s="6">
        <v>44181</v>
      </c>
      <c r="B1510" t="s">
        <v>46</v>
      </c>
      <c r="C1510" t="s">
        <v>19</v>
      </c>
      <c r="D1510">
        <v>29.41</v>
      </c>
      <c r="E1510" t="str">
        <f>VLOOKUP(Transaction[[#This Row],[Category]],categories[],2,FALSE)</f>
        <v>Dining/Travel</v>
      </c>
    </row>
    <row r="1511" spans="1:5" x14ac:dyDescent="0.2">
      <c r="A1511" s="6">
        <v>44181</v>
      </c>
      <c r="B1511" t="s">
        <v>39</v>
      </c>
      <c r="C1511" t="s">
        <v>23</v>
      </c>
      <c r="D1511">
        <v>62.77</v>
      </c>
      <c r="E1511" t="str">
        <f>VLOOKUP(Transaction[[#This Row],[Category]],categories[],2,FALSE)</f>
        <v>Merchandise</v>
      </c>
    </row>
    <row r="1512" spans="1:5" x14ac:dyDescent="0.2">
      <c r="A1512" s="6">
        <v>44181</v>
      </c>
      <c r="B1512" t="s">
        <v>30</v>
      </c>
      <c r="C1512" t="s">
        <v>26</v>
      </c>
      <c r="D1512">
        <v>21.85</v>
      </c>
      <c r="E1512" t="str">
        <f>VLOOKUP(Transaction[[#This Row],[Category]],categories[],2,FALSE)</f>
        <v>Services</v>
      </c>
    </row>
    <row r="1513" spans="1:5" x14ac:dyDescent="0.2">
      <c r="A1513" s="6">
        <v>44182</v>
      </c>
      <c r="B1513" t="s">
        <v>46</v>
      </c>
      <c r="C1513" t="s">
        <v>19</v>
      </c>
      <c r="D1513">
        <v>60.44</v>
      </c>
      <c r="E1513" t="str">
        <f>VLOOKUP(Transaction[[#This Row],[Category]],categories[],2,FALSE)</f>
        <v>Dining/Travel</v>
      </c>
    </row>
    <row r="1514" spans="1:5" x14ac:dyDescent="0.2">
      <c r="A1514" s="6">
        <v>44183</v>
      </c>
      <c r="B1514" t="s">
        <v>28</v>
      </c>
      <c r="C1514" t="s">
        <v>23</v>
      </c>
      <c r="D1514">
        <v>99.95</v>
      </c>
      <c r="E1514" t="str">
        <f>VLOOKUP(Transaction[[#This Row],[Category]],categories[],2,FALSE)</f>
        <v>Merchandise</v>
      </c>
    </row>
    <row r="1515" spans="1:5" x14ac:dyDescent="0.2">
      <c r="A1515" s="6">
        <v>44183</v>
      </c>
      <c r="B1515" t="s">
        <v>32</v>
      </c>
      <c r="C1515" t="s">
        <v>19</v>
      </c>
      <c r="D1515">
        <v>63.84</v>
      </c>
      <c r="E1515" t="str">
        <f>VLOOKUP(Transaction[[#This Row],[Category]],categories[],2,FALSE)</f>
        <v>Dining/Travel</v>
      </c>
    </row>
    <row r="1516" spans="1:5" x14ac:dyDescent="0.2">
      <c r="A1516" s="6">
        <v>44184</v>
      </c>
      <c r="B1516" t="s">
        <v>36</v>
      </c>
      <c r="C1516" t="s">
        <v>67</v>
      </c>
      <c r="D1516">
        <v>123.19</v>
      </c>
      <c r="E1516" t="str">
        <f>VLOOKUP(Transaction[[#This Row],[Category]],categories[],2,FALSE)</f>
        <v>Merchandise</v>
      </c>
    </row>
    <row r="1517" spans="1:5" x14ac:dyDescent="0.2">
      <c r="A1517" s="6">
        <v>44184</v>
      </c>
      <c r="B1517" t="s">
        <v>38</v>
      </c>
      <c r="C1517" t="s">
        <v>23</v>
      </c>
      <c r="D1517">
        <v>54.82</v>
      </c>
      <c r="E1517" t="str">
        <f>VLOOKUP(Transaction[[#This Row],[Category]],categories[],2,FALSE)</f>
        <v>Merchandise</v>
      </c>
    </row>
    <row r="1518" spans="1:5" x14ac:dyDescent="0.2">
      <c r="A1518" s="6">
        <v>44184</v>
      </c>
      <c r="B1518" t="s">
        <v>34</v>
      </c>
      <c r="C1518" t="s">
        <v>19</v>
      </c>
      <c r="D1518">
        <v>80.040000000000006</v>
      </c>
      <c r="E1518" t="str">
        <f>VLOOKUP(Transaction[[#This Row],[Category]],categories[],2,FALSE)</f>
        <v>Dining/Travel</v>
      </c>
    </row>
    <row r="1519" spans="1:5" x14ac:dyDescent="0.2">
      <c r="A1519" s="6">
        <v>44184</v>
      </c>
      <c r="B1519" t="s">
        <v>39</v>
      </c>
      <c r="C1519" t="s">
        <v>23</v>
      </c>
      <c r="D1519">
        <v>241.19</v>
      </c>
      <c r="E1519" t="str">
        <f>VLOOKUP(Transaction[[#This Row],[Category]],categories[],2,FALSE)</f>
        <v>Merchandise</v>
      </c>
    </row>
    <row r="1520" spans="1:5" x14ac:dyDescent="0.2">
      <c r="A1520" s="6">
        <v>44185</v>
      </c>
      <c r="B1520" t="s">
        <v>52</v>
      </c>
      <c r="C1520" t="s">
        <v>23</v>
      </c>
      <c r="D1520">
        <v>13.04</v>
      </c>
      <c r="E1520" t="str">
        <f>VLOOKUP(Transaction[[#This Row],[Category]],categories[],2,FALSE)</f>
        <v>Merchandise</v>
      </c>
    </row>
    <row r="1521" spans="1:5" x14ac:dyDescent="0.2">
      <c r="A1521" s="6">
        <v>44185</v>
      </c>
      <c r="B1521" t="s">
        <v>29</v>
      </c>
      <c r="C1521" t="s">
        <v>19</v>
      </c>
      <c r="D1521">
        <v>98.18</v>
      </c>
      <c r="E1521" t="str">
        <f>VLOOKUP(Transaction[[#This Row],[Category]],categories[],2,FALSE)</f>
        <v>Dining/Travel</v>
      </c>
    </row>
    <row r="1522" spans="1:5" x14ac:dyDescent="0.2">
      <c r="A1522" s="6">
        <v>44185</v>
      </c>
      <c r="B1522" t="s">
        <v>70</v>
      </c>
      <c r="C1522" t="s">
        <v>67</v>
      </c>
      <c r="D1522">
        <v>136</v>
      </c>
      <c r="E1522" t="str">
        <f>VLOOKUP(Transaction[[#This Row],[Category]],categories[],2,FALSE)</f>
        <v>Merchandise</v>
      </c>
    </row>
    <row r="1523" spans="1:5" x14ac:dyDescent="0.2">
      <c r="A1523" s="6">
        <v>44185</v>
      </c>
      <c r="B1523" t="s">
        <v>30</v>
      </c>
      <c r="C1523" t="s">
        <v>26</v>
      </c>
      <c r="D1523">
        <v>43.83</v>
      </c>
      <c r="E1523" t="str">
        <f>VLOOKUP(Transaction[[#This Row],[Category]],categories[],2,FALSE)</f>
        <v>Services</v>
      </c>
    </row>
    <row r="1524" spans="1:5" x14ac:dyDescent="0.2">
      <c r="A1524" s="6">
        <v>44186</v>
      </c>
      <c r="B1524" t="s">
        <v>24</v>
      </c>
      <c r="C1524" t="s">
        <v>23</v>
      </c>
      <c r="D1524">
        <v>132.06</v>
      </c>
      <c r="E1524" t="str">
        <f>VLOOKUP(Transaction[[#This Row],[Category]],categories[],2,FALSE)</f>
        <v>Merchandise</v>
      </c>
    </row>
    <row r="1525" spans="1:5" x14ac:dyDescent="0.2">
      <c r="A1525" s="6">
        <v>44186</v>
      </c>
      <c r="B1525" t="s">
        <v>33</v>
      </c>
      <c r="C1525" t="s">
        <v>19</v>
      </c>
      <c r="D1525">
        <v>20.92</v>
      </c>
      <c r="E1525" t="str">
        <f>VLOOKUP(Transaction[[#This Row],[Category]],categories[],2,FALSE)</f>
        <v>Dining/Travel</v>
      </c>
    </row>
    <row r="1526" spans="1:5" x14ac:dyDescent="0.2">
      <c r="A1526" s="6">
        <v>44186</v>
      </c>
      <c r="B1526" t="s">
        <v>33</v>
      </c>
      <c r="C1526" t="s">
        <v>19</v>
      </c>
      <c r="D1526">
        <v>34.72</v>
      </c>
      <c r="E1526" t="str">
        <f>VLOOKUP(Transaction[[#This Row],[Category]],categories[],2,FALSE)</f>
        <v>Dining/Travel</v>
      </c>
    </row>
    <row r="1527" spans="1:5" x14ac:dyDescent="0.2">
      <c r="A1527" s="6">
        <v>44187</v>
      </c>
      <c r="B1527">
        <v>0</v>
      </c>
      <c r="C1527" t="s">
        <v>64</v>
      </c>
      <c r="D1527">
        <v>0</v>
      </c>
      <c r="E1527" t="str">
        <f>VLOOKUP(Transaction[[#This Row],[Category]],categories[],2,FALSE)</f>
        <v>Payment/Credit</v>
      </c>
    </row>
    <row r="1528" spans="1:5" x14ac:dyDescent="0.2">
      <c r="A1528" s="6">
        <v>44187</v>
      </c>
      <c r="B1528" t="s">
        <v>31</v>
      </c>
      <c r="C1528" t="s">
        <v>23</v>
      </c>
      <c r="D1528">
        <v>6.27</v>
      </c>
      <c r="E1528" t="str">
        <f>VLOOKUP(Transaction[[#This Row],[Category]],categories[],2,FALSE)</f>
        <v>Merchandise</v>
      </c>
    </row>
    <row r="1529" spans="1:5" x14ac:dyDescent="0.2">
      <c r="A1529" s="6">
        <v>44188</v>
      </c>
      <c r="B1529" t="s">
        <v>28</v>
      </c>
      <c r="C1529" t="s">
        <v>23</v>
      </c>
      <c r="D1529">
        <v>104.55</v>
      </c>
      <c r="E1529" t="str">
        <f>VLOOKUP(Transaction[[#This Row],[Category]],categories[],2,FALSE)</f>
        <v>Merchandise</v>
      </c>
    </row>
    <row r="1530" spans="1:5" x14ac:dyDescent="0.2">
      <c r="A1530" s="6">
        <v>44189</v>
      </c>
      <c r="B1530" t="s">
        <v>46</v>
      </c>
      <c r="C1530" t="s">
        <v>19</v>
      </c>
      <c r="D1530">
        <v>7.91</v>
      </c>
      <c r="E1530" t="str">
        <f>VLOOKUP(Transaction[[#This Row],[Category]],categories[],2,FALSE)</f>
        <v>Dining/Travel</v>
      </c>
    </row>
    <row r="1531" spans="1:5" x14ac:dyDescent="0.2">
      <c r="A1531" s="6">
        <v>44189</v>
      </c>
      <c r="B1531" t="s">
        <v>30</v>
      </c>
      <c r="C1531" t="s">
        <v>26</v>
      </c>
      <c r="D1531">
        <v>38.67</v>
      </c>
      <c r="E1531" t="str">
        <f>VLOOKUP(Transaction[[#This Row],[Category]],categories[],2,FALSE)</f>
        <v>Services</v>
      </c>
    </row>
    <row r="1532" spans="1:5" x14ac:dyDescent="0.2">
      <c r="A1532" s="6">
        <v>44189</v>
      </c>
      <c r="B1532" t="s">
        <v>30</v>
      </c>
      <c r="C1532" t="s">
        <v>26</v>
      </c>
      <c r="D1532">
        <v>19.579999999999998</v>
      </c>
      <c r="E1532" t="str">
        <f>VLOOKUP(Transaction[[#This Row],[Category]],categories[],2,FALSE)</f>
        <v>Services</v>
      </c>
    </row>
    <row r="1533" spans="1:5" x14ac:dyDescent="0.2">
      <c r="A1533" s="6">
        <v>44190</v>
      </c>
      <c r="B1533" t="s">
        <v>80</v>
      </c>
      <c r="C1533" t="s">
        <v>26</v>
      </c>
      <c r="D1533">
        <v>1017.35</v>
      </c>
      <c r="E1533" t="str">
        <f>VLOOKUP(Transaction[[#This Row],[Category]],categories[],2,FALSE)</f>
        <v>Services</v>
      </c>
    </row>
    <row r="1534" spans="1:5" x14ac:dyDescent="0.2">
      <c r="A1534" s="6">
        <v>44190</v>
      </c>
      <c r="B1534" t="s">
        <v>46</v>
      </c>
      <c r="C1534" t="s">
        <v>19</v>
      </c>
      <c r="D1534">
        <v>48.88</v>
      </c>
      <c r="E1534" t="str">
        <f>VLOOKUP(Transaction[[#This Row],[Category]],categories[],2,FALSE)</f>
        <v>Dining/Travel</v>
      </c>
    </row>
    <row r="1535" spans="1:5" x14ac:dyDescent="0.2">
      <c r="A1535" s="6">
        <v>44191</v>
      </c>
      <c r="B1535" t="s">
        <v>79</v>
      </c>
      <c r="C1535" t="s">
        <v>41</v>
      </c>
      <c r="D1535">
        <v>27.99</v>
      </c>
      <c r="E1535" t="str">
        <f>VLOOKUP(Transaction[[#This Row],[Category]],categories[],2,FALSE)</f>
        <v>Services</v>
      </c>
    </row>
    <row r="1536" spans="1:5" x14ac:dyDescent="0.2">
      <c r="A1536" s="6">
        <v>44191</v>
      </c>
      <c r="B1536" t="s">
        <v>45</v>
      </c>
      <c r="C1536" t="s">
        <v>19</v>
      </c>
      <c r="D1536">
        <v>14.7</v>
      </c>
      <c r="E1536" t="str">
        <f>VLOOKUP(Transaction[[#This Row],[Category]],categories[],2,FALSE)</f>
        <v>Dining/Travel</v>
      </c>
    </row>
    <row r="1537" spans="1:5" x14ac:dyDescent="0.2">
      <c r="A1537" s="6">
        <v>44191</v>
      </c>
      <c r="B1537" t="s">
        <v>83</v>
      </c>
      <c r="C1537" t="s">
        <v>41</v>
      </c>
      <c r="D1537">
        <v>589.16</v>
      </c>
      <c r="E1537" t="str">
        <f>VLOOKUP(Transaction[[#This Row],[Category]],categories[],2,FALSE)</f>
        <v>Services</v>
      </c>
    </row>
    <row r="1538" spans="1:5" x14ac:dyDescent="0.2">
      <c r="A1538" s="6">
        <v>44191</v>
      </c>
      <c r="B1538" t="s">
        <v>24</v>
      </c>
      <c r="C1538" t="s">
        <v>23</v>
      </c>
      <c r="D1538">
        <v>38.5</v>
      </c>
      <c r="E1538" t="str">
        <f>VLOOKUP(Transaction[[#This Row],[Category]],categories[],2,FALSE)</f>
        <v>Merchandise</v>
      </c>
    </row>
    <row r="1539" spans="1:5" x14ac:dyDescent="0.2">
      <c r="A1539" s="6">
        <v>44192</v>
      </c>
      <c r="B1539" t="s">
        <v>58</v>
      </c>
      <c r="C1539" t="s">
        <v>41</v>
      </c>
      <c r="D1539">
        <v>6.71</v>
      </c>
      <c r="E1539" t="str">
        <f>VLOOKUP(Transaction[[#This Row],[Category]],categories[],2,FALSE)</f>
        <v>Services</v>
      </c>
    </row>
    <row r="1540" spans="1:5" x14ac:dyDescent="0.2">
      <c r="A1540" s="6">
        <v>44192</v>
      </c>
      <c r="B1540" t="s">
        <v>39</v>
      </c>
      <c r="C1540" t="s">
        <v>23</v>
      </c>
      <c r="D1540">
        <v>47.85</v>
      </c>
      <c r="E1540" t="str">
        <f>VLOOKUP(Transaction[[#This Row],[Category]],categories[],2,FALSE)</f>
        <v>Merchandise</v>
      </c>
    </row>
    <row r="1541" spans="1:5" x14ac:dyDescent="0.2">
      <c r="A1541" s="6">
        <v>44193</v>
      </c>
      <c r="B1541" t="s">
        <v>34</v>
      </c>
      <c r="C1541" t="s">
        <v>19</v>
      </c>
      <c r="D1541">
        <v>135.24</v>
      </c>
      <c r="E1541" t="str">
        <f>VLOOKUP(Transaction[[#This Row],[Category]],categories[],2,FALSE)</f>
        <v>Dining/Travel</v>
      </c>
    </row>
    <row r="1542" spans="1:5" x14ac:dyDescent="0.2">
      <c r="A1542" s="6">
        <v>44193</v>
      </c>
      <c r="B1542" t="s">
        <v>38</v>
      </c>
      <c r="C1542" t="s">
        <v>23</v>
      </c>
      <c r="D1542">
        <v>95.47</v>
      </c>
      <c r="E1542" t="str">
        <f>VLOOKUP(Transaction[[#This Row],[Category]],categories[],2,FALSE)</f>
        <v>Merchandise</v>
      </c>
    </row>
    <row r="1543" spans="1:5" x14ac:dyDescent="0.2">
      <c r="A1543" s="6">
        <v>44193</v>
      </c>
      <c r="B1543" t="s">
        <v>40</v>
      </c>
      <c r="C1543" t="s">
        <v>19</v>
      </c>
      <c r="D1543">
        <v>41.3</v>
      </c>
      <c r="E1543" t="str">
        <f>VLOOKUP(Transaction[[#This Row],[Category]],categories[],2,FALSE)</f>
        <v>Dining/Travel</v>
      </c>
    </row>
    <row r="1544" spans="1:5" x14ac:dyDescent="0.2">
      <c r="A1544" s="6">
        <v>44194</v>
      </c>
      <c r="B1544" t="s">
        <v>32</v>
      </c>
      <c r="C1544" t="s">
        <v>19</v>
      </c>
      <c r="D1544">
        <v>27.2</v>
      </c>
      <c r="E1544" t="str">
        <f>VLOOKUP(Transaction[[#This Row],[Category]],categories[],2,FALSE)</f>
        <v>Dining/Travel</v>
      </c>
    </row>
    <row r="1545" spans="1:5" x14ac:dyDescent="0.2">
      <c r="A1545" s="6">
        <v>44195</v>
      </c>
      <c r="B1545" t="s">
        <v>31</v>
      </c>
      <c r="C1545" t="s">
        <v>23</v>
      </c>
      <c r="D1545">
        <v>80.53</v>
      </c>
      <c r="E1545" t="str">
        <f>VLOOKUP(Transaction[[#This Row],[Category]],categories[],2,FALSE)</f>
        <v>Merchandise</v>
      </c>
    </row>
    <row r="1546" spans="1:5" x14ac:dyDescent="0.2">
      <c r="A1546" s="6">
        <v>44195</v>
      </c>
      <c r="B1546" t="s">
        <v>37</v>
      </c>
      <c r="C1546" t="s">
        <v>19</v>
      </c>
      <c r="D1546">
        <v>40.78</v>
      </c>
      <c r="E1546" t="str">
        <f>VLOOKUP(Transaction[[#This Row],[Category]],categories[],2,FALSE)</f>
        <v>Dining/Travel</v>
      </c>
    </row>
    <row r="1547" spans="1:5" x14ac:dyDescent="0.2">
      <c r="A1547" s="6">
        <v>44196</v>
      </c>
      <c r="B1547" t="s">
        <v>42</v>
      </c>
      <c r="C1547" t="s">
        <v>41</v>
      </c>
      <c r="D1547">
        <v>6.4</v>
      </c>
      <c r="E1547" t="str">
        <f>VLOOKUP(Transaction[[#This Row],[Category]],categories[],2,FALSE)</f>
        <v>Services</v>
      </c>
    </row>
    <row r="1548" spans="1:5" x14ac:dyDescent="0.2">
      <c r="A1548" s="6">
        <f>DATE(YEAR(A1547),MONTH(A1547)+1,1)</f>
        <v>44197</v>
      </c>
      <c r="B1548" t="s">
        <v>57</v>
      </c>
      <c r="C1548" t="s">
        <v>56</v>
      </c>
      <c r="D1548">
        <v>1565</v>
      </c>
      <c r="E1548" t="str">
        <f>VLOOKUP(Transaction[[#This Row],[Category]],categories[],2,FALSE)</f>
        <v>Mortgage/Rent</v>
      </c>
    </row>
    <row r="1549" spans="1:5" x14ac:dyDescent="0.2">
      <c r="A1549" s="6">
        <v>44197</v>
      </c>
      <c r="B1549" t="s">
        <v>24</v>
      </c>
      <c r="C1549" t="s">
        <v>23</v>
      </c>
      <c r="D1549">
        <v>32.19</v>
      </c>
      <c r="E1549" t="str">
        <f>VLOOKUP(Transaction[[#This Row],[Category]],categories[],2,FALSE)</f>
        <v>Merchandise</v>
      </c>
    </row>
    <row r="1550" spans="1:5" x14ac:dyDescent="0.2">
      <c r="A1550" s="6">
        <v>44199</v>
      </c>
      <c r="B1550" t="s">
        <v>31</v>
      </c>
      <c r="C1550" t="s">
        <v>23</v>
      </c>
      <c r="D1550">
        <v>75.28</v>
      </c>
      <c r="E1550" t="str">
        <f>VLOOKUP(Transaction[[#This Row],[Category]],categories[],2,FALSE)</f>
        <v>Merchandise</v>
      </c>
    </row>
    <row r="1551" spans="1:5" x14ac:dyDescent="0.2">
      <c r="A1551" s="6">
        <v>44199</v>
      </c>
      <c r="B1551" t="s">
        <v>79</v>
      </c>
      <c r="C1551" t="s">
        <v>41</v>
      </c>
      <c r="D1551">
        <v>13.99</v>
      </c>
      <c r="E1551" t="str">
        <f>VLOOKUP(Transaction[[#This Row],[Category]],categories[],2,FALSE)</f>
        <v>Services</v>
      </c>
    </row>
    <row r="1552" spans="1:5" x14ac:dyDescent="0.2">
      <c r="A1552" s="6">
        <v>44200</v>
      </c>
      <c r="B1552" t="s">
        <v>24</v>
      </c>
      <c r="C1552" t="s">
        <v>23</v>
      </c>
      <c r="D1552">
        <v>6.09</v>
      </c>
      <c r="E1552" t="str">
        <f>VLOOKUP(Transaction[[#This Row],[Category]],categories[],2,FALSE)</f>
        <v>Merchandise</v>
      </c>
    </row>
    <row r="1553" spans="1:5" x14ac:dyDescent="0.2">
      <c r="A1553" s="6">
        <v>44201</v>
      </c>
      <c r="B1553" t="s">
        <v>33</v>
      </c>
      <c r="C1553" t="s">
        <v>19</v>
      </c>
      <c r="D1553">
        <v>16.420000000000002</v>
      </c>
      <c r="E1553" t="str">
        <f>VLOOKUP(Transaction[[#This Row],[Category]],categories[],2,FALSE)</f>
        <v>Dining/Travel</v>
      </c>
    </row>
    <row r="1554" spans="1:5" x14ac:dyDescent="0.2">
      <c r="A1554" s="6">
        <v>44201</v>
      </c>
      <c r="B1554" t="s">
        <v>45</v>
      </c>
      <c r="C1554" t="s">
        <v>19</v>
      </c>
      <c r="D1554">
        <v>52.92</v>
      </c>
      <c r="E1554" t="str">
        <f>VLOOKUP(Transaction[[#This Row],[Category]],categories[],2,FALSE)</f>
        <v>Dining/Travel</v>
      </c>
    </row>
    <row r="1555" spans="1:5" x14ac:dyDescent="0.2">
      <c r="A1555" s="6">
        <v>44201</v>
      </c>
      <c r="B1555" t="s">
        <v>30</v>
      </c>
      <c r="C1555" t="s">
        <v>26</v>
      </c>
      <c r="D1555">
        <v>18.940000000000001</v>
      </c>
      <c r="E1555" t="str">
        <f>VLOOKUP(Transaction[[#This Row],[Category]],categories[],2,FALSE)</f>
        <v>Services</v>
      </c>
    </row>
    <row r="1556" spans="1:5" x14ac:dyDescent="0.2">
      <c r="A1556" s="6">
        <v>44201</v>
      </c>
      <c r="B1556" t="s">
        <v>29</v>
      </c>
      <c r="C1556" t="s">
        <v>19</v>
      </c>
      <c r="D1556">
        <v>12.1</v>
      </c>
      <c r="E1556" t="str">
        <f>VLOOKUP(Transaction[[#This Row],[Category]],categories[],2,FALSE)</f>
        <v>Dining/Travel</v>
      </c>
    </row>
    <row r="1557" spans="1:5" x14ac:dyDescent="0.2">
      <c r="A1557" s="6">
        <v>44202</v>
      </c>
      <c r="B1557" t="s">
        <v>28</v>
      </c>
      <c r="C1557" t="s">
        <v>23</v>
      </c>
      <c r="D1557">
        <v>1.44</v>
      </c>
      <c r="E1557" t="str">
        <f>VLOOKUP(Transaction[[#This Row],[Category]],categories[],2,FALSE)</f>
        <v>Merchandise</v>
      </c>
    </row>
    <row r="1558" spans="1:5" x14ac:dyDescent="0.2">
      <c r="A1558" s="6">
        <v>44203</v>
      </c>
      <c r="B1558" t="s">
        <v>78</v>
      </c>
      <c r="C1558" t="s">
        <v>50</v>
      </c>
      <c r="D1558">
        <v>3.3</v>
      </c>
      <c r="E1558" t="str">
        <f>VLOOKUP(Transaction[[#This Row],[Category]],categories[],2,FALSE)</f>
        <v>Services</v>
      </c>
    </row>
    <row r="1559" spans="1:5" x14ac:dyDescent="0.2">
      <c r="A1559" s="6">
        <v>44203</v>
      </c>
      <c r="B1559" t="s">
        <v>22</v>
      </c>
      <c r="C1559" t="s">
        <v>19</v>
      </c>
      <c r="D1559">
        <v>33.11</v>
      </c>
      <c r="E1559" t="str">
        <f>VLOOKUP(Transaction[[#This Row],[Category]],categories[],2,FALSE)</f>
        <v>Dining/Travel</v>
      </c>
    </row>
    <row r="1560" spans="1:5" x14ac:dyDescent="0.2">
      <c r="A1560" s="6">
        <v>44203</v>
      </c>
      <c r="B1560" t="s">
        <v>69</v>
      </c>
      <c r="C1560" t="s">
        <v>68</v>
      </c>
      <c r="D1560">
        <v>215.56</v>
      </c>
      <c r="E1560" t="str">
        <f>VLOOKUP(Transaction[[#This Row],[Category]],categories[],2,FALSE)</f>
        <v>Dining/Travel</v>
      </c>
    </row>
    <row r="1561" spans="1:5" x14ac:dyDescent="0.2">
      <c r="A1561" s="6">
        <v>44203</v>
      </c>
      <c r="B1561" t="s">
        <v>39</v>
      </c>
      <c r="C1561" t="s">
        <v>23</v>
      </c>
      <c r="D1561">
        <v>79.52</v>
      </c>
      <c r="E1561" t="str">
        <f>VLOOKUP(Transaction[[#This Row],[Category]],categories[],2,FALSE)</f>
        <v>Merchandise</v>
      </c>
    </row>
    <row r="1562" spans="1:5" x14ac:dyDescent="0.2">
      <c r="A1562" s="6">
        <v>44203</v>
      </c>
      <c r="B1562" t="s">
        <v>28</v>
      </c>
      <c r="C1562" t="s">
        <v>23</v>
      </c>
      <c r="D1562">
        <v>37.68</v>
      </c>
      <c r="E1562" t="str">
        <f>VLOOKUP(Transaction[[#This Row],[Category]],categories[],2,FALSE)</f>
        <v>Merchandise</v>
      </c>
    </row>
    <row r="1563" spans="1:5" x14ac:dyDescent="0.2">
      <c r="A1563" s="6">
        <v>44204</v>
      </c>
      <c r="B1563" t="s">
        <v>22</v>
      </c>
      <c r="C1563" t="s">
        <v>19</v>
      </c>
      <c r="D1563">
        <v>5.37</v>
      </c>
      <c r="E1563" t="str">
        <f>VLOOKUP(Transaction[[#This Row],[Category]],categories[],2,FALSE)</f>
        <v>Dining/Travel</v>
      </c>
    </row>
    <row r="1564" spans="1:5" x14ac:dyDescent="0.2">
      <c r="A1564" s="6">
        <v>44204</v>
      </c>
      <c r="B1564" t="s">
        <v>30</v>
      </c>
      <c r="C1564" t="s">
        <v>26</v>
      </c>
      <c r="D1564">
        <v>4.28</v>
      </c>
      <c r="E1564" t="str">
        <f>VLOOKUP(Transaction[[#This Row],[Category]],categories[],2,FALSE)</f>
        <v>Services</v>
      </c>
    </row>
    <row r="1565" spans="1:5" x14ac:dyDescent="0.2">
      <c r="A1565" s="6">
        <v>44204</v>
      </c>
      <c r="B1565" t="s">
        <v>45</v>
      </c>
      <c r="C1565" t="s">
        <v>19</v>
      </c>
      <c r="D1565">
        <v>54.57</v>
      </c>
      <c r="E1565" t="str">
        <f>VLOOKUP(Transaction[[#This Row],[Category]],categories[],2,FALSE)</f>
        <v>Dining/Travel</v>
      </c>
    </row>
    <row r="1566" spans="1:5" x14ac:dyDescent="0.2">
      <c r="A1566" s="6">
        <v>44205</v>
      </c>
      <c r="B1566" t="s">
        <v>28</v>
      </c>
      <c r="C1566" t="s">
        <v>23</v>
      </c>
      <c r="D1566">
        <v>31.74</v>
      </c>
      <c r="E1566" t="str">
        <f>VLOOKUP(Transaction[[#This Row],[Category]],categories[],2,FALSE)</f>
        <v>Merchandise</v>
      </c>
    </row>
    <row r="1567" spans="1:5" x14ac:dyDescent="0.2">
      <c r="A1567" s="6">
        <v>44205</v>
      </c>
      <c r="B1567" t="s">
        <v>34</v>
      </c>
      <c r="C1567" t="s">
        <v>19</v>
      </c>
      <c r="D1567">
        <v>54.22</v>
      </c>
      <c r="E1567" t="str">
        <f>VLOOKUP(Transaction[[#This Row],[Category]],categories[],2,FALSE)</f>
        <v>Dining/Travel</v>
      </c>
    </row>
    <row r="1568" spans="1:5" x14ac:dyDescent="0.2">
      <c r="A1568" s="6">
        <v>44205</v>
      </c>
      <c r="B1568" t="s">
        <v>34</v>
      </c>
      <c r="C1568" t="s">
        <v>19</v>
      </c>
      <c r="D1568">
        <v>103.6</v>
      </c>
      <c r="E1568" t="str">
        <f>VLOOKUP(Transaction[[#This Row],[Category]],categories[],2,FALSE)</f>
        <v>Dining/Travel</v>
      </c>
    </row>
    <row r="1569" spans="1:5" x14ac:dyDescent="0.2">
      <c r="A1569" s="6">
        <v>44206</v>
      </c>
      <c r="B1569" t="s">
        <v>73</v>
      </c>
      <c r="C1569" t="s">
        <v>72</v>
      </c>
      <c r="D1569">
        <v>24.55</v>
      </c>
      <c r="E1569" t="str">
        <f>VLOOKUP(Transaction[[#This Row],[Category]],categories[],2,FALSE)</f>
        <v>Services</v>
      </c>
    </row>
    <row r="1570" spans="1:5" x14ac:dyDescent="0.2">
      <c r="A1570" s="6">
        <v>44207</v>
      </c>
      <c r="B1570" t="s">
        <v>45</v>
      </c>
      <c r="C1570" t="s">
        <v>19</v>
      </c>
      <c r="D1570">
        <v>36.18</v>
      </c>
      <c r="E1570" t="str">
        <f>VLOOKUP(Transaction[[#This Row],[Category]],categories[],2,FALSE)</f>
        <v>Dining/Travel</v>
      </c>
    </row>
    <row r="1571" spans="1:5" x14ac:dyDescent="0.2">
      <c r="A1571" s="6">
        <v>44207</v>
      </c>
      <c r="B1571" t="s">
        <v>66</v>
      </c>
      <c r="C1571" t="s">
        <v>65</v>
      </c>
      <c r="D1571">
        <v>149.13999999999999</v>
      </c>
      <c r="E1571" t="str">
        <f>VLOOKUP(Transaction[[#This Row],[Category]],categories[],2,FALSE)</f>
        <v>Dining/Travel</v>
      </c>
    </row>
    <row r="1572" spans="1:5" x14ac:dyDescent="0.2">
      <c r="A1572" s="6">
        <v>44207</v>
      </c>
      <c r="B1572" t="s">
        <v>31</v>
      </c>
      <c r="C1572" t="s">
        <v>23</v>
      </c>
      <c r="D1572">
        <v>41.7</v>
      </c>
      <c r="E1572" t="str">
        <f>VLOOKUP(Transaction[[#This Row],[Category]],categories[],2,FALSE)</f>
        <v>Merchandise</v>
      </c>
    </row>
    <row r="1573" spans="1:5" x14ac:dyDescent="0.2">
      <c r="A1573" s="6">
        <v>44207</v>
      </c>
      <c r="B1573" t="s">
        <v>71</v>
      </c>
      <c r="C1573" t="s">
        <v>41</v>
      </c>
      <c r="D1573">
        <v>102.08</v>
      </c>
      <c r="E1573" t="str">
        <f>VLOOKUP(Transaction[[#This Row],[Category]],categories[],2,FALSE)</f>
        <v>Services</v>
      </c>
    </row>
    <row r="1574" spans="1:5" x14ac:dyDescent="0.2">
      <c r="A1574" s="6">
        <v>44207</v>
      </c>
      <c r="B1574" t="s">
        <v>69</v>
      </c>
      <c r="C1574" t="s">
        <v>68</v>
      </c>
      <c r="D1574">
        <v>125.73</v>
      </c>
      <c r="E1574" t="str">
        <f>VLOOKUP(Transaction[[#This Row],[Category]],categories[],2,FALSE)</f>
        <v>Dining/Travel</v>
      </c>
    </row>
    <row r="1575" spans="1:5" x14ac:dyDescent="0.2">
      <c r="A1575" s="6">
        <v>44208</v>
      </c>
      <c r="B1575" t="s">
        <v>39</v>
      </c>
      <c r="C1575" t="s">
        <v>23</v>
      </c>
      <c r="D1575">
        <v>55.72</v>
      </c>
      <c r="E1575" t="str">
        <f>VLOOKUP(Transaction[[#This Row],[Category]],categories[],2,FALSE)</f>
        <v>Merchandise</v>
      </c>
    </row>
    <row r="1576" spans="1:5" x14ac:dyDescent="0.2">
      <c r="A1576" s="6">
        <v>44208</v>
      </c>
      <c r="B1576" t="s">
        <v>25</v>
      </c>
      <c r="C1576" t="s">
        <v>19</v>
      </c>
      <c r="D1576">
        <v>190.42</v>
      </c>
      <c r="E1576" t="str">
        <f>VLOOKUP(Transaction[[#This Row],[Category]],categories[],2,FALSE)</f>
        <v>Dining/Travel</v>
      </c>
    </row>
    <row r="1577" spans="1:5" x14ac:dyDescent="0.2">
      <c r="A1577" s="6">
        <v>44208</v>
      </c>
      <c r="B1577" t="s">
        <v>82</v>
      </c>
      <c r="C1577" t="s">
        <v>18</v>
      </c>
      <c r="D1577">
        <v>151</v>
      </c>
      <c r="E1577" t="str">
        <f>VLOOKUP(Transaction[[#This Row],[Category]],categories[],2,FALSE)</f>
        <v>Dining/Travel</v>
      </c>
    </row>
    <row r="1578" spans="1:5" x14ac:dyDescent="0.2">
      <c r="A1578" s="6">
        <v>44208</v>
      </c>
      <c r="B1578" t="s">
        <v>33</v>
      </c>
      <c r="C1578" t="s">
        <v>19</v>
      </c>
      <c r="D1578">
        <v>12.12</v>
      </c>
      <c r="E1578" t="str">
        <f>VLOOKUP(Transaction[[#This Row],[Category]],categories[],2,FALSE)</f>
        <v>Dining/Travel</v>
      </c>
    </row>
    <row r="1579" spans="1:5" x14ac:dyDescent="0.2">
      <c r="A1579" s="6">
        <v>44208</v>
      </c>
      <c r="B1579" t="s">
        <v>30</v>
      </c>
      <c r="C1579" t="s">
        <v>26</v>
      </c>
      <c r="D1579">
        <v>60.11</v>
      </c>
      <c r="E1579" t="str">
        <f>VLOOKUP(Transaction[[#This Row],[Category]],categories[],2,FALSE)</f>
        <v>Services</v>
      </c>
    </row>
    <row r="1580" spans="1:5" x14ac:dyDescent="0.2">
      <c r="A1580" s="6">
        <v>44208</v>
      </c>
      <c r="B1580" t="s">
        <v>55</v>
      </c>
      <c r="C1580" t="s">
        <v>19</v>
      </c>
      <c r="D1580">
        <v>35.51</v>
      </c>
      <c r="E1580" t="str">
        <f>VLOOKUP(Transaction[[#This Row],[Category]],categories[],2,FALSE)</f>
        <v>Dining/Travel</v>
      </c>
    </row>
    <row r="1581" spans="1:5" x14ac:dyDescent="0.2">
      <c r="A1581" s="6">
        <v>44209</v>
      </c>
      <c r="B1581" t="s">
        <v>78</v>
      </c>
      <c r="C1581" t="s">
        <v>50</v>
      </c>
      <c r="D1581">
        <v>5.76</v>
      </c>
      <c r="E1581" t="str">
        <f>VLOOKUP(Transaction[[#This Row],[Category]],categories[],2,FALSE)</f>
        <v>Services</v>
      </c>
    </row>
    <row r="1582" spans="1:5" x14ac:dyDescent="0.2">
      <c r="A1582" s="6">
        <v>44210</v>
      </c>
      <c r="B1582" t="s">
        <v>30</v>
      </c>
      <c r="C1582" t="s">
        <v>26</v>
      </c>
      <c r="D1582">
        <v>22.01</v>
      </c>
      <c r="E1582" t="str">
        <f>VLOOKUP(Transaction[[#This Row],[Category]],categories[],2,FALSE)</f>
        <v>Services</v>
      </c>
    </row>
    <row r="1583" spans="1:5" x14ac:dyDescent="0.2">
      <c r="A1583" s="6">
        <v>44210</v>
      </c>
      <c r="B1583" t="s">
        <v>28</v>
      </c>
      <c r="C1583" t="s">
        <v>23</v>
      </c>
      <c r="D1583">
        <v>5.17</v>
      </c>
      <c r="E1583" t="str">
        <f>VLOOKUP(Transaction[[#This Row],[Category]],categories[],2,FALSE)</f>
        <v>Merchandise</v>
      </c>
    </row>
    <row r="1584" spans="1:5" x14ac:dyDescent="0.2">
      <c r="A1584" s="6">
        <v>44210</v>
      </c>
      <c r="B1584" t="s">
        <v>39</v>
      </c>
      <c r="C1584" t="s">
        <v>23</v>
      </c>
      <c r="D1584">
        <v>92.03</v>
      </c>
      <c r="E1584" t="str">
        <f>VLOOKUP(Transaction[[#This Row],[Category]],categories[],2,FALSE)</f>
        <v>Merchandise</v>
      </c>
    </row>
    <row r="1585" spans="1:5" x14ac:dyDescent="0.2">
      <c r="A1585" s="6">
        <v>44212</v>
      </c>
      <c r="B1585" t="s">
        <v>32</v>
      </c>
      <c r="C1585" t="s">
        <v>19</v>
      </c>
      <c r="D1585">
        <v>8.0500000000000007</v>
      </c>
      <c r="E1585" t="str">
        <f>VLOOKUP(Transaction[[#This Row],[Category]],categories[],2,FALSE)</f>
        <v>Dining/Travel</v>
      </c>
    </row>
    <row r="1586" spans="1:5" x14ac:dyDescent="0.2">
      <c r="A1586" s="6">
        <v>44212</v>
      </c>
      <c r="B1586" t="s">
        <v>81</v>
      </c>
      <c r="C1586" t="s">
        <v>41</v>
      </c>
      <c r="D1586">
        <v>36.72</v>
      </c>
      <c r="E1586" t="str">
        <f>VLOOKUP(Transaction[[#This Row],[Category]],categories[],2,FALSE)</f>
        <v>Services</v>
      </c>
    </row>
    <row r="1587" spans="1:5" x14ac:dyDescent="0.2">
      <c r="A1587" s="6">
        <v>44213</v>
      </c>
      <c r="B1587" t="s">
        <v>28</v>
      </c>
      <c r="C1587" t="s">
        <v>23</v>
      </c>
      <c r="D1587">
        <v>6.39</v>
      </c>
      <c r="E1587" t="str">
        <f>VLOOKUP(Transaction[[#This Row],[Category]],categories[],2,FALSE)</f>
        <v>Merchandise</v>
      </c>
    </row>
    <row r="1588" spans="1:5" x14ac:dyDescent="0.2">
      <c r="A1588" s="6">
        <v>44213</v>
      </c>
      <c r="B1588" t="s">
        <v>37</v>
      </c>
      <c r="C1588" t="s">
        <v>19</v>
      </c>
      <c r="D1588">
        <v>14.21</v>
      </c>
      <c r="E1588" t="str">
        <f>VLOOKUP(Transaction[[#This Row],[Category]],categories[],2,FALSE)</f>
        <v>Dining/Travel</v>
      </c>
    </row>
    <row r="1589" spans="1:5" x14ac:dyDescent="0.2">
      <c r="A1589" s="6">
        <v>44213</v>
      </c>
      <c r="B1589" t="s">
        <v>77</v>
      </c>
      <c r="C1589" t="s">
        <v>48</v>
      </c>
      <c r="D1589">
        <v>77</v>
      </c>
      <c r="E1589" t="str">
        <f>VLOOKUP(Transaction[[#This Row],[Category]],categories[],2,FALSE)</f>
        <v>Dining/Travel</v>
      </c>
    </row>
    <row r="1590" spans="1:5" x14ac:dyDescent="0.2">
      <c r="A1590" s="6">
        <v>44215</v>
      </c>
      <c r="B1590" t="s">
        <v>39</v>
      </c>
      <c r="C1590" t="s">
        <v>23</v>
      </c>
      <c r="D1590">
        <v>40.950000000000003</v>
      </c>
      <c r="E1590" t="str">
        <f>VLOOKUP(Transaction[[#This Row],[Category]],categories[],2,FALSE)</f>
        <v>Merchandise</v>
      </c>
    </row>
    <row r="1591" spans="1:5" x14ac:dyDescent="0.2">
      <c r="A1591" s="6">
        <v>44216</v>
      </c>
      <c r="B1591" t="s">
        <v>33</v>
      </c>
      <c r="C1591" t="s">
        <v>19</v>
      </c>
      <c r="D1591">
        <v>11.06</v>
      </c>
      <c r="E1591" t="str">
        <f>VLOOKUP(Transaction[[#This Row],[Category]],categories[],2,FALSE)</f>
        <v>Dining/Travel</v>
      </c>
    </row>
    <row r="1592" spans="1:5" x14ac:dyDescent="0.2">
      <c r="A1592" s="6">
        <v>44216</v>
      </c>
      <c r="B1592" t="s">
        <v>36</v>
      </c>
      <c r="C1592" t="s">
        <v>35</v>
      </c>
      <c r="D1592">
        <v>84.64</v>
      </c>
      <c r="E1592" t="str">
        <f>VLOOKUP(Transaction[[#This Row],[Category]],categories[],2,FALSE)</f>
        <v>Services</v>
      </c>
    </row>
    <row r="1593" spans="1:5" x14ac:dyDescent="0.2">
      <c r="A1593" s="6">
        <v>44216</v>
      </c>
      <c r="B1593" t="s">
        <v>32</v>
      </c>
      <c r="C1593" t="s">
        <v>19</v>
      </c>
      <c r="D1593">
        <v>11.05</v>
      </c>
      <c r="E1593" t="str">
        <f>VLOOKUP(Transaction[[#This Row],[Category]],categories[],2,FALSE)</f>
        <v>Dining/Travel</v>
      </c>
    </row>
    <row r="1594" spans="1:5" x14ac:dyDescent="0.2">
      <c r="A1594" s="6">
        <v>44218</v>
      </c>
      <c r="B1594" t="s">
        <v>33</v>
      </c>
      <c r="C1594" t="s">
        <v>19</v>
      </c>
      <c r="D1594">
        <v>18.579999999999998</v>
      </c>
      <c r="E1594" t="str">
        <f>VLOOKUP(Transaction[[#This Row],[Category]],categories[],2,FALSE)</f>
        <v>Dining/Travel</v>
      </c>
    </row>
    <row r="1595" spans="1:5" x14ac:dyDescent="0.2">
      <c r="A1595" s="6">
        <v>44218</v>
      </c>
      <c r="B1595" t="s">
        <v>30</v>
      </c>
      <c r="C1595" t="s">
        <v>26</v>
      </c>
      <c r="D1595">
        <v>45.29</v>
      </c>
      <c r="E1595" t="str">
        <f>VLOOKUP(Transaction[[#This Row],[Category]],categories[],2,FALSE)</f>
        <v>Services</v>
      </c>
    </row>
    <row r="1596" spans="1:5" x14ac:dyDescent="0.2">
      <c r="A1596" s="6">
        <v>44218</v>
      </c>
      <c r="B1596" t="s">
        <v>47</v>
      </c>
      <c r="C1596" t="s">
        <v>20</v>
      </c>
      <c r="D1596">
        <v>17.149999999999999</v>
      </c>
      <c r="E1596" t="str">
        <f>VLOOKUP(Transaction[[#This Row],[Category]],categories[],2,FALSE)</f>
        <v>Utilities</v>
      </c>
    </row>
    <row r="1597" spans="1:5" x14ac:dyDescent="0.2">
      <c r="A1597" s="6">
        <v>44219</v>
      </c>
      <c r="B1597" t="s">
        <v>27</v>
      </c>
      <c r="C1597" t="s">
        <v>26</v>
      </c>
      <c r="D1597">
        <v>34.549999999999997</v>
      </c>
      <c r="E1597" t="str">
        <f>VLOOKUP(Transaction[[#This Row],[Category]],categories[],2,FALSE)</f>
        <v>Services</v>
      </c>
    </row>
    <row r="1598" spans="1:5" x14ac:dyDescent="0.2">
      <c r="A1598" s="6">
        <v>44219</v>
      </c>
      <c r="B1598" t="s">
        <v>28</v>
      </c>
      <c r="C1598" t="s">
        <v>23</v>
      </c>
      <c r="D1598">
        <v>150.08000000000001</v>
      </c>
      <c r="E1598" t="str">
        <f>VLOOKUP(Transaction[[#This Row],[Category]],categories[],2,FALSE)</f>
        <v>Merchandise</v>
      </c>
    </row>
    <row r="1599" spans="1:5" x14ac:dyDescent="0.2">
      <c r="A1599" s="6">
        <v>44219</v>
      </c>
      <c r="B1599" t="s">
        <v>38</v>
      </c>
      <c r="C1599" t="s">
        <v>23</v>
      </c>
      <c r="D1599">
        <v>62.17</v>
      </c>
      <c r="E1599" t="str">
        <f>VLOOKUP(Transaction[[#This Row],[Category]],categories[],2,FALSE)</f>
        <v>Merchandise</v>
      </c>
    </row>
    <row r="1600" spans="1:5" x14ac:dyDescent="0.2">
      <c r="A1600" s="6">
        <v>44219</v>
      </c>
      <c r="B1600" t="s">
        <v>38</v>
      </c>
      <c r="C1600" t="s">
        <v>23</v>
      </c>
      <c r="D1600">
        <v>41.71</v>
      </c>
      <c r="E1600" t="str">
        <f>VLOOKUP(Transaction[[#This Row],[Category]],categories[],2,FALSE)</f>
        <v>Merchandise</v>
      </c>
    </row>
    <row r="1601" spans="1:5" x14ac:dyDescent="0.2">
      <c r="A1601" s="6">
        <v>44219</v>
      </c>
      <c r="B1601" t="s">
        <v>32</v>
      </c>
      <c r="C1601" t="s">
        <v>19</v>
      </c>
      <c r="D1601">
        <v>69.650000000000006</v>
      </c>
      <c r="E1601" t="str">
        <f>VLOOKUP(Transaction[[#This Row],[Category]],categories[],2,FALSE)</f>
        <v>Dining/Travel</v>
      </c>
    </row>
    <row r="1602" spans="1:5" x14ac:dyDescent="0.2">
      <c r="A1602" s="6">
        <v>44220</v>
      </c>
      <c r="B1602" t="s">
        <v>24</v>
      </c>
      <c r="C1602" t="s">
        <v>23</v>
      </c>
      <c r="D1602">
        <v>59.3</v>
      </c>
      <c r="E1602" t="str">
        <f>VLOOKUP(Transaction[[#This Row],[Category]],categories[],2,FALSE)</f>
        <v>Merchandise</v>
      </c>
    </row>
    <row r="1603" spans="1:5" x14ac:dyDescent="0.2">
      <c r="A1603" s="6">
        <v>44220</v>
      </c>
      <c r="B1603" t="s">
        <v>33</v>
      </c>
      <c r="C1603" t="s">
        <v>19</v>
      </c>
      <c r="D1603">
        <v>47.88</v>
      </c>
      <c r="E1603" t="str">
        <f>VLOOKUP(Transaction[[#This Row],[Category]],categories[],2,FALSE)</f>
        <v>Dining/Travel</v>
      </c>
    </row>
    <row r="1604" spans="1:5" x14ac:dyDescent="0.2">
      <c r="A1604" s="6">
        <v>44220</v>
      </c>
      <c r="B1604" t="s">
        <v>28</v>
      </c>
      <c r="C1604" t="s">
        <v>23</v>
      </c>
      <c r="D1604">
        <v>7.38</v>
      </c>
      <c r="E1604" t="str">
        <f>VLOOKUP(Transaction[[#This Row],[Category]],categories[],2,FALSE)</f>
        <v>Merchandise</v>
      </c>
    </row>
    <row r="1605" spans="1:5" x14ac:dyDescent="0.2">
      <c r="A1605" s="6">
        <v>44220</v>
      </c>
      <c r="B1605" t="s">
        <v>28</v>
      </c>
      <c r="C1605" t="s">
        <v>23</v>
      </c>
      <c r="D1605">
        <v>19.329999999999998</v>
      </c>
      <c r="E1605" t="str">
        <f>VLOOKUP(Transaction[[#This Row],[Category]],categories[],2,FALSE)</f>
        <v>Merchandise</v>
      </c>
    </row>
    <row r="1606" spans="1:5" x14ac:dyDescent="0.2">
      <c r="A1606" s="6">
        <v>44221</v>
      </c>
      <c r="B1606" t="s">
        <v>45</v>
      </c>
      <c r="C1606" t="s">
        <v>19</v>
      </c>
      <c r="D1606">
        <v>80.94</v>
      </c>
      <c r="E1606" t="str">
        <f>VLOOKUP(Transaction[[#This Row],[Category]],categories[],2,FALSE)</f>
        <v>Dining/Travel</v>
      </c>
    </row>
    <row r="1607" spans="1:5" x14ac:dyDescent="0.2">
      <c r="A1607" s="6">
        <v>44221</v>
      </c>
      <c r="B1607" t="s">
        <v>27</v>
      </c>
      <c r="C1607" t="s">
        <v>26</v>
      </c>
      <c r="D1607">
        <v>7.53</v>
      </c>
      <c r="E1607" t="str">
        <f>VLOOKUP(Transaction[[#This Row],[Category]],categories[],2,FALSE)</f>
        <v>Services</v>
      </c>
    </row>
    <row r="1608" spans="1:5" x14ac:dyDescent="0.2">
      <c r="A1608" s="6">
        <v>44221</v>
      </c>
      <c r="B1608" t="s">
        <v>45</v>
      </c>
      <c r="C1608" t="s">
        <v>19</v>
      </c>
      <c r="D1608">
        <v>17.86</v>
      </c>
      <c r="E1608" t="str">
        <f>VLOOKUP(Transaction[[#This Row],[Category]],categories[],2,FALSE)</f>
        <v>Dining/Travel</v>
      </c>
    </row>
    <row r="1609" spans="1:5" x14ac:dyDescent="0.2">
      <c r="A1609" s="6">
        <v>44221</v>
      </c>
      <c r="B1609" t="s">
        <v>47</v>
      </c>
      <c r="C1609" t="s">
        <v>20</v>
      </c>
      <c r="D1609">
        <v>9.35</v>
      </c>
      <c r="E1609" t="str">
        <f>VLOOKUP(Transaction[[#This Row],[Category]],categories[],2,FALSE)</f>
        <v>Utilities</v>
      </c>
    </row>
    <row r="1610" spans="1:5" x14ac:dyDescent="0.2">
      <c r="A1610" s="6">
        <v>44222</v>
      </c>
      <c r="B1610" t="s">
        <v>31</v>
      </c>
      <c r="C1610" t="s">
        <v>23</v>
      </c>
      <c r="D1610">
        <v>22.76</v>
      </c>
      <c r="E1610" t="str">
        <f>VLOOKUP(Transaction[[#This Row],[Category]],categories[],2,FALSE)</f>
        <v>Merchandise</v>
      </c>
    </row>
    <row r="1611" spans="1:5" x14ac:dyDescent="0.2">
      <c r="A1611" s="6">
        <v>44222</v>
      </c>
      <c r="B1611" t="s">
        <v>28</v>
      </c>
      <c r="C1611" t="s">
        <v>23</v>
      </c>
      <c r="D1611">
        <v>47.94</v>
      </c>
      <c r="E1611" t="str">
        <f>VLOOKUP(Transaction[[#This Row],[Category]],categories[],2,FALSE)</f>
        <v>Merchandise</v>
      </c>
    </row>
    <row r="1612" spans="1:5" x14ac:dyDescent="0.2">
      <c r="A1612" s="6">
        <v>44223</v>
      </c>
      <c r="B1612" t="s">
        <v>43</v>
      </c>
      <c r="C1612" t="s">
        <v>10</v>
      </c>
      <c r="D1612">
        <v>144.76</v>
      </c>
      <c r="E1612" t="str">
        <f>VLOOKUP(Transaction[[#This Row],[Category]],categories[],2,FALSE)</f>
        <v>Utilities</v>
      </c>
    </row>
    <row r="1613" spans="1:5" x14ac:dyDescent="0.2">
      <c r="A1613" s="6">
        <v>44223</v>
      </c>
      <c r="B1613" t="s">
        <v>80</v>
      </c>
      <c r="C1613" t="s">
        <v>26</v>
      </c>
      <c r="D1613">
        <v>958</v>
      </c>
      <c r="E1613" t="str">
        <f>VLOOKUP(Transaction[[#This Row],[Category]],categories[],2,FALSE)</f>
        <v>Services</v>
      </c>
    </row>
    <row r="1614" spans="1:5" x14ac:dyDescent="0.2">
      <c r="A1614" s="6">
        <v>44223</v>
      </c>
      <c r="B1614" t="s">
        <v>45</v>
      </c>
      <c r="C1614" t="s">
        <v>19</v>
      </c>
      <c r="D1614">
        <v>31.84</v>
      </c>
      <c r="E1614" t="str">
        <f>VLOOKUP(Transaction[[#This Row],[Category]],categories[],2,FALSE)</f>
        <v>Dining/Travel</v>
      </c>
    </row>
    <row r="1615" spans="1:5" x14ac:dyDescent="0.2">
      <c r="A1615" s="6">
        <v>44223</v>
      </c>
      <c r="B1615" t="s">
        <v>31</v>
      </c>
      <c r="C1615" t="s">
        <v>23</v>
      </c>
      <c r="D1615">
        <v>53.64</v>
      </c>
      <c r="E1615" t="str">
        <f>VLOOKUP(Transaction[[#This Row],[Category]],categories[],2,FALSE)</f>
        <v>Merchandise</v>
      </c>
    </row>
    <row r="1616" spans="1:5" x14ac:dyDescent="0.2">
      <c r="A1616" s="6">
        <v>44224</v>
      </c>
      <c r="B1616" t="s">
        <v>45</v>
      </c>
      <c r="C1616" t="s">
        <v>19</v>
      </c>
      <c r="D1616">
        <v>48.83</v>
      </c>
      <c r="E1616" t="str">
        <f>VLOOKUP(Transaction[[#This Row],[Category]],categories[],2,FALSE)</f>
        <v>Dining/Travel</v>
      </c>
    </row>
    <row r="1617" spans="1:5" x14ac:dyDescent="0.2">
      <c r="A1617" s="6">
        <v>44224</v>
      </c>
      <c r="B1617" t="s">
        <v>38</v>
      </c>
      <c r="C1617" t="s">
        <v>23</v>
      </c>
      <c r="D1617">
        <v>106.42</v>
      </c>
      <c r="E1617" t="str">
        <f>VLOOKUP(Transaction[[#This Row],[Category]],categories[],2,FALSE)</f>
        <v>Merchandise</v>
      </c>
    </row>
    <row r="1618" spans="1:5" x14ac:dyDescent="0.2">
      <c r="A1618" s="6">
        <v>44224</v>
      </c>
      <c r="B1618" t="s">
        <v>31</v>
      </c>
      <c r="C1618" t="s">
        <v>23</v>
      </c>
      <c r="D1618">
        <v>25.94</v>
      </c>
      <c r="E1618" t="str">
        <f>VLOOKUP(Transaction[[#This Row],[Category]],categories[],2,FALSE)</f>
        <v>Merchandise</v>
      </c>
    </row>
    <row r="1619" spans="1:5" x14ac:dyDescent="0.2">
      <c r="A1619" s="6">
        <v>44224</v>
      </c>
      <c r="B1619" t="s">
        <v>28</v>
      </c>
      <c r="C1619" t="s">
        <v>23</v>
      </c>
      <c r="D1619">
        <v>10.67</v>
      </c>
      <c r="E1619" t="str">
        <f>VLOOKUP(Transaction[[#This Row],[Category]],categories[],2,FALSE)</f>
        <v>Merchandise</v>
      </c>
    </row>
    <row r="1620" spans="1:5" x14ac:dyDescent="0.2">
      <c r="A1620" s="6">
        <v>44225</v>
      </c>
      <c r="B1620" t="s">
        <v>46</v>
      </c>
      <c r="C1620" t="s">
        <v>19</v>
      </c>
      <c r="D1620">
        <v>48.56</v>
      </c>
      <c r="E1620" t="str">
        <f>VLOOKUP(Transaction[[#This Row],[Category]],categories[],2,FALSE)</f>
        <v>Dining/Travel</v>
      </c>
    </row>
    <row r="1621" spans="1:5" x14ac:dyDescent="0.2">
      <c r="A1621" s="6">
        <v>44225</v>
      </c>
      <c r="B1621" t="s">
        <v>22</v>
      </c>
      <c r="C1621" t="s">
        <v>19</v>
      </c>
      <c r="D1621">
        <v>26.18</v>
      </c>
      <c r="E1621" t="str">
        <f>VLOOKUP(Transaction[[#This Row],[Category]],categories[],2,FALSE)</f>
        <v>Dining/Travel</v>
      </c>
    </row>
    <row r="1622" spans="1:5" x14ac:dyDescent="0.2">
      <c r="A1622" s="6">
        <v>44225</v>
      </c>
      <c r="B1622" t="s">
        <v>80</v>
      </c>
      <c r="C1622" t="s">
        <v>26</v>
      </c>
      <c r="D1622">
        <v>338.5</v>
      </c>
      <c r="E1622" t="str">
        <f>VLOOKUP(Transaction[[#This Row],[Category]],categories[],2,FALSE)</f>
        <v>Services</v>
      </c>
    </row>
    <row r="1623" spans="1:5" x14ac:dyDescent="0.2">
      <c r="A1623" s="6">
        <v>44225</v>
      </c>
      <c r="B1623" t="s">
        <v>32</v>
      </c>
      <c r="C1623" t="s">
        <v>19</v>
      </c>
      <c r="D1623">
        <v>22.57</v>
      </c>
      <c r="E1623" t="str">
        <f>VLOOKUP(Transaction[[#This Row],[Category]],categories[],2,FALSE)</f>
        <v>Dining/Travel</v>
      </c>
    </row>
    <row r="1624" spans="1:5" x14ac:dyDescent="0.2">
      <c r="A1624" s="6">
        <v>44225</v>
      </c>
      <c r="B1624" t="s">
        <v>63</v>
      </c>
      <c r="C1624" t="s">
        <v>35</v>
      </c>
      <c r="D1624">
        <v>621.5</v>
      </c>
      <c r="E1624" t="str">
        <f>VLOOKUP(Transaction[[#This Row],[Category]],categories[],2,FALSE)</f>
        <v>Services</v>
      </c>
    </row>
    <row r="1625" spans="1:5" x14ac:dyDescent="0.2">
      <c r="A1625" s="6">
        <v>44225</v>
      </c>
      <c r="B1625" t="s">
        <v>45</v>
      </c>
      <c r="C1625" t="s">
        <v>19</v>
      </c>
      <c r="D1625">
        <v>22.06</v>
      </c>
      <c r="E1625" t="str">
        <f>VLOOKUP(Transaction[[#This Row],[Category]],categories[],2,FALSE)</f>
        <v>Dining/Travel</v>
      </c>
    </row>
    <row r="1626" spans="1:5" x14ac:dyDescent="0.2">
      <c r="A1626" s="6">
        <v>44225</v>
      </c>
      <c r="B1626" t="s">
        <v>30</v>
      </c>
      <c r="C1626" t="s">
        <v>26</v>
      </c>
      <c r="D1626">
        <v>36.92</v>
      </c>
      <c r="E1626" t="str">
        <f>VLOOKUP(Transaction[[#This Row],[Category]],categories[],2,FALSE)</f>
        <v>Services</v>
      </c>
    </row>
    <row r="1627" spans="1:5" x14ac:dyDescent="0.2">
      <c r="A1627" s="6">
        <v>44227</v>
      </c>
      <c r="B1627" t="s">
        <v>30</v>
      </c>
      <c r="C1627" t="s">
        <v>26</v>
      </c>
      <c r="D1627">
        <v>4.3600000000000003</v>
      </c>
      <c r="E1627" t="str">
        <f>VLOOKUP(Transaction[[#This Row],[Category]],categories[],2,FALSE)</f>
        <v>Services</v>
      </c>
    </row>
    <row r="1628" spans="1:5" x14ac:dyDescent="0.2">
      <c r="A1628" s="6">
        <v>44227</v>
      </c>
      <c r="B1628" t="s">
        <v>39</v>
      </c>
      <c r="C1628" t="s">
        <v>23</v>
      </c>
      <c r="D1628">
        <v>32.520000000000003</v>
      </c>
      <c r="E1628" t="str">
        <f>VLOOKUP(Transaction[[#This Row],[Category]],categories[],2,FALSE)</f>
        <v>Merchandise</v>
      </c>
    </row>
    <row r="1629" spans="1:5" x14ac:dyDescent="0.2">
      <c r="A1629" s="6">
        <v>44227</v>
      </c>
      <c r="B1629" t="s">
        <v>38</v>
      </c>
      <c r="C1629" t="s">
        <v>23</v>
      </c>
      <c r="D1629">
        <v>42.24</v>
      </c>
      <c r="E1629" t="str">
        <f>VLOOKUP(Transaction[[#This Row],[Category]],categories[],2,FALSE)</f>
        <v>Merchandise</v>
      </c>
    </row>
    <row r="1630" spans="1:5" x14ac:dyDescent="0.2">
      <c r="A1630" s="6">
        <f>DATE(YEAR(A1629),MONTH(A1629)+1,1)</f>
        <v>44228</v>
      </c>
      <c r="B1630" t="s">
        <v>57</v>
      </c>
      <c r="C1630" t="s">
        <v>56</v>
      </c>
      <c r="D1630">
        <v>1565</v>
      </c>
      <c r="E1630" t="str">
        <f>VLOOKUP(Transaction[[#This Row],[Category]],categories[],2,FALSE)</f>
        <v>Mortgage/Rent</v>
      </c>
    </row>
    <row r="1631" spans="1:5" x14ac:dyDescent="0.2">
      <c r="A1631" s="6">
        <v>44228</v>
      </c>
      <c r="B1631" t="s">
        <v>29</v>
      </c>
      <c r="C1631" t="s">
        <v>19</v>
      </c>
      <c r="D1631">
        <v>29.85</v>
      </c>
      <c r="E1631" t="str">
        <f>VLOOKUP(Transaction[[#This Row],[Category]],categories[],2,FALSE)</f>
        <v>Dining/Travel</v>
      </c>
    </row>
    <row r="1632" spans="1:5" x14ac:dyDescent="0.2">
      <c r="A1632" s="6">
        <v>44228</v>
      </c>
      <c r="B1632" t="s">
        <v>29</v>
      </c>
      <c r="C1632" t="s">
        <v>19</v>
      </c>
      <c r="D1632">
        <v>12.17</v>
      </c>
      <c r="E1632" t="str">
        <f>VLOOKUP(Transaction[[#This Row],[Category]],categories[],2,FALSE)</f>
        <v>Dining/Travel</v>
      </c>
    </row>
    <row r="1633" spans="1:5" x14ac:dyDescent="0.2">
      <c r="A1633" s="6">
        <v>44229</v>
      </c>
      <c r="B1633" t="s">
        <v>52</v>
      </c>
      <c r="C1633" t="s">
        <v>23</v>
      </c>
      <c r="D1633">
        <v>2.04</v>
      </c>
      <c r="E1633" t="str">
        <f>VLOOKUP(Transaction[[#This Row],[Category]],categories[],2,FALSE)</f>
        <v>Merchandise</v>
      </c>
    </row>
    <row r="1634" spans="1:5" x14ac:dyDescent="0.2">
      <c r="A1634" s="6">
        <v>44229</v>
      </c>
      <c r="B1634" t="s">
        <v>27</v>
      </c>
      <c r="C1634" t="s">
        <v>26</v>
      </c>
      <c r="D1634">
        <v>14.55</v>
      </c>
      <c r="E1634" t="str">
        <f>VLOOKUP(Transaction[[#This Row],[Category]],categories[],2,FALSE)</f>
        <v>Services</v>
      </c>
    </row>
    <row r="1635" spans="1:5" x14ac:dyDescent="0.2">
      <c r="A1635" s="6">
        <v>44230</v>
      </c>
      <c r="B1635" t="s">
        <v>37</v>
      </c>
      <c r="C1635" t="s">
        <v>19</v>
      </c>
      <c r="D1635">
        <v>114.4</v>
      </c>
      <c r="E1635" t="str">
        <f>VLOOKUP(Transaction[[#This Row],[Category]],categories[],2,FALSE)</f>
        <v>Dining/Travel</v>
      </c>
    </row>
    <row r="1636" spans="1:5" x14ac:dyDescent="0.2">
      <c r="A1636" s="6">
        <v>44230</v>
      </c>
      <c r="B1636" t="s">
        <v>46</v>
      </c>
      <c r="C1636" t="s">
        <v>19</v>
      </c>
      <c r="D1636">
        <v>12.73</v>
      </c>
      <c r="E1636" t="str">
        <f>VLOOKUP(Transaction[[#This Row],[Category]],categories[],2,FALSE)</f>
        <v>Dining/Travel</v>
      </c>
    </row>
    <row r="1637" spans="1:5" x14ac:dyDescent="0.2">
      <c r="A1637" s="6">
        <v>44230</v>
      </c>
      <c r="B1637" t="s">
        <v>32</v>
      </c>
      <c r="C1637" t="s">
        <v>19</v>
      </c>
      <c r="D1637">
        <v>19.2</v>
      </c>
      <c r="E1637" t="str">
        <f>VLOOKUP(Transaction[[#This Row],[Category]],categories[],2,FALSE)</f>
        <v>Dining/Travel</v>
      </c>
    </row>
    <row r="1638" spans="1:5" x14ac:dyDescent="0.2">
      <c r="A1638" s="6">
        <v>44231</v>
      </c>
      <c r="B1638" t="s">
        <v>28</v>
      </c>
      <c r="C1638" t="s">
        <v>23</v>
      </c>
      <c r="D1638">
        <v>1.36</v>
      </c>
      <c r="E1638" t="str">
        <f>VLOOKUP(Transaction[[#This Row],[Category]],categories[],2,FALSE)</f>
        <v>Merchandise</v>
      </c>
    </row>
    <row r="1639" spans="1:5" x14ac:dyDescent="0.2">
      <c r="A1639" s="6">
        <v>44231</v>
      </c>
      <c r="B1639" t="s">
        <v>25</v>
      </c>
      <c r="C1639" t="s">
        <v>19</v>
      </c>
      <c r="D1639">
        <v>9.3000000000000007</v>
      </c>
      <c r="E1639" t="str">
        <f>VLOOKUP(Transaction[[#This Row],[Category]],categories[],2,FALSE)</f>
        <v>Dining/Travel</v>
      </c>
    </row>
    <row r="1640" spans="1:5" x14ac:dyDescent="0.2">
      <c r="A1640" s="6">
        <v>44231</v>
      </c>
      <c r="B1640" t="s">
        <v>45</v>
      </c>
      <c r="C1640" t="s">
        <v>19</v>
      </c>
      <c r="D1640">
        <v>29.91</v>
      </c>
      <c r="E1640" t="str">
        <f>VLOOKUP(Transaction[[#This Row],[Category]],categories[],2,FALSE)</f>
        <v>Dining/Travel</v>
      </c>
    </row>
    <row r="1641" spans="1:5" x14ac:dyDescent="0.2">
      <c r="A1641" s="6">
        <v>44231</v>
      </c>
      <c r="B1641" t="s">
        <v>29</v>
      </c>
      <c r="C1641" t="s">
        <v>19</v>
      </c>
      <c r="D1641">
        <v>31.52</v>
      </c>
      <c r="E1641" t="str">
        <f>VLOOKUP(Transaction[[#This Row],[Category]],categories[],2,FALSE)</f>
        <v>Dining/Travel</v>
      </c>
    </row>
    <row r="1642" spans="1:5" x14ac:dyDescent="0.2">
      <c r="A1642" s="6">
        <v>44231</v>
      </c>
      <c r="B1642" t="s">
        <v>45</v>
      </c>
      <c r="C1642" t="s">
        <v>19</v>
      </c>
      <c r="D1642">
        <v>43.27</v>
      </c>
      <c r="E1642" t="str">
        <f>VLOOKUP(Transaction[[#This Row],[Category]],categories[],2,FALSE)</f>
        <v>Dining/Travel</v>
      </c>
    </row>
    <row r="1643" spans="1:5" x14ac:dyDescent="0.2">
      <c r="A1643" s="6">
        <v>44233</v>
      </c>
      <c r="B1643" t="s">
        <v>28</v>
      </c>
      <c r="C1643" t="s">
        <v>23</v>
      </c>
      <c r="D1643">
        <v>20.84</v>
      </c>
      <c r="E1643" t="str">
        <f>VLOOKUP(Transaction[[#This Row],[Category]],categories[],2,FALSE)</f>
        <v>Merchandise</v>
      </c>
    </row>
    <row r="1644" spans="1:5" x14ac:dyDescent="0.2">
      <c r="A1644" s="6">
        <v>44233</v>
      </c>
      <c r="B1644" t="s">
        <v>24</v>
      </c>
      <c r="C1644" t="s">
        <v>23</v>
      </c>
      <c r="D1644">
        <v>10.5</v>
      </c>
      <c r="E1644" t="str">
        <f>VLOOKUP(Transaction[[#This Row],[Category]],categories[],2,FALSE)</f>
        <v>Merchandise</v>
      </c>
    </row>
    <row r="1645" spans="1:5" x14ac:dyDescent="0.2">
      <c r="A1645" s="6">
        <v>44233</v>
      </c>
      <c r="B1645" t="s">
        <v>32</v>
      </c>
      <c r="C1645" t="s">
        <v>19</v>
      </c>
      <c r="D1645">
        <v>29.22</v>
      </c>
      <c r="E1645" t="str">
        <f>VLOOKUP(Transaction[[#This Row],[Category]],categories[],2,FALSE)</f>
        <v>Dining/Travel</v>
      </c>
    </row>
    <row r="1646" spans="1:5" x14ac:dyDescent="0.2">
      <c r="A1646" s="6">
        <v>44233</v>
      </c>
      <c r="B1646" t="s">
        <v>24</v>
      </c>
      <c r="C1646" t="s">
        <v>23</v>
      </c>
      <c r="D1646">
        <v>63.44</v>
      </c>
      <c r="E1646" t="str">
        <f>VLOOKUP(Transaction[[#This Row],[Category]],categories[],2,FALSE)</f>
        <v>Merchandise</v>
      </c>
    </row>
    <row r="1647" spans="1:5" x14ac:dyDescent="0.2">
      <c r="A1647" s="6">
        <v>44233</v>
      </c>
      <c r="B1647" t="s">
        <v>31</v>
      </c>
      <c r="C1647" t="s">
        <v>23</v>
      </c>
      <c r="D1647">
        <v>133.52000000000001</v>
      </c>
      <c r="E1647" t="str">
        <f>VLOOKUP(Transaction[[#This Row],[Category]],categories[],2,FALSE)</f>
        <v>Merchandise</v>
      </c>
    </row>
    <row r="1648" spans="1:5" x14ac:dyDescent="0.2">
      <c r="A1648" s="6">
        <v>44234</v>
      </c>
      <c r="B1648" t="s">
        <v>28</v>
      </c>
      <c r="C1648" t="s">
        <v>23</v>
      </c>
      <c r="D1648">
        <v>9.76</v>
      </c>
      <c r="E1648" t="str">
        <f>VLOOKUP(Transaction[[#This Row],[Category]],categories[],2,FALSE)</f>
        <v>Merchandise</v>
      </c>
    </row>
    <row r="1649" spans="1:5" x14ac:dyDescent="0.2">
      <c r="A1649" s="6">
        <v>44234</v>
      </c>
      <c r="B1649" t="s">
        <v>52</v>
      </c>
      <c r="C1649" t="s">
        <v>23</v>
      </c>
      <c r="D1649">
        <v>76.86</v>
      </c>
      <c r="E1649" t="str">
        <f>VLOOKUP(Transaction[[#This Row],[Category]],categories[],2,FALSE)</f>
        <v>Merchandise</v>
      </c>
    </row>
    <row r="1650" spans="1:5" x14ac:dyDescent="0.2">
      <c r="A1650" s="6">
        <v>44234</v>
      </c>
      <c r="B1650" t="s">
        <v>52</v>
      </c>
      <c r="C1650" t="s">
        <v>23</v>
      </c>
      <c r="D1650">
        <v>4.92</v>
      </c>
      <c r="E1650" t="str">
        <f>VLOOKUP(Transaction[[#This Row],[Category]],categories[],2,FALSE)</f>
        <v>Merchandise</v>
      </c>
    </row>
    <row r="1651" spans="1:5" x14ac:dyDescent="0.2">
      <c r="A1651" s="6">
        <v>44234</v>
      </c>
      <c r="B1651" t="s">
        <v>78</v>
      </c>
      <c r="C1651" t="s">
        <v>50</v>
      </c>
      <c r="D1651">
        <v>18</v>
      </c>
      <c r="E1651" t="str">
        <f>VLOOKUP(Transaction[[#This Row],[Category]],categories[],2,FALSE)</f>
        <v>Services</v>
      </c>
    </row>
    <row r="1652" spans="1:5" x14ac:dyDescent="0.2">
      <c r="A1652" s="6">
        <v>44234</v>
      </c>
      <c r="B1652" t="s">
        <v>30</v>
      </c>
      <c r="C1652" t="s">
        <v>26</v>
      </c>
      <c r="D1652">
        <v>29.12</v>
      </c>
      <c r="E1652" t="str">
        <f>VLOOKUP(Transaction[[#This Row],[Category]],categories[],2,FALSE)</f>
        <v>Services</v>
      </c>
    </row>
    <row r="1653" spans="1:5" x14ac:dyDescent="0.2">
      <c r="A1653" s="6">
        <v>44235</v>
      </c>
      <c r="B1653" t="s">
        <v>30</v>
      </c>
      <c r="C1653" t="s">
        <v>26</v>
      </c>
      <c r="D1653">
        <v>46.72</v>
      </c>
      <c r="E1653" t="str">
        <f>VLOOKUP(Transaction[[#This Row],[Category]],categories[],2,FALSE)</f>
        <v>Services</v>
      </c>
    </row>
    <row r="1654" spans="1:5" x14ac:dyDescent="0.2">
      <c r="A1654" s="6">
        <v>44236</v>
      </c>
      <c r="B1654" t="s">
        <v>32</v>
      </c>
      <c r="C1654" t="s">
        <v>19</v>
      </c>
      <c r="D1654">
        <v>46.31</v>
      </c>
      <c r="E1654" t="str">
        <f>VLOOKUP(Transaction[[#This Row],[Category]],categories[],2,FALSE)</f>
        <v>Dining/Travel</v>
      </c>
    </row>
    <row r="1655" spans="1:5" x14ac:dyDescent="0.2">
      <c r="A1655" s="6">
        <v>44236</v>
      </c>
      <c r="B1655" t="s">
        <v>32</v>
      </c>
      <c r="C1655" t="s">
        <v>19</v>
      </c>
      <c r="D1655">
        <v>26.1</v>
      </c>
      <c r="E1655" t="str">
        <f>VLOOKUP(Transaction[[#This Row],[Category]],categories[],2,FALSE)</f>
        <v>Dining/Travel</v>
      </c>
    </row>
    <row r="1656" spans="1:5" x14ac:dyDescent="0.2">
      <c r="A1656" s="6">
        <v>44236</v>
      </c>
      <c r="B1656" t="s">
        <v>33</v>
      </c>
      <c r="C1656" t="s">
        <v>19</v>
      </c>
      <c r="D1656">
        <v>7.87</v>
      </c>
      <c r="E1656" t="str">
        <f>VLOOKUP(Transaction[[#This Row],[Category]],categories[],2,FALSE)</f>
        <v>Dining/Travel</v>
      </c>
    </row>
    <row r="1657" spans="1:5" x14ac:dyDescent="0.2">
      <c r="A1657" s="6">
        <v>44236</v>
      </c>
      <c r="B1657" t="s">
        <v>79</v>
      </c>
      <c r="C1657" t="s">
        <v>41</v>
      </c>
      <c r="D1657">
        <v>12.99</v>
      </c>
      <c r="E1657" t="str">
        <f>VLOOKUP(Transaction[[#This Row],[Category]],categories[],2,FALSE)</f>
        <v>Services</v>
      </c>
    </row>
    <row r="1658" spans="1:5" x14ac:dyDescent="0.2">
      <c r="A1658" s="6">
        <v>44236</v>
      </c>
      <c r="B1658" t="s">
        <v>24</v>
      </c>
      <c r="C1658" t="s">
        <v>23</v>
      </c>
      <c r="D1658">
        <v>163.62</v>
      </c>
      <c r="E1658" t="str">
        <f>VLOOKUP(Transaction[[#This Row],[Category]],categories[],2,FALSE)</f>
        <v>Merchandise</v>
      </c>
    </row>
    <row r="1659" spans="1:5" x14ac:dyDescent="0.2">
      <c r="A1659" s="6">
        <v>44237</v>
      </c>
      <c r="B1659" t="s">
        <v>66</v>
      </c>
      <c r="C1659" t="s">
        <v>65</v>
      </c>
      <c r="D1659">
        <v>210.64</v>
      </c>
      <c r="E1659" t="str">
        <f>VLOOKUP(Transaction[[#This Row],[Category]],categories[],2,FALSE)</f>
        <v>Dining/Travel</v>
      </c>
    </row>
    <row r="1660" spans="1:5" x14ac:dyDescent="0.2">
      <c r="A1660" s="6">
        <v>44237</v>
      </c>
      <c r="B1660" t="s">
        <v>39</v>
      </c>
      <c r="C1660" t="s">
        <v>23</v>
      </c>
      <c r="D1660">
        <v>47.45</v>
      </c>
      <c r="E1660" t="str">
        <f>VLOOKUP(Transaction[[#This Row],[Category]],categories[],2,FALSE)</f>
        <v>Merchandise</v>
      </c>
    </row>
    <row r="1661" spans="1:5" x14ac:dyDescent="0.2">
      <c r="A1661" s="6">
        <v>44238</v>
      </c>
      <c r="B1661" t="s">
        <v>38</v>
      </c>
      <c r="C1661" t="s">
        <v>23</v>
      </c>
      <c r="D1661">
        <v>42.64</v>
      </c>
      <c r="E1661" t="str">
        <f>VLOOKUP(Transaction[[#This Row],[Category]],categories[],2,FALSE)</f>
        <v>Merchandise</v>
      </c>
    </row>
    <row r="1662" spans="1:5" x14ac:dyDescent="0.2">
      <c r="A1662" s="6">
        <v>44239</v>
      </c>
      <c r="B1662" t="s">
        <v>33</v>
      </c>
      <c r="C1662" t="s">
        <v>19</v>
      </c>
      <c r="D1662">
        <v>11.27</v>
      </c>
      <c r="E1662" t="str">
        <f>VLOOKUP(Transaction[[#This Row],[Category]],categories[],2,FALSE)</f>
        <v>Dining/Travel</v>
      </c>
    </row>
    <row r="1663" spans="1:5" x14ac:dyDescent="0.2">
      <c r="A1663" s="6">
        <v>44239</v>
      </c>
      <c r="B1663" t="s">
        <v>32</v>
      </c>
      <c r="C1663" t="s">
        <v>19</v>
      </c>
      <c r="D1663">
        <v>55.58</v>
      </c>
      <c r="E1663" t="str">
        <f>VLOOKUP(Transaction[[#This Row],[Category]],categories[],2,FALSE)</f>
        <v>Dining/Travel</v>
      </c>
    </row>
    <row r="1664" spans="1:5" x14ac:dyDescent="0.2">
      <c r="A1664" s="6">
        <v>44240</v>
      </c>
      <c r="B1664" t="s">
        <v>39</v>
      </c>
      <c r="C1664" t="s">
        <v>23</v>
      </c>
      <c r="D1664">
        <v>58.5</v>
      </c>
      <c r="E1664" t="str">
        <f>VLOOKUP(Transaction[[#This Row],[Category]],categories[],2,FALSE)</f>
        <v>Merchandise</v>
      </c>
    </row>
    <row r="1665" spans="1:5" x14ac:dyDescent="0.2">
      <c r="A1665" s="6">
        <v>44240</v>
      </c>
      <c r="B1665" t="s">
        <v>55</v>
      </c>
      <c r="C1665" t="s">
        <v>19</v>
      </c>
      <c r="D1665">
        <v>39.29</v>
      </c>
      <c r="E1665" t="str">
        <f>VLOOKUP(Transaction[[#This Row],[Category]],categories[],2,FALSE)</f>
        <v>Dining/Travel</v>
      </c>
    </row>
    <row r="1666" spans="1:5" x14ac:dyDescent="0.2">
      <c r="A1666" s="6">
        <v>44240</v>
      </c>
      <c r="B1666" t="s">
        <v>31</v>
      </c>
      <c r="C1666" t="s">
        <v>23</v>
      </c>
      <c r="D1666">
        <v>37.44</v>
      </c>
      <c r="E1666" t="str">
        <f>VLOOKUP(Transaction[[#This Row],[Category]],categories[],2,FALSE)</f>
        <v>Merchandise</v>
      </c>
    </row>
    <row r="1667" spans="1:5" x14ac:dyDescent="0.2">
      <c r="A1667" s="6">
        <v>44240</v>
      </c>
      <c r="B1667" t="s">
        <v>22</v>
      </c>
      <c r="C1667" t="s">
        <v>19</v>
      </c>
      <c r="D1667">
        <v>9.7899999999999991</v>
      </c>
      <c r="E1667" t="str">
        <f>VLOOKUP(Transaction[[#This Row],[Category]],categories[],2,FALSE)</f>
        <v>Dining/Travel</v>
      </c>
    </row>
    <row r="1668" spans="1:5" x14ac:dyDescent="0.2">
      <c r="A1668" s="6">
        <v>44240</v>
      </c>
      <c r="B1668" t="s">
        <v>45</v>
      </c>
      <c r="C1668" t="s">
        <v>19</v>
      </c>
      <c r="D1668">
        <v>45</v>
      </c>
      <c r="E1668" t="str">
        <f>VLOOKUP(Transaction[[#This Row],[Category]],categories[],2,FALSE)</f>
        <v>Dining/Travel</v>
      </c>
    </row>
    <row r="1669" spans="1:5" x14ac:dyDescent="0.2">
      <c r="A1669" s="6">
        <v>44241</v>
      </c>
      <c r="B1669" t="s">
        <v>37</v>
      </c>
      <c r="C1669" t="s">
        <v>19</v>
      </c>
      <c r="D1669">
        <v>23.45</v>
      </c>
      <c r="E1669" t="str">
        <f>VLOOKUP(Transaction[[#This Row],[Category]],categories[],2,FALSE)</f>
        <v>Dining/Travel</v>
      </c>
    </row>
    <row r="1670" spans="1:5" x14ac:dyDescent="0.2">
      <c r="A1670" s="6">
        <v>44241</v>
      </c>
      <c r="B1670" t="s">
        <v>28</v>
      </c>
      <c r="C1670" t="s">
        <v>23</v>
      </c>
      <c r="D1670">
        <v>147.53</v>
      </c>
      <c r="E1670" t="str">
        <f>VLOOKUP(Transaction[[#This Row],[Category]],categories[],2,FALSE)</f>
        <v>Merchandise</v>
      </c>
    </row>
    <row r="1671" spans="1:5" x14ac:dyDescent="0.2">
      <c r="A1671" s="6">
        <v>44242</v>
      </c>
      <c r="B1671" t="s">
        <v>52</v>
      </c>
      <c r="C1671" t="s">
        <v>23</v>
      </c>
      <c r="D1671">
        <v>20.09</v>
      </c>
      <c r="E1671" t="str">
        <f>VLOOKUP(Transaction[[#This Row],[Category]],categories[],2,FALSE)</f>
        <v>Merchandise</v>
      </c>
    </row>
    <row r="1672" spans="1:5" x14ac:dyDescent="0.2">
      <c r="A1672" s="6">
        <v>44243</v>
      </c>
      <c r="B1672" t="s">
        <v>43</v>
      </c>
      <c r="C1672" t="s">
        <v>10</v>
      </c>
      <c r="D1672">
        <v>127.32</v>
      </c>
      <c r="E1672" t="str">
        <f>VLOOKUP(Transaction[[#This Row],[Category]],categories[],2,FALSE)</f>
        <v>Utilities</v>
      </c>
    </row>
    <row r="1673" spans="1:5" x14ac:dyDescent="0.2">
      <c r="A1673" s="6">
        <v>44244</v>
      </c>
      <c r="B1673" t="s">
        <v>39</v>
      </c>
      <c r="C1673" t="s">
        <v>23</v>
      </c>
      <c r="D1673">
        <v>58.39</v>
      </c>
      <c r="E1673" t="str">
        <f>VLOOKUP(Transaction[[#This Row],[Category]],categories[],2,FALSE)</f>
        <v>Merchandise</v>
      </c>
    </row>
    <row r="1674" spans="1:5" x14ac:dyDescent="0.2">
      <c r="A1674" s="6">
        <v>44245</v>
      </c>
      <c r="B1674" t="s">
        <v>52</v>
      </c>
      <c r="C1674" t="s">
        <v>23</v>
      </c>
      <c r="D1674">
        <v>49.22</v>
      </c>
      <c r="E1674" t="str">
        <f>VLOOKUP(Transaction[[#This Row],[Category]],categories[],2,FALSE)</f>
        <v>Merchandise</v>
      </c>
    </row>
    <row r="1675" spans="1:5" x14ac:dyDescent="0.2">
      <c r="A1675" s="6">
        <v>44245</v>
      </c>
      <c r="B1675" t="s">
        <v>37</v>
      </c>
      <c r="C1675" t="s">
        <v>19</v>
      </c>
      <c r="D1675">
        <v>23.65</v>
      </c>
      <c r="E1675" t="str">
        <f>VLOOKUP(Transaction[[#This Row],[Category]],categories[],2,FALSE)</f>
        <v>Dining/Travel</v>
      </c>
    </row>
    <row r="1676" spans="1:5" x14ac:dyDescent="0.2">
      <c r="A1676" s="6">
        <v>44245</v>
      </c>
      <c r="B1676" t="s">
        <v>24</v>
      </c>
      <c r="C1676" t="s">
        <v>23</v>
      </c>
      <c r="D1676">
        <v>28.37</v>
      </c>
      <c r="E1676" t="str">
        <f>VLOOKUP(Transaction[[#This Row],[Category]],categories[],2,FALSE)</f>
        <v>Merchandise</v>
      </c>
    </row>
    <row r="1677" spans="1:5" x14ac:dyDescent="0.2">
      <c r="A1677" s="6">
        <v>44245</v>
      </c>
      <c r="B1677" t="s">
        <v>31</v>
      </c>
      <c r="C1677" t="s">
        <v>23</v>
      </c>
      <c r="D1677">
        <v>116.57</v>
      </c>
      <c r="E1677" t="str">
        <f>VLOOKUP(Transaction[[#This Row],[Category]],categories[],2,FALSE)</f>
        <v>Merchandise</v>
      </c>
    </row>
    <row r="1678" spans="1:5" x14ac:dyDescent="0.2">
      <c r="A1678" s="6">
        <v>44246</v>
      </c>
      <c r="B1678" t="s">
        <v>33</v>
      </c>
      <c r="C1678" t="s">
        <v>19</v>
      </c>
      <c r="D1678">
        <v>9.67</v>
      </c>
      <c r="E1678" t="str">
        <f>VLOOKUP(Transaction[[#This Row],[Category]],categories[],2,FALSE)</f>
        <v>Dining/Travel</v>
      </c>
    </row>
    <row r="1679" spans="1:5" x14ac:dyDescent="0.2">
      <c r="A1679" s="6">
        <v>44246</v>
      </c>
      <c r="B1679" t="s">
        <v>22</v>
      </c>
      <c r="C1679" t="s">
        <v>19</v>
      </c>
      <c r="D1679">
        <v>30.76</v>
      </c>
      <c r="E1679" t="str">
        <f>VLOOKUP(Transaction[[#This Row],[Category]],categories[],2,FALSE)</f>
        <v>Dining/Travel</v>
      </c>
    </row>
    <row r="1680" spans="1:5" x14ac:dyDescent="0.2">
      <c r="A1680" s="6">
        <v>44246</v>
      </c>
      <c r="B1680" t="s">
        <v>33</v>
      </c>
      <c r="C1680" t="s">
        <v>19</v>
      </c>
      <c r="D1680">
        <v>19.54</v>
      </c>
      <c r="E1680" t="str">
        <f>VLOOKUP(Transaction[[#This Row],[Category]],categories[],2,FALSE)</f>
        <v>Dining/Travel</v>
      </c>
    </row>
    <row r="1681" spans="1:5" x14ac:dyDescent="0.2">
      <c r="A1681" s="6">
        <v>44246</v>
      </c>
      <c r="B1681" t="s">
        <v>38</v>
      </c>
      <c r="C1681" t="s">
        <v>23</v>
      </c>
      <c r="D1681">
        <v>79.790000000000006</v>
      </c>
      <c r="E1681" t="str">
        <f>VLOOKUP(Transaction[[#This Row],[Category]],categories[],2,FALSE)</f>
        <v>Merchandise</v>
      </c>
    </row>
    <row r="1682" spans="1:5" x14ac:dyDescent="0.2">
      <c r="A1682" s="6">
        <v>44246</v>
      </c>
      <c r="B1682" t="s">
        <v>28</v>
      </c>
      <c r="C1682" t="s">
        <v>23</v>
      </c>
      <c r="D1682">
        <v>64.37</v>
      </c>
      <c r="E1682" t="str">
        <f>VLOOKUP(Transaction[[#This Row],[Category]],categories[],2,FALSE)</f>
        <v>Merchandise</v>
      </c>
    </row>
    <row r="1683" spans="1:5" x14ac:dyDescent="0.2">
      <c r="A1683" s="6">
        <v>44246</v>
      </c>
      <c r="B1683" t="s">
        <v>24</v>
      </c>
      <c r="C1683" t="s">
        <v>23</v>
      </c>
      <c r="D1683">
        <v>36.46</v>
      </c>
      <c r="E1683" t="str">
        <f>VLOOKUP(Transaction[[#This Row],[Category]],categories[],2,FALSE)</f>
        <v>Merchandise</v>
      </c>
    </row>
    <row r="1684" spans="1:5" x14ac:dyDescent="0.2">
      <c r="A1684" s="6">
        <v>44247</v>
      </c>
      <c r="B1684" t="s">
        <v>22</v>
      </c>
      <c r="C1684" t="s">
        <v>19</v>
      </c>
      <c r="D1684">
        <v>8.0399999999999991</v>
      </c>
      <c r="E1684" t="str">
        <f>VLOOKUP(Transaction[[#This Row],[Category]],categories[],2,FALSE)</f>
        <v>Dining/Travel</v>
      </c>
    </row>
    <row r="1685" spans="1:5" x14ac:dyDescent="0.2">
      <c r="A1685" s="6">
        <v>44247</v>
      </c>
      <c r="B1685" t="s">
        <v>32</v>
      </c>
      <c r="C1685" t="s">
        <v>19</v>
      </c>
      <c r="D1685">
        <v>51.66</v>
      </c>
      <c r="E1685" t="str">
        <f>VLOOKUP(Transaction[[#This Row],[Category]],categories[],2,FALSE)</f>
        <v>Dining/Travel</v>
      </c>
    </row>
    <row r="1686" spans="1:5" x14ac:dyDescent="0.2">
      <c r="A1686" s="6">
        <v>44247</v>
      </c>
      <c r="B1686" t="s">
        <v>28</v>
      </c>
      <c r="C1686" t="s">
        <v>23</v>
      </c>
      <c r="D1686">
        <v>37.68</v>
      </c>
      <c r="E1686" t="str">
        <f>VLOOKUP(Transaction[[#This Row],[Category]],categories[],2,FALSE)</f>
        <v>Merchandise</v>
      </c>
    </row>
    <row r="1687" spans="1:5" x14ac:dyDescent="0.2">
      <c r="A1687" s="6">
        <v>44247</v>
      </c>
      <c r="B1687" t="s">
        <v>45</v>
      </c>
      <c r="C1687" t="s">
        <v>19</v>
      </c>
      <c r="D1687">
        <v>40.479999999999997</v>
      </c>
      <c r="E1687" t="str">
        <f>VLOOKUP(Transaction[[#This Row],[Category]],categories[],2,FALSE)</f>
        <v>Dining/Travel</v>
      </c>
    </row>
    <row r="1688" spans="1:5" x14ac:dyDescent="0.2">
      <c r="A1688" s="6">
        <v>44247</v>
      </c>
      <c r="B1688" t="s">
        <v>45</v>
      </c>
      <c r="C1688" t="s">
        <v>19</v>
      </c>
      <c r="D1688">
        <v>2.72</v>
      </c>
      <c r="E1688" t="str">
        <f>VLOOKUP(Transaction[[#This Row],[Category]],categories[],2,FALSE)</f>
        <v>Dining/Travel</v>
      </c>
    </row>
    <row r="1689" spans="1:5" x14ac:dyDescent="0.2">
      <c r="A1689" s="6">
        <v>44247</v>
      </c>
      <c r="B1689" t="s">
        <v>34</v>
      </c>
      <c r="C1689" t="s">
        <v>19</v>
      </c>
      <c r="D1689">
        <v>57.34</v>
      </c>
      <c r="E1689" t="str">
        <f>VLOOKUP(Transaction[[#This Row],[Category]],categories[],2,FALSE)</f>
        <v>Dining/Travel</v>
      </c>
    </row>
    <row r="1690" spans="1:5" x14ac:dyDescent="0.2">
      <c r="A1690" s="6">
        <v>44248</v>
      </c>
      <c r="B1690" t="s">
        <v>39</v>
      </c>
      <c r="C1690" t="s">
        <v>23</v>
      </c>
      <c r="D1690">
        <v>62.55</v>
      </c>
      <c r="E1690" t="str">
        <f>VLOOKUP(Transaction[[#This Row],[Category]],categories[],2,FALSE)</f>
        <v>Merchandise</v>
      </c>
    </row>
    <row r="1691" spans="1:5" x14ac:dyDescent="0.2">
      <c r="A1691" s="6">
        <v>44249</v>
      </c>
      <c r="B1691" t="s">
        <v>45</v>
      </c>
      <c r="C1691" t="s">
        <v>19</v>
      </c>
      <c r="D1691">
        <v>56.12</v>
      </c>
      <c r="E1691" t="str">
        <f>VLOOKUP(Transaction[[#This Row],[Category]],categories[],2,FALSE)</f>
        <v>Dining/Travel</v>
      </c>
    </row>
    <row r="1692" spans="1:5" x14ac:dyDescent="0.2">
      <c r="A1692" s="6">
        <v>44249</v>
      </c>
      <c r="B1692" t="s">
        <v>38</v>
      </c>
      <c r="C1692" t="s">
        <v>23</v>
      </c>
      <c r="D1692">
        <v>137.05000000000001</v>
      </c>
      <c r="E1692" t="str">
        <f>VLOOKUP(Transaction[[#This Row],[Category]],categories[],2,FALSE)</f>
        <v>Merchandise</v>
      </c>
    </row>
    <row r="1693" spans="1:5" x14ac:dyDescent="0.2">
      <c r="A1693" s="6">
        <v>44250</v>
      </c>
      <c r="B1693" t="s">
        <v>37</v>
      </c>
      <c r="C1693" t="s">
        <v>19</v>
      </c>
      <c r="D1693">
        <v>33.86</v>
      </c>
      <c r="E1693" t="str">
        <f>VLOOKUP(Transaction[[#This Row],[Category]],categories[],2,FALSE)</f>
        <v>Dining/Travel</v>
      </c>
    </row>
    <row r="1694" spans="1:5" x14ac:dyDescent="0.2">
      <c r="A1694" s="6">
        <v>44250</v>
      </c>
      <c r="B1694" t="s">
        <v>39</v>
      </c>
      <c r="C1694" t="s">
        <v>23</v>
      </c>
      <c r="D1694">
        <v>53.41</v>
      </c>
      <c r="E1694" t="str">
        <f>VLOOKUP(Transaction[[#This Row],[Category]],categories[],2,FALSE)</f>
        <v>Merchandise</v>
      </c>
    </row>
    <row r="1695" spans="1:5" x14ac:dyDescent="0.2">
      <c r="A1695" s="6">
        <v>44251</v>
      </c>
      <c r="B1695" t="s">
        <v>30</v>
      </c>
      <c r="C1695" t="s">
        <v>26</v>
      </c>
      <c r="D1695">
        <v>33.6</v>
      </c>
      <c r="E1695" t="str">
        <f>VLOOKUP(Transaction[[#This Row],[Category]],categories[],2,FALSE)</f>
        <v>Services</v>
      </c>
    </row>
    <row r="1696" spans="1:5" x14ac:dyDescent="0.2">
      <c r="A1696" s="6">
        <v>44251</v>
      </c>
      <c r="B1696" t="s">
        <v>52</v>
      </c>
      <c r="C1696" t="s">
        <v>23</v>
      </c>
      <c r="D1696">
        <v>37.22</v>
      </c>
      <c r="E1696" t="str">
        <f>VLOOKUP(Transaction[[#This Row],[Category]],categories[],2,FALSE)</f>
        <v>Merchandise</v>
      </c>
    </row>
    <row r="1697" spans="1:5" x14ac:dyDescent="0.2">
      <c r="A1697" s="6">
        <v>44251</v>
      </c>
      <c r="B1697" t="s">
        <v>24</v>
      </c>
      <c r="C1697" t="s">
        <v>23</v>
      </c>
      <c r="D1697">
        <v>98.99</v>
      </c>
      <c r="E1697" t="str">
        <f>VLOOKUP(Transaction[[#This Row],[Category]],categories[],2,FALSE)</f>
        <v>Merchandise</v>
      </c>
    </row>
    <row r="1698" spans="1:5" x14ac:dyDescent="0.2">
      <c r="A1698" s="6">
        <v>44251</v>
      </c>
      <c r="B1698" t="s">
        <v>45</v>
      </c>
      <c r="C1698" t="s">
        <v>19</v>
      </c>
      <c r="D1698">
        <v>57.03</v>
      </c>
      <c r="E1698" t="str">
        <f>VLOOKUP(Transaction[[#This Row],[Category]],categories[],2,FALSE)</f>
        <v>Dining/Travel</v>
      </c>
    </row>
    <row r="1699" spans="1:5" x14ac:dyDescent="0.2">
      <c r="A1699" s="6">
        <v>44251</v>
      </c>
      <c r="B1699" t="s">
        <v>42</v>
      </c>
      <c r="C1699" t="s">
        <v>41</v>
      </c>
      <c r="D1699">
        <v>6.4</v>
      </c>
      <c r="E1699" t="str">
        <f>VLOOKUP(Transaction[[#This Row],[Category]],categories[],2,FALSE)</f>
        <v>Services</v>
      </c>
    </row>
    <row r="1700" spans="1:5" x14ac:dyDescent="0.2">
      <c r="A1700" s="6">
        <v>44252</v>
      </c>
      <c r="B1700" t="s">
        <v>32</v>
      </c>
      <c r="C1700" t="s">
        <v>19</v>
      </c>
      <c r="D1700">
        <v>34.4</v>
      </c>
      <c r="E1700" t="str">
        <f>VLOOKUP(Transaction[[#This Row],[Category]],categories[],2,FALSE)</f>
        <v>Dining/Travel</v>
      </c>
    </row>
    <row r="1701" spans="1:5" x14ac:dyDescent="0.2">
      <c r="A1701" s="6">
        <v>44252</v>
      </c>
      <c r="B1701" t="s">
        <v>45</v>
      </c>
      <c r="C1701" t="s">
        <v>19</v>
      </c>
      <c r="D1701">
        <v>31.39</v>
      </c>
      <c r="E1701" t="str">
        <f>VLOOKUP(Transaction[[#This Row],[Category]],categories[],2,FALSE)</f>
        <v>Dining/Travel</v>
      </c>
    </row>
    <row r="1702" spans="1:5" x14ac:dyDescent="0.2">
      <c r="A1702" s="6">
        <v>44253</v>
      </c>
      <c r="B1702" t="s">
        <v>28</v>
      </c>
      <c r="C1702" t="s">
        <v>23</v>
      </c>
      <c r="D1702">
        <v>4.33</v>
      </c>
      <c r="E1702" t="str">
        <f>VLOOKUP(Transaction[[#This Row],[Category]],categories[],2,FALSE)</f>
        <v>Merchandise</v>
      </c>
    </row>
    <row r="1703" spans="1:5" x14ac:dyDescent="0.2">
      <c r="A1703" s="6">
        <v>44253</v>
      </c>
      <c r="B1703" t="s">
        <v>27</v>
      </c>
      <c r="C1703" t="s">
        <v>26</v>
      </c>
      <c r="D1703">
        <v>356.91</v>
      </c>
      <c r="E1703" t="str">
        <f>VLOOKUP(Transaction[[#This Row],[Category]],categories[],2,FALSE)</f>
        <v>Services</v>
      </c>
    </row>
    <row r="1704" spans="1:5" x14ac:dyDescent="0.2">
      <c r="A1704" s="6">
        <v>44253</v>
      </c>
      <c r="B1704" t="s">
        <v>39</v>
      </c>
      <c r="C1704" t="s">
        <v>23</v>
      </c>
      <c r="D1704">
        <v>18.920000000000002</v>
      </c>
      <c r="E1704" t="str">
        <f>VLOOKUP(Transaction[[#This Row],[Category]],categories[],2,FALSE)</f>
        <v>Merchandise</v>
      </c>
    </row>
    <row r="1705" spans="1:5" x14ac:dyDescent="0.2">
      <c r="A1705" s="6">
        <v>44254</v>
      </c>
      <c r="B1705" t="s">
        <v>31</v>
      </c>
      <c r="C1705" t="s">
        <v>23</v>
      </c>
      <c r="D1705">
        <v>24.75</v>
      </c>
      <c r="E1705" t="str">
        <f>VLOOKUP(Transaction[[#This Row],[Category]],categories[],2,FALSE)</f>
        <v>Merchandise</v>
      </c>
    </row>
    <row r="1706" spans="1:5" x14ac:dyDescent="0.2">
      <c r="A1706" s="6">
        <v>44254</v>
      </c>
      <c r="B1706" t="s">
        <v>78</v>
      </c>
      <c r="C1706" t="s">
        <v>50</v>
      </c>
      <c r="D1706">
        <v>8.76</v>
      </c>
      <c r="E1706" t="str">
        <f>VLOOKUP(Transaction[[#This Row],[Category]],categories[],2,FALSE)</f>
        <v>Services</v>
      </c>
    </row>
    <row r="1707" spans="1:5" x14ac:dyDescent="0.2">
      <c r="A1707" s="6">
        <v>44254</v>
      </c>
      <c r="B1707" t="s">
        <v>45</v>
      </c>
      <c r="C1707" t="s">
        <v>19</v>
      </c>
      <c r="D1707">
        <v>27.6</v>
      </c>
      <c r="E1707" t="str">
        <f>VLOOKUP(Transaction[[#This Row],[Category]],categories[],2,FALSE)</f>
        <v>Dining/Travel</v>
      </c>
    </row>
    <row r="1708" spans="1:5" x14ac:dyDescent="0.2">
      <c r="A1708" s="6">
        <v>44254</v>
      </c>
      <c r="B1708" t="s">
        <v>38</v>
      </c>
      <c r="C1708" t="s">
        <v>23</v>
      </c>
      <c r="D1708">
        <v>155.1</v>
      </c>
      <c r="E1708" t="str">
        <f>VLOOKUP(Transaction[[#This Row],[Category]],categories[],2,FALSE)</f>
        <v>Merchandise</v>
      </c>
    </row>
    <row r="1709" spans="1:5" x14ac:dyDescent="0.2">
      <c r="A1709" s="6">
        <v>44255</v>
      </c>
      <c r="B1709" t="s">
        <v>28</v>
      </c>
      <c r="C1709" t="s">
        <v>23</v>
      </c>
      <c r="D1709">
        <v>22.43</v>
      </c>
      <c r="E1709" t="str">
        <f>VLOOKUP(Transaction[[#This Row],[Category]],categories[],2,FALSE)</f>
        <v>Merchandise</v>
      </c>
    </row>
    <row r="1710" spans="1:5" x14ac:dyDescent="0.2">
      <c r="A1710" s="6">
        <v>44255</v>
      </c>
      <c r="B1710" t="s">
        <v>42</v>
      </c>
      <c r="C1710" t="s">
        <v>41</v>
      </c>
      <c r="D1710">
        <v>9.4</v>
      </c>
      <c r="E1710" t="str">
        <f>VLOOKUP(Transaction[[#This Row],[Category]],categories[],2,FALSE)</f>
        <v>Services</v>
      </c>
    </row>
    <row r="1711" spans="1:5" x14ac:dyDescent="0.2">
      <c r="A1711" s="6">
        <v>44255</v>
      </c>
      <c r="B1711" t="s">
        <v>29</v>
      </c>
      <c r="C1711" t="s">
        <v>19</v>
      </c>
      <c r="D1711">
        <v>22.82</v>
      </c>
      <c r="E1711" t="str">
        <f>VLOOKUP(Transaction[[#This Row],[Category]],categories[],2,FALSE)</f>
        <v>Dining/Travel</v>
      </c>
    </row>
    <row r="1712" spans="1:5" x14ac:dyDescent="0.2">
      <c r="A1712" s="6">
        <v>44255</v>
      </c>
      <c r="B1712" t="s">
        <v>46</v>
      </c>
      <c r="C1712" t="s">
        <v>19</v>
      </c>
      <c r="D1712">
        <v>47.55</v>
      </c>
      <c r="E1712" t="str">
        <f>VLOOKUP(Transaction[[#This Row],[Category]],categories[],2,FALSE)</f>
        <v>Dining/Travel</v>
      </c>
    </row>
    <row r="1713" spans="1:5" x14ac:dyDescent="0.2">
      <c r="A1713" s="6">
        <f>DATE(YEAR(A1712),MONTH(A1712)+1,1)</f>
        <v>44256</v>
      </c>
      <c r="B1713" t="s">
        <v>57</v>
      </c>
      <c r="C1713" t="s">
        <v>56</v>
      </c>
      <c r="D1713">
        <v>1565</v>
      </c>
      <c r="E1713" t="str">
        <f>VLOOKUP(Transaction[[#This Row],[Category]],categories[],2,FALSE)</f>
        <v>Mortgage/Rent</v>
      </c>
    </row>
    <row r="1714" spans="1:5" x14ac:dyDescent="0.2">
      <c r="A1714" s="6">
        <v>44256</v>
      </c>
      <c r="B1714" t="s">
        <v>27</v>
      </c>
      <c r="C1714" t="s">
        <v>26</v>
      </c>
      <c r="D1714">
        <v>58.96</v>
      </c>
      <c r="E1714" t="str">
        <f>VLOOKUP(Transaction[[#This Row],[Category]],categories[],2,FALSE)</f>
        <v>Services</v>
      </c>
    </row>
    <row r="1715" spans="1:5" x14ac:dyDescent="0.2">
      <c r="A1715" s="6">
        <v>44256</v>
      </c>
      <c r="B1715" t="s">
        <v>45</v>
      </c>
      <c r="C1715" t="s">
        <v>19</v>
      </c>
      <c r="D1715">
        <v>13.2</v>
      </c>
      <c r="E1715" t="str">
        <f>VLOOKUP(Transaction[[#This Row],[Category]],categories[],2,FALSE)</f>
        <v>Dining/Travel</v>
      </c>
    </row>
    <row r="1716" spans="1:5" x14ac:dyDescent="0.2">
      <c r="A1716" s="6">
        <v>44257</v>
      </c>
      <c r="B1716" t="s">
        <v>45</v>
      </c>
      <c r="C1716" t="s">
        <v>19</v>
      </c>
      <c r="D1716">
        <v>18.21</v>
      </c>
      <c r="E1716" t="str">
        <f>VLOOKUP(Transaction[[#This Row],[Category]],categories[],2,FALSE)</f>
        <v>Dining/Travel</v>
      </c>
    </row>
    <row r="1717" spans="1:5" x14ac:dyDescent="0.2">
      <c r="A1717" s="6">
        <v>44257</v>
      </c>
      <c r="B1717" t="s">
        <v>28</v>
      </c>
      <c r="C1717" t="s">
        <v>23</v>
      </c>
      <c r="D1717">
        <v>12.62</v>
      </c>
      <c r="E1717" t="str">
        <f>VLOOKUP(Transaction[[#This Row],[Category]],categories[],2,FALSE)</f>
        <v>Merchandise</v>
      </c>
    </row>
    <row r="1718" spans="1:5" x14ac:dyDescent="0.2">
      <c r="A1718" s="6">
        <v>44257</v>
      </c>
      <c r="B1718" t="s">
        <v>47</v>
      </c>
      <c r="C1718" t="s">
        <v>20</v>
      </c>
      <c r="D1718">
        <v>15.95</v>
      </c>
      <c r="E1718" t="str">
        <f>VLOOKUP(Transaction[[#This Row],[Category]],categories[],2,FALSE)</f>
        <v>Utilities</v>
      </c>
    </row>
    <row r="1719" spans="1:5" x14ac:dyDescent="0.2">
      <c r="A1719" s="6">
        <v>44257</v>
      </c>
      <c r="B1719" t="s">
        <v>32</v>
      </c>
      <c r="C1719" t="s">
        <v>19</v>
      </c>
      <c r="D1719">
        <v>71.819999999999993</v>
      </c>
      <c r="E1719" t="str">
        <f>VLOOKUP(Transaction[[#This Row],[Category]],categories[],2,FALSE)</f>
        <v>Dining/Travel</v>
      </c>
    </row>
    <row r="1720" spans="1:5" x14ac:dyDescent="0.2">
      <c r="A1720" s="6">
        <v>44257</v>
      </c>
      <c r="B1720">
        <v>0</v>
      </c>
      <c r="C1720" t="s">
        <v>64</v>
      </c>
      <c r="D1720">
        <v>0</v>
      </c>
      <c r="E1720" t="str">
        <f>VLOOKUP(Transaction[[#This Row],[Category]],categories[],2,FALSE)</f>
        <v>Payment/Credit</v>
      </c>
    </row>
    <row r="1721" spans="1:5" x14ac:dyDescent="0.2">
      <c r="A1721" s="6">
        <v>44258</v>
      </c>
      <c r="B1721" t="s">
        <v>32</v>
      </c>
      <c r="C1721" t="s">
        <v>19</v>
      </c>
      <c r="D1721">
        <v>36.18</v>
      </c>
      <c r="E1721" t="str">
        <f>VLOOKUP(Transaction[[#This Row],[Category]],categories[],2,FALSE)</f>
        <v>Dining/Travel</v>
      </c>
    </row>
    <row r="1722" spans="1:5" x14ac:dyDescent="0.2">
      <c r="A1722" s="6">
        <v>44258</v>
      </c>
      <c r="B1722" t="s">
        <v>52</v>
      </c>
      <c r="C1722" t="s">
        <v>23</v>
      </c>
      <c r="D1722">
        <v>35.81</v>
      </c>
      <c r="E1722" t="str">
        <f>VLOOKUP(Transaction[[#This Row],[Category]],categories[],2,FALSE)</f>
        <v>Merchandise</v>
      </c>
    </row>
    <row r="1723" spans="1:5" x14ac:dyDescent="0.2">
      <c r="A1723" s="6">
        <v>44259</v>
      </c>
      <c r="B1723" t="s">
        <v>39</v>
      </c>
      <c r="C1723" t="s">
        <v>23</v>
      </c>
      <c r="D1723">
        <v>105.78</v>
      </c>
      <c r="E1723" t="str">
        <f>VLOOKUP(Transaction[[#This Row],[Category]],categories[],2,FALSE)</f>
        <v>Merchandise</v>
      </c>
    </row>
    <row r="1724" spans="1:5" x14ac:dyDescent="0.2">
      <c r="A1724" s="6">
        <v>44259</v>
      </c>
      <c r="B1724" t="s">
        <v>40</v>
      </c>
      <c r="C1724" t="s">
        <v>19</v>
      </c>
      <c r="D1724">
        <v>31.59</v>
      </c>
      <c r="E1724" t="str">
        <f>VLOOKUP(Transaction[[#This Row],[Category]],categories[],2,FALSE)</f>
        <v>Dining/Travel</v>
      </c>
    </row>
    <row r="1725" spans="1:5" x14ac:dyDescent="0.2">
      <c r="A1725" s="6">
        <v>44260</v>
      </c>
      <c r="B1725" t="s">
        <v>28</v>
      </c>
      <c r="C1725" t="s">
        <v>23</v>
      </c>
      <c r="D1725">
        <v>49.03</v>
      </c>
      <c r="E1725" t="str">
        <f>VLOOKUP(Transaction[[#This Row],[Category]],categories[],2,FALSE)</f>
        <v>Merchandise</v>
      </c>
    </row>
    <row r="1726" spans="1:5" x14ac:dyDescent="0.2">
      <c r="A1726" s="6">
        <v>44260</v>
      </c>
      <c r="B1726" t="s">
        <v>22</v>
      </c>
      <c r="C1726" t="s">
        <v>19</v>
      </c>
      <c r="D1726">
        <v>20.420000000000002</v>
      </c>
      <c r="E1726" t="str">
        <f>VLOOKUP(Transaction[[#This Row],[Category]],categories[],2,FALSE)</f>
        <v>Dining/Travel</v>
      </c>
    </row>
    <row r="1727" spans="1:5" x14ac:dyDescent="0.2">
      <c r="A1727" s="6">
        <v>44261</v>
      </c>
      <c r="B1727" t="s">
        <v>25</v>
      </c>
      <c r="C1727" t="s">
        <v>19</v>
      </c>
      <c r="D1727">
        <v>9.32</v>
      </c>
      <c r="E1727" t="str">
        <f>VLOOKUP(Transaction[[#This Row],[Category]],categories[],2,FALSE)</f>
        <v>Dining/Travel</v>
      </c>
    </row>
    <row r="1728" spans="1:5" x14ac:dyDescent="0.2">
      <c r="A1728" s="6">
        <v>44261</v>
      </c>
      <c r="B1728" t="s">
        <v>33</v>
      </c>
      <c r="C1728" t="s">
        <v>19</v>
      </c>
      <c r="D1728">
        <v>42.69</v>
      </c>
      <c r="E1728" t="str">
        <f>VLOOKUP(Transaction[[#This Row],[Category]],categories[],2,FALSE)</f>
        <v>Dining/Travel</v>
      </c>
    </row>
    <row r="1729" spans="1:5" x14ac:dyDescent="0.2">
      <c r="A1729" s="6">
        <v>44262</v>
      </c>
      <c r="B1729" t="s">
        <v>59</v>
      </c>
      <c r="C1729" t="s">
        <v>18</v>
      </c>
      <c r="D1729">
        <v>18</v>
      </c>
      <c r="E1729" t="str">
        <f>VLOOKUP(Transaction[[#This Row],[Category]],categories[],2,FALSE)</f>
        <v>Dining/Travel</v>
      </c>
    </row>
    <row r="1730" spans="1:5" x14ac:dyDescent="0.2">
      <c r="A1730" s="6">
        <v>44262</v>
      </c>
      <c r="B1730" t="s">
        <v>39</v>
      </c>
      <c r="C1730" t="s">
        <v>23</v>
      </c>
      <c r="D1730">
        <v>66.86</v>
      </c>
      <c r="E1730" t="str">
        <f>VLOOKUP(Transaction[[#This Row],[Category]],categories[],2,FALSE)</f>
        <v>Merchandise</v>
      </c>
    </row>
    <row r="1731" spans="1:5" x14ac:dyDescent="0.2">
      <c r="A1731" s="6">
        <v>44262</v>
      </c>
      <c r="B1731" t="s">
        <v>38</v>
      </c>
      <c r="C1731" t="s">
        <v>23</v>
      </c>
      <c r="D1731">
        <v>38.119999999999997</v>
      </c>
      <c r="E1731" t="str">
        <f>VLOOKUP(Transaction[[#This Row],[Category]],categories[],2,FALSE)</f>
        <v>Merchandise</v>
      </c>
    </row>
    <row r="1732" spans="1:5" x14ac:dyDescent="0.2">
      <c r="A1732" s="6">
        <v>44264</v>
      </c>
      <c r="B1732" t="s">
        <v>24</v>
      </c>
      <c r="C1732" t="s">
        <v>23</v>
      </c>
      <c r="D1732">
        <v>4.74</v>
      </c>
      <c r="E1732" t="str">
        <f>VLOOKUP(Transaction[[#This Row],[Category]],categories[],2,FALSE)</f>
        <v>Merchandise</v>
      </c>
    </row>
    <row r="1733" spans="1:5" x14ac:dyDescent="0.2">
      <c r="A1733" s="6">
        <v>44264</v>
      </c>
      <c r="B1733" t="s">
        <v>28</v>
      </c>
      <c r="C1733" t="s">
        <v>23</v>
      </c>
      <c r="D1733">
        <v>38.21</v>
      </c>
      <c r="E1733" t="str">
        <f>VLOOKUP(Transaction[[#This Row],[Category]],categories[],2,FALSE)</f>
        <v>Merchandise</v>
      </c>
    </row>
    <row r="1734" spans="1:5" x14ac:dyDescent="0.2">
      <c r="A1734" s="6">
        <v>44264</v>
      </c>
      <c r="B1734" t="s">
        <v>38</v>
      </c>
      <c r="C1734" t="s">
        <v>23</v>
      </c>
      <c r="D1734">
        <v>102.26</v>
      </c>
      <c r="E1734" t="str">
        <f>VLOOKUP(Transaction[[#This Row],[Category]],categories[],2,FALSE)</f>
        <v>Merchandise</v>
      </c>
    </row>
    <row r="1735" spans="1:5" x14ac:dyDescent="0.2">
      <c r="A1735" s="6">
        <v>44264</v>
      </c>
      <c r="B1735" t="s">
        <v>37</v>
      </c>
      <c r="C1735" t="s">
        <v>19</v>
      </c>
      <c r="D1735">
        <v>38.99</v>
      </c>
      <c r="E1735" t="str">
        <f>VLOOKUP(Transaction[[#This Row],[Category]],categories[],2,FALSE)</f>
        <v>Dining/Travel</v>
      </c>
    </row>
    <row r="1736" spans="1:5" x14ac:dyDescent="0.2">
      <c r="A1736" s="6">
        <v>44264</v>
      </c>
      <c r="B1736" t="s">
        <v>71</v>
      </c>
      <c r="C1736" t="s">
        <v>41</v>
      </c>
      <c r="D1736">
        <v>245.69</v>
      </c>
      <c r="E1736" t="str">
        <f>VLOOKUP(Transaction[[#This Row],[Category]],categories[],2,FALSE)</f>
        <v>Services</v>
      </c>
    </row>
    <row r="1737" spans="1:5" x14ac:dyDescent="0.2">
      <c r="A1737" s="6">
        <v>44264</v>
      </c>
      <c r="B1737" t="s">
        <v>47</v>
      </c>
      <c r="C1737" t="s">
        <v>20</v>
      </c>
      <c r="D1737">
        <v>139.91</v>
      </c>
      <c r="E1737" t="str">
        <f>VLOOKUP(Transaction[[#This Row],[Category]],categories[],2,FALSE)</f>
        <v>Utilities</v>
      </c>
    </row>
    <row r="1738" spans="1:5" x14ac:dyDescent="0.2">
      <c r="A1738" s="6">
        <v>44265</v>
      </c>
      <c r="B1738" t="s">
        <v>39</v>
      </c>
      <c r="C1738" t="s">
        <v>23</v>
      </c>
      <c r="D1738">
        <v>57.06</v>
      </c>
      <c r="E1738" t="str">
        <f>VLOOKUP(Transaction[[#This Row],[Category]],categories[],2,FALSE)</f>
        <v>Merchandise</v>
      </c>
    </row>
    <row r="1739" spans="1:5" x14ac:dyDescent="0.2">
      <c r="A1739" s="6">
        <v>44266</v>
      </c>
      <c r="B1739" t="s">
        <v>37</v>
      </c>
      <c r="C1739" t="s">
        <v>19</v>
      </c>
      <c r="D1739">
        <v>22.81</v>
      </c>
      <c r="E1739" t="str">
        <f>VLOOKUP(Transaction[[#This Row],[Category]],categories[],2,FALSE)</f>
        <v>Dining/Travel</v>
      </c>
    </row>
    <row r="1740" spans="1:5" x14ac:dyDescent="0.2">
      <c r="A1740" s="6">
        <v>44266</v>
      </c>
      <c r="B1740" t="s">
        <v>39</v>
      </c>
      <c r="C1740" t="s">
        <v>23</v>
      </c>
      <c r="D1740">
        <v>109.31</v>
      </c>
      <c r="E1740" t="str">
        <f>VLOOKUP(Transaction[[#This Row],[Category]],categories[],2,FALSE)</f>
        <v>Merchandise</v>
      </c>
    </row>
    <row r="1741" spans="1:5" x14ac:dyDescent="0.2">
      <c r="A1741" s="6">
        <v>44266</v>
      </c>
      <c r="B1741" t="s">
        <v>27</v>
      </c>
      <c r="C1741" t="s">
        <v>26</v>
      </c>
      <c r="D1741">
        <v>187.97</v>
      </c>
      <c r="E1741" t="str">
        <f>VLOOKUP(Transaction[[#This Row],[Category]],categories[],2,FALSE)</f>
        <v>Services</v>
      </c>
    </row>
    <row r="1742" spans="1:5" x14ac:dyDescent="0.2">
      <c r="A1742" s="6">
        <v>44266</v>
      </c>
      <c r="B1742" t="s">
        <v>69</v>
      </c>
      <c r="C1742" t="s">
        <v>68</v>
      </c>
      <c r="D1742">
        <v>79.06</v>
      </c>
      <c r="E1742" t="str">
        <f>VLOOKUP(Transaction[[#This Row],[Category]],categories[],2,FALSE)</f>
        <v>Dining/Travel</v>
      </c>
    </row>
    <row r="1743" spans="1:5" x14ac:dyDescent="0.2">
      <c r="A1743" s="6">
        <v>44266</v>
      </c>
      <c r="B1743" t="s">
        <v>28</v>
      </c>
      <c r="C1743" t="s">
        <v>23</v>
      </c>
      <c r="D1743">
        <v>22.89</v>
      </c>
      <c r="E1743" t="str">
        <f>VLOOKUP(Transaction[[#This Row],[Category]],categories[],2,FALSE)</f>
        <v>Merchandise</v>
      </c>
    </row>
    <row r="1744" spans="1:5" x14ac:dyDescent="0.2">
      <c r="A1744" s="6">
        <v>44267</v>
      </c>
      <c r="B1744" t="s">
        <v>38</v>
      </c>
      <c r="C1744" t="s">
        <v>23</v>
      </c>
      <c r="D1744">
        <v>84.26</v>
      </c>
      <c r="E1744" t="str">
        <f>VLOOKUP(Transaction[[#This Row],[Category]],categories[],2,FALSE)</f>
        <v>Merchandise</v>
      </c>
    </row>
    <row r="1745" spans="1:5" x14ac:dyDescent="0.2">
      <c r="A1745" s="6">
        <v>44267</v>
      </c>
      <c r="B1745" t="s">
        <v>24</v>
      </c>
      <c r="C1745" t="s">
        <v>23</v>
      </c>
      <c r="D1745">
        <v>11.28</v>
      </c>
      <c r="E1745" t="str">
        <f>VLOOKUP(Transaction[[#This Row],[Category]],categories[],2,FALSE)</f>
        <v>Merchandise</v>
      </c>
    </row>
    <row r="1746" spans="1:5" x14ac:dyDescent="0.2">
      <c r="A1746" s="6">
        <v>44267</v>
      </c>
      <c r="B1746" t="s">
        <v>32</v>
      </c>
      <c r="C1746" t="s">
        <v>19</v>
      </c>
      <c r="D1746">
        <v>19.04</v>
      </c>
      <c r="E1746" t="str">
        <f>VLOOKUP(Transaction[[#This Row],[Category]],categories[],2,FALSE)</f>
        <v>Dining/Travel</v>
      </c>
    </row>
    <row r="1747" spans="1:5" x14ac:dyDescent="0.2">
      <c r="A1747" s="6">
        <v>44268</v>
      </c>
      <c r="B1747" t="s">
        <v>52</v>
      </c>
      <c r="C1747" t="s">
        <v>23</v>
      </c>
      <c r="D1747">
        <v>16.75</v>
      </c>
      <c r="E1747" t="str">
        <f>VLOOKUP(Transaction[[#This Row],[Category]],categories[],2,FALSE)</f>
        <v>Merchandise</v>
      </c>
    </row>
    <row r="1748" spans="1:5" x14ac:dyDescent="0.2">
      <c r="A1748" s="6">
        <v>44270</v>
      </c>
      <c r="B1748" t="s">
        <v>47</v>
      </c>
      <c r="C1748" t="s">
        <v>20</v>
      </c>
      <c r="D1748">
        <v>87.69</v>
      </c>
      <c r="E1748" t="str">
        <f>VLOOKUP(Transaction[[#This Row],[Category]],categories[],2,FALSE)</f>
        <v>Utilities</v>
      </c>
    </row>
    <row r="1749" spans="1:5" x14ac:dyDescent="0.2">
      <c r="A1749" s="6">
        <v>44270</v>
      </c>
      <c r="B1749" t="s">
        <v>33</v>
      </c>
      <c r="C1749" t="s">
        <v>19</v>
      </c>
      <c r="D1749">
        <v>12.54</v>
      </c>
      <c r="E1749" t="str">
        <f>VLOOKUP(Transaction[[#This Row],[Category]],categories[],2,FALSE)</f>
        <v>Dining/Travel</v>
      </c>
    </row>
    <row r="1750" spans="1:5" x14ac:dyDescent="0.2">
      <c r="A1750" s="6">
        <v>44270</v>
      </c>
      <c r="B1750" t="s">
        <v>46</v>
      </c>
      <c r="C1750" t="s">
        <v>19</v>
      </c>
      <c r="D1750">
        <v>40.520000000000003</v>
      </c>
      <c r="E1750" t="str">
        <f>VLOOKUP(Transaction[[#This Row],[Category]],categories[],2,FALSE)</f>
        <v>Dining/Travel</v>
      </c>
    </row>
    <row r="1751" spans="1:5" x14ac:dyDescent="0.2">
      <c r="A1751" s="6">
        <v>44270</v>
      </c>
      <c r="B1751" t="s">
        <v>37</v>
      </c>
      <c r="C1751" t="s">
        <v>19</v>
      </c>
      <c r="D1751">
        <v>26.09</v>
      </c>
      <c r="E1751" t="str">
        <f>VLOOKUP(Transaction[[#This Row],[Category]],categories[],2,FALSE)</f>
        <v>Dining/Travel</v>
      </c>
    </row>
    <row r="1752" spans="1:5" x14ac:dyDescent="0.2">
      <c r="A1752" s="6">
        <v>44270</v>
      </c>
      <c r="B1752" t="s">
        <v>37</v>
      </c>
      <c r="C1752" t="s">
        <v>19</v>
      </c>
      <c r="D1752">
        <v>44.85</v>
      </c>
      <c r="E1752" t="str">
        <f>VLOOKUP(Transaction[[#This Row],[Category]],categories[],2,FALSE)</f>
        <v>Dining/Travel</v>
      </c>
    </row>
    <row r="1753" spans="1:5" x14ac:dyDescent="0.2">
      <c r="A1753" s="6">
        <v>44270</v>
      </c>
      <c r="B1753" t="s">
        <v>22</v>
      </c>
      <c r="C1753" t="s">
        <v>19</v>
      </c>
      <c r="D1753">
        <v>10.19</v>
      </c>
      <c r="E1753" t="str">
        <f>VLOOKUP(Transaction[[#This Row],[Category]],categories[],2,FALSE)</f>
        <v>Dining/Travel</v>
      </c>
    </row>
    <row r="1754" spans="1:5" x14ac:dyDescent="0.2">
      <c r="A1754" s="6">
        <v>44271</v>
      </c>
      <c r="B1754" t="s">
        <v>69</v>
      </c>
      <c r="C1754" t="s">
        <v>68</v>
      </c>
      <c r="D1754">
        <v>256.88</v>
      </c>
      <c r="E1754" t="str">
        <f>VLOOKUP(Transaction[[#This Row],[Category]],categories[],2,FALSE)</f>
        <v>Dining/Travel</v>
      </c>
    </row>
    <row r="1755" spans="1:5" x14ac:dyDescent="0.2">
      <c r="A1755" s="6">
        <v>44271</v>
      </c>
      <c r="B1755" t="s">
        <v>37</v>
      </c>
      <c r="C1755" t="s">
        <v>19</v>
      </c>
      <c r="D1755">
        <v>34.08</v>
      </c>
      <c r="E1755" t="str">
        <f>VLOOKUP(Transaction[[#This Row],[Category]],categories[],2,FALSE)</f>
        <v>Dining/Travel</v>
      </c>
    </row>
    <row r="1756" spans="1:5" x14ac:dyDescent="0.2">
      <c r="A1756" s="6">
        <v>44271</v>
      </c>
      <c r="B1756" t="s">
        <v>54</v>
      </c>
      <c r="C1756" t="s">
        <v>19</v>
      </c>
      <c r="D1756">
        <v>37.1</v>
      </c>
      <c r="E1756" t="str">
        <f>VLOOKUP(Transaction[[#This Row],[Category]],categories[],2,FALSE)</f>
        <v>Dining/Travel</v>
      </c>
    </row>
    <row r="1757" spans="1:5" x14ac:dyDescent="0.2">
      <c r="A1757" s="6">
        <v>44272</v>
      </c>
      <c r="B1757" t="s">
        <v>39</v>
      </c>
      <c r="C1757" t="s">
        <v>23</v>
      </c>
      <c r="D1757">
        <v>67.73</v>
      </c>
      <c r="E1757" t="str">
        <f>VLOOKUP(Transaction[[#This Row],[Category]],categories[],2,FALSE)</f>
        <v>Merchandise</v>
      </c>
    </row>
    <row r="1758" spans="1:5" x14ac:dyDescent="0.2">
      <c r="A1758" s="6">
        <v>44272</v>
      </c>
      <c r="B1758" t="s">
        <v>39</v>
      </c>
      <c r="C1758" t="s">
        <v>23</v>
      </c>
      <c r="D1758">
        <v>40.56</v>
      </c>
      <c r="E1758" t="str">
        <f>VLOOKUP(Transaction[[#This Row],[Category]],categories[],2,FALSE)</f>
        <v>Merchandise</v>
      </c>
    </row>
    <row r="1759" spans="1:5" x14ac:dyDescent="0.2">
      <c r="A1759" s="6">
        <v>44273</v>
      </c>
      <c r="B1759" t="s">
        <v>42</v>
      </c>
      <c r="C1759" t="s">
        <v>41</v>
      </c>
      <c r="D1759">
        <v>14.6</v>
      </c>
      <c r="E1759" t="str">
        <f>VLOOKUP(Transaction[[#This Row],[Category]],categories[],2,FALSE)</f>
        <v>Services</v>
      </c>
    </row>
    <row r="1760" spans="1:5" x14ac:dyDescent="0.2">
      <c r="A1760" s="6">
        <v>44273</v>
      </c>
      <c r="B1760" t="s">
        <v>46</v>
      </c>
      <c r="C1760" t="s">
        <v>19</v>
      </c>
      <c r="D1760">
        <v>25.51</v>
      </c>
      <c r="E1760" t="str">
        <f>VLOOKUP(Transaction[[#This Row],[Category]],categories[],2,FALSE)</f>
        <v>Dining/Travel</v>
      </c>
    </row>
    <row r="1761" spans="1:5" x14ac:dyDescent="0.2">
      <c r="A1761" s="6">
        <v>44273</v>
      </c>
      <c r="B1761" t="s">
        <v>54</v>
      </c>
      <c r="C1761" t="s">
        <v>19</v>
      </c>
      <c r="D1761">
        <v>79.42</v>
      </c>
      <c r="E1761" t="str">
        <f>VLOOKUP(Transaction[[#This Row],[Category]],categories[],2,FALSE)</f>
        <v>Dining/Travel</v>
      </c>
    </row>
    <row r="1762" spans="1:5" x14ac:dyDescent="0.2">
      <c r="A1762" s="6">
        <v>44273</v>
      </c>
      <c r="B1762" t="s">
        <v>34</v>
      </c>
      <c r="C1762" t="s">
        <v>19</v>
      </c>
      <c r="D1762">
        <v>3.61</v>
      </c>
      <c r="E1762" t="str">
        <f>VLOOKUP(Transaction[[#This Row],[Category]],categories[],2,FALSE)</f>
        <v>Dining/Travel</v>
      </c>
    </row>
    <row r="1763" spans="1:5" x14ac:dyDescent="0.2">
      <c r="A1763" s="6">
        <v>44273</v>
      </c>
      <c r="B1763" t="s">
        <v>44</v>
      </c>
      <c r="C1763" t="s">
        <v>41</v>
      </c>
      <c r="D1763">
        <v>14.01</v>
      </c>
      <c r="E1763" t="str">
        <f>VLOOKUP(Transaction[[#This Row],[Category]],categories[],2,FALSE)</f>
        <v>Services</v>
      </c>
    </row>
    <row r="1764" spans="1:5" x14ac:dyDescent="0.2">
      <c r="A1764" s="6">
        <v>44274</v>
      </c>
      <c r="B1764" t="s">
        <v>52</v>
      </c>
      <c r="C1764" t="s">
        <v>23</v>
      </c>
      <c r="D1764">
        <v>10.4</v>
      </c>
      <c r="E1764" t="str">
        <f>VLOOKUP(Transaction[[#This Row],[Category]],categories[],2,FALSE)</f>
        <v>Merchandise</v>
      </c>
    </row>
    <row r="1765" spans="1:5" x14ac:dyDescent="0.2">
      <c r="A1765" s="6">
        <v>44274</v>
      </c>
      <c r="B1765" t="s">
        <v>38</v>
      </c>
      <c r="C1765" t="s">
        <v>23</v>
      </c>
      <c r="D1765">
        <v>50.91</v>
      </c>
      <c r="E1765" t="str">
        <f>VLOOKUP(Transaction[[#This Row],[Category]],categories[],2,FALSE)</f>
        <v>Merchandise</v>
      </c>
    </row>
    <row r="1766" spans="1:5" x14ac:dyDescent="0.2">
      <c r="A1766" s="6">
        <v>44275</v>
      </c>
      <c r="B1766" t="s">
        <v>38</v>
      </c>
      <c r="C1766" t="s">
        <v>23</v>
      </c>
      <c r="D1766">
        <v>56.78</v>
      </c>
      <c r="E1766" t="str">
        <f>VLOOKUP(Transaction[[#This Row],[Category]],categories[],2,FALSE)</f>
        <v>Merchandise</v>
      </c>
    </row>
    <row r="1767" spans="1:5" x14ac:dyDescent="0.2">
      <c r="A1767" s="6">
        <v>44275</v>
      </c>
      <c r="B1767" t="s">
        <v>38</v>
      </c>
      <c r="C1767" t="s">
        <v>23</v>
      </c>
      <c r="D1767">
        <v>65.44</v>
      </c>
      <c r="E1767" t="str">
        <f>VLOOKUP(Transaction[[#This Row],[Category]],categories[],2,FALSE)</f>
        <v>Merchandise</v>
      </c>
    </row>
    <row r="1768" spans="1:5" x14ac:dyDescent="0.2">
      <c r="A1768" s="6">
        <v>44275</v>
      </c>
      <c r="B1768" t="s">
        <v>28</v>
      </c>
      <c r="C1768" t="s">
        <v>23</v>
      </c>
      <c r="D1768">
        <v>23.96</v>
      </c>
      <c r="E1768" t="str">
        <f>VLOOKUP(Transaction[[#This Row],[Category]],categories[],2,FALSE)</f>
        <v>Merchandise</v>
      </c>
    </row>
    <row r="1769" spans="1:5" x14ac:dyDescent="0.2">
      <c r="A1769" s="6">
        <v>44276</v>
      </c>
      <c r="B1769" t="s">
        <v>30</v>
      </c>
      <c r="C1769" t="s">
        <v>26</v>
      </c>
      <c r="D1769">
        <v>47.6</v>
      </c>
      <c r="E1769" t="str">
        <f>VLOOKUP(Transaction[[#This Row],[Category]],categories[],2,FALSE)</f>
        <v>Services</v>
      </c>
    </row>
    <row r="1770" spans="1:5" x14ac:dyDescent="0.2">
      <c r="A1770" s="6">
        <v>44276</v>
      </c>
      <c r="B1770" t="s">
        <v>34</v>
      </c>
      <c r="C1770" t="s">
        <v>19</v>
      </c>
      <c r="D1770">
        <v>84.1</v>
      </c>
      <c r="E1770" t="str">
        <f>VLOOKUP(Transaction[[#This Row],[Category]],categories[],2,FALSE)</f>
        <v>Dining/Travel</v>
      </c>
    </row>
    <row r="1771" spans="1:5" x14ac:dyDescent="0.2">
      <c r="A1771" s="6">
        <v>44277</v>
      </c>
      <c r="B1771" t="s">
        <v>33</v>
      </c>
      <c r="C1771" t="s">
        <v>19</v>
      </c>
      <c r="D1771">
        <v>43.7</v>
      </c>
      <c r="E1771" t="str">
        <f>VLOOKUP(Transaction[[#This Row],[Category]],categories[],2,FALSE)</f>
        <v>Dining/Travel</v>
      </c>
    </row>
    <row r="1772" spans="1:5" x14ac:dyDescent="0.2">
      <c r="A1772" s="6">
        <v>44278</v>
      </c>
      <c r="B1772" t="s">
        <v>24</v>
      </c>
      <c r="C1772" t="s">
        <v>23</v>
      </c>
      <c r="D1772">
        <v>39.549999999999997</v>
      </c>
      <c r="E1772" t="str">
        <f>VLOOKUP(Transaction[[#This Row],[Category]],categories[],2,FALSE)</f>
        <v>Merchandise</v>
      </c>
    </row>
    <row r="1773" spans="1:5" x14ac:dyDescent="0.2">
      <c r="A1773" s="6">
        <v>44278</v>
      </c>
      <c r="B1773" t="s">
        <v>38</v>
      </c>
      <c r="C1773" t="s">
        <v>23</v>
      </c>
      <c r="D1773">
        <v>21.48</v>
      </c>
      <c r="E1773" t="str">
        <f>VLOOKUP(Transaction[[#This Row],[Category]],categories[],2,FALSE)</f>
        <v>Merchandise</v>
      </c>
    </row>
    <row r="1774" spans="1:5" x14ac:dyDescent="0.2">
      <c r="A1774" s="6">
        <v>44281</v>
      </c>
      <c r="B1774" t="s">
        <v>28</v>
      </c>
      <c r="C1774" t="s">
        <v>23</v>
      </c>
      <c r="D1774">
        <v>13.56</v>
      </c>
      <c r="E1774" t="str">
        <f>VLOOKUP(Transaction[[#This Row],[Category]],categories[],2,FALSE)</f>
        <v>Merchandise</v>
      </c>
    </row>
    <row r="1775" spans="1:5" x14ac:dyDescent="0.2">
      <c r="A1775" s="6">
        <v>44281</v>
      </c>
      <c r="B1775" t="s">
        <v>40</v>
      </c>
      <c r="C1775" t="s">
        <v>19</v>
      </c>
      <c r="D1775">
        <v>53.1</v>
      </c>
      <c r="E1775" t="str">
        <f>VLOOKUP(Transaction[[#This Row],[Category]],categories[],2,FALSE)</f>
        <v>Dining/Travel</v>
      </c>
    </row>
    <row r="1776" spans="1:5" x14ac:dyDescent="0.2">
      <c r="A1776" s="6">
        <v>44281</v>
      </c>
      <c r="B1776" t="s">
        <v>47</v>
      </c>
      <c r="C1776" t="s">
        <v>20</v>
      </c>
      <c r="D1776">
        <v>198.98</v>
      </c>
      <c r="E1776" t="str">
        <f>VLOOKUP(Transaction[[#This Row],[Category]],categories[],2,FALSE)</f>
        <v>Utilities</v>
      </c>
    </row>
    <row r="1777" spans="1:5" x14ac:dyDescent="0.2">
      <c r="A1777" s="6">
        <v>44281</v>
      </c>
      <c r="B1777" t="s">
        <v>30</v>
      </c>
      <c r="C1777" t="s">
        <v>26</v>
      </c>
      <c r="D1777">
        <v>4.3600000000000003</v>
      </c>
      <c r="E1777" t="str">
        <f>VLOOKUP(Transaction[[#This Row],[Category]],categories[],2,FALSE)</f>
        <v>Services</v>
      </c>
    </row>
    <row r="1778" spans="1:5" x14ac:dyDescent="0.2">
      <c r="A1778" s="6">
        <v>44281</v>
      </c>
      <c r="B1778" t="s">
        <v>32</v>
      </c>
      <c r="C1778" t="s">
        <v>19</v>
      </c>
      <c r="D1778">
        <v>4.4800000000000004</v>
      </c>
      <c r="E1778" t="str">
        <f>VLOOKUP(Transaction[[#This Row],[Category]],categories[],2,FALSE)</f>
        <v>Dining/Travel</v>
      </c>
    </row>
    <row r="1779" spans="1:5" x14ac:dyDescent="0.2">
      <c r="A1779" s="6">
        <v>44282</v>
      </c>
      <c r="B1779" t="s">
        <v>25</v>
      </c>
      <c r="C1779" t="s">
        <v>19</v>
      </c>
      <c r="D1779">
        <v>28.59</v>
      </c>
      <c r="E1779" t="str">
        <f>VLOOKUP(Transaction[[#This Row],[Category]],categories[],2,FALSE)</f>
        <v>Dining/Travel</v>
      </c>
    </row>
    <row r="1780" spans="1:5" x14ac:dyDescent="0.2">
      <c r="A1780" s="6">
        <v>44282</v>
      </c>
      <c r="B1780" t="s">
        <v>78</v>
      </c>
      <c r="C1780" t="s">
        <v>50</v>
      </c>
      <c r="D1780">
        <v>11.88</v>
      </c>
      <c r="E1780" t="str">
        <f>VLOOKUP(Transaction[[#This Row],[Category]],categories[],2,FALSE)</f>
        <v>Services</v>
      </c>
    </row>
    <row r="1781" spans="1:5" x14ac:dyDescent="0.2">
      <c r="A1781" s="6">
        <v>44282</v>
      </c>
      <c r="B1781" t="s">
        <v>30</v>
      </c>
      <c r="C1781" t="s">
        <v>26</v>
      </c>
      <c r="D1781">
        <v>43.9</v>
      </c>
      <c r="E1781" t="str">
        <f>VLOOKUP(Transaction[[#This Row],[Category]],categories[],2,FALSE)</f>
        <v>Services</v>
      </c>
    </row>
    <row r="1782" spans="1:5" x14ac:dyDescent="0.2">
      <c r="A1782" s="6">
        <v>44282</v>
      </c>
      <c r="B1782" t="s">
        <v>38</v>
      </c>
      <c r="C1782" t="s">
        <v>23</v>
      </c>
      <c r="D1782">
        <v>125.29</v>
      </c>
      <c r="E1782" t="str">
        <f>VLOOKUP(Transaction[[#This Row],[Category]],categories[],2,FALSE)</f>
        <v>Merchandise</v>
      </c>
    </row>
    <row r="1783" spans="1:5" x14ac:dyDescent="0.2">
      <c r="A1783" s="6">
        <v>44283</v>
      </c>
      <c r="B1783" t="s">
        <v>24</v>
      </c>
      <c r="C1783" t="s">
        <v>23</v>
      </c>
      <c r="D1783">
        <v>12.9</v>
      </c>
      <c r="E1783" t="str">
        <f>VLOOKUP(Transaction[[#This Row],[Category]],categories[],2,FALSE)</f>
        <v>Merchandise</v>
      </c>
    </row>
    <row r="1784" spans="1:5" x14ac:dyDescent="0.2">
      <c r="A1784" s="6">
        <v>44283</v>
      </c>
      <c r="B1784" t="s">
        <v>47</v>
      </c>
      <c r="C1784" t="s">
        <v>20</v>
      </c>
      <c r="D1784">
        <v>17.03</v>
      </c>
      <c r="E1784" t="str">
        <f>VLOOKUP(Transaction[[#This Row],[Category]],categories[],2,FALSE)</f>
        <v>Utilities</v>
      </c>
    </row>
    <row r="1785" spans="1:5" x14ac:dyDescent="0.2">
      <c r="A1785" s="6">
        <v>44283</v>
      </c>
      <c r="B1785" t="s">
        <v>28</v>
      </c>
      <c r="C1785" t="s">
        <v>23</v>
      </c>
      <c r="D1785">
        <v>18.61</v>
      </c>
      <c r="E1785" t="str">
        <f>VLOOKUP(Transaction[[#This Row],[Category]],categories[],2,FALSE)</f>
        <v>Merchandise</v>
      </c>
    </row>
    <row r="1786" spans="1:5" x14ac:dyDescent="0.2">
      <c r="A1786" s="6">
        <v>44284</v>
      </c>
      <c r="B1786" t="s">
        <v>32</v>
      </c>
      <c r="C1786" t="s">
        <v>19</v>
      </c>
      <c r="D1786">
        <v>6.17</v>
      </c>
      <c r="E1786" t="str">
        <f>VLOOKUP(Transaction[[#This Row],[Category]],categories[],2,FALSE)</f>
        <v>Dining/Travel</v>
      </c>
    </row>
    <row r="1787" spans="1:5" x14ac:dyDescent="0.2">
      <c r="A1787" s="6">
        <v>44285</v>
      </c>
      <c r="B1787" t="s">
        <v>45</v>
      </c>
      <c r="C1787" t="s">
        <v>19</v>
      </c>
      <c r="D1787">
        <v>33.58</v>
      </c>
      <c r="E1787" t="str">
        <f>VLOOKUP(Transaction[[#This Row],[Category]],categories[],2,FALSE)</f>
        <v>Dining/Travel</v>
      </c>
    </row>
    <row r="1788" spans="1:5" x14ac:dyDescent="0.2">
      <c r="A1788" s="6">
        <v>44285</v>
      </c>
      <c r="B1788" t="s">
        <v>28</v>
      </c>
      <c r="C1788" t="s">
        <v>23</v>
      </c>
      <c r="D1788">
        <v>150.33000000000001</v>
      </c>
      <c r="E1788" t="str">
        <f>VLOOKUP(Transaction[[#This Row],[Category]],categories[],2,FALSE)</f>
        <v>Merchandise</v>
      </c>
    </row>
    <row r="1789" spans="1:5" x14ac:dyDescent="0.2">
      <c r="A1789" s="6">
        <v>44285</v>
      </c>
      <c r="B1789" t="s">
        <v>42</v>
      </c>
      <c r="C1789" t="s">
        <v>41</v>
      </c>
      <c r="D1789">
        <v>12.1</v>
      </c>
      <c r="E1789" t="str">
        <f>VLOOKUP(Transaction[[#This Row],[Category]],categories[],2,FALSE)</f>
        <v>Services</v>
      </c>
    </row>
    <row r="1790" spans="1:5" x14ac:dyDescent="0.2">
      <c r="A1790" s="6">
        <v>44286</v>
      </c>
      <c r="B1790" t="s">
        <v>47</v>
      </c>
      <c r="C1790" t="s">
        <v>20</v>
      </c>
      <c r="D1790">
        <v>198.91</v>
      </c>
      <c r="E1790" t="str">
        <f>VLOOKUP(Transaction[[#This Row],[Category]],categories[],2,FALSE)</f>
        <v>Utilities</v>
      </c>
    </row>
    <row r="1791" spans="1:5" x14ac:dyDescent="0.2">
      <c r="A1791" s="6">
        <v>44286</v>
      </c>
      <c r="B1791" t="s">
        <v>74</v>
      </c>
      <c r="C1791" t="s">
        <v>65</v>
      </c>
      <c r="D1791">
        <v>258.79000000000002</v>
      </c>
      <c r="E1791" t="str">
        <f>VLOOKUP(Transaction[[#This Row],[Category]],categories[],2,FALSE)</f>
        <v>Dining/Travel</v>
      </c>
    </row>
    <row r="1792" spans="1:5" x14ac:dyDescent="0.2">
      <c r="A1792" s="6">
        <v>44286</v>
      </c>
      <c r="B1792" t="s">
        <v>39</v>
      </c>
      <c r="C1792" t="s">
        <v>23</v>
      </c>
      <c r="D1792">
        <v>202.75</v>
      </c>
      <c r="E1792" t="str">
        <f>VLOOKUP(Transaction[[#This Row],[Category]],categories[],2,FALSE)</f>
        <v>Merchandise</v>
      </c>
    </row>
    <row r="1793" spans="1:5" x14ac:dyDescent="0.2">
      <c r="A1793" s="6">
        <f>DATE(YEAR(A1792),MONTH(A1792)+1,1)</f>
        <v>44287</v>
      </c>
      <c r="B1793" t="s">
        <v>57</v>
      </c>
      <c r="C1793" t="s">
        <v>56</v>
      </c>
      <c r="D1793">
        <v>1565</v>
      </c>
      <c r="E1793" t="str">
        <f>VLOOKUP(Transaction[[#This Row],[Category]],categories[],2,FALSE)</f>
        <v>Mortgage/Rent</v>
      </c>
    </row>
    <row r="1794" spans="1:5" x14ac:dyDescent="0.2">
      <c r="A1794" s="6">
        <v>44287</v>
      </c>
      <c r="B1794" t="s">
        <v>27</v>
      </c>
      <c r="C1794" t="s">
        <v>26</v>
      </c>
      <c r="D1794">
        <v>45.97</v>
      </c>
      <c r="E1794" t="str">
        <f>VLOOKUP(Transaction[[#This Row],[Category]],categories[],2,FALSE)</f>
        <v>Services</v>
      </c>
    </row>
    <row r="1795" spans="1:5" x14ac:dyDescent="0.2">
      <c r="A1795" s="6">
        <v>44287</v>
      </c>
      <c r="B1795" t="s">
        <v>37</v>
      </c>
      <c r="C1795" t="s">
        <v>19</v>
      </c>
      <c r="D1795">
        <v>17.36</v>
      </c>
      <c r="E1795" t="str">
        <f>VLOOKUP(Transaction[[#This Row],[Category]],categories[],2,FALSE)</f>
        <v>Dining/Travel</v>
      </c>
    </row>
    <row r="1796" spans="1:5" x14ac:dyDescent="0.2">
      <c r="A1796" s="6">
        <v>44288</v>
      </c>
      <c r="B1796" t="s">
        <v>39</v>
      </c>
      <c r="C1796" t="s">
        <v>23</v>
      </c>
      <c r="D1796">
        <v>14.77</v>
      </c>
      <c r="E1796" t="str">
        <f>VLOOKUP(Transaction[[#This Row],[Category]],categories[],2,FALSE)</f>
        <v>Merchandise</v>
      </c>
    </row>
    <row r="1797" spans="1:5" x14ac:dyDescent="0.2">
      <c r="A1797" s="6">
        <v>44288</v>
      </c>
      <c r="B1797" t="s">
        <v>39</v>
      </c>
      <c r="C1797" t="s">
        <v>23</v>
      </c>
      <c r="D1797">
        <v>77.3</v>
      </c>
      <c r="E1797" t="str">
        <f>VLOOKUP(Transaction[[#This Row],[Category]],categories[],2,FALSE)</f>
        <v>Merchandise</v>
      </c>
    </row>
    <row r="1798" spans="1:5" x14ac:dyDescent="0.2">
      <c r="A1798" s="6">
        <v>44289</v>
      </c>
      <c r="B1798" t="s">
        <v>77</v>
      </c>
      <c r="C1798" t="s">
        <v>48</v>
      </c>
      <c r="D1798">
        <v>182.4</v>
      </c>
      <c r="E1798" t="str">
        <f>VLOOKUP(Transaction[[#This Row],[Category]],categories[],2,FALSE)</f>
        <v>Dining/Travel</v>
      </c>
    </row>
    <row r="1799" spans="1:5" x14ac:dyDescent="0.2">
      <c r="A1799" s="6">
        <v>44289</v>
      </c>
      <c r="B1799" t="s">
        <v>33</v>
      </c>
      <c r="C1799" t="s">
        <v>19</v>
      </c>
      <c r="D1799">
        <v>8.1300000000000008</v>
      </c>
      <c r="E1799" t="str">
        <f>VLOOKUP(Transaction[[#This Row],[Category]],categories[],2,FALSE)</f>
        <v>Dining/Travel</v>
      </c>
    </row>
    <row r="1800" spans="1:5" x14ac:dyDescent="0.2">
      <c r="A1800" s="6">
        <v>44289</v>
      </c>
      <c r="B1800" t="s">
        <v>24</v>
      </c>
      <c r="C1800" t="s">
        <v>23</v>
      </c>
      <c r="D1800">
        <v>16.73</v>
      </c>
      <c r="E1800" t="str">
        <f>VLOOKUP(Transaction[[#This Row],[Category]],categories[],2,FALSE)</f>
        <v>Merchandise</v>
      </c>
    </row>
    <row r="1801" spans="1:5" x14ac:dyDescent="0.2">
      <c r="A1801" s="6">
        <v>44289</v>
      </c>
      <c r="B1801" t="s">
        <v>22</v>
      </c>
      <c r="C1801" t="s">
        <v>19</v>
      </c>
      <c r="D1801">
        <v>66.459999999999994</v>
      </c>
      <c r="E1801" t="str">
        <f>VLOOKUP(Transaction[[#This Row],[Category]],categories[],2,FALSE)</f>
        <v>Dining/Travel</v>
      </c>
    </row>
    <row r="1802" spans="1:5" x14ac:dyDescent="0.2">
      <c r="A1802" s="6">
        <v>44290</v>
      </c>
      <c r="B1802" t="s">
        <v>39</v>
      </c>
      <c r="C1802" t="s">
        <v>23</v>
      </c>
      <c r="D1802">
        <v>319.5</v>
      </c>
      <c r="E1802" t="str">
        <f>VLOOKUP(Transaction[[#This Row],[Category]],categories[],2,FALSE)</f>
        <v>Merchandise</v>
      </c>
    </row>
    <row r="1803" spans="1:5" x14ac:dyDescent="0.2">
      <c r="A1803" s="6">
        <v>44290</v>
      </c>
      <c r="B1803" t="s">
        <v>51</v>
      </c>
      <c r="C1803" t="s">
        <v>50</v>
      </c>
      <c r="D1803">
        <v>37.44</v>
      </c>
      <c r="E1803" t="str">
        <f>VLOOKUP(Transaction[[#This Row],[Category]],categories[],2,FALSE)</f>
        <v>Services</v>
      </c>
    </row>
    <row r="1804" spans="1:5" x14ac:dyDescent="0.2">
      <c r="A1804" s="6">
        <v>44291</v>
      </c>
      <c r="B1804" t="s">
        <v>32</v>
      </c>
      <c r="C1804" t="s">
        <v>19</v>
      </c>
      <c r="D1804">
        <v>14.38</v>
      </c>
      <c r="E1804" t="str">
        <f>VLOOKUP(Transaction[[#This Row],[Category]],categories[],2,FALSE)</f>
        <v>Dining/Travel</v>
      </c>
    </row>
    <row r="1805" spans="1:5" x14ac:dyDescent="0.2">
      <c r="A1805" s="6">
        <v>44291</v>
      </c>
      <c r="B1805" t="s">
        <v>45</v>
      </c>
      <c r="C1805" t="s">
        <v>19</v>
      </c>
      <c r="D1805">
        <v>47.81</v>
      </c>
      <c r="E1805" t="str">
        <f>VLOOKUP(Transaction[[#This Row],[Category]],categories[],2,FALSE)</f>
        <v>Dining/Travel</v>
      </c>
    </row>
    <row r="1806" spans="1:5" x14ac:dyDescent="0.2">
      <c r="A1806" s="6">
        <v>44293</v>
      </c>
      <c r="B1806" t="s">
        <v>37</v>
      </c>
      <c r="C1806" t="s">
        <v>19</v>
      </c>
      <c r="D1806">
        <v>40.26</v>
      </c>
      <c r="E1806" t="str">
        <f>VLOOKUP(Transaction[[#This Row],[Category]],categories[],2,FALSE)</f>
        <v>Dining/Travel</v>
      </c>
    </row>
    <row r="1807" spans="1:5" x14ac:dyDescent="0.2">
      <c r="A1807" s="6">
        <v>44293</v>
      </c>
      <c r="B1807" t="s">
        <v>30</v>
      </c>
      <c r="C1807" t="s">
        <v>26</v>
      </c>
      <c r="D1807">
        <v>32.950000000000003</v>
      </c>
      <c r="E1807" t="str">
        <f>VLOOKUP(Transaction[[#This Row],[Category]],categories[],2,FALSE)</f>
        <v>Services</v>
      </c>
    </row>
    <row r="1808" spans="1:5" x14ac:dyDescent="0.2">
      <c r="A1808" s="6">
        <v>44293</v>
      </c>
      <c r="B1808" t="s">
        <v>76</v>
      </c>
      <c r="C1808" t="s">
        <v>67</v>
      </c>
      <c r="D1808">
        <v>641.75</v>
      </c>
      <c r="E1808" t="str">
        <f>VLOOKUP(Transaction[[#This Row],[Category]],categories[],2,FALSE)</f>
        <v>Merchandise</v>
      </c>
    </row>
    <row r="1809" spans="1:5" x14ac:dyDescent="0.2">
      <c r="A1809" s="6">
        <v>44293</v>
      </c>
      <c r="B1809" t="s">
        <v>25</v>
      </c>
      <c r="C1809" t="s">
        <v>19</v>
      </c>
      <c r="D1809">
        <v>9.2100000000000009</v>
      </c>
      <c r="E1809" t="str">
        <f>VLOOKUP(Transaction[[#This Row],[Category]],categories[],2,FALSE)</f>
        <v>Dining/Travel</v>
      </c>
    </row>
    <row r="1810" spans="1:5" x14ac:dyDescent="0.2">
      <c r="A1810" s="6">
        <v>44294</v>
      </c>
      <c r="B1810" t="s">
        <v>32</v>
      </c>
      <c r="C1810" t="s">
        <v>19</v>
      </c>
      <c r="D1810">
        <v>10.85</v>
      </c>
      <c r="E1810" t="str">
        <f>VLOOKUP(Transaction[[#This Row],[Category]],categories[],2,FALSE)</f>
        <v>Dining/Travel</v>
      </c>
    </row>
    <row r="1811" spans="1:5" x14ac:dyDescent="0.2">
      <c r="A1811" s="6">
        <v>44294</v>
      </c>
      <c r="B1811" t="s">
        <v>38</v>
      </c>
      <c r="C1811" t="s">
        <v>23</v>
      </c>
      <c r="D1811">
        <v>59.79</v>
      </c>
      <c r="E1811" t="str">
        <f>VLOOKUP(Transaction[[#This Row],[Category]],categories[],2,FALSE)</f>
        <v>Merchandise</v>
      </c>
    </row>
    <row r="1812" spans="1:5" x14ac:dyDescent="0.2">
      <c r="A1812" s="6">
        <v>44296</v>
      </c>
      <c r="B1812" t="s">
        <v>42</v>
      </c>
      <c r="C1812" t="s">
        <v>41</v>
      </c>
      <c r="D1812">
        <v>5.9</v>
      </c>
      <c r="E1812" t="str">
        <f>VLOOKUP(Transaction[[#This Row],[Category]],categories[],2,FALSE)</f>
        <v>Services</v>
      </c>
    </row>
    <row r="1813" spans="1:5" x14ac:dyDescent="0.2">
      <c r="A1813" s="6">
        <v>44296</v>
      </c>
      <c r="B1813" t="s">
        <v>29</v>
      </c>
      <c r="C1813" t="s">
        <v>19</v>
      </c>
      <c r="D1813">
        <v>15.47</v>
      </c>
      <c r="E1813" t="str">
        <f>VLOOKUP(Transaction[[#This Row],[Category]],categories[],2,FALSE)</f>
        <v>Dining/Travel</v>
      </c>
    </row>
    <row r="1814" spans="1:5" x14ac:dyDescent="0.2">
      <c r="A1814" s="6">
        <v>44296</v>
      </c>
      <c r="B1814" t="s">
        <v>22</v>
      </c>
      <c r="C1814" t="s">
        <v>19</v>
      </c>
      <c r="D1814">
        <v>50.82</v>
      </c>
      <c r="E1814" t="str">
        <f>VLOOKUP(Transaction[[#This Row],[Category]],categories[],2,FALSE)</f>
        <v>Dining/Travel</v>
      </c>
    </row>
    <row r="1815" spans="1:5" x14ac:dyDescent="0.2">
      <c r="A1815" s="6">
        <v>44296</v>
      </c>
      <c r="B1815" t="s">
        <v>46</v>
      </c>
      <c r="C1815" t="s">
        <v>19</v>
      </c>
      <c r="D1815">
        <v>29.79</v>
      </c>
      <c r="E1815" t="str">
        <f>VLOOKUP(Transaction[[#This Row],[Category]],categories[],2,FALSE)</f>
        <v>Dining/Travel</v>
      </c>
    </row>
    <row r="1816" spans="1:5" x14ac:dyDescent="0.2">
      <c r="A1816" s="6">
        <v>44296</v>
      </c>
      <c r="B1816" t="s">
        <v>28</v>
      </c>
      <c r="C1816" t="s">
        <v>23</v>
      </c>
      <c r="D1816">
        <v>8.85</v>
      </c>
      <c r="E1816" t="str">
        <f>VLOOKUP(Transaction[[#This Row],[Category]],categories[],2,FALSE)</f>
        <v>Merchandise</v>
      </c>
    </row>
    <row r="1817" spans="1:5" x14ac:dyDescent="0.2">
      <c r="A1817" s="6">
        <v>44297</v>
      </c>
      <c r="B1817" t="s">
        <v>28</v>
      </c>
      <c r="C1817" t="s">
        <v>23</v>
      </c>
      <c r="D1817">
        <v>16.61</v>
      </c>
      <c r="E1817" t="str">
        <f>VLOOKUP(Transaction[[#This Row],[Category]],categories[],2,FALSE)</f>
        <v>Merchandise</v>
      </c>
    </row>
    <row r="1818" spans="1:5" x14ac:dyDescent="0.2">
      <c r="A1818" s="6">
        <v>44297</v>
      </c>
      <c r="B1818" t="s">
        <v>52</v>
      </c>
      <c r="C1818" t="s">
        <v>23</v>
      </c>
      <c r="D1818">
        <v>12.95</v>
      </c>
      <c r="E1818" t="str">
        <f>VLOOKUP(Transaction[[#This Row],[Category]],categories[],2,FALSE)</f>
        <v>Merchandise</v>
      </c>
    </row>
    <row r="1819" spans="1:5" x14ac:dyDescent="0.2">
      <c r="A1819" s="6">
        <v>44297</v>
      </c>
      <c r="B1819" t="s">
        <v>37</v>
      </c>
      <c r="C1819" t="s">
        <v>19</v>
      </c>
      <c r="D1819">
        <v>31.23</v>
      </c>
      <c r="E1819" t="str">
        <f>VLOOKUP(Transaction[[#This Row],[Category]],categories[],2,FALSE)</f>
        <v>Dining/Travel</v>
      </c>
    </row>
    <row r="1820" spans="1:5" x14ac:dyDescent="0.2">
      <c r="A1820" s="6">
        <v>44298</v>
      </c>
      <c r="B1820" t="s">
        <v>76</v>
      </c>
      <c r="C1820" t="s">
        <v>67</v>
      </c>
      <c r="D1820">
        <v>570.44000000000005</v>
      </c>
      <c r="E1820" t="str">
        <f>VLOOKUP(Transaction[[#This Row],[Category]],categories[],2,FALSE)</f>
        <v>Merchandise</v>
      </c>
    </row>
    <row r="1821" spans="1:5" x14ac:dyDescent="0.2">
      <c r="A1821" s="6">
        <v>44298</v>
      </c>
      <c r="B1821" t="s">
        <v>38</v>
      </c>
      <c r="C1821" t="s">
        <v>23</v>
      </c>
      <c r="D1821">
        <v>35.119999999999997</v>
      </c>
      <c r="E1821" t="str">
        <f>VLOOKUP(Transaction[[#This Row],[Category]],categories[],2,FALSE)</f>
        <v>Merchandise</v>
      </c>
    </row>
    <row r="1822" spans="1:5" x14ac:dyDescent="0.2">
      <c r="A1822" s="6">
        <v>44298</v>
      </c>
      <c r="B1822" t="s">
        <v>39</v>
      </c>
      <c r="C1822" t="s">
        <v>23</v>
      </c>
      <c r="D1822">
        <v>7.2</v>
      </c>
      <c r="E1822" t="str">
        <f>VLOOKUP(Transaction[[#This Row],[Category]],categories[],2,FALSE)</f>
        <v>Merchandise</v>
      </c>
    </row>
    <row r="1823" spans="1:5" x14ac:dyDescent="0.2">
      <c r="A1823" s="6">
        <v>44298</v>
      </c>
      <c r="B1823" t="s">
        <v>47</v>
      </c>
      <c r="C1823" t="s">
        <v>20</v>
      </c>
      <c r="D1823">
        <v>6.35</v>
      </c>
      <c r="E1823" t="str">
        <f>VLOOKUP(Transaction[[#This Row],[Category]],categories[],2,FALSE)</f>
        <v>Utilities</v>
      </c>
    </row>
    <row r="1824" spans="1:5" x14ac:dyDescent="0.2">
      <c r="A1824" s="6">
        <v>44298</v>
      </c>
      <c r="B1824" t="s">
        <v>44</v>
      </c>
      <c r="C1824" t="s">
        <v>41</v>
      </c>
      <c r="D1824">
        <v>20.22</v>
      </c>
      <c r="E1824" t="str">
        <f>VLOOKUP(Transaction[[#This Row],[Category]],categories[],2,FALSE)</f>
        <v>Services</v>
      </c>
    </row>
    <row r="1825" spans="1:5" x14ac:dyDescent="0.2">
      <c r="A1825" s="6">
        <v>44299</v>
      </c>
      <c r="B1825" t="s">
        <v>28</v>
      </c>
      <c r="C1825" t="s">
        <v>23</v>
      </c>
      <c r="D1825">
        <v>147.86000000000001</v>
      </c>
      <c r="E1825" t="str">
        <f>VLOOKUP(Transaction[[#This Row],[Category]],categories[],2,FALSE)</f>
        <v>Merchandise</v>
      </c>
    </row>
    <row r="1826" spans="1:5" x14ac:dyDescent="0.2">
      <c r="A1826" s="6">
        <v>44299</v>
      </c>
      <c r="B1826" t="s">
        <v>33</v>
      </c>
      <c r="C1826" t="s">
        <v>19</v>
      </c>
      <c r="D1826">
        <v>8.06</v>
      </c>
      <c r="E1826" t="str">
        <f>VLOOKUP(Transaction[[#This Row],[Category]],categories[],2,FALSE)</f>
        <v>Dining/Travel</v>
      </c>
    </row>
    <row r="1827" spans="1:5" x14ac:dyDescent="0.2">
      <c r="A1827" s="6">
        <v>44300</v>
      </c>
      <c r="B1827" t="s">
        <v>33</v>
      </c>
      <c r="C1827" t="s">
        <v>19</v>
      </c>
      <c r="D1827">
        <v>17.39</v>
      </c>
      <c r="E1827" t="str">
        <f>VLOOKUP(Transaction[[#This Row],[Category]],categories[],2,FALSE)</f>
        <v>Dining/Travel</v>
      </c>
    </row>
    <row r="1828" spans="1:5" x14ac:dyDescent="0.2">
      <c r="A1828" s="6">
        <v>44300</v>
      </c>
      <c r="B1828" t="s">
        <v>27</v>
      </c>
      <c r="C1828" t="s">
        <v>26</v>
      </c>
      <c r="D1828">
        <v>15.25</v>
      </c>
      <c r="E1828" t="str">
        <f>VLOOKUP(Transaction[[#This Row],[Category]],categories[],2,FALSE)</f>
        <v>Services</v>
      </c>
    </row>
    <row r="1829" spans="1:5" x14ac:dyDescent="0.2">
      <c r="A1829" s="6">
        <v>44300</v>
      </c>
      <c r="B1829" t="s">
        <v>27</v>
      </c>
      <c r="C1829" t="s">
        <v>26</v>
      </c>
      <c r="D1829">
        <v>333.12</v>
      </c>
      <c r="E1829" t="str">
        <f>VLOOKUP(Transaction[[#This Row],[Category]],categories[],2,FALSE)</f>
        <v>Services</v>
      </c>
    </row>
    <row r="1830" spans="1:5" x14ac:dyDescent="0.2">
      <c r="A1830" s="6">
        <v>44301</v>
      </c>
      <c r="B1830" t="s">
        <v>46</v>
      </c>
      <c r="C1830" t="s">
        <v>19</v>
      </c>
      <c r="D1830">
        <v>14.1</v>
      </c>
      <c r="E1830" t="str">
        <f>VLOOKUP(Transaction[[#This Row],[Category]],categories[],2,FALSE)</f>
        <v>Dining/Travel</v>
      </c>
    </row>
    <row r="1831" spans="1:5" x14ac:dyDescent="0.2">
      <c r="A1831" s="6">
        <v>44302</v>
      </c>
      <c r="B1831" t="s">
        <v>24</v>
      </c>
      <c r="C1831" t="s">
        <v>23</v>
      </c>
      <c r="D1831">
        <v>26.97</v>
      </c>
      <c r="E1831" t="str">
        <f>VLOOKUP(Transaction[[#This Row],[Category]],categories[],2,FALSE)</f>
        <v>Merchandise</v>
      </c>
    </row>
    <row r="1832" spans="1:5" x14ac:dyDescent="0.2">
      <c r="A1832" s="6">
        <v>44302</v>
      </c>
      <c r="B1832" t="s">
        <v>36</v>
      </c>
      <c r="C1832" t="s">
        <v>35</v>
      </c>
      <c r="D1832">
        <v>166.19</v>
      </c>
      <c r="E1832" t="str">
        <f>VLOOKUP(Transaction[[#This Row],[Category]],categories[],2,FALSE)</f>
        <v>Services</v>
      </c>
    </row>
    <row r="1833" spans="1:5" x14ac:dyDescent="0.2">
      <c r="A1833" s="6">
        <v>44302</v>
      </c>
      <c r="B1833" t="s">
        <v>31</v>
      </c>
      <c r="C1833" t="s">
        <v>23</v>
      </c>
      <c r="D1833">
        <v>66.010000000000005</v>
      </c>
      <c r="E1833" t="str">
        <f>VLOOKUP(Transaction[[#This Row],[Category]],categories[],2,FALSE)</f>
        <v>Merchandise</v>
      </c>
    </row>
    <row r="1834" spans="1:5" x14ac:dyDescent="0.2">
      <c r="A1834" s="6">
        <v>44302</v>
      </c>
      <c r="B1834" t="s">
        <v>34</v>
      </c>
      <c r="C1834" t="s">
        <v>19</v>
      </c>
      <c r="D1834">
        <v>14.7</v>
      </c>
      <c r="E1834" t="str">
        <f>VLOOKUP(Transaction[[#This Row],[Category]],categories[],2,FALSE)</f>
        <v>Dining/Travel</v>
      </c>
    </row>
    <row r="1835" spans="1:5" x14ac:dyDescent="0.2">
      <c r="A1835" s="6">
        <v>44302</v>
      </c>
      <c r="B1835" t="s">
        <v>69</v>
      </c>
      <c r="C1835" t="s">
        <v>68</v>
      </c>
      <c r="D1835">
        <v>96.62</v>
      </c>
      <c r="E1835" t="str">
        <f>VLOOKUP(Transaction[[#This Row],[Category]],categories[],2,FALSE)</f>
        <v>Dining/Travel</v>
      </c>
    </row>
    <row r="1836" spans="1:5" x14ac:dyDescent="0.2">
      <c r="A1836" s="6">
        <v>44303</v>
      </c>
      <c r="B1836" t="s">
        <v>55</v>
      </c>
      <c r="C1836" t="s">
        <v>19</v>
      </c>
      <c r="D1836">
        <v>33.26</v>
      </c>
      <c r="E1836" t="str">
        <f>VLOOKUP(Transaction[[#This Row],[Category]],categories[],2,FALSE)</f>
        <v>Dining/Travel</v>
      </c>
    </row>
    <row r="1837" spans="1:5" x14ac:dyDescent="0.2">
      <c r="A1837" s="6">
        <v>44303</v>
      </c>
      <c r="B1837" t="s">
        <v>45</v>
      </c>
      <c r="C1837" t="s">
        <v>19</v>
      </c>
      <c r="D1837">
        <v>72.87</v>
      </c>
      <c r="E1837" t="str">
        <f>VLOOKUP(Transaction[[#This Row],[Category]],categories[],2,FALSE)</f>
        <v>Dining/Travel</v>
      </c>
    </row>
    <row r="1838" spans="1:5" x14ac:dyDescent="0.2">
      <c r="A1838" s="6">
        <v>44303</v>
      </c>
      <c r="B1838" t="s">
        <v>33</v>
      </c>
      <c r="C1838" t="s">
        <v>19</v>
      </c>
      <c r="D1838">
        <v>20.45</v>
      </c>
      <c r="E1838" t="str">
        <f>VLOOKUP(Transaction[[#This Row],[Category]],categories[],2,FALSE)</f>
        <v>Dining/Travel</v>
      </c>
    </row>
    <row r="1839" spans="1:5" x14ac:dyDescent="0.2">
      <c r="A1839" s="6">
        <v>44304</v>
      </c>
      <c r="B1839" t="s">
        <v>24</v>
      </c>
      <c r="C1839" t="s">
        <v>23</v>
      </c>
      <c r="D1839">
        <v>54.02</v>
      </c>
      <c r="E1839" t="str">
        <f>VLOOKUP(Transaction[[#This Row],[Category]],categories[],2,FALSE)</f>
        <v>Merchandise</v>
      </c>
    </row>
    <row r="1840" spans="1:5" x14ac:dyDescent="0.2">
      <c r="A1840" s="6">
        <v>44304</v>
      </c>
      <c r="B1840" t="s">
        <v>39</v>
      </c>
      <c r="C1840" t="s">
        <v>23</v>
      </c>
      <c r="D1840">
        <v>40.06</v>
      </c>
      <c r="E1840" t="str">
        <f>VLOOKUP(Transaction[[#This Row],[Category]],categories[],2,FALSE)</f>
        <v>Merchandise</v>
      </c>
    </row>
    <row r="1841" spans="1:5" x14ac:dyDescent="0.2">
      <c r="A1841" s="6">
        <v>44305</v>
      </c>
      <c r="B1841" t="s">
        <v>42</v>
      </c>
      <c r="C1841" t="s">
        <v>41</v>
      </c>
      <c r="D1841">
        <v>7.5</v>
      </c>
      <c r="E1841" t="str">
        <f>VLOOKUP(Transaction[[#This Row],[Category]],categories[],2,FALSE)</f>
        <v>Services</v>
      </c>
    </row>
    <row r="1842" spans="1:5" x14ac:dyDescent="0.2">
      <c r="A1842" s="6">
        <v>44306</v>
      </c>
      <c r="B1842" t="s">
        <v>45</v>
      </c>
      <c r="C1842" t="s">
        <v>19</v>
      </c>
      <c r="D1842">
        <v>10.029999999999999</v>
      </c>
      <c r="E1842" t="str">
        <f>VLOOKUP(Transaction[[#This Row],[Category]],categories[],2,FALSE)</f>
        <v>Dining/Travel</v>
      </c>
    </row>
    <row r="1843" spans="1:5" x14ac:dyDescent="0.2">
      <c r="A1843" s="6">
        <v>44306</v>
      </c>
      <c r="B1843" t="s">
        <v>32</v>
      </c>
      <c r="C1843" t="s">
        <v>19</v>
      </c>
      <c r="D1843">
        <v>56.48</v>
      </c>
      <c r="E1843" t="str">
        <f>VLOOKUP(Transaction[[#This Row],[Category]],categories[],2,FALSE)</f>
        <v>Dining/Travel</v>
      </c>
    </row>
    <row r="1844" spans="1:5" x14ac:dyDescent="0.2">
      <c r="A1844" s="6">
        <v>44306</v>
      </c>
      <c r="B1844" t="s">
        <v>33</v>
      </c>
      <c r="C1844" t="s">
        <v>19</v>
      </c>
      <c r="D1844">
        <v>75.900000000000006</v>
      </c>
      <c r="E1844" t="str">
        <f>VLOOKUP(Transaction[[#This Row],[Category]],categories[],2,FALSE)</f>
        <v>Dining/Travel</v>
      </c>
    </row>
    <row r="1845" spans="1:5" x14ac:dyDescent="0.2">
      <c r="A1845" s="6">
        <v>44306</v>
      </c>
      <c r="B1845" t="s">
        <v>38</v>
      </c>
      <c r="C1845" t="s">
        <v>23</v>
      </c>
      <c r="D1845">
        <v>81.58</v>
      </c>
      <c r="E1845" t="str">
        <f>VLOOKUP(Transaction[[#This Row],[Category]],categories[],2,FALSE)</f>
        <v>Merchandise</v>
      </c>
    </row>
    <row r="1846" spans="1:5" x14ac:dyDescent="0.2">
      <c r="A1846" s="6">
        <v>44306</v>
      </c>
      <c r="B1846" t="s">
        <v>38</v>
      </c>
      <c r="C1846" t="s">
        <v>23</v>
      </c>
      <c r="D1846">
        <v>63.03</v>
      </c>
      <c r="E1846" t="str">
        <f>VLOOKUP(Transaction[[#This Row],[Category]],categories[],2,FALSE)</f>
        <v>Merchandise</v>
      </c>
    </row>
    <row r="1847" spans="1:5" x14ac:dyDescent="0.2">
      <c r="A1847" s="6">
        <v>44307</v>
      </c>
      <c r="B1847" t="s">
        <v>39</v>
      </c>
      <c r="C1847" t="s">
        <v>23</v>
      </c>
      <c r="D1847">
        <v>383.4</v>
      </c>
      <c r="E1847" t="str">
        <f>VLOOKUP(Transaction[[#This Row],[Category]],categories[],2,FALSE)</f>
        <v>Merchandise</v>
      </c>
    </row>
    <row r="1848" spans="1:5" x14ac:dyDescent="0.2">
      <c r="A1848" s="6">
        <v>44307</v>
      </c>
      <c r="B1848" t="s">
        <v>45</v>
      </c>
      <c r="C1848" t="s">
        <v>19</v>
      </c>
      <c r="D1848">
        <v>43.03</v>
      </c>
      <c r="E1848" t="str">
        <f>VLOOKUP(Transaction[[#This Row],[Category]],categories[],2,FALSE)</f>
        <v>Dining/Travel</v>
      </c>
    </row>
    <row r="1849" spans="1:5" x14ac:dyDescent="0.2">
      <c r="A1849" s="6">
        <v>44307</v>
      </c>
      <c r="B1849" t="s">
        <v>40</v>
      </c>
      <c r="C1849" t="s">
        <v>19</v>
      </c>
      <c r="D1849">
        <v>48</v>
      </c>
      <c r="E1849" t="str">
        <f>VLOOKUP(Transaction[[#This Row],[Category]],categories[],2,FALSE)</f>
        <v>Dining/Travel</v>
      </c>
    </row>
    <row r="1850" spans="1:5" x14ac:dyDescent="0.2">
      <c r="A1850" s="6">
        <v>44307</v>
      </c>
      <c r="B1850" t="s">
        <v>32</v>
      </c>
      <c r="C1850" t="s">
        <v>19</v>
      </c>
      <c r="D1850">
        <v>22.8</v>
      </c>
      <c r="E1850" t="str">
        <f>VLOOKUP(Transaction[[#This Row],[Category]],categories[],2,FALSE)</f>
        <v>Dining/Travel</v>
      </c>
    </row>
    <row r="1851" spans="1:5" x14ac:dyDescent="0.2">
      <c r="A1851" s="6">
        <v>44307</v>
      </c>
      <c r="B1851" t="s">
        <v>24</v>
      </c>
      <c r="C1851" t="s">
        <v>23</v>
      </c>
      <c r="D1851">
        <v>4.2300000000000004</v>
      </c>
      <c r="E1851" t="str">
        <f>VLOOKUP(Transaction[[#This Row],[Category]],categories[],2,FALSE)</f>
        <v>Merchandise</v>
      </c>
    </row>
    <row r="1852" spans="1:5" x14ac:dyDescent="0.2">
      <c r="A1852" s="6">
        <v>44307</v>
      </c>
      <c r="B1852" t="s">
        <v>24</v>
      </c>
      <c r="C1852" t="s">
        <v>23</v>
      </c>
      <c r="D1852">
        <v>45.86</v>
      </c>
      <c r="E1852" t="str">
        <f>VLOOKUP(Transaction[[#This Row],[Category]],categories[],2,FALSE)</f>
        <v>Merchandise</v>
      </c>
    </row>
    <row r="1853" spans="1:5" x14ac:dyDescent="0.2">
      <c r="A1853" s="6">
        <v>44307</v>
      </c>
      <c r="B1853" t="s">
        <v>40</v>
      </c>
      <c r="C1853" t="s">
        <v>19</v>
      </c>
      <c r="D1853">
        <v>33.39</v>
      </c>
      <c r="E1853" t="str">
        <f>VLOOKUP(Transaction[[#This Row],[Category]],categories[],2,FALSE)</f>
        <v>Dining/Travel</v>
      </c>
    </row>
    <row r="1854" spans="1:5" x14ac:dyDescent="0.2">
      <c r="A1854" s="6">
        <v>44308</v>
      </c>
      <c r="B1854" t="s">
        <v>66</v>
      </c>
      <c r="C1854" t="s">
        <v>65</v>
      </c>
      <c r="D1854">
        <v>104.33</v>
      </c>
      <c r="E1854" t="str">
        <f>VLOOKUP(Transaction[[#This Row],[Category]],categories[],2,FALSE)</f>
        <v>Dining/Travel</v>
      </c>
    </row>
    <row r="1855" spans="1:5" x14ac:dyDescent="0.2">
      <c r="A1855" s="6">
        <v>44308</v>
      </c>
      <c r="B1855" t="s">
        <v>43</v>
      </c>
      <c r="C1855" t="s">
        <v>10</v>
      </c>
      <c r="D1855">
        <v>120</v>
      </c>
      <c r="E1855" t="str">
        <f>VLOOKUP(Transaction[[#This Row],[Category]],categories[],2,FALSE)</f>
        <v>Utilities</v>
      </c>
    </row>
    <row r="1856" spans="1:5" x14ac:dyDescent="0.2">
      <c r="A1856" s="6">
        <v>44308</v>
      </c>
      <c r="B1856" t="s">
        <v>28</v>
      </c>
      <c r="C1856" t="s">
        <v>23</v>
      </c>
      <c r="D1856">
        <v>14.54</v>
      </c>
      <c r="E1856" t="str">
        <f>VLOOKUP(Transaction[[#This Row],[Category]],categories[],2,FALSE)</f>
        <v>Merchandise</v>
      </c>
    </row>
    <row r="1857" spans="1:5" x14ac:dyDescent="0.2">
      <c r="A1857" s="6">
        <v>44308</v>
      </c>
      <c r="B1857" t="s">
        <v>29</v>
      </c>
      <c r="C1857" t="s">
        <v>19</v>
      </c>
      <c r="D1857">
        <v>148.13</v>
      </c>
      <c r="E1857" t="str">
        <f>VLOOKUP(Transaction[[#This Row],[Category]],categories[],2,FALSE)</f>
        <v>Dining/Travel</v>
      </c>
    </row>
    <row r="1858" spans="1:5" x14ac:dyDescent="0.2">
      <c r="A1858" s="6">
        <v>44309</v>
      </c>
      <c r="B1858" t="s">
        <v>69</v>
      </c>
      <c r="C1858" t="s">
        <v>68</v>
      </c>
      <c r="D1858">
        <v>87.12</v>
      </c>
      <c r="E1858" t="str">
        <f>VLOOKUP(Transaction[[#This Row],[Category]],categories[],2,FALSE)</f>
        <v>Dining/Travel</v>
      </c>
    </row>
    <row r="1859" spans="1:5" x14ac:dyDescent="0.2">
      <c r="A1859" s="6">
        <v>44309</v>
      </c>
      <c r="B1859" t="s">
        <v>32</v>
      </c>
      <c r="C1859" t="s">
        <v>19</v>
      </c>
      <c r="D1859">
        <v>61</v>
      </c>
      <c r="E1859" t="str">
        <f>VLOOKUP(Transaction[[#This Row],[Category]],categories[],2,FALSE)</f>
        <v>Dining/Travel</v>
      </c>
    </row>
    <row r="1860" spans="1:5" x14ac:dyDescent="0.2">
      <c r="A1860" s="6">
        <v>44309</v>
      </c>
      <c r="B1860" t="s">
        <v>39</v>
      </c>
      <c r="C1860" t="s">
        <v>23</v>
      </c>
      <c r="D1860">
        <v>33.96</v>
      </c>
      <c r="E1860" t="str">
        <f>VLOOKUP(Transaction[[#This Row],[Category]],categories[],2,FALSE)</f>
        <v>Merchandise</v>
      </c>
    </row>
    <row r="1861" spans="1:5" x14ac:dyDescent="0.2">
      <c r="A1861" s="6">
        <v>44310</v>
      </c>
      <c r="B1861" t="s">
        <v>54</v>
      </c>
      <c r="C1861" t="s">
        <v>19</v>
      </c>
      <c r="D1861">
        <v>56.82</v>
      </c>
      <c r="E1861" t="str">
        <f>VLOOKUP(Transaction[[#This Row],[Category]],categories[],2,FALSE)</f>
        <v>Dining/Travel</v>
      </c>
    </row>
    <row r="1862" spans="1:5" x14ac:dyDescent="0.2">
      <c r="A1862" s="6">
        <v>44311</v>
      </c>
      <c r="B1862" t="s">
        <v>46</v>
      </c>
      <c r="C1862" t="s">
        <v>19</v>
      </c>
      <c r="D1862">
        <v>60.66</v>
      </c>
      <c r="E1862" t="str">
        <f>VLOOKUP(Transaction[[#This Row],[Category]],categories[],2,FALSE)</f>
        <v>Dining/Travel</v>
      </c>
    </row>
    <row r="1863" spans="1:5" x14ac:dyDescent="0.2">
      <c r="A1863" s="6">
        <v>44312</v>
      </c>
      <c r="B1863" t="s">
        <v>31</v>
      </c>
      <c r="C1863" t="s">
        <v>23</v>
      </c>
      <c r="D1863">
        <v>35.15</v>
      </c>
      <c r="E1863" t="str">
        <f>VLOOKUP(Transaction[[#This Row],[Category]],categories[],2,FALSE)</f>
        <v>Merchandise</v>
      </c>
    </row>
    <row r="1864" spans="1:5" x14ac:dyDescent="0.2">
      <c r="A1864" s="6">
        <v>44312</v>
      </c>
      <c r="B1864" t="s">
        <v>29</v>
      </c>
      <c r="C1864" t="s">
        <v>19</v>
      </c>
      <c r="D1864">
        <v>19.54</v>
      </c>
      <c r="E1864" t="str">
        <f>VLOOKUP(Transaction[[#This Row],[Category]],categories[],2,FALSE)</f>
        <v>Dining/Travel</v>
      </c>
    </row>
    <row r="1865" spans="1:5" x14ac:dyDescent="0.2">
      <c r="A1865" s="6">
        <v>44312</v>
      </c>
      <c r="B1865" t="s">
        <v>32</v>
      </c>
      <c r="C1865" t="s">
        <v>19</v>
      </c>
      <c r="D1865">
        <v>25.16</v>
      </c>
      <c r="E1865" t="str">
        <f>VLOOKUP(Transaction[[#This Row],[Category]],categories[],2,FALSE)</f>
        <v>Dining/Travel</v>
      </c>
    </row>
    <row r="1866" spans="1:5" x14ac:dyDescent="0.2">
      <c r="A1866" s="6">
        <v>44313</v>
      </c>
      <c r="B1866" t="s">
        <v>32</v>
      </c>
      <c r="C1866" t="s">
        <v>19</v>
      </c>
      <c r="D1866">
        <v>23.96</v>
      </c>
      <c r="E1866" t="str">
        <f>VLOOKUP(Transaction[[#This Row],[Category]],categories[],2,FALSE)</f>
        <v>Dining/Travel</v>
      </c>
    </row>
    <row r="1867" spans="1:5" x14ac:dyDescent="0.2">
      <c r="A1867" s="6">
        <v>44313</v>
      </c>
      <c r="B1867" t="s">
        <v>75</v>
      </c>
      <c r="C1867" t="s">
        <v>35</v>
      </c>
      <c r="D1867">
        <v>50.99</v>
      </c>
      <c r="E1867" t="str">
        <f>VLOOKUP(Transaction[[#This Row],[Category]],categories[],2,FALSE)</f>
        <v>Services</v>
      </c>
    </row>
    <row r="1868" spans="1:5" x14ac:dyDescent="0.2">
      <c r="A1868" s="6">
        <v>44313</v>
      </c>
      <c r="B1868" t="s">
        <v>38</v>
      </c>
      <c r="C1868" t="s">
        <v>23</v>
      </c>
      <c r="D1868">
        <v>33.01</v>
      </c>
      <c r="E1868" t="str">
        <f>VLOOKUP(Transaction[[#This Row],[Category]],categories[],2,FALSE)</f>
        <v>Merchandise</v>
      </c>
    </row>
    <row r="1869" spans="1:5" x14ac:dyDescent="0.2">
      <c r="A1869" s="6">
        <v>44313</v>
      </c>
      <c r="B1869" t="s">
        <v>28</v>
      </c>
      <c r="C1869" t="s">
        <v>23</v>
      </c>
      <c r="D1869">
        <v>207.52</v>
      </c>
      <c r="E1869" t="str">
        <f>VLOOKUP(Transaction[[#This Row],[Category]],categories[],2,FALSE)</f>
        <v>Merchandise</v>
      </c>
    </row>
    <row r="1870" spans="1:5" x14ac:dyDescent="0.2">
      <c r="A1870" s="6">
        <v>44314</v>
      </c>
      <c r="B1870" t="s">
        <v>31</v>
      </c>
      <c r="C1870" t="s">
        <v>23</v>
      </c>
      <c r="D1870">
        <v>33.5</v>
      </c>
      <c r="E1870" t="str">
        <f>VLOOKUP(Transaction[[#This Row],[Category]],categories[],2,FALSE)</f>
        <v>Merchandise</v>
      </c>
    </row>
    <row r="1871" spans="1:5" x14ac:dyDescent="0.2">
      <c r="A1871" s="6">
        <v>44314</v>
      </c>
      <c r="B1871" t="s">
        <v>39</v>
      </c>
      <c r="C1871" t="s">
        <v>23</v>
      </c>
      <c r="D1871">
        <v>39.340000000000003</v>
      </c>
      <c r="E1871" t="str">
        <f>VLOOKUP(Transaction[[#This Row],[Category]],categories[],2,FALSE)</f>
        <v>Merchandise</v>
      </c>
    </row>
    <row r="1872" spans="1:5" x14ac:dyDescent="0.2">
      <c r="A1872" s="6">
        <v>44314</v>
      </c>
      <c r="B1872" t="s">
        <v>31</v>
      </c>
      <c r="C1872" t="s">
        <v>23</v>
      </c>
      <c r="D1872">
        <v>38.19</v>
      </c>
      <c r="E1872" t="str">
        <f>VLOOKUP(Transaction[[#This Row],[Category]],categories[],2,FALSE)</f>
        <v>Merchandise</v>
      </c>
    </row>
    <row r="1873" spans="1:5" x14ac:dyDescent="0.2">
      <c r="A1873" s="6">
        <v>44314</v>
      </c>
      <c r="B1873" t="s">
        <v>29</v>
      </c>
      <c r="C1873" t="s">
        <v>19</v>
      </c>
      <c r="D1873">
        <v>105.07</v>
      </c>
      <c r="E1873" t="str">
        <f>VLOOKUP(Transaction[[#This Row],[Category]],categories[],2,FALSE)</f>
        <v>Dining/Travel</v>
      </c>
    </row>
    <row r="1874" spans="1:5" x14ac:dyDescent="0.2">
      <c r="A1874" s="6">
        <v>44314</v>
      </c>
      <c r="B1874" t="s">
        <v>45</v>
      </c>
      <c r="C1874" t="s">
        <v>19</v>
      </c>
      <c r="D1874">
        <v>48.65</v>
      </c>
      <c r="E1874" t="str">
        <f>VLOOKUP(Transaction[[#This Row],[Category]],categories[],2,FALSE)</f>
        <v>Dining/Travel</v>
      </c>
    </row>
    <row r="1875" spans="1:5" x14ac:dyDescent="0.2">
      <c r="A1875" s="6">
        <v>44315</v>
      </c>
      <c r="B1875" t="s">
        <v>69</v>
      </c>
      <c r="C1875" t="s">
        <v>68</v>
      </c>
      <c r="D1875">
        <v>90.29</v>
      </c>
      <c r="E1875" t="str">
        <f>VLOOKUP(Transaction[[#This Row],[Category]],categories[],2,FALSE)</f>
        <v>Dining/Travel</v>
      </c>
    </row>
    <row r="1876" spans="1:5" x14ac:dyDescent="0.2">
      <c r="A1876" s="6">
        <v>44315</v>
      </c>
      <c r="B1876" t="s">
        <v>38</v>
      </c>
      <c r="C1876" t="s">
        <v>23</v>
      </c>
      <c r="D1876">
        <v>33.840000000000003</v>
      </c>
      <c r="E1876" t="str">
        <f>VLOOKUP(Transaction[[#This Row],[Category]],categories[],2,FALSE)</f>
        <v>Merchandise</v>
      </c>
    </row>
    <row r="1877" spans="1:5" x14ac:dyDescent="0.2">
      <c r="A1877" s="6">
        <v>44316</v>
      </c>
      <c r="B1877" t="s">
        <v>37</v>
      </c>
      <c r="C1877" t="s">
        <v>19</v>
      </c>
      <c r="D1877">
        <v>9.11</v>
      </c>
      <c r="E1877" t="str">
        <f>VLOOKUP(Transaction[[#This Row],[Category]],categories[],2,FALSE)</f>
        <v>Dining/Travel</v>
      </c>
    </row>
    <row r="1878" spans="1:5" x14ac:dyDescent="0.2">
      <c r="A1878" s="6">
        <v>44316</v>
      </c>
      <c r="B1878" t="s">
        <v>43</v>
      </c>
      <c r="C1878" t="s">
        <v>10</v>
      </c>
      <c r="D1878">
        <v>60.32</v>
      </c>
      <c r="E1878" t="str">
        <f>VLOOKUP(Transaction[[#This Row],[Category]],categories[],2,FALSE)</f>
        <v>Utilities</v>
      </c>
    </row>
    <row r="1879" spans="1:5" x14ac:dyDescent="0.2">
      <c r="A1879" s="6">
        <v>44316</v>
      </c>
      <c r="B1879" t="s">
        <v>28</v>
      </c>
      <c r="C1879" t="s">
        <v>23</v>
      </c>
      <c r="D1879">
        <v>17.04</v>
      </c>
      <c r="E1879" t="str">
        <f>VLOOKUP(Transaction[[#This Row],[Category]],categories[],2,FALSE)</f>
        <v>Merchandise</v>
      </c>
    </row>
    <row r="1880" spans="1:5" x14ac:dyDescent="0.2">
      <c r="A1880" s="6">
        <v>44316</v>
      </c>
      <c r="B1880" t="s">
        <v>42</v>
      </c>
      <c r="C1880" t="s">
        <v>41</v>
      </c>
      <c r="D1880">
        <v>13.4</v>
      </c>
      <c r="E1880" t="str">
        <f>VLOOKUP(Transaction[[#This Row],[Category]],categories[],2,FALSE)</f>
        <v>Services</v>
      </c>
    </row>
    <row r="1881" spans="1:5" x14ac:dyDescent="0.2">
      <c r="A1881" s="6">
        <f>DATE(YEAR(A1880),MONTH(A1880)+1,1)</f>
        <v>44317</v>
      </c>
      <c r="B1881" t="s">
        <v>57</v>
      </c>
      <c r="C1881" t="s">
        <v>56</v>
      </c>
      <c r="D1881">
        <v>1565</v>
      </c>
      <c r="E1881" t="str">
        <f>VLOOKUP(Transaction[[#This Row],[Category]],categories[],2,FALSE)</f>
        <v>Mortgage/Rent</v>
      </c>
    </row>
    <row r="1882" spans="1:5" x14ac:dyDescent="0.2">
      <c r="A1882" s="6">
        <v>44317</v>
      </c>
      <c r="B1882" t="s">
        <v>39</v>
      </c>
      <c r="C1882" t="s">
        <v>23</v>
      </c>
      <c r="D1882">
        <v>17.28</v>
      </c>
      <c r="E1882" t="str">
        <f>VLOOKUP(Transaction[[#This Row],[Category]],categories[],2,FALSE)</f>
        <v>Merchandise</v>
      </c>
    </row>
    <row r="1883" spans="1:5" x14ac:dyDescent="0.2">
      <c r="A1883" s="6">
        <v>44317</v>
      </c>
      <c r="B1883" t="s">
        <v>52</v>
      </c>
      <c r="C1883" t="s">
        <v>23</v>
      </c>
      <c r="D1883">
        <v>16.5</v>
      </c>
      <c r="E1883" t="str">
        <f>VLOOKUP(Transaction[[#This Row],[Category]],categories[],2,FALSE)</f>
        <v>Merchandise</v>
      </c>
    </row>
    <row r="1884" spans="1:5" x14ac:dyDescent="0.2">
      <c r="A1884" s="6">
        <v>44318</v>
      </c>
      <c r="B1884" t="s">
        <v>30</v>
      </c>
      <c r="C1884" t="s">
        <v>26</v>
      </c>
      <c r="D1884">
        <v>19.2</v>
      </c>
      <c r="E1884" t="str">
        <f>VLOOKUP(Transaction[[#This Row],[Category]],categories[],2,FALSE)</f>
        <v>Services</v>
      </c>
    </row>
    <row r="1885" spans="1:5" x14ac:dyDescent="0.2">
      <c r="A1885" s="6">
        <v>44318</v>
      </c>
      <c r="B1885" t="s">
        <v>38</v>
      </c>
      <c r="C1885" t="s">
        <v>23</v>
      </c>
      <c r="D1885">
        <v>20.79</v>
      </c>
      <c r="E1885" t="str">
        <f>VLOOKUP(Transaction[[#This Row],[Category]],categories[],2,FALSE)</f>
        <v>Merchandise</v>
      </c>
    </row>
    <row r="1886" spans="1:5" x14ac:dyDescent="0.2">
      <c r="A1886" s="6">
        <v>44320</v>
      </c>
      <c r="B1886" t="s">
        <v>37</v>
      </c>
      <c r="C1886" t="s">
        <v>19</v>
      </c>
      <c r="D1886">
        <v>11.95</v>
      </c>
      <c r="E1886" t="str">
        <f>VLOOKUP(Transaction[[#This Row],[Category]],categories[],2,FALSE)</f>
        <v>Dining/Travel</v>
      </c>
    </row>
    <row r="1887" spans="1:5" x14ac:dyDescent="0.2">
      <c r="A1887" s="6">
        <v>44321</v>
      </c>
      <c r="B1887" t="s">
        <v>55</v>
      </c>
      <c r="C1887" t="s">
        <v>19</v>
      </c>
      <c r="D1887">
        <v>38.71</v>
      </c>
      <c r="E1887" t="str">
        <f>VLOOKUP(Transaction[[#This Row],[Category]],categories[],2,FALSE)</f>
        <v>Dining/Travel</v>
      </c>
    </row>
    <row r="1888" spans="1:5" x14ac:dyDescent="0.2">
      <c r="A1888" s="6">
        <v>44322</v>
      </c>
      <c r="B1888" t="s">
        <v>45</v>
      </c>
      <c r="C1888" t="s">
        <v>19</v>
      </c>
      <c r="D1888">
        <v>46.38</v>
      </c>
      <c r="E1888" t="str">
        <f>VLOOKUP(Transaction[[#This Row],[Category]],categories[],2,FALSE)</f>
        <v>Dining/Travel</v>
      </c>
    </row>
    <row r="1889" spans="1:5" x14ac:dyDescent="0.2">
      <c r="A1889" s="6">
        <v>44322</v>
      </c>
      <c r="B1889" t="s">
        <v>39</v>
      </c>
      <c r="C1889" t="s">
        <v>23</v>
      </c>
      <c r="D1889">
        <v>30.49</v>
      </c>
      <c r="E1889" t="str">
        <f>VLOOKUP(Transaction[[#This Row],[Category]],categories[],2,FALSE)</f>
        <v>Merchandise</v>
      </c>
    </row>
    <row r="1890" spans="1:5" x14ac:dyDescent="0.2">
      <c r="A1890" s="6">
        <v>44322</v>
      </c>
      <c r="B1890" t="s">
        <v>40</v>
      </c>
      <c r="C1890" t="s">
        <v>19</v>
      </c>
      <c r="D1890">
        <v>37.6</v>
      </c>
      <c r="E1890" t="str">
        <f>VLOOKUP(Transaction[[#This Row],[Category]],categories[],2,FALSE)</f>
        <v>Dining/Travel</v>
      </c>
    </row>
    <row r="1891" spans="1:5" x14ac:dyDescent="0.2">
      <c r="A1891" s="6">
        <v>44323</v>
      </c>
      <c r="B1891" t="s">
        <v>69</v>
      </c>
      <c r="C1891" t="s">
        <v>68</v>
      </c>
      <c r="D1891">
        <v>51.92</v>
      </c>
      <c r="E1891" t="str">
        <f>VLOOKUP(Transaction[[#This Row],[Category]],categories[],2,FALSE)</f>
        <v>Dining/Travel</v>
      </c>
    </row>
    <row r="1892" spans="1:5" x14ac:dyDescent="0.2">
      <c r="A1892" s="6">
        <v>44323</v>
      </c>
      <c r="B1892" t="s">
        <v>52</v>
      </c>
      <c r="C1892" t="s">
        <v>23</v>
      </c>
      <c r="D1892">
        <v>72.39</v>
      </c>
      <c r="E1892" t="str">
        <f>VLOOKUP(Transaction[[#This Row],[Category]],categories[],2,FALSE)</f>
        <v>Merchandise</v>
      </c>
    </row>
    <row r="1893" spans="1:5" x14ac:dyDescent="0.2">
      <c r="A1893" s="6">
        <v>44323</v>
      </c>
      <c r="B1893" t="s">
        <v>69</v>
      </c>
      <c r="C1893" t="s">
        <v>68</v>
      </c>
      <c r="D1893">
        <v>277.70999999999998</v>
      </c>
      <c r="E1893" t="str">
        <f>VLOOKUP(Transaction[[#This Row],[Category]],categories[],2,FALSE)</f>
        <v>Dining/Travel</v>
      </c>
    </row>
    <row r="1894" spans="1:5" x14ac:dyDescent="0.2">
      <c r="A1894" s="6">
        <v>44324</v>
      </c>
      <c r="B1894" t="s">
        <v>40</v>
      </c>
      <c r="C1894" t="s">
        <v>19</v>
      </c>
      <c r="D1894">
        <v>52.19</v>
      </c>
      <c r="E1894" t="str">
        <f>VLOOKUP(Transaction[[#This Row],[Category]],categories[],2,FALSE)</f>
        <v>Dining/Travel</v>
      </c>
    </row>
    <row r="1895" spans="1:5" x14ac:dyDescent="0.2">
      <c r="A1895" s="6">
        <v>44324</v>
      </c>
      <c r="B1895" t="s">
        <v>31</v>
      </c>
      <c r="C1895" t="s">
        <v>23</v>
      </c>
      <c r="D1895">
        <v>13.15</v>
      </c>
      <c r="E1895" t="str">
        <f>VLOOKUP(Transaction[[#This Row],[Category]],categories[],2,FALSE)</f>
        <v>Merchandise</v>
      </c>
    </row>
    <row r="1896" spans="1:5" x14ac:dyDescent="0.2">
      <c r="A1896" s="6">
        <v>44326</v>
      </c>
      <c r="B1896" t="s">
        <v>24</v>
      </c>
      <c r="C1896" t="s">
        <v>23</v>
      </c>
      <c r="D1896">
        <v>7.36</v>
      </c>
      <c r="E1896" t="str">
        <f>VLOOKUP(Transaction[[#This Row],[Category]],categories[],2,FALSE)</f>
        <v>Merchandise</v>
      </c>
    </row>
    <row r="1897" spans="1:5" x14ac:dyDescent="0.2">
      <c r="A1897" s="6">
        <v>44326</v>
      </c>
      <c r="B1897" t="s">
        <v>39</v>
      </c>
      <c r="C1897" t="s">
        <v>23</v>
      </c>
      <c r="D1897">
        <v>10.199999999999999</v>
      </c>
      <c r="E1897" t="str">
        <f>VLOOKUP(Transaction[[#This Row],[Category]],categories[],2,FALSE)</f>
        <v>Merchandise</v>
      </c>
    </row>
    <row r="1898" spans="1:5" x14ac:dyDescent="0.2">
      <c r="A1898" s="6">
        <v>44328</v>
      </c>
      <c r="B1898" t="s">
        <v>39</v>
      </c>
      <c r="C1898" t="s">
        <v>23</v>
      </c>
      <c r="D1898">
        <v>79.09</v>
      </c>
      <c r="E1898" t="str">
        <f>VLOOKUP(Transaction[[#This Row],[Category]],categories[],2,FALSE)</f>
        <v>Merchandise</v>
      </c>
    </row>
    <row r="1899" spans="1:5" x14ac:dyDescent="0.2">
      <c r="A1899" s="6">
        <v>44329</v>
      </c>
      <c r="B1899" t="s">
        <v>33</v>
      </c>
      <c r="C1899" t="s">
        <v>19</v>
      </c>
      <c r="D1899">
        <v>13.07</v>
      </c>
      <c r="E1899" t="str">
        <f>VLOOKUP(Transaction[[#This Row],[Category]],categories[],2,FALSE)</f>
        <v>Dining/Travel</v>
      </c>
    </row>
    <row r="1900" spans="1:5" x14ac:dyDescent="0.2">
      <c r="A1900" s="6">
        <v>44330</v>
      </c>
      <c r="B1900" t="s">
        <v>52</v>
      </c>
      <c r="C1900" t="s">
        <v>23</v>
      </c>
      <c r="D1900">
        <v>41.98</v>
      </c>
      <c r="E1900" t="str">
        <f>VLOOKUP(Transaction[[#This Row],[Category]],categories[],2,FALSE)</f>
        <v>Merchandise</v>
      </c>
    </row>
    <row r="1901" spans="1:5" x14ac:dyDescent="0.2">
      <c r="A1901" s="6">
        <v>44330</v>
      </c>
      <c r="B1901" t="s">
        <v>61</v>
      </c>
      <c r="C1901" t="s">
        <v>48</v>
      </c>
      <c r="D1901">
        <v>157.08000000000001</v>
      </c>
      <c r="E1901" t="str">
        <f>VLOOKUP(Transaction[[#This Row],[Category]],categories[],2,FALSE)</f>
        <v>Dining/Travel</v>
      </c>
    </row>
    <row r="1902" spans="1:5" x14ac:dyDescent="0.2">
      <c r="A1902" s="6">
        <v>44330</v>
      </c>
      <c r="B1902">
        <v>0</v>
      </c>
      <c r="C1902" t="s">
        <v>64</v>
      </c>
      <c r="D1902">
        <v>0</v>
      </c>
      <c r="E1902" t="str">
        <f>VLOOKUP(Transaction[[#This Row],[Category]],categories[],2,FALSE)</f>
        <v>Payment/Credit</v>
      </c>
    </row>
    <row r="1903" spans="1:5" x14ac:dyDescent="0.2">
      <c r="A1903" s="6">
        <v>44330</v>
      </c>
      <c r="B1903" t="s">
        <v>30</v>
      </c>
      <c r="C1903" t="s">
        <v>26</v>
      </c>
      <c r="D1903">
        <v>44.73</v>
      </c>
      <c r="E1903" t="str">
        <f>VLOOKUP(Transaction[[#This Row],[Category]],categories[],2,FALSE)</f>
        <v>Services</v>
      </c>
    </row>
    <row r="1904" spans="1:5" x14ac:dyDescent="0.2">
      <c r="A1904" s="6">
        <v>44330</v>
      </c>
      <c r="B1904" t="s">
        <v>37</v>
      </c>
      <c r="C1904" t="s">
        <v>19</v>
      </c>
      <c r="D1904">
        <v>14.96</v>
      </c>
      <c r="E1904" t="str">
        <f>VLOOKUP(Transaction[[#This Row],[Category]],categories[],2,FALSE)</f>
        <v>Dining/Travel</v>
      </c>
    </row>
    <row r="1905" spans="1:5" x14ac:dyDescent="0.2">
      <c r="A1905" s="6">
        <v>44331</v>
      </c>
      <c r="B1905" t="s">
        <v>58</v>
      </c>
      <c r="C1905" t="s">
        <v>41</v>
      </c>
      <c r="D1905">
        <v>10.73</v>
      </c>
      <c r="E1905" t="str">
        <f>VLOOKUP(Transaction[[#This Row],[Category]],categories[],2,FALSE)</f>
        <v>Services</v>
      </c>
    </row>
    <row r="1906" spans="1:5" x14ac:dyDescent="0.2">
      <c r="A1906" s="6">
        <v>44332</v>
      </c>
      <c r="B1906" t="s">
        <v>32</v>
      </c>
      <c r="C1906" t="s">
        <v>19</v>
      </c>
      <c r="D1906">
        <v>40.19</v>
      </c>
      <c r="E1906" t="str">
        <f>VLOOKUP(Transaction[[#This Row],[Category]],categories[],2,FALSE)</f>
        <v>Dining/Travel</v>
      </c>
    </row>
    <row r="1907" spans="1:5" x14ac:dyDescent="0.2">
      <c r="A1907" s="6">
        <v>44332</v>
      </c>
      <c r="B1907" t="s">
        <v>36</v>
      </c>
      <c r="C1907" t="s">
        <v>35</v>
      </c>
      <c r="D1907">
        <v>55.94</v>
      </c>
      <c r="E1907" t="str">
        <f>VLOOKUP(Transaction[[#This Row],[Category]],categories[],2,FALSE)</f>
        <v>Services</v>
      </c>
    </row>
    <row r="1908" spans="1:5" x14ac:dyDescent="0.2">
      <c r="A1908" s="6">
        <v>44333</v>
      </c>
      <c r="B1908" t="s">
        <v>47</v>
      </c>
      <c r="C1908" t="s">
        <v>20</v>
      </c>
      <c r="D1908">
        <v>200.71</v>
      </c>
      <c r="E1908" t="str">
        <f>VLOOKUP(Transaction[[#This Row],[Category]],categories[],2,FALSE)</f>
        <v>Utilities</v>
      </c>
    </row>
    <row r="1909" spans="1:5" x14ac:dyDescent="0.2">
      <c r="A1909" s="6">
        <v>44333</v>
      </c>
      <c r="B1909" t="s">
        <v>30</v>
      </c>
      <c r="C1909" t="s">
        <v>26</v>
      </c>
      <c r="D1909">
        <v>2.2599999999999998</v>
      </c>
      <c r="E1909" t="str">
        <f>VLOOKUP(Transaction[[#This Row],[Category]],categories[],2,FALSE)</f>
        <v>Services</v>
      </c>
    </row>
    <row r="1910" spans="1:5" x14ac:dyDescent="0.2">
      <c r="A1910" s="6">
        <v>44333</v>
      </c>
      <c r="B1910" t="s">
        <v>29</v>
      </c>
      <c r="C1910" t="s">
        <v>19</v>
      </c>
      <c r="D1910">
        <v>9.99</v>
      </c>
      <c r="E1910" t="str">
        <f>VLOOKUP(Transaction[[#This Row],[Category]],categories[],2,FALSE)</f>
        <v>Dining/Travel</v>
      </c>
    </row>
    <row r="1911" spans="1:5" x14ac:dyDescent="0.2">
      <c r="A1911" s="6">
        <v>44334</v>
      </c>
      <c r="B1911" t="s">
        <v>27</v>
      </c>
      <c r="C1911" t="s">
        <v>26</v>
      </c>
      <c r="D1911">
        <v>23.75</v>
      </c>
      <c r="E1911" t="str">
        <f>VLOOKUP(Transaction[[#This Row],[Category]],categories[],2,FALSE)</f>
        <v>Services</v>
      </c>
    </row>
    <row r="1912" spans="1:5" x14ac:dyDescent="0.2">
      <c r="A1912" s="6">
        <v>44334</v>
      </c>
      <c r="B1912" t="s">
        <v>38</v>
      </c>
      <c r="C1912" t="s">
        <v>23</v>
      </c>
      <c r="D1912">
        <v>73.8</v>
      </c>
      <c r="E1912" t="str">
        <f>VLOOKUP(Transaction[[#This Row],[Category]],categories[],2,FALSE)</f>
        <v>Merchandise</v>
      </c>
    </row>
    <row r="1913" spans="1:5" x14ac:dyDescent="0.2">
      <c r="A1913" s="6">
        <v>44334</v>
      </c>
      <c r="B1913" t="s">
        <v>43</v>
      </c>
      <c r="C1913" t="s">
        <v>10</v>
      </c>
      <c r="D1913">
        <v>163.56</v>
      </c>
      <c r="E1913" t="str">
        <f>VLOOKUP(Transaction[[#This Row],[Category]],categories[],2,FALSE)</f>
        <v>Utilities</v>
      </c>
    </row>
    <row r="1914" spans="1:5" x14ac:dyDescent="0.2">
      <c r="A1914" s="6">
        <v>44334</v>
      </c>
      <c r="B1914" t="s">
        <v>31</v>
      </c>
      <c r="C1914" t="s">
        <v>23</v>
      </c>
      <c r="D1914">
        <v>22.3</v>
      </c>
      <c r="E1914" t="str">
        <f>VLOOKUP(Transaction[[#This Row],[Category]],categories[],2,FALSE)</f>
        <v>Merchandise</v>
      </c>
    </row>
    <row r="1915" spans="1:5" x14ac:dyDescent="0.2">
      <c r="A1915" s="6">
        <v>44334</v>
      </c>
      <c r="B1915" t="s">
        <v>22</v>
      </c>
      <c r="C1915" t="s">
        <v>19</v>
      </c>
      <c r="D1915">
        <v>41.34</v>
      </c>
      <c r="E1915" t="str">
        <f>VLOOKUP(Transaction[[#This Row],[Category]],categories[],2,FALSE)</f>
        <v>Dining/Travel</v>
      </c>
    </row>
    <row r="1916" spans="1:5" x14ac:dyDescent="0.2">
      <c r="A1916" s="6">
        <v>44334</v>
      </c>
      <c r="B1916" t="s">
        <v>46</v>
      </c>
      <c r="C1916" t="s">
        <v>19</v>
      </c>
      <c r="D1916">
        <v>23.9</v>
      </c>
      <c r="E1916" t="str">
        <f>VLOOKUP(Transaction[[#This Row],[Category]],categories[],2,FALSE)</f>
        <v>Dining/Travel</v>
      </c>
    </row>
    <row r="1917" spans="1:5" x14ac:dyDescent="0.2">
      <c r="A1917" s="6">
        <v>44334</v>
      </c>
      <c r="B1917" t="s">
        <v>53</v>
      </c>
      <c r="C1917" t="s">
        <v>35</v>
      </c>
      <c r="D1917">
        <v>54.68</v>
      </c>
      <c r="E1917" t="str">
        <f>VLOOKUP(Transaction[[#This Row],[Category]],categories[],2,FALSE)</f>
        <v>Services</v>
      </c>
    </row>
    <row r="1918" spans="1:5" x14ac:dyDescent="0.2">
      <c r="A1918" s="6">
        <v>44334</v>
      </c>
      <c r="B1918" t="s">
        <v>69</v>
      </c>
      <c r="C1918" t="s">
        <v>68</v>
      </c>
      <c r="D1918">
        <v>234.43</v>
      </c>
      <c r="E1918" t="str">
        <f>VLOOKUP(Transaction[[#This Row],[Category]],categories[],2,FALSE)</f>
        <v>Dining/Travel</v>
      </c>
    </row>
    <row r="1919" spans="1:5" x14ac:dyDescent="0.2">
      <c r="A1919" s="6">
        <v>44335</v>
      </c>
      <c r="B1919" t="s">
        <v>39</v>
      </c>
      <c r="C1919" t="s">
        <v>23</v>
      </c>
      <c r="D1919">
        <v>87.03</v>
      </c>
      <c r="E1919" t="str">
        <f>VLOOKUP(Transaction[[#This Row],[Category]],categories[],2,FALSE)</f>
        <v>Merchandise</v>
      </c>
    </row>
    <row r="1920" spans="1:5" x14ac:dyDescent="0.2">
      <c r="A1920" s="6">
        <v>44336</v>
      </c>
      <c r="B1920" t="s">
        <v>28</v>
      </c>
      <c r="C1920" t="s">
        <v>23</v>
      </c>
      <c r="D1920">
        <v>73.86</v>
      </c>
      <c r="E1920" t="str">
        <f>VLOOKUP(Transaction[[#This Row],[Category]],categories[],2,FALSE)</f>
        <v>Merchandise</v>
      </c>
    </row>
    <row r="1921" spans="1:5" x14ac:dyDescent="0.2">
      <c r="A1921" s="6">
        <v>44336</v>
      </c>
      <c r="B1921" t="s">
        <v>33</v>
      </c>
      <c r="C1921" t="s">
        <v>19</v>
      </c>
      <c r="D1921">
        <v>8.5</v>
      </c>
      <c r="E1921" t="str">
        <f>VLOOKUP(Transaction[[#This Row],[Category]],categories[],2,FALSE)</f>
        <v>Dining/Travel</v>
      </c>
    </row>
    <row r="1922" spans="1:5" x14ac:dyDescent="0.2">
      <c r="A1922" s="6">
        <v>44337</v>
      </c>
      <c r="B1922" t="s">
        <v>38</v>
      </c>
      <c r="C1922" t="s">
        <v>23</v>
      </c>
      <c r="D1922">
        <v>85.1</v>
      </c>
      <c r="E1922" t="str">
        <f>VLOOKUP(Transaction[[#This Row],[Category]],categories[],2,FALSE)</f>
        <v>Merchandise</v>
      </c>
    </row>
    <row r="1923" spans="1:5" x14ac:dyDescent="0.2">
      <c r="A1923" s="6">
        <v>44338</v>
      </c>
      <c r="B1923" t="s">
        <v>38</v>
      </c>
      <c r="C1923" t="s">
        <v>23</v>
      </c>
      <c r="D1923">
        <v>66.11</v>
      </c>
      <c r="E1923" t="str">
        <f>VLOOKUP(Transaction[[#This Row],[Category]],categories[],2,FALSE)</f>
        <v>Merchandise</v>
      </c>
    </row>
    <row r="1924" spans="1:5" x14ac:dyDescent="0.2">
      <c r="A1924" s="6">
        <v>44338</v>
      </c>
      <c r="B1924" t="s">
        <v>52</v>
      </c>
      <c r="C1924" t="s">
        <v>23</v>
      </c>
      <c r="D1924">
        <v>12.03</v>
      </c>
      <c r="E1924" t="str">
        <f>VLOOKUP(Transaction[[#This Row],[Category]],categories[],2,FALSE)</f>
        <v>Merchandise</v>
      </c>
    </row>
    <row r="1925" spans="1:5" x14ac:dyDescent="0.2">
      <c r="A1925" s="6">
        <v>44338</v>
      </c>
      <c r="B1925" t="s">
        <v>52</v>
      </c>
      <c r="C1925" t="s">
        <v>23</v>
      </c>
      <c r="D1925">
        <v>54.94</v>
      </c>
      <c r="E1925" t="str">
        <f>VLOOKUP(Transaction[[#This Row],[Category]],categories[],2,FALSE)</f>
        <v>Merchandise</v>
      </c>
    </row>
    <row r="1926" spans="1:5" x14ac:dyDescent="0.2">
      <c r="A1926" s="6">
        <v>44338</v>
      </c>
      <c r="B1926" t="s">
        <v>39</v>
      </c>
      <c r="C1926" t="s">
        <v>23</v>
      </c>
      <c r="D1926">
        <v>53.8</v>
      </c>
      <c r="E1926" t="str">
        <f>VLOOKUP(Transaction[[#This Row],[Category]],categories[],2,FALSE)</f>
        <v>Merchandise</v>
      </c>
    </row>
    <row r="1927" spans="1:5" x14ac:dyDescent="0.2">
      <c r="A1927" s="6">
        <v>44338</v>
      </c>
      <c r="B1927" t="s">
        <v>24</v>
      </c>
      <c r="C1927" t="s">
        <v>23</v>
      </c>
      <c r="D1927">
        <v>49.43</v>
      </c>
      <c r="E1927" t="str">
        <f>VLOOKUP(Transaction[[#This Row],[Category]],categories[],2,FALSE)</f>
        <v>Merchandise</v>
      </c>
    </row>
    <row r="1928" spans="1:5" x14ac:dyDescent="0.2">
      <c r="A1928" s="6">
        <v>44339</v>
      </c>
      <c r="B1928" t="s">
        <v>30</v>
      </c>
      <c r="C1928" t="s">
        <v>26</v>
      </c>
      <c r="D1928">
        <v>36.549999999999997</v>
      </c>
      <c r="E1928" t="str">
        <f>VLOOKUP(Transaction[[#This Row],[Category]],categories[],2,FALSE)</f>
        <v>Services</v>
      </c>
    </row>
    <row r="1929" spans="1:5" x14ac:dyDescent="0.2">
      <c r="A1929" s="6">
        <v>44339</v>
      </c>
      <c r="B1929" t="s">
        <v>33</v>
      </c>
      <c r="C1929" t="s">
        <v>19</v>
      </c>
      <c r="D1929">
        <v>5.86</v>
      </c>
      <c r="E1929" t="str">
        <f>VLOOKUP(Transaction[[#This Row],[Category]],categories[],2,FALSE)</f>
        <v>Dining/Travel</v>
      </c>
    </row>
    <row r="1930" spans="1:5" x14ac:dyDescent="0.2">
      <c r="A1930" s="6">
        <v>44341</v>
      </c>
      <c r="B1930" t="s">
        <v>52</v>
      </c>
      <c r="C1930" t="s">
        <v>23</v>
      </c>
      <c r="D1930">
        <v>98.91</v>
      </c>
      <c r="E1930" t="str">
        <f>VLOOKUP(Transaction[[#This Row],[Category]],categories[],2,FALSE)</f>
        <v>Merchandise</v>
      </c>
    </row>
    <row r="1931" spans="1:5" x14ac:dyDescent="0.2">
      <c r="A1931" s="6">
        <v>44342</v>
      </c>
      <c r="B1931" t="s">
        <v>30</v>
      </c>
      <c r="C1931" t="s">
        <v>26</v>
      </c>
      <c r="D1931">
        <v>17.82</v>
      </c>
      <c r="E1931" t="str">
        <f>VLOOKUP(Transaction[[#This Row],[Category]],categories[],2,FALSE)</f>
        <v>Services</v>
      </c>
    </row>
    <row r="1932" spans="1:5" x14ac:dyDescent="0.2">
      <c r="A1932" s="6">
        <v>44342</v>
      </c>
      <c r="B1932" t="s">
        <v>31</v>
      </c>
      <c r="C1932" t="s">
        <v>23</v>
      </c>
      <c r="D1932">
        <v>42.74</v>
      </c>
      <c r="E1932" t="str">
        <f>VLOOKUP(Transaction[[#This Row],[Category]],categories[],2,FALSE)</f>
        <v>Merchandise</v>
      </c>
    </row>
    <row r="1933" spans="1:5" x14ac:dyDescent="0.2">
      <c r="A1933" s="6">
        <v>44342</v>
      </c>
      <c r="B1933" t="s">
        <v>32</v>
      </c>
      <c r="C1933" t="s">
        <v>19</v>
      </c>
      <c r="D1933">
        <v>39.619999999999997</v>
      </c>
      <c r="E1933" t="str">
        <f>VLOOKUP(Transaction[[#This Row],[Category]],categories[],2,FALSE)</f>
        <v>Dining/Travel</v>
      </c>
    </row>
    <row r="1934" spans="1:5" x14ac:dyDescent="0.2">
      <c r="A1934" s="6">
        <v>44343</v>
      </c>
      <c r="B1934" t="s">
        <v>33</v>
      </c>
      <c r="C1934" t="s">
        <v>19</v>
      </c>
      <c r="D1934">
        <v>5.42</v>
      </c>
      <c r="E1934" t="str">
        <f>VLOOKUP(Transaction[[#This Row],[Category]],categories[],2,FALSE)</f>
        <v>Dining/Travel</v>
      </c>
    </row>
    <row r="1935" spans="1:5" x14ac:dyDescent="0.2">
      <c r="A1935" s="6">
        <v>44343</v>
      </c>
      <c r="B1935" t="s">
        <v>59</v>
      </c>
      <c r="C1935" t="s">
        <v>18</v>
      </c>
      <c r="D1935">
        <v>13.14</v>
      </c>
      <c r="E1935" t="str">
        <f>VLOOKUP(Transaction[[#This Row],[Category]],categories[],2,FALSE)</f>
        <v>Dining/Travel</v>
      </c>
    </row>
    <row r="1936" spans="1:5" x14ac:dyDescent="0.2">
      <c r="A1936" s="6">
        <v>44344</v>
      </c>
      <c r="B1936" t="s">
        <v>55</v>
      </c>
      <c r="C1936" t="s">
        <v>19</v>
      </c>
      <c r="D1936">
        <v>21.64</v>
      </c>
      <c r="E1936" t="str">
        <f>VLOOKUP(Transaction[[#This Row],[Category]],categories[],2,FALSE)</f>
        <v>Dining/Travel</v>
      </c>
    </row>
    <row r="1937" spans="1:5" x14ac:dyDescent="0.2">
      <c r="A1937" s="6">
        <v>44345</v>
      </c>
      <c r="B1937" t="s">
        <v>38</v>
      </c>
      <c r="C1937" t="s">
        <v>23</v>
      </c>
      <c r="D1937">
        <v>50.44</v>
      </c>
      <c r="E1937" t="str">
        <f>VLOOKUP(Transaction[[#This Row],[Category]],categories[],2,FALSE)</f>
        <v>Merchandise</v>
      </c>
    </row>
    <row r="1938" spans="1:5" x14ac:dyDescent="0.2">
      <c r="A1938" s="6">
        <v>44345</v>
      </c>
      <c r="B1938" t="s">
        <v>46</v>
      </c>
      <c r="C1938" t="s">
        <v>19</v>
      </c>
      <c r="D1938">
        <v>30.55</v>
      </c>
      <c r="E1938" t="str">
        <f>VLOOKUP(Transaction[[#This Row],[Category]],categories[],2,FALSE)</f>
        <v>Dining/Travel</v>
      </c>
    </row>
    <row r="1939" spans="1:5" x14ac:dyDescent="0.2">
      <c r="A1939" s="6">
        <v>44346</v>
      </c>
      <c r="B1939" t="s">
        <v>33</v>
      </c>
      <c r="C1939" t="s">
        <v>19</v>
      </c>
      <c r="D1939">
        <v>9.58</v>
      </c>
      <c r="E1939" t="str">
        <f>VLOOKUP(Transaction[[#This Row],[Category]],categories[],2,FALSE)</f>
        <v>Dining/Travel</v>
      </c>
    </row>
    <row r="1940" spans="1:5" x14ac:dyDescent="0.2">
      <c r="A1940" s="6">
        <v>44347</v>
      </c>
      <c r="B1940" t="s">
        <v>28</v>
      </c>
      <c r="C1940" t="s">
        <v>23</v>
      </c>
      <c r="D1940">
        <v>39.799999999999997</v>
      </c>
      <c r="E1940" t="str">
        <f>VLOOKUP(Transaction[[#This Row],[Category]],categories[],2,FALSE)</f>
        <v>Merchandise</v>
      </c>
    </row>
    <row r="1941" spans="1:5" x14ac:dyDescent="0.2">
      <c r="A1941" s="6">
        <v>44347</v>
      </c>
      <c r="B1941" t="s">
        <v>24</v>
      </c>
      <c r="C1941" t="s">
        <v>23</v>
      </c>
      <c r="D1941">
        <v>65.319999999999993</v>
      </c>
      <c r="E1941" t="str">
        <f>VLOOKUP(Transaction[[#This Row],[Category]],categories[],2,FALSE)</f>
        <v>Merchandise</v>
      </c>
    </row>
    <row r="1942" spans="1:5" x14ac:dyDescent="0.2">
      <c r="A1942" s="6">
        <v>44347</v>
      </c>
      <c r="B1942" t="s">
        <v>47</v>
      </c>
      <c r="C1942" t="s">
        <v>20</v>
      </c>
      <c r="D1942">
        <v>148.66</v>
      </c>
      <c r="E1942" t="str">
        <f>VLOOKUP(Transaction[[#This Row],[Category]],categories[],2,FALSE)</f>
        <v>Utilities</v>
      </c>
    </row>
    <row r="1943" spans="1:5" x14ac:dyDescent="0.2">
      <c r="A1943" s="6">
        <v>44347</v>
      </c>
      <c r="B1943" t="s">
        <v>38</v>
      </c>
      <c r="C1943" t="s">
        <v>23</v>
      </c>
      <c r="D1943">
        <v>90.67</v>
      </c>
      <c r="E1943" t="str">
        <f>VLOOKUP(Transaction[[#This Row],[Category]],categories[],2,FALSE)</f>
        <v>Merchandise</v>
      </c>
    </row>
    <row r="1944" spans="1:5" x14ac:dyDescent="0.2">
      <c r="A1944" s="6">
        <f>DATE(YEAR(A1943),MONTH(A1943)+1,1)</f>
        <v>44348</v>
      </c>
      <c r="B1944" t="s">
        <v>57</v>
      </c>
      <c r="C1944" t="s">
        <v>56</v>
      </c>
      <c r="D1944">
        <v>1565</v>
      </c>
      <c r="E1944" t="str">
        <f>VLOOKUP(Transaction[[#This Row],[Category]],categories[],2,FALSE)</f>
        <v>Mortgage/Rent</v>
      </c>
    </row>
    <row r="1945" spans="1:5" x14ac:dyDescent="0.2">
      <c r="A1945" s="6">
        <v>44348</v>
      </c>
      <c r="B1945" t="s">
        <v>29</v>
      </c>
      <c r="C1945" t="s">
        <v>19</v>
      </c>
      <c r="D1945">
        <v>21.71</v>
      </c>
      <c r="E1945" t="str">
        <f>VLOOKUP(Transaction[[#This Row],[Category]],categories[],2,FALSE)</f>
        <v>Dining/Travel</v>
      </c>
    </row>
    <row r="1946" spans="1:5" x14ac:dyDescent="0.2">
      <c r="A1946" s="6">
        <v>44348</v>
      </c>
      <c r="B1946" t="s">
        <v>24</v>
      </c>
      <c r="C1946" t="s">
        <v>23</v>
      </c>
      <c r="D1946">
        <v>3.68</v>
      </c>
      <c r="E1946" t="str">
        <f>VLOOKUP(Transaction[[#This Row],[Category]],categories[],2,FALSE)</f>
        <v>Merchandise</v>
      </c>
    </row>
    <row r="1947" spans="1:5" x14ac:dyDescent="0.2">
      <c r="A1947" s="6">
        <v>44348</v>
      </c>
      <c r="B1947" t="s">
        <v>47</v>
      </c>
      <c r="C1947" t="s">
        <v>20</v>
      </c>
      <c r="D1947">
        <v>7.55</v>
      </c>
      <c r="E1947" t="str">
        <f>VLOOKUP(Transaction[[#This Row],[Category]],categories[],2,FALSE)</f>
        <v>Utilities</v>
      </c>
    </row>
    <row r="1948" spans="1:5" x14ac:dyDescent="0.2">
      <c r="A1948" s="6">
        <v>44350</v>
      </c>
      <c r="B1948" t="s">
        <v>34</v>
      </c>
      <c r="C1948" t="s">
        <v>19</v>
      </c>
      <c r="D1948">
        <v>71.400000000000006</v>
      </c>
      <c r="E1948" t="str">
        <f>VLOOKUP(Transaction[[#This Row],[Category]],categories[],2,FALSE)</f>
        <v>Dining/Travel</v>
      </c>
    </row>
    <row r="1949" spans="1:5" x14ac:dyDescent="0.2">
      <c r="A1949" s="6">
        <v>44351</v>
      </c>
      <c r="B1949" t="s">
        <v>39</v>
      </c>
      <c r="C1949" t="s">
        <v>23</v>
      </c>
      <c r="D1949">
        <v>30.49</v>
      </c>
      <c r="E1949" t="str">
        <f>VLOOKUP(Transaction[[#This Row],[Category]],categories[],2,FALSE)</f>
        <v>Merchandise</v>
      </c>
    </row>
    <row r="1950" spans="1:5" x14ac:dyDescent="0.2">
      <c r="A1950" s="6">
        <v>44351</v>
      </c>
      <c r="B1950" t="s">
        <v>52</v>
      </c>
      <c r="C1950" t="s">
        <v>23</v>
      </c>
      <c r="D1950">
        <v>148.46</v>
      </c>
      <c r="E1950" t="str">
        <f>VLOOKUP(Transaction[[#This Row],[Category]],categories[],2,FALSE)</f>
        <v>Merchandise</v>
      </c>
    </row>
    <row r="1951" spans="1:5" x14ac:dyDescent="0.2">
      <c r="A1951" s="6">
        <v>44351</v>
      </c>
      <c r="B1951" t="s">
        <v>24</v>
      </c>
      <c r="C1951" t="s">
        <v>23</v>
      </c>
      <c r="D1951">
        <v>5.54</v>
      </c>
      <c r="E1951" t="str">
        <f>VLOOKUP(Transaction[[#This Row],[Category]],categories[],2,FALSE)</f>
        <v>Merchandise</v>
      </c>
    </row>
    <row r="1952" spans="1:5" x14ac:dyDescent="0.2">
      <c r="A1952" s="6">
        <v>44351</v>
      </c>
      <c r="B1952" t="s">
        <v>42</v>
      </c>
      <c r="C1952" t="s">
        <v>41</v>
      </c>
      <c r="D1952">
        <v>14.8</v>
      </c>
      <c r="E1952" t="str">
        <f>VLOOKUP(Transaction[[#This Row],[Category]],categories[],2,FALSE)</f>
        <v>Services</v>
      </c>
    </row>
    <row r="1953" spans="1:5" x14ac:dyDescent="0.2">
      <c r="A1953" s="6">
        <v>44351</v>
      </c>
      <c r="B1953" t="s">
        <v>38</v>
      </c>
      <c r="C1953" t="s">
        <v>23</v>
      </c>
      <c r="D1953">
        <v>48.15</v>
      </c>
      <c r="E1953" t="str">
        <f>VLOOKUP(Transaction[[#This Row],[Category]],categories[],2,FALSE)</f>
        <v>Merchandise</v>
      </c>
    </row>
    <row r="1954" spans="1:5" x14ac:dyDescent="0.2">
      <c r="A1954" s="6">
        <v>44351</v>
      </c>
      <c r="B1954" t="s">
        <v>31</v>
      </c>
      <c r="C1954" t="s">
        <v>23</v>
      </c>
      <c r="D1954">
        <v>87.02</v>
      </c>
      <c r="E1954" t="str">
        <f>VLOOKUP(Transaction[[#This Row],[Category]],categories[],2,FALSE)</f>
        <v>Merchandise</v>
      </c>
    </row>
    <row r="1955" spans="1:5" x14ac:dyDescent="0.2">
      <c r="A1955" s="6">
        <v>44352</v>
      </c>
      <c r="B1955" t="s">
        <v>27</v>
      </c>
      <c r="C1955" t="s">
        <v>26</v>
      </c>
      <c r="D1955">
        <v>24.99</v>
      </c>
      <c r="E1955" t="str">
        <f>VLOOKUP(Transaction[[#This Row],[Category]],categories[],2,FALSE)</f>
        <v>Services</v>
      </c>
    </row>
    <row r="1956" spans="1:5" x14ac:dyDescent="0.2">
      <c r="A1956" s="6">
        <v>44352</v>
      </c>
      <c r="B1956">
        <v>0</v>
      </c>
      <c r="C1956" t="s">
        <v>64</v>
      </c>
      <c r="D1956">
        <v>0</v>
      </c>
      <c r="E1956" t="str">
        <f>VLOOKUP(Transaction[[#This Row],[Category]],categories[],2,FALSE)</f>
        <v>Payment/Credit</v>
      </c>
    </row>
    <row r="1957" spans="1:5" x14ac:dyDescent="0.2">
      <c r="A1957" s="6">
        <v>44352</v>
      </c>
      <c r="B1957">
        <v>0</v>
      </c>
      <c r="C1957" t="s">
        <v>64</v>
      </c>
      <c r="D1957">
        <v>0</v>
      </c>
      <c r="E1957" t="str">
        <f>VLOOKUP(Transaction[[#This Row],[Category]],categories[],2,FALSE)</f>
        <v>Payment/Credit</v>
      </c>
    </row>
    <row r="1958" spans="1:5" x14ac:dyDescent="0.2">
      <c r="A1958" s="6">
        <v>44353</v>
      </c>
      <c r="B1958" t="s">
        <v>34</v>
      </c>
      <c r="C1958" t="s">
        <v>19</v>
      </c>
      <c r="D1958">
        <v>42.58</v>
      </c>
      <c r="E1958" t="str">
        <f>VLOOKUP(Transaction[[#This Row],[Category]],categories[],2,FALSE)</f>
        <v>Dining/Travel</v>
      </c>
    </row>
    <row r="1959" spans="1:5" x14ac:dyDescent="0.2">
      <c r="A1959" s="6">
        <v>44353</v>
      </c>
      <c r="B1959" t="s">
        <v>39</v>
      </c>
      <c r="C1959" t="s">
        <v>23</v>
      </c>
      <c r="D1959">
        <v>67.58</v>
      </c>
      <c r="E1959" t="str">
        <f>VLOOKUP(Transaction[[#This Row],[Category]],categories[],2,FALSE)</f>
        <v>Merchandise</v>
      </c>
    </row>
    <row r="1960" spans="1:5" x14ac:dyDescent="0.2">
      <c r="A1960" s="6">
        <v>44353</v>
      </c>
      <c r="B1960" t="s">
        <v>40</v>
      </c>
      <c r="C1960" t="s">
        <v>19</v>
      </c>
      <c r="D1960">
        <v>59.51</v>
      </c>
      <c r="E1960" t="str">
        <f>VLOOKUP(Transaction[[#This Row],[Category]],categories[],2,FALSE)</f>
        <v>Dining/Travel</v>
      </c>
    </row>
    <row r="1961" spans="1:5" x14ac:dyDescent="0.2">
      <c r="A1961" s="6">
        <v>44355</v>
      </c>
      <c r="B1961" t="s">
        <v>38</v>
      </c>
      <c r="C1961" t="s">
        <v>23</v>
      </c>
      <c r="D1961">
        <v>52.05</v>
      </c>
      <c r="E1961" t="str">
        <f>VLOOKUP(Transaction[[#This Row],[Category]],categories[],2,FALSE)</f>
        <v>Merchandise</v>
      </c>
    </row>
    <row r="1962" spans="1:5" x14ac:dyDescent="0.2">
      <c r="A1962" s="6">
        <v>44355</v>
      </c>
      <c r="B1962" t="s">
        <v>43</v>
      </c>
      <c r="C1962" t="s">
        <v>10</v>
      </c>
      <c r="D1962">
        <v>63.36</v>
      </c>
      <c r="E1962" t="str">
        <f>VLOOKUP(Transaction[[#This Row],[Category]],categories[],2,FALSE)</f>
        <v>Utilities</v>
      </c>
    </row>
    <row r="1963" spans="1:5" x14ac:dyDescent="0.2">
      <c r="A1963" s="6">
        <v>44356</v>
      </c>
      <c r="B1963" t="s">
        <v>28</v>
      </c>
      <c r="C1963" t="s">
        <v>23</v>
      </c>
      <c r="D1963">
        <v>119.36</v>
      </c>
      <c r="E1963" t="str">
        <f>VLOOKUP(Transaction[[#This Row],[Category]],categories[],2,FALSE)</f>
        <v>Merchandise</v>
      </c>
    </row>
    <row r="1964" spans="1:5" x14ac:dyDescent="0.2">
      <c r="A1964" s="6">
        <v>44356</v>
      </c>
      <c r="B1964" t="s">
        <v>40</v>
      </c>
      <c r="C1964" t="s">
        <v>19</v>
      </c>
      <c r="D1964">
        <v>190.4</v>
      </c>
      <c r="E1964" t="str">
        <f>VLOOKUP(Transaction[[#This Row],[Category]],categories[],2,FALSE)</f>
        <v>Dining/Travel</v>
      </c>
    </row>
    <row r="1965" spans="1:5" x14ac:dyDescent="0.2">
      <c r="A1965" s="6">
        <v>44356</v>
      </c>
      <c r="B1965" t="s">
        <v>28</v>
      </c>
      <c r="C1965" t="s">
        <v>23</v>
      </c>
      <c r="D1965">
        <v>17.62</v>
      </c>
      <c r="E1965" t="str">
        <f>VLOOKUP(Transaction[[#This Row],[Category]],categories[],2,FALSE)</f>
        <v>Merchandise</v>
      </c>
    </row>
    <row r="1966" spans="1:5" x14ac:dyDescent="0.2">
      <c r="A1966" s="6">
        <v>44356</v>
      </c>
      <c r="B1966" t="s">
        <v>34</v>
      </c>
      <c r="C1966" t="s">
        <v>19</v>
      </c>
      <c r="D1966">
        <v>49.85</v>
      </c>
      <c r="E1966" t="str">
        <f>VLOOKUP(Transaction[[#This Row],[Category]],categories[],2,FALSE)</f>
        <v>Dining/Travel</v>
      </c>
    </row>
    <row r="1967" spans="1:5" x14ac:dyDescent="0.2">
      <c r="A1967" s="6">
        <v>44356</v>
      </c>
      <c r="B1967" t="s">
        <v>27</v>
      </c>
      <c r="C1967" t="s">
        <v>26</v>
      </c>
      <c r="D1967">
        <v>15.57</v>
      </c>
      <c r="E1967" t="str">
        <f>VLOOKUP(Transaction[[#This Row],[Category]],categories[],2,FALSE)</f>
        <v>Services</v>
      </c>
    </row>
    <row r="1968" spans="1:5" x14ac:dyDescent="0.2">
      <c r="A1968" s="6">
        <v>44356</v>
      </c>
      <c r="B1968" t="s">
        <v>28</v>
      </c>
      <c r="C1968" t="s">
        <v>23</v>
      </c>
      <c r="D1968">
        <v>98.78</v>
      </c>
      <c r="E1968" t="str">
        <f>VLOOKUP(Transaction[[#This Row],[Category]],categories[],2,FALSE)</f>
        <v>Merchandise</v>
      </c>
    </row>
    <row r="1969" spans="1:5" x14ac:dyDescent="0.2">
      <c r="A1969" s="6">
        <v>44358</v>
      </c>
      <c r="B1969" t="s">
        <v>30</v>
      </c>
      <c r="C1969" t="s">
        <v>26</v>
      </c>
      <c r="D1969">
        <v>45.9</v>
      </c>
      <c r="E1969" t="str">
        <f>VLOOKUP(Transaction[[#This Row],[Category]],categories[],2,FALSE)</f>
        <v>Services</v>
      </c>
    </row>
    <row r="1970" spans="1:5" x14ac:dyDescent="0.2">
      <c r="A1970" s="6">
        <v>44359</v>
      </c>
      <c r="B1970" t="s">
        <v>42</v>
      </c>
      <c r="C1970" t="s">
        <v>41</v>
      </c>
      <c r="D1970">
        <v>10.3</v>
      </c>
      <c r="E1970" t="str">
        <f>VLOOKUP(Transaction[[#This Row],[Category]],categories[],2,FALSE)</f>
        <v>Services</v>
      </c>
    </row>
    <row r="1971" spans="1:5" x14ac:dyDescent="0.2">
      <c r="A1971" s="6">
        <v>44359</v>
      </c>
      <c r="B1971" t="s">
        <v>37</v>
      </c>
      <c r="C1971" t="s">
        <v>19</v>
      </c>
      <c r="D1971">
        <v>21.15</v>
      </c>
      <c r="E1971" t="str">
        <f>VLOOKUP(Transaction[[#This Row],[Category]],categories[],2,FALSE)</f>
        <v>Dining/Travel</v>
      </c>
    </row>
    <row r="1972" spans="1:5" x14ac:dyDescent="0.2">
      <c r="A1972" s="6">
        <v>44359</v>
      </c>
      <c r="B1972" t="s">
        <v>38</v>
      </c>
      <c r="C1972" t="s">
        <v>23</v>
      </c>
      <c r="D1972">
        <v>99.52</v>
      </c>
      <c r="E1972" t="str">
        <f>VLOOKUP(Transaction[[#This Row],[Category]],categories[],2,FALSE)</f>
        <v>Merchandise</v>
      </c>
    </row>
    <row r="1973" spans="1:5" x14ac:dyDescent="0.2">
      <c r="A1973" s="6">
        <v>44359</v>
      </c>
      <c r="B1973" t="s">
        <v>22</v>
      </c>
      <c r="C1973" t="s">
        <v>19</v>
      </c>
      <c r="D1973">
        <v>55.38</v>
      </c>
      <c r="E1973" t="str">
        <f>VLOOKUP(Transaction[[#This Row],[Category]],categories[],2,FALSE)</f>
        <v>Dining/Travel</v>
      </c>
    </row>
    <row r="1974" spans="1:5" x14ac:dyDescent="0.2">
      <c r="A1974" s="6">
        <v>44359</v>
      </c>
      <c r="B1974" t="s">
        <v>31</v>
      </c>
      <c r="C1974" t="s">
        <v>23</v>
      </c>
      <c r="D1974">
        <v>71.23</v>
      </c>
      <c r="E1974" t="str">
        <f>VLOOKUP(Transaction[[#This Row],[Category]],categories[],2,FALSE)</f>
        <v>Merchandise</v>
      </c>
    </row>
    <row r="1975" spans="1:5" x14ac:dyDescent="0.2">
      <c r="A1975" s="6">
        <v>44359</v>
      </c>
      <c r="B1975" t="s">
        <v>38</v>
      </c>
      <c r="C1975" t="s">
        <v>23</v>
      </c>
      <c r="D1975">
        <v>23.48</v>
      </c>
      <c r="E1975" t="str">
        <f>VLOOKUP(Transaction[[#This Row],[Category]],categories[],2,FALSE)</f>
        <v>Merchandise</v>
      </c>
    </row>
    <row r="1976" spans="1:5" x14ac:dyDescent="0.2">
      <c r="A1976" s="6">
        <v>44359</v>
      </c>
      <c r="B1976" t="s">
        <v>32</v>
      </c>
      <c r="C1976" t="s">
        <v>19</v>
      </c>
      <c r="D1976">
        <v>53.32</v>
      </c>
      <c r="E1976" t="str">
        <f>VLOOKUP(Transaction[[#This Row],[Category]],categories[],2,FALSE)</f>
        <v>Dining/Travel</v>
      </c>
    </row>
    <row r="1977" spans="1:5" x14ac:dyDescent="0.2">
      <c r="A1977" s="6">
        <v>44360</v>
      </c>
      <c r="B1977" t="s">
        <v>31</v>
      </c>
      <c r="C1977" t="s">
        <v>23</v>
      </c>
      <c r="D1977">
        <v>30.21</v>
      </c>
      <c r="E1977" t="str">
        <f>VLOOKUP(Transaction[[#This Row],[Category]],categories[],2,FALSE)</f>
        <v>Merchandise</v>
      </c>
    </row>
    <row r="1978" spans="1:5" x14ac:dyDescent="0.2">
      <c r="A1978" s="6">
        <v>44360</v>
      </c>
      <c r="B1978" t="s">
        <v>45</v>
      </c>
      <c r="C1978" t="s">
        <v>19</v>
      </c>
      <c r="D1978">
        <v>28.76</v>
      </c>
      <c r="E1978" t="str">
        <f>VLOOKUP(Transaction[[#This Row],[Category]],categories[],2,FALSE)</f>
        <v>Dining/Travel</v>
      </c>
    </row>
    <row r="1979" spans="1:5" x14ac:dyDescent="0.2">
      <c r="A1979" s="6">
        <v>44361</v>
      </c>
      <c r="B1979" t="s">
        <v>24</v>
      </c>
      <c r="C1979" t="s">
        <v>23</v>
      </c>
      <c r="D1979">
        <v>8.0399999999999991</v>
      </c>
      <c r="E1979" t="str">
        <f>VLOOKUP(Transaction[[#This Row],[Category]],categories[],2,FALSE)</f>
        <v>Merchandise</v>
      </c>
    </row>
    <row r="1980" spans="1:5" x14ac:dyDescent="0.2">
      <c r="A1980" s="6">
        <v>44361</v>
      </c>
      <c r="B1980" t="s">
        <v>31</v>
      </c>
      <c r="C1980" t="s">
        <v>23</v>
      </c>
      <c r="D1980">
        <v>78.23</v>
      </c>
      <c r="E1980" t="str">
        <f>VLOOKUP(Transaction[[#This Row],[Category]],categories[],2,FALSE)</f>
        <v>Merchandise</v>
      </c>
    </row>
    <row r="1981" spans="1:5" x14ac:dyDescent="0.2">
      <c r="A1981" s="6">
        <v>44361</v>
      </c>
      <c r="B1981" t="s">
        <v>31</v>
      </c>
      <c r="C1981" t="s">
        <v>23</v>
      </c>
      <c r="D1981">
        <v>8.77</v>
      </c>
      <c r="E1981" t="str">
        <f>VLOOKUP(Transaction[[#This Row],[Category]],categories[],2,FALSE)</f>
        <v>Merchandise</v>
      </c>
    </row>
    <row r="1982" spans="1:5" x14ac:dyDescent="0.2">
      <c r="A1982" s="6">
        <v>44362</v>
      </c>
      <c r="B1982" t="s">
        <v>29</v>
      </c>
      <c r="C1982" t="s">
        <v>19</v>
      </c>
      <c r="D1982">
        <v>16.8</v>
      </c>
      <c r="E1982" t="str">
        <f>VLOOKUP(Transaction[[#This Row],[Category]],categories[],2,FALSE)</f>
        <v>Dining/Travel</v>
      </c>
    </row>
    <row r="1983" spans="1:5" x14ac:dyDescent="0.2">
      <c r="A1983" s="6">
        <v>44362</v>
      </c>
      <c r="B1983" t="s">
        <v>38</v>
      </c>
      <c r="C1983" t="s">
        <v>23</v>
      </c>
      <c r="D1983">
        <v>83.82</v>
      </c>
      <c r="E1983" t="str">
        <f>VLOOKUP(Transaction[[#This Row],[Category]],categories[],2,FALSE)</f>
        <v>Merchandise</v>
      </c>
    </row>
    <row r="1984" spans="1:5" x14ac:dyDescent="0.2">
      <c r="A1984" s="6">
        <v>44362</v>
      </c>
      <c r="B1984" t="s">
        <v>34</v>
      </c>
      <c r="C1984" t="s">
        <v>19</v>
      </c>
      <c r="D1984">
        <v>8.6199999999999992</v>
      </c>
      <c r="E1984" t="str">
        <f>VLOOKUP(Transaction[[#This Row],[Category]],categories[],2,FALSE)</f>
        <v>Dining/Travel</v>
      </c>
    </row>
    <row r="1985" spans="1:5" x14ac:dyDescent="0.2">
      <c r="A1985" s="6">
        <v>44362</v>
      </c>
      <c r="B1985" t="s">
        <v>46</v>
      </c>
      <c r="C1985" t="s">
        <v>19</v>
      </c>
      <c r="D1985">
        <v>72.42</v>
      </c>
      <c r="E1985" t="str">
        <f>VLOOKUP(Transaction[[#This Row],[Category]],categories[],2,FALSE)</f>
        <v>Dining/Travel</v>
      </c>
    </row>
    <row r="1986" spans="1:5" x14ac:dyDescent="0.2">
      <c r="A1986" s="6">
        <v>44363</v>
      </c>
      <c r="B1986" t="s">
        <v>28</v>
      </c>
      <c r="C1986" t="s">
        <v>23</v>
      </c>
      <c r="D1986">
        <v>42.25</v>
      </c>
      <c r="E1986" t="str">
        <f>VLOOKUP(Transaction[[#This Row],[Category]],categories[],2,FALSE)</f>
        <v>Merchandise</v>
      </c>
    </row>
    <row r="1987" spans="1:5" x14ac:dyDescent="0.2">
      <c r="A1987" s="6">
        <v>44364</v>
      </c>
      <c r="B1987" t="s">
        <v>74</v>
      </c>
      <c r="C1987" t="s">
        <v>65</v>
      </c>
      <c r="D1987">
        <v>247.7</v>
      </c>
      <c r="E1987" t="str">
        <f>VLOOKUP(Transaction[[#This Row],[Category]],categories[],2,FALSE)</f>
        <v>Dining/Travel</v>
      </c>
    </row>
    <row r="1988" spans="1:5" x14ac:dyDescent="0.2">
      <c r="A1988" s="6">
        <v>44364</v>
      </c>
      <c r="B1988" t="s">
        <v>37</v>
      </c>
      <c r="C1988" t="s">
        <v>19</v>
      </c>
      <c r="D1988">
        <v>15.37</v>
      </c>
      <c r="E1988" t="str">
        <f>VLOOKUP(Transaction[[#This Row],[Category]],categories[],2,FALSE)</f>
        <v>Dining/Travel</v>
      </c>
    </row>
    <row r="1989" spans="1:5" x14ac:dyDescent="0.2">
      <c r="A1989" s="6">
        <v>44364</v>
      </c>
      <c r="B1989" t="s">
        <v>31</v>
      </c>
      <c r="C1989" t="s">
        <v>23</v>
      </c>
      <c r="D1989">
        <v>56.17</v>
      </c>
      <c r="E1989" t="str">
        <f>VLOOKUP(Transaction[[#This Row],[Category]],categories[],2,FALSE)</f>
        <v>Merchandise</v>
      </c>
    </row>
    <row r="1990" spans="1:5" x14ac:dyDescent="0.2">
      <c r="A1990" s="6">
        <v>44364</v>
      </c>
      <c r="B1990" t="s">
        <v>28</v>
      </c>
      <c r="C1990" t="s">
        <v>23</v>
      </c>
      <c r="D1990">
        <v>29.58</v>
      </c>
      <c r="E1990" t="str">
        <f>VLOOKUP(Transaction[[#This Row],[Category]],categories[],2,FALSE)</f>
        <v>Merchandise</v>
      </c>
    </row>
    <row r="1991" spans="1:5" x14ac:dyDescent="0.2">
      <c r="A1991" s="6">
        <v>44364</v>
      </c>
      <c r="B1991" t="s">
        <v>39</v>
      </c>
      <c r="C1991" t="s">
        <v>23</v>
      </c>
      <c r="D1991">
        <v>235.45</v>
      </c>
      <c r="E1991" t="str">
        <f>VLOOKUP(Transaction[[#This Row],[Category]],categories[],2,FALSE)</f>
        <v>Merchandise</v>
      </c>
    </row>
    <row r="1992" spans="1:5" x14ac:dyDescent="0.2">
      <c r="A1992" s="6">
        <v>44365</v>
      </c>
      <c r="B1992" t="s">
        <v>52</v>
      </c>
      <c r="C1992" t="s">
        <v>23</v>
      </c>
      <c r="D1992">
        <v>28.57</v>
      </c>
      <c r="E1992" t="str">
        <f>VLOOKUP(Transaction[[#This Row],[Category]],categories[],2,FALSE)</f>
        <v>Merchandise</v>
      </c>
    </row>
    <row r="1993" spans="1:5" x14ac:dyDescent="0.2">
      <c r="A1993" s="6">
        <v>44365</v>
      </c>
      <c r="B1993" t="s">
        <v>24</v>
      </c>
      <c r="C1993" t="s">
        <v>23</v>
      </c>
      <c r="D1993">
        <v>15.29</v>
      </c>
      <c r="E1993" t="str">
        <f>VLOOKUP(Transaction[[#This Row],[Category]],categories[],2,FALSE)</f>
        <v>Merchandise</v>
      </c>
    </row>
    <row r="1994" spans="1:5" x14ac:dyDescent="0.2">
      <c r="A1994" s="6">
        <v>44365</v>
      </c>
      <c r="B1994" t="s">
        <v>32</v>
      </c>
      <c r="C1994" t="s">
        <v>19</v>
      </c>
      <c r="D1994">
        <v>41.47</v>
      </c>
      <c r="E1994" t="str">
        <f>VLOOKUP(Transaction[[#This Row],[Category]],categories[],2,FALSE)</f>
        <v>Dining/Travel</v>
      </c>
    </row>
    <row r="1995" spans="1:5" x14ac:dyDescent="0.2">
      <c r="A1995" s="6">
        <v>44365</v>
      </c>
      <c r="B1995" t="s">
        <v>45</v>
      </c>
      <c r="C1995" t="s">
        <v>19</v>
      </c>
      <c r="D1995">
        <v>63.84</v>
      </c>
      <c r="E1995" t="str">
        <f>VLOOKUP(Transaction[[#This Row],[Category]],categories[],2,FALSE)</f>
        <v>Dining/Travel</v>
      </c>
    </row>
    <row r="1996" spans="1:5" x14ac:dyDescent="0.2">
      <c r="A1996" s="6">
        <v>44366</v>
      </c>
      <c r="B1996" t="s">
        <v>32</v>
      </c>
      <c r="C1996" t="s">
        <v>19</v>
      </c>
      <c r="D1996">
        <v>13.82</v>
      </c>
      <c r="E1996" t="str">
        <f>VLOOKUP(Transaction[[#This Row],[Category]],categories[],2,FALSE)</f>
        <v>Dining/Travel</v>
      </c>
    </row>
    <row r="1997" spans="1:5" x14ac:dyDescent="0.2">
      <c r="A1997" s="6">
        <v>44366</v>
      </c>
      <c r="B1997" t="s">
        <v>73</v>
      </c>
      <c r="C1997" t="s">
        <v>72</v>
      </c>
      <c r="D1997">
        <v>6.75</v>
      </c>
      <c r="E1997" t="str">
        <f>VLOOKUP(Transaction[[#This Row],[Category]],categories[],2,FALSE)</f>
        <v>Services</v>
      </c>
    </row>
    <row r="1998" spans="1:5" x14ac:dyDescent="0.2">
      <c r="A1998" s="6">
        <v>44367</v>
      </c>
      <c r="B1998" t="s">
        <v>46</v>
      </c>
      <c r="C1998" t="s">
        <v>19</v>
      </c>
      <c r="D1998">
        <v>26.15</v>
      </c>
      <c r="E1998" t="str">
        <f>VLOOKUP(Transaction[[#This Row],[Category]],categories[],2,FALSE)</f>
        <v>Dining/Travel</v>
      </c>
    </row>
    <row r="1999" spans="1:5" x14ac:dyDescent="0.2">
      <c r="A1999" s="6">
        <v>44367</v>
      </c>
      <c r="B1999" t="s">
        <v>32</v>
      </c>
      <c r="C1999" t="s">
        <v>19</v>
      </c>
      <c r="D1999">
        <v>56.8</v>
      </c>
      <c r="E1999" t="str">
        <f>VLOOKUP(Transaction[[#This Row],[Category]],categories[],2,FALSE)</f>
        <v>Dining/Travel</v>
      </c>
    </row>
    <row r="2000" spans="1:5" x14ac:dyDescent="0.2">
      <c r="A2000" s="6">
        <v>44368</v>
      </c>
      <c r="B2000" t="s">
        <v>46</v>
      </c>
      <c r="C2000" t="s">
        <v>19</v>
      </c>
      <c r="D2000">
        <v>5.86</v>
      </c>
      <c r="E2000" t="str">
        <f>VLOOKUP(Transaction[[#This Row],[Category]],categories[],2,FALSE)</f>
        <v>Dining/Travel</v>
      </c>
    </row>
    <row r="2001" spans="1:5" x14ac:dyDescent="0.2">
      <c r="A2001" s="6">
        <v>44368</v>
      </c>
      <c r="B2001" t="s">
        <v>39</v>
      </c>
      <c r="C2001" t="s">
        <v>23</v>
      </c>
      <c r="D2001">
        <v>69.790000000000006</v>
      </c>
      <c r="E2001" t="str">
        <f>VLOOKUP(Transaction[[#This Row],[Category]],categories[],2,FALSE)</f>
        <v>Merchandise</v>
      </c>
    </row>
    <row r="2002" spans="1:5" x14ac:dyDescent="0.2">
      <c r="A2002" s="6">
        <v>44368</v>
      </c>
      <c r="B2002" t="s">
        <v>22</v>
      </c>
      <c r="C2002" t="s">
        <v>19</v>
      </c>
      <c r="D2002">
        <v>24.28</v>
      </c>
      <c r="E2002" t="str">
        <f>VLOOKUP(Transaction[[#This Row],[Category]],categories[],2,FALSE)</f>
        <v>Dining/Travel</v>
      </c>
    </row>
    <row r="2003" spans="1:5" x14ac:dyDescent="0.2">
      <c r="A2003" s="6">
        <v>44369</v>
      </c>
      <c r="B2003" t="s">
        <v>24</v>
      </c>
      <c r="C2003" t="s">
        <v>23</v>
      </c>
      <c r="D2003">
        <v>189.53</v>
      </c>
      <c r="E2003" t="str">
        <f>VLOOKUP(Transaction[[#This Row],[Category]],categories[],2,FALSE)</f>
        <v>Merchandise</v>
      </c>
    </row>
    <row r="2004" spans="1:5" x14ac:dyDescent="0.2">
      <c r="A2004" s="6">
        <v>44369</v>
      </c>
      <c r="B2004" t="s">
        <v>45</v>
      </c>
      <c r="C2004" t="s">
        <v>19</v>
      </c>
      <c r="D2004">
        <v>1.4</v>
      </c>
      <c r="E2004" t="str">
        <f>VLOOKUP(Transaction[[#This Row],[Category]],categories[],2,FALSE)</f>
        <v>Dining/Travel</v>
      </c>
    </row>
    <row r="2005" spans="1:5" x14ac:dyDescent="0.2">
      <c r="A2005" s="6">
        <v>44369</v>
      </c>
      <c r="B2005" t="s">
        <v>38</v>
      </c>
      <c r="C2005" t="s">
        <v>23</v>
      </c>
      <c r="D2005">
        <v>27.84</v>
      </c>
      <c r="E2005" t="str">
        <f>VLOOKUP(Transaction[[#This Row],[Category]],categories[],2,FALSE)</f>
        <v>Merchandise</v>
      </c>
    </row>
    <row r="2006" spans="1:5" x14ac:dyDescent="0.2">
      <c r="A2006" s="6">
        <v>44369</v>
      </c>
      <c r="B2006" t="s">
        <v>38</v>
      </c>
      <c r="C2006" t="s">
        <v>23</v>
      </c>
      <c r="D2006">
        <v>74.91</v>
      </c>
      <c r="E2006" t="str">
        <f>VLOOKUP(Transaction[[#This Row],[Category]],categories[],2,FALSE)</f>
        <v>Merchandise</v>
      </c>
    </row>
    <row r="2007" spans="1:5" x14ac:dyDescent="0.2">
      <c r="A2007" s="6">
        <v>44369</v>
      </c>
      <c r="B2007" t="s">
        <v>70</v>
      </c>
      <c r="C2007" t="s">
        <v>67</v>
      </c>
      <c r="D2007">
        <v>104</v>
      </c>
      <c r="E2007" t="str">
        <f>VLOOKUP(Transaction[[#This Row],[Category]],categories[],2,FALSE)</f>
        <v>Merchandise</v>
      </c>
    </row>
    <row r="2008" spans="1:5" x14ac:dyDescent="0.2">
      <c r="A2008" s="6">
        <v>44369</v>
      </c>
      <c r="B2008" t="s">
        <v>33</v>
      </c>
      <c r="C2008" t="s">
        <v>19</v>
      </c>
      <c r="D2008">
        <v>11.16</v>
      </c>
      <c r="E2008" t="str">
        <f>VLOOKUP(Transaction[[#This Row],[Category]],categories[],2,FALSE)</f>
        <v>Dining/Travel</v>
      </c>
    </row>
    <row r="2009" spans="1:5" x14ac:dyDescent="0.2">
      <c r="A2009" s="6">
        <v>44369</v>
      </c>
      <c r="B2009" t="s">
        <v>45</v>
      </c>
      <c r="C2009" t="s">
        <v>19</v>
      </c>
      <c r="D2009">
        <v>20.149999999999999</v>
      </c>
      <c r="E2009" t="str">
        <f>VLOOKUP(Transaction[[#This Row],[Category]],categories[],2,FALSE)</f>
        <v>Dining/Travel</v>
      </c>
    </row>
    <row r="2010" spans="1:5" x14ac:dyDescent="0.2">
      <c r="A2010" s="6">
        <v>44370</v>
      </c>
      <c r="B2010" t="s">
        <v>33</v>
      </c>
      <c r="C2010" t="s">
        <v>19</v>
      </c>
      <c r="D2010">
        <v>14.85</v>
      </c>
      <c r="E2010" t="str">
        <f>VLOOKUP(Transaction[[#This Row],[Category]],categories[],2,FALSE)</f>
        <v>Dining/Travel</v>
      </c>
    </row>
    <row r="2011" spans="1:5" x14ac:dyDescent="0.2">
      <c r="A2011" s="6">
        <v>44370</v>
      </c>
      <c r="B2011" t="s">
        <v>71</v>
      </c>
      <c r="C2011" t="s">
        <v>41</v>
      </c>
      <c r="D2011">
        <v>235.31</v>
      </c>
      <c r="E2011" t="str">
        <f>VLOOKUP(Transaction[[#This Row],[Category]],categories[],2,FALSE)</f>
        <v>Services</v>
      </c>
    </row>
    <row r="2012" spans="1:5" x14ac:dyDescent="0.2">
      <c r="A2012" s="6">
        <v>44370</v>
      </c>
      <c r="B2012" t="s">
        <v>33</v>
      </c>
      <c r="C2012" t="s">
        <v>19</v>
      </c>
      <c r="D2012">
        <v>44.05</v>
      </c>
      <c r="E2012" t="str">
        <f>VLOOKUP(Transaction[[#This Row],[Category]],categories[],2,FALSE)</f>
        <v>Dining/Travel</v>
      </c>
    </row>
    <row r="2013" spans="1:5" x14ac:dyDescent="0.2">
      <c r="A2013" s="6">
        <v>44371</v>
      </c>
      <c r="B2013" t="s">
        <v>22</v>
      </c>
      <c r="C2013" t="s">
        <v>19</v>
      </c>
      <c r="D2013">
        <v>7.24</v>
      </c>
      <c r="E2013" t="str">
        <f>VLOOKUP(Transaction[[#This Row],[Category]],categories[],2,FALSE)</f>
        <v>Dining/Travel</v>
      </c>
    </row>
    <row r="2014" spans="1:5" x14ac:dyDescent="0.2">
      <c r="A2014" s="6">
        <v>44371</v>
      </c>
      <c r="B2014" t="s">
        <v>60</v>
      </c>
      <c r="C2014" t="s">
        <v>41</v>
      </c>
      <c r="D2014">
        <v>13.36</v>
      </c>
      <c r="E2014" t="str">
        <f>VLOOKUP(Transaction[[#This Row],[Category]],categories[],2,FALSE)</f>
        <v>Services</v>
      </c>
    </row>
    <row r="2015" spans="1:5" x14ac:dyDescent="0.2">
      <c r="A2015" s="6">
        <v>44371</v>
      </c>
      <c r="B2015" t="s">
        <v>45</v>
      </c>
      <c r="C2015" t="s">
        <v>19</v>
      </c>
      <c r="D2015">
        <v>62.04</v>
      </c>
      <c r="E2015" t="str">
        <f>VLOOKUP(Transaction[[#This Row],[Category]],categories[],2,FALSE)</f>
        <v>Dining/Travel</v>
      </c>
    </row>
    <row r="2016" spans="1:5" x14ac:dyDescent="0.2">
      <c r="A2016" s="6">
        <v>44371</v>
      </c>
      <c r="B2016" t="s">
        <v>38</v>
      </c>
      <c r="C2016" t="s">
        <v>23</v>
      </c>
      <c r="D2016">
        <v>129.34</v>
      </c>
      <c r="E2016" t="str">
        <f>VLOOKUP(Transaction[[#This Row],[Category]],categories[],2,FALSE)</f>
        <v>Merchandise</v>
      </c>
    </row>
    <row r="2017" spans="1:5" x14ac:dyDescent="0.2">
      <c r="A2017" s="6">
        <v>44371</v>
      </c>
      <c r="B2017" t="s">
        <v>25</v>
      </c>
      <c r="C2017" t="s">
        <v>19</v>
      </c>
      <c r="D2017">
        <v>7.68</v>
      </c>
      <c r="E2017" t="str">
        <f>VLOOKUP(Transaction[[#This Row],[Category]],categories[],2,FALSE)</f>
        <v>Dining/Travel</v>
      </c>
    </row>
    <row r="2018" spans="1:5" x14ac:dyDescent="0.2">
      <c r="A2018" s="6">
        <v>44372</v>
      </c>
      <c r="B2018" t="s">
        <v>32</v>
      </c>
      <c r="C2018" t="s">
        <v>19</v>
      </c>
      <c r="D2018">
        <v>76.23</v>
      </c>
      <c r="E2018" t="str">
        <f>VLOOKUP(Transaction[[#This Row],[Category]],categories[],2,FALSE)</f>
        <v>Dining/Travel</v>
      </c>
    </row>
    <row r="2019" spans="1:5" x14ac:dyDescent="0.2">
      <c r="A2019" s="6">
        <v>44373</v>
      </c>
      <c r="B2019" t="s">
        <v>32</v>
      </c>
      <c r="C2019" t="s">
        <v>19</v>
      </c>
      <c r="D2019">
        <v>17.32</v>
      </c>
      <c r="E2019" t="str">
        <f>VLOOKUP(Transaction[[#This Row],[Category]],categories[],2,FALSE)</f>
        <v>Dining/Travel</v>
      </c>
    </row>
    <row r="2020" spans="1:5" x14ac:dyDescent="0.2">
      <c r="A2020" s="6">
        <v>44373</v>
      </c>
      <c r="B2020" t="s">
        <v>27</v>
      </c>
      <c r="C2020" t="s">
        <v>26</v>
      </c>
      <c r="D2020">
        <v>15</v>
      </c>
      <c r="E2020" t="str">
        <f>VLOOKUP(Transaction[[#This Row],[Category]],categories[],2,FALSE)</f>
        <v>Services</v>
      </c>
    </row>
    <row r="2021" spans="1:5" x14ac:dyDescent="0.2">
      <c r="A2021" s="6">
        <v>44373</v>
      </c>
      <c r="B2021" t="s">
        <v>24</v>
      </c>
      <c r="C2021" t="s">
        <v>23</v>
      </c>
      <c r="D2021">
        <v>23.67</v>
      </c>
      <c r="E2021" t="str">
        <f>VLOOKUP(Transaction[[#This Row],[Category]],categories[],2,FALSE)</f>
        <v>Merchandise</v>
      </c>
    </row>
    <row r="2022" spans="1:5" x14ac:dyDescent="0.2">
      <c r="A2022" s="6">
        <v>44373</v>
      </c>
      <c r="B2022" t="s">
        <v>29</v>
      </c>
      <c r="C2022" t="s">
        <v>19</v>
      </c>
      <c r="D2022">
        <v>7.74</v>
      </c>
      <c r="E2022" t="str">
        <f>VLOOKUP(Transaction[[#This Row],[Category]],categories[],2,FALSE)</f>
        <v>Dining/Travel</v>
      </c>
    </row>
    <row r="2023" spans="1:5" x14ac:dyDescent="0.2">
      <c r="A2023" s="6">
        <v>44374</v>
      </c>
      <c r="B2023" t="s">
        <v>33</v>
      </c>
      <c r="C2023" t="s">
        <v>19</v>
      </c>
      <c r="D2023">
        <v>25.04</v>
      </c>
      <c r="E2023" t="str">
        <f>VLOOKUP(Transaction[[#This Row],[Category]],categories[],2,FALSE)</f>
        <v>Dining/Travel</v>
      </c>
    </row>
    <row r="2024" spans="1:5" x14ac:dyDescent="0.2">
      <c r="A2024" s="6">
        <v>44374</v>
      </c>
      <c r="B2024" t="s">
        <v>33</v>
      </c>
      <c r="C2024" t="s">
        <v>19</v>
      </c>
      <c r="D2024">
        <v>71</v>
      </c>
      <c r="E2024" t="str">
        <f>VLOOKUP(Transaction[[#This Row],[Category]],categories[],2,FALSE)</f>
        <v>Dining/Travel</v>
      </c>
    </row>
    <row r="2025" spans="1:5" x14ac:dyDescent="0.2">
      <c r="A2025" s="6">
        <v>44374</v>
      </c>
      <c r="B2025" t="s">
        <v>38</v>
      </c>
      <c r="C2025" t="s">
        <v>23</v>
      </c>
      <c r="D2025">
        <v>80.25</v>
      </c>
      <c r="E2025" t="str">
        <f>VLOOKUP(Transaction[[#This Row],[Category]],categories[],2,FALSE)</f>
        <v>Merchandise</v>
      </c>
    </row>
    <row r="2026" spans="1:5" x14ac:dyDescent="0.2">
      <c r="A2026" s="6">
        <v>44375</v>
      </c>
      <c r="B2026" t="s">
        <v>33</v>
      </c>
      <c r="C2026" t="s">
        <v>19</v>
      </c>
      <c r="D2026">
        <v>35.86</v>
      </c>
      <c r="E2026" t="str">
        <f>VLOOKUP(Transaction[[#This Row],[Category]],categories[],2,FALSE)</f>
        <v>Dining/Travel</v>
      </c>
    </row>
    <row r="2027" spans="1:5" x14ac:dyDescent="0.2">
      <c r="A2027" s="6">
        <v>44375</v>
      </c>
      <c r="B2027" t="s">
        <v>39</v>
      </c>
      <c r="C2027" t="s">
        <v>23</v>
      </c>
      <c r="D2027">
        <v>45.18</v>
      </c>
      <c r="E2027" t="str">
        <f>VLOOKUP(Transaction[[#This Row],[Category]],categories[],2,FALSE)</f>
        <v>Merchandise</v>
      </c>
    </row>
    <row r="2028" spans="1:5" x14ac:dyDescent="0.2">
      <c r="A2028" s="6">
        <v>44377</v>
      </c>
      <c r="B2028" t="s">
        <v>30</v>
      </c>
      <c r="C2028" t="s">
        <v>26</v>
      </c>
      <c r="D2028">
        <v>19.440000000000001</v>
      </c>
      <c r="E2028" t="str">
        <f>VLOOKUP(Transaction[[#This Row],[Category]],categories[],2,FALSE)</f>
        <v>Services</v>
      </c>
    </row>
    <row r="2029" spans="1:5" x14ac:dyDescent="0.2">
      <c r="A2029" s="6">
        <f>DATE(YEAR(A2028),MONTH(A2028)+1,1)</f>
        <v>44378</v>
      </c>
      <c r="B2029" t="s">
        <v>57</v>
      </c>
      <c r="C2029" t="s">
        <v>56</v>
      </c>
      <c r="D2029">
        <v>1565</v>
      </c>
      <c r="E2029" t="str">
        <f>VLOOKUP(Transaction[[#This Row],[Category]],categories[],2,FALSE)</f>
        <v>Mortgage/Rent</v>
      </c>
    </row>
    <row r="2030" spans="1:5" x14ac:dyDescent="0.2">
      <c r="A2030" s="6">
        <v>44378</v>
      </c>
      <c r="B2030" t="s">
        <v>28</v>
      </c>
      <c r="C2030" t="s">
        <v>23</v>
      </c>
      <c r="D2030">
        <v>98.09</v>
      </c>
      <c r="E2030" t="str">
        <f>VLOOKUP(Transaction[[#This Row],[Category]],categories[],2,FALSE)</f>
        <v>Merchandise</v>
      </c>
    </row>
    <row r="2031" spans="1:5" x14ac:dyDescent="0.2">
      <c r="A2031" s="6">
        <v>44378</v>
      </c>
      <c r="B2031" t="s">
        <v>70</v>
      </c>
      <c r="C2031" t="s">
        <v>67</v>
      </c>
      <c r="D2031">
        <v>66</v>
      </c>
      <c r="E2031" t="str">
        <f>VLOOKUP(Transaction[[#This Row],[Category]],categories[],2,FALSE)</f>
        <v>Merchandise</v>
      </c>
    </row>
    <row r="2032" spans="1:5" x14ac:dyDescent="0.2">
      <c r="A2032" s="6">
        <v>44379</v>
      </c>
      <c r="B2032" t="s">
        <v>38</v>
      </c>
      <c r="C2032" t="s">
        <v>23</v>
      </c>
      <c r="D2032">
        <v>42.45</v>
      </c>
      <c r="E2032" t="str">
        <f>VLOOKUP(Transaction[[#This Row],[Category]],categories[],2,FALSE)</f>
        <v>Merchandise</v>
      </c>
    </row>
    <row r="2033" spans="1:5" x14ac:dyDescent="0.2">
      <c r="A2033" s="6">
        <v>44379</v>
      </c>
      <c r="B2033" t="s">
        <v>36</v>
      </c>
      <c r="C2033" t="s">
        <v>35</v>
      </c>
      <c r="D2033">
        <v>69.180000000000007</v>
      </c>
      <c r="E2033" t="str">
        <f>VLOOKUP(Transaction[[#This Row],[Category]],categories[],2,FALSE)</f>
        <v>Services</v>
      </c>
    </row>
    <row r="2034" spans="1:5" x14ac:dyDescent="0.2">
      <c r="A2034" s="6">
        <v>44379</v>
      </c>
      <c r="B2034" t="s">
        <v>32</v>
      </c>
      <c r="C2034" t="s">
        <v>19</v>
      </c>
      <c r="D2034">
        <v>74.5</v>
      </c>
      <c r="E2034" t="str">
        <f>VLOOKUP(Transaction[[#This Row],[Category]],categories[],2,FALSE)</f>
        <v>Dining/Travel</v>
      </c>
    </row>
    <row r="2035" spans="1:5" x14ac:dyDescent="0.2">
      <c r="A2035" s="6">
        <v>44379</v>
      </c>
      <c r="B2035" t="s">
        <v>30</v>
      </c>
      <c r="C2035" t="s">
        <v>26</v>
      </c>
      <c r="D2035">
        <v>16.350000000000001</v>
      </c>
      <c r="E2035" t="str">
        <f>VLOOKUP(Transaction[[#This Row],[Category]],categories[],2,FALSE)</f>
        <v>Services</v>
      </c>
    </row>
    <row r="2036" spans="1:5" x14ac:dyDescent="0.2">
      <c r="A2036" s="6">
        <v>44380</v>
      </c>
      <c r="B2036" t="s">
        <v>25</v>
      </c>
      <c r="C2036" t="s">
        <v>19</v>
      </c>
      <c r="D2036">
        <v>12.8</v>
      </c>
      <c r="E2036" t="str">
        <f>VLOOKUP(Transaction[[#This Row],[Category]],categories[],2,FALSE)</f>
        <v>Dining/Travel</v>
      </c>
    </row>
    <row r="2037" spans="1:5" x14ac:dyDescent="0.2">
      <c r="A2037" s="6">
        <v>44383</v>
      </c>
      <c r="B2037" t="s">
        <v>30</v>
      </c>
      <c r="C2037" t="s">
        <v>26</v>
      </c>
      <c r="D2037">
        <v>21.88</v>
      </c>
      <c r="E2037" t="str">
        <f>VLOOKUP(Transaction[[#This Row],[Category]],categories[],2,FALSE)</f>
        <v>Services</v>
      </c>
    </row>
    <row r="2038" spans="1:5" x14ac:dyDescent="0.2">
      <c r="A2038" s="6">
        <v>44383</v>
      </c>
      <c r="B2038" t="s">
        <v>24</v>
      </c>
      <c r="C2038" t="s">
        <v>23</v>
      </c>
      <c r="D2038">
        <v>322.95</v>
      </c>
      <c r="E2038" t="str">
        <f>VLOOKUP(Transaction[[#This Row],[Category]],categories[],2,FALSE)</f>
        <v>Merchandise</v>
      </c>
    </row>
    <row r="2039" spans="1:5" x14ac:dyDescent="0.2">
      <c r="A2039" s="6">
        <v>44383</v>
      </c>
      <c r="B2039" t="s">
        <v>38</v>
      </c>
      <c r="C2039" t="s">
        <v>23</v>
      </c>
      <c r="D2039">
        <v>31.1</v>
      </c>
      <c r="E2039" t="str">
        <f>VLOOKUP(Transaction[[#This Row],[Category]],categories[],2,FALSE)</f>
        <v>Merchandise</v>
      </c>
    </row>
    <row r="2040" spans="1:5" x14ac:dyDescent="0.2">
      <c r="A2040" s="6">
        <v>44383</v>
      </c>
      <c r="B2040" t="s">
        <v>45</v>
      </c>
      <c r="C2040" t="s">
        <v>19</v>
      </c>
      <c r="D2040">
        <v>32.76</v>
      </c>
      <c r="E2040" t="str">
        <f>VLOOKUP(Transaction[[#This Row],[Category]],categories[],2,FALSE)</f>
        <v>Dining/Travel</v>
      </c>
    </row>
    <row r="2041" spans="1:5" x14ac:dyDescent="0.2">
      <c r="A2041" s="6">
        <v>44384</v>
      </c>
      <c r="B2041" t="s">
        <v>39</v>
      </c>
      <c r="C2041" t="s">
        <v>23</v>
      </c>
      <c r="D2041">
        <v>71.58</v>
      </c>
      <c r="E2041" t="str">
        <f>VLOOKUP(Transaction[[#This Row],[Category]],categories[],2,FALSE)</f>
        <v>Merchandise</v>
      </c>
    </row>
    <row r="2042" spans="1:5" x14ac:dyDescent="0.2">
      <c r="A2042" s="6">
        <v>44385</v>
      </c>
      <c r="B2042" t="s">
        <v>38</v>
      </c>
      <c r="C2042" t="s">
        <v>23</v>
      </c>
      <c r="D2042">
        <v>24.72</v>
      </c>
      <c r="E2042" t="str">
        <f>VLOOKUP(Transaction[[#This Row],[Category]],categories[],2,FALSE)</f>
        <v>Merchandise</v>
      </c>
    </row>
    <row r="2043" spans="1:5" x14ac:dyDescent="0.2">
      <c r="A2043" s="6">
        <v>44386</v>
      </c>
      <c r="B2043" t="s">
        <v>33</v>
      </c>
      <c r="C2043" t="s">
        <v>19</v>
      </c>
      <c r="D2043">
        <v>13.68</v>
      </c>
      <c r="E2043" t="str">
        <f>VLOOKUP(Transaction[[#This Row],[Category]],categories[],2,FALSE)</f>
        <v>Dining/Travel</v>
      </c>
    </row>
    <row r="2044" spans="1:5" x14ac:dyDescent="0.2">
      <c r="A2044" s="6">
        <v>44386</v>
      </c>
      <c r="B2044" t="s">
        <v>39</v>
      </c>
      <c r="C2044" t="s">
        <v>23</v>
      </c>
      <c r="D2044">
        <v>13.89</v>
      </c>
      <c r="E2044" t="str">
        <f>VLOOKUP(Transaction[[#This Row],[Category]],categories[],2,FALSE)</f>
        <v>Merchandise</v>
      </c>
    </row>
    <row r="2045" spans="1:5" x14ac:dyDescent="0.2">
      <c r="A2045" s="6">
        <v>44386</v>
      </c>
      <c r="B2045" t="s">
        <v>39</v>
      </c>
      <c r="C2045" t="s">
        <v>23</v>
      </c>
      <c r="D2045">
        <v>17.2</v>
      </c>
      <c r="E2045" t="str">
        <f>VLOOKUP(Transaction[[#This Row],[Category]],categories[],2,FALSE)</f>
        <v>Merchandise</v>
      </c>
    </row>
    <row r="2046" spans="1:5" x14ac:dyDescent="0.2">
      <c r="A2046" s="6">
        <v>44387</v>
      </c>
      <c r="B2046" t="s">
        <v>46</v>
      </c>
      <c r="C2046" t="s">
        <v>19</v>
      </c>
      <c r="D2046">
        <v>15.78</v>
      </c>
      <c r="E2046" t="str">
        <f>VLOOKUP(Transaction[[#This Row],[Category]],categories[],2,FALSE)</f>
        <v>Dining/Travel</v>
      </c>
    </row>
    <row r="2047" spans="1:5" x14ac:dyDescent="0.2">
      <c r="A2047" s="6">
        <v>44388</v>
      </c>
      <c r="B2047" t="s">
        <v>33</v>
      </c>
      <c r="C2047" t="s">
        <v>19</v>
      </c>
      <c r="D2047">
        <v>13.07</v>
      </c>
      <c r="E2047" t="str">
        <f>VLOOKUP(Transaction[[#This Row],[Category]],categories[],2,FALSE)</f>
        <v>Dining/Travel</v>
      </c>
    </row>
    <row r="2048" spans="1:5" x14ac:dyDescent="0.2">
      <c r="A2048" s="6">
        <v>44388</v>
      </c>
      <c r="B2048" t="s">
        <v>54</v>
      </c>
      <c r="C2048" t="s">
        <v>19</v>
      </c>
      <c r="D2048">
        <v>80.709999999999994</v>
      </c>
      <c r="E2048" t="str">
        <f>VLOOKUP(Transaction[[#This Row],[Category]],categories[],2,FALSE)</f>
        <v>Dining/Travel</v>
      </c>
    </row>
    <row r="2049" spans="1:5" x14ac:dyDescent="0.2">
      <c r="A2049" s="6">
        <v>44388</v>
      </c>
      <c r="B2049" t="s">
        <v>32</v>
      </c>
      <c r="C2049" t="s">
        <v>19</v>
      </c>
      <c r="D2049">
        <v>34.32</v>
      </c>
      <c r="E2049" t="str">
        <f>VLOOKUP(Transaction[[#This Row],[Category]],categories[],2,FALSE)</f>
        <v>Dining/Travel</v>
      </c>
    </row>
    <row r="2050" spans="1:5" x14ac:dyDescent="0.2">
      <c r="A2050" s="6">
        <v>44388</v>
      </c>
      <c r="B2050" t="s">
        <v>37</v>
      </c>
      <c r="C2050" t="s">
        <v>19</v>
      </c>
      <c r="D2050">
        <v>80.040000000000006</v>
      </c>
      <c r="E2050" t="str">
        <f>VLOOKUP(Transaction[[#This Row],[Category]],categories[],2,FALSE)</f>
        <v>Dining/Travel</v>
      </c>
    </row>
    <row r="2051" spans="1:5" x14ac:dyDescent="0.2">
      <c r="A2051" s="6">
        <v>44388</v>
      </c>
      <c r="B2051" t="s">
        <v>69</v>
      </c>
      <c r="C2051" t="s">
        <v>68</v>
      </c>
      <c r="D2051">
        <v>203.91</v>
      </c>
      <c r="E2051" t="str">
        <f>VLOOKUP(Transaction[[#This Row],[Category]],categories[],2,FALSE)</f>
        <v>Dining/Travel</v>
      </c>
    </row>
    <row r="2052" spans="1:5" x14ac:dyDescent="0.2">
      <c r="A2052" s="6">
        <v>44388</v>
      </c>
      <c r="B2052" t="s">
        <v>30</v>
      </c>
      <c r="C2052" t="s">
        <v>26</v>
      </c>
      <c r="D2052">
        <v>4.8600000000000003</v>
      </c>
      <c r="E2052" t="str">
        <f>VLOOKUP(Transaction[[#This Row],[Category]],categories[],2,FALSE)</f>
        <v>Services</v>
      </c>
    </row>
    <row r="2053" spans="1:5" x14ac:dyDescent="0.2">
      <c r="A2053" s="6">
        <v>44389</v>
      </c>
      <c r="B2053" t="s">
        <v>34</v>
      </c>
      <c r="C2053" t="s">
        <v>19</v>
      </c>
      <c r="D2053">
        <v>58</v>
      </c>
      <c r="E2053" t="str">
        <f>VLOOKUP(Transaction[[#This Row],[Category]],categories[],2,FALSE)</f>
        <v>Dining/Travel</v>
      </c>
    </row>
    <row r="2054" spans="1:5" x14ac:dyDescent="0.2">
      <c r="A2054" s="6">
        <v>44389</v>
      </c>
      <c r="B2054" t="s">
        <v>38</v>
      </c>
      <c r="C2054" t="s">
        <v>23</v>
      </c>
      <c r="D2054">
        <v>67.040000000000006</v>
      </c>
      <c r="E2054" t="str">
        <f>VLOOKUP(Transaction[[#This Row],[Category]],categories[],2,FALSE)</f>
        <v>Merchandise</v>
      </c>
    </row>
    <row r="2055" spans="1:5" x14ac:dyDescent="0.2">
      <c r="A2055" s="6">
        <v>44390</v>
      </c>
      <c r="B2055" t="s">
        <v>32</v>
      </c>
      <c r="C2055" t="s">
        <v>19</v>
      </c>
      <c r="D2055">
        <v>29.25</v>
      </c>
      <c r="E2055" t="str">
        <f>VLOOKUP(Transaction[[#This Row],[Category]],categories[],2,FALSE)</f>
        <v>Dining/Travel</v>
      </c>
    </row>
    <row r="2056" spans="1:5" x14ac:dyDescent="0.2">
      <c r="A2056" s="6">
        <v>44391</v>
      </c>
      <c r="B2056" t="s">
        <v>40</v>
      </c>
      <c r="C2056" t="s">
        <v>19</v>
      </c>
      <c r="D2056">
        <v>36.090000000000003</v>
      </c>
      <c r="E2056" t="str">
        <f>VLOOKUP(Transaction[[#This Row],[Category]],categories[],2,FALSE)</f>
        <v>Dining/Travel</v>
      </c>
    </row>
    <row r="2057" spans="1:5" x14ac:dyDescent="0.2">
      <c r="A2057" s="6">
        <v>44391</v>
      </c>
      <c r="B2057" t="s">
        <v>31</v>
      </c>
      <c r="C2057" t="s">
        <v>23</v>
      </c>
      <c r="D2057">
        <v>58.25</v>
      </c>
      <c r="E2057" t="str">
        <f>VLOOKUP(Transaction[[#This Row],[Category]],categories[],2,FALSE)</f>
        <v>Merchandise</v>
      </c>
    </row>
    <row r="2058" spans="1:5" x14ac:dyDescent="0.2">
      <c r="A2058" s="6">
        <v>44391</v>
      </c>
      <c r="B2058" t="s">
        <v>31</v>
      </c>
      <c r="C2058" t="s">
        <v>23</v>
      </c>
      <c r="D2058">
        <v>44.59</v>
      </c>
      <c r="E2058" t="str">
        <f>VLOOKUP(Transaction[[#This Row],[Category]],categories[],2,FALSE)</f>
        <v>Merchandise</v>
      </c>
    </row>
    <row r="2059" spans="1:5" x14ac:dyDescent="0.2">
      <c r="A2059" s="6">
        <v>44392</v>
      </c>
      <c r="B2059" t="s">
        <v>32</v>
      </c>
      <c r="C2059" t="s">
        <v>19</v>
      </c>
      <c r="D2059">
        <v>12.98</v>
      </c>
      <c r="E2059" t="str">
        <f>VLOOKUP(Transaction[[#This Row],[Category]],categories[],2,FALSE)</f>
        <v>Dining/Travel</v>
      </c>
    </row>
    <row r="2060" spans="1:5" x14ac:dyDescent="0.2">
      <c r="A2060" s="6">
        <v>44392</v>
      </c>
      <c r="B2060" t="s">
        <v>28</v>
      </c>
      <c r="C2060" t="s">
        <v>23</v>
      </c>
      <c r="D2060">
        <v>135.26</v>
      </c>
      <c r="E2060" t="str">
        <f>VLOOKUP(Transaction[[#This Row],[Category]],categories[],2,FALSE)</f>
        <v>Merchandise</v>
      </c>
    </row>
    <row r="2061" spans="1:5" x14ac:dyDescent="0.2">
      <c r="A2061" s="6">
        <v>44392</v>
      </c>
      <c r="B2061" t="s">
        <v>38</v>
      </c>
      <c r="C2061" t="s">
        <v>23</v>
      </c>
      <c r="D2061">
        <v>22.98</v>
      </c>
      <c r="E2061" t="str">
        <f>VLOOKUP(Transaction[[#This Row],[Category]],categories[],2,FALSE)</f>
        <v>Merchandise</v>
      </c>
    </row>
    <row r="2062" spans="1:5" x14ac:dyDescent="0.2">
      <c r="A2062" s="6">
        <v>44392</v>
      </c>
      <c r="B2062" t="s">
        <v>30</v>
      </c>
      <c r="C2062" t="s">
        <v>26</v>
      </c>
      <c r="D2062">
        <v>51.27</v>
      </c>
      <c r="E2062" t="str">
        <f>VLOOKUP(Transaction[[#This Row],[Category]],categories[],2,FALSE)</f>
        <v>Services</v>
      </c>
    </row>
    <row r="2063" spans="1:5" x14ac:dyDescent="0.2">
      <c r="A2063" s="6">
        <v>44392</v>
      </c>
      <c r="B2063" t="s">
        <v>31</v>
      </c>
      <c r="C2063" t="s">
        <v>23</v>
      </c>
      <c r="D2063">
        <v>49.43</v>
      </c>
      <c r="E2063" t="str">
        <f>VLOOKUP(Transaction[[#This Row],[Category]],categories[],2,FALSE)</f>
        <v>Merchandise</v>
      </c>
    </row>
    <row r="2064" spans="1:5" x14ac:dyDescent="0.2">
      <c r="A2064" s="6">
        <v>44393</v>
      </c>
      <c r="B2064" t="s">
        <v>37</v>
      </c>
      <c r="C2064" t="s">
        <v>19</v>
      </c>
      <c r="D2064">
        <v>39.840000000000003</v>
      </c>
      <c r="E2064" t="str">
        <f>VLOOKUP(Transaction[[#This Row],[Category]],categories[],2,FALSE)</f>
        <v>Dining/Travel</v>
      </c>
    </row>
    <row r="2065" spans="1:5" x14ac:dyDescent="0.2">
      <c r="A2065" s="6">
        <v>44393</v>
      </c>
      <c r="B2065" t="s">
        <v>45</v>
      </c>
      <c r="C2065" t="s">
        <v>19</v>
      </c>
      <c r="D2065">
        <v>52.44</v>
      </c>
      <c r="E2065" t="str">
        <f>VLOOKUP(Transaction[[#This Row],[Category]],categories[],2,FALSE)</f>
        <v>Dining/Travel</v>
      </c>
    </row>
    <row r="2066" spans="1:5" x14ac:dyDescent="0.2">
      <c r="A2066" s="6">
        <v>44394</v>
      </c>
      <c r="B2066" t="s">
        <v>24</v>
      </c>
      <c r="C2066" t="s">
        <v>23</v>
      </c>
      <c r="D2066">
        <v>134.04</v>
      </c>
      <c r="E2066" t="str">
        <f>VLOOKUP(Transaction[[#This Row],[Category]],categories[],2,FALSE)</f>
        <v>Merchandise</v>
      </c>
    </row>
    <row r="2067" spans="1:5" x14ac:dyDescent="0.2">
      <c r="A2067" s="6">
        <v>44394</v>
      </c>
      <c r="B2067" t="s">
        <v>32</v>
      </c>
      <c r="C2067" t="s">
        <v>19</v>
      </c>
      <c r="D2067">
        <v>25.41</v>
      </c>
      <c r="E2067" t="str">
        <f>VLOOKUP(Transaction[[#This Row],[Category]],categories[],2,FALSE)</f>
        <v>Dining/Travel</v>
      </c>
    </row>
    <row r="2068" spans="1:5" x14ac:dyDescent="0.2">
      <c r="A2068" s="6">
        <v>44394</v>
      </c>
      <c r="B2068" t="s">
        <v>25</v>
      </c>
      <c r="C2068" t="s">
        <v>19</v>
      </c>
      <c r="D2068">
        <v>26.95</v>
      </c>
      <c r="E2068" t="str">
        <f>VLOOKUP(Transaction[[#This Row],[Category]],categories[],2,FALSE)</f>
        <v>Dining/Travel</v>
      </c>
    </row>
    <row r="2069" spans="1:5" x14ac:dyDescent="0.2">
      <c r="A2069" s="6">
        <v>44395</v>
      </c>
      <c r="B2069" t="s">
        <v>47</v>
      </c>
      <c r="C2069" t="s">
        <v>20</v>
      </c>
      <c r="D2069">
        <v>148.34</v>
      </c>
      <c r="E2069" t="str">
        <f>VLOOKUP(Transaction[[#This Row],[Category]],categories[],2,FALSE)</f>
        <v>Utilities</v>
      </c>
    </row>
    <row r="2070" spans="1:5" x14ac:dyDescent="0.2">
      <c r="A2070" s="6">
        <v>44395</v>
      </c>
      <c r="B2070" t="s">
        <v>52</v>
      </c>
      <c r="C2070" t="s">
        <v>23</v>
      </c>
      <c r="D2070">
        <v>64.459999999999994</v>
      </c>
      <c r="E2070" t="str">
        <f>VLOOKUP(Transaction[[#This Row],[Category]],categories[],2,FALSE)</f>
        <v>Merchandise</v>
      </c>
    </row>
    <row r="2071" spans="1:5" x14ac:dyDescent="0.2">
      <c r="A2071" s="6">
        <v>44395</v>
      </c>
      <c r="B2071" t="s">
        <v>39</v>
      </c>
      <c r="C2071" t="s">
        <v>23</v>
      </c>
      <c r="D2071">
        <v>138.97999999999999</v>
      </c>
      <c r="E2071" t="str">
        <f>VLOOKUP(Transaction[[#This Row],[Category]],categories[],2,FALSE)</f>
        <v>Merchandise</v>
      </c>
    </row>
    <row r="2072" spans="1:5" x14ac:dyDescent="0.2">
      <c r="A2072" s="6">
        <v>44395</v>
      </c>
      <c r="B2072" t="s">
        <v>66</v>
      </c>
      <c r="C2072" t="s">
        <v>65</v>
      </c>
      <c r="D2072">
        <v>161.44</v>
      </c>
      <c r="E2072" t="str">
        <f>VLOOKUP(Transaction[[#This Row],[Category]],categories[],2,FALSE)</f>
        <v>Dining/Travel</v>
      </c>
    </row>
    <row r="2073" spans="1:5" x14ac:dyDescent="0.2">
      <c r="A2073" s="6">
        <v>44395</v>
      </c>
      <c r="B2073" t="s">
        <v>37</v>
      </c>
      <c r="C2073" t="s">
        <v>19</v>
      </c>
      <c r="D2073">
        <v>39.020000000000003</v>
      </c>
      <c r="E2073" t="str">
        <f>VLOOKUP(Transaction[[#This Row],[Category]],categories[],2,FALSE)</f>
        <v>Dining/Travel</v>
      </c>
    </row>
    <row r="2074" spans="1:5" x14ac:dyDescent="0.2">
      <c r="A2074" s="6">
        <v>44396</v>
      </c>
      <c r="B2074" t="s">
        <v>38</v>
      </c>
      <c r="C2074" t="s">
        <v>23</v>
      </c>
      <c r="D2074">
        <v>51.38</v>
      </c>
      <c r="E2074" t="str">
        <f>VLOOKUP(Transaction[[#This Row],[Category]],categories[],2,FALSE)</f>
        <v>Merchandise</v>
      </c>
    </row>
    <row r="2075" spans="1:5" x14ac:dyDescent="0.2">
      <c r="A2075" s="6">
        <v>44397</v>
      </c>
      <c r="B2075" t="s">
        <v>38</v>
      </c>
      <c r="C2075" t="s">
        <v>23</v>
      </c>
      <c r="D2075">
        <v>94.71</v>
      </c>
      <c r="E2075" t="str">
        <f>VLOOKUP(Transaction[[#This Row],[Category]],categories[],2,FALSE)</f>
        <v>Merchandise</v>
      </c>
    </row>
    <row r="2076" spans="1:5" x14ac:dyDescent="0.2">
      <c r="A2076" s="6">
        <v>44398</v>
      </c>
      <c r="B2076" t="s">
        <v>28</v>
      </c>
      <c r="C2076" t="s">
        <v>23</v>
      </c>
      <c r="D2076">
        <v>164.53</v>
      </c>
      <c r="E2076" t="str">
        <f>VLOOKUP(Transaction[[#This Row],[Category]],categories[],2,FALSE)</f>
        <v>Merchandise</v>
      </c>
    </row>
    <row r="2077" spans="1:5" x14ac:dyDescent="0.2">
      <c r="A2077" s="6">
        <v>44399</v>
      </c>
      <c r="B2077" t="s">
        <v>54</v>
      </c>
      <c r="C2077" t="s">
        <v>19</v>
      </c>
      <c r="D2077">
        <v>55.91</v>
      </c>
      <c r="E2077" t="str">
        <f>VLOOKUP(Transaction[[#This Row],[Category]],categories[],2,FALSE)</f>
        <v>Dining/Travel</v>
      </c>
    </row>
    <row r="2078" spans="1:5" x14ac:dyDescent="0.2">
      <c r="A2078" s="6">
        <v>44400</v>
      </c>
      <c r="B2078" t="s">
        <v>36</v>
      </c>
      <c r="C2078" t="s">
        <v>67</v>
      </c>
      <c r="D2078">
        <v>108.64</v>
      </c>
      <c r="E2078" t="str">
        <f>VLOOKUP(Transaction[[#This Row],[Category]],categories[],2,FALSE)</f>
        <v>Merchandise</v>
      </c>
    </row>
    <row r="2079" spans="1:5" x14ac:dyDescent="0.2">
      <c r="A2079" s="6">
        <v>44401</v>
      </c>
      <c r="B2079" t="s">
        <v>40</v>
      </c>
      <c r="C2079" t="s">
        <v>19</v>
      </c>
      <c r="D2079">
        <v>65.92</v>
      </c>
      <c r="E2079" t="str">
        <f>VLOOKUP(Transaction[[#This Row],[Category]],categories[],2,FALSE)</f>
        <v>Dining/Travel</v>
      </c>
    </row>
    <row r="2080" spans="1:5" x14ac:dyDescent="0.2">
      <c r="A2080" s="6">
        <v>44402</v>
      </c>
      <c r="B2080" t="s">
        <v>40</v>
      </c>
      <c r="C2080" t="s">
        <v>19</v>
      </c>
      <c r="D2080">
        <v>56.32</v>
      </c>
      <c r="E2080" t="str">
        <f>VLOOKUP(Transaction[[#This Row],[Category]],categories[],2,FALSE)</f>
        <v>Dining/Travel</v>
      </c>
    </row>
    <row r="2081" spans="1:5" x14ac:dyDescent="0.2">
      <c r="A2081" s="6">
        <v>44402</v>
      </c>
      <c r="B2081" t="s">
        <v>46</v>
      </c>
      <c r="C2081" t="s">
        <v>19</v>
      </c>
      <c r="D2081">
        <v>24.44</v>
      </c>
      <c r="E2081" t="str">
        <f>VLOOKUP(Transaction[[#This Row],[Category]],categories[],2,FALSE)</f>
        <v>Dining/Travel</v>
      </c>
    </row>
    <row r="2082" spans="1:5" x14ac:dyDescent="0.2">
      <c r="A2082" s="6">
        <v>44402</v>
      </c>
      <c r="B2082" t="s">
        <v>33</v>
      </c>
      <c r="C2082" t="s">
        <v>19</v>
      </c>
      <c r="D2082">
        <v>5.32</v>
      </c>
      <c r="E2082" t="str">
        <f>VLOOKUP(Transaction[[#This Row],[Category]],categories[],2,FALSE)</f>
        <v>Dining/Travel</v>
      </c>
    </row>
    <row r="2083" spans="1:5" x14ac:dyDescent="0.2">
      <c r="A2083" s="6">
        <v>44403</v>
      </c>
      <c r="B2083" t="s">
        <v>45</v>
      </c>
      <c r="C2083" t="s">
        <v>19</v>
      </c>
      <c r="D2083">
        <v>20.94</v>
      </c>
      <c r="E2083" t="str">
        <f>VLOOKUP(Transaction[[#This Row],[Category]],categories[],2,FALSE)</f>
        <v>Dining/Travel</v>
      </c>
    </row>
    <row r="2084" spans="1:5" x14ac:dyDescent="0.2">
      <c r="A2084" s="6">
        <v>44403</v>
      </c>
      <c r="B2084" t="s">
        <v>22</v>
      </c>
      <c r="C2084" t="s">
        <v>19</v>
      </c>
      <c r="D2084">
        <v>13.57</v>
      </c>
      <c r="E2084" t="str">
        <f>VLOOKUP(Transaction[[#This Row],[Category]],categories[],2,FALSE)</f>
        <v>Dining/Travel</v>
      </c>
    </row>
    <row r="2085" spans="1:5" x14ac:dyDescent="0.2">
      <c r="A2085" s="6">
        <v>44403</v>
      </c>
      <c r="B2085" t="s">
        <v>27</v>
      </c>
      <c r="C2085" t="s">
        <v>26</v>
      </c>
      <c r="D2085">
        <v>59.16</v>
      </c>
      <c r="E2085" t="str">
        <f>VLOOKUP(Transaction[[#This Row],[Category]],categories[],2,FALSE)</f>
        <v>Services</v>
      </c>
    </row>
    <row r="2086" spans="1:5" x14ac:dyDescent="0.2">
      <c r="A2086" s="6">
        <v>44403</v>
      </c>
      <c r="B2086" t="s">
        <v>32</v>
      </c>
      <c r="C2086" t="s">
        <v>19</v>
      </c>
      <c r="D2086">
        <v>55.9</v>
      </c>
      <c r="E2086" t="str">
        <f>VLOOKUP(Transaction[[#This Row],[Category]],categories[],2,FALSE)</f>
        <v>Dining/Travel</v>
      </c>
    </row>
    <row r="2087" spans="1:5" x14ac:dyDescent="0.2">
      <c r="A2087" s="6">
        <v>44403</v>
      </c>
      <c r="B2087" t="s">
        <v>45</v>
      </c>
      <c r="C2087" t="s">
        <v>19</v>
      </c>
      <c r="D2087">
        <v>50.6</v>
      </c>
      <c r="E2087" t="str">
        <f>VLOOKUP(Transaction[[#This Row],[Category]],categories[],2,FALSE)</f>
        <v>Dining/Travel</v>
      </c>
    </row>
    <row r="2088" spans="1:5" x14ac:dyDescent="0.2">
      <c r="A2088" s="6">
        <v>44404</v>
      </c>
      <c r="B2088" t="s">
        <v>66</v>
      </c>
      <c r="C2088" t="s">
        <v>65</v>
      </c>
      <c r="D2088">
        <v>89.18</v>
      </c>
      <c r="E2088" t="str">
        <f>VLOOKUP(Transaction[[#This Row],[Category]],categories[],2,FALSE)</f>
        <v>Dining/Travel</v>
      </c>
    </row>
    <row r="2089" spans="1:5" x14ac:dyDescent="0.2">
      <c r="A2089" s="6">
        <v>44405</v>
      </c>
      <c r="B2089" t="s">
        <v>55</v>
      </c>
      <c r="C2089" t="s">
        <v>19</v>
      </c>
      <c r="D2089">
        <v>34.61</v>
      </c>
      <c r="E2089" t="str">
        <f>VLOOKUP(Transaction[[#This Row],[Category]],categories[],2,FALSE)</f>
        <v>Dining/Travel</v>
      </c>
    </row>
    <row r="2090" spans="1:5" x14ac:dyDescent="0.2">
      <c r="A2090" s="6">
        <v>44405</v>
      </c>
      <c r="B2090" t="s">
        <v>25</v>
      </c>
      <c r="C2090" t="s">
        <v>19</v>
      </c>
      <c r="D2090">
        <v>166.45</v>
      </c>
      <c r="E2090" t="str">
        <f>VLOOKUP(Transaction[[#This Row],[Category]],categories[],2,FALSE)</f>
        <v>Dining/Travel</v>
      </c>
    </row>
    <row r="2091" spans="1:5" x14ac:dyDescent="0.2">
      <c r="A2091" s="6">
        <v>44405</v>
      </c>
      <c r="B2091" t="s">
        <v>52</v>
      </c>
      <c r="C2091" t="s">
        <v>23</v>
      </c>
      <c r="D2091">
        <v>37.35</v>
      </c>
      <c r="E2091" t="str">
        <f>VLOOKUP(Transaction[[#This Row],[Category]],categories[],2,FALSE)</f>
        <v>Merchandise</v>
      </c>
    </row>
    <row r="2092" spans="1:5" x14ac:dyDescent="0.2">
      <c r="A2092" s="6">
        <v>44406</v>
      </c>
      <c r="B2092" t="s">
        <v>42</v>
      </c>
      <c r="C2092" t="s">
        <v>41</v>
      </c>
      <c r="D2092">
        <v>13.7</v>
      </c>
      <c r="E2092" t="str">
        <f>VLOOKUP(Transaction[[#This Row],[Category]],categories[],2,FALSE)</f>
        <v>Services</v>
      </c>
    </row>
    <row r="2093" spans="1:5" x14ac:dyDescent="0.2">
      <c r="A2093" s="6">
        <v>44407</v>
      </c>
      <c r="B2093" t="s">
        <v>29</v>
      </c>
      <c r="C2093" t="s">
        <v>19</v>
      </c>
      <c r="D2093">
        <v>33.549999999999997</v>
      </c>
      <c r="E2093" t="str">
        <f>VLOOKUP(Transaction[[#This Row],[Category]],categories[],2,FALSE)</f>
        <v>Dining/Travel</v>
      </c>
    </row>
    <row r="2094" spans="1:5" x14ac:dyDescent="0.2">
      <c r="A2094" s="6">
        <v>44407</v>
      </c>
      <c r="B2094" t="s">
        <v>39</v>
      </c>
      <c r="C2094" t="s">
        <v>23</v>
      </c>
      <c r="D2094">
        <v>20.64</v>
      </c>
      <c r="E2094" t="str">
        <f>VLOOKUP(Transaction[[#This Row],[Category]],categories[],2,FALSE)</f>
        <v>Merchandise</v>
      </c>
    </row>
    <row r="2095" spans="1:5" x14ac:dyDescent="0.2">
      <c r="A2095" s="6">
        <v>44407</v>
      </c>
      <c r="B2095" t="s">
        <v>28</v>
      </c>
      <c r="C2095" t="s">
        <v>23</v>
      </c>
      <c r="D2095">
        <v>12.97</v>
      </c>
      <c r="E2095" t="str">
        <f>VLOOKUP(Transaction[[#This Row],[Category]],categories[],2,FALSE)</f>
        <v>Merchandise</v>
      </c>
    </row>
    <row r="2096" spans="1:5" x14ac:dyDescent="0.2">
      <c r="A2096" s="6">
        <v>44408</v>
      </c>
      <c r="B2096" t="s">
        <v>29</v>
      </c>
      <c r="C2096" t="s">
        <v>19</v>
      </c>
      <c r="D2096">
        <v>18.47</v>
      </c>
      <c r="E2096" t="str">
        <f>VLOOKUP(Transaction[[#This Row],[Category]],categories[],2,FALSE)</f>
        <v>Dining/Travel</v>
      </c>
    </row>
    <row r="2097" spans="1:5" x14ac:dyDescent="0.2">
      <c r="A2097" s="6">
        <v>44408</v>
      </c>
      <c r="B2097" t="s">
        <v>52</v>
      </c>
      <c r="C2097" t="s">
        <v>23</v>
      </c>
      <c r="D2097">
        <v>78.78</v>
      </c>
      <c r="E2097" t="str">
        <f>VLOOKUP(Transaction[[#This Row],[Category]],categories[],2,FALSE)</f>
        <v>Merchandise</v>
      </c>
    </row>
    <row r="2098" spans="1:5" x14ac:dyDescent="0.2">
      <c r="A2098" s="6">
        <v>44408</v>
      </c>
      <c r="B2098" t="s">
        <v>30</v>
      </c>
      <c r="C2098" t="s">
        <v>26</v>
      </c>
      <c r="D2098">
        <v>22.59</v>
      </c>
      <c r="E2098" t="str">
        <f>VLOOKUP(Transaction[[#This Row],[Category]],categories[],2,FALSE)</f>
        <v>Services</v>
      </c>
    </row>
    <row r="2099" spans="1:5" x14ac:dyDescent="0.2">
      <c r="A2099" s="6">
        <f>DATE(YEAR(A2098),MONTH(A2098)+1,1)</f>
        <v>44409</v>
      </c>
      <c r="B2099" t="s">
        <v>57</v>
      </c>
      <c r="C2099" t="s">
        <v>56</v>
      </c>
      <c r="D2099">
        <v>1565</v>
      </c>
      <c r="E2099" t="str">
        <f>VLOOKUP(Transaction[[#This Row],[Category]],categories[],2,FALSE)</f>
        <v>Mortgage/Rent</v>
      </c>
    </row>
    <row r="2100" spans="1:5" x14ac:dyDescent="0.2">
      <c r="A2100" s="6">
        <v>44409</v>
      </c>
      <c r="B2100" t="s">
        <v>32</v>
      </c>
      <c r="C2100" t="s">
        <v>19</v>
      </c>
      <c r="D2100">
        <v>32.799999999999997</v>
      </c>
      <c r="E2100" t="str">
        <f>VLOOKUP(Transaction[[#This Row],[Category]],categories[],2,FALSE)</f>
        <v>Dining/Travel</v>
      </c>
    </row>
    <row r="2101" spans="1:5" x14ac:dyDescent="0.2">
      <c r="A2101" s="6">
        <v>44409</v>
      </c>
      <c r="B2101" t="s">
        <v>24</v>
      </c>
      <c r="C2101" t="s">
        <v>23</v>
      </c>
      <c r="D2101">
        <v>25.74</v>
      </c>
      <c r="E2101" t="str">
        <f>VLOOKUP(Transaction[[#This Row],[Category]],categories[],2,FALSE)</f>
        <v>Merchandise</v>
      </c>
    </row>
    <row r="2102" spans="1:5" x14ac:dyDescent="0.2">
      <c r="A2102" s="6">
        <v>44410</v>
      </c>
      <c r="B2102" t="s">
        <v>22</v>
      </c>
      <c r="C2102" t="s">
        <v>19</v>
      </c>
      <c r="D2102">
        <v>63.18</v>
      </c>
      <c r="E2102" t="str">
        <f>VLOOKUP(Transaction[[#This Row],[Category]],categories[],2,FALSE)</f>
        <v>Dining/Travel</v>
      </c>
    </row>
    <row r="2103" spans="1:5" x14ac:dyDescent="0.2">
      <c r="A2103" s="6">
        <v>44411</v>
      </c>
      <c r="B2103" t="s">
        <v>24</v>
      </c>
      <c r="C2103" t="s">
        <v>23</v>
      </c>
      <c r="D2103">
        <v>37.729999999999997</v>
      </c>
      <c r="E2103" t="str">
        <f>VLOOKUP(Transaction[[#This Row],[Category]],categories[],2,FALSE)</f>
        <v>Merchandise</v>
      </c>
    </row>
    <row r="2104" spans="1:5" x14ac:dyDescent="0.2">
      <c r="A2104" s="6">
        <v>44411</v>
      </c>
      <c r="B2104" t="s">
        <v>37</v>
      </c>
      <c r="C2104" t="s">
        <v>19</v>
      </c>
      <c r="D2104">
        <v>16.350000000000001</v>
      </c>
      <c r="E2104" t="str">
        <f>VLOOKUP(Transaction[[#This Row],[Category]],categories[],2,FALSE)</f>
        <v>Dining/Travel</v>
      </c>
    </row>
    <row r="2105" spans="1:5" x14ac:dyDescent="0.2">
      <c r="A2105" s="6">
        <v>44412</v>
      </c>
      <c r="B2105" t="s">
        <v>38</v>
      </c>
      <c r="C2105" t="s">
        <v>23</v>
      </c>
      <c r="D2105">
        <v>34.049999999999997</v>
      </c>
      <c r="E2105" t="str">
        <f>VLOOKUP(Transaction[[#This Row],[Category]],categories[],2,FALSE)</f>
        <v>Merchandise</v>
      </c>
    </row>
    <row r="2106" spans="1:5" x14ac:dyDescent="0.2">
      <c r="A2106" s="6">
        <v>44412</v>
      </c>
      <c r="B2106" t="s">
        <v>33</v>
      </c>
      <c r="C2106" t="s">
        <v>19</v>
      </c>
      <c r="D2106">
        <v>17.32</v>
      </c>
      <c r="E2106" t="str">
        <f>VLOOKUP(Transaction[[#This Row],[Category]],categories[],2,FALSE)</f>
        <v>Dining/Travel</v>
      </c>
    </row>
    <row r="2107" spans="1:5" x14ac:dyDescent="0.2">
      <c r="A2107" s="6">
        <v>44412</v>
      </c>
      <c r="B2107" t="s">
        <v>27</v>
      </c>
      <c r="C2107" t="s">
        <v>26</v>
      </c>
      <c r="D2107">
        <v>49.84</v>
      </c>
      <c r="E2107" t="str">
        <f>VLOOKUP(Transaction[[#This Row],[Category]],categories[],2,FALSE)</f>
        <v>Services</v>
      </c>
    </row>
    <row r="2108" spans="1:5" x14ac:dyDescent="0.2">
      <c r="A2108" s="6">
        <v>44412</v>
      </c>
      <c r="B2108" t="s">
        <v>32</v>
      </c>
      <c r="C2108" t="s">
        <v>19</v>
      </c>
      <c r="D2108">
        <v>24.23</v>
      </c>
      <c r="E2108" t="str">
        <f>VLOOKUP(Transaction[[#This Row],[Category]],categories[],2,FALSE)</f>
        <v>Dining/Travel</v>
      </c>
    </row>
    <row r="2109" spans="1:5" x14ac:dyDescent="0.2">
      <c r="A2109" s="6">
        <v>44413</v>
      </c>
      <c r="B2109" t="s">
        <v>38</v>
      </c>
      <c r="C2109" t="s">
        <v>23</v>
      </c>
      <c r="D2109">
        <v>65.92</v>
      </c>
      <c r="E2109" t="str">
        <f>VLOOKUP(Transaction[[#This Row],[Category]],categories[],2,FALSE)</f>
        <v>Merchandise</v>
      </c>
    </row>
    <row r="2110" spans="1:5" x14ac:dyDescent="0.2">
      <c r="A2110" s="6">
        <v>44414</v>
      </c>
      <c r="B2110" t="s">
        <v>30</v>
      </c>
      <c r="C2110" t="s">
        <v>26</v>
      </c>
      <c r="D2110">
        <v>44.75</v>
      </c>
      <c r="E2110" t="str">
        <f>VLOOKUP(Transaction[[#This Row],[Category]],categories[],2,FALSE)</f>
        <v>Services</v>
      </c>
    </row>
    <row r="2111" spans="1:5" x14ac:dyDescent="0.2">
      <c r="A2111" s="6">
        <v>44415</v>
      </c>
      <c r="B2111" t="s">
        <v>39</v>
      </c>
      <c r="C2111" t="s">
        <v>23</v>
      </c>
      <c r="D2111">
        <v>42.02</v>
      </c>
      <c r="E2111" t="str">
        <f>VLOOKUP(Transaction[[#This Row],[Category]],categories[],2,FALSE)</f>
        <v>Merchandise</v>
      </c>
    </row>
    <row r="2112" spans="1:5" x14ac:dyDescent="0.2">
      <c r="A2112" s="6">
        <v>44416</v>
      </c>
      <c r="B2112" t="s">
        <v>46</v>
      </c>
      <c r="C2112" t="s">
        <v>19</v>
      </c>
      <c r="D2112">
        <v>34.119999999999997</v>
      </c>
      <c r="E2112" t="str">
        <f>VLOOKUP(Transaction[[#This Row],[Category]],categories[],2,FALSE)</f>
        <v>Dining/Travel</v>
      </c>
    </row>
    <row r="2113" spans="1:5" x14ac:dyDescent="0.2">
      <c r="A2113" s="6">
        <v>44416</v>
      </c>
      <c r="B2113" t="s">
        <v>29</v>
      </c>
      <c r="C2113" t="s">
        <v>19</v>
      </c>
      <c r="D2113">
        <v>17.579999999999998</v>
      </c>
      <c r="E2113" t="str">
        <f>VLOOKUP(Transaction[[#This Row],[Category]],categories[],2,FALSE)</f>
        <v>Dining/Travel</v>
      </c>
    </row>
    <row r="2114" spans="1:5" x14ac:dyDescent="0.2">
      <c r="A2114" s="6">
        <v>44416</v>
      </c>
      <c r="B2114" t="s">
        <v>45</v>
      </c>
      <c r="C2114" t="s">
        <v>19</v>
      </c>
      <c r="D2114">
        <v>17.489999999999998</v>
      </c>
      <c r="E2114" t="str">
        <f>VLOOKUP(Transaction[[#This Row],[Category]],categories[],2,FALSE)</f>
        <v>Dining/Travel</v>
      </c>
    </row>
    <row r="2115" spans="1:5" x14ac:dyDescent="0.2">
      <c r="A2115" s="6">
        <v>44417</v>
      </c>
      <c r="B2115" t="s">
        <v>38</v>
      </c>
      <c r="C2115" t="s">
        <v>23</v>
      </c>
      <c r="D2115">
        <v>50.22</v>
      </c>
      <c r="E2115" t="str">
        <f>VLOOKUP(Transaction[[#This Row],[Category]],categories[],2,FALSE)</f>
        <v>Merchandise</v>
      </c>
    </row>
    <row r="2116" spans="1:5" x14ac:dyDescent="0.2">
      <c r="A2116" s="6">
        <v>44417</v>
      </c>
      <c r="B2116" t="s">
        <v>38</v>
      </c>
      <c r="C2116" t="s">
        <v>23</v>
      </c>
      <c r="D2116">
        <v>70.02</v>
      </c>
      <c r="E2116" t="str">
        <f>VLOOKUP(Transaction[[#This Row],[Category]],categories[],2,FALSE)</f>
        <v>Merchandise</v>
      </c>
    </row>
    <row r="2117" spans="1:5" x14ac:dyDescent="0.2">
      <c r="A2117" s="6">
        <v>44417</v>
      </c>
      <c r="B2117" t="s">
        <v>33</v>
      </c>
      <c r="C2117" t="s">
        <v>19</v>
      </c>
      <c r="D2117">
        <v>36.479999999999997</v>
      </c>
      <c r="E2117" t="str">
        <f>VLOOKUP(Transaction[[#This Row],[Category]],categories[],2,FALSE)</f>
        <v>Dining/Travel</v>
      </c>
    </row>
    <row r="2118" spans="1:5" x14ac:dyDescent="0.2">
      <c r="A2118" s="6">
        <v>44417</v>
      </c>
      <c r="B2118" t="s">
        <v>31</v>
      </c>
      <c r="C2118" t="s">
        <v>23</v>
      </c>
      <c r="D2118">
        <v>4.92</v>
      </c>
      <c r="E2118" t="str">
        <f>VLOOKUP(Transaction[[#This Row],[Category]],categories[],2,FALSE)</f>
        <v>Merchandise</v>
      </c>
    </row>
    <row r="2119" spans="1:5" x14ac:dyDescent="0.2">
      <c r="A2119" s="6">
        <v>44418</v>
      </c>
      <c r="B2119">
        <v>0</v>
      </c>
      <c r="C2119" t="s">
        <v>64</v>
      </c>
      <c r="D2119">
        <v>0</v>
      </c>
      <c r="E2119" t="str">
        <f>VLOOKUP(Transaction[[#This Row],[Category]],categories[],2,FALSE)</f>
        <v>Payment/Credit</v>
      </c>
    </row>
    <row r="2120" spans="1:5" x14ac:dyDescent="0.2">
      <c r="A2120" s="6">
        <v>44418</v>
      </c>
      <c r="B2120" t="s">
        <v>24</v>
      </c>
      <c r="C2120" t="s">
        <v>23</v>
      </c>
      <c r="D2120">
        <v>85.44</v>
      </c>
      <c r="E2120" t="str">
        <f>VLOOKUP(Transaction[[#This Row],[Category]],categories[],2,FALSE)</f>
        <v>Merchandise</v>
      </c>
    </row>
    <row r="2121" spans="1:5" x14ac:dyDescent="0.2">
      <c r="A2121" s="6">
        <v>44419</v>
      </c>
      <c r="B2121" t="s">
        <v>38</v>
      </c>
      <c r="C2121" t="s">
        <v>23</v>
      </c>
      <c r="D2121">
        <v>32.97</v>
      </c>
      <c r="E2121" t="str">
        <f>VLOOKUP(Transaction[[#This Row],[Category]],categories[],2,FALSE)</f>
        <v>Merchandise</v>
      </c>
    </row>
    <row r="2122" spans="1:5" x14ac:dyDescent="0.2">
      <c r="A2122" s="6">
        <v>44419</v>
      </c>
      <c r="B2122" t="s">
        <v>53</v>
      </c>
      <c r="C2122" t="s">
        <v>35</v>
      </c>
      <c r="D2122">
        <v>63.59</v>
      </c>
      <c r="E2122" t="str">
        <f>VLOOKUP(Transaction[[#This Row],[Category]],categories[],2,FALSE)</f>
        <v>Services</v>
      </c>
    </row>
    <row r="2123" spans="1:5" x14ac:dyDescent="0.2">
      <c r="A2123" s="6">
        <v>44419</v>
      </c>
      <c r="B2123" t="s">
        <v>32</v>
      </c>
      <c r="C2123" t="s">
        <v>19</v>
      </c>
      <c r="D2123">
        <v>8.59</v>
      </c>
      <c r="E2123" t="str">
        <f>VLOOKUP(Transaction[[#This Row],[Category]],categories[],2,FALSE)</f>
        <v>Dining/Travel</v>
      </c>
    </row>
    <row r="2124" spans="1:5" x14ac:dyDescent="0.2">
      <c r="A2124" s="6">
        <v>44420</v>
      </c>
      <c r="B2124" t="s">
        <v>27</v>
      </c>
      <c r="C2124" t="s">
        <v>26</v>
      </c>
      <c r="D2124">
        <v>50.19</v>
      </c>
      <c r="E2124" t="str">
        <f>VLOOKUP(Transaction[[#This Row],[Category]],categories[],2,FALSE)</f>
        <v>Services</v>
      </c>
    </row>
    <row r="2125" spans="1:5" x14ac:dyDescent="0.2">
      <c r="A2125" s="6">
        <v>44421</v>
      </c>
      <c r="B2125" t="s">
        <v>24</v>
      </c>
      <c r="C2125" t="s">
        <v>23</v>
      </c>
      <c r="D2125">
        <v>91.36</v>
      </c>
      <c r="E2125" t="str">
        <f>VLOOKUP(Transaction[[#This Row],[Category]],categories[],2,FALSE)</f>
        <v>Merchandise</v>
      </c>
    </row>
    <row r="2126" spans="1:5" x14ac:dyDescent="0.2">
      <c r="A2126" s="6">
        <v>44421</v>
      </c>
      <c r="B2126" t="s">
        <v>37</v>
      </c>
      <c r="C2126" t="s">
        <v>19</v>
      </c>
      <c r="D2126">
        <v>70.56</v>
      </c>
      <c r="E2126" t="str">
        <f>VLOOKUP(Transaction[[#This Row],[Category]],categories[],2,FALSE)</f>
        <v>Dining/Travel</v>
      </c>
    </row>
    <row r="2127" spans="1:5" x14ac:dyDescent="0.2">
      <c r="A2127" s="6">
        <v>44422</v>
      </c>
      <c r="B2127" t="s">
        <v>28</v>
      </c>
      <c r="C2127" t="s">
        <v>23</v>
      </c>
      <c r="D2127">
        <v>124.93</v>
      </c>
      <c r="E2127" t="str">
        <f>VLOOKUP(Transaction[[#This Row],[Category]],categories[],2,FALSE)</f>
        <v>Merchandise</v>
      </c>
    </row>
    <row r="2128" spans="1:5" x14ac:dyDescent="0.2">
      <c r="A2128" s="6">
        <v>44422</v>
      </c>
      <c r="B2128" t="s">
        <v>45</v>
      </c>
      <c r="C2128" t="s">
        <v>19</v>
      </c>
      <c r="D2128">
        <v>2.95</v>
      </c>
      <c r="E2128" t="str">
        <f>VLOOKUP(Transaction[[#This Row],[Category]],categories[],2,FALSE)</f>
        <v>Dining/Travel</v>
      </c>
    </row>
    <row r="2129" spans="1:5" x14ac:dyDescent="0.2">
      <c r="A2129" s="6">
        <v>44422</v>
      </c>
      <c r="B2129" t="s">
        <v>33</v>
      </c>
      <c r="C2129" t="s">
        <v>19</v>
      </c>
      <c r="D2129">
        <v>22.17</v>
      </c>
      <c r="E2129" t="str">
        <f>VLOOKUP(Transaction[[#This Row],[Category]],categories[],2,FALSE)</f>
        <v>Dining/Travel</v>
      </c>
    </row>
    <row r="2130" spans="1:5" x14ac:dyDescent="0.2">
      <c r="A2130" s="6">
        <v>44423</v>
      </c>
      <c r="B2130" t="s">
        <v>38</v>
      </c>
      <c r="C2130" t="s">
        <v>23</v>
      </c>
      <c r="D2130">
        <v>104.1</v>
      </c>
      <c r="E2130" t="str">
        <f>VLOOKUP(Transaction[[#This Row],[Category]],categories[],2,FALSE)</f>
        <v>Merchandise</v>
      </c>
    </row>
    <row r="2131" spans="1:5" x14ac:dyDescent="0.2">
      <c r="A2131" s="6">
        <v>44423</v>
      </c>
      <c r="B2131" t="s">
        <v>37</v>
      </c>
      <c r="C2131" t="s">
        <v>19</v>
      </c>
      <c r="D2131">
        <v>16.73</v>
      </c>
      <c r="E2131" t="str">
        <f>VLOOKUP(Transaction[[#This Row],[Category]],categories[],2,FALSE)</f>
        <v>Dining/Travel</v>
      </c>
    </row>
    <row r="2132" spans="1:5" x14ac:dyDescent="0.2">
      <c r="A2132" s="6">
        <v>44423</v>
      </c>
      <c r="B2132" t="s">
        <v>28</v>
      </c>
      <c r="C2132" t="s">
        <v>23</v>
      </c>
      <c r="D2132">
        <v>13.72</v>
      </c>
      <c r="E2132" t="str">
        <f>VLOOKUP(Transaction[[#This Row],[Category]],categories[],2,FALSE)</f>
        <v>Merchandise</v>
      </c>
    </row>
    <row r="2133" spans="1:5" x14ac:dyDescent="0.2">
      <c r="A2133" s="6">
        <v>44424</v>
      </c>
      <c r="B2133" t="s">
        <v>38</v>
      </c>
      <c r="C2133" t="s">
        <v>23</v>
      </c>
      <c r="D2133">
        <v>113.41</v>
      </c>
      <c r="E2133" t="str">
        <f>VLOOKUP(Transaction[[#This Row],[Category]],categories[],2,FALSE)</f>
        <v>Merchandise</v>
      </c>
    </row>
    <row r="2134" spans="1:5" x14ac:dyDescent="0.2">
      <c r="A2134" s="6">
        <v>44424</v>
      </c>
      <c r="B2134" t="s">
        <v>28</v>
      </c>
      <c r="C2134" t="s">
        <v>23</v>
      </c>
      <c r="D2134">
        <v>127.57</v>
      </c>
      <c r="E2134" t="str">
        <f>VLOOKUP(Transaction[[#This Row],[Category]],categories[],2,FALSE)</f>
        <v>Merchandise</v>
      </c>
    </row>
    <row r="2135" spans="1:5" x14ac:dyDescent="0.2">
      <c r="A2135" s="6">
        <v>44425</v>
      </c>
      <c r="B2135" t="s">
        <v>28</v>
      </c>
      <c r="C2135" t="s">
        <v>23</v>
      </c>
      <c r="D2135">
        <v>119.28</v>
      </c>
      <c r="E2135" t="str">
        <f>VLOOKUP(Transaction[[#This Row],[Category]],categories[],2,FALSE)</f>
        <v>Merchandise</v>
      </c>
    </row>
    <row r="2136" spans="1:5" x14ac:dyDescent="0.2">
      <c r="A2136" s="6">
        <v>44427</v>
      </c>
      <c r="B2136" t="s">
        <v>42</v>
      </c>
      <c r="C2136" t="s">
        <v>41</v>
      </c>
      <c r="D2136">
        <v>13.1</v>
      </c>
      <c r="E2136" t="str">
        <f>VLOOKUP(Transaction[[#This Row],[Category]],categories[],2,FALSE)</f>
        <v>Services</v>
      </c>
    </row>
    <row r="2137" spans="1:5" x14ac:dyDescent="0.2">
      <c r="A2137" s="6">
        <v>44427</v>
      </c>
      <c r="B2137" t="s">
        <v>28</v>
      </c>
      <c r="C2137" t="s">
        <v>23</v>
      </c>
      <c r="D2137">
        <v>86.6</v>
      </c>
      <c r="E2137" t="str">
        <f>VLOOKUP(Transaction[[#This Row],[Category]],categories[],2,FALSE)</f>
        <v>Merchandise</v>
      </c>
    </row>
    <row r="2138" spans="1:5" x14ac:dyDescent="0.2">
      <c r="A2138" s="6">
        <v>44427</v>
      </c>
      <c r="B2138" t="s">
        <v>33</v>
      </c>
      <c r="C2138" t="s">
        <v>19</v>
      </c>
      <c r="D2138">
        <v>20.39</v>
      </c>
      <c r="E2138" t="str">
        <f>VLOOKUP(Transaction[[#This Row],[Category]],categories[],2,FALSE)</f>
        <v>Dining/Travel</v>
      </c>
    </row>
    <row r="2139" spans="1:5" x14ac:dyDescent="0.2">
      <c r="A2139" s="6">
        <v>44427</v>
      </c>
      <c r="B2139" t="s">
        <v>29</v>
      </c>
      <c r="C2139" t="s">
        <v>19</v>
      </c>
      <c r="D2139">
        <v>23.12</v>
      </c>
      <c r="E2139" t="str">
        <f>VLOOKUP(Transaction[[#This Row],[Category]],categories[],2,FALSE)</f>
        <v>Dining/Travel</v>
      </c>
    </row>
    <row r="2140" spans="1:5" x14ac:dyDescent="0.2">
      <c r="A2140" s="6">
        <v>44427</v>
      </c>
      <c r="B2140" t="s">
        <v>29</v>
      </c>
      <c r="C2140" t="s">
        <v>19</v>
      </c>
      <c r="D2140">
        <v>43.2</v>
      </c>
      <c r="E2140" t="str">
        <f>VLOOKUP(Transaction[[#This Row],[Category]],categories[],2,FALSE)</f>
        <v>Dining/Travel</v>
      </c>
    </row>
    <row r="2141" spans="1:5" x14ac:dyDescent="0.2">
      <c r="A2141" s="6">
        <v>44427</v>
      </c>
      <c r="B2141" t="s">
        <v>33</v>
      </c>
      <c r="C2141" t="s">
        <v>19</v>
      </c>
      <c r="D2141">
        <v>48.69</v>
      </c>
      <c r="E2141" t="str">
        <f>VLOOKUP(Transaction[[#This Row],[Category]],categories[],2,FALSE)</f>
        <v>Dining/Travel</v>
      </c>
    </row>
    <row r="2142" spans="1:5" x14ac:dyDescent="0.2">
      <c r="A2142" s="6">
        <v>44428</v>
      </c>
      <c r="B2142" t="s">
        <v>31</v>
      </c>
      <c r="C2142" t="s">
        <v>23</v>
      </c>
      <c r="D2142">
        <v>82.59</v>
      </c>
      <c r="E2142" t="str">
        <f>VLOOKUP(Transaction[[#This Row],[Category]],categories[],2,FALSE)</f>
        <v>Merchandise</v>
      </c>
    </row>
    <row r="2143" spans="1:5" x14ac:dyDescent="0.2">
      <c r="A2143" s="6">
        <v>44428</v>
      </c>
      <c r="B2143" t="s">
        <v>29</v>
      </c>
      <c r="C2143" t="s">
        <v>19</v>
      </c>
      <c r="D2143">
        <v>10.74</v>
      </c>
      <c r="E2143" t="str">
        <f>VLOOKUP(Transaction[[#This Row],[Category]],categories[],2,FALSE)</f>
        <v>Dining/Travel</v>
      </c>
    </row>
    <row r="2144" spans="1:5" x14ac:dyDescent="0.2">
      <c r="A2144" s="6">
        <v>44428</v>
      </c>
      <c r="B2144" t="s">
        <v>24</v>
      </c>
      <c r="C2144" t="s">
        <v>23</v>
      </c>
      <c r="D2144">
        <v>28.84</v>
      </c>
      <c r="E2144" t="str">
        <f>VLOOKUP(Transaction[[#This Row],[Category]],categories[],2,FALSE)</f>
        <v>Merchandise</v>
      </c>
    </row>
    <row r="2145" spans="1:5" x14ac:dyDescent="0.2">
      <c r="A2145" s="6">
        <v>44429</v>
      </c>
      <c r="B2145" t="s">
        <v>38</v>
      </c>
      <c r="C2145" t="s">
        <v>23</v>
      </c>
      <c r="D2145">
        <v>42.04</v>
      </c>
      <c r="E2145" t="str">
        <f>VLOOKUP(Transaction[[#This Row],[Category]],categories[],2,FALSE)</f>
        <v>Merchandise</v>
      </c>
    </row>
    <row r="2146" spans="1:5" x14ac:dyDescent="0.2">
      <c r="A2146" s="6">
        <v>44431</v>
      </c>
      <c r="B2146" t="s">
        <v>31</v>
      </c>
      <c r="C2146" t="s">
        <v>23</v>
      </c>
      <c r="D2146">
        <v>16.02</v>
      </c>
      <c r="E2146" t="str">
        <f>VLOOKUP(Transaction[[#This Row],[Category]],categories[],2,FALSE)</f>
        <v>Merchandise</v>
      </c>
    </row>
    <row r="2147" spans="1:5" x14ac:dyDescent="0.2">
      <c r="A2147" s="6">
        <v>44431</v>
      </c>
      <c r="B2147" t="s">
        <v>28</v>
      </c>
      <c r="C2147" t="s">
        <v>23</v>
      </c>
      <c r="D2147">
        <v>37.619999999999997</v>
      </c>
      <c r="E2147" t="str">
        <f>VLOOKUP(Transaction[[#This Row],[Category]],categories[],2,FALSE)</f>
        <v>Merchandise</v>
      </c>
    </row>
    <row r="2148" spans="1:5" x14ac:dyDescent="0.2">
      <c r="A2148" s="6">
        <v>44431</v>
      </c>
      <c r="B2148" t="s">
        <v>63</v>
      </c>
      <c r="C2148" t="s">
        <v>35</v>
      </c>
      <c r="D2148">
        <v>319</v>
      </c>
      <c r="E2148" t="str">
        <f>VLOOKUP(Transaction[[#This Row],[Category]],categories[],2,FALSE)</f>
        <v>Services</v>
      </c>
    </row>
    <row r="2149" spans="1:5" x14ac:dyDescent="0.2">
      <c r="A2149" s="6">
        <v>44431</v>
      </c>
      <c r="B2149" t="s">
        <v>28</v>
      </c>
      <c r="C2149" t="s">
        <v>23</v>
      </c>
      <c r="D2149">
        <v>23.58</v>
      </c>
      <c r="E2149" t="str">
        <f>VLOOKUP(Transaction[[#This Row],[Category]],categories[],2,FALSE)</f>
        <v>Merchandise</v>
      </c>
    </row>
    <row r="2150" spans="1:5" x14ac:dyDescent="0.2">
      <c r="A2150" s="6">
        <v>44431</v>
      </c>
      <c r="B2150" t="s">
        <v>46</v>
      </c>
      <c r="C2150" t="s">
        <v>19</v>
      </c>
      <c r="D2150">
        <v>27.81</v>
      </c>
      <c r="E2150" t="str">
        <f>VLOOKUP(Transaction[[#This Row],[Category]],categories[],2,FALSE)</f>
        <v>Dining/Travel</v>
      </c>
    </row>
    <row r="2151" spans="1:5" x14ac:dyDescent="0.2">
      <c r="A2151" s="6">
        <v>44432</v>
      </c>
      <c r="B2151" t="s">
        <v>33</v>
      </c>
      <c r="C2151" t="s">
        <v>19</v>
      </c>
      <c r="D2151">
        <v>108.04</v>
      </c>
      <c r="E2151" t="str">
        <f>VLOOKUP(Transaction[[#This Row],[Category]],categories[],2,FALSE)</f>
        <v>Dining/Travel</v>
      </c>
    </row>
    <row r="2152" spans="1:5" x14ac:dyDescent="0.2">
      <c r="A2152" s="6">
        <v>44432</v>
      </c>
      <c r="B2152" t="s">
        <v>32</v>
      </c>
      <c r="C2152" t="s">
        <v>19</v>
      </c>
      <c r="D2152">
        <v>18.53</v>
      </c>
      <c r="E2152" t="str">
        <f>VLOOKUP(Transaction[[#This Row],[Category]],categories[],2,FALSE)</f>
        <v>Dining/Travel</v>
      </c>
    </row>
    <row r="2153" spans="1:5" x14ac:dyDescent="0.2">
      <c r="A2153" s="6">
        <v>44433</v>
      </c>
      <c r="B2153" t="s">
        <v>52</v>
      </c>
      <c r="C2153" t="s">
        <v>23</v>
      </c>
      <c r="D2153">
        <v>143.76</v>
      </c>
      <c r="E2153" t="str">
        <f>VLOOKUP(Transaction[[#This Row],[Category]],categories[],2,FALSE)</f>
        <v>Merchandise</v>
      </c>
    </row>
    <row r="2154" spans="1:5" x14ac:dyDescent="0.2">
      <c r="A2154" s="6">
        <v>44434</v>
      </c>
      <c r="B2154" t="s">
        <v>62</v>
      </c>
      <c r="C2154" t="s">
        <v>35</v>
      </c>
      <c r="D2154">
        <v>336.99</v>
      </c>
      <c r="E2154" t="str">
        <f>VLOOKUP(Transaction[[#This Row],[Category]],categories[],2,FALSE)</f>
        <v>Services</v>
      </c>
    </row>
    <row r="2155" spans="1:5" x14ac:dyDescent="0.2">
      <c r="A2155" s="6">
        <v>44434</v>
      </c>
      <c r="B2155" t="s">
        <v>24</v>
      </c>
      <c r="C2155" t="s">
        <v>23</v>
      </c>
      <c r="D2155">
        <v>90.96</v>
      </c>
      <c r="E2155" t="str">
        <f>VLOOKUP(Transaction[[#This Row],[Category]],categories[],2,FALSE)</f>
        <v>Merchandise</v>
      </c>
    </row>
    <row r="2156" spans="1:5" x14ac:dyDescent="0.2">
      <c r="A2156" s="6">
        <v>44434</v>
      </c>
      <c r="B2156" t="s">
        <v>27</v>
      </c>
      <c r="C2156" t="s">
        <v>26</v>
      </c>
      <c r="D2156">
        <v>39.630000000000003</v>
      </c>
      <c r="E2156" t="str">
        <f>VLOOKUP(Transaction[[#This Row],[Category]],categories[],2,FALSE)</f>
        <v>Services</v>
      </c>
    </row>
    <row r="2157" spans="1:5" x14ac:dyDescent="0.2">
      <c r="A2157" s="6">
        <v>44435</v>
      </c>
      <c r="B2157" t="s">
        <v>40</v>
      </c>
      <c r="C2157" t="s">
        <v>19</v>
      </c>
      <c r="D2157">
        <v>32.58</v>
      </c>
      <c r="E2157" t="str">
        <f>VLOOKUP(Transaction[[#This Row],[Category]],categories[],2,FALSE)</f>
        <v>Dining/Travel</v>
      </c>
    </row>
    <row r="2158" spans="1:5" x14ac:dyDescent="0.2">
      <c r="A2158" s="6">
        <v>44437</v>
      </c>
      <c r="B2158" t="s">
        <v>61</v>
      </c>
      <c r="C2158" t="s">
        <v>48</v>
      </c>
      <c r="D2158">
        <v>314.16000000000003</v>
      </c>
      <c r="E2158" t="str">
        <f>VLOOKUP(Transaction[[#This Row],[Category]],categories[],2,FALSE)</f>
        <v>Dining/Travel</v>
      </c>
    </row>
    <row r="2159" spans="1:5" x14ac:dyDescent="0.2">
      <c r="A2159" s="6">
        <v>44437</v>
      </c>
      <c r="B2159" t="s">
        <v>33</v>
      </c>
      <c r="C2159" t="s">
        <v>19</v>
      </c>
      <c r="D2159">
        <v>54</v>
      </c>
      <c r="E2159" t="str">
        <f>VLOOKUP(Transaction[[#This Row],[Category]],categories[],2,FALSE)</f>
        <v>Dining/Travel</v>
      </c>
    </row>
    <row r="2160" spans="1:5" x14ac:dyDescent="0.2">
      <c r="A2160" s="6">
        <v>44437</v>
      </c>
      <c r="B2160" t="s">
        <v>33</v>
      </c>
      <c r="C2160" t="s">
        <v>19</v>
      </c>
      <c r="D2160">
        <v>42.21</v>
      </c>
      <c r="E2160" t="str">
        <f>VLOOKUP(Transaction[[#This Row],[Category]],categories[],2,FALSE)</f>
        <v>Dining/Travel</v>
      </c>
    </row>
    <row r="2161" spans="1:5" x14ac:dyDescent="0.2">
      <c r="A2161" s="6">
        <v>44438</v>
      </c>
      <c r="B2161" t="s">
        <v>29</v>
      </c>
      <c r="C2161" t="s">
        <v>19</v>
      </c>
      <c r="D2161">
        <v>11.61</v>
      </c>
      <c r="E2161" t="str">
        <f>VLOOKUP(Transaction[[#This Row],[Category]],categories[],2,FALSE)</f>
        <v>Dining/Travel</v>
      </c>
    </row>
    <row r="2162" spans="1:5" x14ac:dyDescent="0.2">
      <c r="A2162" s="6">
        <v>44438</v>
      </c>
      <c r="B2162" t="s">
        <v>39</v>
      </c>
      <c r="C2162" t="s">
        <v>23</v>
      </c>
      <c r="D2162">
        <v>216.3</v>
      </c>
      <c r="E2162" t="str">
        <f>VLOOKUP(Transaction[[#This Row],[Category]],categories[],2,FALSE)</f>
        <v>Merchandise</v>
      </c>
    </row>
    <row r="2163" spans="1:5" x14ac:dyDescent="0.2">
      <c r="A2163" s="6">
        <v>44438</v>
      </c>
      <c r="B2163" t="s">
        <v>47</v>
      </c>
      <c r="C2163" t="s">
        <v>20</v>
      </c>
      <c r="D2163">
        <v>200.68</v>
      </c>
      <c r="E2163" t="str">
        <f>VLOOKUP(Transaction[[#This Row],[Category]],categories[],2,FALSE)</f>
        <v>Utilities</v>
      </c>
    </row>
    <row r="2164" spans="1:5" x14ac:dyDescent="0.2">
      <c r="A2164" s="6">
        <f>DATE(YEAR(A2163),MONTH(A2163)+1,1)</f>
        <v>44440</v>
      </c>
      <c r="B2164" t="s">
        <v>57</v>
      </c>
      <c r="C2164" t="s">
        <v>56</v>
      </c>
      <c r="D2164">
        <v>1565</v>
      </c>
      <c r="E2164" t="str">
        <f>VLOOKUP(Transaction[[#This Row],[Category]],categories[],2,FALSE)</f>
        <v>Mortgage/Rent</v>
      </c>
    </row>
    <row r="2165" spans="1:5" x14ac:dyDescent="0.2">
      <c r="A2165" s="6">
        <v>44440</v>
      </c>
      <c r="B2165" t="s">
        <v>54</v>
      </c>
      <c r="C2165" t="s">
        <v>19</v>
      </c>
      <c r="D2165">
        <v>33.090000000000003</v>
      </c>
      <c r="E2165" t="str">
        <f>VLOOKUP(Transaction[[#This Row],[Category]],categories[],2,FALSE)</f>
        <v>Dining/Travel</v>
      </c>
    </row>
    <row r="2166" spans="1:5" x14ac:dyDescent="0.2">
      <c r="A2166" s="6">
        <v>44440</v>
      </c>
      <c r="B2166" t="s">
        <v>51</v>
      </c>
      <c r="C2166" t="s">
        <v>50</v>
      </c>
      <c r="D2166">
        <v>34.08</v>
      </c>
      <c r="E2166" t="str">
        <f>VLOOKUP(Transaction[[#This Row],[Category]],categories[],2,FALSE)</f>
        <v>Services</v>
      </c>
    </row>
    <row r="2167" spans="1:5" x14ac:dyDescent="0.2">
      <c r="A2167" s="6">
        <v>44440</v>
      </c>
      <c r="B2167" t="s">
        <v>60</v>
      </c>
      <c r="C2167" t="s">
        <v>41</v>
      </c>
      <c r="D2167">
        <v>6.87</v>
      </c>
      <c r="E2167" t="str">
        <f>VLOOKUP(Transaction[[#This Row],[Category]],categories[],2,FALSE)</f>
        <v>Services</v>
      </c>
    </row>
    <row r="2168" spans="1:5" x14ac:dyDescent="0.2">
      <c r="A2168" s="6">
        <v>44441</v>
      </c>
      <c r="B2168" t="s">
        <v>28</v>
      </c>
      <c r="C2168" t="s">
        <v>23</v>
      </c>
      <c r="D2168">
        <v>5.14</v>
      </c>
      <c r="E2168" t="str">
        <f>VLOOKUP(Transaction[[#This Row],[Category]],categories[],2,FALSE)</f>
        <v>Merchandise</v>
      </c>
    </row>
    <row r="2169" spans="1:5" x14ac:dyDescent="0.2">
      <c r="A2169" s="6">
        <v>44441</v>
      </c>
      <c r="B2169" t="s">
        <v>22</v>
      </c>
      <c r="C2169" t="s">
        <v>19</v>
      </c>
      <c r="D2169">
        <v>10.64</v>
      </c>
      <c r="E2169" t="str">
        <f>VLOOKUP(Transaction[[#This Row],[Category]],categories[],2,FALSE)</f>
        <v>Dining/Travel</v>
      </c>
    </row>
    <row r="2170" spans="1:5" x14ac:dyDescent="0.2">
      <c r="A2170" s="6">
        <v>44442</v>
      </c>
      <c r="B2170" t="s">
        <v>25</v>
      </c>
      <c r="C2170" t="s">
        <v>19</v>
      </c>
      <c r="D2170">
        <v>43.24</v>
      </c>
      <c r="E2170" t="str">
        <f>VLOOKUP(Transaction[[#This Row],[Category]],categories[],2,FALSE)</f>
        <v>Dining/Travel</v>
      </c>
    </row>
    <row r="2171" spans="1:5" x14ac:dyDescent="0.2">
      <c r="A2171" s="6">
        <v>44442</v>
      </c>
      <c r="B2171" t="s">
        <v>28</v>
      </c>
      <c r="C2171" t="s">
        <v>23</v>
      </c>
      <c r="D2171">
        <v>16.95</v>
      </c>
      <c r="E2171" t="str">
        <f>VLOOKUP(Transaction[[#This Row],[Category]],categories[],2,FALSE)</f>
        <v>Merchandise</v>
      </c>
    </row>
    <row r="2172" spans="1:5" x14ac:dyDescent="0.2">
      <c r="A2172" s="6">
        <v>44443</v>
      </c>
      <c r="B2172" t="s">
        <v>24</v>
      </c>
      <c r="C2172" t="s">
        <v>23</v>
      </c>
      <c r="D2172">
        <v>4.9800000000000004</v>
      </c>
      <c r="E2172" t="str">
        <f>VLOOKUP(Transaction[[#This Row],[Category]],categories[],2,FALSE)</f>
        <v>Merchandise</v>
      </c>
    </row>
    <row r="2173" spans="1:5" x14ac:dyDescent="0.2">
      <c r="A2173" s="6">
        <v>44444</v>
      </c>
      <c r="B2173" t="s">
        <v>36</v>
      </c>
      <c r="C2173" t="s">
        <v>35</v>
      </c>
      <c r="D2173">
        <v>126.19</v>
      </c>
      <c r="E2173" t="str">
        <f>VLOOKUP(Transaction[[#This Row],[Category]],categories[],2,FALSE)</f>
        <v>Services</v>
      </c>
    </row>
    <row r="2174" spans="1:5" x14ac:dyDescent="0.2">
      <c r="A2174" s="6">
        <v>44445</v>
      </c>
      <c r="B2174" t="s">
        <v>32</v>
      </c>
      <c r="C2174" t="s">
        <v>19</v>
      </c>
      <c r="D2174">
        <v>32.5</v>
      </c>
      <c r="E2174" t="str">
        <f>VLOOKUP(Transaction[[#This Row],[Category]],categories[],2,FALSE)</f>
        <v>Dining/Travel</v>
      </c>
    </row>
    <row r="2175" spans="1:5" x14ac:dyDescent="0.2">
      <c r="A2175" s="6">
        <v>44446</v>
      </c>
      <c r="B2175" t="s">
        <v>31</v>
      </c>
      <c r="C2175" t="s">
        <v>23</v>
      </c>
      <c r="D2175">
        <v>48.37</v>
      </c>
      <c r="E2175" t="str">
        <f>VLOOKUP(Transaction[[#This Row],[Category]],categories[],2,FALSE)</f>
        <v>Merchandise</v>
      </c>
    </row>
    <row r="2176" spans="1:5" x14ac:dyDescent="0.2">
      <c r="A2176" s="6">
        <v>44446</v>
      </c>
      <c r="B2176" t="s">
        <v>31</v>
      </c>
      <c r="C2176" t="s">
        <v>23</v>
      </c>
      <c r="D2176">
        <v>56.92</v>
      </c>
      <c r="E2176" t="str">
        <f>VLOOKUP(Transaction[[#This Row],[Category]],categories[],2,FALSE)</f>
        <v>Merchandise</v>
      </c>
    </row>
    <row r="2177" spans="1:5" x14ac:dyDescent="0.2">
      <c r="A2177" s="6">
        <v>44446</v>
      </c>
      <c r="B2177" t="s">
        <v>37</v>
      </c>
      <c r="C2177" t="s">
        <v>19</v>
      </c>
      <c r="D2177">
        <v>18.53</v>
      </c>
      <c r="E2177" t="str">
        <f>VLOOKUP(Transaction[[#This Row],[Category]],categories[],2,FALSE)</f>
        <v>Dining/Travel</v>
      </c>
    </row>
    <row r="2178" spans="1:5" x14ac:dyDescent="0.2">
      <c r="A2178" s="6">
        <v>44447</v>
      </c>
      <c r="B2178" t="s">
        <v>24</v>
      </c>
      <c r="C2178" t="s">
        <v>23</v>
      </c>
      <c r="D2178">
        <v>53</v>
      </c>
      <c r="E2178" t="str">
        <f>VLOOKUP(Transaction[[#This Row],[Category]],categories[],2,FALSE)</f>
        <v>Merchandise</v>
      </c>
    </row>
    <row r="2179" spans="1:5" x14ac:dyDescent="0.2">
      <c r="A2179" s="6">
        <v>44448</v>
      </c>
      <c r="B2179" t="s">
        <v>24</v>
      </c>
      <c r="C2179" t="s">
        <v>23</v>
      </c>
      <c r="D2179">
        <v>53.88</v>
      </c>
      <c r="E2179" t="str">
        <f>VLOOKUP(Transaction[[#This Row],[Category]],categories[],2,FALSE)</f>
        <v>Merchandise</v>
      </c>
    </row>
    <row r="2180" spans="1:5" x14ac:dyDescent="0.2">
      <c r="A2180" s="6">
        <v>44448</v>
      </c>
      <c r="B2180" t="s">
        <v>39</v>
      </c>
      <c r="C2180" t="s">
        <v>23</v>
      </c>
      <c r="D2180">
        <v>27.66</v>
      </c>
      <c r="E2180" t="str">
        <f>VLOOKUP(Transaction[[#This Row],[Category]],categories[],2,FALSE)</f>
        <v>Merchandise</v>
      </c>
    </row>
    <row r="2181" spans="1:5" x14ac:dyDescent="0.2">
      <c r="A2181" s="6">
        <v>44448</v>
      </c>
      <c r="B2181" t="s">
        <v>24</v>
      </c>
      <c r="C2181" t="s">
        <v>23</v>
      </c>
      <c r="D2181">
        <v>103.69</v>
      </c>
      <c r="E2181" t="str">
        <f>VLOOKUP(Transaction[[#This Row],[Category]],categories[],2,FALSE)</f>
        <v>Merchandise</v>
      </c>
    </row>
    <row r="2182" spans="1:5" x14ac:dyDescent="0.2">
      <c r="A2182" s="6">
        <v>44449</v>
      </c>
      <c r="B2182" t="s">
        <v>22</v>
      </c>
      <c r="C2182" t="s">
        <v>19</v>
      </c>
      <c r="D2182">
        <v>5.95</v>
      </c>
      <c r="E2182" t="str">
        <f>VLOOKUP(Transaction[[#This Row],[Category]],categories[],2,FALSE)</f>
        <v>Dining/Travel</v>
      </c>
    </row>
    <row r="2183" spans="1:5" x14ac:dyDescent="0.2">
      <c r="A2183" s="6">
        <v>44449</v>
      </c>
      <c r="B2183" t="s">
        <v>31</v>
      </c>
      <c r="C2183" t="s">
        <v>23</v>
      </c>
      <c r="D2183">
        <v>54.61</v>
      </c>
      <c r="E2183" t="str">
        <f>VLOOKUP(Transaction[[#This Row],[Category]],categories[],2,FALSE)</f>
        <v>Merchandise</v>
      </c>
    </row>
    <row r="2184" spans="1:5" x14ac:dyDescent="0.2">
      <c r="A2184" s="6">
        <v>44449</v>
      </c>
      <c r="B2184" t="s">
        <v>33</v>
      </c>
      <c r="C2184" t="s">
        <v>19</v>
      </c>
      <c r="D2184">
        <v>43.73</v>
      </c>
      <c r="E2184" t="str">
        <f>VLOOKUP(Transaction[[#This Row],[Category]],categories[],2,FALSE)</f>
        <v>Dining/Travel</v>
      </c>
    </row>
    <row r="2185" spans="1:5" x14ac:dyDescent="0.2">
      <c r="A2185" s="6">
        <v>44449</v>
      </c>
      <c r="B2185" t="s">
        <v>34</v>
      </c>
      <c r="C2185" t="s">
        <v>19</v>
      </c>
      <c r="D2185">
        <v>44.08</v>
      </c>
      <c r="E2185" t="str">
        <f>VLOOKUP(Transaction[[#This Row],[Category]],categories[],2,FALSE)</f>
        <v>Dining/Travel</v>
      </c>
    </row>
    <row r="2186" spans="1:5" x14ac:dyDescent="0.2">
      <c r="A2186" s="6">
        <v>44449</v>
      </c>
      <c r="B2186" t="s">
        <v>39</v>
      </c>
      <c r="C2186" t="s">
        <v>23</v>
      </c>
      <c r="D2186">
        <v>38.479999999999997</v>
      </c>
      <c r="E2186" t="str">
        <f>VLOOKUP(Transaction[[#This Row],[Category]],categories[],2,FALSE)</f>
        <v>Merchandise</v>
      </c>
    </row>
    <row r="2187" spans="1:5" x14ac:dyDescent="0.2">
      <c r="A2187" s="6">
        <v>44449</v>
      </c>
      <c r="B2187" t="s">
        <v>46</v>
      </c>
      <c r="C2187" t="s">
        <v>19</v>
      </c>
      <c r="D2187">
        <v>8.65</v>
      </c>
      <c r="E2187" t="str">
        <f>VLOOKUP(Transaction[[#This Row],[Category]],categories[],2,FALSE)</f>
        <v>Dining/Travel</v>
      </c>
    </row>
    <row r="2188" spans="1:5" x14ac:dyDescent="0.2">
      <c r="A2188" s="6">
        <v>44449</v>
      </c>
      <c r="B2188" t="s">
        <v>31</v>
      </c>
      <c r="C2188" t="s">
        <v>23</v>
      </c>
      <c r="D2188">
        <v>81.19</v>
      </c>
      <c r="E2188" t="str">
        <f>VLOOKUP(Transaction[[#This Row],[Category]],categories[],2,FALSE)</f>
        <v>Merchandise</v>
      </c>
    </row>
    <row r="2189" spans="1:5" x14ac:dyDescent="0.2">
      <c r="A2189" s="6">
        <v>44449</v>
      </c>
      <c r="B2189" t="s">
        <v>45</v>
      </c>
      <c r="C2189" t="s">
        <v>19</v>
      </c>
      <c r="D2189">
        <v>79.13</v>
      </c>
      <c r="E2189" t="str">
        <f>VLOOKUP(Transaction[[#This Row],[Category]],categories[],2,FALSE)</f>
        <v>Dining/Travel</v>
      </c>
    </row>
    <row r="2190" spans="1:5" x14ac:dyDescent="0.2">
      <c r="A2190" s="6">
        <v>44450</v>
      </c>
      <c r="B2190" t="s">
        <v>38</v>
      </c>
      <c r="C2190" t="s">
        <v>23</v>
      </c>
      <c r="D2190">
        <v>127.96</v>
      </c>
      <c r="E2190" t="str">
        <f>VLOOKUP(Transaction[[#This Row],[Category]],categories[],2,FALSE)</f>
        <v>Merchandise</v>
      </c>
    </row>
    <row r="2191" spans="1:5" x14ac:dyDescent="0.2">
      <c r="A2191" s="6">
        <v>44451</v>
      </c>
      <c r="B2191" t="s">
        <v>34</v>
      </c>
      <c r="C2191" t="s">
        <v>19</v>
      </c>
      <c r="D2191">
        <v>64.38</v>
      </c>
      <c r="E2191" t="str">
        <f>VLOOKUP(Transaction[[#This Row],[Category]],categories[],2,FALSE)</f>
        <v>Dining/Travel</v>
      </c>
    </row>
    <row r="2192" spans="1:5" x14ac:dyDescent="0.2">
      <c r="A2192" s="6">
        <v>44451</v>
      </c>
      <c r="B2192" t="s">
        <v>22</v>
      </c>
      <c r="C2192" t="s">
        <v>19</v>
      </c>
      <c r="D2192">
        <v>31.03</v>
      </c>
      <c r="E2192" t="str">
        <f>VLOOKUP(Transaction[[#This Row],[Category]],categories[],2,FALSE)</f>
        <v>Dining/Travel</v>
      </c>
    </row>
    <row r="2193" spans="1:5" x14ac:dyDescent="0.2">
      <c r="A2193" s="6">
        <v>44452</v>
      </c>
      <c r="B2193" t="s">
        <v>38</v>
      </c>
      <c r="C2193" t="s">
        <v>23</v>
      </c>
      <c r="D2193">
        <v>99.74</v>
      </c>
      <c r="E2193" t="str">
        <f>VLOOKUP(Transaction[[#This Row],[Category]],categories[],2,FALSE)</f>
        <v>Merchandise</v>
      </c>
    </row>
    <row r="2194" spans="1:5" x14ac:dyDescent="0.2">
      <c r="A2194" s="6">
        <v>44453</v>
      </c>
      <c r="B2194" t="s">
        <v>37</v>
      </c>
      <c r="C2194" t="s">
        <v>19</v>
      </c>
      <c r="D2194">
        <v>97.79</v>
      </c>
      <c r="E2194" t="str">
        <f>VLOOKUP(Transaction[[#This Row],[Category]],categories[],2,FALSE)</f>
        <v>Dining/Travel</v>
      </c>
    </row>
    <row r="2195" spans="1:5" x14ac:dyDescent="0.2">
      <c r="A2195" s="6">
        <v>44453</v>
      </c>
      <c r="B2195" t="s">
        <v>34</v>
      </c>
      <c r="C2195" t="s">
        <v>19</v>
      </c>
      <c r="D2195">
        <v>80.040000000000006</v>
      </c>
      <c r="E2195" t="str">
        <f>VLOOKUP(Transaction[[#This Row],[Category]],categories[],2,FALSE)</f>
        <v>Dining/Travel</v>
      </c>
    </row>
    <row r="2196" spans="1:5" x14ac:dyDescent="0.2">
      <c r="A2196" s="6">
        <v>44453</v>
      </c>
      <c r="B2196" t="s">
        <v>42</v>
      </c>
      <c r="C2196" t="s">
        <v>41</v>
      </c>
      <c r="D2196">
        <v>8.3000000000000007</v>
      </c>
      <c r="E2196" t="str">
        <f>VLOOKUP(Transaction[[#This Row],[Category]],categories[],2,FALSE)</f>
        <v>Services</v>
      </c>
    </row>
    <row r="2197" spans="1:5" x14ac:dyDescent="0.2">
      <c r="A2197" s="6">
        <v>44454</v>
      </c>
      <c r="B2197" t="s">
        <v>32</v>
      </c>
      <c r="C2197" t="s">
        <v>19</v>
      </c>
      <c r="D2197">
        <v>47.26</v>
      </c>
      <c r="E2197" t="str">
        <f>VLOOKUP(Transaction[[#This Row],[Category]],categories[],2,FALSE)</f>
        <v>Dining/Travel</v>
      </c>
    </row>
    <row r="2198" spans="1:5" x14ac:dyDescent="0.2">
      <c r="A2198" s="6">
        <v>44455</v>
      </c>
      <c r="B2198" t="s">
        <v>31</v>
      </c>
      <c r="C2198" t="s">
        <v>23</v>
      </c>
      <c r="D2198">
        <v>68.48</v>
      </c>
      <c r="E2198" t="str">
        <f>VLOOKUP(Transaction[[#This Row],[Category]],categories[],2,FALSE)</f>
        <v>Merchandise</v>
      </c>
    </row>
    <row r="2199" spans="1:5" x14ac:dyDescent="0.2">
      <c r="A2199" s="6">
        <v>44455</v>
      </c>
      <c r="B2199" t="s">
        <v>47</v>
      </c>
      <c r="C2199" t="s">
        <v>20</v>
      </c>
      <c r="D2199">
        <v>9.7100000000000009</v>
      </c>
      <c r="E2199" t="str">
        <f>VLOOKUP(Transaction[[#This Row],[Category]],categories[],2,FALSE)</f>
        <v>Utilities</v>
      </c>
    </row>
    <row r="2200" spans="1:5" x14ac:dyDescent="0.2">
      <c r="A2200" s="6">
        <v>44456</v>
      </c>
      <c r="B2200" t="s">
        <v>47</v>
      </c>
      <c r="C2200" t="s">
        <v>20</v>
      </c>
      <c r="D2200">
        <v>9.9499999999999993</v>
      </c>
      <c r="E2200" t="str">
        <f>VLOOKUP(Transaction[[#This Row],[Category]],categories[],2,FALSE)</f>
        <v>Utilities</v>
      </c>
    </row>
    <row r="2201" spans="1:5" x14ac:dyDescent="0.2">
      <c r="A2201" s="6">
        <v>44456</v>
      </c>
      <c r="B2201" t="s">
        <v>45</v>
      </c>
      <c r="C2201" t="s">
        <v>19</v>
      </c>
      <c r="D2201">
        <v>42.8</v>
      </c>
      <c r="E2201" t="str">
        <f>VLOOKUP(Transaction[[#This Row],[Category]],categories[],2,FALSE)</f>
        <v>Dining/Travel</v>
      </c>
    </row>
    <row r="2202" spans="1:5" x14ac:dyDescent="0.2">
      <c r="A2202" s="6">
        <v>44456</v>
      </c>
      <c r="B2202" t="s">
        <v>24</v>
      </c>
      <c r="C2202" t="s">
        <v>23</v>
      </c>
      <c r="D2202">
        <v>55.99</v>
      </c>
      <c r="E2202" t="str">
        <f>VLOOKUP(Transaction[[#This Row],[Category]],categories[],2,FALSE)</f>
        <v>Merchandise</v>
      </c>
    </row>
    <row r="2203" spans="1:5" x14ac:dyDescent="0.2">
      <c r="A2203" s="6">
        <v>44457</v>
      </c>
      <c r="B2203" t="s">
        <v>39</v>
      </c>
      <c r="C2203" t="s">
        <v>23</v>
      </c>
      <c r="D2203">
        <v>364.76</v>
      </c>
      <c r="E2203" t="str">
        <f>VLOOKUP(Transaction[[#This Row],[Category]],categories[],2,FALSE)</f>
        <v>Merchandise</v>
      </c>
    </row>
    <row r="2204" spans="1:5" x14ac:dyDescent="0.2">
      <c r="A2204" s="6">
        <v>44458</v>
      </c>
      <c r="B2204" t="s">
        <v>38</v>
      </c>
      <c r="C2204" t="s">
        <v>23</v>
      </c>
      <c r="D2204">
        <v>47.32</v>
      </c>
      <c r="E2204" t="str">
        <f>VLOOKUP(Transaction[[#This Row],[Category]],categories[],2,FALSE)</f>
        <v>Merchandise</v>
      </c>
    </row>
    <row r="2205" spans="1:5" x14ac:dyDescent="0.2">
      <c r="A2205" s="6">
        <v>44458</v>
      </c>
      <c r="B2205" t="s">
        <v>32</v>
      </c>
      <c r="C2205" t="s">
        <v>19</v>
      </c>
      <c r="D2205">
        <v>7.5</v>
      </c>
      <c r="E2205" t="str">
        <f>VLOOKUP(Transaction[[#This Row],[Category]],categories[],2,FALSE)</f>
        <v>Dining/Travel</v>
      </c>
    </row>
    <row r="2206" spans="1:5" x14ac:dyDescent="0.2">
      <c r="A2206" s="6">
        <v>44458</v>
      </c>
      <c r="B2206" t="s">
        <v>44</v>
      </c>
      <c r="C2206" t="s">
        <v>41</v>
      </c>
      <c r="D2206">
        <v>15.02</v>
      </c>
      <c r="E2206" t="str">
        <f>VLOOKUP(Transaction[[#This Row],[Category]],categories[],2,FALSE)</f>
        <v>Services</v>
      </c>
    </row>
    <row r="2207" spans="1:5" x14ac:dyDescent="0.2">
      <c r="A2207" s="6">
        <v>44458</v>
      </c>
      <c r="B2207" t="s">
        <v>46</v>
      </c>
      <c r="C2207" t="s">
        <v>19</v>
      </c>
      <c r="D2207">
        <v>6.68</v>
      </c>
      <c r="E2207" t="str">
        <f>VLOOKUP(Transaction[[#This Row],[Category]],categories[],2,FALSE)</f>
        <v>Dining/Travel</v>
      </c>
    </row>
    <row r="2208" spans="1:5" x14ac:dyDescent="0.2">
      <c r="A2208" s="6">
        <v>44459</v>
      </c>
      <c r="B2208" t="s">
        <v>24</v>
      </c>
      <c r="C2208" t="s">
        <v>23</v>
      </c>
      <c r="D2208">
        <v>4.5599999999999996</v>
      </c>
      <c r="E2208" t="str">
        <f>VLOOKUP(Transaction[[#This Row],[Category]],categories[],2,FALSE)</f>
        <v>Merchandise</v>
      </c>
    </row>
    <row r="2209" spans="1:5" x14ac:dyDescent="0.2">
      <c r="A2209" s="6">
        <v>44459</v>
      </c>
      <c r="B2209" t="s">
        <v>38</v>
      </c>
      <c r="C2209" t="s">
        <v>23</v>
      </c>
      <c r="D2209">
        <v>41.91</v>
      </c>
      <c r="E2209" t="str">
        <f>VLOOKUP(Transaction[[#This Row],[Category]],categories[],2,FALSE)</f>
        <v>Merchandise</v>
      </c>
    </row>
    <row r="2210" spans="1:5" x14ac:dyDescent="0.2">
      <c r="A2210" s="6">
        <v>44459</v>
      </c>
      <c r="B2210" t="s">
        <v>55</v>
      </c>
      <c r="C2210" t="s">
        <v>19</v>
      </c>
      <c r="D2210">
        <v>20.85</v>
      </c>
      <c r="E2210" t="str">
        <f>VLOOKUP(Transaction[[#This Row],[Category]],categories[],2,FALSE)</f>
        <v>Dining/Travel</v>
      </c>
    </row>
    <row r="2211" spans="1:5" x14ac:dyDescent="0.2">
      <c r="A2211" s="6">
        <v>44460</v>
      </c>
      <c r="B2211" t="s">
        <v>29</v>
      </c>
      <c r="C2211" t="s">
        <v>19</v>
      </c>
      <c r="D2211">
        <v>12.5</v>
      </c>
      <c r="E2211" t="str">
        <f>VLOOKUP(Transaction[[#This Row],[Category]],categories[],2,FALSE)</f>
        <v>Dining/Travel</v>
      </c>
    </row>
    <row r="2212" spans="1:5" x14ac:dyDescent="0.2">
      <c r="A2212" s="6">
        <v>44460</v>
      </c>
      <c r="B2212" t="s">
        <v>46</v>
      </c>
      <c r="C2212" t="s">
        <v>19</v>
      </c>
      <c r="D2212">
        <v>3.57</v>
      </c>
      <c r="E2212" t="str">
        <f>VLOOKUP(Transaction[[#This Row],[Category]],categories[],2,FALSE)</f>
        <v>Dining/Travel</v>
      </c>
    </row>
    <row r="2213" spans="1:5" x14ac:dyDescent="0.2">
      <c r="A2213" s="6">
        <v>44460</v>
      </c>
      <c r="B2213" t="s">
        <v>30</v>
      </c>
      <c r="C2213" t="s">
        <v>26</v>
      </c>
      <c r="D2213">
        <v>55.16</v>
      </c>
      <c r="E2213" t="str">
        <f>VLOOKUP(Transaction[[#This Row],[Category]],categories[],2,FALSE)</f>
        <v>Services</v>
      </c>
    </row>
    <row r="2214" spans="1:5" x14ac:dyDescent="0.2">
      <c r="A2214" s="6">
        <v>44461</v>
      </c>
      <c r="B2214" t="s">
        <v>38</v>
      </c>
      <c r="C2214" t="s">
        <v>23</v>
      </c>
      <c r="D2214">
        <v>58.98</v>
      </c>
      <c r="E2214" t="str">
        <f>VLOOKUP(Transaction[[#This Row],[Category]],categories[],2,FALSE)</f>
        <v>Merchandise</v>
      </c>
    </row>
    <row r="2215" spans="1:5" x14ac:dyDescent="0.2">
      <c r="A2215" s="6">
        <v>44461</v>
      </c>
      <c r="B2215" t="s">
        <v>32</v>
      </c>
      <c r="C2215" t="s">
        <v>19</v>
      </c>
      <c r="D2215">
        <v>52.29</v>
      </c>
      <c r="E2215" t="str">
        <f>VLOOKUP(Transaction[[#This Row],[Category]],categories[],2,FALSE)</f>
        <v>Dining/Travel</v>
      </c>
    </row>
    <row r="2216" spans="1:5" x14ac:dyDescent="0.2">
      <c r="A2216" s="6">
        <v>44461</v>
      </c>
      <c r="B2216" t="s">
        <v>59</v>
      </c>
      <c r="C2216" t="s">
        <v>18</v>
      </c>
      <c r="D2216">
        <v>10.26</v>
      </c>
      <c r="E2216" t="str">
        <f>VLOOKUP(Transaction[[#This Row],[Category]],categories[],2,FALSE)</f>
        <v>Dining/Travel</v>
      </c>
    </row>
    <row r="2217" spans="1:5" x14ac:dyDescent="0.2">
      <c r="A2217" s="6">
        <v>44461</v>
      </c>
      <c r="B2217" t="s">
        <v>28</v>
      </c>
      <c r="C2217" t="s">
        <v>23</v>
      </c>
      <c r="D2217">
        <v>9.4600000000000009</v>
      </c>
      <c r="E2217" t="str">
        <f>VLOOKUP(Transaction[[#This Row],[Category]],categories[],2,FALSE)</f>
        <v>Merchandise</v>
      </c>
    </row>
    <row r="2218" spans="1:5" x14ac:dyDescent="0.2">
      <c r="A2218" s="6">
        <v>44461</v>
      </c>
      <c r="B2218" t="s">
        <v>53</v>
      </c>
      <c r="C2218" t="s">
        <v>35</v>
      </c>
      <c r="D2218">
        <v>41.54</v>
      </c>
      <c r="E2218" t="str">
        <f>VLOOKUP(Transaction[[#This Row],[Category]],categories[],2,FALSE)</f>
        <v>Services</v>
      </c>
    </row>
    <row r="2219" spans="1:5" x14ac:dyDescent="0.2">
      <c r="A2219" s="6">
        <v>44462</v>
      </c>
      <c r="B2219" t="s">
        <v>43</v>
      </c>
      <c r="C2219" t="s">
        <v>10</v>
      </c>
      <c r="D2219">
        <v>131.6</v>
      </c>
      <c r="E2219" t="str">
        <f>VLOOKUP(Transaction[[#This Row],[Category]],categories[],2,FALSE)</f>
        <v>Utilities</v>
      </c>
    </row>
    <row r="2220" spans="1:5" x14ac:dyDescent="0.2">
      <c r="A2220" s="6">
        <v>44462</v>
      </c>
      <c r="B2220" t="s">
        <v>22</v>
      </c>
      <c r="C2220" t="s">
        <v>19</v>
      </c>
      <c r="D2220">
        <v>29.38</v>
      </c>
      <c r="E2220" t="str">
        <f>VLOOKUP(Transaction[[#This Row],[Category]],categories[],2,FALSE)</f>
        <v>Dining/Travel</v>
      </c>
    </row>
    <row r="2221" spans="1:5" x14ac:dyDescent="0.2">
      <c r="A2221" s="6">
        <v>44463</v>
      </c>
      <c r="B2221" t="s">
        <v>39</v>
      </c>
      <c r="C2221" t="s">
        <v>23</v>
      </c>
      <c r="D2221">
        <v>56.07</v>
      </c>
      <c r="E2221" t="str">
        <f>VLOOKUP(Transaction[[#This Row],[Category]],categories[],2,FALSE)</f>
        <v>Merchandise</v>
      </c>
    </row>
    <row r="2222" spans="1:5" x14ac:dyDescent="0.2">
      <c r="A2222" s="6">
        <v>44463</v>
      </c>
      <c r="B2222" t="s">
        <v>46</v>
      </c>
      <c r="C2222" t="s">
        <v>19</v>
      </c>
      <c r="D2222">
        <v>21.62</v>
      </c>
      <c r="E2222" t="str">
        <f>VLOOKUP(Transaction[[#This Row],[Category]],categories[],2,FALSE)</f>
        <v>Dining/Travel</v>
      </c>
    </row>
    <row r="2223" spans="1:5" x14ac:dyDescent="0.2">
      <c r="A2223" s="6">
        <v>44463</v>
      </c>
      <c r="B2223" t="s">
        <v>33</v>
      </c>
      <c r="C2223" t="s">
        <v>19</v>
      </c>
      <c r="D2223">
        <v>14.99</v>
      </c>
      <c r="E2223" t="str">
        <f>VLOOKUP(Transaction[[#This Row],[Category]],categories[],2,FALSE)</f>
        <v>Dining/Travel</v>
      </c>
    </row>
    <row r="2224" spans="1:5" x14ac:dyDescent="0.2">
      <c r="A2224" s="6">
        <v>44463</v>
      </c>
      <c r="B2224" t="s">
        <v>53</v>
      </c>
      <c r="C2224" t="s">
        <v>35</v>
      </c>
      <c r="D2224">
        <v>255.31</v>
      </c>
      <c r="E2224" t="str">
        <f>VLOOKUP(Transaction[[#This Row],[Category]],categories[],2,FALSE)</f>
        <v>Services</v>
      </c>
    </row>
    <row r="2225" spans="1:5" x14ac:dyDescent="0.2">
      <c r="A2225" s="6">
        <v>44464</v>
      </c>
      <c r="B2225" t="s">
        <v>39</v>
      </c>
      <c r="C2225" t="s">
        <v>23</v>
      </c>
      <c r="D2225">
        <v>17.11</v>
      </c>
      <c r="E2225" t="str">
        <f>VLOOKUP(Transaction[[#This Row],[Category]],categories[],2,FALSE)</f>
        <v>Merchandise</v>
      </c>
    </row>
    <row r="2226" spans="1:5" x14ac:dyDescent="0.2">
      <c r="A2226" s="6">
        <v>44464</v>
      </c>
      <c r="B2226" t="s">
        <v>45</v>
      </c>
      <c r="C2226" t="s">
        <v>19</v>
      </c>
      <c r="D2226">
        <v>48.32</v>
      </c>
      <c r="E2226" t="str">
        <f>VLOOKUP(Transaction[[#This Row],[Category]],categories[],2,FALSE)</f>
        <v>Dining/Travel</v>
      </c>
    </row>
    <row r="2227" spans="1:5" x14ac:dyDescent="0.2">
      <c r="A2227" s="6">
        <v>44465</v>
      </c>
      <c r="B2227" t="s">
        <v>33</v>
      </c>
      <c r="C2227" t="s">
        <v>19</v>
      </c>
      <c r="D2227">
        <v>9.14</v>
      </c>
      <c r="E2227" t="str">
        <f>VLOOKUP(Transaction[[#This Row],[Category]],categories[],2,FALSE)</f>
        <v>Dining/Travel</v>
      </c>
    </row>
    <row r="2228" spans="1:5" x14ac:dyDescent="0.2">
      <c r="A2228" s="6">
        <v>44465</v>
      </c>
      <c r="B2228" t="s">
        <v>58</v>
      </c>
      <c r="C2228" t="s">
        <v>41</v>
      </c>
      <c r="D2228">
        <v>14.65</v>
      </c>
      <c r="E2228" t="str">
        <f>VLOOKUP(Transaction[[#This Row],[Category]],categories[],2,FALSE)</f>
        <v>Services</v>
      </c>
    </row>
    <row r="2229" spans="1:5" x14ac:dyDescent="0.2">
      <c r="A2229" s="6">
        <v>44465</v>
      </c>
      <c r="B2229" t="s">
        <v>34</v>
      </c>
      <c r="C2229" t="s">
        <v>19</v>
      </c>
      <c r="D2229">
        <v>23.18</v>
      </c>
      <c r="E2229" t="str">
        <f>VLOOKUP(Transaction[[#This Row],[Category]],categories[],2,FALSE)</f>
        <v>Dining/Travel</v>
      </c>
    </row>
    <row r="2230" spans="1:5" x14ac:dyDescent="0.2">
      <c r="A2230" s="6">
        <v>44466</v>
      </c>
      <c r="B2230" t="s">
        <v>24</v>
      </c>
      <c r="C2230" t="s">
        <v>23</v>
      </c>
      <c r="D2230">
        <v>121.84</v>
      </c>
      <c r="E2230" t="str">
        <f>VLOOKUP(Transaction[[#This Row],[Category]],categories[],2,FALSE)</f>
        <v>Merchandise</v>
      </c>
    </row>
    <row r="2231" spans="1:5" x14ac:dyDescent="0.2">
      <c r="A2231" s="6">
        <v>44466</v>
      </c>
      <c r="B2231" t="s">
        <v>46</v>
      </c>
      <c r="C2231" t="s">
        <v>19</v>
      </c>
      <c r="D2231">
        <v>50.81</v>
      </c>
      <c r="E2231" t="str">
        <f>VLOOKUP(Transaction[[#This Row],[Category]],categories[],2,FALSE)</f>
        <v>Dining/Travel</v>
      </c>
    </row>
    <row r="2232" spans="1:5" x14ac:dyDescent="0.2">
      <c r="A2232" s="6">
        <v>44468</v>
      </c>
      <c r="B2232" t="s">
        <v>25</v>
      </c>
      <c r="C2232" t="s">
        <v>19</v>
      </c>
      <c r="D2232">
        <v>5.87</v>
      </c>
      <c r="E2232" t="str">
        <f>VLOOKUP(Transaction[[#This Row],[Category]],categories[],2,FALSE)</f>
        <v>Dining/Travel</v>
      </c>
    </row>
    <row r="2233" spans="1:5" x14ac:dyDescent="0.2">
      <c r="A2233" s="6">
        <v>44468</v>
      </c>
      <c r="B2233" t="s">
        <v>31</v>
      </c>
      <c r="C2233" t="s">
        <v>23</v>
      </c>
      <c r="D2233">
        <v>21.08</v>
      </c>
      <c r="E2233" t="str">
        <f>VLOOKUP(Transaction[[#This Row],[Category]],categories[],2,FALSE)</f>
        <v>Merchandise</v>
      </c>
    </row>
    <row r="2234" spans="1:5" x14ac:dyDescent="0.2">
      <c r="A2234" s="6">
        <v>44468</v>
      </c>
      <c r="B2234" t="s">
        <v>31</v>
      </c>
      <c r="C2234" t="s">
        <v>23</v>
      </c>
      <c r="D2234">
        <v>44.5</v>
      </c>
      <c r="E2234" t="str">
        <f>VLOOKUP(Transaction[[#This Row],[Category]],categories[],2,FALSE)</f>
        <v>Merchandise</v>
      </c>
    </row>
    <row r="2235" spans="1:5" x14ac:dyDescent="0.2">
      <c r="A2235" s="6">
        <v>44469</v>
      </c>
      <c r="B2235" t="s">
        <v>32</v>
      </c>
      <c r="C2235" t="s">
        <v>19</v>
      </c>
      <c r="D2235">
        <v>22.78</v>
      </c>
      <c r="E2235" t="str">
        <f>VLOOKUP(Transaction[[#This Row],[Category]],categories[],2,FALSE)</f>
        <v>Dining/Travel</v>
      </c>
    </row>
    <row r="2236" spans="1:5" x14ac:dyDescent="0.2">
      <c r="A2236" s="6">
        <v>44469</v>
      </c>
      <c r="B2236" t="s">
        <v>24</v>
      </c>
      <c r="C2236" t="s">
        <v>23</v>
      </c>
      <c r="D2236">
        <v>44.01</v>
      </c>
      <c r="E2236" t="str">
        <f>VLOOKUP(Transaction[[#This Row],[Category]],categories[],2,FALSE)</f>
        <v>Merchandise</v>
      </c>
    </row>
    <row r="2237" spans="1:5" x14ac:dyDescent="0.2">
      <c r="A2237" s="6">
        <f>DATE(YEAR(A2236),MONTH(A2236)+1,1)</f>
        <v>44470</v>
      </c>
      <c r="B2237" t="s">
        <v>57</v>
      </c>
      <c r="C2237" t="s">
        <v>56</v>
      </c>
      <c r="D2237">
        <v>1565</v>
      </c>
      <c r="E2237" t="str">
        <f>VLOOKUP(Transaction[[#This Row],[Category]],categories[],2,FALSE)</f>
        <v>Mortgage/Rent</v>
      </c>
    </row>
    <row r="2238" spans="1:5" x14ac:dyDescent="0.2">
      <c r="A2238" s="6">
        <v>44470</v>
      </c>
      <c r="B2238" t="s">
        <v>55</v>
      </c>
      <c r="C2238" t="s">
        <v>19</v>
      </c>
      <c r="D2238">
        <v>15.55</v>
      </c>
      <c r="E2238" t="str">
        <f>VLOOKUP(Transaction[[#This Row],[Category]],categories[],2,FALSE)</f>
        <v>Dining/Travel</v>
      </c>
    </row>
    <row r="2239" spans="1:5" x14ac:dyDescent="0.2">
      <c r="A2239" s="6">
        <v>44470</v>
      </c>
      <c r="B2239" t="s">
        <v>40</v>
      </c>
      <c r="C2239" t="s">
        <v>19</v>
      </c>
      <c r="D2239">
        <v>23.63</v>
      </c>
      <c r="E2239" t="str">
        <f>VLOOKUP(Transaction[[#This Row],[Category]],categories[],2,FALSE)</f>
        <v>Dining/Travel</v>
      </c>
    </row>
    <row r="2240" spans="1:5" x14ac:dyDescent="0.2">
      <c r="A2240" s="6">
        <v>44471</v>
      </c>
      <c r="B2240" t="s">
        <v>34</v>
      </c>
      <c r="C2240" t="s">
        <v>19</v>
      </c>
      <c r="D2240">
        <v>43.28</v>
      </c>
      <c r="E2240" t="str">
        <f>VLOOKUP(Transaction[[#This Row],[Category]],categories[],2,FALSE)</f>
        <v>Dining/Travel</v>
      </c>
    </row>
    <row r="2241" spans="1:5" x14ac:dyDescent="0.2">
      <c r="A2241" s="6">
        <v>44471</v>
      </c>
      <c r="B2241" t="s">
        <v>32</v>
      </c>
      <c r="C2241" t="s">
        <v>19</v>
      </c>
      <c r="D2241">
        <v>56.86</v>
      </c>
      <c r="E2241" t="str">
        <f>VLOOKUP(Transaction[[#This Row],[Category]],categories[],2,FALSE)</f>
        <v>Dining/Travel</v>
      </c>
    </row>
    <row r="2242" spans="1:5" x14ac:dyDescent="0.2">
      <c r="A2242" s="6">
        <v>44471</v>
      </c>
      <c r="B2242" t="s">
        <v>32</v>
      </c>
      <c r="C2242" t="s">
        <v>19</v>
      </c>
      <c r="D2242">
        <v>7</v>
      </c>
      <c r="E2242" t="str">
        <f>VLOOKUP(Transaction[[#This Row],[Category]],categories[],2,FALSE)</f>
        <v>Dining/Travel</v>
      </c>
    </row>
    <row r="2243" spans="1:5" x14ac:dyDescent="0.2">
      <c r="A2243" s="6">
        <v>44471</v>
      </c>
      <c r="B2243" t="s">
        <v>42</v>
      </c>
      <c r="C2243" t="s">
        <v>41</v>
      </c>
      <c r="D2243">
        <v>8.1999999999999993</v>
      </c>
      <c r="E2243" t="str">
        <f>VLOOKUP(Transaction[[#This Row],[Category]],categories[],2,FALSE)</f>
        <v>Services</v>
      </c>
    </row>
    <row r="2244" spans="1:5" x14ac:dyDescent="0.2">
      <c r="A2244" s="6">
        <v>44471</v>
      </c>
      <c r="B2244" t="s">
        <v>22</v>
      </c>
      <c r="C2244" t="s">
        <v>19</v>
      </c>
      <c r="D2244">
        <v>63.26</v>
      </c>
      <c r="E2244" t="str">
        <f>VLOOKUP(Transaction[[#This Row],[Category]],categories[],2,FALSE)</f>
        <v>Dining/Travel</v>
      </c>
    </row>
    <row r="2245" spans="1:5" x14ac:dyDescent="0.2">
      <c r="A2245" s="6">
        <v>44471</v>
      </c>
      <c r="B2245" t="s">
        <v>32</v>
      </c>
      <c r="C2245" t="s">
        <v>19</v>
      </c>
      <c r="D2245">
        <v>3.05</v>
      </c>
      <c r="E2245" t="str">
        <f>VLOOKUP(Transaction[[#This Row],[Category]],categories[],2,FALSE)</f>
        <v>Dining/Travel</v>
      </c>
    </row>
    <row r="2246" spans="1:5" x14ac:dyDescent="0.2">
      <c r="A2246" s="6">
        <v>44472</v>
      </c>
      <c r="B2246" t="s">
        <v>27</v>
      </c>
      <c r="C2246" t="s">
        <v>26</v>
      </c>
      <c r="D2246">
        <v>72.8</v>
      </c>
      <c r="E2246" t="str">
        <f>VLOOKUP(Transaction[[#This Row],[Category]],categories[],2,FALSE)</f>
        <v>Services</v>
      </c>
    </row>
    <row r="2247" spans="1:5" x14ac:dyDescent="0.2">
      <c r="A2247" s="6">
        <v>44473</v>
      </c>
      <c r="B2247" t="s">
        <v>28</v>
      </c>
      <c r="C2247" t="s">
        <v>23</v>
      </c>
      <c r="D2247">
        <v>2.2999999999999998</v>
      </c>
      <c r="E2247" t="str">
        <f>VLOOKUP(Transaction[[#This Row],[Category]],categories[],2,FALSE)</f>
        <v>Merchandise</v>
      </c>
    </row>
    <row r="2248" spans="1:5" x14ac:dyDescent="0.2">
      <c r="A2248" s="6">
        <v>44474</v>
      </c>
      <c r="B2248" t="s">
        <v>25</v>
      </c>
      <c r="C2248" t="s">
        <v>19</v>
      </c>
      <c r="D2248">
        <v>10.14</v>
      </c>
      <c r="E2248" t="str">
        <f>VLOOKUP(Transaction[[#This Row],[Category]],categories[],2,FALSE)</f>
        <v>Dining/Travel</v>
      </c>
    </row>
    <row r="2249" spans="1:5" x14ac:dyDescent="0.2">
      <c r="A2249" s="6">
        <v>44474</v>
      </c>
      <c r="B2249" t="s">
        <v>39</v>
      </c>
      <c r="C2249" t="s">
        <v>23</v>
      </c>
      <c r="D2249">
        <v>137.94</v>
      </c>
      <c r="E2249" t="str">
        <f>VLOOKUP(Transaction[[#This Row],[Category]],categories[],2,FALSE)</f>
        <v>Merchandise</v>
      </c>
    </row>
    <row r="2250" spans="1:5" x14ac:dyDescent="0.2">
      <c r="A2250" s="6">
        <v>44474</v>
      </c>
      <c r="B2250" t="s">
        <v>40</v>
      </c>
      <c r="C2250" t="s">
        <v>19</v>
      </c>
      <c r="D2250">
        <v>66.959999999999994</v>
      </c>
      <c r="E2250" t="str">
        <f>VLOOKUP(Transaction[[#This Row],[Category]],categories[],2,FALSE)</f>
        <v>Dining/Travel</v>
      </c>
    </row>
    <row r="2251" spans="1:5" x14ac:dyDescent="0.2">
      <c r="A2251" s="6">
        <v>44474</v>
      </c>
      <c r="B2251" t="s">
        <v>40</v>
      </c>
      <c r="C2251" t="s">
        <v>19</v>
      </c>
      <c r="D2251">
        <v>29.92</v>
      </c>
      <c r="E2251" t="str">
        <f>VLOOKUP(Transaction[[#This Row],[Category]],categories[],2,FALSE)</f>
        <v>Dining/Travel</v>
      </c>
    </row>
    <row r="2252" spans="1:5" x14ac:dyDescent="0.2">
      <c r="A2252" s="6">
        <v>44474</v>
      </c>
      <c r="B2252" t="s">
        <v>24</v>
      </c>
      <c r="C2252" t="s">
        <v>23</v>
      </c>
      <c r="D2252">
        <v>51.7</v>
      </c>
      <c r="E2252" t="str">
        <f>VLOOKUP(Transaction[[#This Row],[Category]],categories[],2,FALSE)</f>
        <v>Merchandise</v>
      </c>
    </row>
    <row r="2253" spans="1:5" x14ac:dyDescent="0.2">
      <c r="A2253" s="6">
        <v>44475</v>
      </c>
      <c r="B2253" t="s">
        <v>39</v>
      </c>
      <c r="C2253" t="s">
        <v>23</v>
      </c>
      <c r="D2253">
        <v>33.369999999999997</v>
      </c>
      <c r="E2253" t="str">
        <f>VLOOKUP(Transaction[[#This Row],[Category]],categories[],2,FALSE)</f>
        <v>Merchandise</v>
      </c>
    </row>
    <row r="2254" spans="1:5" x14ac:dyDescent="0.2">
      <c r="A2254" s="6">
        <v>44475</v>
      </c>
      <c r="B2254" t="s">
        <v>54</v>
      </c>
      <c r="C2254" t="s">
        <v>19</v>
      </c>
      <c r="D2254">
        <v>23.26</v>
      </c>
      <c r="E2254" t="str">
        <f>VLOOKUP(Transaction[[#This Row],[Category]],categories[],2,FALSE)</f>
        <v>Dining/Travel</v>
      </c>
    </row>
    <row r="2255" spans="1:5" x14ac:dyDescent="0.2">
      <c r="A2255" s="6">
        <v>44477</v>
      </c>
      <c r="B2255" t="s">
        <v>38</v>
      </c>
      <c r="C2255" t="s">
        <v>23</v>
      </c>
      <c r="D2255">
        <v>50.16</v>
      </c>
      <c r="E2255" t="str">
        <f>VLOOKUP(Transaction[[#This Row],[Category]],categories[],2,FALSE)</f>
        <v>Merchandise</v>
      </c>
    </row>
    <row r="2256" spans="1:5" x14ac:dyDescent="0.2">
      <c r="A2256" s="6">
        <v>44477</v>
      </c>
      <c r="B2256" t="s">
        <v>39</v>
      </c>
      <c r="C2256" t="s">
        <v>23</v>
      </c>
      <c r="D2256">
        <v>58.99</v>
      </c>
      <c r="E2256" t="str">
        <f>VLOOKUP(Transaction[[#This Row],[Category]],categories[],2,FALSE)</f>
        <v>Merchandise</v>
      </c>
    </row>
    <row r="2257" spans="1:5" x14ac:dyDescent="0.2">
      <c r="A2257" s="6">
        <v>44477</v>
      </c>
      <c r="B2257" t="s">
        <v>53</v>
      </c>
      <c r="C2257" t="s">
        <v>35</v>
      </c>
      <c r="D2257">
        <v>153.74</v>
      </c>
      <c r="E2257" t="str">
        <f>VLOOKUP(Transaction[[#This Row],[Category]],categories[],2,FALSE)</f>
        <v>Services</v>
      </c>
    </row>
    <row r="2258" spans="1:5" x14ac:dyDescent="0.2">
      <c r="A2258" s="6">
        <v>44478</v>
      </c>
      <c r="B2258" t="s">
        <v>39</v>
      </c>
      <c r="C2258" t="s">
        <v>23</v>
      </c>
      <c r="D2258">
        <v>54.49</v>
      </c>
      <c r="E2258" t="str">
        <f>VLOOKUP(Transaction[[#This Row],[Category]],categories[],2,FALSE)</f>
        <v>Merchandise</v>
      </c>
    </row>
    <row r="2259" spans="1:5" x14ac:dyDescent="0.2">
      <c r="A2259" s="6">
        <v>44478</v>
      </c>
      <c r="B2259" t="s">
        <v>52</v>
      </c>
      <c r="C2259" t="s">
        <v>23</v>
      </c>
      <c r="D2259">
        <v>30.28</v>
      </c>
      <c r="E2259" t="str">
        <f>VLOOKUP(Transaction[[#This Row],[Category]],categories[],2,FALSE)</f>
        <v>Merchandise</v>
      </c>
    </row>
    <row r="2260" spans="1:5" x14ac:dyDescent="0.2">
      <c r="A2260" s="6">
        <v>44478</v>
      </c>
      <c r="B2260" t="s">
        <v>38</v>
      </c>
      <c r="C2260" t="s">
        <v>23</v>
      </c>
      <c r="D2260">
        <v>55.93</v>
      </c>
      <c r="E2260" t="str">
        <f>VLOOKUP(Transaction[[#This Row],[Category]],categories[],2,FALSE)</f>
        <v>Merchandise</v>
      </c>
    </row>
    <row r="2261" spans="1:5" x14ac:dyDescent="0.2">
      <c r="A2261" s="6">
        <v>44478</v>
      </c>
      <c r="B2261" t="s">
        <v>33</v>
      </c>
      <c r="C2261" t="s">
        <v>19</v>
      </c>
      <c r="D2261">
        <v>13.82</v>
      </c>
      <c r="E2261" t="str">
        <f>VLOOKUP(Transaction[[#This Row],[Category]],categories[],2,FALSE)</f>
        <v>Dining/Travel</v>
      </c>
    </row>
    <row r="2262" spans="1:5" x14ac:dyDescent="0.2">
      <c r="A2262" s="6">
        <v>44479</v>
      </c>
      <c r="B2262" t="s">
        <v>45</v>
      </c>
      <c r="C2262" t="s">
        <v>19</v>
      </c>
      <c r="D2262">
        <v>57.74</v>
      </c>
      <c r="E2262" t="str">
        <f>VLOOKUP(Transaction[[#This Row],[Category]],categories[],2,FALSE)</f>
        <v>Dining/Travel</v>
      </c>
    </row>
    <row r="2263" spans="1:5" x14ac:dyDescent="0.2">
      <c r="A2263" s="6">
        <v>44480</v>
      </c>
      <c r="B2263" t="s">
        <v>42</v>
      </c>
      <c r="C2263" t="s">
        <v>41</v>
      </c>
      <c r="D2263">
        <v>7.4</v>
      </c>
      <c r="E2263" t="str">
        <f>VLOOKUP(Transaction[[#This Row],[Category]],categories[],2,FALSE)</f>
        <v>Services</v>
      </c>
    </row>
    <row r="2264" spans="1:5" x14ac:dyDescent="0.2">
      <c r="A2264" s="6">
        <v>44480</v>
      </c>
      <c r="B2264" t="s">
        <v>39</v>
      </c>
      <c r="C2264" t="s">
        <v>23</v>
      </c>
      <c r="D2264">
        <v>30.49</v>
      </c>
      <c r="E2264" t="str">
        <f>VLOOKUP(Transaction[[#This Row],[Category]],categories[],2,FALSE)</f>
        <v>Merchandise</v>
      </c>
    </row>
    <row r="2265" spans="1:5" x14ac:dyDescent="0.2">
      <c r="A2265" s="6">
        <v>44480</v>
      </c>
      <c r="B2265" t="s">
        <v>22</v>
      </c>
      <c r="C2265" t="s">
        <v>19</v>
      </c>
      <c r="D2265">
        <v>23.27</v>
      </c>
      <c r="E2265" t="str">
        <f>VLOOKUP(Transaction[[#This Row],[Category]],categories[],2,FALSE)</f>
        <v>Dining/Travel</v>
      </c>
    </row>
    <row r="2266" spans="1:5" x14ac:dyDescent="0.2">
      <c r="A2266" s="6">
        <v>44481</v>
      </c>
      <c r="B2266" t="s">
        <v>30</v>
      </c>
      <c r="C2266" t="s">
        <v>26</v>
      </c>
      <c r="D2266">
        <v>11.25</v>
      </c>
      <c r="E2266" t="str">
        <f>VLOOKUP(Transaction[[#This Row],[Category]],categories[],2,FALSE)</f>
        <v>Services</v>
      </c>
    </row>
    <row r="2267" spans="1:5" x14ac:dyDescent="0.2">
      <c r="A2267" s="6">
        <v>44481</v>
      </c>
      <c r="B2267" t="s">
        <v>34</v>
      </c>
      <c r="C2267" t="s">
        <v>19</v>
      </c>
      <c r="D2267">
        <v>44.8</v>
      </c>
      <c r="E2267" t="str">
        <f>VLOOKUP(Transaction[[#This Row],[Category]],categories[],2,FALSE)</f>
        <v>Dining/Travel</v>
      </c>
    </row>
    <row r="2268" spans="1:5" x14ac:dyDescent="0.2">
      <c r="A2268" s="6">
        <v>44481</v>
      </c>
      <c r="B2268" t="s">
        <v>47</v>
      </c>
      <c r="C2268" t="s">
        <v>20</v>
      </c>
      <c r="D2268">
        <v>13.43</v>
      </c>
      <c r="E2268" t="str">
        <f>VLOOKUP(Transaction[[#This Row],[Category]],categories[],2,FALSE)</f>
        <v>Utilities</v>
      </c>
    </row>
    <row r="2269" spans="1:5" x14ac:dyDescent="0.2">
      <c r="A2269" s="6">
        <v>44482</v>
      </c>
      <c r="B2269" t="s">
        <v>24</v>
      </c>
      <c r="C2269" t="s">
        <v>23</v>
      </c>
      <c r="D2269">
        <v>24.06</v>
      </c>
      <c r="E2269" t="str">
        <f>VLOOKUP(Transaction[[#This Row],[Category]],categories[],2,FALSE)</f>
        <v>Merchandise</v>
      </c>
    </row>
    <row r="2270" spans="1:5" x14ac:dyDescent="0.2">
      <c r="A2270" s="6">
        <v>44482</v>
      </c>
      <c r="B2270" t="s">
        <v>24</v>
      </c>
      <c r="C2270" t="s">
        <v>23</v>
      </c>
      <c r="D2270">
        <v>11.25</v>
      </c>
      <c r="E2270" t="str">
        <f>VLOOKUP(Transaction[[#This Row],[Category]],categories[],2,FALSE)</f>
        <v>Merchandise</v>
      </c>
    </row>
    <row r="2271" spans="1:5" x14ac:dyDescent="0.2">
      <c r="A2271" s="6">
        <v>44482</v>
      </c>
      <c r="B2271" t="s">
        <v>51</v>
      </c>
      <c r="C2271" t="s">
        <v>50</v>
      </c>
      <c r="D2271">
        <v>27.84</v>
      </c>
      <c r="E2271" t="str">
        <f>VLOOKUP(Transaction[[#This Row],[Category]],categories[],2,FALSE)</f>
        <v>Services</v>
      </c>
    </row>
    <row r="2272" spans="1:5" x14ac:dyDescent="0.2">
      <c r="A2272" s="6">
        <v>44483</v>
      </c>
      <c r="B2272" t="s">
        <v>33</v>
      </c>
      <c r="C2272" t="s">
        <v>19</v>
      </c>
      <c r="D2272">
        <v>22.78</v>
      </c>
      <c r="E2272" t="str">
        <f>VLOOKUP(Transaction[[#This Row],[Category]],categories[],2,FALSE)</f>
        <v>Dining/Travel</v>
      </c>
    </row>
    <row r="2273" spans="1:5" x14ac:dyDescent="0.2">
      <c r="A2273" s="6">
        <v>44483</v>
      </c>
      <c r="B2273" t="s">
        <v>45</v>
      </c>
      <c r="C2273" t="s">
        <v>19</v>
      </c>
      <c r="D2273">
        <v>57.92</v>
      </c>
      <c r="E2273" t="str">
        <f>VLOOKUP(Transaction[[#This Row],[Category]],categories[],2,FALSE)</f>
        <v>Dining/Travel</v>
      </c>
    </row>
    <row r="2274" spans="1:5" x14ac:dyDescent="0.2">
      <c r="A2274" s="6">
        <v>44483</v>
      </c>
      <c r="B2274" t="s">
        <v>30</v>
      </c>
      <c r="C2274" t="s">
        <v>26</v>
      </c>
      <c r="D2274">
        <v>3.71</v>
      </c>
      <c r="E2274" t="str">
        <f>VLOOKUP(Transaction[[#This Row],[Category]],categories[],2,FALSE)</f>
        <v>Services</v>
      </c>
    </row>
    <row r="2275" spans="1:5" x14ac:dyDescent="0.2">
      <c r="A2275" s="6">
        <v>44483</v>
      </c>
      <c r="B2275" t="s">
        <v>49</v>
      </c>
      <c r="C2275" t="s">
        <v>48</v>
      </c>
      <c r="D2275">
        <v>113.98</v>
      </c>
      <c r="E2275" t="str">
        <f>VLOOKUP(Transaction[[#This Row],[Category]],categories[],2,FALSE)</f>
        <v>Dining/Travel</v>
      </c>
    </row>
    <row r="2276" spans="1:5" x14ac:dyDescent="0.2">
      <c r="A2276" s="6">
        <v>44484</v>
      </c>
      <c r="B2276" t="s">
        <v>39</v>
      </c>
      <c r="C2276" t="s">
        <v>23</v>
      </c>
      <c r="D2276">
        <v>254.59</v>
      </c>
      <c r="E2276" t="str">
        <f>VLOOKUP(Transaction[[#This Row],[Category]],categories[],2,FALSE)</f>
        <v>Merchandise</v>
      </c>
    </row>
    <row r="2277" spans="1:5" x14ac:dyDescent="0.2">
      <c r="A2277" s="6">
        <v>44484</v>
      </c>
      <c r="B2277" t="s">
        <v>40</v>
      </c>
      <c r="C2277" t="s">
        <v>19</v>
      </c>
      <c r="D2277">
        <v>65.540000000000006</v>
      </c>
      <c r="E2277" t="str">
        <f>VLOOKUP(Transaction[[#This Row],[Category]],categories[],2,FALSE)</f>
        <v>Dining/Travel</v>
      </c>
    </row>
    <row r="2278" spans="1:5" x14ac:dyDescent="0.2">
      <c r="A2278" s="6">
        <v>44484</v>
      </c>
      <c r="B2278" t="s">
        <v>36</v>
      </c>
      <c r="C2278" t="s">
        <v>35</v>
      </c>
      <c r="D2278">
        <v>83.54</v>
      </c>
      <c r="E2278" t="str">
        <f>VLOOKUP(Transaction[[#This Row],[Category]],categories[],2,FALSE)</f>
        <v>Services</v>
      </c>
    </row>
    <row r="2279" spans="1:5" x14ac:dyDescent="0.2">
      <c r="A2279" s="6">
        <v>44484</v>
      </c>
      <c r="B2279" t="s">
        <v>47</v>
      </c>
      <c r="C2279" t="s">
        <v>20</v>
      </c>
      <c r="D2279">
        <v>16.55</v>
      </c>
      <c r="E2279" t="str">
        <f>VLOOKUP(Transaction[[#This Row],[Category]],categories[],2,FALSE)</f>
        <v>Utilities</v>
      </c>
    </row>
    <row r="2280" spans="1:5" x14ac:dyDescent="0.2">
      <c r="A2280" s="6">
        <v>44485</v>
      </c>
      <c r="B2280" t="s">
        <v>39</v>
      </c>
      <c r="C2280" t="s">
        <v>23</v>
      </c>
      <c r="D2280">
        <v>152.78</v>
      </c>
      <c r="E2280" t="str">
        <f>VLOOKUP(Transaction[[#This Row],[Category]],categories[],2,FALSE)</f>
        <v>Merchandise</v>
      </c>
    </row>
    <row r="2281" spans="1:5" x14ac:dyDescent="0.2">
      <c r="A2281" s="6">
        <v>44485</v>
      </c>
      <c r="B2281" t="s">
        <v>31</v>
      </c>
      <c r="C2281" t="s">
        <v>23</v>
      </c>
      <c r="D2281">
        <v>94.87</v>
      </c>
      <c r="E2281" t="str">
        <f>VLOOKUP(Transaction[[#This Row],[Category]],categories[],2,FALSE)</f>
        <v>Merchandise</v>
      </c>
    </row>
    <row r="2282" spans="1:5" x14ac:dyDescent="0.2">
      <c r="A2282" s="6">
        <v>44486</v>
      </c>
      <c r="B2282" t="s">
        <v>46</v>
      </c>
      <c r="C2282" t="s">
        <v>19</v>
      </c>
      <c r="D2282">
        <v>72.91</v>
      </c>
      <c r="E2282" t="str">
        <f>VLOOKUP(Transaction[[#This Row],[Category]],categories[],2,FALSE)</f>
        <v>Dining/Travel</v>
      </c>
    </row>
    <row r="2283" spans="1:5" x14ac:dyDescent="0.2">
      <c r="A2283" s="6">
        <v>44486</v>
      </c>
      <c r="B2283" t="s">
        <v>39</v>
      </c>
      <c r="C2283" t="s">
        <v>23</v>
      </c>
      <c r="D2283">
        <v>96.28</v>
      </c>
      <c r="E2283" t="str">
        <f>VLOOKUP(Transaction[[#This Row],[Category]],categories[],2,FALSE)</f>
        <v>Merchandise</v>
      </c>
    </row>
    <row r="2284" spans="1:5" x14ac:dyDescent="0.2">
      <c r="A2284" s="6">
        <v>44486</v>
      </c>
      <c r="B2284" t="s">
        <v>27</v>
      </c>
      <c r="C2284" t="s">
        <v>26</v>
      </c>
      <c r="D2284">
        <v>13.48</v>
      </c>
      <c r="E2284" t="str">
        <f>VLOOKUP(Transaction[[#This Row],[Category]],categories[],2,FALSE)</f>
        <v>Services</v>
      </c>
    </row>
    <row r="2285" spans="1:5" x14ac:dyDescent="0.2">
      <c r="A2285" s="6">
        <v>44486</v>
      </c>
      <c r="B2285" t="s">
        <v>45</v>
      </c>
      <c r="C2285" t="s">
        <v>19</v>
      </c>
      <c r="D2285">
        <v>26.05</v>
      </c>
      <c r="E2285" t="str">
        <f>VLOOKUP(Transaction[[#This Row],[Category]],categories[],2,FALSE)</f>
        <v>Dining/Travel</v>
      </c>
    </row>
    <row r="2286" spans="1:5" x14ac:dyDescent="0.2">
      <c r="A2286" s="6">
        <v>44488</v>
      </c>
      <c r="B2286" t="s">
        <v>29</v>
      </c>
      <c r="C2286" t="s">
        <v>19</v>
      </c>
      <c r="D2286">
        <v>24.8</v>
      </c>
      <c r="E2286" t="str">
        <f>VLOOKUP(Transaction[[#This Row],[Category]],categories[],2,FALSE)</f>
        <v>Dining/Travel</v>
      </c>
    </row>
    <row r="2287" spans="1:5" x14ac:dyDescent="0.2">
      <c r="A2287" s="6">
        <v>44488</v>
      </c>
      <c r="B2287" t="s">
        <v>37</v>
      </c>
      <c r="C2287" t="s">
        <v>19</v>
      </c>
      <c r="D2287">
        <v>55.65</v>
      </c>
      <c r="E2287" t="str">
        <f>VLOOKUP(Transaction[[#This Row],[Category]],categories[],2,FALSE)</f>
        <v>Dining/Travel</v>
      </c>
    </row>
    <row r="2288" spans="1:5" x14ac:dyDescent="0.2">
      <c r="A2288" s="6">
        <v>44488</v>
      </c>
      <c r="B2288" t="s">
        <v>24</v>
      </c>
      <c r="C2288" t="s">
        <v>23</v>
      </c>
      <c r="D2288">
        <v>9.84</v>
      </c>
      <c r="E2288" t="str">
        <f>VLOOKUP(Transaction[[#This Row],[Category]],categories[],2,FALSE)</f>
        <v>Merchandise</v>
      </c>
    </row>
    <row r="2289" spans="1:5" x14ac:dyDescent="0.2">
      <c r="A2289" s="6">
        <v>44489</v>
      </c>
      <c r="B2289" t="s">
        <v>28</v>
      </c>
      <c r="C2289" t="s">
        <v>23</v>
      </c>
      <c r="D2289">
        <v>16.32</v>
      </c>
      <c r="E2289" t="str">
        <f>VLOOKUP(Transaction[[#This Row],[Category]],categories[],2,FALSE)</f>
        <v>Merchandise</v>
      </c>
    </row>
    <row r="2290" spans="1:5" x14ac:dyDescent="0.2">
      <c r="A2290" s="6">
        <v>44490</v>
      </c>
      <c r="B2290" t="s">
        <v>44</v>
      </c>
      <c r="C2290" t="s">
        <v>41</v>
      </c>
      <c r="D2290">
        <v>13.57</v>
      </c>
      <c r="E2290" t="str">
        <f>VLOOKUP(Transaction[[#This Row],[Category]],categories[],2,FALSE)</f>
        <v>Services</v>
      </c>
    </row>
    <row r="2291" spans="1:5" x14ac:dyDescent="0.2">
      <c r="A2291" s="6">
        <v>44490</v>
      </c>
      <c r="B2291" t="s">
        <v>43</v>
      </c>
      <c r="C2291" t="s">
        <v>10</v>
      </c>
      <c r="D2291">
        <v>130.36000000000001</v>
      </c>
      <c r="E2291" t="str">
        <f>VLOOKUP(Transaction[[#This Row],[Category]],categories[],2,FALSE)</f>
        <v>Utilities</v>
      </c>
    </row>
    <row r="2292" spans="1:5" x14ac:dyDescent="0.2">
      <c r="A2292" s="6">
        <v>44490</v>
      </c>
      <c r="B2292" t="s">
        <v>27</v>
      </c>
      <c r="C2292" t="s">
        <v>26</v>
      </c>
      <c r="D2292">
        <v>68.88</v>
      </c>
      <c r="E2292" t="str">
        <f>VLOOKUP(Transaction[[#This Row],[Category]],categories[],2,FALSE)</f>
        <v>Services</v>
      </c>
    </row>
    <row r="2293" spans="1:5" x14ac:dyDescent="0.2">
      <c r="A2293" s="6">
        <v>44490</v>
      </c>
      <c r="B2293" t="s">
        <v>42</v>
      </c>
      <c r="C2293" t="s">
        <v>41</v>
      </c>
      <c r="D2293">
        <v>9.9</v>
      </c>
      <c r="E2293" t="str">
        <f>VLOOKUP(Transaction[[#This Row],[Category]],categories[],2,FALSE)</f>
        <v>Services</v>
      </c>
    </row>
    <row r="2294" spans="1:5" x14ac:dyDescent="0.2">
      <c r="A2294" s="6">
        <v>44490</v>
      </c>
      <c r="B2294" t="s">
        <v>39</v>
      </c>
      <c r="C2294" t="s">
        <v>23</v>
      </c>
      <c r="D2294">
        <v>30.96</v>
      </c>
      <c r="E2294" t="str">
        <f>VLOOKUP(Transaction[[#This Row],[Category]],categories[],2,FALSE)</f>
        <v>Merchandise</v>
      </c>
    </row>
    <row r="2295" spans="1:5" x14ac:dyDescent="0.2">
      <c r="A2295" s="6">
        <v>44491</v>
      </c>
      <c r="B2295" t="s">
        <v>27</v>
      </c>
      <c r="C2295" t="s">
        <v>26</v>
      </c>
      <c r="D2295">
        <v>8.15</v>
      </c>
      <c r="E2295" t="str">
        <f>VLOOKUP(Transaction[[#This Row],[Category]],categories[],2,FALSE)</f>
        <v>Services</v>
      </c>
    </row>
    <row r="2296" spans="1:5" x14ac:dyDescent="0.2">
      <c r="A2296" s="6">
        <v>44491</v>
      </c>
      <c r="B2296" t="s">
        <v>29</v>
      </c>
      <c r="C2296" t="s">
        <v>19</v>
      </c>
      <c r="D2296">
        <v>27.88</v>
      </c>
      <c r="E2296" t="str">
        <f>VLOOKUP(Transaction[[#This Row],[Category]],categories[],2,FALSE)</f>
        <v>Dining/Travel</v>
      </c>
    </row>
    <row r="2297" spans="1:5" x14ac:dyDescent="0.2">
      <c r="A2297" s="6">
        <v>44492</v>
      </c>
      <c r="B2297" t="s">
        <v>40</v>
      </c>
      <c r="C2297" t="s">
        <v>19</v>
      </c>
      <c r="D2297">
        <v>52.27</v>
      </c>
      <c r="E2297" t="str">
        <f>VLOOKUP(Transaction[[#This Row],[Category]],categories[],2,FALSE)</f>
        <v>Dining/Travel</v>
      </c>
    </row>
    <row r="2298" spans="1:5" x14ac:dyDescent="0.2">
      <c r="A2298" s="6">
        <v>44492</v>
      </c>
      <c r="B2298" t="s">
        <v>39</v>
      </c>
      <c r="C2298" t="s">
        <v>23</v>
      </c>
      <c r="D2298">
        <v>23.22</v>
      </c>
      <c r="E2298" t="str">
        <f>VLOOKUP(Transaction[[#This Row],[Category]],categories[],2,FALSE)</f>
        <v>Merchandise</v>
      </c>
    </row>
    <row r="2299" spans="1:5" x14ac:dyDescent="0.2">
      <c r="A2299" s="6">
        <v>44492</v>
      </c>
      <c r="B2299" t="s">
        <v>22</v>
      </c>
      <c r="C2299" t="s">
        <v>19</v>
      </c>
      <c r="D2299">
        <v>7.63</v>
      </c>
      <c r="E2299" t="str">
        <f>VLOOKUP(Transaction[[#This Row],[Category]],categories[],2,FALSE)</f>
        <v>Dining/Travel</v>
      </c>
    </row>
    <row r="2300" spans="1:5" x14ac:dyDescent="0.2">
      <c r="A2300" s="6">
        <v>44492</v>
      </c>
      <c r="B2300" t="s">
        <v>33</v>
      </c>
      <c r="C2300" t="s">
        <v>19</v>
      </c>
      <c r="D2300">
        <v>56.41</v>
      </c>
      <c r="E2300" t="str">
        <f>VLOOKUP(Transaction[[#This Row],[Category]],categories[],2,FALSE)</f>
        <v>Dining/Travel</v>
      </c>
    </row>
    <row r="2301" spans="1:5" x14ac:dyDescent="0.2">
      <c r="A2301" s="6">
        <v>44492</v>
      </c>
      <c r="B2301" t="s">
        <v>38</v>
      </c>
      <c r="C2301" t="s">
        <v>23</v>
      </c>
      <c r="D2301">
        <v>46.61</v>
      </c>
      <c r="E2301" t="str">
        <f>VLOOKUP(Transaction[[#This Row],[Category]],categories[],2,FALSE)</f>
        <v>Merchandise</v>
      </c>
    </row>
    <row r="2302" spans="1:5" x14ac:dyDescent="0.2">
      <c r="A2302" s="6">
        <v>44492</v>
      </c>
      <c r="B2302" t="s">
        <v>33</v>
      </c>
      <c r="C2302" t="s">
        <v>19</v>
      </c>
      <c r="D2302">
        <v>17.16</v>
      </c>
      <c r="E2302" t="str">
        <f>VLOOKUP(Transaction[[#This Row],[Category]],categories[],2,FALSE)</f>
        <v>Dining/Travel</v>
      </c>
    </row>
    <row r="2303" spans="1:5" x14ac:dyDescent="0.2">
      <c r="A2303" s="6">
        <v>44493</v>
      </c>
      <c r="B2303" t="s">
        <v>28</v>
      </c>
      <c r="C2303" t="s">
        <v>23</v>
      </c>
      <c r="D2303">
        <v>19.68</v>
      </c>
      <c r="E2303" t="str">
        <f>VLOOKUP(Transaction[[#This Row],[Category]],categories[],2,FALSE)</f>
        <v>Merchandise</v>
      </c>
    </row>
    <row r="2304" spans="1:5" x14ac:dyDescent="0.2">
      <c r="A2304" s="6">
        <v>44493</v>
      </c>
      <c r="B2304" t="s">
        <v>37</v>
      </c>
      <c r="C2304" t="s">
        <v>19</v>
      </c>
      <c r="D2304">
        <v>77.44</v>
      </c>
      <c r="E2304" t="str">
        <f>VLOOKUP(Transaction[[#This Row],[Category]],categories[],2,FALSE)</f>
        <v>Dining/Travel</v>
      </c>
    </row>
    <row r="2305" spans="1:5" x14ac:dyDescent="0.2">
      <c r="A2305" s="6">
        <v>44493</v>
      </c>
      <c r="B2305" t="s">
        <v>24</v>
      </c>
      <c r="C2305" t="s">
        <v>23</v>
      </c>
      <c r="D2305">
        <v>58.27</v>
      </c>
      <c r="E2305" t="str">
        <f>VLOOKUP(Transaction[[#This Row],[Category]],categories[],2,FALSE)</f>
        <v>Merchandise</v>
      </c>
    </row>
    <row r="2306" spans="1:5" x14ac:dyDescent="0.2">
      <c r="A2306" s="6">
        <v>44494</v>
      </c>
      <c r="B2306" t="s">
        <v>22</v>
      </c>
      <c r="C2306" t="s">
        <v>19</v>
      </c>
      <c r="D2306">
        <v>7.12</v>
      </c>
      <c r="E2306" t="str">
        <f>VLOOKUP(Transaction[[#This Row],[Category]],categories[],2,FALSE)</f>
        <v>Dining/Travel</v>
      </c>
    </row>
    <row r="2307" spans="1:5" x14ac:dyDescent="0.2">
      <c r="A2307" s="6">
        <v>44494</v>
      </c>
      <c r="B2307" t="s">
        <v>29</v>
      </c>
      <c r="C2307" t="s">
        <v>19</v>
      </c>
      <c r="D2307">
        <v>17.12</v>
      </c>
      <c r="E2307" t="str">
        <f>VLOOKUP(Transaction[[#This Row],[Category]],categories[],2,FALSE)</f>
        <v>Dining/Travel</v>
      </c>
    </row>
    <row r="2308" spans="1:5" x14ac:dyDescent="0.2">
      <c r="A2308" s="6">
        <v>44494</v>
      </c>
      <c r="B2308" t="s">
        <v>22</v>
      </c>
      <c r="C2308" t="s">
        <v>19</v>
      </c>
      <c r="D2308">
        <v>44.46</v>
      </c>
      <c r="E2308" t="str">
        <f>VLOOKUP(Transaction[[#This Row],[Category]],categories[],2,FALSE)</f>
        <v>Dining/Travel</v>
      </c>
    </row>
    <row r="2309" spans="1:5" x14ac:dyDescent="0.2">
      <c r="A2309" s="6">
        <v>44494</v>
      </c>
      <c r="B2309" t="s">
        <v>36</v>
      </c>
      <c r="C2309" t="s">
        <v>35</v>
      </c>
      <c r="D2309">
        <v>183.75</v>
      </c>
      <c r="E2309" t="str">
        <f>VLOOKUP(Transaction[[#This Row],[Category]],categories[],2,FALSE)</f>
        <v>Services</v>
      </c>
    </row>
    <row r="2310" spans="1:5" x14ac:dyDescent="0.2">
      <c r="A2310" s="6">
        <v>44496</v>
      </c>
      <c r="B2310" t="s">
        <v>36</v>
      </c>
      <c r="C2310" t="s">
        <v>35</v>
      </c>
      <c r="D2310">
        <v>151.69</v>
      </c>
      <c r="E2310" t="str">
        <f>VLOOKUP(Transaction[[#This Row],[Category]],categories[],2,FALSE)</f>
        <v>Services</v>
      </c>
    </row>
    <row r="2311" spans="1:5" x14ac:dyDescent="0.2">
      <c r="A2311" s="6">
        <v>44496</v>
      </c>
      <c r="B2311" t="s">
        <v>34</v>
      </c>
      <c r="C2311" t="s">
        <v>19</v>
      </c>
      <c r="D2311">
        <v>47.56</v>
      </c>
      <c r="E2311" t="str">
        <f>VLOOKUP(Transaction[[#This Row],[Category]],categories[],2,FALSE)</f>
        <v>Dining/Travel</v>
      </c>
    </row>
    <row r="2312" spans="1:5" x14ac:dyDescent="0.2">
      <c r="A2312" s="6">
        <v>44496</v>
      </c>
      <c r="B2312" t="s">
        <v>33</v>
      </c>
      <c r="C2312" t="s">
        <v>19</v>
      </c>
      <c r="D2312">
        <v>76.650000000000006</v>
      </c>
      <c r="E2312" t="str">
        <f>VLOOKUP(Transaction[[#This Row],[Category]],categories[],2,FALSE)</f>
        <v>Dining/Travel</v>
      </c>
    </row>
    <row r="2313" spans="1:5" x14ac:dyDescent="0.2">
      <c r="A2313" s="6">
        <v>44496</v>
      </c>
      <c r="B2313" t="s">
        <v>24</v>
      </c>
      <c r="C2313" t="s">
        <v>23</v>
      </c>
      <c r="D2313">
        <v>16.73</v>
      </c>
      <c r="E2313" t="str">
        <f>VLOOKUP(Transaction[[#This Row],[Category]],categories[],2,FALSE)</f>
        <v>Merchandise</v>
      </c>
    </row>
    <row r="2314" spans="1:5" x14ac:dyDescent="0.2">
      <c r="A2314" s="6">
        <v>44496</v>
      </c>
      <c r="B2314" t="s">
        <v>24</v>
      </c>
      <c r="C2314" t="s">
        <v>23</v>
      </c>
      <c r="D2314">
        <v>103.69</v>
      </c>
      <c r="E2314" t="str">
        <f>VLOOKUP(Transaction[[#This Row],[Category]],categories[],2,FALSE)</f>
        <v>Merchandise</v>
      </c>
    </row>
    <row r="2315" spans="1:5" x14ac:dyDescent="0.2">
      <c r="A2315" s="6">
        <v>44497</v>
      </c>
      <c r="B2315" t="s">
        <v>29</v>
      </c>
      <c r="C2315" t="s">
        <v>19</v>
      </c>
      <c r="D2315">
        <v>57.6</v>
      </c>
      <c r="E2315" t="str">
        <f>VLOOKUP(Transaction[[#This Row],[Category]],categories[],2,FALSE)</f>
        <v>Dining/Travel</v>
      </c>
    </row>
    <row r="2316" spans="1:5" x14ac:dyDescent="0.2">
      <c r="A2316" s="6">
        <v>44497</v>
      </c>
      <c r="B2316" t="s">
        <v>30</v>
      </c>
      <c r="C2316" t="s">
        <v>26</v>
      </c>
      <c r="D2316">
        <v>29.04</v>
      </c>
      <c r="E2316" t="str">
        <f>VLOOKUP(Transaction[[#This Row],[Category]],categories[],2,FALSE)</f>
        <v>Services</v>
      </c>
    </row>
    <row r="2317" spans="1:5" x14ac:dyDescent="0.2">
      <c r="A2317" s="6">
        <v>44497</v>
      </c>
      <c r="B2317" t="s">
        <v>24</v>
      </c>
      <c r="C2317" t="s">
        <v>23</v>
      </c>
      <c r="D2317">
        <v>200.13</v>
      </c>
      <c r="E2317" t="str">
        <f>VLOOKUP(Transaction[[#This Row],[Category]],categories[],2,FALSE)</f>
        <v>Merchandise</v>
      </c>
    </row>
    <row r="2318" spans="1:5" x14ac:dyDescent="0.2">
      <c r="A2318" s="6">
        <v>44497</v>
      </c>
      <c r="B2318" t="s">
        <v>29</v>
      </c>
      <c r="C2318" t="s">
        <v>19</v>
      </c>
      <c r="D2318">
        <v>17.170000000000002</v>
      </c>
      <c r="E2318" t="str">
        <f>VLOOKUP(Transaction[[#This Row],[Category]],categories[],2,FALSE)</f>
        <v>Dining/Travel</v>
      </c>
    </row>
    <row r="2319" spans="1:5" x14ac:dyDescent="0.2">
      <c r="A2319" s="6">
        <v>44498</v>
      </c>
      <c r="B2319" t="s">
        <v>32</v>
      </c>
      <c r="C2319" t="s">
        <v>19</v>
      </c>
      <c r="D2319">
        <v>39.909999999999997</v>
      </c>
      <c r="E2319" t="str">
        <f>VLOOKUP(Transaction[[#This Row],[Category]],categories[],2,FALSE)</f>
        <v>Dining/Travel</v>
      </c>
    </row>
    <row r="2320" spans="1:5" x14ac:dyDescent="0.2">
      <c r="A2320" s="6">
        <v>44499</v>
      </c>
      <c r="B2320" t="s">
        <v>31</v>
      </c>
      <c r="C2320" t="s">
        <v>23</v>
      </c>
      <c r="D2320">
        <v>92.73</v>
      </c>
      <c r="E2320" t="str">
        <f>VLOOKUP(Transaction[[#This Row],[Category]],categories[],2,FALSE)</f>
        <v>Merchandise</v>
      </c>
    </row>
    <row r="2321" spans="1:5" x14ac:dyDescent="0.2">
      <c r="A2321" s="6">
        <v>44499</v>
      </c>
      <c r="B2321" t="s">
        <v>30</v>
      </c>
      <c r="C2321" t="s">
        <v>26</v>
      </c>
      <c r="D2321">
        <v>37.700000000000003</v>
      </c>
      <c r="E2321" t="str">
        <f>VLOOKUP(Transaction[[#This Row],[Category]],categories[],2,FALSE)</f>
        <v>Services</v>
      </c>
    </row>
    <row r="2322" spans="1:5" x14ac:dyDescent="0.2">
      <c r="A2322" s="6">
        <v>44499</v>
      </c>
      <c r="B2322" t="s">
        <v>29</v>
      </c>
      <c r="C2322" t="s">
        <v>19</v>
      </c>
      <c r="D2322">
        <v>13.83</v>
      </c>
      <c r="E2322" t="str">
        <f>VLOOKUP(Transaction[[#This Row],[Category]],categories[],2,FALSE)</f>
        <v>Dining/Travel</v>
      </c>
    </row>
    <row r="2323" spans="1:5" x14ac:dyDescent="0.2">
      <c r="A2323" s="6">
        <v>44499</v>
      </c>
      <c r="B2323" t="s">
        <v>28</v>
      </c>
      <c r="C2323" t="s">
        <v>23</v>
      </c>
      <c r="D2323">
        <v>31.85</v>
      </c>
      <c r="E2323" t="str">
        <f>VLOOKUP(Transaction[[#This Row],[Category]],categories[],2,FALSE)</f>
        <v>Merchandise</v>
      </c>
    </row>
    <row r="2324" spans="1:5" x14ac:dyDescent="0.2">
      <c r="A2324" s="6">
        <v>44499</v>
      </c>
      <c r="B2324" t="s">
        <v>27</v>
      </c>
      <c r="C2324" t="s">
        <v>26</v>
      </c>
      <c r="D2324">
        <v>24.46</v>
      </c>
      <c r="E2324" t="str">
        <f>VLOOKUP(Transaction[[#This Row],[Category]],categories[],2,FALSE)</f>
        <v>Services</v>
      </c>
    </row>
    <row r="2325" spans="1:5" x14ac:dyDescent="0.2">
      <c r="A2325" s="6">
        <v>44500</v>
      </c>
      <c r="B2325" t="s">
        <v>25</v>
      </c>
      <c r="C2325" t="s">
        <v>19</v>
      </c>
      <c r="D2325">
        <v>28.67</v>
      </c>
      <c r="E2325" t="str">
        <f>VLOOKUP(Transaction[[#This Row],[Category]],categories[],2,FALSE)</f>
        <v>Dining/Travel</v>
      </c>
    </row>
    <row r="2326" spans="1:5" x14ac:dyDescent="0.2">
      <c r="A2326" s="6">
        <v>44500</v>
      </c>
      <c r="B2326" t="s">
        <v>24</v>
      </c>
      <c r="C2326" t="s">
        <v>23</v>
      </c>
      <c r="D2326">
        <v>16.73</v>
      </c>
      <c r="E2326" t="str">
        <f>VLOOKUP(Transaction[[#This Row],[Category]],categories[],2,FALSE)</f>
        <v>Merchandise</v>
      </c>
    </row>
    <row r="2327" spans="1:5" x14ac:dyDescent="0.2">
      <c r="A2327" s="6">
        <v>44500</v>
      </c>
      <c r="B2327" t="s">
        <v>22</v>
      </c>
      <c r="C2327" t="s">
        <v>19</v>
      </c>
      <c r="D2327">
        <v>17.760000000000002</v>
      </c>
      <c r="E2327" t="str">
        <f>VLOOKUP(Transaction[[#This Row],[Category]],categories[],2,FALSE)</f>
        <v>Dining/Travel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C7D6-145D-AD4E-9608-4AC4DDFD6E07}">
  <sheetPr codeName="Sheet6"/>
  <dimension ref="A1:B4"/>
  <sheetViews>
    <sheetView workbookViewId="0">
      <selection activeCell="G24" sqref="G24"/>
    </sheetView>
  </sheetViews>
  <sheetFormatPr baseColWidth="10" defaultColWidth="8.83203125" defaultRowHeight="15" x14ac:dyDescent="0.2"/>
  <cols>
    <col min="1" max="1" width="11.5" bestFit="1" customWidth="1"/>
    <col min="2" max="2" width="17.832031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>
        <v>4280</v>
      </c>
    </row>
    <row r="3" spans="1:2" x14ac:dyDescent="0.2">
      <c r="A3" t="s">
        <v>7</v>
      </c>
      <c r="B3">
        <v>3026</v>
      </c>
    </row>
    <row r="4" spans="1:2" x14ac:dyDescent="0.2">
      <c r="A4" t="s">
        <v>8</v>
      </c>
      <c r="B4">
        <v>300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BF91-B609-794C-86D0-58E8C70B91BD}">
  <sheetPr codeName="Sheet7"/>
  <dimension ref="A1:B14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22.1640625" bestFit="1" customWidth="1"/>
    <col min="2" max="2" width="17.832031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9</v>
      </c>
      <c r="B2">
        <v>1565</v>
      </c>
    </row>
    <row r="3" spans="1:2" x14ac:dyDescent="0.2">
      <c r="A3" t="s">
        <v>10</v>
      </c>
      <c r="B3">
        <v>150</v>
      </c>
    </row>
    <row r="4" spans="1:2" x14ac:dyDescent="0.2">
      <c r="A4" t="s">
        <v>11</v>
      </c>
      <c r="B4">
        <v>200</v>
      </c>
    </row>
    <row r="5" spans="1:2" x14ac:dyDescent="0.2">
      <c r="A5" t="s">
        <v>12</v>
      </c>
      <c r="B5">
        <v>189</v>
      </c>
    </row>
    <row r="6" spans="1:2" x14ac:dyDescent="0.2">
      <c r="A6" t="s">
        <v>13</v>
      </c>
      <c r="B6">
        <v>800</v>
      </c>
    </row>
    <row r="7" spans="1:2" x14ac:dyDescent="0.2">
      <c r="A7" t="s">
        <v>14</v>
      </c>
      <c r="B7">
        <v>299</v>
      </c>
    </row>
    <row r="8" spans="1:2" x14ac:dyDescent="0.2">
      <c r="A8" t="s">
        <v>15</v>
      </c>
      <c r="B8">
        <v>300</v>
      </c>
    </row>
    <row r="9" spans="1:2" x14ac:dyDescent="0.2">
      <c r="A9" t="s">
        <v>16</v>
      </c>
      <c r="B9">
        <v>78</v>
      </c>
    </row>
    <row r="10" spans="1:2" x14ac:dyDescent="0.2">
      <c r="A10" t="s">
        <v>17</v>
      </c>
      <c r="B10">
        <v>222</v>
      </c>
    </row>
    <row r="11" spans="1:2" x14ac:dyDescent="0.2">
      <c r="A11" t="s">
        <v>18</v>
      </c>
      <c r="B11">
        <v>120</v>
      </c>
    </row>
    <row r="12" spans="1:2" x14ac:dyDescent="0.2">
      <c r="A12" t="s">
        <v>19</v>
      </c>
      <c r="B12">
        <v>1400</v>
      </c>
    </row>
    <row r="13" spans="1:2" x14ac:dyDescent="0.2">
      <c r="A13" t="s">
        <v>20</v>
      </c>
      <c r="B13">
        <v>245</v>
      </c>
    </row>
    <row r="14" spans="1:2" x14ac:dyDescent="0.2">
      <c r="A14" t="s">
        <v>21</v>
      </c>
      <c r="B14">
        <v>100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C706-E3BB-A442-87B8-003FF89BFB62}">
  <sheetPr codeName="Sheet9"/>
  <dimension ref="A1:B17"/>
  <sheetViews>
    <sheetView topLeftCell="A2" workbookViewId="0">
      <selection activeCell="L24" sqref="L24"/>
    </sheetView>
  </sheetViews>
  <sheetFormatPr baseColWidth="10" defaultColWidth="8.83203125" defaultRowHeight="15" x14ac:dyDescent="0.2"/>
  <cols>
    <col min="1" max="1" width="18.33203125" bestFit="1" customWidth="1"/>
    <col min="2" max="2" width="14" customWidth="1"/>
  </cols>
  <sheetData>
    <row r="1" spans="1:2" x14ac:dyDescent="0.2">
      <c r="A1" s="30" t="s">
        <v>101</v>
      </c>
      <c r="B1" s="31" t="s">
        <v>88</v>
      </c>
    </row>
    <row r="2" spans="1:2" x14ac:dyDescent="0.2">
      <c r="A2" s="26" t="s">
        <v>26</v>
      </c>
      <c r="B2" s="28" t="s">
        <v>102</v>
      </c>
    </row>
    <row r="3" spans="1:2" x14ac:dyDescent="0.2">
      <c r="A3" s="27" t="s">
        <v>19</v>
      </c>
      <c r="B3" s="29" t="s">
        <v>103</v>
      </c>
    </row>
    <row r="4" spans="1:2" x14ac:dyDescent="0.2">
      <c r="A4" s="26" t="s">
        <v>23</v>
      </c>
      <c r="B4" s="28" t="s">
        <v>23</v>
      </c>
    </row>
    <row r="5" spans="1:2" x14ac:dyDescent="0.2">
      <c r="A5" s="27" t="s">
        <v>67</v>
      </c>
      <c r="B5" s="29" t="s">
        <v>23</v>
      </c>
    </row>
    <row r="6" spans="1:2" x14ac:dyDescent="0.2">
      <c r="A6" s="26" t="s">
        <v>41</v>
      </c>
      <c r="B6" s="28" t="s">
        <v>102</v>
      </c>
    </row>
    <row r="7" spans="1:2" x14ac:dyDescent="0.2">
      <c r="A7" s="27" t="s">
        <v>10</v>
      </c>
      <c r="B7" s="29" t="s">
        <v>104</v>
      </c>
    </row>
    <row r="8" spans="1:2" x14ac:dyDescent="0.2">
      <c r="A8" s="26" t="s">
        <v>65</v>
      </c>
      <c r="B8" s="28" t="s">
        <v>103</v>
      </c>
    </row>
    <row r="9" spans="1:2" x14ac:dyDescent="0.2">
      <c r="A9" s="27" t="s">
        <v>68</v>
      </c>
      <c r="B9" s="29" t="s">
        <v>103</v>
      </c>
    </row>
    <row r="10" spans="1:2" x14ac:dyDescent="0.2">
      <c r="A10" s="26" t="s">
        <v>35</v>
      </c>
      <c r="B10" s="28" t="s">
        <v>102</v>
      </c>
    </row>
    <row r="11" spans="1:2" x14ac:dyDescent="0.2">
      <c r="A11" s="27" t="s">
        <v>18</v>
      </c>
      <c r="B11" s="29" t="s">
        <v>103</v>
      </c>
    </row>
    <row r="12" spans="1:2" x14ac:dyDescent="0.2">
      <c r="A12" s="26" t="s">
        <v>48</v>
      </c>
      <c r="B12" s="28" t="s">
        <v>103</v>
      </c>
    </row>
    <row r="13" spans="1:2" x14ac:dyDescent="0.2">
      <c r="A13" s="27" t="s">
        <v>20</v>
      </c>
      <c r="B13" s="29" t="s">
        <v>104</v>
      </c>
    </row>
    <row r="14" spans="1:2" x14ac:dyDescent="0.2">
      <c r="A14" s="26" t="s">
        <v>64</v>
      </c>
      <c r="B14" s="28" t="s">
        <v>64</v>
      </c>
    </row>
    <row r="15" spans="1:2" x14ac:dyDescent="0.2">
      <c r="A15" s="27" t="s">
        <v>72</v>
      </c>
      <c r="B15" s="29" t="s">
        <v>102</v>
      </c>
    </row>
    <row r="16" spans="1:2" x14ac:dyDescent="0.2">
      <c r="A16" s="26" t="s">
        <v>50</v>
      </c>
      <c r="B16" s="28" t="s">
        <v>102</v>
      </c>
    </row>
    <row r="17" spans="1:2" x14ac:dyDescent="0.2">
      <c r="A17" s="27" t="s">
        <v>56</v>
      </c>
      <c r="B17" s="29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budget project</vt:lpstr>
      <vt:lpstr>Savings Goal</vt:lpstr>
      <vt:lpstr>Sheet9</vt:lpstr>
      <vt:lpstr>pivot for transaction</vt:lpstr>
      <vt:lpstr>3 years spending summary</vt:lpstr>
      <vt:lpstr>Transaction History</vt:lpstr>
      <vt:lpstr>Monthly Income</vt:lpstr>
      <vt:lpstr>Monthly Expenses</vt:lpstr>
      <vt:lpstr>Lookup Table</vt:lpstr>
      <vt:lpstr>SAvingsGOals</vt:lpstr>
      <vt:lpstr>TargetName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sumeyyekadanur@gmail.com</cp:lastModifiedBy>
  <dcterms:created xsi:type="dcterms:W3CDTF">2021-11-24T21:36:29Z</dcterms:created>
  <dcterms:modified xsi:type="dcterms:W3CDTF">2023-10-18T19:58:30Z</dcterms:modified>
</cp:coreProperties>
</file>