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rc-git\IaC_Standardization\Terraform Resources\Pre-Terraform Phase Tools\Excel Template Generator\"/>
    </mc:Choice>
  </mc:AlternateContent>
  <xr:revisionPtr revIDLastSave="0" documentId="13_ncr:1_{736003BA-CE11-4637-83A1-AAA924778236}" xr6:coauthVersionLast="47" xr6:coauthVersionMax="47" xr10:uidLastSave="{00000000-0000-0000-0000-000000000000}"/>
  <bookViews>
    <workbookView xWindow="28680" yWindow="-120" windowWidth="29040" windowHeight="15840" xr2:uid="{65C449B7-B92A-4E1C-99A7-EFD4AF6B361C}"/>
  </bookViews>
  <sheets>
    <sheet name="Pre-Terraform Steps" sheetId="1" r:id="rId1"/>
    <sheet name="Initialize Terraform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44" i="1"/>
  <c r="E23" i="1" l="1"/>
  <c r="E46" i="1" l="1"/>
  <c r="E22" i="1"/>
  <c r="E34" i="1" l="1"/>
  <c r="E47" i="1"/>
  <c r="F36" i="1"/>
  <c r="E32" i="1"/>
  <c r="E41" i="1"/>
  <c r="E13" i="1" l="1"/>
  <c r="E19" i="1"/>
  <c r="E14" i="1"/>
  <c r="E17" i="1"/>
  <c r="E10" i="1"/>
  <c r="E30" i="1"/>
  <c r="E9" i="1"/>
  <c r="E39" i="1"/>
  <c r="E36" i="1"/>
  <c r="E33" i="1"/>
  <c r="E35" i="1"/>
  <c r="E38" i="1"/>
  <c r="C9" i="2"/>
  <c r="C5" i="2"/>
  <c r="E11" i="1"/>
  <c r="E26" i="1"/>
  <c r="E25" i="1"/>
  <c r="E21" i="1"/>
  <c r="E24" i="1"/>
  <c r="E37" i="1"/>
  <c r="E43" i="1"/>
</calcChain>
</file>

<file path=xl/sharedStrings.xml><?xml version="1.0" encoding="utf-8"?>
<sst xmlns="http://schemas.openxmlformats.org/spreadsheetml/2006/main" count="73" uniqueCount="67">
  <si>
    <t>Power Shell Code</t>
  </si>
  <si>
    <t>Code to execute before</t>
  </si>
  <si>
    <t>az login</t>
  </si>
  <si>
    <t>Description of step</t>
  </si>
  <si>
    <t>az account show</t>
  </si>
  <si>
    <t>Create Base Resource Group</t>
  </si>
  <si>
    <t>Create Network Resource Group</t>
  </si>
  <si>
    <t>#</t>
  </si>
  <si>
    <t>Create vNet</t>
  </si>
  <si>
    <t>Create Private Endpoint for IaC Storage Account</t>
  </si>
  <si>
    <t>Set Storage account as Terraform Backend</t>
  </si>
  <si>
    <t>Setup vNet Peering with OH Hub</t>
  </si>
  <si>
    <t>Setup Firewall Rules</t>
  </si>
  <si>
    <t>Pre-Terraform Steps</t>
  </si>
  <si>
    <t>Create Key Vault for Encryption at Rest</t>
  </si>
  <si>
    <t>Create Private Endpoint for Key Vault</t>
  </si>
  <si>
    <t>Setup Custom DNS Server entries on the vNet</t>
  </si>
  <si>
    <t>Login into Azure</t>
  </si>
  <si>
    <t>Set Subscription scope</t>
  </si>
  <si>
    <t>Verify Azure account</t>
  </si>
  <si>
    <t>$vNetInfo = az network vnet list | ConvertFrom-Json</t>
  </si>
  <si>
    <t>$snetPEID = $snetPE.id</t>
  </si>
  <si>
    <t>Create PE Subnet (With Service Endpoint)</t>
  </si>
  <si>
    <t>Create DNS Entry in Custom DNS Zone in OH Hub for Storage Account</t>
  </si>
  <si>
    <t>Create DNS Entry in Custom DNS Zone in OH Hub for Private Endpoint</t>
  </si>
  <si>
    <t>Create Common Resource Group</t>
  </si>
  <si>
    <t>$kvgroup = (az network private-link-resource list --id $kvid | ConvertFrom-Json)</t>
  </si>
  <si>
    <t>Pending</t>
  </si>
  <si>
    <t>Remove KeyVault access from your IP Address</t>
  </si>
  <si>
    <t>Assign the system-assigned managed identity to the storage account</t>
  </si>
  <si>
    <t>Assign to the system-assigned managed identity the required RBAC role, scoped to the key vault</t>
  </si>
  <si>
    <t>Create a storage account</t>
  </si>
  <si>
    <t>Set permissions for the system assigned idenitity to access KV for key get and decrypt</t>
  </si>
  <si>
    <t>Remove Storage Account access from your IP Address</t>
  </si>
  <si>
    <t>Allow KeyVault Access from your IP Address</t>
  </si>
  <si>
    <t>Allow Storage Account Access from your IP Address</t>
  </si>
  <si>
    <t>Add Access Policy for Key Vault at Subscription Level (adding all access to the contributor group for now)</t>
  </si>
  <si>
    <t>Create KV</t>
  </si>
  <si>
    <t>Get Product Contributors Group ID</t>
  </si>
  <si>
    <t>Create SA</t>
  </si>
  <si>
    <t>PE for KV</t>
  </si>
  <si>
    <t>Create Encryption Key for IaC Storage Encryption at Rest</t>
  </si>
  <si>
    <t>Get Key Vault URI</t>
  </si>
  <si>
    <t>Get Key Vault ID</t>
  </si>
  <si>
    <t>Get Key Vault Group Details</t>
  </si>
  <si>
    <t>Get vNet Info</t>
  </si>
  <si>
    <t>Get Subnet Info</t>
  </si>
  <si>
    <t>Get PE Subnet ID</t>
  </si>
  <si>
    <t>Create a service desk ticket to do the vNet Peering</t>
  </si>
  <si>
    <t>Create a service desk ticket to create the needed rules with a copy of FW rules that need to be created.</t>
  </si>
  <si>
    <t>Revoke Local Access</t>
  </si>
  <si>
    <t>KV Access Policy</t>
  </si>
  <si>
    <t>$staccgroupid = $(az network private-link-resource list --id $stacc.id | ConvertFrom-Json)[0].properties.groupid</t>
  </si>
  <si>
    <t>Create Blob container inside IaC Storage Account</t>
  </si>
  <si>
    <t>Static IP address for Private Endpoint for Storage Account (in PE Subnet) - (First 3 are reserved)</t>
  </si>
  <si>
    <t>Static IP address for Private Endpoint for Key Vault - (In PE Subnet) - (First 3 are reserved)</t>
  </si>
  <si>
    <t>Enter your public IP address - Used to grant access to your machine in later steps</t>
  </si>
  <si>
    <t>SA Enc. Key</t>
  </si>
  <si>
    <t>Configure customer managed keys for this storage account</t>
  </si>
  <si>
    <t>PE for SA</t>
  </si>
  <si>
    <t>aaa.bbb.ccc.ddd</t>
  </si>
  <si>
    <t>Get Subscription ID</t>
  </si>
  <si>
    <t>Get TenantID</t>
  </si>
  <si>
    <t>$tenantid = $(az account show | ConvertFrom-Json).tenantId</t>
  </si>
  <si>
    <t>1.2.3.4</t>
  </si>
  <si>
    <t>Allocate Address Block for vNet</t>
  </si>
  <si>
    <t>Create a service desk ticket to allocate an IP address block to the vNet and subnet according to the sizes listed in the ICPD.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</si>
</sst>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4">
    <xf numFmtId="0" fontId="0" fillId="0" borderId="0" xfId="0"/>
    <xf numFmtId="0" fontId="9" fillId="4" borderId="4" xfId="0" applyFont="1" applyFill="1" applyBorder="1" applyProtection="1">
      <protection locked="0"/>
    </xf>
    <xf numFmtId="0" fontId="9" fillId="4" borderId="2" xfId="0" applyFont="1" applyFill="1" applyBorder="1" applyProtection="1">
      <protection locked="0"/>
    </xf>
    <xf numFmtId="0" fontId="0" fillId="0" borderId="0" xfId="0" applyAlignment="1">
      <alignment textRotation="90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 vertical="center" textRotation="90"/>
    </xf>
    <xf numFmtId="0" fontId="5" fillId="0" borderId="0" xfId="0" applyFont="1"/>
    <xf numFmtId="0" fontId="1" fillId="0" borderId="0" xfId="0" applyFont="1"/>
    <xf numFmtId="0" fontId="4" fillId="0" borderId="0" xfId="0" applyFont="1"/>
    <xf numFmtId="0" fontId="1" fillId="0" borderId="8" xfId="0" applyFont="1" applyBorder="1"/>
    <xf numFmtId="0" fontId="1" fillId="0" borderId="9" xfId="0" applyFont="1" applyBorder="1" applyAlignment="1">
      <alignment horizontal="center" vertical="center" textRotation="90"/>
    </xf>
    <xf numFmtId="0" fontId="4" fillId="0" borderId="10" xfId="0" applyFont="1" applyBorder="1"/>
    <xf numFmtId="0" fontId="7" fillId="0" borderId="11" xfId="0" applyFont="1" applyBorder="1"/>
    <xf numFmtId="0" fontId="7" fillId="0" borderId="0" xfId="0" applyFont="1"/>
    <xf numFmtId="0" fontId="4" fillId="3" borderId="3" xfId="0" applyFont="1" applyFill="1" applyBorder="1"/>
    <xf numFmtId="0" fontId="1" fillId="0" borderId="10" xfId="0" applyFont="1" applyBorder="1" applyAlignment="1">
      <alignment horizontal="center" vertical="center" textRotation="90"/>
    </xf>
    <xf numFmtId="0" fontId="1" fillId="0" borderId="15" xfId="0" applyFont="1" applyBorder="1" applyAlignment="1">
      <alignment horizontal="center" vertical="center" textRotation="90"/>
    </xf>
    <xf numFmtId="0" fontId="4" fillId="0" borderId="15" xfId="0" applyFont="1" applyBorder="1"/>
    <xf numFmtId="0" fontId="7" fillId="0" borderId="16" xfId="0" applyFont="1" applyBorder="1"/>
    <xf numFmtId="0" fontId="4" fillId="5" borderId="3" xfId="0" applyFont="1" applyFill="1" applyBorder="1"/>
    <xf numFmtId="0" fontId="7" fillId="5" borderId="4" xfId="0" applyFont="1" applyFill="1" applyBorder="1"/>
    <xf numFmtId="0" fontId="4" fillId="5" borderId="2" xfId="0" applyFont="1" applyFill="1" applyBorder="1"/>
    <xf numFmtId="0" fontId="7" fillId="5" borderId="5" xfId="0" applyFont="1" applyFill="1" applyBorder="1"/>
    <xf numFmtId="0" fontId="4" fillId="0" borderId="17" xfId="0" applyFont="1" applyBorder="1"/>
    <xf numFmtId="0" fontId="7" fillId="0" borderId="18" xfId="0" applyFont="1" applyBorder="1"/>
    <xf numFmtId="0" fontId="1" fillId="0" borderId="12" xfId="0" applyFont="1" applyBorder="1" applyAlignment="1">
      <alignment horizontal="right" vertical="top"/>
    </xf>
    <xf numFmtId="0" fontId="1" fillId="0" borderId="21" xfId="0" applyFont="1" applyBorder="1" applyAlignment="1">
      <alignment horizontal="center" vertical="center" textRotation="90"/>
    </xf>
    <xf numFmtId="0" fontId="4" fillId="3" borderId="2" xfId="0" applyFont="1" applyFill="1" applyBorder="1"/>
    <xf numFmtId="0" fontId="7" fillId="3" borderId="5" xfId="0" applyFont="1" applyFill="1" applyBorder="1"/>
    <xf numFmtId="0" fontId="4" fillId="5" borderId="17" xfId="0" applyFont="1" applyFill="1" applyBorder="1"/>
    <xf numFmtId="0" fontId="7" fillId="5" borderId="18" xfId="0" applyFont="1" applyFill="1" applyBorder="1"/>
    <xf numFmtId="0" fontId="4" fillId="0" borderId="2" xfId="0" applyFont="1" applyBorder="1"/>
    <xf numFmtId="0" fontId="1" fillId="0" borderId="13" xfId="0" applyFont="1" applyBorder="1" applyAlignment="1">
      <alignment horizontal="center" vertical="center" textRotation="90"/>
    </xf>
    <xf numFmtId="0" fontId="8" fillId="0" borderId="11" xfId="0" applyFont="1" applyBorder="1"/>
    <xf numFmtId="0" fontId="4" fillId="0" borderId="3" xfId="0" applyFont="1" applyBorder="1"/>
    <xf numFmtId="0" fontId="7" fillId="0" borderId="4" xfId="0" applyFont="1" applyBorder="1"/>
    <xf numFmtId="0" fontId="4" fillId="3" borderId="17" xfId="0" applyFont="1" applyFill="1" applyBorder="1"/>
    <xf numFmtId="0" fontId="7" fillId="3" borderId="18" xfId="0" applyFont="1" applyFill="1" applyBorder="1"/>
    <xf numFmtId="0" fontId="7" fillId="0" borderId="5" xfId="0" applyFont="1" applyBorder="1"/>
    <xf numFmtId="0" fontId="4" fillId="0" borderId="6" xfId="0" applyFont="1" applyBorder="1"/>
    <xf numFmtId="0" fontId="7" fillId="0" borderId="7" xfId="0" applyFont="1" applyBorder="1"/>
    <xf numFmtId="0" fontId="4" fillId="0" borderId="13" xfId="0" applyFont="1" applyBorder="1"/>
    <xf numFmtId="0" fontId="7" fillId="0" borderId="20" xfId="0" applyFont="1" applyBorder="1"/>
    <xf numFmtId="0" fontId="4" fillId="2" borderId="3" xfId="0" applyFont="1" applyFill="1" applyBorder="1"/>
    <xf numFmtId="0" fontId="7" fillId="2" borderId="4" xfId="0" applyFont="1" applyFill="1" applyBorder="1"/>
    <xf numFmtId="0" fontId="4" fillId="2" borderId="6" xfId="0" applyFont="1" applyFill="1" applyBorder="1"/>
    <xf numFmtId="0" fontId="7" fillId="2" borderId="7" xfId="0" applyFont="1" applyFill="1" applyBorder="1"/>
    <xf numFmtId="0" fontId="6" fillId="0" borderId="0" xfId="1" applyFont="1" applyAlignment="1" applyProtection="1"/>
    <xf numFmtId="0" fontId="0" fillId="0" borderId="2" xfId="0" applyBorder="1"/>
    <xf numFmtId="0" fontId="7" fillId="6" borderId="11" xfId="0" applyFont="1" applyFill="1" applyBorder="1"/>
    <xf numFmtId="0" fontId="7" fillId="6" borderId="11" xfId="0" applyFont="1" applyFill="1" applyBorder="1" applyAlignment="1">
      <alignment vertical="top" wrapText="1"/>
    </xf>
    <xf numFmtId="0" fontId="7" fillId="6" borderId="11" xfId="0" applyFont="1" applyFill="1" applyBorder="1" applyAlignment="1">
      <alignment vertical="top"/>
    </xf>
    <xf numFmtId="0" fontId="2" fillId="2" borderId="1" xfId="0" applyFont="1" applyFill="1" applyBorder="1" applyAlignment="1">
      <alignment horizontal="center" vertical="center" textRotation="90"/>
    </xf>
    <xf numFmtId="0" fontId="1" fillId="0" borderId="3" xfId="0" applyFont="1" applyBorder="1" applyAlignment="1">
      <alignment horizontal="center" vertical="center" textRotation="90"/>
    </xf>
    <xf numFmtId="0" fontId="1" fillId="0" borderId="2" xfId="0" applyFont="1" applyBorder="1" applyAlignment="1">
      <alignment horizontal="center" vertical="center" textRotation="90"/>
    </xf>
    <xf numFmtId="0" fontId="1" fillId="0" borderId="17" xfId="0" applyFont="1" applyBorder="1" applyAlignment="1">
      <alignment horizontal="center" vertical="center" textRotation="90"/>
    </xf>
    <xf numFmtId="0" fontId="1" fillId="0" borderId="3" xfId="0" applyFont="1" applyBorder="1" applyAlignment="1">
      <alignment horizontal="center" vertical="center" textRotation="90" wrapText="1"/>
    </xf>
    <xf numFmtId="0" fontId="1" fillId="0" borderId="14" xfId="0" applyFont="1" applyBorder="1" applyAlignment="1">
      <alignment horizontal="right" vertical="top"/>
    </xf>
    <xf numFmtId="0" fontId="1" fillId="0" borderId="12" xfId="0" applyFont="1" applyBorder="1" applyAlignment="1">
      <alignment horizontal="right" vertical="top"/>
    </xf>
    <xf numFmtId="0" fontId="1" fillId="0" borderId="15" xfId="0" applyFont="1" applyBorder="1" applyAlignment="1">
      <alignment horizontal="center" vertical="center" textRotation="90"/>
    </xf>
    <xf numFmtId="0" fontId="1" fillId="0" borderId="21" xfId="0" applyFont="1" applyBorder="1" applyAlignment="1">
      <alignment horizontal="center" vertical="center" textRotation="90"/>
    </xf>
    <xf numFmtId="0" fontId="1" fillId="0" borderId="13" xfId="0" applyFont="1" applyBorder="1" applyAlignment="1">
      <alignment horizontal="center" vertical="center" textRotation="90"/>
    </xf>
    <xf numFmtId="0" fontId="1" fillId="0" borderId="19" xfId="0" applyFont="1" applyBorder="1" applyAlignment="1">
      <alignment horizontal="right" vertical="top"/>
    </xf>
    <xf numFmtId="0" fontId="1" fillId="0" borderId="15" xfId="0" applyFont="1" applyBorder="1" applyAlignment="1">
      <alignment horizontal="center" vertical="center" textRotation="90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src-git\IaC_Standardization\Terraform%20Resources\Pre-Terraform%20Phase%20Tools\Excel%20Template%20Generator\_Main.xlsx" TargetMode="External"/><Relationship Id="rId1" Type="http://schemas.openxmlformats.org/officeDocument/2006/relationships/externalLinkPath" Target="_Ma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HilnppZ1WE-F8ZBrHdslunZkhcFV_q1Ep420lmOWm-hyx3KvMWD8Qqf45RDKRPCp" itemId="01ZFH66U4HOZVTJHP3FRAIJKGMJQORK6R4">
      <xxl21:absoluteUrl r:id="rId2"/>
    </xxl21:alternateUrls>
    <sheetNames>
      <sheetName val="Instructions"/>
      <sheetName val="Core"/>
      <sheetName val="Resource Groups"/>
      <sheetName val="Networking"/>
      <sheetName val="DNS Setup"/>
      <sheetName val="Access Control-Contributors"/>
      <sheetName val="Access Control-Readers"/>
      <sheetName val="Key Vault "/>
      <sheetName val="Storage Account - IaC"/>
      <sheetName val="Storage Account - Operational"/>
      <sheetName val="Pre-defined Values"/>
    </sheetNames>
    <sheetDataSet>
      <sheetData sheetId="0"/>
      <sheetData sheetId="1">
        <row r="3">
          <cell r="C3" t="str">
            <v>001</v>
          </cell>
        </row>
        <row r="5">
          <cell r="C5" t="str">
            <v>MyBusinessUnit</v>
          </cell>
        </row>
        <row r="7">
          <cell r="C7" t="str">
            <v>AppName</v>
          </cell>
        </row>
        <row r="8">
          <cell r="C8" t="str">
            <v>Public</v>
          </cell>
        </row>
        <row r="11">
          <cell r="C11" t="str">
            <v>Dev</v>
          </cell>
        </row>
        <row r="12">
          <cell r="C12" t="str">
            <v>CanadaCentral</v>
          </cell>
        </row>
        <row r="13">
          <cell r="C13" t="str">
            <v>OH-MyBusinessUnitAppName-CLOUD-OWNERS@ontariohealth.ca</v>
          </cell>
        </row>
        <row r="14">
          <cell r="C14" t="str">
            <v>sub-CCO-NonPHI-NonProd-MyBusinessUnit-AppName-001</v>
          </cell>
        </row>
      </sheetData>
      <sheetData sheetId="2">
        <row r="8">
          <cell r="D8" t="str">
            <v>rg-AppName-NonPHI-NonProd-network-001</v>
          </cell>
        </row>
        <row r="10">
          <cell r="D10" t="str">
            <v>rg-AppName-NonPHI-NonProd-common-001</v>
          </cell>
        </row>
        <row r="11">
          <cell r="D11" t="str">
            <v>rg-AppName-NonPHI-NonProd-base-001</v>
          </cell>
        </row>
      </sheetData>
      <sheetData sheetId="3">
        <row r="7">
          <cell r="C7" t="str">
            <v>vnet-AppName-NonPHI-NonProd-MyBusinessUnit-001</v>
          </cell>
        </row>
        <row r="12">
          <cell r="C12" t="str">
            <v>snet-AppName-NonPHI-NonProd-PE-001</v>
          </cell>
        </row>
      </sheetData>
      <sheetData sheetId="4">
        <row r="3">
          <cell r="C3" t="str">
            <v>10.116.0.4</v>
          </cell>
          <cell r="D3" t="str">
            <v>10.116.0.5</v>
          </cell>
        </row>
      </sheetData>
      <sheetData sheetId="5">
        <row r="4">
          <cell r="E4" t="str">
            <v>OH-MyBusinessUnit-AZ-sub-CCO-NonPHI-NonProd-MyBusinessUnit-AppName-001_Contrib</v>
          </cell>
        </row>
      </sheetData>
      <sheetData sheetId="6"/>
      <sheetData sheetId="7">
        <row r="5">
          <cell r="D5" t="str">
            <v>-002</v>
          </cell>
        </row>
        <row r="6">
          <cell r="D6" t="str">
            <v>kv-AppName-NonPHI-Dev-002</v>
          </cell>
        </row>
        <row r="7">
          <cell r="D7" t="b">
            <v>1</v>
          </cell>
        </row>
        <row r="8">
          <cell r="D8" t="str">
            <v>testName</v>
          </cell>
        </row>
        <row r="9">
          <cell r="D9" t="b">
            <v>0</v>
          </cell>
        </row>
        <row r="10">
          <cell r="D10" t="b">
            <v>1</v>
          </cell>
        </row>
        <row r="11">
          <cell r="D11" t="b">
            <v>1</v>
          </cell>
        </row>
        <row r="12">
          <cell r="D12" t="b">
            <v>1</v>
          </cell>
        </row>
        <row r="13">
          <cell r="D13">
            <v>90</v>
          </cell>
        </row>
        <row r="14">
          <cell r="D14" t="b">
            <v>1</v>
          </cell>
        </row>
        <row r="15">
          <cell r="D15" t="str">
            <v>peptestName</v>
          </cell>
        </row>
        <row r="16">
          <cell r="D16" t="str">
            <v>peptestName-nic</v>
          </cell>
        </row>
      </sheetData>
      <sheetData sheetId="8">
        <row r="6">
          <cell r="D6" t="str">
            <v>stiacappnamenonphinonprod002</v>
          </cell>
        </row>
        <row r="7">
          <cell r="D7" t="str">
            <v>testName</v>
          </cell>
        </row>
        <row r="10">
          <cell r="D10" t="str">
            <v>stiacappnamenonphinonprod002-encryption-key-001</v>
          </cell>
        </row>
        <row r="11">
          <cell r="D11" t="str">
            <v>RSA</v>
          </cell>
        </row>
        <row r="12">
          <cell r="D12">
            <v>3072</v>
          </cell>
        </row>
        <row r="13">
          <cell r="D13" t="b">
            <v>1</v>
          </cell>
        </row>
        <row r="14">
          <cell r="D14" t="b">
            <v>1</v>
          </cell>
        </row>
        <row r="15">
          <cell r="D15" t="b">
            <v>0</v>
          </cell>
        </row>
        <row r="16">
          <cell r="D16" t="b">
            <v>0</v>
          </cell>
        </row>
        <row r="17">
          <cell r="D17" t="b">
            <v>1</v>
          </cell>
        </row>
        <row r="18">
          <cell r="D18" t="b">
            <v>1</v>
          </cell>
        </row>
        <row r="19">
          <cell r="D19" t="b">
            <v>1</v>
          </cell>
        </row>
        <row r="20">
          <cell r="D20" t="b">
            <v>1</v>
          </cell>
        </row>
        <row r="21">
          <cell r="D21" t="str">
            <v>2024-05-16T00:00:00Z</v>
          </cell>
        </row>
        <row r="22">
          <cell r="D22" t="b">
            <v>0</v>
          </cell>
        </row>
        <row r="24">
          <cell r="D24" t="str">
            <v/>
          </cell>
        </row>
        <row r="25">
          <cell r="D25" t="b">
            <v>0</v>
          </cell>
        </row>
        <row r="26">
          <cell r="D26" t="b">
            <v>0</v>
          </cell>
        </row>
        <row r="27">
          <cell r="D27" t="str">
            <v>pep-stiacappnamenonphinonprod002</v>
          </cell>
        </row>
        <row r="28">
          <cell r="D28" t="str">
            <v>pep-stiacappnamenonphinonprod002-nic</v>
          </cell>
        </row>
        <row r="29">
          <cell r="D29" t="str">
            <v>pep-stiacappnamenonphinonprod002-conn</v>
          </cell>
        </row>
        <row r="30">
          <cell r="D30" t="str">
            <v>stiacappnamenonphinonprod002-blob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7C2DA-C7EE-40EF-A5FE-D634B486E8CA}">
  <dimension ref="A1:F50"/>
  <sheetViews>
    <sheetView tabSelected="1" topLeftCell="B1" zoomScaleNormal="100" workbookViewId="0">
      <selection activeCell="B4" sqref="B4"/>
    </sheetView>
  </sheetViews>
  <sheetFormatPr defaultRowHeight="18.75" x14ac:dyDescent="0.3"/>
  <cols>
    <col min="1" max="1" width="9.140625" style="3"/>
    <col min="2" max="2" width="9.140625" style="7"/>
    <col min="3" max="3" width="10.28515625" style="5" customWidth="1"/>
    <col min="4" max="4" width="113.28515625" style="8" bestFit="1" customWidth="1"/>
    <col min="5" max="5" width="255.7109375" style="8" bestFit="1" customWidth="1"/>
    <col min="6" max="6" width="90.5703125" bestFit="1" customWidth="1"/>
  </cols>
  <sheetData>
    <row r="1" spans="1:5" x14ac:dyDescent="0.3">
      <c r="B1" s="4" t="s">
        <v>7</v>
      </c>
      <c r="D1" s="6" t="s">
        <v>3</v>
      </c>
      <c r="E1" s="6" t="s">
        <v>0</v>
      </c>
    </row>
    <row r="2" spans="1:5" ht="19.5" thickBot="1" x14ac:dyDescent="0.35">
      <c r="D2" s="8" t="s">
        <v>1</v>
      </c>
    </row>
    <row r="3" spans="1:5" ht="19.5" thickBot="1" x14ac:dyDescent="0.35">
      <c r="B3" s="9">
        <v>1</v>
      </c>
      <c r="C3" s="10"/>
      <c r="D3" s="11" t="s">
        <v>17</v>
      </c>
      <c r="E3" s="12" t="s">
        <v>2</v>
      </c>
    </row>
    <row r="4" spans="1:5" ht="19.5" thickBot="1" x14ac:dyDescent="0.35">
      <c r="B4" s="9">
        <v>2</v>
      </c>
      <c r="C4" s="10"/>
      <c r="D4" s="11" t="s">
        <v>18</v>
      </c>
      <c r="E4" s="12" t="str">
        <f>_xlfn.CONCAT("az account set --subscription """,[1]Core!$C$14,"""")</f>
        <v>az account set --subscription "sub-CCO-NonPHI-NonProd-MyBusinessUnit-AppName-001"</v>
      </c>
    </row>
    <row r="5" spans="1:5" ht="19.5" thickBot="1" x14ac:dyDescent="0.35">
      <c r="B5" s="9">
        <v>3</v>
      </c>
      <c r="C5" s="10"/>
      <c r="D5" s="11" t="s">
        <v>19</v>
      </c>
      <c r="E5" s="12" t="s">
        <v>4</v>
      </c>
    </row>
    <row r="6" spans="1:5" ht="19.5" thickBot="1" x14ac:dyDescent="0.35">
      <c r="E6" s="13"/>
    </row>
    <row r="7" spans="1:5" x14ac:dyDescent="0.3">
      <c r="D7" s="14" t="s">
        <v>56</v>
      </c>
      <c r="E7" s="1" t="s">
        <v>60</v>
      </c>
    </row>
    <row r="8" spans="1:5" ht="19.5" thickBot="1" x14ac:dyDescent="0.35">
      <c r="E8" s="13"/>
    </row>
    <row r="9" spans="1:5" ht="18.75" customHeight="1" thickBot="1" x14ac:dyDescent="0.35">
      <c r="A9" s="52" t="s">
        <v>13</v>
      </c>
      <c r="B9" s="9">
        <v>1</v>
      </c>
      <c r="C9" s="15"/>
      <c r="D9" s="11" t="s">
        <v>5</v>
      </c>
      <c r="E9" s="12" t="str">
        <f>_xlfn.CONCAT("az group create ","--name ",CHAR(34),'[1]Resource Groups'!$D$11,CHAR(34)," --location ",[1]Core!$C$11," --tags BusinessUnit=",[1]Core!$C$3," CostCenter=",CHAR(34),[1]Core!$C$5,CHAR(34)," DataClassification=",[1]Core!$C$7," Owner=",[1]Core!$C$12," Env=",[1]Core!$C$8)</f>
        <v>az group create --name "rg-AppName-NonPHI-NonProd-base-001" --location Dev --tags BusinessUnit=001 CostCenter="MyBusinessUnit" DataClassification=AppName Owner=CanadaCentral Env=Public</v>
      </c>
    </row>
    <row r="10" spans="1:5" ht="19.5" thickBot="1" x14ac:dyDescent="0.35">
      <c r="A10" s="52"/>
      <c r="B10" s="9">
        <v>2</v>
      </c>
      <c r="C10" s="15"/>
      <c r="D10" s="11" t="s">
        <v>6</v>
      </c>
      <c r="E10" s="12" t="str">
        <f>_xlfn.CONCAT("az group create ","--name ",CHAR(34),'[1]Resource Groups'!$D$8,CHAR(34)," --location ",[1]Core!$C$11," --tags BusinessUnit=",[1]Core!$C$3," CostCenter=",CHAR(34),[1]Core!$C$5,CHAR(34)," DataClassification=",[1]Core!$C$7," Owner=",[1]Core!$C$12," Env=",[1]Core!$C$8)</f>
        <v>az group create --name "rg-AppName-NonPHI-NonProd-network-001" --location Dev --tags BusinessUnit=001 CostCenter="MyBusinessUnit" DataClassification=AppName Owner=CanadaCentral Env=Public</v>
      </c>
    </row>
    <row r="11" spans="1:5" ht="19.5" thickBot="1" x14ac:dyDescent="0.35">
      <c r="A11" s="52"/>
      <c r="B11" s="9">
        <v>3</v>
      </c>
      <c r="C11" s="15"/>
      <c r="D11" s="11" t="s">
        <v>25</v>
      </c>
      <c r="E11" s="12" t="str">
        <f>_xlfn.CONCAT("az group create ","--name ",CHAR(34),'[1]Resource Groups'!$D$10,CHAR(34)," --location ",[1]Core!$C$11," --tags BusinessUnit=",[1]Core!$C$3," CostCenter=",CHAR(34),[1]Core!$C$5,CHAR(34)," DataClassification=",[1]Core!$C$7," Owner=",[1]Core!$C$12," Env=",[1]Core!$C$8)</f>
        <v>az group create --name "rg-AppName-NonPHI-NonProd-common-001" --location Dev --tags BusinessUnit=001 CostCenter="MyBusinessUnit" DataClassification=AppName Owner=CanadaCentral Env=Public</v>
      </c>
    </row>
    <row r="12" spans="1:5" ht="19.5" thickBot="1" x14ac:dyDescent="0.35">
      <c r="A12" s="52"/>
      <c r="B12" s="9">
        <v>4</v>
      </c>
      <c r="C12" s="15"/>
      <c r="D12" s="11" t="s">
        <v>65</v>
      </c>
      <c r="E12" s="49" t="s">
        <v>66</v>
      </c>
    </row>
    <row r="13" spans="1:5" ht="19.5" thickBot="1" x14ac:dyDescent="0.35">
      <c r="A13" s="52"/>
      <c r="B13" s="9">
        <v>5</v>
      </c>
      <c r="C13" s="15"/>
      <c r="D13" s="11" t="s">
        <v>8</v>
      </c>
      <c r="E13" s="12" t="str">
        <f>_xlfn.CONCAT("az network vnet create ","--name ",[1]Networking!$C$7," --resource-group ",'[1]Resource Groups'!$D$8," --address-prefix ",[1]Networking!$F$7," --tags BusinessUnit=",[1]Core!$C$3," CostCenter=",CHAR(34),[1]Core!$C$5,CHAR(34)," DataClassification=",[1]Core!$C$7," Owner=",[1]Core!$C$12," Env=",[1]Core!$C$8)</f>
        <v>az network vnet create --name vnet-AppName-NonPHI-NonProd-MyBusinessUnit-001 --resource-group rg-AppName-NonPHI-NonProd-network-001 --address-prefix  --tags BusinessUnit=001 CostCenter="MyBusinessUnit" DataClassification=AppName Owner=CanadaCentral Env=Public</v>
      </c>
    </row>
    <row r="14" spans="1:5" ht="19.5" thickBot="1" x14ac:dyDescent="0.35">
      <c r="A14" s="52"/>
      <c r="B14" s="9">
        <v>6</v>
      </c>
      <c r="C14" s="15"/>
      <c r="D14" s="11" t="s">
        <v>22</v>
      </c>
      <c r="E14" s="12" t="str">
        <f>_xlfn.CONCAT("az network vnet subnet create"," --name ",[1]Networking!$C$12," --resource-group ",'[1]Resource Groups'!$D$8," --vnet-name ",[1]Networking!$C$7," --address-prefixes ",[1]Networking!$F$12," --service-endpoints ","Microsoft.KeyVault")</f>
        <v>az network vnet subnet create --name snet-AppName-NonPHI-NonProd-PE-001 --resource-group rg-AppName-NonPHI-NonProd-network-001 --vnet-name vnet-AppName-NonPHI-NonProd-MyBusinessUnit-001 --address-prefixes  --service-endpoints Microsoft.KeyVault</v>
      </c>
    </row>
    <row r="15" spans="1:5" ht="18.75" customHeight="1" thickBot="1" x14ac:dyDescent="0.35">
      <c r="A15" s="52"/>
      <c r="B15" s="9">
        <v>7</v>
      </c>
      <c r="C15" s="15"/>
      <c r="D15" s="11" t="s">
        <v>11</v>
      </c>
      <c r="E15" s="50" t="s">
        <v>48</v>
      </c>
    </row>
    <row r="16" spans="1:5" ht="19.5" thickBot="1" x14ac:dyDescent="0.35">
      <c r="A16" s="52"/>
      <c r="B16" s="9">
        <v>8</v>
      </c>
      <c r="C16" s="15"/>
      <c r="D16" s="11" t="s">
        <v>12</v>
      </c>
      <c r="E16" s="51" t="s">
        <v>49</v>
      </c>
    </row>
    <row r="17" spans="1:5" ht="19.5" thickBot="1" x14ac:dyDescent="0.35">
      <c r="A17" s="52"/>
      <c r="B17" s="9">
        <v>9</v>
      </c>
      <c r="C17" s="16"/>
      <c r="D17" s="17" t="s">
        <v>16</v>
      </c>
      <c r="E17" s="18" t="str">
        <f>_xlfn.CONCAT("az network vnet update"," -g ",'[1]Resource Groups'!$D$8," -n ",[1]Networking!$C$7," --dns-servers",IF(ISBLANK('[1]DNS Setup'!$C$3),""," " &amp; '[1]DNS Setup'!$C$3),IF(ISBLANK('[1]DNS Setup'!$D$3),""," " &amp; '[1]DNS Setup'!$D$3),IF(ISBLANK('[1]DNS Setup'!$E$3),""," " &amp; '[1]DNS Setup'!$E$3),IF(ISBLANK('[1]DNS Setup'!$F$3),""," " &amp; '[1]DNS Setup'!$F$3),IF(ISBLANK('[1]DNS Setup'!$G$3),""," " &amp; '[1]DNS Setup'!$G$3))</f>
        <v>az network vnet update -g rg-AppName-NonPHI-NonProd-network-001 -n vnet-AppName-NonPHI-NonProd-MyBusinessUnit-001 --dns-servers 10.116.0.4 10.116.0.5</v>
      </c>
    </row>
    <row r="18" spans="1:5" ht="18.75" customHeight="1" x14ac:dyDescent="0.25">
      <c r="A18" s="52"/>
      <c r="B18" s="57">
        <v>10</v>
      </c>
      <c r="C18" s="53" t="s">
        <v>37</v>
      </c>
      <c r="D18" s="19" t="s">
        <v>45</v>
      </c>
      <c r="E18" s="20" t="s">
        <v>20</v>
      </c>
    </row>
    <row r="19" spans="1:5" ht="18.75" customHeight="1" x14ac:dyDescent="0.25">
      <c r="A19" s="52"/>
      <c r="B19" s="62"/>
      <c r="C19" s="54"/>
      <c r="D19" s="21" t="s">
        <v>46</v>
      </c>
      <c r="E19" s="22" t="str">
        <f>_xlfn.CONCAT("$snetPE = $vNetInfo.Subnets | Where-Object {$_.name -eq '",[1]Networking!$C$12,"'}")</f>
        <v>$snetPE = $vNetInfo.Subnets | Where-Object {$_.name -eq 'snet-AppName-NonPHI-NonProd-PE-001'}</v>
      </c>
    </row>
    <row r="20" spans="1:5" ht="18.75" customHeight="1" x14ac:dyDescent="0.25">
      <c r="A20" s="52"/>
      <c r="B20" s="62"/>
      <c r="C20" s="54"/>
      <c r="D20" s="21" t="s">
        <v>47</v>
      </c>
      <c r="E20" s="22" t="s">
        <v>21</v>
      </c>
    </row>
    <row r="21" spans="1:5" ht="19.5" customHeight="1" x14ac:dyDescent="0.25">
      <c r="A21" s="52"/>
      <c r="B21" s="62"/>
      <c r="C21" s="55"/>
      <c r="D21" s="23" t="s">
        <v>14</v>
      </c>
      <c r="E21" s="24" t="str">
        <f>_xlfn.CONCAT("az keyvault create "," --resource-group ",'[1]Resource Groups'!$D$10," --location ",[1]Core!$C$11," --name ",IF('[1]Key Vault '!$D$6=TRUE,'[1]Key Vault '!$D$7,'[1]Key Vault '!$D$5)," --public-network-access Enabled"," --bypass AzureServices"," --default-action Deny"," --enabled-for-deployment ",'[1]Key Vault '!$D$8," --enabled-for-disk-encryption ",'[1]Key Vault '!$D$9," --enabled-for-template-deployment ",'[1]Key Vault '!$D$10, " --network-acls-vnets ", "$snetPEID",IF(UPPER('[1]Key Vault '!$D$11)="TRUE",_xlfn.CONCAT(" --enable-purge-protection ", '[1]Key Vault '!$D$13," --retention-days ", '[1]Key Vault '!$D$12),"")," --tags BusinessUnit=",[1]Core!$C$3," CostCenter=",CHAR(34),[1]Core!$C$5,CHAR(34)," DataClassification=",[1]Core!$C$7," Owner=",[1]Core!$C$12," Env=",[1]Core!$C$8)</f>
        <v>az keyvault create  --resource-group rg-AppName-NonPHI-NonProd-common-001 --location Dev --name -002 --public-network-access Enabled --bypass AzureServices --default-action Deny --enabled-for-deployment testName --enabled-for-disk-encryption FALSE --enabled-for-template-deployment TRUE --network-acls-vnets $snetPEID --enable-purge-protection 90 --retention-days TRUE --tags BusinessUnit=001 CostCenter="MyBusinessUnit" DataClassification=AppName Owner=CanadaCentral Env=Public</v>
      </c>
    </row>
    <row r="22" spans="1:5" ht="19.5" customHeight="1" thickBot="1" x14ac:dyDescent="0.3">
      <c r="A22" s="52"/>
      <c r="B22" s="58"/>
      <c r="C22" s="26"/>
      <c r="D22" s="27" t="s">
        <v>34</v>
      </c>
      <c r="E22" s="28" t="str">
        <f>_xlfn.CONCAT("az keyvault network-rule add"," --name ",IF('[1]Key Vault '!$D$6=TRUE,'[1]Key Vault '!$D$7,'[1]Key Vault '!$D$5)," --ip-address ",$E$7)</f>
        <v>az keyvault network-rule add --name -002 --ip-address aaa.bbb.ccc.ddd</v>
      </c>
    </row>
    <row r="23" spans="1:5" ht="39.950000000000003" customHeight="1" x14ac:dyDescent="0.25">
      <c r="A23" s="52"/>
      <c r="B23" s="57">
        <v>11</v>
      </c>
      <c r="C23" s="56" t="s">
        <v>51</v>
      </c>
      <c r="D23" s="19" t="s">
        <v>38</v>
      </c>
      <c r="E23" s="20" t="str">
        <f>_xlfn.CONCAT("$contribGroupID = $(az ad group list --display-name ",'[1]Access Control-Contributors'!$E$4," | ConvertFrom-Json).id")</f>
        <v>$contribGroupID = $(az ad group list --display-name OH-MyBusinessUnit-AZ-sub-CCO-NonPHI-NonProd-MyBusinessUnit-AppName-001_Contrib | ConvertFrom-Json).id</v>
      </c>
    </row>
    <row r="24" spans="1:5" ht="39.950000000000003" customHeight="1" thickBot="1" x14ac:dyDescent="0.3">
      <c r="A24" s="52"/>
      <c r="B24" s="58"/>
      <c r="C24" s="55"/>
      <c r="D24" s="23" t="s">
        <v>36</v>
      </c>
      <c r="E24" s="24" t="str">
        <f>_xlfn.CONCAT("az keyvault set-policy"," --name ",IF('[1]Key Vault '!$D$6=TRUE,'[1]Key Vault '!$D$7,'[1]Key Vault '!$D$5)," --resource-group ",'[1]Resource Groups'!$D$10," --certificate-permissions ","all purge"," --key-permissions ","all purge release"," --secret-permissions ","all purge"," --storage-permissions ","all purge"," --object-id ","$contribGroupID")</f>
        <v>az keyvault set-policy --name -002 --resource-group rg-AppName-NonPHI-NonProd-common-001 --certificate-permissions all purge --key-permissions all purge release --secret-permissions all purge --storage-permissions all purge --object-id $contribGroupID</v>
      </c>
    </row>
    <row r="25" spans="1:5" ht="18.75" customHeight="1" x14ac:dyDescent="0.25">
      <c r="A25" s="52"/>
      <c r="B25" s="57">
        <v>12</v>
      </c>
      <c r="C25" s="59" t="s">
        <v>40</v>
      </c>
      <c r="D25" s="19" t="s">
        <v>43</v>
      </c>
      <c r="E25" s="20" t="str">
        <f>_xlfn.CONCAT("$kvid = $(az keyvault list ","--resource-group ",'[1]Resource Groups'!$D$10," | ConvertFrom-Json)[0].id")</f>
        <v>$kvid = $(az keyvault list --resource-group rg-AppName-NonPHI-NonProd-common-001 | ConvertFrom-Json)[0].id</v>
      </c>
    </row>
    <row r="26" spans="1:5" ht="18.75" customHeight="1" x14ac:dyDescent="0.25">
      <c r="A26" s="52"/>
      <c r="B26" s="62"/>
      <c r="C26" s="60"/>
      <c r="D26" s="21" t="s">
        <v>42</v>
      </c>
      <c r="E26" s="22" t="str">
        <f>_xlfn.CONCAT("$vaulturi = $(az keyvault list ","--resource-group ",'[1]Resource Groups'!$D$10," | ConvertFrom-Json)[0].properties.vaulturi")</f>
        <v>$vaulturi = $(az keyvault list --resource-group rg-AppName-NonPHI-NonProd-common-001 | ConvertFrom-Json)[0].properties.vaulturi</v>
      </c>
    </row>
    <row r="27" spans="1:5" ht="18.75" customHeight="1" x14ac:dyDescent="0.25">
      <c r="A27" s="52"/>
      <c r="B27" s="62"/>
      <c r="C27" s="60"/>
      <c r="D27" s="21" t="s">
        <v>44</v>
      </c>
      <c r="E27" s="22" t="s">
        <v>26</v>
      </c>
    </row>
    <row r="28" spans="1:5" ht="18.75" customHeight="1" x14ac:dyDescent="0.25">
      <c r="A28" s="52"/>
      <c r="B28" s="62"/>
      <c r="C28" s="60"/>
      <c r="D28" s="29"/>
      <c r="E28" s="30"/>
    </row>
    <row r="29" spans="1:5" ht="18.75" customHeight="1" x14ac:dyDescent="0.25">
      <c r="A29" s="52"/>
      <c r="B29" s="62"/>
      <c r="C29" s="60"/>
      <c r="D29" s="31" t="s">
        <v>55</v>
      </c>
      <c r="E29" s="2" t="s">
        <v>64</v>
      </c>
    </row>
    <row r="30" spans="1:5" ht="19.5" customHeight="1" thickBot="1" x14ac:dyDescent="0.3">
      <c r="A30" s="52"/>
      <c r="B30" s="58"/>
      <c r="C30" s="61"/>
      <c r="D30" s="23" t="s">
        <v>15</v>
      </c>
      <c r="E30" s="24" t="str">
        <f>_xlfn.CONCAT("az network private-endpoint create"," --connection-name ",'[1]Key Vault '!$D$16," --name ",'[1]Key Vault '!$D$14," --private-connection-resource-id ","$kvid"," --group-id ","$kvgroup.properties.groupid"," --resource-group ",'[1]Resource Groups'!$D$8," --subnet ",[1]Networking!$C$12," --location ",[1]Core!$C$11," --manual-request ",FALSE," --vnet-name ",[1]Networking!$C$7," --nic-name ",'[1]Key Vault '!$D$15," --ip-config ","name=",'[1]Key Vault '!$D$14,"-StaticIPConfig"," private-ip-address=",E29, " group-id=vault member-name=default"," --tags BusinessUnit=",[1]Core!$C$3," CostCenter=",CHAR(34),[1]Core!$C$5,CHAR(34)," DataClassification=",[1]Core!$C$7," Owner=",[1]Core!$C$12," Env=",[1]Core!$C$8)</f>
        <v>az network private-endpoint create --connection-name peptestName-nic --name TRUE --private-connection-resource-id $kvid --group-id $kvgroup.properties.groupid --resource-group rg-AppName-NonPHI-NonProd-network-001 --subnet snet-AppName-NonPHI-NonProd-PE-001 --location Dev --manual-request FALSE --vnet-name vnet-AppName-NonPHI-NonProd-MyBusinessUnit-001 --nic-name peptestName --ip-config name=TRUE-StaticIPConfig private-ip-address=1.2.3.4 group-id=vault member-name=default --tags BusinessUnit=001 CostCenter="MyBusinessUnit" DataClassification=AppName Owner=CanadaCentral Env=Public</v>
      </c>
    </row>
    <row r="31" spans="1:5" ht="19.5" customHeight="1" thickBot="1" x14ac:dyDescent="0.3">
      <c r="A31" s="52"/>
      <c r="B31" s="25">
        <v>13</v>
      </c>
      <c r="C31" s="32"/>
      <c r="D31" s="11" t="s">
        <v>24</v>
      </c>
      <c r="E31" s="33" t="s">
        <v>27</v>
      </c>
    </row>
    <row r="32" spans="1:5" ht="75.75" thickBot="1" x14ac:dyDescent="0.35">
      <c r="A32" s="52"/>
      <c r="B32" s="9">
        <v>14</v>
      </c>
      <c r="C32" s="15" t="s">
        <v>57</v>
      </c>
      <c r="D32" s="11" t="s">
        <v>41</v>
      </c>
      <c r="E32" s="12" t="str">
        <f ca="1">_xlfn.CONCAT("az keyvault key create"," --vault-name ",'[1]Storage Account - IaC'!$D$7," --expires ",IF('[1]Storage Account - IaC'!$D$22 = FALSE,'[1]Storage Account - IaC'!$D$21,'[1]Storage Account - IaC'!$D$24)," --exportable ",'[1]Storage Account - IaC'!$D$25," --kty ",'[1]Storage Account - IaC'!$D$11," --name ",'[1]Storage Account - IaC'!$D$10," --ops ",IF('[1]Storage Account - IaC'!$D$13 = TRUE," decrypt",""),IF('[1]Storage Account - IaC'!$D$14 = TRUE," encrypt",""),IF('[1]Storage Account - IaC'!$D$15 = TRUE," export",""),IF('[1]Storage Account - IaC'!$D$16 = TRUE," import",""),IF('[1]Storage Account - IaC'!$D$17 = TRUE," sign",""),IF('[1]Storage Account - IaC'!$D$18 = TRUE," verify",""),IF('[1]Storage Account - IaC'!$D$19 = TRUE," wrapKey",""),IF('[1]Storage Account - IaC'!$D$20 = TRUE," unwrapKey","")," --size ",'[1]Storage Account - IaC'!$D$12," --tags BusinessUnit=",[1]Core!$C$3," CostCenter=",CHAR(34),[1]Core!$C$5,CHAR(34)," DataClassification=",[1]Core!$C$7," Owner=",[1]Core!$C$12," Env=",[1]Core!$C$8)</f>
        <v>az keyvault key create --vault-name testName --expires 2024-05-16T00:00:00Z --exportable FALSE --kty RSA --name stiacappnamenonphinonprod002-encryption-key-001 --ops  decrypt encrypt sign verify wrapKey unwrapKey --size 3072 --tags BusinessUnit=001 CostCenter="MyBusinessUnit" DataClassification=AppName Owner=CanadaCentral Env=Public</v>
      </c>
    </row>
    <row r="33" spans="1:6" ht="18.75" customHeight="1" x14ac:dyDescent="0.25">
      <c r="A33" s="52"/>
      <c r="B33" s="57">
        <v>15</v>
      </c>
      <c r="C33" s="59" t="s">
        <v>39</v>
      </c>
      <c r="D33" s="34" t="s">
        <v>31</v>
      </c>
      <c r="E33" s="35" t="str">
        <f>_xlfn.CONCAT("az storage account create "," --name ",'[1]Storage Account - IaC'!$D$6," --resource-group ",'[1]Resource Groups'!$D$11," --allow-blob-public-access ",FALSE," --bypass ","AzureServices"," --default-action ","Deny"," --encryption-services ","blob"," --kind ","StorageV2"," --location ",[1]Core!$C$11," --min-tls-version ","TLS1_2"," --require-infrastructure-encryption ",'[1]Storage Account - IaC'!$D$26," --sku ","Standard_LRS"," --tags BusinessUnit=",[1]Core!$C$3," CostCenter=",CHAR(34),[1]Core!$C$5,CHAR(34)," DataClassification=",[1]Core!$C$7," Owner=",[1]Core!$C$12," Env=",[1]Core!$C$8)</f>
        <v>az storage account create  --name stiacappnamenonphinonprod002 --resource-group rg-AppName-NonPHI-NonProd-base-001 --allow-blob-public-access FALSE --bypass AzureServices --default-action Deny --encryption-services blob --kind StorageV2 --location Dev --min-tls-version TLS1_2 --require-infrastructure-encryption FALSE --sku Standard_LRS --tags BusinessUnit=001 CostCenter="MyBusinessUnit" DataClassification=AppName Owner=CanadaCentral Env=Public</v>
      </c>
    </row>
    <row r="34" spans="1:6" ht="18.75" customHeight="1" x14ac:dyDescent="0.25">
      <c r="A34" s="52"/>
      <c r="B34" s="62"/>
      <c r="C34" s="60"/>
      <c r="D34" s="36" t="s">
        <v>35</v>
      </c>
      <c r="E34" s="37" t="str">
        <f>_xlfn.CONCAT("az storage account network-rule add"," --account-name ",'[1]Storage Account - IaC'!$D$6," --ip-address ",$E$7)</f>
        <v>az storage account network-rule add --account-name stiacappnamenonphinonprod002 --ip-address aaa.bbb.ccc.ddd</v>
      </c>
    </row>
    <row r="35" spans="1:6" ht="15.75" customHeight="1" x14ac:dyDescent="0.25">
      <c r="A35" s="52"/>
      <c r="B35" s="62"/>
      <c r="C35" s="60"/>
      <c r="D35" s="31" t="s">
        <v>29</v>
      </c>
      <c r="E35" s="38" t="str">
        <f>_xlfn.CONCAT("az storage account update"," --name ",'[1]Storage Account - IaC'!$D$6," --resource-group ",'[1]Resource Groups'!$D$11," --assign-identity")</f>
        <v>az storage account update --name stiacappnamenonphinonprod002 --resource-group rg-AppName-NonPHI-NonProd-base-001 --assign-identity</v>
      </c>
    </row>
    <row r="36" spans="1:6" ht="15.75" customHeight="1" x14ac:dyDescent="0.25">
      <c r="A36" s="52"/>
      <c r="B36" s="62"/>
      <c r="C36" s="60"/>
      <c r="D36" s="31" t="s">
        <v>30</v>
      </c>
      <c r="E36" s="38" t="str">
        <f>_xlfn.CONCAT("$principalId=$(az storage account show"," --name ",'[1]Storage Account - IaC'!$D$6," --resource-group ",'[1]Resource Groups'!$D$11," --query identity.principalId --output tsv)")</f>
        <v>$principalId=$(az storage account show --name stiacappnamenonphinonprod002 --resource-group rg-AppName-NonPHI-NonProd-base-001 --query identity.principalId --output tsv)</v>
      </c>
      <c r="F36" t="str">
        <f>_xlfn.CONCAT("$storageaccspnid = $(az ad sp list"," --display-name ",'[1]Storage Account - IaC'!$D$6," | ConvertFrom-Json).id")</f>
        <v>$storageaccspnid = $(az ad sp list --display-name stiacappnamenonphinonprod002 | ConvertFrom-Json).id</v>
      </c>
    </row>
    <row r="37" spans="1:6" ht="15.75" customHeight="1" x14ac:dyDescent="0.25">
      <c r="A37" s="52"/>
      <c r="B37" s="62"/>
      <c r="C37" s="60"/>
      <c r="D37" s="31" t="s">
        <v>32</v>
      </c>
      <c r="E37" s="38" t="str">
        <f>_xlfn.CONCAT("az keyvault set-policy"," --name ",'[1]Storage Account - IaC'!$D$7," --resource-group ",'[1]Resource Groups'!$D$10," --key-permissions get list wrapkey unwrapkey"," --object-id ","$principalId")</f>
        <v>az keyvault set-policy --name testName --resource-group rg-AppName-NonPHI-NonProd-common-001 --key-permissions get list wrapkey unwrapkey --object-id $principalId</v>
      </c>
    </row>
    <row r="38" spans="1:6" ht="16.5" customHeight="1" thickBot="1" x14ac:dyDescent="0.3">
      <c r="A38" s="52"/>
      <c r="B38" s="62"/>
      <c r="C38" s="60"/>
      <c r="D38" s="39" t="s">
        <v>58</v>
      </c>
      <c r="E38" s="40" t="str">
        <f>_xlfn.CONCAT("az storage account update"," --name ",'[1]Storage Account - IaC'!$D$6," --resource-group ",'[1]Resource Groups'!$D$11," --encryption-key-name ",'[1]Storage Account - IaC'!$D$10," --encryption-key-source Microsoft.Keyvault"," --encryption-key-vault ","$vaulturi")</f>
        <v>az storage account update --name stiacappnamenonphinonprod002 --resource-group rg-AppName-NonPHI-NonProd-base-001 --encryption-key-name stiacappnamenonphinonprod002-encryption-key-001 --encryption-key-source Microsoft.Keyvault --encryption-key-vault $vaulturi</v>
      </c>
    </row>
    <row r="39" spans="1:6" ht="16.5" thickBot="1" x14ac:dyDescent="0.3">
      <c r="A39" s="52"/>
      <c r="B39" s="62"/>
      <c r="C39" s="60"/>
      <c r="D39" s="41"/>
      <c r="E39" s="42" t="str">
        <f>_xlfn.CONCAT("$stacc = $(az storage account list"," --resource-group ",'[1]Resource Groups'!$D$11," | ConvertFrom-Json)")</f>
        <v>$stacc = $(az storage account list --resource-group rg-AppName-NonPHI-NonProd-base-001 | ConvertFrom-Json)</v>
      </c>
    </row>
    <row r="40" spans="1:6" ht="16.5" thickBot="1" x14ac:dyDescent="0.3">
      <c r="A40" s="52"/>
      <c r="B40" s="62"/>
      <c r="C40" s="60"/>
      <c r="D40" s="41"/>
      <c r="E40" s="42" t="s">
        <v>52</v>
      </c>
    </row>
    <row r="41" spans="1:6" ht="16.5" thickBot="1" x14ac:dyDescent="0.3">
      <c r="A41" s="52"/>
      <c r="B41" s="58"/>
      <c r="C41" s="61"/>
      <c r="D41" s="11" t="s">
        <v>53</v>
      </c>
      <c r="E41" s="12" t="str">
        <f>_xlfn.CONCAT("az storage container create"," --name ",'[1]Storage Account - IaC'!$D$30," --account-name ",'[1]Storage Account - IaC'!$D$6," --auth-mode ","login")</f>
        <v>az storage container create --name stiacappnamenonphinonprod002-blob --account-name stiacappnamenonphinonprod002 --auth-mode login</v>
      </c>
    </row>
    <row r="42" spans="1:6" ht="60.75" customHeight="1" thickBot="1" x14ac:dyDescent="0.3">
      <c r="A42" s="52"/>
      <c r="B42" s="57">
        <v>16</v>
      </c>
      <c r="C42" s="59" t="s">
        <v>59</v>
      </c>
      <c r="D42" s="41" t="s">
        <v>54</v>
      </c>
      <c r="E42" s="2" t="s">
        <v>64</v>
      </c>
    </row>
    <row r="43" spans="1:6" ht="19.5" customHeight="1" thickBot="1" x14ac:dyDescent="0.3">
      <c r="A43" s="52"/>
      <c r="B43" s="62"/>
      <c r="C43" s="60"/>
      <c r="D43" s="11" t="s">
        <v>9</v>
      </c>
      <c r="E43" s="12" t="str">
        <f>_xlfn.CONCAT("az network private-endpoint create"," --connection-name ",'[1]Storage Account - IaC'!$D$29," --name ",'[1]Storage Account - IaC'!$D$27," --private-connection-resource-id ","$stacc.id"," --group-id ","$staccgroupid"," --resource-group ",'[1]Resource Groups'!$D$8," --subnet ",[1]Networking!$C$12," --location ",[1]Core!$C$11," --manual-request ",FALSE," --vnet-name ",[1]Networking!$C$7," --nic-name ",'[1]Storage Account - IaC'!$D$28," --ip-config ","name=",'[1]Storage Account - IaC'!$D$28,"-StaticIPConfig"," private-ip-address=",E42, " group-id=blob member-name=blob"," --tags BusinessUnit=",[1]Core!$C$3," CostCenter=",CHAR(34),[1]Core!$C$5,CHAR(34)," DataClassification=",[1]Core!$C$7," Owner=",[1]Core!$C$12," Env=",[1]Core!$C$8)</f>
        <v>az network private-endpoint create --connection-name pep-stiacappnamenonphinonprod002-conn --name pep-stiacappnamenonphinonprod002 --private-connection-resource-id $stacc.id --group-id $staccgroupid --resource-group rg-AppName-NonPHI-NonProd-network-001 --subnet snet-AppName-NonPHI-NonProd-PE-001 --location Dev --manual-request FALSE --vnet-name vnet-AppName-NonPHI-NonProd-MyBusinessUnit-001 --nic-name pep-stiacappnamenonphinonprod002-nic --ip-config name=pep-stiacappnamenonphinonprod002-nic-StaticIPConfig private-ip-address=1.2.3.4 group-id=blob member-name=blob --tags BusinessUnit=001 CostCenter="MyBusinessUnit" DataClassification=AppName Owner=CanadaCentral Env=Public</v>
      </c>
    </row>
    <row r="44" spans="1:6" ht="16.5" thickBot="1" x14ac:dyDescent="0.3">
      <c r="A44" s="52"/>
      <c r="B44" s="58"/>
      <c r="C44" s="61"/>
      <c r="D44" s="11" t="s">
        <v>23</v>
      </c>
      <c r="E44" s="12" t="str">
        <f>IF('[1]Storage Account - IaC'!$D$22 = "FALSE",'[1]Storage Account - IaC'!$D$21,'[1]Storage Account - IaC'!$D$24)</f>
        <v/>
      </c>
    </row>
    <row r="45" spans="1:6" ht="19.5" thickBot="1" x14ac:dyDescent="0.35">
      <c r="A45" s="52"/>
      <c r="B45" s="9">
        <v>17</v>
      </c>
      <c r="C45" s="15"/>
      <c r="D45" s="11" t="s">
        <v>10</v>
      </c>
      <c r="E45" s="12"/>
    </row>
    <row r="46" spans="1:6" ht="41.25" customHeight="1" x14ac:dyDescent="0.25">
      <c r="A46" s="52"/>
      <c r="B46" s="57">
        <v>18</v>
      </c>
      <c r="C46" s="63" t="s">
        <v>50</v>
      </c>
      <c r="D46" s="43" t="s">
        <v>28</v>
      </c>
      <c r="E46" s="44" t="str">
        <f>_xlfn.CONCAT("az keyvault network-rule remove"," --name ",IF('[1]Key Vault '!$D$6=TRUE,'[1]Key Vault '!$D$7,'[1]Key Vault '!$D$5)," --ip-address ",E7)</f>
        <v>az keyvault network-rule remove --name -002 --ip-address aaa.bbb.ccc.ddd</v>
      </c>
    </row>
    <row r="47" spans="1:6" ht="42" customHeight="1" thickBot="1" x14ac:dyDescent="0.3">
      <c r="A47" s="52"/>
      <c r="B47" s="58"/>
      <c r="C47" s="61"/>
      <c r="D47" s="45" t="s">
        <v>33</v>
      </c>
      <c r="E47" s="46" t="str">
        <f>_xlfn.CONCAT("az storage account network-rule remove"," --account-name ",'[1]Storage Account - IaC'!$D$6," --ip-address ",E7)</f>
        <v>az storage account network-rule remove --account-name stiacappnamenonphinonprod002 --ip-address aaa.bbb.ccc.ddd</v>
      </c>
    </row>
    <row r="50" spans="5:5" x14ac:dyDescent="0.3">
      <c r="E50" s="47"/>
    </row>
  </sheetData>
  <mergeCells count="13">
    <mergeCell ref="A9:A47"/>
    <mergeCell ref="C18:C21"/>
    <mergeCell ref="C23:C24"/>
    <mergeCell ref="B23:B24"/>
    <mergeCell ref="C25:C30"/>
    <mergeCell ref="B25:B30"/>
    <mergeCell ref="B18:B22"/>
    <mergeCell ref="C33:C41"/>
    <mergeCell ref="B33:B41"/>
    <mergeCell ref="C42:C44"/>
    <mergeCell ref="B42:B44"/>
    <mergeCell ref="C46:C47"/>
    <mergeCell ref="B46:B4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A2EA2-4CDA-4CF1-ABCD-CB8BF662E974}">
  <dimension ref="B3:C9"/>
  <sheetViews>
    <sheetView workbookViewId="0">
      <selection activeCell="C5" sqref="C5"/>
    </sheetView>
  </sheetViews>
  <sheetFormatPr defaultRowHeight="15" x14ac:dyDescent="0.25"/>
  <cols>
    <col min="1" max="1" width="9.140625" customWidth="1"/>
    <col min="2" max="2" width="22.140625" bestFit="1" customWidth="1"/>
    <col min="3" max="3" width="148" bestFit="1" customWidth="1"/>
  </cols>
  <sheetData>
    <row r="3" spans="2:3" ht="15.75" thickBot="1" x14ac:dyDescent="0.3"/>
    <row r="4" spans="2:3" ht="16.5" thickBot="1" x14ac:dyDescent="0.3">
      <c r="B4" s="11" t="s">
        <v>17</v>
      </c>
      <c r="C4" s="12" t="s">
        <v>2</v>
      </c>
    </row>
    <row r="5" spans="2:3" ht="16.5" thickBot="1" x14ac:dyDescent="0.3">
      <c r="B5" s="11" t="s">
        <v>18</v>
      </c>
      <c r="C5" s="12" t="str">
        <f>_xlfn.CONCAT("az account set --subscription """,[1]Core!$C$13,"""")</f>
        <v>az account set --subscription "OH-MyBusinessUnitAppName-CLOUD-OWNERS@ontariohealth.ca"</v>
      </c>
    </row>
    <row r="6" spans="2:3" ht="16.5" thickBot="1" x14ac:dyDescent="0.3">
      <c r="B6" s="11" t="s">
        <v>19</v>
      </c>
      <c r="C6" s="12" t="s">
        <v>4</v>
      </c>
    </row>
    <row r="8" spans="2:3" x14ac:dyDescent="0.25">
      <c r="B8" s="48" t="s">
        <v>62</v>
      </c>
      <c r="C8" s="48" t="s">
        <v>63</v>
      </c>
    </row>
    <row r="9" spans="2:3" x14ac:dyDescent="0.25">
      <c r="B9" s="48" t="s">
        <v>61</v>
      </c>
      <c r="C9" s="48" t="str">
        <f>_xlfn.CONCAT("$subscriptionid =  $(az account subscription list | ConvertFrom-Json | Where-Object {$_.displayName -eq ",CHAR(34),[1]Core!$C$13,CHAR(34),"}).subscriptionid")</f>
        <v>$subscriptionid =  $(az account subscription list | ConvertFrom-Json | Where-Object {$_.displayName -eq "OH-MyBusinessUnitAppName-CLOUD-OWNERS@ontariohealth.ca"}).subscriptionid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B8D986E9C6BC44A7F5C5BE7AC6C441" ma:contentTypeVersion="4" ma:contentTypeDescription="Create a new document." ma:contentTypeScope="" ma:versionID="31da09e75f1e34128afda72e0748f969">
  <xsd:schema xmlns:xsd="http://www.w3.org/2001/XMLSchema" xmlns:xs="http://www.w3.org/2001/XMLSchema" xmlns:p="http://schemas.microsoft.com/office/2006/metadata/properties" xmlns:ns2="af72c772-6031-42fc-a7f8-e510ca44f0a9" targetNamespace="http://schemas.microsoft.com/office/2006/metadata/properties" ma:root="true" ma:fieldsID="853b0ab743227ad6fa984ec88bb23b69" ns2:_="">
    <xsd:import namespace="af72c772-6031-42fc-a7f8-e510ca44f0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72c772-6031-42fc-a7f8-e510ca44f0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8AD727B-44A3-450F-89BA-EC89B164CF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64E0FE-1A4C-4D9E-BE5E-8AD6CEF890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72c772-6031-42fc-a7f8-e510ca44f0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F4A4CD-CFF6-40C6-86A7-DEE1BE742B4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Pre-Terraform Steps</vt:lpstr>
      <vt:lpstr>Initialize Terraform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Dhillon, Rupendra</dc:creator>
  <cp:lastModifiedBy>Dhillon, Rupendra</cp:lastModifiedBy>
  <dcterms:created xsi:type="dcterms:W3CDTF">2023-02-01T18:38:17Z</dcterms:created>
  <dcterms:modified xsi:type="dcterms:W3CDTF">2023-05-16T21:54:25Z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0x010100F7B8D986E9C6BC44A7F5C5BE7AC6C441</vt:lpwstr>
  </property>
</Properties>
</file>