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rc-git\IaC_Standardization\Terraform Resources\Pre-Terraform Phase Tools\Excel Template Generator\"/>
    </mc:Choice>
  </mc:AlternateContent>
  <xr:revisionPtr revIDLastSave="0" documentId="13_ncr:1_{93B62A62-8BDF-41FF-86D1-578BB2C84A1A}" xr6:coauthVersionLast="47" xr6:coauthVersionMax="47" xr10:uidLastSave="{00000000-0000-0000-0000-000000000000}"/>
  <bookViews>
    <workbookView xWindow="-120" yWindow="-120" windowWidth="29040" windowHeight="15840" tabRatio="814" activeTab="1" xr2:uid="{00000000-000D-0000-FFFF-FFFF00000000}"/>
  </bookViews>
  <sheets>
    <sheet name="Instructions" sheetId="8" r:id="rId1"/>
    <sheet name="Core" sheetId="1" r:id="rId2"/>
    <sheet name="Resource Groups" sheetId="6" r:id="rId3"/>
    <sheet name="Networking" sheetId="5" r:id="rId4"/>
    <sheet name="DNS Setup" sheetId="9" r:id="rId5"/>
    <sheet name="Access Control-Contributors" sheetId="2" r:id="rId6"/>
    <sheet name="Access Control-Readers" sheetId="4" r:id="rId7"/>
    <sheet name="Key Vault " sheetId="10" r:id="rId8"/>
    <sheet name="Storage Account - IaC" sheetId="11" r:id="rId9"/>
    <sheet name="Storage Account - Operational" sheetId="12" r:id="rId10"/>
    <sheet name="Pre-defined Values" sheetId="7" r:id="rId11"/>
  </sheets>
  <definedNames>
    <definedName name="DataClassification">'Pre-defined Values'!$D$3:$D$5</definedName>
    <definedName name="EnvironmentLabel">'Pre-defined Values'!$C$3:$C$12</definedName>
    <definedName name="EnvironmentType">'Pre-defined Values'!$B$3:$B$4</definedName>
    <definedName name="KeyType">'Pre-defined Values'!$G$3:$G$10</definedName>
    <definedName name="Region">'Pre-defined Values'!$E$3:$E$4</definedName>
    <definedName name="Sensitivity">'Pre-defined Values'!$A$3:$A$5</definedName>
    <definedName name="TrueFalse">'Pre-defined Values'!$F$3:$F$4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7" i="1"/>
  <c r="C18" i="1"/>
  <c r="C16" i="1"/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4" i="4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C14" i="1" l="1"/>
  <c r="D6" i="10" l="1"/>
  <c r="D24" i="11" l="1"/>
  <c r="D21" i="11"/>
  <c r="D7" i="10"/>
  <c r="D6" i="11"/>
  <c r="D7" i="11" l="1"/>
  <c r="D10" i="11"/>
  <c r="D30" i="11"/>
  <c r="D27" i="11"/>
  <c r="D15" i="10"/>
  <c r="D16" i="10" s="1"/>
  <c r="D29" i="11" l="1"/>
  <c r="D28" i="11"/>
  <c r="D17" i="10"/>
  <c r="C13" i="1" l="1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8" i="5"/>
  <c r="C7" i="5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8" i="6"/>
  <c r="D7" i="6"/>
</calcChain>
</file>

<file path=xl/sharedStrings.xml><?xml version="1.0" encoding="utf-8"?>
<sst xmlns="http://schemas.openxmlformats.org/spreadsheetml/2006/main" count="249" uniqueCount="164">
  <si>
    <t>Business Unit</t>
  </si>
  <si>
    <t>Cost Center</t>
  </si>
  <si>
    <t>Application</t>
  </si>
  <si>
    <t>Data Classification</t>
  </si>
  <si>
    <t>Public</t>
  </si>
  <si>
    <t>Environment Type</t>
  </si>
  <si>
    <t>NonProd</t>
  </si>
  <si>
    <t>Sensitivity</t>
  </si>
  <si>
    <t>NonPHI</t>
  </si>
  <si>
    <t>DevQA</t>
  </si>
  <si>
    <t>Region</t>
  </si>
  <si>
    <t>OwnerEmail</t>
  </si>
  <si>
    <t>Subscription Name</t>
  </si>
  <si>
    <t>Resource Group Counter</t>
  </si>
  <si>
    <t>#</t>
  </si>
  <si>
    <t>Resource Group Purpose</t>
  </si>
  <si>
    <t>Resource Group Name</t>
  </si>
  <si>
    <t>Needed</t>
  </si>
  <si>
    <t>admin</t>
  </si>
  <si>
    <t>network</t>
  </si>
  <si>
    <t>db</t>
  </si>
  <si>
    <t>common</t>
  </si>
  <si>
    <t>base</t>
  </si>
  <si>
    <t>function</t>
  </si>
  <si>
    <t>vNet Counter</t>
  </si>
  <si>
    <t>Subnet Counter</t>
  </si>
  <si>
    <t>Purpose</t>
  </si>
  <si>
    <t>Generated Reource Names</t>
  </si>
  <si>
    <t>Size(/)</t>
  </si>
  <si>
    <t>vNet</t>
  </si>
  <si>
    <t>subnet Admin</t>
  </si>
  <si>
    <t>subnet AppGateway</t>
  </si>
  <si>
    <t>subnet App</t>
  </si>
  <si>
    <t>subnet PE</t>
  </si>
  <si>
    <t>subnet ACI</t>
  </si>
  <si>
    <t>subnet test</t>
  </si>
  <si>
    <t>subnet &lt;function&gt;</t>
  </si>
  <si>
    <t>subnet &lt;functionx&gt;</t>
  </si>
  <si>
    <t>Azure Role</t>
  </si>
  <si>
    <t>Assign access to (Last Name, First Name)</t>
  </si>
  <si>
    <t>AD Security Group</t>
  </si>
  <si>
    <t>AD Group Owner for Approval</t>
  </si>
  <si>
    <t>Contributor</t>
  </si>
  <si>
    <t>Reader</t>
  </si>
  <si>
    <t>Data Clasification</t>
  </si>
  <si>
    <t>Prod</t>
  </si>
  <si>
    <t>Dev</t>
  </si>
  <si>
    <t>Enterprise</t>
  </si>
  <si>
    <t>QA</t>
  </si>
  <si>
    <t>Restricted</t>
  </si>
  <si>
    <t>Stage</t>
  </si>
  <si>
    <t>Test</t>
  </si>
  <si>
    <t>UAT</t>
  </si>
  <si>
    <t>Performance</t>
  </si>
  <si>
    <t>Conformance</t>
  </si>
  <si>
    <t>POC</t>
  </si>
  <si>
    <t>Environment Label</t>
  </si>
  <si>
    <t>Enviroment Label</t>
  </si>
  <si>
    <t>PII</t>
  </si>
  <si>
    <t>PHI</t>
  </si>
  <si>
    <t>CanadaCentral</t>
  </si>
  <si>
    <t>CanadaEast</t>
  </si>
  <si>
    <t>This is the main workbook in a set of workbooks created to autogenerate templates used in the creation of Azure Resources</t>
  </si>
  <si>
    <t>About</t>
  </si>
  <si>
    <t>How to Use</t>
  </si>
  <si>
    <t>Keep the workbooks in the same folder. Moving a workbook out of the parent folder will break the links. Move or copy the folder if needed.</t>
  </si>
  <si>
    <t>Yellow cells indicate where user needs to enter a value</t>
  </si>
  <si>
    <t>Blue cells indicate autogenerated values</t>
  </si>
  <si>
    <t>Sheets on the resource specific workbooks are locked to protect accidental changes to the formulas. However, the user can copy the generated values.</t>
  </si>
  <si>
    <t>Values are updated/generated realtime and are specific to the environment details entered.</t>
  </si>
  <si>
    <t>Copy the source folder to a new folder with the environment name for clarity - Fill the _Main.xlsx file with values for that environment.</t>
  </si>
  <si>
    <r>
      <rPr>
        <b/>
        <sz val="11"/>
        <color theme="1"/>
        <rFont val="Calibri"/>
        <family val="2"/>
        <scheme val="minor"/>
      </rPr>
      <t>Core tab</t>
    </r>
    <r>
      <rPr>
        <sz val="11"/>
        <color theme="1"/>
        <rFont val="Calibri"/>
        <family val="2"/>
        <scheme val="minor"/>
      </rPr>
      <t xml:space="preserve"> contains values related to Business Unit, Application Name and environment type.</t>
    </r>
  </si>
  <si>
    <r>
      <rPr>
        <b/>
        <sz val="11"/>
        <color theme="1"/>
        <rFont val="Calibri"/>
        <family val="2"/>
        <scheme val="minor"/>
      </rPr>
      <t>Resource Groups tab</t>
    </r>
    <r>
      <rPr>
        <sz val="11"/>
        <color theme="1"/>
        <rFont val="Calibri"/>
        <family val="2"/>
        <scheme val="minor"/>
      </rPr>
      <t xml:space="preserve"> contains a couple of resource groups as example. Specify function in column B to generate a resource Group name for that function.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</si>
  <si>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Generated Resource Group would be used only if the Needed flag (Column D) is set to 1.</t>
    </r>
  </si>
  <si>
    <t>To add more, specify the function in Column A and a corresponding value would be automatically generated.</t>
  </si>
  <si>
    <t>To generate values with a different numeric postfix update the values for the vNet or subnet counter at the top.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</si>
  <si>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Generated vnet or subnet would be used only if the Needed flag (Column D) is set to 1.</t>
    </r>
  </si>
  <si>
    <r>
      <rPr>
        <b/>
        <sz val="11"/>
        <color theme="1"/>
        <rFont val="Calibri"/>
        <family val="2"/>
        <scheme val="minor"/>
      </rPr>
      <t>Networking tab</t>
    </r>
    <r>
      <rPr>
        <sz val="11"/>
        <color theme="1"/>
        <rFont val="Calibri"/>
        <family val="2"/>
        <scheme val="minor"/>
      </rPr>
      <t xml:space="preserve"> contains the autogenerated name for the subscription vNet, and a couple of subnets that are generally needed.</t>
    </r>
  </si>
  <si>
    <r>
      <rPr>
        <b/>
        <sz val="11"/>
        <color theme="1"/>
        <rFont val="Calibri"/>
        <family val="2"/>
        <scheme val="minor"/>
      </rPr>
      <t>Access Control - Contributors and  Readers tabs</t>
    </r>
    <r>
      <rPr>
        <sz val="11"/>
        <color theme="1"/>
        <rFont val="Calibri"/>
        <family val="2"/>
        <scheme val="minor"/>
      </rPr>
      <t xml:space="preserve"> work very similar to each other. Just specify the first and last name of people who need that role and these values would be added to the resource specific sheets</t>
    </r>
  </si>
  <si>
    <t>You can specify up to 20 resource groups.</t>
  </si>
  <si>
    <t>You can specify up to 20 subnets.</t>
  </si>
  <si>
    <t>You can specify up to 20 users in the contributor role and up to 20 users in the reader role.</t>
  </si>
  <si>
    <t>The Active directory group for contributors and readers is autogenerated.</t>
  </si>
  <si>
    <t>Address Prefix</t>
  </si>
  <si>
    <t>subnet backend</t>
  </si>
  <si>
    <t>Core Values</t>
  </si>
  <si>
    <t>Resource Groups</t>
  </si>
  <si>
    <t>Networking</t>
  </si>
  <si>
    <t>Access Control - Contributors</t>
  </si>
  <si>
    <t>Access Control - Readers</t>
  </si>
  <si>
    <t>DNS Setup</t>
  </si>
  <si>
    <t>DNS Server IP Addresses</t>
  </si>
  <si>
    <t>10.116.0.4</t>
  </si>
  <si>
    <t>10.116.0.5</t>
  </si>
  <si>
    <t>DNS Setup tab is used to specify the IP addresses of the DNS servers that need to be set on the product vNet</t>
  </si>
  <si>
    <t>Key Vault</t>
  </si>
  <si>
    <t>Generated Name</t>
  </si>
  <si>
    <t>If generated name is longer than 24 characters, enter a custom name with max length = 24</t>
  </si>
  <si>
    <t>Is generated name longer than 24 characters ?</t>
  </si>
  <si>
    <t>Name format still being finalized</t>
  </si>
  <si>
    <t>Enabled for deployment ?</t>
  </si>
  <si>
    <t>Enabled for disk encryption ?</t>
  </si>
  <si>
    <t>Enabled for temlate deployment ?</t>
  </si>
  <si>
    <t>Are Azure Virtual Machines are permitted to retrieve certificates stored as secrets from the key vault ?</t>
  </si>
  <si>
    <t>Is Azure Disk Encryption is permitted to retrieve secrets from the vault and unwrap keys ?</t>
  </si>
  <si>
    <t>Is Azure Resource Manager is permitted to retrieve secrets from the key vault ?</t>
  </si>
  <si>
    <t>TrueFalse</t>
  </si>
  <si>
    <t>Number of days to retain data (in case of a Soft Delete)</t>
  </si>
  <si>
    <t>Enable Purge Protection</t>
  </si>
  <si>
    <t>Enable KV protection feature</t>
  </si>
  <si>
    <t>Private Endpoint Name</t>
  </si>
  <si>
    <t>Private Endpoint Nic Name</t>
  </si>
  <si>
    <t>Private Endpoint Connection Name</t>
  </si>
  <si>
    <t>Storage Account - IaC</t>
  </si>
  <si>
    <t>Generated name</t>
  </si>
  <si>
    <t>Name counter</t>
  </si>
  <si>
    <t>Name of KeyVault used for Encryption</t>
  </si>
  <si>
    <t>Override KeyVault Name above ?</t>
  </si>
  <si>
    <t>New name of KeyVault</t>
  </si>
  <si>
    <t>testName</t>
  </si>
  <si>
    <t>* Ensure that this Key Vault is enabled for Key Encryption</t>
  </si>
  <si>
    <t>TODO: Update Row 23 in IaC to work with scenarios with more than one KeyVaults</t>
  </si>
  <si>
    <t>Key Vault Encryption Key Name</t>
  </si>
  <si>
    <t>Encryption Key Type</t>
  </si>
  <si>
    <t>RSA</t>
  </si>
  <si>
    <t>Key Size</t>
  </si>
  <si>
    <t>Key used to verify</t>
  </si>
  <si>
    <t>Key Used to sign</t>
  </si>
  <si>
    <t>Key used to wrapKey</t>
  </si>
  <si>
    <t>Key used to unwrapKey</t>
  </si>
  <si>
    <t>Key used to encrypt</t>
  </si>
  <si>
    <t>Key used to decrypt</t>
  </si>
  <si>
    <t>Key used to export</t>
  </si>
  <si>
    <t>Key used to import</t>
  </si>
  <si>
    <t>Set to one year from today</t>
  </si>
  <si>
    <t>Manually enter expiry ?</t>
  </si>
  <si>
    <t>Autogenerated expiry date</t>
  </si>
  <si>
    <t>Entered Expiry date</t>
  </si>
  <si>
    <t>Formatted expiry date</t>
  </si>
  <si>
    <t>Exportable</t>
  </si>
  <si>
    <t>KeyType</t>
  </si>
  <si>
    <t>EC</t>
  </si>
  <si>
    <t>EC-HCM</t>
  </si>
  <si>
    <t>OKP</t>
  </si>
  <si>
    <t>OKP-HSM</t>
  </si>
  <si>
    <t>RSA-HSM</t>
  </si>
  <si>
    <t>oct</t>
  </si>
  <si>
    <t>oct-HSM</t>
  </si>
  <si>
    <t>Notes</t>
  </si>
  <si>
    <t>Double Encrypt Data</t>
  </si>
  <si>
    <t>Storage Account Container Name</t>
  </si>
  <si>
    <t>Name Counter</t>
  </si>
  <si>
    <t>002</t>
  </si>
  <si>
    <t>-002</t>
  </si>
  <si>
    <t>001</t>
  </si>
  <si>
    <t>MyBusinessUnit</t>
  </si>
  <si>
    <t>AppName</t>
  </si>
  <si>
    <t>Management Group</t>
  </si>
  <si>
    <t>CCO</t>
  </si>
  <si>
    <t>Generated Contributors AAD Group Name</t>
  </si>
  <si>
    <t>Is Contributors AAD Group Name too long (&gt;64 chars)</t>
  </si>
  <si>
    <t>Generated Readers AAD Group Name</t>
  </si>
  <si>
    <t>Is Readers AAD Group Name too long (&gt;64 chars)</t>
  </si>
  <si>
    <t>← If this is true shorten your subscription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</si>
</sst>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5" xfId="0" applyFill="1" applyBorder="1"/>
    <xf numFmtId="0" fontId="4" fillId="6" borderId="6" xfId="0" applyFont="1" applyFill="1" applyBorder="1"/>
    <xf numFmtId="0" fontId="1" fillId="0" borderId="13" xfId="0" applyFont="1" applyBorder="1"/>
    <xf numFmtId="0" fontId="0" fillId="2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6" borderId="14" xfId="0" applyFill="1" applyBorder="1"/>
    <xf numFmtId="0" fontId="0" fillId="6" borderId="15" xfId="0" applyFill="1" applyBorder="1"/>
    <xf numFmtId="0" fontId="0" fillId="6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6" borderId="6" xfId="0" applyFill="1" applyBorder="1" applyAlignment="1">
      <alignment vertical="top"/>
    </xf>
    <xf numFmtId="0" fontId="0" fillId="6" borderId="16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6" borderId="17" xfId="0" applyFill="1" applyBorder="1" applyAlignment="1">
      <alignment vertical="top"/>
    </xf>
    <xf numFmtId="0" fontId="0" fillId="6" borderId="19" xfId="0" applyFill="1" applyBorder="1" applyAlignment="1">
      <alignment vertical="top"/>
    </xf>
    <xf numFmtId="0" fontId="0" fillId="0" borderId="2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  <xf numFmtId="0" fontId="0" fillId="0" borderId="21" xfId="0" applyBorder="1"/>
    <xf numFmtId="0" fontId="0" fillId="0" borderId="7" xfId="0" applyBorder="1"/>
    <xf numFmtId="0" fontId="1" fillId="7" borderId="16" xfId="0" applyFont="1" applyFill="1" applyBorder="1" applyAlignment="1">
      <alignment horizontal="right"/>
    </xf>
    <xf numFmtId="0" fontId="1" fillId="7" borderId="22" xfId="0" applyFont="1" applyFill="1" applyBorder="1"/>
    <xf numFmtId="0" fontId="0" fillId="3" borderId="16" xfId="0" applyFill="1" applyBorder="1"/>
    <xf numFmtId="0" fontId="0" fillId="2" borderId="22" xfId="0" applyFill="1" applyBorder="1" applyProtection="1">
      <protection locked="0"/>
    </xf>
    <xf numFmtId="0" fontId="0" fillId="3" borderId="23" xfId="0" applyFill="1" applyBorder="1"/>
    <xf numFmtId="0" fontId="0" fillId="2" borderId="24" xfId="0" applyFill="1" applyBorder="1" applyProtection="1">
      <protection locked="0"/>
    </xf>
    <xf numFmtId="0" fontId="0" fillId="3" borderId="24" xfId="0" applyFill="1" applyBorder="1"/>
    <xf numFmtId="0" fontId="0" fillId="2" borderId="25" xfId="0" applyFill="1" applyBorder="1" applyProtection="1">
      <protection locked="0"/>
    </xf>
    <xf numFmtId="0" fontId="1" fillId="7" borderId="0" xfId="0" applyFont="1" applyFill="1"/>
    <xf numFmtId="0" fontId="1" fillId="7" borderId="16" xfId="0" applyFont="1" applyFill="1" applyBorder="1"/>
    <xf numFmtId="0" fontId="0" fillId="2" borderId="22" xfId="0" applyFill="1" applyBorder="1" applyAlignment="1" applyProtection="1">
      <alignment horizontal="right"/>
      <protection locked="0"/>
    </xf>
    <xf numFmtId="0" fontId="0" fillId="3" borderId="22" xfId="0" applyFill="1" applyBorder="1" applyAlignment="1">
      <alignment horizontal="right"/>
    </xf>
    <xf numFmtId="0" fontId="1" fillId="7" borderId="23" xfId="0" applyFont="1" applyFill="1" applyBorder="1"/>
    <xf numFmtId="0" fontId="0" fillId="3" borderId="25" xfId="0" applyFill="1" applyBorder="1" applyAlignment="1">
      <alignment horizontal="right"/>
    </xf>
    <xf numFmtId="0" fontId="0" fillId="2" borderId="0" xfId="0" applyFill="1" applyProtection="1">
      <protection locked="0"/>
    </xf>
    <xf numFmtId="0" fontId="0" fillId="0" borderId="7" xfId="0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0" fillId="2" borderId="22" xfId="0" applyFill="1" applyBorder="1" applyAlignment="1" applyProtection="1">
      <alignment horizontal="center"/>
      <protection locked="0"/>
    </xf>
    <xf numFmtId="0" fontId="1" fillId="2" borderId="16" xfId="0" applyFont="1" applyFill="1" applyBorder="1" applyProtection="1">
      <protection locked="0"/>
    </xf>
    <xf numFmtId="0" fontId="1" fillId="2" borderId="23" xfId="0" applyFont="1" applyFill="1" applyBorder="1" applyProtection="1">
      <protection locked="0"/>
    </xf>
    <xf numFmtId="0" fontId="0" fillId="3" borderId="24" xfId="0" applyFill="1" applyBorder="1" applyAlignment="1">
      <alignment horizontal="right"/>
    </xf>
    <xf numFmtId="0" fontId="0" fillId="2" borderId="25" xfId="0" applyFill="1" applyBorder="1" applyAlignment="1" applyProtection="1">
      <alignment horizontal="center"/>
      <protection locked="0"/>
    </xf>
    <xf numFmtId="0" fontId="1" fillId="7" borderId="19" xfId="0" applyFont="1" applyFill="1" applyBorder="1"/>
    <xf numFmtId="0" fontId="0" fillId="4" borderId="24" xfId="0" applyFill="1" applyBorder="1"/>
    <xf numFmtId="0" fontId="1" fillId="7" borderId="29" xfId="0" applyFont="1" applyFill="1" applyBorder="1" applyAlignment="1">
      <alignment horizontal="left"/>
    </xf>
    <xf numFmtId="0" fontId="1" fillId="7" borderId="30" xfId="0" applyFont="1" applyFill="1" applyBorder="1" applyAlignment="1">
      <alignment horizontal="left"/>
    </xf>
    <xf numFmtId="0" fontId="1" fillId="7" borderId="17" xfId="0" applyFont="1" applyFill="1" applyBorder="1" applyAlignment="1">
      <alignment horizontal="right"/>
    </xf>
    <xf numFmtId="0" fontId="0" fillId="7" borderId="5" xfId="0" applyFill="1" applyBorder="1"/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6" borderId="22" xfId="0" applyFill="1" applyBorder="1" applyAlignment="1">
      <alignment vertical="top"/>
    </xf>
    <xf numFmtId="0" fontId="0" fillId="8" borderId="0" xfId="0" applyFill="1"/>
    <xf numFmtId="0" fontId="6" fillId="0" borderId="0" xfId="0" applyFont="1"/>
    <xf numFmtId="0" fontId="0" fillId="0" borderId="14" xfId="0" applyBorder="1"/>
    <xf numFmtId="0" fontId="0" fillId="0" borderId="15" xfId="0" applyBorder="1"/>
    <xf numFmtId="0" fontId="1" fillId="7" borderId="33" xfId="0" applyFont="1" applyFill="1" applyBorder="1"/>
    <xf numFmtId="0" fontId="1" fillId="7" borderId="16" xfId="0" applyFont="1" applyFill="1" applyBorder="1" applyAlignment="1">
      <alignment wrapText="1"/>
    </xf>
    <xf numFmtId="0" fontId="7" fillId="7" borderId="2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3" borderId="22" xfId="0" applyFill="1" applyBorder="1"/>
    <xf numFmtId="0" fontId="0" fillId="3" borderId="25" xfId="0" applyFill="1" applyBorder="1"/>
    <xf numFmtId="0" fontId="7" fillId="7" borderId="22" xfId="0" applyFont="1" applyFill="1" applyBorder="1" applyAlignment="1" applyProtection="1">
      <alignment horizontal="center"/>
      <protection locked="0"/>
    </xf>
    <xf numFmtId="0" fontId="1" fillId="6" borderId="35" xfId="0" applyFont="1" applyFill="1" applyBorder="1"/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14" fontId="0" fillId="3" borderId="1" xfId="0" applyNumberFormat="1" applyFill="1" applyBorder="1"/>
    <xf numFmtId="14" fontId="7" fillId="7" borderId="1" xfId="0" applyNumberFormat="1" applyFont="1" applyFill="1" applyBorder="1" applyAlignment="1">
      <alignment horizontal="center"/>
    </xf>
    <xf numFmtId="0" fontId="0" fillId="0" borderId="34" xfId="0" applyBorder="1"/>
    <xf numFmtId="0" fontId="0" fillId="0" borderId="22" xfId="0" applyBorder="1"/>
    <xf numFmtId="0" fontId="8" fillId="9" borderId="22" xfId="0" applyFont="1" applyFill="1" applyBorder="1"/>
    <xf numFmtId="0" fontId="0" fillId="10" borderId="22" xfId="0" applyFill="1" applyBorder="1"/>
    <xf numFmtId="0" fontId="0" fillId="0" borderId="25" xfId="0" applyBorder="1"/>
    <xf numFmtId="0" fontId="5" fillId="0" borderId="35" xfId="0" applyFont="1" applyBorder="1"/>
    <xf numFmtId="0" fontId="0" fillId="7" borderId="22" xfId="0" applyFill="1" applyBorder="1" applyAlignment="1">
      <alignment horizontal="center"/>
    </xf>
    <xf numFmtId="49" fontId="0" fillId="2" borderId="38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33" xfId="0" applyFill="1" applyBorder="1"/>
    <xf numFmtId="0" fontId="0" fillId="7" borderId="16" xfId="0" applyFill="1" applyBorder="1"/>
    <xf numFmtId="0" fontId="0" fillId="7" borderId="23" xfId="0" applyFill="1" applyBorder="1"/>
    <xf numFmtId="49" fontId="0" fillId="2" borderId="22" xfId="0" applyNumberFormat="1" applyFill="1" applyBorder="1" applyAlignment="1" applyProtection="1">
      <alignment horizontal="right"/>
      <protection locked="0"/>
    </xf>
    <xf numFmtId="0" fontId="9" fillId="2" borderId="22" xfId="0" applyFont="1" applyFill="1" applyBorder="1" applyAlignment="1" applyProtection="1">
      <alignment horizontal="center"/>
      <protection locked="0"/>
    </xf>
    <xf numFmtId="0" fontId="0" fillId="3" borderId="22" xfId="0" applyFill="1" applyBorder="1" applyAlignment="1">
      <alignment horizontal="center"/>
    </xf>
    <xf numFmtId="49" fontId="0" fillId="2" borderId="34" xfId="0" applyNumberFormat="1" applyFill="1" applyBorder="1" applyAlignment="1" applyProtection="1">
      <alignment horizontal="center"/>
      <protection locked="0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10" fillId="0" borderId="0" xfId="0" applyFont="1"/>
    <xf numFmtId="0" fontId="0" fillId="4" borderId="34" xfId="0" applyFill="1" applyBorder="1"/>
    <xf numFmtId="0" fontId="0" fillId="0" borderId="22" xfId="0" applyBorder="1" applyAlignment="1">
      <alignment horizontal="left"/>
    </xf>
    <xf numFmtId="0" fontId="0" fillId="4" borderId="22" xfId="0" applyFill="1" applyBorder="1"/>
    <xf numFmtId="0" fontId="0" fillId="0" borderId="25" xfId="0" applyBorder="1" applyAlignment="1">
      <alignment horizontal="left"/>
    </xf>
  </cellXfs>
  <cellStyles count="1">
    <cellStyle name="Normal" xfId="0" builtinId="0"/>
  </cellStyles>
  <dxfs count="10"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strike/>
        <color theme="0" tint="-0.24994659260841701"/>
      </font>
      <fill>
        <patternFill>
          <bgColor theme="0" tint="-0.14996795556505021"/>
        </patternFill>
      </fill>
    </dxf>
    <dxf>
      <font>
        <b/>
        <i val="0"/>
        <strike val="0"/>
        <color auto="1"/>
      </font>
      <fill>
        <patternFill>
          <bgColor theme="7" tint="0.79998168889431442"/>
        </patternFill>
      </fill>
    </dxf>
    <dxf>
      <font>
        <b/>
        <i val="0"/>
        <strike val="0"/>
        <color auto="1"/>
      </font>
    </dxf>
    <dxf>
      <font>
        <strike/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AE5-21DC-4BF7-AF0E-96B67B30269F}">
  <dimension ref="B2:C25"/>
  <sheetViews>
    <sheetView workbookViewId="0">
      <selection activeCell="B6" sqref="B6:C6"/>
    </sheetView>
  </sheetViews>
  <sheetFormatPr defaultRowHeight="15" x14ac:dyDescent="0.25"/>
  <cols>
    <col min="3" max="3" width="226.28515625" bestFit="1" customWidth="1"/>
  </cols>
  <sheetData>
    <row r="2" spans="2:3" ht="15.75" thickBot="1" x14ac:dyDescent="0.3">
      <c r="B2" s="103"/>
      <c r="C2" s="103"/>
    </row>
    <row r="3" spans="2:3" ht="23.25" x14ac:dyDescent="0.35">
      <c r="B3" s="101" t="s">
        <v>63</v>
      </c>
      <c r="C3" s="102"/>
    </row>
    <row r="4" spans="2:3" ht="16.5" thickBot="1" x14ac:dyDescent="0.3">
      <c r="B4" s="6"/>
      <c r="C4" s="7" t="s">
        <v>62</v>
      </c>
    </row>
    <row r="5" spans="2:3" ht="15.75" thickBot="1" x14ac:dyDescent="0.3"/>
    <row r="6" spans="2:3" ht="23.25" x14ac:dyDescent="0.35">
      <c r="B6" s="99" t="s">
        <v>64</v>
      </c>
      <c r="C6" s="100"/>
    </row>
    <row r="7" spans="2:3" x14ac:dyDescent="0.25">
      <c r="B7" s="21">
        <v>1</v>
      </c>
      <c r="C7" s="13" t="s">
        <v>65</v>
      </c>
    </row>
    <row r="8" spans="2:3" x14ac:dyDescent="0.25">
      <c r="B8" s="22">
        <v>2</v>
      </c>
      <c r="C8" s="14" t="s">
        <v>66</v>
      </c>
    </row>
    <row r="9" spans="2:3" x14ac:dyDescent="0.25">
      <c r="B9" s="23">
        <v>3</v>
      </c>
      <c r="C9" s="15" t="s">
        <v>67</v>
      </c>
    </row>
    <row r="10" spans="2:3" x14ac:dyDescent="0.25">
      <c r="B10" s="21">
        <v>4</v>
      </c>
      <c r="C10" s="16" t="s">
        <v>68</v>
      </c>
    </row>
    <row r="11" spans="2:3" x14ac:dyDescent="0.25">
      <c r="B11" s="24">
        <v>5</v>
      </c>
      <c r="C11" s="13" t="s">
        <v>69</v>
      </c>
    </row>
    <row r="12" spans="2:3" x14ac:dyDescent="0.25">
      <c r="B12" s="21">
        <v>6</v>
      </c>
      <c r="C12" s="16" t="s">
        <v>70</v>
      </c>
    </row>
    <row r="13" spans="2:3" x14ac:dyDescent="0.25">
      <c r="B13" s="21">
        <v>7</v>
      </c>
      <c r="C13" s="16" t="s">
        <v>71</v>
      </c>
    </row>
    <row r="14" spans="2:3" x14ac:dyDescent="0.25">
      <c r="B14" s="25">
        <v>8</v>
      </c>
      <c r="C14" s="18" t="s">
        <v>72</v>
      </c>
    </row>
    <row r="15" spans="2:3" x14ac:dyDescent="0.25">
      <c r="B15" s="25"/>
      <c r="C15" s="18" t="s">
        <v>79</v>
      </c>
    </row>
    <row r="16" spans="2:3" x14ac:dyDescent="0.25">
      <c r="B16" s="24"/>
      <c r="C16" s="19" t="s">
        <v>73</v>
      </c>
    </row>
    <row r="17" spans="2:3" x14ac:dyDescent="0.25">
      <c r="B17" s="25">
        <v>9</v>
      </c>
      <c r="C17" s="17" t="s">
        <v>77</v>
      </c>
    </row>
    <row r="18" spans="2:3" x14ac:dyDescent="0.25">
      <c r="B18" s="25"/>
      <c r="C18" s="17" t="s">
        <v>74</v>
      </c>
    </row>
    <row r="19" spans="2:3" x14ac:dyDescent="0.25">
      <c r="B19" s="25"/>
      <c r="C19" s="17" t="s">
        <v>75</v>
      </c>
    </row>
    <row r="20" spans="2:3" x14ac:dyDescent="0.25">
      <c r="B20" s="25"/>
      <c r="C20" s="17" t="s">
        <v>80</v>
      </c>
    </row>
    <row r="21" spans="2:3" x14ac:dyDescent="0.25">
      <c r="B21" s="27"/>
      <c r="C21" s="13" t="s">
        <v>76</v>
      </c>
    </row>
    <row r="22" spans="2:3" x14ac:dyDescent="0.25">
      <c r="B22" s="29">
        <v>10</v>
      </c>
      <c r="C22" s="65" t="s">
        <v>94</v>
      </c>
    </row>
    <row r="23" spans="2:3" x14ac:dyDescent="0.25">
      <c r="B23" s="28">
        <v>11</v>
      </c>
      <c r="C23" s="17" t="s">
        <v>78</v>
      </c>
    </row>
    <row r="24" spans="2:3" x14ac:dyDescent="0.25">
      <c r="B24" s="29"/>
      <c r="C24" s="17" t="s">
        <v>81</v>
      </c>
    </row>
    <row r="25" spans="2:3" ht="15.75" thickBot="1" x14ac:dyDescent="0.3">
      <c r="B25" s="26"/>
      <c r="C25" s="20" t="s">
        <v>82</v>
      </c>
    </row>
  </sheetData>
  <sheetProtection sheet="1" objects="1" scenarios="1"/>
  <mergeCells count="3">
    <mergeCell ref="B6:C6"/>
    <mergeCell ref="B3:C3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7"/>
  <sheetViews>
    <sheetView tabSelected="1" workbookViewId="0">
      <selection activeCell="B2" sqref="B2:C2"/>
    </sheetView>
  </sheetViews>
  <sheetFormatPr defaultRowHeight="15" x14ac:dyDescent="0.25"/>
  <cols>
    <col min="2" max="2" width="48.85546875" bestFit="1" customWidth="1"/>
    <col min="3" max="3" width="75.7109375" style="1" customWidth="1"/>
    <col min="4" max="4" width="43.85546875" bestFit="1" customWidth="1"/>
  </cols>
  <sheetData>
    <row r="1" spans="2:3" ht="15.75" thickBot="1" x14ac:dyDescent="0.3"/>
    <row r="2" spans="2:3" ht="15.75" x14ac:dyDescent="0.25">
      <c r="B2" s="104" t="s">
        <v>85</v>
      </c>
      <c r="C2" s="105"/>
    </row>
    <row r="3" spans="2:3" x14ac:dyDescent="0.25">
      <c r="B3" s="44" t="s">
        <v>151</v>
      </c>
      <c r="C3" s="95" t="s">
        <v>154</v>
      </c>
    </row>
    <row r="4" spans="2:3" x14ac:dyDescent="0.25">
      <c r="B4" s="44" t="s">
        <v>157</v>
      </c>
      <c r="C4" s="45" t="s">
        <v>158</v>
      </c>
    </row>
    <row r="5" spans="2:3" x14ac:dyDescent="0.25">
      <c r="B5" s="44" t="s">
        <v>0</v>
      </c>
      <c r="C5" s="45" t="s">
        <v>155</v>
      </c>
    </row>
    <row r="6" spans="2:3" x14ac:dyDescent="0.25">
      <c r="B6" s="44" t="s">
        <v>1</v>
      </c>
      <c r="C6" s="45">
        <v>1234</v>
      </c>
    </row>
    <row r="7" spans="2:3" x14ac:dyDescent="0.25">
      <c r="B7" s="44" t="s">
        <v>2</v>
      </c>
      <c r="C7" s="45" t="s">
        <v>156</v>
      </c>
    </row>
    <row r="8" spans="2:3" x14ac:dyDescent="0.25">
      <c r="B8" s="44" t="s">
        <v>3</v>
      </c>
      <c r="C8" s="45" t="s">
        <v>4</v>
      </c>
    </row>
    <row r="9" spans="2:3" x14ac:dyDescent="0.25">
      <c r="B9" s="44" t="s">
        <v>5</v>
      </c>
      <c r="C9" s="45" t="s">
        <v>6</v>
      </c>
    </row>
    <row r="10" spans="2:3" x14ac:dyDescent="0.25">
      <c r="B10" s="44" t="s">
        <v>7</v>
      </c>
      <c r="C10" s="45" t="s">
        <v>8</v>
      </c>
    </row>
    <row r="11" spans="2:3" x14ac:dyDescent="0.25">
      <c r="B11" s="44" t="s">
        <v>56</v>
      </c>
      <c r="C11" s="45" t="s">
        <v>46</v>
      </c>
    </row>
    <row r="12" spans="2:3" x14ac:dyDescent="0.25">
      <c r="B12" s="44" t="s">
        <v>10</v>
      </c>
      <c r="C12" s="45" t="s">
        <v>60</v>
      </c>
    </row>
    <row r="13" spans="2:3" x14ac:dyDescent="0.25">
      <c r="B13" s="44" t="s">
        <v>11</v>
      </c>
      <c r="C13" s="46" t="str">
        <f>_xlfn.CONCAT("OH","-",C5,C7,"-","CLOUD","-","OWNERS","@ontariohealth.ca")</f>
        <v>OH-MyBusinessUnitAppName-CLOUD-OWNERS@ontariohealth.ca</v>
      </c>
    </row>
    <row r="14" spans="2:3" ht="15.75" thickBot="1" x14ac:dyDescent="0.3">
      <c r="B14" s="47" t="s">
        <v>12</v>
      </c>
      <c r="C14" s="48" t="str">
        <f>_xlfn.CONCAT("sub","-",$C$4,"-",$C$10,"-",$C$9,"-",$C$5,"-",$C$7,"-",$C$3)</f>
        <v>sub-CCO-NonPHI-NonProd-MyBusinessUnit-AppName-001</v>
      </c>
    </row>
    <row r="15" spans="2:3" ht="15.75" thickBot="1" x14ac:dyDescent="0.3"/>
    <row r="16" spans="2:3" x14ac:dyDescent="0.25">
      <c r="B16" s="70" t="s">
        <v>159</v>
      </c>
      <c r="C16" s="118" t="str">
        <f>_xlfn.CONCAT("OH","-",$C$4,"-","AZ","-","sub","-",$C$4,"-",$C$10,"-",$C$9,"-",$C$5,"-",$C$7,"-",$C$3,"_","Contrib")</f>
        <v>OH-CCO-AZ-sub-CCO-NonPHI-NonProd-MyBusinessUnit-AppName-001_Contrib</v>
      </c>
    </row>
    <row r="17" spans="2:4" x14ac:dyDescent="0.25">
      <c r="B17" s="44" t="s">
        <v>160</v>
      </c>
      <c r="C17" s="119" t="str">
        <f>IF(LEN(C16)&gt;64, "TRUE","FALSE")</f>
        <v>TRUE</v>
      </c>
      <c r="D17" s="117" t="s">
        <v>163</v>
      </c>
    </row>
    <row r="18" spans="2:4" x14ac:dyDescent="0.25">
      <c r="B18" s="44" t="s">
        <v>161</v>
      </c>
      <c r="C18" s="120" t="str">
        <f>_xlfn.CONCAT("OH","-",$C$4,"-","AZ","-","sub","-",$C$4,"-",$C$10,"-",$C$9,"-",$C$5,"-",$C$7,"-",$C$3,"_","Reader")</f>
        <v>OH-CCO-AZ-sub-CCO-NonPHI-NonProd-MyBusinessUnit-AppName-001_Reader</v>
      </c>
    </row>
    <row r="19" spans="2:4" ht="15.75" thickBot="1" x14ac:dyDescent="0.3">
      <c r="B19" s="47" t="s">
        <v>162</v>
      </c>
      <c r="C19" s="121" t="str">
        <f>IF(LEN(C18)&gt;64, "TRUE","FALSE")</f>
        <v>TRUE</v>
      </c>
      <c r="D19" s="117" t="s">
        <v>163</v>
      </c>
    </row>
    <row r="37" spans="2:2" x14ac:dyDescent="0.25">
      <c r="B37" s="8"/>
    </row>
  </sheetData>
  <sheetProtection sheet="1" objects="1" scenarios="1"/>
  <mergeCells count="1">
    <mergeCell ref="B2:C2"/>
  </mergeCells>
  <conditionalFormatting sqref="C16:C17">
    <cfRule type="expression" dxfId="1" priority="2">
      <formula>LEN($C$16)&gt;64</formula>
    </cfRule>
  </conditionalFormatting>
  <conditionalFormatting sqref="C18:C19">
    <cfRule type="expression" dxfId="0" priority="1">
      <formula>LEN($C$18)&gt;64</formula>
    </cfRule>
  </conditionalFormatting>
  <dataValidations count="5">
    <dataValidation type="list" allowBlank="1" showInputMessage="1" showErrorMessage="1" sqref="C8" xr:uid="{8F935992-7073-4EE7-8FFB-51F75DC2AD67}">
      <formula1>DataClassification</formula1>
    </dataValidation>
    <dataValidation type="list" allowBlank="1" showInputMessage="1" showErrorMessage="1" sqref="C9" xr:uid="{3F05C0AD-38AD-41BD-9980-3B369402E520}">
      <formula1>EnvironmentType</formula1>
    </dataValidation>
    <dataValidation type="list" allowBlank="1" showInputMessage="1" showErrorMessage="1" sqref="C10" xr:uid="{B50BBD8D-ABFA-4F84-A50C-6C7B88A50705}">
      <formula1>Sensitivity</formula1>
    </dataValidation>
    <dataValidation type="list" allowBlank="1" showInputMessage="1" showErrorMessage="1" sqref="C11" xr:uid="{FD7C06BD-98B8-4C99-9450-DB43D64A6A65}">
      <formula1>EnvironmentLabel</formula1>
    </dataValidation>
    <dataValidation type="list" allowBlank="1" showInputMessage="1" showErrorMessage="1" sqref="C12" xr:uid="{49D87182-817A-4F1C-98BC-E34E293A5CF2}">
      <formula1>Region</formula1>
    </dataValidation>
  </dataValidations>
  <pageMargins left="0.7" right="0.7" top="0.75" bottom="0.75" header="0.3" footer="0.3"/>
  <pageSetup orientation="portrait" r:id="rId1"/>
  <ignoredErrors>
    <ignoredError sqref="C1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EB8D-B134-4EA2-B2E9-A48DAEA78E45}">
  <dimension ref="B1:E26"/>
  <sheetViews>
    <sheetView workbookViewId="0">
      <selection activeCell="E7" sqref="E7"/>
    </sheetView>
  </sheetViews>
  <sheetFormatPr defaultRowHeight="15" x14ac:dyDescent="0.25"/>
  <cols>
    <col min="3" max="3" width="23.140625" bestFit="1" customWidth="1"/>
    <col min="4" max="4" width="59.5703125" customWidth="1"/>
  </cols>
  <sheetData>
    <row r="1" spans="2:5" ht="15.75" thickBot="1" x14ac:dyDescent="0.3"/>
    <row r="2" spans="2:5" ht="15.75" thickBot="1" x14ac:dyDescent="0.3">
      <c r="B2" s="106" t="s">
        <v>86</v>
      </c>
      <c r="C2" s="107"/>
      <c r="D2" s="107"/>
      <c r="E2" s="108"/>
    </row>
    <row r="3" spans="2:5" x14ac:dyDescent="0.25">
      <c r="B3" s="33"/>
      <c r="E3" s="34"/>
    </row>
    <row r="4" spans="2:5" x14ac:dyDescent="0.25">
      <c r="B4" s="33"/>
      <c r="C4" s="43" t="s">
        <v>13</v>
      </c>
      <c r="D4" s="3">
        <v>1</v>
      </c>
      <c r="E4" s="34"/>
    </row>
    <row r="5" spans="2:5" x14ac:dyDescent="0.25">
      <c r="B5" s="33"/>
      <c r="E5" s="34"/>
    </row>
    <row r="6" spans="2:5" x14ac:dyDescent="0.25">
      <c r="B6" s="35" t="s">
        <v>14</v>
      </c>
      <c r="C6" s="31" t="s">
        <v>15</v>
      </c>
      <c r="D6" s="31" t="s">
        <v>16</v>
      </c>
      <c r="E6" s="36" t="s">
        <v>17</v>
      </c>
    </row>
    <row r="7" spans="2:5" x14ac:dyDescent="0.25">
      <c r="B7" s="37">
        <v>1</v>
      </c>
      <c r="C7" s="9" t="s">
        <v>18</v>
      </c>
      <c r="D7" s="4" t="str">
        <f>_xlfn.CONCAT("rg","-",Core!$C$7,"-",Core!$C$10,"-",Core!$C$9,"-",$C7,"-",TEXT($D$4,"000"))</f>
        <v>rg-AppName-NonPHI-NonProd-admin-001</v>
      </c>
      <c r="E7" s="38">
        <v>1</v>
      </c>
    </row>
    <row r="8" spans="2:5" x14ac:dyDescent="0.25">
      <c r="B8" s="37">
        <v>2</v>
      </c>
      <c r="C8" s="9" t="s">
        <v>19</v>
      </c>
      <c r="D8" s="4" t="str">
        <f>_xlfn.CONCAT("rg","-",Core!$C$7,"-",Core!$C$10,"-",Core!$C$9,"-",$C8,"-",TEXT($D$4,"000"))</f>
        <v>rg-AppName-NonPHI-NonProd-network-001</v>
      </c>
      <c r="E8" s="38">
        <v>1</v>
      </c>
    </row>
    <row r="9" spans="2:5" x14ac:dyDescent="0.25">
      <c r="B9" s="37">
        <v>3</v>
      </c>
      <c r="C9" s="9" t="s">
        <v>20</v>
      </c>
      <c r="D9" s="4" t="str">
        <f>_xlfn.CONCAT("rg","-",Core!$C$7,"-",Core!$C$10,"-",Core!$C$9,"-",$C9,"-",TEXT($D$4,"000"))</f>
        <v>rg-AppName-NonPHI-NonProd-db-001</v>
      </c>
      <c r="E9" s="38">
        <v>1</v>
      </c>
    </row>
    <row r="10" spans="2:5" x14ac:dyDescent="0.25">
      <c r="B10" s="37">
        <v>4</v>
      </c>
      <c r="C10" s="9" t="s">
        <v>21</v>
      </c>
      <c r="D10" s="4" t="str">
        <f>_xlfn.CONCAT("rg","-",Core!$C$7,"-",Core!$C$10,"-",Core!$C$9,"-",$C10,"-",TEXT($D$4,"000"))</f>
        <v>rg-AppName-NonPHI-NonProd-common-001</v>
      </c>
      <c r="E10" s="38">
        <v>1</v>
      </c>
    </row>
    <row r="11" spans="2:5" x14ac:dyDescent="0.25">
      <c r="B11" s="37">
        <v>5</v>
      </c>
      <c r="C11" s="9" t="s">
        <v>22</v>
      </c>
      <c r="D11" s="4" t="str">
        <f>_xlfn.CONCAT("rg","-",Core!$C$7,"-",Core!$C$10,"-",Core!$C$9,"-",$C11,"-",TEXT($D$4,"000"))</f>
        <v>rg-AppName-NonPHI-NonProd-base-001</v>
      </c>
      <c r="E11" s="38">
        <v>1</v>
      </c>
    </row>
    <row r="12" spans="2:5" x14ac:dyDescent="0.25">
      <c r="B12" s="37">
        <v>6</v>
      </c>
      <c r="C12" s="9" t="s">
        <v>23</v>
      </c>
      <c r="D12" s="4" t="str">
        <f>_xlfn.CONCAT("rg","-",Core!$C$7,"-",Core!$C$10,"-",Core!$C$9,"-",$C12,"-",TEXT($D$4,"000"))</f>
        <v>rg-AppName-NonPHI-NonProd-function-001</v>
      </c>
      <c r="E12" s="38">
        <v>0</v>
      </c>
    </row>
    <row r="13" spans="2:5" x14ac:dyDescent="0.25">
      <c r="B13" s="37">
        <v>7</v>
      </c>
      <c r="C13" s="9" t="s">
        <v>23</v>
      </c>
      <c r="D13" s="4" t="str">
        <f>_xlfn.CONCAT("rg","-",Core!$C$7,"-",Core!$C$10,"-",Core!$C$9,"-",$C13,"-",TEXT($D$4,"000"))</f>
        <v>rg-AppName-NonPHI-NonProd-function-001</v>
      </c>
      <c r="E13" s="38">
        <v>0</v>
      </c>
    </row>
    <row r="14" spans="2:5" x14ac:dyDescent="0.25">
      <c r="B14" s="37">
        <v>8</v>
      </c>
      <c r="C14" s="9" t="s">
        <v>23</v>
      </c>
      <c r="D14" s="4" t="str">
        <f>_xlfn.CONCAT("rg","-",Core!$C$7,"-",Core!$C$10,"-",Core!$C$9,"-",$C14,"-",TEXT($D$4,"000"))</f>
        <v>rg-AppName-NonPHI-NonProd-function-001</v>
      </c>
      <c r="E14" s="38">
        <v>0</v>
      </c>
    </row>
    <row r="15" spans="2:5" x14ac:dyDescent="0.25">
      <c r="B15" s="37">
        <v>9</v>
      </c>
      <c r="C15" s="9" t="s">
        <v>23</v>
      </c>
      <c r="D15" s="4" t="str">
        <f>_xlfn.CONCAT("rg","-",Core!$C$7,"-",Core!$C$10,"-",Core!$C$9,"-",$C15,"-",TEXT($D$4,"000"))</f>
        <v>rg-AppName-NonPHI-NonProd-function-001</v>
      </c>
      <c r="E15" s="38">
        <v>0</v>
      </c>
    </row>
    <row r="16" spans="2:5" x14ac:dyDescent="0.25">
      <c r="B16" s="37">
        <v>10</v>
      </c>
      <c r="C16" s="9" t="s">
        <v>23</v>
      </c>
      <c r="D16" s="4" t="str">
        <f>_xlfn.CONCAT("rg","-",Core!$C$7,"-",Core!$C$10,"-",Core!$C$9,"-",$C16,"-",TEXT($D$4,"000"))</f>
        <v>rg-AppName-NonPHI-NonProd-function-001</v>
      </c>
      <c r="E16" s="38">
        <v>0</v>
      </c>
    </row>
    <row r="17" spans="2:5" x14ac:dyDescent="0.25">
      <c r="B17" s="37">
        <v>11</v>
      </c>
      <c r="C17" s="9" t="s">
        <v>23</v>
      </c>
      <c r="D17" s="4" t="str">
        <f>_xlfn.CONCAT("rg","-",Core!$C$7,"-",Core!$C$10,"-",Core!$C$9,"-",$C17,"-",TEXT($D$4,"000"))</f>
        <v>rg-AppName-NonPHI-NonProd-function-001</v>
      </c>
      <c r="E17" s="38">
        <v>0</v>
      </c>
    </row>
    <row r="18" spans="2:5" x14ac:dyDescent="0.25">
      <c r="B18" s="37">
        <v>12</v>
      </c>
      <c r="C18" s="9" t="s">
        <v>23</v>
      </c>
      <c r="D18" s="4" t="str">
        <f>_xlfn.CONCAT("rg","-",Core!$C$7,"-",Core!$C$10,"-",Core!$C$9,"-",$C18,"-",TEXT($D$4,"000"))</f>
        <v>rg-AppName-NonPHI-NonProd-function-001</v>
      </c>
      <c r="E18" s="38">
        <v>0</v>
      </c>
    </row>
    <row r="19" spans="2:5" x14ac:dyDescent="0.25">
      <c r="B19" s="37">
        <v>13</v>
      </c>
      <c r="C19" s="9" t="s">
        <v>23</v>
      </c>
      <c r="D19" s="4" t="str">
        <f>_xlfn.CONCAT("rg","-",Core!$C$7,"-",Core!$C$10,"-",Core!$C$9,"-",$C19,"-",TEXT($D$4,"000"))</f>
        <v>rg-AppName-NonPHI-NonProd-function-001</v>
      </c>
      <c r="E19" s="38">
        <v>0</v>
      </c>
    </row>
    <row r="20" spans="2:5" x14ac:dyDescent="0.25">
      <c r="B20" s="37">
        <v>14</v>
      </c>
      <c r="C20" s="9" t="s">
        <v>23</v>
      </c>
      <c r="D20" s="4" t="str">
        <f>_xlfn.CONCAT("rg","-",Core!$C$7,"-",Core!$C$10,"-",Core!$C$9,"-",$C20,"-",TEXT($D$4,"000"))</f>
        <v>rg-AppName-NonPHI-NonProd-function-001</v>
      </c>
      <c r="E20" s="38">
        <v>0</v>
      </c>
    </row>
    <row r="21" spans="2:5" x14ac:dyDescent="0.25">
      <c r="B21" s="37">
        <v>15</v>
      </c>
      <c r="C21" s="9" t="s">
        <v>23</v>
      </c>
      <c r="D21" s="4" t="str">
        <f>_xlfn.CONCAT("rg","-",Core!$C$7,"-",Core!$C$10,"-",Core!$C$9,"-",$C21,"-",TEXT($D$4,"000"))</f>
        <v>rg-AppName-NonPHI-NonProd-function-001</v>
      </c>
      <c r="E21" s="38">
        <v>0</v>
      </c>
    </row>
    <row r="22" spans="2:5" x14ac:dyDescent="0.25">
      <c r="B22" s="37">
        <v>16</v>
      </c>
      <c r="C22" s="9" t="s">
        <v>23</v>
      </c>
      <c r="D22" s="4" t="str">
        <f>_xlfn.CONCAT("rg","-",Core!$C$7,"-",Core!$C$10,"-",Core!$C$9,"-",$C22,"-",TEXT($D$4,"000"))</f>
        <v>rg-AppName-NonPHI-NonProd-function-001</v>
      </c>
      <c r="E22" s="38">
        <v>0</v>
      </c>
    </row>
    <row r="23" spans="2:5" x14ac:dyDescent="0.25">
      <c r="B23" s="37">
        <v>17</v>
      </c>
      <c r="C23" s="9" t="s">
        <v>23</v>
      </c>
      <c r="D23" s="4" t="str">
        <f>_xlfn.CONCAT("rg","-",Core!$C$7,"-",Core!$C$10,"-",Core!$C$9,"-",$C23,"-",TEXT($D$4,"000"))</f>
        <v>rg-AppName-NonPHI-NonProd-function-001</v>
      </c>
      <c r="E23" s="38">
        <v>0</v>
      </c>
    </row>
    <row r="24" spans="2:5" x14ac:dyDescent="0.25">
      <c r="B24" s="37">
        <v>18</v>
      </c>
      <c r="C24" s="9" t="s">
        <v>23</v>
      </c>
      <c r="D24" s="4" t="str">
        <f>_xlfn.CONCAT("rg","-",Core!$C$7,"-",Core!$C$10,"-",Core!$C$9,"-",$C24,"-",TEXT($D$4,"000"))</f>
        <v>rg-AppName-NonPHI-NonProd-function-001</v>
      </c>
      <c r="E24" s="38">
        <v>0</v>
      </c>
    </row>
    <row r="25" spans="2:5" x14ac:dyDescent="0.25">
      <c r="B25" s="37">
        <v>19</v>
      </c>
      <c r="C25" s="9" t="s">
        <v>23</v>
      </c>
      <c r="D25" s="4" t="str">
        <f>_xlfn.CONCAT("rg","-",Core!$C$7,"-",Core!$C$10,"-",Core!$C$9,"-",$C25,"-",TEXT($D$4,"000"))</f>
        <v>rg-AppName-NonPHI-NonProd-function-001</v>
      </c>
      <c r="E25" s="38">
        <v>0</v>
      </c>
    </row>
    <row r="26" spans="2:5" ht="15.75" thickBot="1" x14ac:dyDescent="0.3">
      <c r="B26" s="39">
        <v>20</v>
      </c>
      <c r="C26" s="40" t="s">
        <v>23</v>
      </c>
      <c r="D26" s="41" t="str">
        <f>_xlfn.CONCAT("rg","-",Core!$C$7,"-",Core!$C$10,"-",Core!$C$9,"-",$C26,"-",TEXT($D$4,"000"))</f>
        <v>rg-AppName-NonPHI-NonProd-function-001</v>
      </c>
      <c r="E26" s="42">
        <v>0</v>
      </c>
    </row>
  </sheetData>
  <sheetProtection sheet="1" objects="1" scenarios="1"/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9176-270C-4FA1-9194-68CCD1D40DBD}">
  <dimension ref="B1:F27"/>
  <sheetViews>
    <sheetView workbookViewId="0">
      <selection activeCell="B2" sqref="B2:F2"/>
    </sheetView>
  </sheetViews>
  <sheetFormatPr defaultRowHeight="15" x14ac:dyDescent="0.25"/>
  <cols>
    <col min="2" max="2" width="19.28515625" bestFit="1" customWidth="1"/>
    <col min="3" max="3" width="67" customWidth="1"/>
    <col min="4" max="4" width="6.85546875" bestFit="1" customWidth="1"/>
    <col min="6" max="6" width="24.7109375" style="30" customWidth="1"/>
  </cols>
  <sheetData>
    <row r="1" spans="2:6" ht="15.75" thickBot="1" x14ac:dyDescent="0.3"/>
    <row r="2" spans="2:6" ht="16.5" thickBot="1" x14ac:dyDescent="0.3">
      <c r="B2" s="109" t="s">
        <v>87</v>
      </c>
      <c r="C2" s="110"/>
      <c r="D2" s="110"/>
      <c r="E2" s="110"/>
      <c r="F2" s="111"/>
    </row>
    <row r="3" spans="2:6" x14ac:dyDescent="0.25">
      <c r="B3" s="57" t="s">
        <v>24</v>
      </c>
      <c r="C3" s="49">
        <v>1</v>
      </c>
      <c r="F3" s="50"/>
    </row>
    <row r="4" spans="2:6" x14ac:dyDescent="0.25">
      <c r="B4" s="57" t="s">
        <v>25</v>
      </c>
      <c r="C4" s="49">
        <v>1</v>
      </c>
      <c r="F4" s="50"/>
    </row>
    <row r="5" spans="2:6" x14ac:dyDescent="0.25">
      <c r="B5" s="33"/>
      <c r="F5" s="50"/>
    </row>
    <row r="6" spans="2:6" x14ac:dyDescent="0.25">
      <c r="B6" s="44" t="s">
        <v>26</v>
      </c>
      <c r="C6" s="32" t="s">
        <v>27</v>
      </c>
      <c r="D6" s="31" t="s">
        <v>28</v>
      </c>
      <c r="E6" s="31" t="s">
        <v>17</v>
      </c>
      <c r="F6" s="51" t="s">
        <v>83</v>
      </c>
    </row>
    <row r="7" spans="2:6" x14ac:dyDescent="0.25">
      <c r="B7" s="44" t="s">
        <v>29</v>
      </c>
      <c r="C7" s="2" t="str">
        <f>_xlfn.CONCAT("vnet","-",Core!C7,"-",Core!C10,"-",Core!C9,"-",Core!C5,"-",TEXT(C3,"000"))</f>
        <v>vnet-AppName-NonPHI-NonProd-MyBusinessUnit-001</v>
      </c>
      <c r="D7" s="9">
        <v>0</v>
      </c>
      <c r="E7" s="9">
        <v>0</v>
      </c>
      <c r="F7" s="96"/>
    </row>
    <row r="8" spans="2:6" x14ac:dyDescent="0.25">
      <c r="B8" s="53" t="s">
        <v>30</v>
      </c>
      <c r="C8" s="2" t="str">
        <f>_xlfn.CONCAT("snet","-",Core!$C$7,"-",Core!$C$10,"-",Core!$C$9,"-",_xlfn.TEXTAFTER(B8, " "),"-",TEXT($C$4,"000"))</f>
        <v>snet-AppName-NonPHI-NonProd-Admin-001</v>
      </c>
      <c r="D8" s="9">
        <v>0</v>
      </c>
      <c r="E8" s="9">
        <v>0</v>
      </c>
      <c r="F8" s="96"/>
    </row>
    <row r="9" spans="2:6" x14ac:dyDescent="0.25">
      <c r="B9" s="53" t="s">
        <v>31</v>
      </c>
      <c r="C9" s="2" t="str">
        <f>_xlfn.CONCAT("snet","-",Core!$C$7,"-",Core!$C$10,"-",Core!$C$9,"-",_xlfn.TEXTAFTER(B9, " "),"-",TEXT($C$4,"000"))</f>
        <v>snet-AppName-NonPHI-NonProd-AppGateway-001</v>
      </c>
      <c r="D9" s="9">
        <v>0</v>
      </c>
      <c r="E9" s="9">
        <v>0</v>
      </c>
      <c r="F9" s="52"/>
    </row>
    <row r="10" spans="2:6" x14ac:dyDescent="0.25">
      <c r="B10" s="53" t="s">
        <v>32</v>
      </c>
      <c r="C10" s="2" t="str">
        <f>_xlfn.CONCAT("snet","-",Core!$C$7,"-",Core!$C$10,"-",Core!$C$9,"-",_xlfn.TEXTAFTER(B10, " "),"-",TEXT($C$4,"000"))</f>
        <v>snet-AppName-NonPHI-NonProd-App-001</v>
      </c>
      <c r="D10" s="9">
        <v>0</v>
      </c>
      <c r="E10" s="9">
        <v>0</v>
      </c>
      <c r="F10" s="52"/>
    </row>
    <row r="11" spans="2:6" x14ac:dyDescent="0.25">
      <c r="B11" s="53" t="s">
        <v>84</v>
      </c>
      <c r="C11" s="2" t="str">
        <f>_xlfn.CONCAT("snet","-",Core!$C$7,"-",Core!$C$10,"-",Core!$C$9,"-",_xlfn.TEXTAFTER(B11, " "),"-",TEXT($C$4,"000"))</f>
        <v>snet-AppName-NonPHI-NonProd-backend-001</v>
      </c>
      <c r="D11" s="9">
        <v>0</v>
      </c>
      <c r="E11" s="9">
        <v>0</v>
      </c>
      <c r="F11" s="96"/>
    </row>
    <row r="12" spans="2:6" x14ac:dyDescent="0.25">
      <c r="B12" s="53" t="s">
        <v>33</v>
      </c>
      <c r="C12" s="2" t="str">
        <f>_xlfn.CONCAT("snet","-",Core!$C$7,"-",Core!$C$10,"-",Core!$C$9,"-",_xlfn.TEXTAFTER(B12, " "),"-",TEXT($C$4,"000"))</f>
        <v>snet-AppName-NonPHI-NonProd-PE-001</v>
      </c>
      <c r="D12" s="9">
        <v>0</v>
      </c>
      <c r="E12" s="9">
        <v>0</v>
      </c>
      <c r="F12" s="96"/>
    </row>
    <row r="13" spans="2:6" x14ac:dyDescent="0.25">
      <c r="B13" s="53" t="s">
        <v>34</v>
      </c>
      <c r="C13" s="2" t="str">
        <f>_xlfn.CONCAT("snet","-",Core!$C$7,"-",Core!$C$10,"-",Core!$C$9,"-",_xlfn.TEXTAFTER(B13, " "),"-",TEXT($C$4,"000"))</f>
        <v>snet-AppName-NonPHI-NonProd-ACI-001</v>
      </c>
      <c r="D13" s="9">
        <v>0</v>
      </c>
      <c r="E13" s="9">
        <v>0</v>
      </c>
      <c r="F13" s="52"/>
    </row>
    <row r="14" spans="2:6" x14ac:dyDescent="0.25">
      <c r="B14" s="53" t="s">
        <v>35</v>
      </c>
      <c r="C14" s="2" t="str">
        <f>_xlfn.CONCAT("snet","-",Core!$C$7,"-",Core!$C$10,"-",Core!$C$9,"-",_xlfn.TEXTAFTER(B14, " "),"-",TEXT($C$4,"000"))</f>
        <v>snet-AppName-NonPHI-NonProd-test-001</v>
      </c>
      <c r="D14" s="9">
        <v>0</v>
      </c>
      <c r="E14" s="9">
        <v>0</v>
      </c>
      <c r="F14" s="52"/>
    </row>
    <row r="15" spans="2:6" x14ac:dyDescent="0.25">
      <c r="B15" s="53" t="s">
        <v>36</v>
      </c>
      <c r="C15" s="2" t="str">
        <f>_xlfn.CONCAT("snet","-",Core!$C$7,"-",Core!$C$10,"-",Core!$C$9,"-",_xlfn.TEXTAFTER(B15, " "),"-",TEXT($C$4,"000"))</f>
        <v>snet-AppName-NonPHI-NonProd-&lt;function&gt;-001</v>
      </c>
      <c r="D15" s="9">
        <v>0</v>
      </c>
      <c r="E15" s="9">
        <v>0</v>
      </c>
      <c r="F15" s="52"/>
    </row>
    <row r="16" spans="2:6" x14ac:dyDescent="0.25">
      <c r="B16" s="53" t="s">
        <v>36</v>
      </c>
      <c r="C16" s="2" t="str">
        <f>_xlfn.CONCAT("snet","-",Core!$C$7,"-",Core!$C$10,"-",Core!$C$9,"-",_xlfn.TEXTAFTER(B16, " "),"-",TEXT($C$4,"000"))</f>
        <v>snet-AppName-NonPHI-NonProd-&lt;function&gt;-001</v>
      </c>
      <c r="D16" s="9">
        <v>0</v>
      </c>
      <c r="E16" s="9">
        <v>0</v>
      </c>
      <c r="F16" s="52"/>
    </row>
    <row r="17" spans="2:6" x14ac:dyDescent="0.25">
      <c r="B17" s="53" t="s">
        <v>36</v>
      </c>
      <c r="C17" s="2" t="str">
        <f>_xlfn.CONCAT("snet","-",Core!$C$7,"-",Core!$C$10,"-",Core!$C$9,"-",_xlfn.TEXTAFTER(B17, " "),"-",TEXT($C$4,"000"))</f>
        <v>snet-AppName-NonPHI-NonProd-&lt;function&gt;-001</v>
      </c>
      <c r="D17" s="9">
        <v>0</v>
      </c>
      <c r="E17" s="9">
        <v>0</v>
      </c>
      <c r="F17" s="52"/>
    </row>
    <row r="18" spans="2:6" x14ac:dyDescent="0.25">
      <c r="B18" s="53" t="s">
        <v>36</v>
      </c>
      <c r="C18" s="2" t="str">
        <f>_xlfn.CONCAT("snet","-",Core!$C$7,"-",Core!$C$10,"-",Core!$C$9,"-",_xlfn.TEXTAFTER(B18, " "),"-",TEXT($C$4,"000"))</f>
        <v>snet-AppName-NonPHI-NonProd-&lt;function&gt;-001</v>
      </c>
      <c r="D18" s="9">
        <v>0</v>
      </c>
      <c r="E18" s="9">
        <v>0</v>
      </c>
      <c r="F18" s="52"/>
    </row>
    <row r="19" spans="2:6" x14ac:dyDescent="0.25">
      <c r="B19" s="53" t="s">
        <v>36</v>
      </c>
      <c r="C19" s="2" t="str">
        <f>_xlfn.CONCAT("snet","-",Core!$C$7,"-",Core!$C$10,"-",Core!$C$9,"-",_xlfn.TEXTAFTER(B19, " "),"-",TEXT($C$4,"000"))</f>
        <v>snet-AppName-NonPHI-NonProd-&lt;function&gt;-001</v>
      </c>
      <c r="D19" s="9">
        <v>0</v>
      </c>
      <c r="E19" s="9">
        <v>0</v>
      </c>
      <c r="F19" s="52"/>
    </row>
    <row r="20" spans="2:6" x14ac:dyDescent="0.25">
      <c r="B20" s="53" t="s">
        <v>36</v>
      </c>
      <c r="C20" s="2" t="str">
        <f>_xlfn.CONCAT("snet","-",Core!$C$7,"-",Core!$C$10,"-",Core!$C$9,"-",_xlfn.TEXTAFTER(B20, " "),"-",TEXT($C$4,"000"))</f>
        <v>snet-AppName-NonPHI-NonProd-&lt;function&gt;-001</v>
      </c>
      <c r="D20" s="9">
        <v>0</v>
      </c>
      <c r="E20" s="9">
        <v>0</v>
      </c>
      <c r="F20" s="52"/>
    </row>
    <row r="21" spans="2:6" x14ac:dyDescent="0.25">
      <c r="B21" s="53" t="s">
        <v>36</v>
      </c>
      <c r="C21" s="2" t="str">
        <f>_xlfn.CONCAT("snet","-",Core!$C$7,"-",Core!$C$10,"-",Core!$C$9,"-",_xlfn.TEXTAFTER(B21, " "),"-",TEXT($C$4,"000"))</f>
        <v>snet-AppName-NonPHI-NonProd-&lt;function&gt;-001</v>
      </c>
      <c r="D21" s="9">
        <v>0</v>
      </c>
      <c r="E21" s="9">
        <v>0</v>
      </c>
      <c r="F21" s="52"/>
    </row>
    <row r="22" spans="2:6" x14ac:dyDescent="0.25">
      <c r="B22" s="53" t="s">
        <v>36</v>
      </c>
      <c r="C22" s="2" t="str">
        <f>_xlfn.CONCAT("snet","-",Core!$C$7,"-",Core!$C$10,"-",Core!$C$9,"-",_xlfn.TEXTAFTER(B22, " "),"-",TEXT($C$4,"000"))</f>
        <v>snet-AppName-NonPHI-NonProd-&lt;function&gt;-001</v>
      </c>
      <c r="D22" s="9">
        <v>0</v>
      </c>
      <c r="E22" s="9">
        <v>0</v>
      </c>
      <c r="F22" s="52"/>
    </row>
    <row r="23" spans="2:6" x14ac:dyDescent="0.25">
      <c r="B23" s="53" t="s">
        <v>36</v>
      </c>
      <c r="C23" s="2" t="str">
        <f>_xlfn.CONCAT("snet","-",Core!$C$7,"-",Core!$C$10,"-",Core!$C$9,"-",_xlfn.TEXTAFTER(B23, " "),"-",TEXT($C$4,"000"))</f>
        <v>snet-AppName-NonPHI-NonProd-&lt;function&gt;-001</v>
      </c>
      <c r="D23" s="9">
        <v>0</v>
      </c>
      <c r="E23" s="9">
        <v>0</v>
      </c>
      <c r="F23" s="52"/>
    </row>
    <row r="24" spans="2:6" x14ac:dyDescent="0.25">
      <c r="B24" s="53" t="s">
        <v>36</v>
      </c>
      <c r="C24" s="2" t="str">
        <f>_xlfn.CONCAT("snet","-",Core!$C$7,"-",Core!$C$10,"-",Core!$C$9,"-",_xlfn.TEXTAFTER(B24, " "),"-",TEXT($C$4,"000"))</f>
        <v>snet-AppName-NonPHI-NonProd-&lt;function&gt;-001</v>
      </c>
      <c r="D24" s="9">
        <v>0</v>
      </c>
      <c r="E24" s="9">
        <v>0</v>
      </c>
      <c r="F24" s="52"/>
    </row>
    <row r="25" spans="2:6" x14ac:dyDescent="0.25">
      <c r="B25" s="53" t="s">
        <v>36</v>
      </c>
      <c r="C25" s="2" t="str">
        <f>_xlfn.CONCAT("snet","-",Core!$C$7,"-",Core!$C$10,"-",Core!$C$9,"-",_xlfn.TEXTAFTER(B25, " "),"-",TEXT($C$4,"000"))</f>
        <v>snet-AppName-NonPHI-NonProd-&lt;function&gt;-001</v>
      </c>
      <c r="D25" s="9">
        <v>0</v>
      </c>
      <c r="E25" s="9">
        <v>0</v>
      </c>
      <c r="F25" s="52"/>
    </row>
    <row r="26" spans="2:6" x14ac:dyDescent="0.25">
      <c r="B26" s="53" t="s">
        <v>36</v>
      </c>
      <c r="C26" s="2" t="str">
        <f>_xlfn.CONCAT("snet","-",Core!$C$7,"-",Core!$C$10,"-",Core!$C$9,"-",_xlfn.TEXTAFTER(B26, " "),"-",TEXT($C$4,"000"))</f>
        <v>snet-AppName-NonPHI-NonProd-&lt;function&gt;-001</v>
      </c>
      <c r="D26" s="9">
        <v>0</v>
      </c>
      <c r="E26" s="9">
        <v>0</v>
      </c>
      <c r="F26" s="52"/>
    </row>
    <row r="27" spans="2:6" ht="15.75" thickBot="1" x14ac:dyDescent="0.3">
      <c r="B27" s="54" t="s">
        <v>37</v>
      </c>
      <c r="C27" s="55" t="str">
        <f>_xlfn.CONCAT("snet","-",Core!$C$7,"-",Core!$C$10,"-",Core!$C$9,"-",_xlfn.TEXTAFTER(B27, " "),"-",TEXT($C$4,"000"))</f>
        <v>snet-AppName-NonPHI-NonProd-&lt;functionx&gt;-001</v>
      </c>
      <c r="D27" s="40">
        <v>0</v>
      </c>
      <c r="E27" s="40">
        <v>0</v>
      </c>
      <c r="F27" s="56"/>
    </row>
  </sheetData>
  <sheetProtection sheet="1" objects="1" scenarios="1"/>
  <mergeCells count="1">
    <mergeCell ref="B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74BB-3DC4-4615-8A87-AC1549D81B2F}">
  <dimension ref="B1:G3"/>
  <sheetViews>
    <sheetView workbookViewId="0">
      <selection activeCell="B2" sqref="B2:G2"/>
    </sheetView>
  </sheetViews>
  <sheetFormatPr defaultRowHeight="15" x14ac:dyDescent="0.25"/>
  <cols>
    <col min="2" max="2" width="23" bestFit="1" customWidth="1"/>
    <col min="3" max="4" width="12.140625" customWidth="1"/>
    <col min="5" max="5" width="12.7109375" customWidth="1"/>
    <col min="6" max="6" width="11.7109375" customWidth="1"/>
    <col min="7" max="7" width="12.28515625" customWidth="1"/>
  </cols>
  <sheetData>
    <row r="1" spans="2:7" ht="15.75" thickBot="1" x14ac:dyDescent="0.3"/>
    <row r="2" spans="2:7" ht="15.75" thickBot="1" x14ac:dyDescent="0.3">
      <c r="B2" s="112" t="s">
        <v>90</v>
      </c>
      <c r="C2" s="113"/>
      <c r="D2" s="113"/>
      <c r="E2" s="113"/>
      <c r="F2" s="113"/>
      <c r="G2" s="114"/>
    </row>
    <row r="3" spans="2:7" ht="15.75" thickBot="1" x14ac:dyDescent="0.3">
      <c r="B3" s="62" t="s">
        <v>91</v>
      </c>
      <c r="C3" s="63" t="s">
        <v>92</v>
      </c>
      <c r="D3" s="63" t="s">
        <v>93</v>
      </c>
      <c r="E3" s="63"/>
      <c r="F3" s="63"/>
      <c r="G3" s="64"/>
    </row>
  </sheetData>
  <sheetProtection sheet="1" objects="1" scenarios="1"/>
  <mergeCells count="1">
    <mergeCell ref="B2:G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968-787D-4D76-9123-99D3A584A960}">
  <dimension ref="B1:F23"/>
  <sheetViews>
    <sheetView workbookViewId="0">
      <selection activeCell="E4" sqref="E4"/>
    </sheetView>
  </sheetViews>
  <sheetFormatPr defaultRowHeight="15" x14ac:dyDescent="0.25"/>
  <cols>
    <col min="3" max="3" width="11.28515625" bestFit="1" customWidth="1"/>
    <col min="4" max="4" width="37.42578125" bestFit="1" customWidth="1"/>
    <col min="5" max="5" width="118.7109375" customWidth="1"/>
    <col min="6" max="6" width="39.140625" bestFit="1" customWidth="1"/>
  </cols>
  <sheetData>
    <row r="1" spans="2:6" ht="15.75" thickBot="1" x14ac:dyDescent="0.3"/>
    <row r="2" spans="2:6" ht="16.5" thickBot="1" x14ac:dyDescent="0.3">
      <c r="B2" s="109" t="s">
        <v>88</v>
      </c>
      <c r="C2" s="110"/>
      <c r="D2" s="110"/>
      <c r="E2" s="110"/>
      <c r="F2" s="111"/>
    </row>
    <row r="3" spans="2:6" x14ac:dyDescent="0.25">
      <c r="B3" s="61" t="s">
        <v>14</v>
      </c>
      <c r="C3" s="59" t="s">
        <v>38</v>
      </c>
      <c r="D3" s="59" t="s">
        <v>39</v>
      </c>
      <c r="E3" s="59" t="s">
        <v>40</v>
      </c>
      <c r="F3" s="60" t="s">
        <v>41</v>
      </c>
    </row>
    <row r="4" spans="2:6" x14ac:dyDescent="0.25">
      <c r="B4" s="37">
        <v>1</v>
      </c>
      <c r="C4" s="5" t="s">
        <v>42</v>
      </c>
      <c r="D4" s="10"/>
      <c r="E4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4" s="38"/>
    </row>
    <row r="5" spans="2:6" x14ac:dyDescent="0.25">
      <c r="B5" s="37">
        <v>2</v>
      </c>
      <c r="C5" s="5" t="s">
        <v>42</v>
      </c>
      <c r="D5" s="10"/>
      <c r="E5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5" s="38"/>
    </row>
    <row r="6" spans="2:6" x14ac:dyDescent="0.25">
      <c r="B6" s="37">
        <v>3</v>
      </c>
      <c r="C6" s="5" t="s">
        <v>42</v>
      </c>
      <c r="D6" s="9"/>
      <c r="E6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6" s="38"/>
    </row>
    <row r="7" spans="2:6" x14ac:dyDescent="0.25">
      <c r="B7" s="37">
        <v>4</v>
      </c>
      <c r="C7" s="5" t="s">
        <v>42</v>
      </c>
      <c r="D7" s="9"/>
      <c r="E7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7" s="38"/>
    </row>
    <row r="8" spans="2:6" x14ac:dyDescent="0.25">
      <c r="B8" s="37">
        <v>5</v>
      </c>
      <c r="C8" s="5" t="s">
        <v>42</v>
      </c>
      <c r="D8" s="9"/>
      <c r="E8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8" s="38"/>
    </row>
    <row r="9" spans="2:6" x14ac:dyDescent="0.25">
      <c r="B9" s="37">
        <v>6</v>
      </c>
      <c r="C9" s="5" t="s">
        <v>42</v>
      </c>
      <c r="D9" s="9"/>
      <c r="E9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9" s="38"/>
    </row>
    <row r="10" spans="2:6" x14ac:dyDescent="0.25">
      <c r="B10" s="37">
        <v>7</v>
      </c>
      <c r="C10" s="5" t="s">
        <v>42</v>
      </c>
      <c r="D10" s="9"/>
      <c r="E10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0" s="38"/>
    </row>
    <row r="11" spans="2:6" x14ac:dyDescent="0.25">
      <c r="B11" s="37">
        <v>8</v>
      </c>
      <c r="C11" s="5" t="s">
        <v>42</v>
      </c>
      <c r="D11" s="9"/>
      <c r="E11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1" s="38"/>
    </row>
    <row r="12" spans="2:6" x14ac:dyDescent="0.25">
      <c r="B12" s="37">
        <v>9</v>
      </c>
      <c r="C12" s="5" t="s">
        <v>42</v>
      </c>
      <c r="D12" s="9"/>
      <c r="E12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2" s="38"/>
    </row>
    <row r="13" spans="2:6" x14ac:dyDescent="0.25">
      <c r="B13" s="37">
        <v>10</v>
      </c>
      <c r="C13" s="5" t="s">
        <v>42</v>
      </c>
      <c r="D13" s="9"/>
      <c r="E13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3" s="38"/>
    </row>
    <row r="14" spans="2:6" x14ac:dyDescent="0.25">
      <c r="B14" s="37">
        <v>11</v>
      </c>
      <c r="C14" s="5" t="s">
        <v>42</v>
      </c>
      <c r="D14" s="9"/>
      <c r="E14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4" s="38"/>
    </row>
    <row r="15" spans="2:6" x14ac:dyDescent="0.25">
      <c r="B15" s="37">
        <v>12</v>
      </c>
      <c r="C15" s="5" t="s">
        <v>42</v>
      </c>
      <c r="D15" s="9"/>
      <c r="E15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5" s="38"/>
    </row>
    <row r="16" spans="2:6" x14ac:dyDescent="0.25">
      <c r="B16" s="37">
        <v>13</v>
      </c>
      <c r="C16" s="5" t="s">
        <v>42</v>
      </c>
      <c r="D16" s="9"/>
      <c r="E16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6" s="38"/>
    </row>
    <row r="17" spans="2:6" x14ac:dyDescent="0.25">
      <c r="B17" s="37">
        <v>14</v>
      </c>
      <c r="C17" s="5" t="s">
        <v>42</v>
      </c>
      <c r="D17" s="9"/>
      <c r="E17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7" s="38"/>
    </row>
    <row r="18" spans="2:6" x14ac:dyDescent="0.25">
      <c r="B18" s="37">
        <v>15</v>
      </c>
      <c r="C18" s="5" t="s">
        <v>42</v>
      </c>
      <c r="D18" s="9"/>
      <c r="E18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8" s="38"/>
    </row>
    <row r="19" spans="2:6" x14ac:dyDescent="0.25">
      <c r="B19" s="37">
        <v>16</v>
      </c>
      <c r="C19" s="5" t="s">
        <v>42</v>
      </c>
      <c r="D19" s="9"/>
      <c r="E19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19" s="38"/>
    </row>
    <row r="20" spans="2:6" x14ac:dyDescent="0.25">
      <c r="B20" s="37">
        <v>17</v>
      </c>
      <c r="C20" s="5" t="s">
        <v>42</v>
      </c>
      <c r="D20" s="9"/>
      <c r="E20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20" s="38"/>
    </row>
    <row r="21" spans="2:6" x14ac:dyDescent="0.25">
      <c r="B21" s="37">
        <v>18</v>
      </c>
      <c r="C21" s="5" t="s">
        <v>42</v>
      </c>
      <c r="D21" s="9"/>
      <c r="E21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21" s="38"/>
    </row>
    <row r="22" spans="2:6" x14ac:dyDescent="0.25">
      <c r="B22" s="37">
        <v>19</v>
      </c>
      <c r="C22" s="5" t="s">
        <v>42</v>
      </c>
      <c r="D22" s="9"/>
      <c r="E22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22" s="38"/>
    </row>
    <row r="23" spans="2:6" ht="15.75" thickBot="1" x14ac:dyDescent="0.3">
      <c r="B23" s="39">
        <v>20</v>
      </c>
      <c r="C23" s="58" t="s">
        <v>42</v>
      </c>
      <c r="D23" s="40"/>
      <c r="E23" s="5" t="str">
        <f>_xlfn.CONCAT("OH","-",Core!$C$4,"-","AZ","-","sub","-",Core!$C$4,"-",Core!$C$10,"-",Core!$C$9,"-",Core!$C$5,"-",Core!$C$7,"-",Core!$C$3,"_","Contrib")</f>
        <v>OH-CCO-AZ-sub-CCO-NonPHI-NonProd-MyBusinessUnit-AppName-001_Contrib</v>
      </c>
      <c r="F23" s="42"/>
    </row>
  </sheetData>
  <sheetProtection sheet="1" objects="1" scenarios="1"/>
  <mergeCells count="1">
    <mergeCell ref="B2:F2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CAC6-890B-4600-922A-341FFD71156A}">
  <dimension ref="B1:F23"/>
  <sheetViews>
    <sheetView workbookViewId="0">
      <selection activeCell="E4" sqref="E4"/>
    </sheetView>
  </sheetViews>
  <sheetFormatPr defaultRowHeight="15" x14ac:dyDescent="0.25"/>
  <cols>
    <col min="3" max="3" width="11.28515625" bestFit="1" customWidth="1"/>
    <col min="4" max="4" width="37.42578125" bestFit="1" customWidth="1"/>
    <col min="5" max="5" width="107.42578125" customWidth="1"/>
    <col min="6" max="6" width="28" bestFit="1" customWidth="1"/>
  </cols>
  <sheetData>
    <row r="1" spans="2:6" ht="15.75" thickBot="1" x14ac:dyDescent="0.3"/>
    <row r="2" spans="2:6" ht="16.5" thickBot="1" x14ac:dyDescent="0.3">
      <c r="B2" s="109" t="s">
        <v>89</v>
      </c>
      <c r="C2" s="110"/>
      <c r="D2" s="110"/>
      <c r="E2" s="110"/>
      <c r="F2" s="111"/>
    </row>
    <row r="3" spans="2:6" x14ac:dyDescent="0.25">
      <c r="B3" s="61" t="s">
        <v>14</v>
      </c>
      <c r="C3" s="59" t="s">
        <v>38</v>
      </c>
      <c r="D3" s="59" t="s">
        <v>39</v>
      </c>
      <c r="E3" s="59" t="s">
        <v>40</v>
      </c>
      <c r="F3" s="60" t="s">
        <v>41</v>
      </c>
    </row>
    <row r="4" spans="2:6" x14ac:dyDescent="0.25">
      <c r="B4" s="37">
        <v>1</v>
      </c>
      <c r="C4" s="5" t="s">
        <v>43</v>
      </c>
      <c r="D4" s="10"/>
      <c r="E4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4" s="38"/>
    </row>
    <row r="5" spans="2:6" x14ac:dyDescent="0.25">
      <c r="B5" s="37">
        <v>2</v>
      </c>
      <c r="C5" s="5" t="s">
        <v>43</v>
      </c>
      <c r="D5" s="10"/>
      <c r="E5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5" s="38"/>
    </row>
    <row r="6" spans="2:6" x14ac:dyDescent="0.25">
      <c r="B6" s="37">
        <v>3</v>
      </c>
      <c r="C6" s="5" t="s">
        <v>43</v>
      </c>
      <c r="D6" s="9"/>
      <c r="E6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6" s="38"/>
    </row>
    <row r="7" spans="2:6" x14ac:dyDescent="0.25">
      <c r="B7" s="37">
        <v>4</v>
      </c>
      <c r="C7" s="5" t="s">
        <v>43</v>
      </c>
      <c r="D7" s="9"/>
      <c r="E7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7" s="38"/>
    </row>
    <row r="8" spans="2:6" x14ac:dyDescent="0.25">
      <c r="B8" s="37">
        <v>5</v>
      </c>
      <c r="C8" s="5" t="s">
        <v>43</v>
      </c>
      <c r="D8" s="9"/>
      <c r="E8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8" s="38"/>
    </row>
    <row r="9" spans="2:6" x14ac:dyDescent="0.25">
      <c r="B9" s="37">
        <v>6</v>
      </c>
      <c r="C9" s="5" t="s">
        <v>43</v>
      </c>
      <c r="D9" s="9"/>
      <c r="E9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9" s="38"/>
    </row>
    <row r="10" spans="2:6" x14ac:dyDescent="0.25">
      <c r="B10" s="37">
        <v>7</v>
      </c>
      <c r="C10" s="5" t="s">
        <v>43</v>
      </c>
      <c r="D10" s="9"/>
      <c r="E10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0" s="38"/>
    </row>
    <row r="11" spans="2:6" x14ac:dyDescent="0.25">
      <c r="B11" s="37">
        <v>8</v>
      </c>
      <c r="C11" s="5" t="s">
        <v>43</v>
      </c>
      <c r="D11" s="9"/>
      <c r="E11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1" s="38"/>
    </row>
    <row r="12" spans="2:6" x14ac:dyDescent="0.25">
      <c r="B12" s="37">
        <v>9</v>
      </c>
      <c r="C12" s="5" t="s">
        <v>43</v>
      </c>
      <c r="D12" s="9"/>
      <c r="E12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2" s="38"/>
    </row>
    <row r="13" spans="2:6" x14ac:dyDescent="0.25">
      <c r="B13" s="37">
        <v>10</v>
      </c>
      <c r="C13" s="5" t="s">
        <v>43</v>
      </c>
      <c r="D13" s="9"/>
      <c r="E13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3" s="38"/>
    </row>
    <row r="14" spans="2:6" x14ac:dyDescent="0.25">
      <c r="B14" s="37">
        <v>11</v>
      </c>
      <c r="C14" s="5" t="s">
        <v>43</v>
      </c>
      <c r="D14" s="9"/>
      <c r="E14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4" s="38"/>
    </row>
    <row r="15" spans="2:6" x14ac:dyDescent="0.25">
      <c r="B15" s="37">
        <v>12</v>
      </c>
      <c r="C15" s="5" t="s">
        <v>43</v>
      </c>
      <c r="D15" s="9"/>
      <c r="E15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5" s="38"/>
    </row>
    <row r="16" spans="2:6" x14ac:dyDescent="0.25">
      <c r="B16" s="37">
        <v>13</v>
      </c>
      <c r="C16" s="5" t="s">
        <v>43</v>
      </c>
      <c r="D16" s="9"/>
      <c r="E16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6" s="38"/>
    </row>
    <row r="17" spans="2:6" x14ac:dyDescent="0.25">
      <c r="B17" s="37">
        <v>14</v>
      </c>
      <c r="C17" s="5" t="s">
        <v>43</v>
      </c>
      <c r="D17" s="9"/>
      <c r="E17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7" s="38"/>
    </row>
    <row r="18" spans="2:6" x14ac:dyDescent="0.25">
      <c r="B18" s="37">
        <v>15</v>
      </c>
      <c r="C18" s="5" t="s">
        <v>43</v>
      </c>
      <c r="D18" s="9"/>
      <c r="E18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8" s="38"/>
    </row>
    <row r="19" spans="2:6" x14ac:dyDescent="0.25">
      <c r="B19" s="37">
        <v>16</v>
      </c>
      <c r="C19" s="5" t="s">
        <v>43</v>
      </c>
      <c r="D19" s="9"/>
      <c r="E19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19" s="38"/>
    </row>
    <row r="20" spans="2:6" x14ac:dyDescent="0.25">
      <c r="B20" s="37">
        <v>17</v>
      </c>
      <c r="C20" s="5" t="s">
        <v>43</v>
      </c>
      <c r="D20" s="9"/>
      <c r="E20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20" s="38"/>
    </row>
    <row r="21" spans="2:6" x14ac:dyDescent="0.25">
      <c r="B21" s="37">
        <v>18</v>
      </c>
      <c r="C21" s="5" t="s">
        <v>43</v>
      </c>
      <c r="D21" s="9"/>
      <c r="E21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21" s="38"/>
    </row>
    <row r="22" spans="2:6" x14ac:dyDescent="0.25">
      <c r="B22" s="37">
        <v>19</v>
      </c>
      <c r="C22" s="5" t="s">
        <v>43</v>
      </c>
      <c r="D22" s="9"/>
      <c r="E22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22" s="38"/>
    </row>
    <row r="23" spans="2:6" ht="15.75" thickBot="1" x14ac:dyDescent="0.3">
      <c r="B23" s="39">
        <v>20</v>
      </c>
      <c r="C23" s="58" t="s">
        <v>43</v>
      </c>
      <c r="D23" s="40"/>
      <c r="E23" s="5" t="str">
        <f>_xlfn.CONCAT("OH","-",Core!$C$4,"-","AZ","-","sub","-",Core!$C$4,"-",Core!$C$10,"-",Core!$C$9,"-",Core!$C$5,"-",Core!$C$7,"-",Core!$C$3,"_","Reader")</f>
        <v>OH-CCO-AZ-sub-CCO-NonPHI-NonProd-MyBusinessUnit-AppName-001_Reader</v>
      </c>
      <c r="F23" s="42"/>
    </row>
  </sheetData>
  <sheetProtection sheet="1" objects="1" scenarios="1"/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C5D5-7B6A-47F7-80F9-10C420802EB7}">
  <dimension ref="C2:E17"/>
  <sheetViews>
    <sheetView workbookViewId="0">
      <selection activeCell="D6" sqref="D6"/>
    </sheetView>
  </sheetViews>
  <sheetFormatPr defaultRowHeight="15" x14ac:dyDescent="0.25"/>
  <cols>
    <col min="3" max="3" width="89.140625" customWidth="1"/>
    <col min="4" max="4" width="39" bestFit="1" customWidth="1"/>
    <col min="5" max="5" width="95.42578125" customWidth="1"/>
  </cols>
  <sheetData>
    <row r="2" spans="3:5" ht="15.75" thickBot="1" x14ac:dyDescent="0.3"/>
    <row r="3" spans="3:5" ht="16.5" thickBot="1" x14ac:dyDescent="0.3">
      <c r="C3" s="109" t="s">
        <v>95</v>
      </c>
      <c r="D3" s="111"/>
    </row>
    <row r="4" spans="3:5" ht="15.75" thickBot="1" x14ac:dyDescent="0.3">
      <c r="D4" s="73"/>
    </row>
    <row r="5" spans="3:5" x14ac:dyDescent="0.25">
      <c r="C5" s="70" t="s">
        <v>151</v>
      </c>
      <c r="D5" s="98" t="s">
        <v>153</v>
      </c>
    </row>
    <row r="6" spans="3:5" x14ac:dyDescent="0.25">
      <c r="C6" s="44" t="s">
        <v>96</v>
      </c>
      <c r="D6" s="97" t="str">
        <f>_xlfn.CONCAT("kv","-",Core!C7,"-",Core!C10,"-",Core!C11,IF(ISBLANK(D5),"",D5))</f>
        <v>kv-AppName-NonPHI-Dev-002</v>
      </c>
      <c r="E6" s="66" t="s">
        <v>99</v>
      </c>
    </row>
    <row r="7" spans="3:5" x14ac:dyDescent="0.25">
      <c r="C7" s="44" t="s">
        <v>98</v>
      </c>
      <c r="D7" s="72" t="b">
        <f>LEN(D6) &gt; 24</f>
        <v>1</v>
      </c>
    </row>
    <row r="8" spans="3:5" x14ac:dyDescent="0.25">
      <c r="C8" s="71" t="s">
        <v>97</v>
      </c>
      <c r="D8" s="77" t="s">
        <v>119</v>
      </c>
    </row>
    <row r="9" spans="3:5" x14ac:dyDescent="0.25">
      <c r="C9" s="44" t="s">
        <v>100</v>
      </c>
      <c r="D9" s="52" t="b">
        <v>0</v>
      </c>
      <c r="E9" s="67" t="s">
        <v>103</v>
      </c>
    </row>
    <row r="10" spans="3:5" x14ac:dyDescent="0.25">
      <c r="C10" s="44" t="s">
        <v>101</v>
      </c>
      <c r="D10" s="52" t="b">
        <v>1</v>
      </c>
      <c r="E10" s="67" t="s">
        <v>104</v>
      </c>
    </row>
    <row r="11" spans="3:5" x14ac:dyDescent="0.25">
      <c r="C11" s="44" t="s">
        <v>102</v>
      </c>
      <c r="D11" s="52" t="b">
        <v>1</v>
      </c>
      <c r="E11" s="67" t="s">
        <v>105</v>
      </c>
    </row>
    <row r="12" spans="3:5" x14ac:dyDescent="0.25">
      <c r="C12" s="44" t="s">
        <v>109</v>
      </c>
      <c r="D12" s="89" t="b">
        <v>1</v>
      </c>
    </row>
    <row r="13" spans="3:5" x14ac:dyDescent="0.25">
      <c r="C13" s="44" t="s">
        <v>107</v>
      </c>
      <c r="D13" s="89">
        <v>90</v>
      </c>
    </row>
    <row r="14" spans="3:5" x14ac:dyDescent="0.25">
      <c r="C14" s="44" t="s">
        <v>108</v>
      </c>
      <c r="D14" s="89" t="b">
        <v>1</v>
      </c>
    </row>
    <row r="15" spans="3:5" x14ac:dyDescent="0.25">
      <c r="C15" s="44" t="s">
        <v>110</v>
      </c>
      <c r="D15" s="75" t="str">
        <f>IF(D7=TRUE,_xlfn.CONCAT("pep",D8),_xlfn.CONCAT("pep-",D6))</f>
        <v>peptestName</v>
      </c>
    </row>
    <row r="16" spans="3:5" x14ac:dyDescent="0.25">
      <c r="C16" s="44" t="s">
        <v>111</v>
      </c>
      <c r="D16" s="75" t="str">
        <f>_xlfn.CONCAT(D15,"-nic")</f>
        <v>peptestName-nic</v>
      </c>
    </row>
    <row r="17" spans="3:4" ht="15.75" thickBot="1" x14ac:dyDescent="0.3">
      <c r="C17" s="47" t="s">
        <v>112</v>
      </c>
      <c r="D17" s="76" t="str">
        <f>_xlfn.CONCAT(D15,"-conn")</f>
        <v>peptestName-conn</v>
      </c>
    </row>
  </sheetData>
  <mergeCells count="1">
    <mergeCell ref="C3:D3"/>
  </mergeCells>
  <conditionalFormatting sqref="D6">
    <cfRule type="expression" dxfId="9" priority="1">
      <formula>LEN(D6) &gt; 24</formula>
    </cfRule>
  </conditionalFormatting>
  <conditionalFormatting sqref="D7">
    <cfRule type="expression" dxfId="8" priority="2">
      <formula>LEN(D6) &gt; 24</formula>
    </cfRule>
  </conditionalFormatting>
  <conditionalFormatting sqref="D8">
    <cfRule type="expression" dxfId="7" priority="3">
      <formula>LEN(D6) &gt; 24</formula>
    </cfRule>
  </conditionalFormatting>
  <dataValidations count="2">
    <dataValidation type="textLength" operator="lessThan" allowBlank="1" showInputMessage="1" showErrorMessage="1" sqref="D8" xr:uid="{DCDA322A-15BE-45AC-A78D-61D9858A0056}">
      <formula1>25</formula1>
    </dataValidation>
    <dataValidation type="list" allowBlank="1" showInputMessage="1" showErrorMessage="1" sqref="D9:D12 D14" xr:uid="{2863F8E3-BC70-4DDA-B00B-E43B373C1A9E}">
      <formula1>TrueFalse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2F0D-6186-4C94-AAF3-A776F8467F71}">
  <dimension ref="C2:E30"/>
  <sheetViews>
    <sheetView workbookViewId="0">
      <selection activeCell="D8" sqref="D8"/>
    </sheetView>
  </sheetViews>
  <sheetFormatPr defaultRowHeight="15" x14ac:dyDescent="0.25"/>
  <cols>
    <col min="3" max="3" width="35.42578125" bestFit="1" customWidth="1"/>
    <col min="4" max="4" width="57.7109375" bestFit="1" customWidth="1"/>
    <col min="5" max="5" width="75.28515625" bestFit="1" customWidth="1"/>
  </cols>
  <sheetData>
    <row r="2" spans="3:5" ht="15.75" thickBot="1" x14ac:dyDescent="0.3"/>
    <row r="3" spans="3:5" ht="16.5" thickBot="1" x14ac:dyDescent="0.3">
      <c r="C3" s="115" t="s">
        <v>113</v>
      </c>
      <c r="D3" s="116"/>
      <c r="E3" s="88" t="s">
        <v>148</v>
      </c>
    </row>
    <row r="4" spans="3:5" ht="15.75" thickBot="1" x14ac:dyDescent="0.3">
      <c r="C4" s="30"/>
      <c r="D4" s="30"/>
    </row>
    <row r="5" spans="3:5" x14ac:dyDescent="0.25">
      <c r="C5" s="92" t="s">
        <v>115</v>
      </c>
      <c r="D5" s="90" t="s">
        <v>152</v>
      </c>
      <c r="E5" s="83"/>
    </row>
    <row r="6" spans="3:5" x14ac:dyDescent="0.25">
      <c r="C6" s="93" t="s">
        <v>114</v>
      </c>
      <c r="D6" s="4" t="str">
        <f>LOWER(_xlfn.CONCAT("st","iac",Core!C7,Core!C10,Core!C9,D5))</f>
        <v>stiacappnamenonphinonprod002</v>
      </c>
      <c r="E6" s="84"/>
    </row>
    <row r="7" spans="3:5" x14ac:dyDescent="0.25">
      <c r="C7" s="93" t="s">
        <v>116</v>
      </c>
      <c r="D7" s="4" t="str">
        <f>IF('Key Vault '!D7=TRUE,'Key Vault '!D8, 'Key Vault '!D6)</f>
        <v>testName</v>
      </c>
      <c r="E7" s="85" t="s">
        <v>120</v>
      </c>
    </row>
    <row r="8" spans="3:5" x14ac:dyDescent="0.25">
      <c r="C8" s="93" t="s">
        <v>117</v>
      </c>
      <c r="D8" s="74" t="b">
        <v>0</v>
      </c>
      <c r="E8" s="84"/>
    </row>
    <row r="9" spans="3:5" x14ac:dyDescent="0.25">
      <c r="C9" s="93" t="s">
        <v>118</v>
      </c>
      <c r="D9" s="74"/>
      <c r="E9" s="86" t="s">
        <v>121</v>
      </c>
    </row>
    <row r="10" spans="3:5" x14ac:dyDescent="0.25">
      <c r="C10" s="93" t="s">
        <v>122</v>
      </c>
      <c r="D10" s="4" t="str">
        <f>_xlfn.CONCAT(D6,"-encryption-key-001")</f>
        <v>stiacappnamenonphinonprod002-encryption-key-001</v>
      </c>
      <c r="E10" s="84"/>
    </row>
    <row r="11" spans="3:5" x14ac:dyDescent="0.25">
      <c r="C11" s="93" t="s">
        <v>123</v>
      </c>
      <c r="D11" s="79" t="s">
        <v>124</v>
      </c>
      <c r="E11" s="84"/>
    </row>
    <row r="12" spans="3:5" x14ac:dyDescent="0.25">
      <c r="C12" s="93" t="s">
        <v>125</v>
      </c>
      <c r="D12" s="79">
        <v>3072</v>
      </c>
      <c r="E12" s="84"/>
    </row>
    <row r="13" spans="3:5" x14ac:dyDescent="0.25">
      <c r="C13" s="93" t="s">
        <v>131</v>
      </c>
      <c r="D13" s="79" t="b">
        <v>1</v>
      </c>
      <c r="E13" s="84"/>
    </row>
    <row r="14" spans="3:5" x14ac:dyDescent="0.25">
      <c r="C14" s="93" t="s">
        <v>130</v>
      </c>
      <c r="D14" s="79" t="b">
        <v>1</v>
      </c>
      <c r="E14" s="84"/>
    </row>
    <row r="15" spans="3:5" x14ac:dyDescent="0.25">
      <c r="C15" s="93" t="s">
        <v>132</v>
      </c>
      <c r="D15" s="79" t="b">
        <v>0</v>
      </c>
      <c r="E15" s="84"/>
    </row>
    <row r="16" spans="3:5" x14ac:dyDescent="0.25">
      <c r="C16" s="93" t="s">
        <v>133</v>
      </c>
      <c r="D16" s="79" t="b">
        <v>0</v>
      </c>
      <c r="E16" s="84"/>
    </row>
    <row r="17" spans="3:5" x14ac:dyDescent="0.25">
      <c r="C17" s="93" t="s">
        <v>127</v>
      </c>
      <c r="D17" s="80" t="b">
        <v>1</v>
      </c>
      <c r="E17" s="84"/>
    </row>
    <row r="18" spans="3:5" x14ac:dyDescent="0.25">
      <c r="C18" s="93" t="s">
        <v>126</v>
      </c>
      <c r="D18" s="80" t="b">
        <v>1</v>
      </c>
      <c r="E18" s="84"/>
    </row>
    <row r="19" spans="3:5" x14ac:dyDescent="0.25">
      <c r="C19" s="93" t="s">
        <v>128</v>
      </c>
      <c r="D19" s="79" t="b">
        <v>1</v>
      </c>
      <c r="E19" s="84"/>
    </row>
    <row r="20" spans="3:5" x14ac:dyDescent="0.25">
      <c r="C20" s="93" t="s">
        <v>129</v>
      </c>
      <c r="D20" s="79" t="b">
        <v>1</v>
      </c>
      <c r="E20" s="84"/>
    </row>
    <row r="21" spans="3:5" x14ac:dyDescent="0.25">
      <c r="C21" s="93" t="s">
        <v>136</v>
      </c>
      <c r="D21" s="81" t="str">
        <f ca="1">_xlfn.CONCAT(YEAR(TODAY())+1,"-", IF(MONTH(TODAY())&lt;10,"0",""), MONTH(TODAY()),"-",DAY(TODAY()),"T00:00:00Z")</f>
        <v>2024-05-17T00:00:00Z</v>
      </c>
      <c r="E21" s="84" t="s">
        <v>134</v>
      </c>
    </row>
    <row r="22" spans="3:5" x14ac:dyDescent="0.25">
      <c r="C22" s="93" t="s">
        <v>135</v>
      </c>
      <c r="D22" s="74" t="b">
        <v>0</v>
      </c>
      <c r="E22" s="84"/>
    </row>
    <row r="23" spans="3:5" x14ac:dyDescent="0.25">
      <c r="C23" s="93" t="s">
        <v>137</v>
      </c>
      <c r="D23" s="82">
        <v>45435</v>
      </c>
      <c r="E23" s="84"/>
    </row>
    <row r="24" spans="3:5" x14ac:dyDescent="0.25">
      <c r="C24" s="93" t="s">
        <v>138</v>
      </c>
      <c r="D24" s="74" t="str">
        <f>IF(D22=TRUE, IF(ISBLANK(D23),"",_xlfn.CONCAT(YEAR(D23),"-",IF(MONTH(D23)&lt;10,"0",""),MONTH(D23),"-",DAY(D23),"T00:00:00Z")),"")</f>
        <v/>
      </c>
      <c r="E24" s="84"/>
    </row>
    <row r="25" spans="3:5" x14ac:dyDescent="0.25">
      <c r="C25" s="93" t="s">
        <v>139</v>
      </c>
      <c r="D25" s="91" t="b">
        <v>0</v>
      </c>
      <c r="E25" s="84"/>
    </row>
    <row r="26" spans="3:5" x14ac:dyDescent="0.25">
      <c r="C26" s="93" t="s">
        <v>149</v>
      </c>
      <c r="D26" s="91" t="b">
        <v>0</v>
      </c>
      <c r="E26" s="84"/>
    </row>
    <row r="27" spans="3:5" x14ac:dyDescent="0.25">
      <c r="C27" s="93" t="s">
        <v>110</v>
      </c>
      <c r="D27" s="4" t="str">
        <f>_xlfn.CONCAT("pep-",D6)</f>
        <v>pep-stiacappnamenonphinonprod002</v>
      </c>
      <c r="E27" s="84"/>
    </row>
    <row r="28" spans="3:5" x14ac:dyDescent="0.25">
      <c r="C28" s="93" t="s">
        <v>111</v>
      </c>
      <c r="D28" s="4" t="str">
        <f>_xlfn.CONCAT(D27,"-nic")</f>
        <v>pep-stiacappnamenonphinonprod002-nic</v>
      </c>
      <c r="E28" s="84"/>
    </row>
    <row r="29" spans="3:5" x14ac:dyDescent="0.25">
      <c r="C29" s="93" t="s">
        <v>112</v>
      </c>
      <c r="D29" s="4" t="str">
        <f>_xlfn.CONCAT(D27,"-conn")</f>
        <v>pep-stiacappnamenonphinonprod002-conn</v>
      </c>
      <c r="E29" s="84"/>
    </row>
    <row r="30" spans="3:5" ht="15.75" thickBot="1" x14ac:dyDescent="0.3">
      <c r="C30" s="94" t="s">
        <v>150</v>
      </c>
      <c r="D30" s="41" t="str">
        <f>_xlfn.CONCAT(D6,"-blob")</f>
        <v>stiacappnamenonphinonprod002-blob</v>
      </c>
      <c r="E30" s="87"/>
    </row>
  </sheetData>
  <mergeCells count="1">
    <mergeCell ref="C3:D3"/>
  </mergeCells>
  <conditionalFormatting sqref="D7">
    <cfRule type="expression" dxfId="6" priority="5">
      <formula>$D$8 = TRUE</formula>
    </cfRule>
  </conditionalFormatting>
  <conditionalFormatting sqref="D8:D9">
    <cfRule type="expression" dxfId="5" priority="4">
      <formula>$D$8 = TRUE</formula>
    </cfRule>
  </conditionalFormatting>
  <conditionalFormatting sqref="D22:D23">
    <cfRule type="expression" dxfId="4" priority="3">
      <formula>$D$22 = TRUE</formula>
    </cfRule>
  </conditionalFormatting>
  <conditionalFormatting sqref="D22:D24">
    <cfRule type="expression" dxfId="3" priority="2">
      <formula>$D$8 = TRUE</formula>
    </cfRule>
  </conditionalFormatting>
  <conditionalFormatting sqref="D24">
    <cfRule type="expression" dxfId="2" priority="1">
      <formula>$D$22 = TRUE</formula>
    </cfRule>
  </conditionalFormatting>
  <dataValidations count="2">
    <dataValidation type="list" allowBlank="1" showInputMessage="1" showErrorMessage="1" sqref="D8 D13:D20 D22 D25:D26" xr:uid="{EF22164D-EA7B-4F17-A941-52574ABD205D}">
      <formula1>TrueFalse</formula1>
    </dataValidation>
    <dataValidation type="list" allowBlank="1" showInputMessage="1" showErrorMessage="1" sqref="D11" xr:uid="{65889BB0-CE4C-4346-A658-83E412F5934D}">
      <formula1>KeyType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C45-304D-4C35-AA28-7B0DBE3ED6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71F2-3744-41EC-82E4-59671BB268BC}">
  <dimension ref="A1:G12"/>
  <sheetViews>
    <sheetView workbookViewId="0">
      <selection activeCell="G2" sqref="G2"/>
    </sheetView>
  </sheetViews>
  <sheetFormatPr defaultRowHeight="15" x14ac:dyDescent="0.25"/>
  <cols>
    <col min="1" max="1" width="10.28515625" bestFit="1" customWidth="1"/>
    <col min="2" max="2" width="17.42578125" bestFit="1" customWidth="1"/>
    <col min="3" max="3" width="20.140625" bestFit="1" customWidth="1"/>
    <col min="4" max="4" width="16.42578125" bestFit="1" customWidth="1"/>
    <col min="5" max="5" width="14" bestFit="1" customWidth="1"/>
  </cols>
  <sheetData>
    <row r="1" spans="1:7" ht="15.75" thickBot="1" x14ac:dyDescent="0.3"/>
    <row r="2" spans="1:7" ht="15.75" thickBot="1" x14ac:dyDescent="0.3">
      <c r="A2" s="78" t="s">
        <v>7</v>
      </c>
      <c r="B2" s="78" t="s">
        <v>5</v>
      </c>
      <c r="C2" s="78" t="s">
        <v>57</v>
      </c>
      <c r="D2" s="78" t="s">
        <v>44</v>
      </c>
      <c r="E2" s="78" t="s">
        <v>10</v>
      </c>
      <c r="F2" s="78" t="s">
        <v>106</v>
      </c>
      <c r="G2" s="78" t="s">
        <v>140</v>
      </c>
    </row>
    <row r="3" spans="1:7" x14ac:dyDescent="0.25">
      <c r="A3" s="11" t="s">
        <v>8</v>
      </c>
      <c r="B3" s="11" t="s">
        <v>45</v>
      </c>
      <c r="C3" s="11" t="s">
        <v>45</v>
      </c>
      <c r="D3" s="11" t="s">
        <v>4</v>
      </c>
      <c r="E3" s="11" t="s">
        <v>60</v>
      </c>
      <c r="F3" s="68" t="b">
        <v>1</v>
      </c>
      <c r="G3" s="11" t="s">
        <v>141</v>
      </c>
    </row>
    <row r="4" spans="1:7" x14ac:dyDescent="0.25">
      <c r="A4" s="11" t="s">
        <v>59</v>
      </c>
      <c r="B4" s="11" t="s">
        <v>6</v>
      </c>
      <c r="C4" s="11" t="s">
        <v>46</v>
      </c>
      <c r="D4" s="11" t="s">
        <v>47</v>
      </c>
      <c r="E4" s="11" t="s">
        <v>61</v>
      </c>
      <c r="F4" s="68" t="b">
        <v>0</v>
      </c>
      <c r="G4" s="11" t="s">
        <v>142</v>
      </c>
    </row>
    <row r="5" spans="1:7" x14ac:dyDescent="0.25">
      <c r="A5" s="11" t="s">
        <v>58</v>
      </c>
      <c r="B5" s="11"/>
      <c r="C5" s="11" t="s">
        <v>48</v>
      </c>
      <c r="D5" s="11" t="s">
        <v>49</v>
      </c>
      <c r="E5" s="11"/>
      <c r="F5" s="68"/>
      <c r="G5" s="68" t="s">
        <v>143</v>
      </c>
    </row>
    <row r="6" spans="1:7" x14ac:dyDescent="0.25">
      <c r="A6" s="11"/>
      <c r="B6" s="11"/>
      <c r="C6" s="11" t="s">
        <v>50</v>
      </c>
      <c r="D6" s="11"/>
      <c r="E6" s="11"/>
      <c r="F6" s="68"/>
      <c r="G6" s="68" t="s">
        <v>144</v>
      </c>
    </row>
    <row r="7" spans="1:7" x14ac:dyDescent="0.25">
      <c r="A7" s="11"/>
      <c r="B7" s="11"/>
      <c r="C7" s="11" t="s">
        <v>51</v>
      </c>
      <c r="D7" s="11"/>
      <c r="E7" s="11"/>
      <c r="F7" s="68"/>
      <c r="G7" s="68" t="s">
        <v>124</v>
      </c>
    </row>
    <row r="8" spans="1:7" x14ac:dyDescent="0.25">
      <c r="A8" s="11"/>
      <c r="B8" s="11"/>
      <c r="C8" s="11" t="s">
        <v>52</v>
      </c>
      <c r="D8" s="11"/>
      <c r="E8" s="11"/>
      <c r="F8" s="68"/>
      <c r="G8" s="68" t="s">
        <v>145</v>
      </c>
    </row>
    <row r="9" spans="1:7" x14ac:dyDescent="0.25">
      <c r="A9" s="11"/>
      <c r="B9" s="11"/>
      <c r="C9" s="11" t="s">
        <v>53</v>
      </c>
      <c r="D9" s="11"/>
      <c r="E9" s="11"/>
      <c r="F9" s="68"/>
      <c r="G9" s="68" t="s">
        <v>146</v>
      </c>
    </row>
    <row r="10" spans="1:7" x14ac:dyDescent="0.25">
      <c r="A10" s="11"/>
      <c r="B10" s="11"/>
      <c r="C10" s="11" t="s">
        <v>54</v>
      </c>
      <c r="D10" s="11"/>
      <c r="E10" s="11"/>
      <c r="F10" s="68"/>
      <c r="G10" s="68" t="s">
        <v>147</v>
      </c>
    </row>
    <row r="11" spans="1:7" x14ac:dyDescent="0.25">
      <c r="A11" s="11"/>
      <c r="B11" s="11"/>
      <c r="C11" s="11" t="s">
        <v>55</v>
      </c>
      <c r="D11" s="11"/>
      <c r="E11" s="11"/>
      <c r="F11" s="68"/>
      <c r="G11" s="68"/>
    </row>
    <row r="12" spans="1:7" ht="15.75" thickBot="1" x14ac:dyDescent="0.3">
      <c r="A12" s="12"/>
      <c r="B12" s="12"/>
      <c r="C12" s="12" t="s">
        <v>9</v>
      </c>
      <c r="D12" s="12"/>
      <c r="E12" s="12"/>
      <c r="F12" s="69"/>
      <c r="G12" s="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B8D986E9C6BC44A7F5C5BE7AC6C441" ma:contentTypeVersion="4" ma:contentTypeDescription="Create a new document." ma:contentTypeScope="" ma:versionID="31da09e75f1e34128afda72e0748f969">
  <xsd:schema xmlns:xsd="http://www.w3.org/2001/XMLSchema" xmlns:xs="http://www.w3.org/2001/XMLSchema" xmlns:p="http://schemas.microsoft.com/office/2006/metadata/properties" xmlns:ns2="af72c772-6031-42fc-a7f8-e510ca44f0a9" targetNamespace="http://schemas.microsoft.com/office/2006/metadata/properties" ma:root="true" ma:fieldsID="853b0ab743227ad6fa984ec88bb23b69" ns2:_="">
    <xsd:import namespace="af72c772-6031-42fc-a7f8-e510ca44f0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2c772-6031-42fc-a7f8-e510ca44f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39B78-62E5-4172-ACE4-59F52930E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72c772-6031-42fc-a7f8-e510ca44f0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10A6CF-15C5-4991-88C0-D649D41347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06714D-4E54-437E-8739-6B7A12D298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Instructions</vt:lpstr>
      <vt:lpstr>Core</vt:lpstr>
      <vt:lpstr>Resource Groups</vt:lpstr>
      <vt:lpstr>Networking</vt:lpstr>
      <vt:lpstr>DNS Setup</vt:lpstr>
      <vt:lpstr>Access Control-Contributors</vt:lpstr>
      <vt:lpstr>Access Control-Readers</vt:lpstr>
      <vt:lpstr>Key Vault </vt:lpstr>
      <vt:lpstr>Storage Account - IaC</vt:lpstr>
      <vt:lpstr>Storage Account - Operational</vt:lpstr>
      <vt:lpstr>Pre-defined Values</vt:lpstr>
      <vt:lpstr>DataClassification</vt:lpstr>
      <vt:lpstr>EnvironmentLabel</vt:lpstr>
      <vt:lpstr>EnvironmentType</vt:lpstr>
      <vt:lpstr>KeyType</vt:lpstr>
      <vt:lpstr>Region</vt:lpstr>
      <vt:lpstr>Sensitivity</vt:lpstr>
      <vt:lpstr>TrueFalse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Dhillon, Rupendra</dc:creator>
  <cp:keywords/>
  <dc:description/>
  <cp:lastModifiedBy>Dhillon, Rupendra</cp:lastModifiedBy>
  <cp:revision/>
  <dcterms:created xsi:type="dcterms:W3CDTF">2015-06-05T18:17:20Z</dcterms:created>
  <dcterms:modified xsi:type="dcterms:W3CDTF">2023-05-17T16:05:28Z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0x010100F7B8D986E9C6BC44A7F5C5BE7AC6C441</vt:lpwstr>
  </property>
</Properties>
</file>