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00" activeTab="3"/>
  </bookViews>
  <sheets>
    <sheet name="lift - conic model" sheetId="1" r:id="rId1"/>
    <sheet name="sink - conic model" sheetId="3" r:id="rId2"/>
    <sheet name="lift - reciprocal model" sheetId="4" r:id="rId3"/>
    <sheet name="sink - reciprocal model" sheetId="5" r:id="rId4"/>
  </sheets>
  <calcPr calcId="144525"/>
</workbook>
</file>

<file path=xl/sharedStrings.xml><?xml version="1.0" encoding="utf-8"?>
<sst xmlns="http://schemas.openxmlformats.org/spreadsheetml/2006/main" count="49" uniqueCount="44">
  <si>
    <t>CLIMB_TONE_FREQUENCY_FACTOR_A:</t>
  </si>
  <si>
    <t>CLIMB_TONE_FREQUENCY_FACTOR_B:</t>
  </si>
  <si>
    <t>CLIMB_TONE_FREQUENCY_FACTOR_C:</t>
  </si>
  <si>
    <t>CLIMB_BEEP_FREQUENCY_FACTOR_A:</t>
  </si>
  <si>
    <t>CLIMB_BEEP_FREQUENCY_FACTOR_B:</t>
  </si>
  <si>
    <t>CLIMB_BEEP_FREQUENCY_FACTOR_C:</t>
  </si>
  <si>
    <t>CLIMB_BEEP_DUTY_FACTOR_A:</t>
  </si>
  <si>
    <t>CLIMB_BEEP_DUTY_FACTOR_B:</t>
  </si>
  <si>
    <t>No.</t>
  </si>
  <si>
    <t>speed
(m/s)</t>
  </si>
  <si>
    <t>tone frequency
(hz)</t>
  </si>
  <si>
    <t>beep frequency
(hz)</t>
  </si>
  <si>
    <t>beep_cycle
(ms)</t>
  </si>
  <si>
    <t>beep_duty
(%)</t>
  </si>
  <si>
    <t>beep_duty
(ms)</t>
  </si>
  <si>
    <t>SINK_TONE_FREQUENCY_FACTOR_A:</t>
  </si>
  <si>
    <t>SINK_TONE_FREQUENCY_FACTOR_B:</t>
  </si>
  <si>
    <t>SINK_TONE_FREQUENCY_FACTOR_C:</t>
  </si>
  <si>
    <t>speed(m/s)</t>
  </si>
  <si>
    <t>tone frequency(hz)</t>
  </si>
  <si>
    <t>LIFT_TONE_FREQUENCY_MINIMUM:</t>
  </si>
  <si>
    <t>LIFT_TONE_FREQUENCY_MAXIMUM:</t>
  </si>
  <si>
    <t>LIFT_TONE_FREQUENCY_CURVE_FACTOR:</t>
  </si>
  <si>
    <t>LIFT_TONE_CYCLE_MINIMUM:</t>
  </si>
  <si>
    <t>LIFT_TONE_CYCLE_MAXIMUM:</t>
  </si>
  <si>
    <t>LIFT_TONE_CYCLE_CURVE_FACTOR:</t>
  </si>
  <si>
    <t>LIFT_TONE_DUTY_MINIMUM:</t>
  </si>
  <si>
    <t>LIFT_TONE_DUTY_MAXIMUM:</t>
  </si>
  <si>
    <t>LIFT_TONE_DUTY_CURVE_FACTOR:</t>
  </si>
  <si>
    <t>speed
(cm/s)</t>
  </si>
  <si>
    <t>tone_frequency
(hz)</t>
  </si>
  <si>
    <t>tone_cycle
(ms)</t>
  </si>
  <si>
    <t>tone_duty
(ms)</t>
  </si>
  <si>
    <t>tone_duty
(%)</t>
  </si>
  <si>
    <t>SINK_TONE_FREQUENCY_MINIMUM:</t>
  </si>
  <si>
    <t>SINK_TONE_FREQUENCY_MAXIMUM:</t>
  </si>
  <si>
    <t>SINK_TONE_FREQUENCY_CURVE_FACTOR:</t>
  </si>
  <si>
    <t>SINK_BEEP_FREQUENCY_PERCENTAGE:</t>
  </si>
  <si>
    <t>speed(cm/s)</t>
  </si>
  <si>
    <t>beep frequency(hz)</t>
  </si>
  <si>
    <t>scale:</t>
  </si>
  <si>
    <t>base</t>
  </si>
  <si>
    <t>diff</t>
  </si>
  <si>
    <t>sum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</si>
</sst>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0.00_ "/>
    <numFmt numFmtId="178" formatCode="0_ "/>
  </numFmts>
  <fonts count="21">
    <font>
      <sz val="11"/>
      <color theme="1"/>
      <name val="宋体"/>
      <charset val="134"/>
      <scheme val="minor"/>
    </font>
    <font>
      <sz val="11"/>
      <color theme="1"/>
      <name val="微软雅黑 Light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11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13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14" applyNumberFormat="0" applyAlignment="0" applyProtection="0">
      <alignment vertical="center"/>
    </xf>
    <xf numFmtId="0" fontId="15" fillId="11" borderId="10" applyNumberFormat="0" applyAlignment="0" applyProtection="0">
      <alignment vertical="center"/>
    </xf>
    <xf numFmtId="0" fontId="16" fillId="12" borderId="15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177" fontId="1" fillId="0" borderId="0" xfId="0" applyNumberFormat="1" applyFont="1" applyAlignment="1">
      <alignment horizontal="right" vertical="center"/>
    </xf>
    <xf numFmtId="176" fontId="1" fillId="0" borderId="0" xfId="11" applyNumberFormat="1" applyFont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177" fontId="1" fillId="0" borderId="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177" fontId="1" fillId="0" borderId="1" xfId="0" applyNumberFormat="1" applyFont="1" applyBorder="1" applyAlignment="1">
      <alignment horizontal="right" vertical="center"/>
    </xf>
    <xf numFmtId="0" fontId="1" fillId="0" borderId="1" xfId="0" applyFont="1" applyBorder="1">
      <alignment vertical="center"/>
    </xf>
    <xf numFmtId="177" fontId="1" fillId="0" borderId="1" xfId="0" applyNumberFormat="1" applyFont="1" applyBorder="1">
      <alignment vertical="center"/>
    </xf>
    <xf numFmtId="0" fontId="1" fillId="0" borderId="0" xfId="0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6" fontId="1" fillId="0" borderId="0" xfId="0" applyNumberFormat="1" applyFont="1">
      <alignment vertical="center"/>
    </xf>
    <xf numFmtId="177" fontId="1" fillId="0" borderId="0" xfId="0" applyNumberFormat="1" applyFont="1">
      <alignment vertical="center"/>
    </xf>
    <xf numFmtId="176" fontId="1" fillId="0" borderId="0" xfId="11" applyNumberFormat="1" applyFont="1">
      <alignment vertical="center"/>
    </xf>
    <xf numFmtId="178" fontId="1" fillId="0" borderId="1" xfId="0" applyNumberFormat="1" applyFont="1" applyBorder="1" applyAlignment="1">
      <alignment horizontal="right" vertical="center"/>
    </xf>
    <xf numFmtId="176" fontId="1" fillId="0" borderId="1" xfId="11" applyNumberFormat="1" applyFont="1" applyBorder="1" applyAlignment="1">
      <alignment horizontal="right" vertical="center"/>
    </xf>
    <xf numFmtId="176" fontId="1" fillId="0" borderId="1" xfId="0" applyNumberFormat="1" applyFont="1" applyBorder="1" applyAlignment="1">
      <alignment horizontal="right" vertical="center"/>
    </xf>
    <xf numFmtId="178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 wrapText="1"/>
    </xf>
    <xf numFmtId="176" fontId="1" fillId="0" borderId="1" xfId="11" applyNumberFormat="1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176" fontId="1" fillId="0" borderId="1" xfId="0" applyNumberFormat="1" applyFont="1" applyBorder="1">
      <alignment vertical="center"/>
    </xf>
    <xf numFmtId="176" fontId="1" fillId="0" borderId="1" xfId="11" applyNumberFormat="1" applyFont="1" applyBorder="1">
      <alignment vertical="center"/>
    </xf>
    <xf numFmtId="177" fontId="1" fillId="0" borderId="0" xfId="0" applyNumberFormat="1" applyFont="1" applyAlignment="1">
      <alignment horizontal="center" vertical="center"/>
    </xf>
    <xf numFmtId="177" fontId="1" fillId="0" borderId="2" xfId="0" applyNumberFormat="1" applyFont="1" applyBorder="1" applyAlignment="1">
      <alignment horizontal="right" vertical="center"/>
    </xf>
    <xf numFmtId="177" fontId="1" fillId="0" borderId="3" xfId="0" applyNumberFormat="1" applyFont="1" applyBorder="1" applyAlignment="1">
      <alignment horizontal="right" vertical="center"/>
    </xf>
    <xf numFmtId="177" fontId="1" fillId="0" borderId="4" xfId="0" applyNumberFormat="1" applyFont="1" applyBorder="1" applyAlignment="1">
      <alignment horizontal="center" vertical="center"/>
    </xf>
    <xf numFmtId="177" fontId="1" fillId="0" borderId="5" xfId="0" applyNumberFormat="1" applyFont="1" applyBorder="1" applyAlignment="1">
      <alignment horizontal="right" vertical="center"/>
    </xf>
    <xf numFmtId="177" fontId="1" fillId="0" borderId="6" xfId="0" applyNumberFormat="1" applyFont="1" applyBorder="1" applyAlignment="1">
      <alignment horizontal="center" vertical="center"/>
    </xf>
    <xf numFmtId="177" fontId="1" fillId="0" borderId="7" xfId="0" applyNumberFormat="1" applyFont="1" applyBorder="1" applyAlignment="1">
      <alignment horizontal="right" vertical="center"/>
    </xf>
    <xf numFmtId="177" fontId="1" fillId="0" borderId="8" xfId="0" applyNumberFormat="1" applyFont="1" applyBorder="1" applyAlignment="1">
      <alignment horizontal="right" vertical="center"/>
    </xf>
    <xf numFmtId="177" fontId="1" fillId="0" borderId="9" xfId="0" applyNumberFormat="1" applyFont="1" applyBorder="1" applyAlignment="1">
      <alignment horizontal="center" vertical="center"/>
    </xf>
    <xf numFmtId="177" fontId="1" fillId="0" borderId="2" xfId="0" applyNumberFormat="1" applyFont="1" applyBorder="1" applyAlignment="1">
      <alignment horizontal="center" vertical="center"/>
    </xf>
    <xf numFmtId="177" fontId="1" fillId="0" borderId="3" xfId="0" applyNumberFormat="1" applyFont="1" applyBorder="1" applyAlignment="1">
      <alignment horizontal="center" vertical="center" wrapText="1"/>
    </xf>
    <xf numFmtId="177" fontId="1" fillId="0" borderId="4" xfId="0" applyNumberFormat="1" applyFont="1" applyBorder="1" applyAlignment="1">
      <alignment horizontal="center" vertical="center" wrapText="1"/>
    </xf>
    <xf numFmtId="177" fontId="1" fillId="0" borderId="5" xfId="0" applyNumberFormat="1" applyFont="1" applyBorder="1" applyAlignment="1">
      <alignment horizontal="center" vertical="center"/>
    </xf>
    <xf numFmtId="177" fontId="1" fillId="0" borderId="7" xfId="0" applyNumberFormat="1" applyFont="1" applyBorder="1" applyAlignment="1">
      <alignment horizontal="center" vertical="center"/>
    </xf>
    <xf numFmtId="177" fontId="1" fillId="0" borderId="8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'lift - conic model'!$C$9</c:f>
              <c:strCache>
                <c:ptCount val="1"/>
                <c:pt idx="0">
                  <c:v>tone frequency
(hz)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'lift - conic model'!$B$10:$B$60</c:f>
              <c:numCache>
                <c:formatCode>0.00_ </c:formatCode>
                <c:ptCount val="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</c:v>
                </c:pt>
              </c:numCache>
            </c:numRef>
          </c:xVal>
          <c:yVal>
            <c:numRef>
              <c:f>'lift - conic model'!$C$10:$C$60</c:f>
              <c:numCache>
                <c:formatCode>0.00_ </c:formatCode>
                <c:ptCount val="51"/>
                <c:pt idx="0">
                  <c:v>600</c:v>
                </c:pt>
                <c:pt idx="1">
                  <c:v>612.24</c:v>
                </c:pt>
                <c:pt idx="2">
                  <c:v>624.96</c:v>
                </c:pt>
                <c:pt idx="3">
                  <c:v>638.16</c:v>
                </c:pt>
                <c:pt idx="4">
                  <c:v>651.84</c:v>
                </c:pt>
                <c:pt idx="5">
                  <c:v>666</c:v>
                </c:pt>
                <c:pt idx="6">
                  <c:v>680.64</c:v>
                </c:pt>
                <c:pt idx="7">
                  <c:v>695.76</c:v>
                </c:pt>
                <c:pt idx="8">
                  <c:v>711.36</c:v>
                </c:pt>
                <c:pt idx="9">
                  <c:v>727.44</c:v>
                </c:pt>
                <c:pt idx="10">
                  <c:v>744</c:v>
                </c:pt>
                <c:pt idx="11">
                  <c:v>761.04</c:v>
                </c:pt>
                <c:pt idx="12">
                  <c:v>778.56</c:v>
                </c:pt>
                <c:pt idx="13">
                  <c:v>796.56</c:v>
                </c:pt>
                <c:pt idx="14">
                  <c:v>815.04</c:v>
                </c:pt>
                <c:pt idx="15">
                  <c:v>834</c:v>
                </c:pt>
                <c:pt idx="16">
                  <c:v>853.44</c:v>
                </c:pt>
                <c:pt idx="17">
                  <c:v>873.36</c:v>
                </c:pt>
                <c:pt idx="18">
                  <c:v>893.76</c:v>
                </c:pt>
                <c:pt idx="19">
                  <c:v>914.64</c:v>
                </c:pt>
                <c:pt idx="20">
                  <c:v>936</c:v>
                </c:pt>
                <c:pt idx="21">
                  <c:v>957.84</c:v>
                </c:pt>
                <c:pt idx="22">
                  <c:v>980.16</c:v>
                </c:pt>
                <c:pt idx="23">
                  <c:v>1002.96</c:v>
                </c:pt>
                <c:pt idx="24">
                  <c:v>1026.24</c:v>
                </c:pt>
                <c:pt idx="25">
                  <c:v>1050</c:v>
                </c:pt>
                <c:pt idx="26">
                  <c:v>1074.24</c:v>
                </c:pt>
                <c:pt idx="27">
                  <c:v>1098.96</c:v>
                </c:pt>
                <c:pt idx="28">
                  <c:v>1124.16</c:v>
                </c:pt>
                <c:pt idx="29">
                  <c:v>1149.84</c:v>
                </c:pt>
                <c:pt idx="30">
                  <c:v>1176</c:v>
                </c:pt>
                <c:pt idx="31">
                  <c:v>1202.64</c:v>
                </c:pt>
                <c:pt idx="32">
                  <c:v>1229.76</c:v>
                </c:pt>
                <c:pt idx="33">
                  <c:v>1257.36</c:v>
                </c:pt>
                <c:pt idx="34">
                  <c:v>1285.44</c:v>
                </c:pt>
                <c:pt idx="35">
                  <c:v>1314</c:v>
                </c:pt>
                <c:pt idx="36">
                  <c:v>1343.04</c:v>
                </c:pt>
                <c:pt idx="37">
                  <c:v>1372.56</c:v>
                </c:pt>
                <c:pt idx="38">
                  <c:v>1402.56</c:v>
                </c:pt>
                <c:pt idx="39">
                  <c:v>1433.04</c:v>
                </c:pt>
                <c:pt idx="40">
                  <c:v>1464</c:v>
                </c:pt>
                <c:pt idx="41">
                  <c:v>1495.44</c:v>
                </c:pt>
                <c:pt idx="42">
                  <c:v>1527.36</c:v>
                </c:pt>
                <c:pt idx="43">
                  <c:v>1559.76</c:v>
                </c:pt>
                <c:pt idx="44">
                  <c:v>1592.64</c:v>
                </c:pt>
                <c:pt idx="45">
                  <c:v>1626</c:v>
                </c:pt>
                <c:pt idx="46">
                  <c:v>1659.84</c:v>
                </c:pt>
                <c:pt idx="47">
                  <c:v>1694.16</c:v>
                </c:pt>
                <c:pt idx="48">
                  <c:v>1728.96</c:v>
                </c:pt>
                <c:pt idx="49">
                  <c:v>1764.24</c:v>
                </c:pt>
                <c:pt idx="50">
                  <c:v>1800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8335808"/>
        <c:axId val="-206833036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'lift - conic model'!$D$9</c15:sqref>
                        </c15:formulaRef>
                      </c:ext>
                    </c:extLst>
                    <c:strCache>
                      <c:ptCount val="1"/>
                      <c:pt idx="0">
                        <c:v>beep frequency
(hz)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0.2</c:v>
                      </c:pt>
                      <c:pt idx="2">
                        <c:v>0.4</c:v>
                      </c:pt>
                      <c:pt idx="3">
                        <c:v>0.6</c:v>
                      </c:pt>
                      <c:pt idx="4">
                        <c:v>0.8</c:v>
                      </c:pt>
                      <c:pt idx="5">
                        <c:v>1</c:v>
                      </c:pt>
                      <c:pt idx="6">
                        <c:v>1.2</c:v>
                      </c:pt>
                      <c:pt idx="7">
                        <c:v>1.4</c:v>
                      </c:pt>
                      <c:pt idx="8">
                        <c:v>1.6</c:v>
                      </c:pt>
                      <c:pt idx="9">
                        <c:v>1.8</c:v>
                      </c:pt>
                      <c:pt idx="10">
                        <c:v>2</c:v>
                      </c:pt>
                      <c:pt idx="11">
                        <c:v>2.2</c:v>
                      </c:pt>
                      <c:pt idx="12">
                        <c:v>2.4</c:v>
                      </c:pt>
                      <c:pt idx="13">
                        <c:v>2.6</c:v>
                      </c:pt>
                      <c:pt idx="14">
                        <c:v>2.8</c:v>
                      </c:pt>
                      <c:pt idx="15">
                        <c:v>3</c:v>
                      </c:pt>
                      <c:pt idx="16">
                        <c:v>3.2</c:v>
                      </c:pt>
                      <c:pt idx="17">
                        <c:v>3.4</c:v>
                      </c:pt>
                      <c:pt idx="18">
                        <c:v>3.6</c:v>
                      </c:pt>
                      <c:pt idx="19">
                        <c:v>3.8</c:v>
                      </c:pt>
                      <c:pt idx="20">
                        <c:v>4</c:v>
                      </c:pt>
                      <c:pt idx="21">
                        <c:v>4.2</c:v>
                      </c:pt>
                      <c:pt idx="22">
                        <c:v>4.4</c:v>
                      </c:pt>
                      <c:pt idx="23">
                        <c:v>4.6</c:v>
                      </c:pt>
                      <c:pt idx="24">
                        <c:v>4.8</c:v>
                      </c:pt>
                      <c:pt idx="25">
                        <c:v>5</c:v>
                      </c:pt>
                      <c:pt idx="26">
                        <c:v>5.2</c:v>
                      </c:pt>
                      <c:pt idx="27">
                        <c:v>5.4</c:v>
                      </c:pt>
                      <c:pt idx="28">
                        <c:v>5.6</c:v>
                      </c:pt>
                      <c:pt idx="29">
                        <c:v>5.8</c:v>
                      </c:pt>
                      <c:pt idx="30">
                        <c:v>6</c:v>
                      </c:pt>
                      <c:pt idx="31">
                        <c:v>6.2</c:v>
                      </c:pt>
                      <c:pt idx="32">
                        <c:v>6.4</c:v>
                      </c:pt>
                      <c:pt idx="33">
                        <c:v>6.6</c:v>
                      </c:pt>
                      <c:pt idx="34">
                        <c:v>6.8</c:v>
                      </c:pt>
                      <c:pt idx="35">
                        <c:v>7</c:v>
                      </c:pt>
                      <c:pt idx="36">
                        <c:v>7.2</c:v>
                      </c:pt>
                      <c:pt idx="37">
                        <c:v>7.4</c:v>
                      </c:pt>
                      <c:pt idx="38">
                        <c:v>7.6</c:v>
                      </c:pt>
                      <c:pt idx="39">
                        <c:v>7.8</c:v>
                      </c:pt>
                      <c:pt idx="40">
                        <c:v>8</c:v>
                      </c:pt>
                      <c:pt idx="41">
                        <c:v>8.2</c:v>
                      </c:pt>
                      <c:pt idx="42">
                        <c:v>8.4</c:v>
                      </c:pt>
                      <c:pt idx="43">
                        <c:v>8.6</c:v>
                      </c:pt>
                      <c:pt idx="44">
                        <c:v>8.8</c:v>
                      </c:pt>
                      <c:pt idx="45">
                        <c:v>9</c:v>
                      </c:pt>
                      <c:pt idx="46">
                        <c:v>9.2</c:v>
                      </c:pt>
                      <c:pt idx="47">
                        <c:v>9.4</c:v>
                      </c:pt>
                      <c:pt idx="48">
                        <c:v>9.6</c:v>
                      </c:pt>
                      <c:pt idx="49">
                        <c:v>9.8</c:v>
                      </c:pt>
                      <c:pt idx="50">
                        <c:v>10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51"/>
                      <c:pt idx="0">
                        <c:v>2</c:v>
                      </c:pt>
                      <c:pt idx="1">
                        <c:v>2.0408</c:v>
                      </c:pt>
                      <c:pt idx="2">
                        <c:v>2.0832</c:v>
                      </c:pt>
                      <c:pt idx="3">
                        <c:v>2.1272</c:v>
                      </c:pt>
                      <c:pt idx="4">
                        <c:v>2.1728</c:v>
                      </c:pt>
                      <c:pt idx="5">
                        <c:v>2.22</c:v>
                      </c:pt>
                      <c:pt idx="6">
                        <c:v>2.2688</c:v>
                      </c:pt>
                      <c:pt idx="7">
                        <c:v>2.3192</c:v>
                      </c:pt>
                      <c:pt idx="8">
                        <c:v>2.3712</c:v>
                      </c:pt>
                      <c:pt idx="9">
                        <c:v>2.4248</c:v>
                      </c:pt>
                      <c:pt idx="10">
                        <c:v>2.48</c:v>
                      </c:pt>
                      <c:pt idx="11">
                        <c:v>2.5368</c:v>
                      </c:pt>
                      <c:pt idx="12">
                        <c:v>2.5952</c:v>
                      </c:pt>
                      <c:pt idx="13">
                        <c:v>2.6552</c:v>
                      </c:pt>
                      <c:pt idx="14">
                        <c:v>2.7168</c:v>
                      </c:pt>
                      <c:pt idx="15">
                        <c:v>2.78</c:v>
                      </c:pt>
                      <c:pt idx="16">
                        <c:v>2.8448</c:v>
                      </c:pt>
                      <c:pt idx="17">
                        <c:v>2.9112</c:v>
                      </c:pt>
                      <c:pt idx="18">
                        <c:v>2.9792</c:v>
                      </c:pt>
                      <c:pt idx="19">
                        <c:v>3.0488</c:v>
                      </c:pt>
                      <c:pt idx="20">
                        <c:v>3.12</c:v>
                      </c:pt>
                      <c:pt idx="21">
                        <c:v>3.1928</c:v>
                      </c:pt>
                      <c:pt idx="22">
                        <c:v>3.2672</c:v>
                      </c:pt>
                      <c:pt idx="23">
                        <c:v>3.3432</c:v>
                      </c:pt>
                      <c:pt idx="24">
                        <c:v>3.4208</c:v>
                      </c:pt>
                      <c:pt idx="25">
                        <c:v>3.5</c:v>
                      </c:pt>
                      <c:pt idx="26">
                        <c:v>3.5808</c:v>
                      </c:pt>
                      <c:pt idx="27">
                        <c:v>3.6632</c:v>
                      </c:pt>
                      <c:pt idx="28">
                        <c:v>3.7472</c:v>
                      </c:pt>
                      <c:pt idx="29">
                        <c:v>3.8328</c:v>
                      </c:pt>
                      <c:pt idx="30">
                        <c:v>3.92</c:v>
                      </c:pt>
                      <c:pt idx="31">
                        <c:v>4.0088</c:v>
                      </c:pt>
                      <c:pt idx="32">
                        <c:v>4.0992</c:v>
                      </c:pt>
                      <c:pt idx="33">
                        <c:v>4.1912</c:v>
                      </c:pt>
                      <c:pt idx="34">
                        <c:v>4.2848</c:v>
                      </c:pt>
                      <c:pt idx="35">
                        <c:v>4.38</c:v>
                      </c:pt>
                      <c:pt idx="36">
                        <c:v>4.4768</c:v>
                      </c:pt>
                      <c:pt idx="37">
                        <c:v>4.5752</c:v>
                      </c:pt>
                      <c:pt idx="38">
                        <c:v>4.6752</c:v>
                      </c:pt>
                      <c:pt idx="39">
                        <c:v>4.7768</c:v>
                      </c:pt>
                      <c:pt idx="40">
                        <c:v>4.88</c:v>
                      </c:pt>
                      <c:pt idx="41">
                        <c:v>4.9848</c:v>
                      </c:pt>
                      <c:pt idx="42">
                        <c:v>5.0912</c:v>
                      </c:pt>
                      <c:pt idx="43">
                        <c:v>5.1992</c:v>
                      </c:pt>
                      <c:pt idx="44">
                        <c:v>5.3088</c:v>
                      </c:pt>
                      <c:pt idx="45">
                        <c:v>5.42</c:v>
                      </c:pt>
                      <c:pt idx="46">
                        <c:v>5.5328</c:v>
                      </c:pt>
                      <c:pt idx="47">
                        <c:v>5.6472</c:v>
                      </c:pt>
                      <c:pt idx="48">
                        <c:v>5.7632</c:v>
                      </c:pt>
                      <c:pt idx="49">
                        <c:v>5.8808</c:v>
                      </c:pt>
                      <c:pt idx="50">
                        <c:v>6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2068335808"/>
        <c:scaling>
          <c:orientation val="minMax"/>
          <c:max val="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068330368"/>
        <c:crosses val="autoZero"/>
        <c:crossBetween val="midCat"/>
        <c:minorUnit val="0.2"/>
      </c:valAx>
      <c:valAx>
        <c:axId val="-2068330368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06833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'lift - conic model'!$D$9</c:f>
              <c:strCache>
                <c:ptCount val="1"/>
                <c:pt idx="0">
                  <c:v>beep frequency
(hz)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'lift - conic model'!$B$10:$B$60</c:f>
              <c:numCache>
                <c:formatCode>0.00_ </c:formatCode>
                <c:ptCount val="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</c:v>
                </c:pt>
              </c:numCache>
            </c:numRef>
          </c:xVal>
          <c:yVal>
            <c:numRef>
              <c:f>'lift - conic model'!$D$10:$D$60</c:f>
              <c:numCache>
                <c:formatCode>0.00_ </c:formatCode>
                <c:ptCount val="51"/>
                <c:pt idx="0">
                  <c:v>2</c:v>
                </c:pt>
                <c:pt idx="1">
                  <c:v>2.0408</c:v>
                </c:pt>
                <c:pt idx="2">
                  <c:v>2.0832</c:v>
                </c:pt>
                <c:pt idx="3">
                  <c:v>2.1272</c:v>
                </c:pt>
                <c:pt idx="4">
                  <c:v>2.1728</c:v>
                </c:pt>
                <c:pt idx="5">
                  <c:v>2.22</c:v>
                </c:pt>
                <c:pt idx="6">
                  <c:v>2.2688</c:v>
                </c:pt>
                <c:pt idx="7">
                  <c:v>2.3192</c:v>
                </c:pt>
                <c:pt idx="8">
                  <c:v>2.3712</c:v>
                </c:pt>
                <c:pt idx="9">
                  <c:v>2.4248</c:v>
                </c:pt>
                <c:pt idx="10">
                  <c:v>2.48</c:v>
                </c:pt>
                <c:pt idx="11">
                  <c:v>2.5368</c:v>
                </c:pt>
                <c:pt idx="12">
                  <c:v>2.5952</c:v>
                </c:pt>
                <c:pt idx="13">
                  <c:v>2.6552</c:v>
                </c:pt>
                <c:pt idx="14">
                  <c:v>2.7168</c:v>
                </c:pt>
                <c:pt idx="15">
                  <c:v>2.78</c:v>
                </c:pt>
                <c:pt idx="16">
                  <c:v>2.8448</c:v>
                </c:pt>
                <c:pt idx="17">
                  <c:v>2.9112</c:v>
                </c:pt>
                <c:pt idx="18">
                  <c:v>2.9792</c:v>
                </c:pt>
                <c:pt idx="19">
                  <c:v>3.0488</c:v>
                </c:pt>
                <c:pt idx="20">
                  <c:v>3.12</c:v>
                </c:pt>
                <c:pt idx="21">
                  <c:v>3.1928</c:v>
                </c:pt>
                <c:pt idx="22">
                  <c:v>3.2672</c:v>
                </c:pt>
                <c:pt idx="23">
                  <c:v>3.3432</c:v>
                </c:pt>
                <c:pt idx="24">
                  <c:v>3.4208</c:v>
                </c:pt>
                <c:pt idx="25">
                  <c:v>3.5</c:v>
                </c:pt>
                <c:pt idx="26">
                  <c:v>3.5808</c:v>
                </c:pt>
                <c:pt idx="27">
                  <c:v>3.6632</c:v>
                </c:pt>
                <c:pt idx="28">
                  <c:v>3.7472</c:v>
                </c:pt>
                <c:pt idx="29">
                  <c:v>3.8328</c:v>
                </c:pt>
                <c:pt idx="30">
                  <c:v>3.92</c:v>
                </c:pt>
                <c:pt idx="31">
                  <c:v>4.0088</c:v>
                </c:pt>
                <c:pt idx="32">
                  <c:v>4.0992</c:v>
                </c:pt>
                <c:pt idx="33">
                  <c:v>4.1912</c:v>
                </c:pt>
                <c:pt idx="34">
                  <c:v>4.2848</c:v>
                </c:pt>
                <c:pt idx="35">
                  <c:v>4.38</c:v>
                </c:pt>
                <c:pt idx="36">
                  <c:v>4.4768</c:v>
                </c:pt>
                <c:pt idx="37">
                  <c:v>4.5752</c:v>
                </c:pt>
                <c:pt idx="38">
                  <c:v>4.6752</c:v>
                </c:pt>
                <c:pt idx="39">
                  <c:v>4.7768</c:v>
                </c:pt>
                <c:pt idx="40">
                  <c:v>4.88</c:v>
                </c:pt>
                <c:pt idx="41">
                  <c:v>4.9848</c:v>
                </c:pt>
                <c:pt idx="42">
                  <c:v>5.0912</c:v>
                </c:pt>
                <c:pt idx="43">
                  <c:v>5.1992</c:v>
                </c:pt>
                <c:pt idx="44">
                  <c:v>5.3088</c:v>
                </c:pt>
                <c:pt idx="45">
                  <c:v>5.42</c:v>
                </c:pt>
                <c:pt idx="46">
                  <c:v>5.5328</c:v>
                </c:pt>
                <c:pt idx="47">
                  <c:v>5.6472</c:v>
                </c:pt>
                <c:pt idx="48">
                  <c:v>5.7632</c:v>
                </c:pt>
                <c:pt idx="49">
                  <c:v>5.8808</c:v>
                </c:pt>
                <c:pt idx="50">
                  <c:v>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8334720"/>
        <c:axId val="-206833145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'lift - conic model'!$C$9</c15:sqref>
                        </c15:formulaRef>
                      </c:ext>
                    </c:extLst>
                    <c:strCache>
                      <c:ptCount val="1"/>
                      <c:pt idx="0">
                        <c:v>tone frequency
(hz)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0.2</c:v>
                      </c:pt>
                      <c:pt idx="2">
                        <c:v>0.4</c:v>
                      </c:pt>
                      <c:pt idx="3">
                        <c:v>0.6</c:v>
                      </c:pt>
                      <c:pt idx="4">
                        <c:v>0.8</c:v>
                      </c:pt>
                      <c:pt idx="5">
                        <c:v>1</c:v>
                      </c:pt>
                      <c:pt idx="6">
                        <c:v>1.2</c:v>
                      </c:pt>
                      <c:pt idx="7">
                        <c:v>1.4</c:v>
                      </c:pt>
                      <c:pt idx="8">
                        <c:v>1.6</c:v>
                      </c:pt>
                      <c:pt idx="9">
                        <c:v>1.8</c:v>
                      </c:pt>
                      <c:pt idx="10">
                        <c:v>2</c:v>
                      </c:pt>
                      <c:pt idx="11">
                        <c:v>2.2</c:v>
                      </c:pt>
                      <c:pt idx="12">
                        <c:v>2.4</c:v>
                      </c:pt>
                      <c:pt idx="13">
                        <c:v>2.6</c:v>
                      </c:pt>
                      <c:pt idx="14">
                        <c:v>2.8</c:v>
                      </c:pt>
                      <c:pt idx="15">
                        <c:v>3</c:v>
                      </c:pt>
                      <c:pt idx="16">
                        <c:v>3.2</c:v>
                      </c:pt>
                      <c:pt idx="17">
                        <c:v>3.4</c:v>
                      </c:pt>
                      <c:pt idx="18">
                        <c:v>3.6</c:v>
                      </c:pt>
                      <c:pt idx="19">
                        <c:v>3.8</c:v>
                      </c:pt>
                      <c:pt idx="20">
                        <c:v>4</c:v>
                      </c:pt>
                      <c:pt idx="21">
                        <c:v>4.2</c:v>
                      </c:pt>
                      <c:pt idx="22">
                        <c:v>4.4</c:v>
                      </c:pt>
                      <c:pt idx="23">
                        <c:v>4.6</c:v>
                      </c:pt>
                      <c:pt idx="24">
                        <c:v>4.8</c:v>
                      </c:pt>
                      <c:pt idx="25">
                        <c:v>5</c:v>
                      </c:pt>
                      <c:pt idx="26">
                        <c:v>5.2</c:v>
                      </c:pt>
                      <c:pt idx="27">
                        <c:v>5.4</c:v>
                      </c:pt>
                      <c:pt idx="28">
                        <c:v>5.6</c:v>
                      </c:pt>
                      <c:pt idx="29">
                        <c:v>5.8</c:v>
                      </c:pt>
                      <c:pt idx="30">
                        <c:v>6</c:v>
                      </c:pt>
                      <c:pt idx="31">
                        <c:v>6.2</c:v>
                      </c:pt>
                      <c:pt idx="32">
                        <c:v>6.4</c:v>
                      </c:pt>
                      <c:pt idx="33">
                        <c:v>6.6</c:v>
                      </c:pt>
                      <c:pt idx="34">
                        <c:v>6.8</c:v>
                      </c:pt>
                      <c:pt idx="35">
                        <c:v>7</c:v>
                      </c:pt>
                      <c:pt idx="36">
                        <c:v>7.2</c:v>
                      </c:pt>
                      <c:pt idx="37">
                        <c:v>7.4</c:v>
                      </c:pt>
                      <c:pt idx="38">
                        <c:v>7.6</c:v>
                      </c:pt>
                      <c:pt idx="39">
                        <c:v>7.8</c:v>
                      </c:pt>
                      <c:pt idx="40">
                        <c:v>8</c:v>
                      </c:pt>
                      <c:pt idx="41">
                        <c:v>8.2</c:v>
                      </c:pt>
                      <c:pt idx="42">
                        <c:v>8.4</c:v>
                      </c:pt>
                      <c:pt idx="43">
                        <c:v>8.6</c:v>
                      </c:pt>
                      <c:pt idx="44">
                        <c:v>8.8</c:v>
                      </c:pt>
                      <c:pt idx="45">
                        <c:v>9</c:v>
                      </c:pt>
                      <c:pt idx="46">
                        <c:v>9.2</c:v>
                      </c:pt>
                      <c:pt idx="47">
                        <c:v>9.4</c:v>
                      </c:pt>
                      <c:pt idx="48">
                        <c:v>9.6</c:v>
                      </c:pt>
                      <c:pt idx="49">
                        <c:v>9.8</c:v>
                      </c:pt>
                      <c:pt idx="50">
                        <c:v>10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51"/>
                      <c:pt idx="0">
                        <c:v>600</c:v>
                      </c:pt>
                      <c:pt idx="1">
                        <c:v>612.24</c:v>
                      </c:pt>
                      <c:pt idx="2">
                        <c:v>624.96</c:v>
                      </c:pt>
                      <c:pt idx="3">
                        <c:v>638.16</c:v>
                      </c:pt>
                      <c:pt idx="4">
                        <c:v>651.84</c:v>
                      </c:pt>
                      <c:pt idx="5">
                        <c:v>666</c:v>
                      </c:pt>
                      <c:pt idx="6">
                        <c:v>680.64</c:v>
                      </c:pt>
                      <c:pt idx="7">
                        <c:v>695.76</c:v>
                      </c:pt>
                      <c:pt idx="8">
                        <c:v>711.36</c:v>
                      </c:pt>
                      <c:pt idx="9">
                        <c:v>727.44</c:v>
                      </c:pt>
                      <c:pt idx="10">
                        <c:v>744</c:v>
                      </c:pt>
                      <c:pt idx="11">
                        <c:v>761.04</c:v>
                      </c:pt>
                      <c:pt idx="12">
                        <c:v>778.56</c:v>
                      </c:pt>
                      <c:pt idx="13">
                        <c:v>796.56</c:v>
                      </c:pt>
                      <c:pt idx="14">
                        <c:v>815.04</c:v>
                      </c:pt>
                      <c:pt idx="15">
                        <c:v>834</c:v>
                      </c:pt>
                      <c:pt idx="16">
                        <c:v>853.44</c:v>
                      </c:pt>
                      <c:pt idx="17">
                        <c:v>873.36</c:v>
                      </c:pt>
                      <c:pt idx="18">
                        <c:v>893.76</c:v>
                      </c:pt>
                      <c:pt idx="19">
                        <c:v>914.64</c:v>
                      </c:pt>
                      <c:pt idx="20">
                        <c:v>936</c:v>
                      </c:pt>
                      <c:pt idx="21">
                        <c:v>957.84</c:v>
                      </c:pt>
                      <c:pt idx="22">
                        <c:v>980.16</c:v>
                      </c:pt>
                      <c:pt idx="23">
                        <c:v>1002.96</c:v>
                      </c:pt>
                      <c:pt idx="24">
                        <c:v>1026.24</c:v>
                      </c:pt>
                      <c:pt idx="25">
                        <c:v>1050</c:v>
                      </c:pt>
                      <c:pt idx="26">
                        <c:v>1074.24</c:v>
                      </c:pt>
                      <c:pt idx="27">
                        <c:v>1098.96</c:v>
                      </c:pt>
                      <c:pt idx="28">
                        <c:v>1124.16</c:v>
                      </c:pt>
                      <c:pt idx="29">
                        <c:v>1149.84</c:v>
                      </c:pt>
                      <c:pt idx="30">
                        <c:v>1176</c:v>
                      </c:pt>
                      <c:pt idx="31">
                        <c:v>1202.64</c:v>
                      </c:pt>
                      <c:pt idx="32">
                        <c:v>1229.76</c:v>
                      </c:pt>
                      <c:pt idx="33">
                        <c:v>1257.36</c:v>
                      </c:pt>
                      <c:pt idx="34">
                        <c:v>1285.44</c:v>
                      </c:pt>
                      <c:pt idx="35">
                        <c:v>1314</c:v>
                      </c:pt>
                      <c:pt idx="36">
                        <c:v>1343.04</c:v>
                      </c:pt>
                      <c:pt idx="37">
                        <c:v>1372.56</c:v>
                      </c:pt>
                      <c:pt idx="38">
                        <c:v>1402.56</c:v>
                      </c:pt>
                      <c:pt idx="39">
                        <c:v>1433.04</c:v>
                      </c:pt>
                      <c:pt idx="40">
                        <c:v>1464</c:v>
                      </c:pt>
                      <c:pt idx="41">
                        <c:v>1495.44</c:v>
                      </c:pt>
                      <c:pt idx="42">
                        <c:v>1527.36</c:v>
                      </c:pt>
                      <c:pt idx="43">
                        <c:v>1559.76</c:v>
                      </c:pt>
                      <c:pt idx="44">
                        <c:v>1592.64</c:v>
                      </c:pt>
                      <c:pt idx="45">
                        <c:v>1626</c:v>
                      </c:pt>
                      <c:pt idx="46">
                        <c:v>1659.84</c:v>
                      </c:pt>
                      <c:pt idx="47">
                        <c:v>1694.16</c:v>
                      </c:pt>
                      <c:pt idx="48">
                        <c:v>1728.96</c:v>
                      </c:pt>
                      <c:pt idx="49">
                        <c:v>1764.24</c:v>
                      </c:pt>
                      <c:pt idx="50">
                        <c:v>1800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-2068334720"/>
        <c:scaling>
          <c:orientation val="minMax"/>
          <c:max val="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068331456"/>
        <c:crosses val="autoZero"/>
        <c:crossBetween val="midCat"/>
      </c:valAx>
      <c:valAx>
        <c:axId val="-206833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068334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3"/>
          <c:order val="3"/>
          <c:tx>
            <c:strRef>
              <c:f>'lift - conic model'!$F$9</c:f>
              <c:strCache>
                <c:ptCount val="1"/>
                <c:pt idx="0">
                  <c:v>beep_duty
(%)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'lift - conic model'!$B$10:$B$60</c:f>
              <c:numCache>
                <c:formatCode>0.00_ </c:formatCode>
                <c:ptCount val="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</c:v>
                </c:pt>
              </c:numCache>
            </c:numRef>
          </c:xVal>
          <c:yVal>
            <c:numRef>
              <c:f>'lift - conic model'!$F$10:$F$60</c:f>
              <c:numCache>
                <c:formatCode>0.00_ </c:formatCode>
                <c:ptCount val="51"/>
                <c:pt idx="0">
                  <c:v>0.370089369289289</c:v>
                </c:pt>
                <c:pt idx="1">
                  <c:v>0.374998013106435</c:v>
                </c:pt>
                <c:pt idx="2">
                  <c:v>0.380216879305289</c:v>
                </c:pt>
                <c:pt idx="3">
                  <c:v>0.385751792641262</c:v>
                </c:pt>
                <c:pt idx="4">
                  <c:v>0.391605738084436</c:v>
                </c:pt>
                <c:pt idx="5">
                  <c:v>0.397778138799232</c:v>
                </c:pt>
                <c:pt idx="6">
                  <c:v>0.404264113652615</c:v>
                </c:pt>
                <c:pt idx="7">
                  <c:v>0.411053763025232</c:v>
                </c:pt>
                <c:pt idx="8">
                  <c:v>0.418131546643749</c:v>
                </c:pt>
                <c:pt idx="9">
                  <c:v>0.425475828751947</c:v>
                </c:pt>
                <c:pt idx="10">
                  <c:v>0.433058670381479</c:v>
                </c:pt>
                <c:pt idx="11">
                  <c:v>0.440845941907757</c:v>
                </c:pt>
                <c:pt idx="12">
                  <c:v>0.448797808757096</c:v>
                </c:pt>
                <c:pt idx="13">
                  <c:v>0.456869608868031</c:v>
                </c:pt>
                <c:pt idx="14">
                  <c:v>0.46501309569516</c:v>
                </c:pt>
                <c:pt idx="15">
                  <c:v>0.473177972270535</c:v>
                </c:pt>
                <c:pt idx="16">
                  <c:v>0.481313599625505</c:v>
                </c:pt>
                <c:pt idx="17">
                  <c:v>0.489370736153565</c:v>
                </c:pt>
                <c:pt idx="18">
                  <c:v>0.497303159655761</c:v>
                </c:pt>
                <c:pt idx="19">
                  <c:v>0.505069042043505</c:v>
                </c:pt>
                <c:pt idx="20">
                  <c:v>0.512631983548328</c:v>
                </c:pt>
                <c:pt idx="21">
                  <c:v>0.519961660283564</c:v>
                </c:pt>
                <c:pt idx="22">
                  <c:v>0.527034086282606</c:v>
                </c:pt>
                <c:pt idx="23">
                  <c:v>0.533831530375387</c:v>
                </c:pt>
                <c:pt idx="24">
                  <c:v>0.540342154484073</c:v>
                </c:pt>
                <c:pt idx="25">
                  <c:v>0.546559451931301</c:v>
                </c:pt>
                <c:pt idx="26">
                  <c:v>0.552481564010343</c:v>
                </c:pt>
                <c:pt idx="27">
                  <c:v>0.558110543925263</c:v>
                </c:pt>
                <c:pt idx="28">
                  <c:v>0.563451623220278</c:v>
                </c:pt>
                <c:pt idx="29">
                  <c:v>0.568512520387979</c:v>
                </c:pt>
                <c:pt idx="30">
                  <c:v>0.573302816891906</c:v>
                </c:pt>
                <c:pt idx="31">
                  <c:v>0.577833413734202</c:v>
                </c:pt>
                <c:pt idx="32">
                  <c:v>0.582116072461145</c:v>
                </c:pt>
                <c:pt idx="33">
                  <c:v>0.586163038060795</c:v>
                </c:pt>
                <c:pt idx="34">
                  <c:v>0.589986737174139</c:v>
                </c:pt>
                <c:pt idx="35">
                  <c:v>0.593599542892562</c:v>
                </c:pt>
                <c:pt idx="36">
                  <c:v>0.597013596628671</c:v>
                </c:pt>
                <c:pt idx="37">
                  <c:v>0.600240677671792</c:v>
                </c:pt>
                <c:pt idx="38">
                  <c:v>0.603292111715492</c:v>
                </c:pt>
                <c:pt idx="39">
                  <c:v>0.606178710609059</c:v>
                </c:pt>
                <c:pt idx="40">
                  <c:v>0.608910736657081</c:v>
                </c:pt>
                <c:pt idx="41">
                  <c:v>0.611497885855422</c:v>
                </c:pt>
                <c:pt idx="42">
                  <c:v>0.613949285440439</c:v>
                </c:pt>
                <c:pt idx="43">
                  <c:v>0.616273502007222</c:v>
                </c:pt>
                <c:pt idx="44">
                  <c:v>0.618478557209893</c:v>
                </c:pt>
                <c:pt idx="45">
                  <c:v>0.620571948694166</c:v>
                </c:pt>
                <c:pt idx="46">
                  <c:v>0.622560674438511</c:v>
                </c:pt>
                <c:pt idx="47">
                  <c:v>0.624451259108112</c:v>
                </c:pt>
                <c:pt idx="48">
                  <c:v>0.626249781369264</c:v>
                </c:pt>
                <c:pt idx="49">
                  <c:v>0.627961901384459</c:v>
                </c:pt>
                <c:pt idx="50">
                  <c:v>0.629592887922466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8334176"/>
        <c:axId val="-20763496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'lift - conic model'!$C$9</c15:sqref>
                        </c15:formulaRef>
                      </c:ext>
                    </c:extLst>
                    <c:strCache>
                      <c:ptCount val="1"/>
                      <c:pt idx="0">
                        <c:v>tone frequency
(hz)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0.2</c:v>
                      </c:pt>
                      <c:pt idx="2">
                        <c:v>0.4</c:v>
                      </c:pt>
                      <c:pt idx="3">
                        <c:v>0.6</c:v>
                      </c:pt>
                      <c:pt idx="4">
                        <c:v>0.8</c:v>
                      </c:pt>
                      <c:pt idx="5">
                        <c:v>1</c:v>
                      </c:pt>
                      <c:pt idx="6">
                        <c:v>1.2</c:v>
                      </c:pt>
                      <c:pt idx="7">
                        <c:v>1.4</c:v>
                      </c:pt>
                      <c:pt idx="8">
                        <c:v>1.6</c:v>
                      </c:pt>
                      <c:pt idx="9">
                        <c:v>1.8</c:v>
                      </c:pt>
                      <c:pt idx="10">
                        <c:v>2</c:v>
                      </c:pt>
                      <c:pt idx="11">
                        <c:v>2.2</c:v>
                      </c:pt>
                      <c:pt idx="12">
                        <c:v>2.4</c:v>
                      </c:pt>
                      <c:pt idx="13">
                        <c:v>2.6</c:v>
                      </c:pt>
                      <c:pt idx="14">
                        <c:v>2.8</c:v>
                      </c:pt>
                      <c:pt idx="15">
                        <c:v>3</c:v>
                      </c:pt>
                      <c:pt idx="16">
                        <c:v>3.2</c:v>
                      </c:pt>
                      <c:pt idx="17">
                        <c:v>3.4</c:v>
                      </c:pt>
                      <c:pt idx="18">
                        <c:v>3.6</c:v>
                      </c:pt>
                      <c:pt idx="19">
                        <c:v>3.8</c:v>
                      </c:pt>
                      <c:pt idx="20">
                        <c:v>4</c:v>
                      </c:pt>
                      <c:pt idx="21">
                        <c:v>4.2</c:v>
                      </c:pt>
                      <c:pt idx="22">
                        <c:v>4.4</c:v>
                      </c:pt>
                      <c:pt idx="23">
                        <c:v>4.6</c:v>
                      </c:pt>
                      <c:pt idx="24">
                        <c:v>4.8</c:v>
                      </c:pt>
                      <c:pt idx="25">
                        <c:v>5</c:v>
                      </c:pt>
                      <c:pt idx="26">
                        <c:v>5.2</c:v>
                      </c:pt>
                      <c:pt idx="27">
                        <c:v>5.4</c:v>
                      </c:pt>
                      <c:pt idx="28">
                        <c:v>5.6</c:v>
                      </c:pt>
                      <c:pt idx="29">
                        <c:v>5.8</c:v>
                      </c:pt>
                      <c:pt idx="30">
                        <c:v>6</c:v>
                      </c:pt>
                      <c:pt idx="31">
                        <c:v>6.2</c:v>
                      </c:pt>
                      <c:pt idx="32">
                        <c:v>6.4</c:v>
                      </c:pt>
                      <c:pt idx="33">
                        <c:v>6.6</c:v>
                      </c:pt>
                      <c:pt idx="34">
                        <c:v>6.8</c:v>
                      </c:pt>
                      <c:pt idx="35">
                        <c:v>7</c:v>
                      </c:pt>
                      <c:pt idx="36">
                        <c:v>7.2</c:v>
                      </c:pt>
                      <c:pt idx="37">
                        <c:v>7.4</c:v>
                      </c:pt>
                      <c:pt idx="38">
                        <c:v>7.6</c:v>
                      </c:pt>
                      <c:pt idx="39">
                        <c:v>7.8</c:v>
                      </c:pt>
                      <c:pt idx="40">
                        <c:v>8</c:v>
                      </c:pt>
                      <c:pt idx="41">
                        <c:v>8.2</c:v>
                      </c:pt>
                      <c:pt idx="42">
                        <c:v>8.4</c:v>
                      </c:pt>
                      <c:pt idx="43">
                        <c:v>8.6</c:v>
                      </c:pt>
                      <c:pt idx="44">
                        <c:v>8.8</c:v>
                      </c:pt>
                      <c:pt idx="45">
                        <c:v>9</c:v>
                      </c:pt>
                      <c:pt idx="46">
                        <c:v>9.2</c:v>
                      </c:pt>
                      <c:pt idx="47">
                        <c:v>9.4</c:v>
                      </c:pt>
                      <c:pt idx="48">
                        <c:v>9.6</c:v>
                      </c:pt>
                      <c:pt idx="49">
                        <c:v>9.8</c:v>
                      </c:pt>
                      <c:pt idx="50">
                        <c:v>10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51"/>
                      <c:pt idx="0">
                        <c:v>600</c:v>
                      </c:pt>
                      <c:pt idx="1">
                        <c:v>612.24</c:v>
                      </c:pt>
                      <c:pt idx="2">
                        <c:v>624.96</c:v>
                      </c:pt>
                      <c:pt idx="3">
                        <c:v>638.16</c:v>
                      </c:pt>
                      <c:pt idx="4">
                        <c:v>651.84</c:v>
                      </c:pt>
                      <c:pt idx="5">
                        <c:v>666</c:v>
                      </c:pt>
                      <c:pt idx="6">
                        <c:v>680.64</c:v>
                      </c:pt>
                      <c:pt idx="7">
                        <c:v>695.76</c:v>
                      </c:pt>
                      <c:pt idx="8">
                        <c:v>711.36</c:v>
                      </c:pt>
                      <c:pt idx="9">
                        <c:v>727.44</c:v>
                      </c:pt>
                      <c:pt idx="10">
                        <c:v>744</c:v>
                      </c:pt>
                      <c:pt idx="11">
                        <c:v>761.04</c:v>
                      </c:pt>
                      <c:pt idx="12">
                        <c:v>778.56</c:v>
                      </c:pt>
                      <c:pt idx="13">
                        <c:v>796.56</c:v>
                      </c:pt>
                      <c:pt idx="14">
                        <c:v>815.04</c:v>
                      </c:pt>
                      <c:pt idx="15">
                        <c:v>834</c:v>
                      </c:pt>
                      <c:pt idx="16">
                        <c:v>853.44</c:v>
                      </c:pt>
                      <c:pt idx="17">
                        <c:v>873.36</c:v>
                      </c:pt>
                      <c:pt idx="18">
                        <c:v>893.76</c:v>
                      </c:pt>
                      <c:pt idx="19">
                        <c:v>914.64</c:v>
                      </c:pt>
                      <c:pt idx="20">
                        <c:v>936</c:v>
                      </c:pt>
                      <c:pt idx="21">
                        <c:v>957.84</c:v>
                      </c:pt>
                      <c:pt idx="22">
                        <c:v>980.16</c:v>
                      </c:pt>
                      <c:pt idx="23">
                        <c:v>1002.96</c:v>
                      </c:pt>
                      <c:pt idx="24">
                        <c:v>1026.24</c:v>
                      </c:pt>
                      <c:pt idx="25">
                        <c:v>1050</c:v>
                      </c:pt>
                      <c:pt idx="26">
                        <c:v>1074.24</c:v>
                      </c:pt>
                      <c:pt idx="27">
                        <c:v>1098.96</c:v>
                      </c:pt>
                      <c:pt idx="28">
                        <c:v>1124.16</c:v>
                      </c:pt>
                      <c:pt idx="29">
                        <c:v>1149.84</c:v>
                      </c:pt>
                      <c:pt idx="30">
                        <c:v>1176</c:v>
                      </c:pt>
                      <c:pt idx="31">
                        <c:v>1202.64</c:v>
                      </c:pt>
                      <c:pt idx="32">
                        <c:v>1229.76</c:v>
                      </c:pt>
                      <c:pt idx="33">
                        <c:v>1257.36</c:v>
                      </c:pt>
                      <c:pt idx="34">
                        <c:v>1285.44</c:v>
                      </c:pt>
                      <c:pt idx="35">
                        <c:v>1314</c:v>
                      </c:pt>
                      <c:pt idx="36">
                        <c:v>1343.04</c:v>
                      </c:pt>
                      <c:pt idx="37">
                        <c:v>1372.56</c:v>
                      </c:pt>
                      <c:pt idx="38">
                        <c:v>1402.56</c:v>
                      </c:pt>
                      <c:pt idx="39">
                        <c:v>1433.04</c:v>
                      </c:pt>
                      <c:pt idx="40">
                        <c:v>1464</c:v>
                      </c:pt>
                      <c:pt idx="41">
                        <c:v>1495.44</c:v>
                      </c:pt>
                      <c:pt idx="42">
                        <c:v>1527.36</c:v>
                      </c:pt>
                      <c:pt idx="43">
                        <c:v>1559.76</c:v>
                      </c:pt>
                      <c:pt idx="44">
                        <c:v>1592.64</c:v>
                      </c:pt>
                      <c:pt idx="45">
                        <c:v>1626</c:v>
                      </c:pt>
                      <c:pt idx="46">
                        <c:v>1659.84</c:v>
                      </c:pt>
                      <c:pt idx="47">
                        <c:v>1694.16</c:v>
                      </c:pt>
                      <c:pt idx="48">
                        <c:v>1728.96</c:v>
                      </c:pt>
                      <c:pt idx="49">
                        <c:v>1764.24</c:v>
                      </c:pt>
                      <c:pt idx="50">
                        <c:v>1800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'lift - conic model'!$D$9</c15:sqref>
                        </c15:formulaRef>
                      </c:ext>
                    </c:extLst>
                    <c:strCache>
                      <c:ptCount val="1"/>
                      <c:pt idx="0">
                        <c:v>beep frequency
(hz)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0.2</c:v>
                      </c:pt>
                      <c:pt idx="2">
                        <c:v>0.4</c:v>
                      </c:pt>
                      <c:pt idx="3">
                        <c:v>0.6</c:v>
                      </c:pt>
                      <c:pt idx="4">
                        <c:v>0.8</c:v>
                      </c:pt>
                      <c:pt idx="5">
                        <c:v>1</c:v>
                      </c:pt>
                      <c:pt idx="6">
                        <c:v>1.2</c:v>
                      </c:pt>
                      <c:pt idx="7">
                        <c:v>1.4</c:v>
                      </c:pt>
                      <c:pt idx="8">
                        <c:v>1.6</c:v>
                      </c:pt>
                      <c:pt idx="9">
                        <c:v>1.8</c:v>
                      </c:pt>
                      <c:pt idx="10">
                        <c:v>2</c:v>
                      </c:pt>
                      <c:pt idx="11">
                        <c:v>2.2</c:v>
                      </c:pt>
                      <c:pt idx="12">
                        <c:v>2.4</c:v>
                      </c:pt>
                      <c:pt idx="13">
                        <c:v>2.6</c:v>
                      </c:pt>
                      <c:pt idx="14">
                        <c:v>2.8</c:v>
                      </c:pt>
                      <c:pt idx="15">
                        <c:v>3</c:v>
                      </c:pt>
                      <c:pt idx="16">
                        <c:v>3.2</c:v>
                      </c:pt>
                      <c:pt idx="17">
                        <c:v>3.4</c:v>
                      </c:pt>
                      <c:pt idx="18">
                        <c:v>3.6</c:v>
                      </c:pt>
                      <c:pt idx="19">
                        <c:v>3.8</c:v>
                      </c:pt>
                      <c:pt idx="20">
                        <c:v>4</c:v>
                      </c:pt>
                      <c:pt idx="21">
                        <c:v>4.2</c:v>
                      </c:pt>
                      <c:pt idx="22">
                        <c:v>4.4</c:v>
                      </c:pt>
                      <c:pt idx="23">
                        <c:v>4.6</c:v>
                      </c:pt>
                      <c:pt idx="24">
                        <c:v>4.8</c:v>
                      </c:pt>
                      <c:pt idx="25">
                        <c:v>5</c:v>
                      </c:pt>
                      <c:pt idx="26">
                        <c:v>5.2</c:v>
                      </c:pt>
                      <c:pt idx="27">
                        <c:v>5.4</c:v>
                      </c:pt>
                      <c:pt idx="28">
                        <c:v>5.6</c:v>
                      </c:pt>
                      <c:pt idx="29">
                        <c:v>5.8</c:v>
                      </c:pt>
                      <c:pt idx="30">
                        <c:v>6</c:v>
                      </c:pt>
                      <c:pt idx="31">
                        <c:v>6.2</c:v>
                      </c:pt>
                      <c:pt idx="32">
                        <c:v>6.4</c:v>
                      </c:pt>
                      <c:pt idx="33">
                        <c:v>6.6</c:v>
                      </c:pt>
                      <c:pt idx="34">
                        <c:v>6.8</c:v>
                      </c:pt>
                      <c:pt idx="35">
                        <c:v>7</c:v>
                      </c:pt>
                      <c:pt idx="36">
                        <c:v>7.2</c:v>
                      </c:pt>
                      <c:pt idx="37">
                        <c:v>7.4</c:v>
                      </c:pt>
                      <c:pt idx="38">
                        <c:v>7.6</c:v>
                      </c:pt>
                      <c:pt idx="39">
                        <c:v>7.8</c:v>
                      </c:pt>
                      <c:pt idx="40">
                        <c:v>8</c:v>
                      </c:pt>
                      <c:pt idx="41">
                        <c:v>8.2</c:v>
                      </c:pt>
                      <c:pt idx="42">
                        <c:v>8.4</c:v>
                      </c:pt>
                      <c:pt idx="43">
                        <c:v>8.6</c:v>
                      </c:pt>
                      <c:pt idx="44">
                        <c:v>8.8</c:v>
                      </c:pt>
                      <c:pt idx="45">
                        <c:v>9</c:v>
                      </c:pt>
                      <c:pt idx="46">
                        <c:v>9.2</c:v>
                      </c:pt>
                      <c:pt idx="47">
                        <c:v>9.4</c:v>
                      </c:pt>
                      <c:pt idx="48">
                        <c:v>9.6</c:v>
                      </c:pt>
                      <c:pt idx="49">
                        <c:v>9.8</c:v>
                      </c:pt>
                      <c:pt idx="50">
                        <c:v>10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51"/>
                      <c:pt idx="0">
                        <c:v>2</c:v>
                      </c:pt>
                      <c:pt idx="1">
                        <c:v>2.0408</c:v>
                      </c:pt>
                      <c:pt idx="2">
                        <c:v>2.0832</c:v>
                      </c:pt>
                      <c:pt idx="3">
                        <c:v>2.1272</c:v>
                      </c:pt>
                      <c:pt idx="4">
                        <c:v>2.1728</c:v>
                      </c:pt>
                      <c:pt idx="5">
                        <c:v>2.22</c:v>
                      </c:pt>
                      <c:pt idx="6">
                        <c:v>2.2688</c:v>
                      </c:pt>
                      <c:pt idx="7">
                        <c:v>2.3192</c:v>
                      </c:pt>
                      <c:pt idx="8">
                        <c:v>2.3712</c:v>
                      </c:pt>
                      <c:pt idx="9">
                        <c:v>2.4248</c:v>
                      </c:pt>
                      <c:pt idx="10">
                        <c:v>2.48</c:v>
                      </c:pt>
                      <c:pt idx="11">
                        <c:v>2.5368</c:v>
                      </c:pt>
                      <c:pt idx="12">
                        <c:v>2.5952</c:v>
                      </c:pt>
                      <c:pt idx="13">
                        <c:v>2.6552</c:v>
                      </c:pt>
                      <c:pt idx="14">
                        <c:v>2.7168</c:v>
                      </c:pt>
                      <c:pt idx="15">
                        <c:v>2.78</c:v>
                      </c:pt>
                      <c:pt idx="16">
                        <c:v>2.8448</c:v>
                      </c:pt>
                      <c:pt idx="17">
                        <c:v>2.9112</c:v>
                      </c:pt>
                      <c:pt idx="18">
                        <c:v>2.9792</c:v>
                      </c:pt>
                      <c:pt idx="19">
                        <c:v>3.0488</c:v>
                      </c:pt>
                      <c:pt idx="20">
                        <c:v>3.12</c:v>
                      </c:pt>
                      <c:pt idx="21">
                        <c:v>3.1928</c:v>
                      </c:pt>
                      <c:pt idx="22">
                        <c:v>3.2672</c:v>
                      </c:pt>
                      <c:pt idx="23">
                        <c:v>3.3432</c:v>
                      </c:pt>
                      <c:pt idx="24">
                        <c:v>3.4208</c:v>
                      </c:pt>
                      <c:pt idx="25">
                        <c:v>3.5</c:v>
                      </c:pt>
                      <c:pt idx="26">
                        <c:v>3.5808</c:v>
                      </c:pt>
                      <c:pt idx="27">
                        <c:v>3.6632</c:v>
                      </c:pt>
                      <c:pt idx="28">
                        <c:v>3.7472</c:v>
                      </c:pt>
                      <c:pt idx="29">
                        <c:v>3.8328</c:v>
                      </c:pt>
                      <c:pt idx="30">
                        <c:v>3.92</c:v>
                      </c:pt>
                      <c:pt idx="31">
                        <c:v>4.0088</c:v>
                      </c:pt>
                      <c:pt idx="32">
                        <c:v>4.0992</c:v>
                      </c:pt>
                      <c:pt idx="33">
                        <c:v>4.1912</c:v>
                      </c:pt>
                      <c:pt idx="34">
                        <c:v>4.2848</c:v>
                      </c:pt>
                      <c:pt idx="35">
                        <c:v>4.38</c:v>
                      </c:pt>
                      <c:pt idx="36">
                        <c:v>4.4768</c:v>
                      </c:pt>
                      <c:pt idx="37">
                        <c:v>4.5752</c:v>
                      </c:pt>
                      <c:pt idx="38">
                        <c:v>4.6752</c:v>
                      </c:pt>
                      <c:pt idx="39">
                        <c:v>4.7768</c:v>
                      </c:pt>
                      <c:pt idx="40">
                        <c:v>4.88</c:v>
                      </c:pt>
                      <c:pt idx="41">
                        <c:v>4.9848</c:v>
                      </c:pt>
                      <c:pt idx="42">
                        <c:v>5.0912</c:v>
                      </c:pt>
                      <c:pt idx="43">
                        <c:v>5.1992</c:v>
                      </c:pt>
                      <c:pt idx="44">
                        <c:v>5.3088</c:v>
                      </c:pt>
                      <c:pt idx="45">
                        <c:v>5.42</c:v>
                      </c:pt>
                      <c:pt idx="46">
                        <c:v>5.5328</c:v>
                      </c:pt>
                      <c:pt idx="47">
                        <c:v>5.6472</c:v>
                      </c:pt>
                      <c:pt idx="48">
                        <c:v>5.7632</c:v>
                      </c:pt>
                      <c:pt idx="49">
                        <c:v>5.8808</c:v>
                      </c:pt>
                      <c:pt idx="50">
                        <c:v>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'lift - conic model'!$E$9</c15:sqref>
                        </c15:formulaRef>
                      </c:ext>
                    </c:extLst>
                    <c:strCache>
                      <c:ptCount val="1"/>
                      <c:pt idx="0">
                        <c:v>beep_cycle
(ms)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0.2</c:v>
                      </c:pt>
                      <c:pt idx="2">
                        <c:v>0.4</c:v>
                      </c:pt>
                      <c:pt idx="3">
                        <c:v>0.6</c:v>
                      </c:pt>
                      <c:pt idx="4">
                        <c:v>0.8</c:v>
                      </c:pt>
                      <c:pt idx="5">
                        <c:v>1</c:v>
                      </c:pt>
                      <c:pt idx="6">
                        <c:v>1.2</c:v>
                      </c:pt>
                      <c:pt idx="7">
                        <c:v>1.4</c:v>
                      </c:pt>
                      <c:pt idx="8">
                        <c:v>1.6</c:v>
                      </c:pt>
                      <c:pt idx="9">
                        <c:v>1.8</c:v>
                      </c:pt>
                      <c:pt idx="10">
                        <c:v>2</c:v>
                      </c:pt>
                      <c:pt idx="11">
                        <c:v>2.2</c:v>
                      </c:pt>
                      <c:pt idx="12">
                        <c:v>2.4</c:v>
                      </c:pt>
                      <c:pt idx="13">
                        <c:v>2.6</c:v>
                      </c:pt>
                      <c:pt idx="14">
                        <c:v>2.8</c:v>
                      </c:pt>
                      <c:pt idx="15">
                        <c:v>3</c:v>
                      </c:pt>
                      <c:pt idx="16">
                        <c:v>3.2</c:v>
                      </c:pt>
                      <c:pt idx="17">
                        <c:v>3.4</c:v>
                      </c:pt>
                      <c:pt idx="18">
                        <c:v>3.6</c:v>
                      </c:pt>
                      <c:pt idx="19">
                        <c:v>3.8</c:v>
                      </c:pt>
                      <c:pt idx="20">
                        <c:v>4</c:v>
                      </c:pt>
                      <c:pt idx="21">
                        <c:v>4.2</c:v>
                      </c:pt>
                      <c:pt idx="22">
                        <c:v>4.4</c:v>
                      </c:pt>
                      <c:pt idx="23">
                        <c:v>4.6</c:v>
                      </c:pt>
                      <c:pt idx="24">
                        <c:v>4.8</c:v>
                      </c:pt>
                      <c:pt idx="25">
                        <c:v>5</c:v>
                      </c:pt>
                      <c:pt idx="26">
                        <c:v>5.2</c:v>
                      </c:pt>
                      <c:pt idx="27">
                        <c:v>5.4</c:v>
                      </c:pt>
                      <c:pt idx="28">
                        <c:v>5.6</c:v>
                      </c:pt>
                      <c:pt idx="29">
                        <c:v>5.8</c:v>
                      </c:pt>
                      <c:pt idx="30">
                        <c:v>6</c:v>
                      </c:pt>
                      <c:pt idx="31">
                        <c:v>6.2</c:v>
                      </c:pt>
                      <c:pt idx="32">
                        <c:v>6.4</c:v>
                      </c:pt>
                      <c:pt idx="33">
                        <c:v>6.6</c:v>
                      </c:pt>
                      <c:pt idx="34">
                        <c:v>6.8</c:v>
                      </c:pt>
                      <c:pt idx="35">
                        <c:v>7</c:v>
                      </c:pt>
                      <c:pt idx="36">
                        <c:v>7.2</c:v>
                      </c:pt>
                      <c:pt idx="37">
                        <c:v>7.4</c:v>
                      </c:pt>
                      <c:pt idx="38">
                        <c:v>7.6</c:v>
                      </c:pt>
                      <c:pt idx="39">
                        <c:v>7.8</c:v>
                      </c:pt>
                      <c:pt idx="40">
                        <c:v>8</c:v>
                      </c:pt>
                      <c:pt idx="41">
                        <c:v>8.2</c:v>
                      </c:pt>
                      <c:pt idx="42">
                        <c:v>8.4</c:v>
                      </c:pt>
                      <c:pt idx="43">
                        <c:v>8.6</c:v>
                      </c:pt>
                      <c:pt idx="44">
                        <c:v>8.8</c:v>
                      </c:pt>
                      <c:pt idx="45">
                        <c:v>9</c:v>
                      </c:pt>
                      <c:pt idx="46">
                        <c:v>9.2</c:v>
                      </c:pt>
                      <c:pt idx="47">
                        <c:v>9.4</c:v>
                      </c:pt>
                      <c:pt idx="48">
                        <c:v>9.6</c:v>
                      </c:pt>
                      <c:pt idx="49">
                        <c:v>9.8</c:v>
                      </c:pt>
                      <c:pt idx="50">
                        <c:v>10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51"/>
                      <c:pt idx="0">
                        <c:v>500</c:v>
                      </c:pt>
                      <c:pt idx="1">
                        <c:v>490.00392003136</c:v>
                      </c:pt>
                      <c:pt idx="2">
                        <c:v>480.030721966206</c:v>
                      </c:pt>
                      <c:pt idx="3">
                        <c:v>470.101541933057</c:v>
                      </c:pt>
                      <c:pt idx="4">
                        <c:v>460.235640648012</c:v>
                      </c:pt>
                      <c:pt idx="5">
                        <c:v>450.45045045045</c:v>
                      </c:pt>
                      <c:pt idx="6">
                        <c:v>440.761636107193</c:v>
                      </c:pt>
                      <c:pt idx="7">
                        <c:v>431.183166609176</c:v>
                      </c:pt>
                      <c:pt idx="8">
                        <c:v>421.727395411606</c:v>
                      </c:pt>
                      <c:pt idx="9">
                        <c:v>412.405146816232</c:v>
                      </c:pt>
                      <c:pt idx="10">
                        <c:v>403.225806451613</c:v>
                      </c:pt>
                      <c:pt idx="11">
                        <c:v>394.197414064964</c:v>
                      </c:pt>
                      <c:pt idx="12">
                        <c:v>385.326757090012</c:v>
                      </c:pt>
                      <c:pt idx="13">
                        <c:v>376.619463693884</c:v>
                      </c:pt>
                      <c:pt idx="14">
                        <c:v>368.080094228504</c:v>
                      </c:pt>
                      <c:pt idx="15">
                        <c:v>359.712230215827</c:v>
                      </c:pt>
                      <c:pt idx="16">
                        <c:v>351.518560179977</c:v>
                      </c:pt>
                      <c:pt idx="17">
                        <c:v>343.500961802693</c:v>
                      </c:pt>
                      <c:pt idx="18">
                        <c:v>335.660580021482</c:v>
                      </c:pt>
                      <c:pt idx="19">
                        <c:v>327.997900813435</c:v>
                      </c:pt>
                      <c:pt idx="20">
                        <c:v>320.51282051282</c:v>
                      </c:pt>
                      <c:pt idx="21">
                        <c:v>313.204710598847</c:v>
                      </c:pt>
                      <c:pt idx="22">
                        <c:v>306.072477962782</c:v>
                      </c:pt>
                      <c:pt idx="23">
                        <c:v>299.114620722661</c:v>
                      </c:pt>
                      <c:pt idx="24">
                        <c:v>292.329279700655</c:v>
                      </c:pt>
                      <c:pt idx="25">
                        <c:v>285.714285714286</c:v>
                      </c:pt>
                      <c:pt idx="26">
                        <c:v>279.267202859696</c:v>
                      </c:pt>
                      <c:pt idx="27">
                        <c:v>272.985367984276</c:v>
                      </c:pt>
                      <c:pt idx="28">
                        <c:v>266.865926558497</c:v>
                      </c:pt>
                      <c:pt idx="29">
                        <c:v>260.905865163849</c:v>
                      </c:pt>
                      <c:pt idx="30">
                        <c:v>255.102040816327</c:v>
                      </c:pt>
                      <c:pt idx="31">
                        <c:v>249.451207343843</c:v>
                      </c:pt>
                      <c:pt idx="32">
                        <c:v>243.950039032006</c:v>
                      </c:pt>
                      <c:pt idx="33">
                        <c:v>238.595151746517</c:v>
                      </c:pt>
                      <c:pt idx="34">
                        <c:v>233.383121732636</c:v>
                      </c:pt>
                      <c:pt idx="35">
                        <c:v>228.310502283105</c:v>
                      </c:pt>
                      <c:pt idx="36">
                        <c:v>223.37383845604</c:v>
                      </c:pt>
                      <c:pt idx="37">
                        <c:v>218.569680013988</c:v>
                      </c:pt>
                      <c:pt idx="38">
                        <c:v>213.894592744695</c:v>
                      </c:pt>
                      <c:pt idx="39">
                        <c:v>209.345168313515</c:v>
                      </c:pt>
                      <c:pt idx="40">
                        <c:v>204.918032786885</c:v>
                      </c:pt>
                      <c:pt idx="41">
                        <c:v>200.609853956026</c:v>
                      </c:pt>
                      <c:pt idx="42">
                        <c:v>196.417347580138</c:v>
                      </c:pt>
                      <c:pt idx="43">
                        <c:v>192.337282658871</c:v>
                      </c:pt>
                      <c:pt idx="44">
                        <c:v>188.36648583484</c:v>
                      </c:pt>
                      <c:pt idx="45">
                        <c:v>184.50184501845</c:v>
                      </c:pt>
                      <c:pt idx="46">
                        <c:v>180.74031231926</c:v>
                      </c:pt>
                      <c:pt idx="47">
                        <c:v>177.078906360674</c:v>
                      </c:pt>
                      <c:pt idx="48">
                        <c:v>173.514714047751</c:v>
                      </c:pt>
                      <c:pt idx="49">
                        <c:v>170.044891851449</c:v>
                      </c:pt>
                      <c:pt idx="50">
                        <c:v>166.666666666667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scatterChart>
        <c:scatterStyle val="smoothMarker"/>
        <c:varyColors val="0"/>
        <c:ser>
          <c:idx val="4"/>
          <c:order val="4"/>
          <c:tx>
            <c:strRef>
              <c:f>'lift - conic model'!$G$9</c:f>
              <c:strCache>
                <c:ptCount val="1"/>
                <c:pt idx="0">
                  <c:v>beep_duty
(ms)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'lift - conic model'!$B$10:$B$60</c:f>
              <c:numCache>
                <c:formatCode>0.00_ </c:formatCode>
                <c:ptCount val="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</c:v>
                </c:pt>
              </c:numCache>
            </c:numRef>
          </c:xVal>
          <c:yVal>
            <c:numRef>
              <c:f>'lift - conic model'!$G$10:$G$60</c:f>
              <c:numCache>
                <c:formatCode>0.00_ </c:formatCode>
                <c:ptCount val="51"/>
                <c:pt idx="0">
                  <c:v>185.044684644644</c:v>
                </c:pt>
                <c:pt idx="1">
                  <c:v>183.750496426125</c:v>
                </c:pt>
                <c:pt idx="2">
                  <c:v>182.515783076656</c:v>
                </c:pt>
                <c:pt idx="3">
                  <c:v>181.342512524098</c:v>
                </c:pt>
                <c:pt idx="4">
                  <c:v>180.230917748728</c:v>
                </c:pt>
                <c:pt idx="5">
                  <c:v>179.179341801456</c:v>
                </c:pt>
                <c:pt idx="6">
                  <c:v>178.184112152951</c:v>
                </c:pt>
                <c:pt idx="7">
                  <c:v>177.239463187837</c:v>
                </c:pt>
                <c:pt idx="8">
                  <c:v>176.337528105494</c:v>
                </c:pt>
                <c:pt idx="9">
                  <c:v>175.468421623205</c:v>
                </c:pt>
                <c:pt idx="10">
                  <c:v>174.620431605435</c:v>
                </c:pt>
                <c:pt idx="11">
                  <c:v>173.780330301071</c:v>
                </c:pt>
                <c:pt idx="12">
                  <c:v>172.933804237475</c:v>
                </c:pt>
                <c:pt idx="13">
                  <c:v>172.065987069912</c:v>
                </c:pt>
                <c:pt idx="14">
                  <c:v>171.162064080963</c:v>
                </c:pt>
                <c:pt idx="15">
                  <c:v>170.207903694437</c:v>
                </c:pt>
                <c:pt idx="16">
                  <c:v>169.1906635354</c:v>
                </c:pt>
                <c:pt idx="17">
                  <c:v>168.099318546842</c:v>
                </c:pt>
                <c:pt idx="18">
                  <c:v>166.925067016569</c:v>
                </c:pt>
                <c:pt idx="19">
                  <c:v>165.661585556122</c:v>
                </c:pt>
                <c:pt idx="20">
                  <c:v>164.305122932156</c:v>
                </c:pt>
                <c:pt idx="21">
                  <c:v>162.85444133161</c:v>
                </c:pt>
                <c:pt idx="22">
                  <c:v>161.310628759368</c:v>
                </c:pt>
                <c:pt idx="23">
                  <c:v>159.676815738031</c:v>
                </c:pt>
                <c:pt idx="24">
                  <c:v>157.957832812229</c:v>
                </c:pt>
                <c:pt idx="25">
                  <c:v>156.159843408943</c:v>
                </c:pt>
                <c:pt idx="26">
                  <c:v>154.289981012719</c:v>
                </c:pt>
                <c:pt idx="27">
                  <c:v>152.356012209342</c:v>
                </c:pt>
                <c:pt idx="28">
                  <c:v>150.366039501569</c:v>
                </c:pt>
                <c:pt idx="29">
                  <c:v>148.328250988306</c:v>
                </c:pt>
                <c:pt idx="30">
                  <c:v>146.250718594874</c:v>
                </c:pt>
                <c:pt idx="31">
                  <c:v>144.141242699611</c:v>
                </c:pt>
                <c:pt idx="32">
                  <c:v>142.007238598055</c:v>
                </c:pt>
                <c:pt idx="33">
                  <c:v>139.855659014315</c:v>
                </c:pt>
                <c:pt idx="34">
                  <c:v>137.692946502553</c:v>
                </c:pt>
                <c:pt idx="35">
                  <c:v>135.525009792822</c:v>
                </c:pt>
                <c:pt idx="36">
                  <c:v>133.357218689392</c:v>
                </c:pt>
                <c:pt idx="37">
                  <c:v>131.194412850103</c:v>
                </c:pt>
                <c:pt idx="38">
                  <c:v>129.040920541472</c:v>
                </c:pt>
                <c:pt idx="39">
                  <c:v>126.900584200523</c:v>
                </c:pt>
                <c:pt idx="40">
                  <c:v>124.776790298582</c:v>
                </c:pt>
                <c:pt idx="41">
                  <c:v>122.672501575875</c:v>
                </c:pt>
                <c:pt idx="42">
                  <c:v>120.590290194932</c:v>
                </c:pt>
                <c:pt idx="43">
                  <c:v>118.532370750735</c:v>
                </c:pt>
                <c:pt idx="44">
                  <c:v>116.50063238583</c:v>
                </c:pt>
                <c:pt idx="45">
                  <c:v>114.496669500769</c:v>
                </c:pt>
                <c:pt idx="46">
                  <c:v>112.521810735705</c:v>
                </c:pt>
                <c:pt idx="47">
                  <c:v>110.577146038411</c:v>
                </c:pt>
                <c:pt idx="48">
                  <c:v>108.663551736755</c:v>
                </c:pt>
                <c:pt idx="49">
                  <c:v>106.781713607751</c:v>
                </c:pt>
                <c:pt idx="50">
                  <c:v>104.932147987078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348560"/>
        <c:axId val="-2076343664"/>
      </c:scatterChart>
      <c:valAx>
        <c:axId val="-2068334176"/>
        <c:scaling>
          <c:orientation val="minMax"/>
          <c:max val="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076349648"/>
        <c:crosses val="autoZero"/>
        <c:crossBetween val="midCat"/>
      </c:valAx>
      <c:valAx>
        <c:axId val="-2076349648"/>
        <c:scaling>
          <c:orientation val="minMax"/>
          <c:max val="0.8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068334176"/>
        <c:crosses val="autoZero"/>
        <c:crossBetween val="midCat"/>
      </c:valAx>
      <c:valAx>
        <c:axId val="-2076348560"/>
        <c:scaling>
          <c:orientation val="minMax"/>
        </c:scaling>
        <c:delete val="1"/>
        <c:axPos val="b"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076343664"/>
        <c:crosses val="autoZero"/>
        <c:crossBetween val="midCat"/>
      </c:valAx>
      <c:valAx>
        <c:axId val="-207634366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076348560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'sink - conic model'!$C$4</c:f>
              <c:strCache>
                <c:ptCount val="1"/>
                <c:pt idx="0">
                  <c:v>tone frequency(hz)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'sink - conic model'!$B$5:$B$55</c:f>
              <c:numCache>
                <c:formatCode>0.00_ </c:formatCode>
                <c:ptCount val="51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</c:v>
                </c:pt>
                <c:pt idx="23">
                  <c:v>-4.6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  <c:pt idx="31">
                  <c:v>-6.2</c:v>
                </c:pt>
                <c:pt idx="32">
                  <c:v>-6.4</c:v>
                </c:pt>
                <c:pt idx="33">
                  <c:v>-6.6</c:v>
                </c:pt>
                <c:pt idx="34">
                  <c:v>-6.8</c:v>
                </c:pt>
                <c:pt idx="35">
                  <c:v>-7</c:v>
                </c:pt>
                <c:pt idx="36">
                  <c:v>-7.2</c:v>
                </c:pt>
                <c:pt idx="37">
                  <c:v>-7.4</c:v>
                </c:pt>
                <c:pt idx="38">
                  <c:v>-7.6</c:v>
                </c:pt>
                <c:pt idx="39">
                  <c:v>-7.8</c:v>
                </c:pt>
                <c:pt idx="40">
                  <c:v>-8</c:v>
                </c:pt>
                <c:pt idx="41">
                  <c:v>-8.2</c:v>
                </c:pt>
                <c:pt idx="42">
                  <c:v>-8.4</c:v>
                </c:pt>
                <c:pt idx="43">
                  <c:v>-8.6</c:v>
                </c:pt>
                <c:pt idx="44">
                  <c:v>-8.8</c:v>
                </c:pt>
                <c:pt idx="45">
                  <c:v>-9</c:v>
                </c:pt>
                <c:pt idx="46">
                  <c:v>-9.2</c:v>
                </c:pt>
                <c:pt idx="47">
                  <c:v>-9.4</c:v>
                </c:pt>
                <c:pt idx="48">
                  <c:v>-9.6</c:v>
                </c:pt>
                <c:pt idx="49">
                  <c:v>-9.8</c:v>
                </c:pt>
                <c:pt idx="50">
                  <c:v>-10</c:v>
                </c:pt>
              </c:numCache>
            </c:numRef>
          </c:xVal>
          <c:yVal>
            <c:numRef>
              <c:f>'sink - conic model'!$C$5:$C$55</c:f>
              <c:numCache>
                <c:formatCode>0.00_ </c:formatCode>
                <c:ptCount val="51"/>
                <c:pt idx="0">
                  <c:v>600</c:v>
                </c:pt>
                <c:pt idx="1">
                  <c:v>596.88</c:v>
                </c:pt>
                <c:pt idx="2">
                  <c:v>593.52</c:v>
                </c:pt>
                <c:pt idx="3">
                  <c:v>589.92</c:v>
                </c:pt>
                <c:pt idx="4">
                  <c:v>586.08</c:v>
                </c:pt>
                <c:pt idx="5">
                  <c:v>582</c:v>
                </c:pt>
                <c:pt idx="6">
                  <c:v>577.68</c:v>
                </c:pt>
                <c:pt idx="7">
                  <c:v>573.12</c:v>
                </c:pt>
                <c:pt idx="8">
                  <c:v>568.32</c:v>
                </c:pt>
                <c:pt idx="9">
                  <c:v>563.28</c:v>
                </c:pt>
                <c:pt idx="10">
                  <c:v>558</c:v>
                </c:pt>
                <c:pt idx="11">
                  <c:v>552.48</c:v>
                </c:pt>
                <c:pt idx="12">
                  <c:v>546.72</c:v>
                </c:pt>
                <c:pt idx="13">
                  <c:v>540.72</c:v>
                </c:pt>
                <c:pt idx="14">
                  <c:v>534.48</c:v>
                </c:pt>
                <c:pt idx="15">
                  <c:v>528</c:v>
                </c:pt>
                <c:pt idx="16">
                  <c:v>521.28</c:v>
                </c:pt>
                <c:pt idx="17">
                  <c:v>514.32</c:v>
                </c:pt>
                <c:pt idx="18">
                  <c:v>507.12</c:v>
                </c:pt>
                <c:pt idx="19">
                  <c:v>499.68</c:v>
                </c:pt>
                <c:pt idx="20">
                  <c:v>492</c:v>
                </c:pt>
                <c:pt idx="21">
                  <c:v>484.08</c:v>
                </c:pt>
                <c:pt idx="22">
                  <c:v>475.92</c:v>
                </c:pt>
                <c:pt idx="23">
                  <c:v>467.52</c:v>
                </c:pt>
                <c:pt idx="24">
                  <c:v>458.88</c:v>
                </c:pt>
                <c:pt idx="25">
                  <c:v>450</c:v>
                </c:pt>
                <c:pt idx="26">
                  <c:v>440.88</c:v>
                </c:pt>
                <c:pt idx="27">
                  <c:v>431.52</c:v>
                </c:pt>
                <c:pt idx="28">
                  <c:v>421.92</c:v>
                </c:pt>
                <c:pt idx="29">
                  <c:v>412.08</c:v>
                </c:pt>
                <c:pt idx="30">
                  <c:v>402</c:v>
                </c:pt>
                <c:pt idx="31">
                  <c:v>391.68</c:v>
                </c:pt>
                <c:pt idx="32">
                  <c:v>381.12</c:v>
                </c:pt>
                <c:pt idx="33">
                  <c:v>370.32</c:v>
                </c:pt>
                <c:pt idx="34">
                  <c:v>359.28</c:v>
                </c:pt>
                <c:pt idx="35">
                  <c:v>348</c:v>
                </c:pt>
                <c:pt idx="36">
                  <c:v>336.48</c:v>
                </c:pt>
                <c:pt idx="37">
                  <c:v>324.72</c:v>
                </c:pt>
                <c:pt idx="38">
                  <c:v>312.72</c:v>
                </c:pt>
                <c:pt idx="39">
                  <c:v>300.48</c:v>
                </c:pt>
                <c:pt idx="40">
                  <c:v>288</c:v>
                </c:pt>
                <c:pt idx="41">
                  <c:v>275.28</c:v>
                </c:pt>
                <c:pt idx="42">
                  <c:v>262.32</c:v>
                </c:pt>
                <c:pt idx="43">
                  <c:v>249.12</c:v>
                </c:pt>
                <c:pt idx="44">
                  <c:v>235.68</c:v>
                </c:pt>
                <c:pt idx="45">
                  <c:v>222</c:v>
                </c:pt>
                <c:pt idx="46">
                  <c:v>208.08</c:v>
                </c:pt>
                <c:pt idx="47">
                  <c:v>193.92</c:v>
                </c:pt>
                <c:pt idx="48">
                  <c:v>179.52</c:v>
                </c:pt>
                <c:pt idx="49">
                  <c:v>164.88</c:v>
                </c:pt>
                <c:pt idx="50">
                  <c:v>150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343120"/>
        <c:axId val="-2076347472"/>
      </c:scatterChart>
      <c:valAx>
        <c:axId val="-2076343120"/>
        <c:scaling>
          <c:orientation val="maxMin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076347472"/>
        <c:crosses val="autoZero"/>
        <c:crossBetween val="midCat"/>
        <c:majorUnit val="1"/>
      </c:valAx>
      <c:valAx>
        <c:axId val="-207634747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07634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lift tone frequency &amp; cycle vs speed(cm/s)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'lift - reciprocal model'!$C$10</c:f>
              <c:strCache>
                <c:ptCount val="1"/>
                <c:pt idx="0">
                  <c:v>tone_frequency
(hz)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'lift - reciprocal model'!$B$11:$B$110</c:f>
              <c:numCache>
                <c:formatCode>0.00_);[Red]\(0.00\)</c:formatCode>
                <c:ptCount val="10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</c:numCache>
            </c:numRef>
          </c:xVal>
          <c:yVal>
            <c:numRef>
              <c:f>'lift - reciprocal model'!$C$11:$C$110</c:f>
              <c:numCache>
                <c:formatCode>0.00_);[Red]\(0.00\)</c:formatCode>
                <c:ptCount val="100"/>
                <c:pt idx="0">
                  <c:v>600</c:v>
                </c:pt>
                <c:pt idx="1">
                  <c:v>657.142857142857</c:v>
                </c:pt>
                <c:pt idx="2">
                  <c:v>709.090909090909</c:v>
                </c:pt>
                <c:pt idx="3">
                  <c:v>756.521739130435</c:v>
                </c:pt>
                <c:pt idx="4">
                  <c:v>800</c:v>
                </c:pt>
                <c:pt idx="5">
                  <c:v>840</c:v>
                </c:pt>
                <c:pt idx="6">
                  <c:v>876.923076923077</c:v>
                </c:pt>
                <c:pt idx="7">
                  <c:v>911.111111111111</c:v>
                </c:pt>
                <c:pt idx="8">
                  <c:v>942.857142857143</c:v>
                </c:pt>
                <c:pt idx="9">
                  <c:v>972.413793103448</c:v>
                </c:pt>
                <c:pt idx="10">
                  <c:v>1000</c:v>
                </c:pt>
                <c:pt idx="11">
                  <c:v>1025.8064516129</c:v>
                </c:pt>
                <c:pt idx="12">
                  <c:v>1050</c:v>
                </c:pt>
                <c:pt idx="13">
                  <c:v>1072.72727272727</c:v>
                </c:pt>
                <c:pt idx="14">
                  <c:v>1094.11764705882</c:v>
                </c:pt>
                <c:pt idx="15">
                  <c:v>1114.28571428571</c:v>
                </c:pt>
                <c:pt idx="16">
                  <c:v>1133.33333333333</c:v>
                </c:pt>
                <c:pt idx="17">
                  <c:v>1151.35135135135</c:v>
                </c:pt>
                <c:pt idx="18">
                  <c:v>1168.42105263158</c:v>
                </c:pt>
                <c:pt idx="19">
                  <c:v>1184.61538461538</c:v>
                </c:pt>
                <c:pt idx="20">
                  <c:v>1200</c:v>
                </c:pt>
                <c:pt idx="21">
                  <c:v>1214.63414634146</c:v>
                </c:pt>
                <c:pt idx="22">
                  <c:v>1228.57142857143</c:v>
                </c:pt>
                <c:pt idx="23">
                  <c:v>1241.86046511628</c:v>
                </c:pt>
                <c:pt idx="24">
                  <c:v>1254.54545454545</c:v>
                </c:pt>
                <c:pt idx="25">
                  <c:v>1266.66666666667</c:v>
                </c:pt>
                <c:pt idx="26">
                  <c:v>1278.26086956522</c:v>
                </c:pt>
                <c:pt idx="27">
                  <c:v>1289.36170212766</c:v>
                </c:pt>
                <c:pt idx="28">
                  <c:v>1300</c:v>
                </c:pt>
                <c:pt idx="29">
                  <c:v>1310.20408163265</c:v>
                </c:pt>
                <c:pt idx="30">
                  <c:v>1320</c:v>
                </c:pt>
                <c:pt idx="31">
                  <c:v>1329.41176470588</c:v>
                </c:pt>
                <c:pt idx="32">
                  <c:v>1338.46153846154</c:v>
                </c:pt>
                <c:pt idx="33">
                  <c:v>1347.16981132075</c:v>
                </c:pt>
                <c:pt idx="34">
                  <c:v>1355.55555555556</c:v>
                </c:pt>
                <c:pt idx="35">
                  <c:v>1363.63636363636</c:v>
                </c:pt>
                <c:pt idx="36">
                  <c:v>1371.42857142857</c:v>
                </c:pt>
                <c:pt idx="37">
                  <c:v>1378.94736842105</c:v>
                </c:pt>
                <c:pt idx="38">
                  <c:v>1386.20689655172</c:v>
                </c:pt>
                <c:pt idx="39">
                  <c:v>1393.22033898305</c:v>
                </c:pt>
                <c:pt idx="40">
                  <c:v>1400</c:v>
                </c:pt>
                <c:pt idx="41">
                  <c:v>1406.55737704918</c:v>
                </c:pt>
                <c:pt idx="42">
                  <c:v>1412.90322580645</c:v>
                </c:pt>
                <c:pt idx="43">
                  <c:v>1419.04761904762</c:v>
                </c:pt>
                <c:pt idx="44">
                  <c:v>1425</c:v>
                </c:pt>
                <c:pt idx="45">
                  <c:v>1430.76923076923</c:v>
                </c:pt>
                <c:pt idx="46">
                  <c:v>1436.36363636364</c:v>
                </c:pt>
                <c:pt idx="47">
                  <c:v>1441.79104477612</c:v>
                </c:pt>
                <c:pt idx="48">
                  <c:v>1447.05882352941</c:v>
                </c:pt>
                <c:pt idx="49">
                  <c:v>1452.17391304348</c:v>
                </c:pt>
                <c:pt idx="50">
                  <c:v>1457.14285714286</c:v>
                </c:pt>
                <c:pt idx="51">
                  <c:v>1461.97183098592</c:v>
                </c:pt>
                <c:pt idx="52">
                  <c:v>1466.66666666667</c:v>
                </c:pt>
                <c:pt idx="53">
                  <c:v>1471.23287671233</c:v>
                </c:pt>
                <c:pt idx="54">
                  <c:v>1475.67567567568</c:v>
                </c:pt>
                <c:pt idx="55">
                  <c:v>1480</c:v>
                </c:pt>
                <c:pt idx="56">
                  <c:v>1484.21052631579</c:v>
                </c:pt>
                <c:pt idx="57">
                  <c:v>1488.31168831169</c:v>
                </c:pt>
                <c:pt idx="58">
                  <c:v>1492.30769230769</c:v>
                </c:pt>
                <c:pt idx="59">
                  <c:v>1496.20253164557</c:v>
                </c:pt>
                <c:pt idx="60">
                  <c:v>1500</c:v>
                </c:pt>
                <c:pt idx="61">
                  <c:v>1503.7037037037</c:v>
                </c:pt>
                <c:pt idx="62">
                  <c:v>1507.31707317073</c:v>
                </c:pt>
                <c:pt idx="63">
                  <c:v>1510.84337349398</c:v>
                </c:pt>
                <c:pt idx="64">
                  <c:v>1514.28571428571</c:v>
                </c:pt>
                <c:pt idx="65">
                  <c:v>1517.64705882353</c:v>
                </c:pt>
                <c:pt idx="66">
                  <c:v>1520.93023255814</c:v>
                </c:pt>
                <c:pt idx="67">
                  <c:v>1524.13793103448</c:v>
                </c:pt>
                <c:pt idx="68">
                  <c:v>1527.27272727273</c:v>
                </c:pt>
                <c:pt idx="69">
                  <c:v>1530.33707865169</c:v>
                </c:pt>
                <c:pt idx="70">
                  <c:v>1533.33333333333</c:v>
                </c:pt>
                <c:pt idx="71">
                  <c:v>1536.26373626374</c:v>
                </c:pt>
                <c:pt idx="72">
                  <c:v>1539.13043478261</c:v>
                </c:pt>
                <c:pt idx="73">
                  <c:v>1541.93548387097</c:v>
                </c:pt>
                <c:pt idx="74">
                  <c:v>1544.68085106383</c:v>
                </c:pt>
                <c:pt idx="75">
                  <c:v>1547.36842105263</c:v>
                </c:pt>
                <c:pt idx="76">
                  <c:v>1550</c:v>
                </c:pt>
                <c:pt idx="77">
                  <c:v>1552.57731958763</c:v>
                </c:pt>
                <c:pt idx="78">
                  <c:v>1555.10204081633</c:v>
                </c:pt>
                <c:pt idx="79">
                  <c:v>1557.57575757576</c:v>
                </c:pt>
                <c:pt idx="80">
                  <c:v>1560</c:v>
                </c:pt>
                <c:pt idx="81">
                  <c:v>1562.37623762376</c:v>
                </c:pt>
                <c:pt idx="82">
                  <c:v>1564.70588235294</c:v>
                </c:pt>
                <c:pt idx="83">
                  <c:v>1566.99029126214</c:v>
                </c:pt>
                <c:pt idx="84">
                  <c:v>1569.23076923077</c:v>
                </c:pt>
                <c:pt idx="85">
                  <c:v>1571.42857142857</c:v>
                </c:pt>
                <c:pt idx="86">
                  <c:v>1573.58490566038</c:v>
                </c:pt>
                <c:pt idx="87">
                  <c:v>1575.70093457944</c:v>
                </c:pt>
                <c:pt idx="88">
                  <c:v>1577.77777777778</c:v>
                </c:pt>
                <c:pt idx="89">
                  <c:v>1579.81651376147</c:v>
                </c:pt>
                <c:pt idx="90">
                  <c:v>1581.81818181818</c:v>
                </c:pt>
                <c:pt idx="91">
                  <c:v>1583.78378378378</c:v>
                </c:pt>
                <c:pt idx="92">
                  <c:v>1585.71428571429</c:v>
                </c:pt>
                <c:pt idx="93">
                  <c:v>1587.61061946903</c:v>
                </c:pt>
                <c:pt idx="94">
                  <c:v>1589.47368421053</c:v>
                </c:pt>
                <c:pt idx="95">
                  <c:v>1591.30434782609</c:v>
                </c:pt>
                <c:pt idx="96">
                  <c:v>1593.10344827586</c:v>
                </c:pt>
                <c:pt idx="97">
                  <c:v>1594.87179487179</c:v>
                </c:pt>
                <c:pt idx="98">
                  <c:v>1596.61016949153</c:v>
                </c:pt>
                <c:pt idx="99">
                  <c:v>1598.31932773109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315650"/>
        <c:axId val="193891644"/>
      </c:scatterChart>
      <c:scatterChart>
        <c:scatterStyle val="smoothMarker"/>
        <c:varyColors val="0"/>
        <c:ser>
          <c:idx val="1"/>
          <c:order val="1"/>
          <c:tx>
            <c:strRef>
              <c:f>'lift - reciprocal model'!$D$10</c:f>
              <c:strCache>
                <c:ptCount val="1"/>
                <c:pt idx="0">
                  <c:v>tone_cycle
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'lift - reciprocal model'!$B$11:$B$110</c:f>
              <c:numCache>
                <c:formatCode>0.00_);[Red]\(0.00\)</c:formatCode>
                <c:ptCount val="10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</c:numCache>
            </c:numRef>
          </c:xVal>
          <c:yVal>
            <c:numRef>
              <c:f>'lift - reciprocal model'!$D$11:$D$110</c:f>
              <c:numCache>
                <c:formatCode>0.00_ </c:formatCode>
                <c:ptCount val="100"/>
                <c:pt idx="0">
                  <c:v>500</c:v>
                </c:pt>
                <c:pt idx="1">
                  <c:v>476.5625</c:v>
                </c:pt>
                <c:pt idx="2">
                  <c:v>455.882352941176</c:v>
                </c:pt>
                <c:pt idx="3">
                  <c:v>437.5</c:v>
                </c:pt>
                <c:pt idx="4">
                  <c:v>421.052631578947</c:v>
                </c:pt>
                <c:pt idx="5">
                  <c:v>406.25</c:v>
                </c:pt>
                <c:pt idx="6">
                  <c:v>392.857142857143</c:v>
                </c:pt>
                <c:pt idx="7">
                  <c:v>380.681818181818</c:v>
                </c:pt>
                <c:pt idx="8">
                  <c:v>369.565217391304</c:v>
                </c:pt>
                <c:pt idx="9">
                  <c:v>359.375</c:v>
                </c:pt>
                <c:pt idx="10">
                  <c:v>350</c:v>
                </c:pt>
                <c:pt idx="11">
                  <c:v>341.346153846154</c:v>
                </c:pt>
                <c:pt idx="12">
                  <c:v>333.333333333333</c:v>
                </c:pt>
                <c:pt idx="13">
                  <c:v>325.892857142857</c:v>
                </c:pt>
                <c:pt idx="14">
                  <c:v>318.965517241379</c:v>
                </c:pt>
                <c:pt idx="15">
                  <c:v>312.5</c:v>
                </c:pt>
                <c:pt idx="16">
                  <c:v>306.451612903226</c:v>
                </c:pt>
                <c:pt idx="17">
                  <c:v>300.78125</c:v>
                </c:pt>
                <c:pt idx="18">
                  <c:v>295.454545454545</c:v>
                </c:pt>
                <c:pt idx="19">
                  <c:v>290.441176470588</c:v>
                </c:pt>
                <c:pt idx="20">
                  <c:v>285.714285714286</c:v>
                </c:pt>
                <c:pt idx="21">
                  <c:v>281.25</c:v>
                </c:pt>
                <c:pt idx="22">
                  <c:v>277.027027027027</c:v>
                </c:pt>
                <c:pt idx="23">
                  <c:v>273.026315789474</c:v>
                </c:pt>
                <c:pt idx="24">
                  <c:v>269.230769230769</c:v>
                </c:pt>
                <c:pt idx="25">
                  <c:v>265.625</c:v>
                </c:pt>
                <c:pt idx="26">
                  <c:v>262.19512195122</c:v>
                </c:pt>
                <c:pt idx="27">
                  <c:v>258.928571428571</c:v>
                </c:pt>
                <c:pt idx="28">
                  <c:v>255.813953488372</c:v>
                </c:pt>
                <c:pt idx="29">
                  <c:v>252.840909090909</c:v>
                </c:pt>
                <c:pt idx="30">
                  <c:v>250</c:v>
                </c:pt>
                <c:pt idx="31">
                  <c:v>247.282608695652</c:v>
                </c:pt>
                <c:pt idx="32">
                  <c:v>244.68085106383</c:v>
                </c:pt>
                <c:pt idx="33">
                  <c:v>242.1875</c:v>
                </c:pt>
                <c:pt idx="34">
                  <c:v>239.795918367347</c:v>
                </c:pt>
                <c:pt idx="35">
                  <c:v>237.5</c:v>
                </c:pt>
                <c:pt idx="36">
                  <c:v>235.294117647059</c:v>
                </c:pt>
                <c:pt idx="37">
                  <c:v>233.173076923077</c:v>
                </c:pt>
                <c:pt idx="38">
                  <c:v>231.132075471698</c:v>
                </c:pt>
                <c:pt idx="39">
                  <c:v>229.166666666667</c:v>
                </c:pt>
                <c:pt idx="40">
                  <c:v>227.272727272727</c:v>
                </c:pt>
                <c:pt idx="41">
                  <c:v>225.446428571429</c:v>
                </c:pt>
                <c:pt idx="42">
                  <c:v>223.684210526316</c:v>
                </c:pt>
                <c:pt idx="43">
                  <c:v>221.98275862069</c:v>
                </c:pt>
                <c:pt idx="44">
                  <c:v>220.338983050847</c:v>
                </c:pt>
                <c:pt idx="45">
                  <c:v>218.75</c:v>
                </c:pt>
                <c:pt idx="46">
                  <c:v>217.213114754098</c:v>
                </c:pt>
                <c:pt idx="47">
                  <c:v>215.725806451613</c:v>
                </c:pt>
                <c:pt idx="48">
                  <c:v>214.285714285714</c:v>
                </c:pt>
                <c:pt idx="49">
                  <c:v>212.890625</c:v>
                </c:pt>
                <c:pt idx="50">
                  <c:v>211.538461538462</c:v>
                </c:pt>
                <c:pt idx="51">
                  <c:v>210.227272727273</c:v>
                </c:pt>
                <c:pt idx="52">
                  <c:v>208.955223880597</c:v>
                </c:pt>
                <c:pt idx="53">
                  <c:v>207.720588235294</c:v>
                </c:pt>
                <c:pt idx="54">
                  <c:v>206.521739130435</c:v>
                </c:pt>
                <c:pt idx="55">
                  <c:v>205.357142857143</c:v>
                </c:pt>
                <c:pt idx="56">
                  <c:v>204.225352112676</c:v>
                </c:pt>
                <c:pt idx="57">
                  <c:v>203.125</c:v>
                </c:pt>
                <c:pt idx="58">
                  <c:v>202.054794520548</c:v>
                </c:pt>
                <c:pt idx="59">
                  <c:v>201.013513513514</c:v>
                </c:pt>
                <c:pt idx="60">
                  <c:v>200</c:v>
                </c:pt>
                <c:pt idx="61">
                  <c:v>199.013157894737</c:v>
                </c:pt>
                <c:pt idx="62">
                  <c:v>198.051948051948</c:v>
                </c:pt>
                <c:pt idx="63">
                  <c:v>197.115384615385</c:v>
                </c:pt>
                <c:pt idx="64">
                  <c:v>196.20253164557</c:v>
                </c:pt>
                <c:pt idx="65">
                  <c:v>195.3125</c:v>
                </c:pt>
                <c:pt idx="66">
                  <c:v>194.444444444444</c:v>
                </c:pt>
                <c:pt idx="67">
                  <c:v>193.59756097561</c:v>
                </c:pt>
                <c:pt idx="68">
                  <c:v>192.771084337349</c:v>
                </c:pt>
                <c:pt idx="69">
                  <c:v>191.964285714286</c:v>
                </c:pt>
                <c:pt idx="70">
                  <c:v>191.176470588235</c:v>
                </c:pt>
                <c:pt idx="71">
                  <c:v>190.406976744186</c:v>
                </c:pt>
                <c:pt idx="72">
                  <c:v>189.655172413793</c:v>
                </c:pt>
                <c:pt idx="73">
                  <c:v>188.920454545455</c:v>
                </c:pt>
                <c:pt idx="74">
                  <c:v>188.202247191011</c:v>
                </c:pt>
                <c:pt idx="75">
                  <c:v>187.5</c:v>
                </c:pt>
                <c:pt idx="76">
                  <c:v>186.813186813187</c:v>
                </c:pt>
                <c:pt idx="77">
                  <c:v>186.141304347826</c:v>
                </c:pt>
                <c:pt idx="78">
                  <c:v>185.483870967742</c:v>
                </c:pt>
                <c:pt idx="79">
                  <c:v>184.840425531915</c:v>
                </c:pt>
                <c:pt idx="80">
                  <c:v>184.210526315789</c:v>
                </c:pt>
                <c:pt idx="81">
                  <c:v>183.59375</c:v>
                </c:pt>
                <c:pt idx="82">
                  <c:v>182.989690721649</c:v>
                </c:pt>
                <c:pt idx="83">
                  <c:v>182.397959183673</c:v>
                </c:pt>
                <c:pt idx="84">
                  <c:v>181.818181818182</c:v>
                </c:pt>
                <c:pt idx="85">
                  <c:v>181.25</c:v>
                </c:pt>
                <c:pt idx="86">
                  <c:v>180.693069306931</c:v>
                </c:pt>
                <c:pt idx="87">
                  <c:v>180.147058823529</c:v>
                </c:pt>
                <c:pt idx="88">
                  <c:v>179.611650485437</c:v>
                </c:pt>
                <c:pt idx="89">
                  <c:v>179.086538461538</c:v>
                </c:pt>
                <c:pt idx="90">
                  <c:v>178.571428571429</c:v>
                </c:pt>
                <c:pt idx="91">
                  <c:v>178.066037735849</c:v>
                </c:pt>
                <c:pt idx="92">
                  <c:v>177.570093457944</c:v>
                </c:pt>
                <c:pt idx="93">
                  <c:v>177.083333333333</c:v>
                </c:pt>
                <c:pt idx="94">
                  <c:v>176.605504587156</c:v>
                </c:pt>
                <c:pt idx="95">
                  <c:v>176.136363636364</c:v>
                </c:pt>
                <c:pt idx="96">
                  <c:v>175.675675675676</c:v>
                </c:pt>
                <c:pt idx="97">
                  <c:v>175.223214285714</c:v>
                </c:pt>
                <c:pt idx="98">
                  <c:v>174.778761061947</c:v>
                </c:pt>
                <c:pt idx="99">
                  <c:v>174.342105263158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88195"/>
        <c:axId val="350390110"/>
      </c:scatterChart>
      <c:valAx>
        <c:axId val="776315650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3891644"/>
        <c:crosses val="autoZero"/>
        <c:crossBetween val="midCat"/>
      </c:valAx>
      <c:valAx>
        <c:axId val="193891644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6315650"/>
        <c:crosses val="autoZero"/>
        <c:crossBetween val="midCat"/>
      </c:valAx>
      <c:valAx>
        <c:axId val="581588195"/>
        <c:scaling>
          <c:orientation val="minMax"/>
          <c:max val="2000"/>
        </c:scaling>
        <c:delete val="0"/>
        <c:axPos val="t"/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0390110"/>
        <c:crosses val="max"/>
        <c:crossBetween val="midCat"/>
      </c:valAx>
      <c:valAx>
        <c:axId val="350390110"/>
        <c:scaling>
          <c:orientation val="minMax"/>
          <c:min val="1.8"/>
        </c:scaling>
        <c:delete val="0"/>
        <c:axPos val="r"/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588195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lift tone duty(% &amp; ms) vs speed(cm/s)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4"/>
          <c:order val="4"/>
          <c:tx>
            <c:strRef>
              <c:f>'lift - reciprocal model'!$F$10</c:f>
              <c:strCache>
                <c:ptCount val="1"/>
                <c:pt idx="0">
                  <c:v>tone_duty
(%)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'lift - reciprocal model'!$B$11:$B$110</c:f>
              <c:numCache>
                <c:formatCode>0.00_);[Red]\(0.00\)</c:formatCode>
                <c:ptCount val="10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</c:numCache>
            </c:numRef>
          </c:xVal>
          <c:yVal>
            <c:numRef>
              <c:f>'lift - reciprocal model'!$F$11:$F$110</c:f>
              <c:numCache>
                <c:formatCode>0.00_);[Red]\(0.00\)</c:formatCode>
                <c:ptCount val="100"/>
                <c:pt idx="0">
                  <c:v>0.4</c:v>
                </c:pt>
                <c:pt idx="1">
                  <c:v>0.40998738965952</c:v>
                </c:pt>
                <c:pt idx="2">
                  <c:v>0.41921146953405</c:v>
                </c:pt>
                <c:pt idx="3">
                  <c:v>0.427755102040816</c:v>
                </c:pt>
                <c:pt idx="4">
                  <c:v>0.435689655172414</c:v>
                </c:pt>
                <c:pt idx="5">
                  <c:v>0.443076923076923</c:v>
                </c:pt>
                <c:pt idx="6">
                  <c:v>0.449970674486803</c:v>
                </c:pt>
                <c:pt idx="7">
                  <c:v>0.456417910447761</c:v>
                </c:pt>
                <c:pt idx="8">
                  <c:v>0.462459893048129</c:v>
                </c:pt>
                <c:pt idx="9">
                  <c:v>0.468132992327366</c:v>
                </c:pt>
                <c:pt idx="10">
                  <c:v>0.473469387755103</c:v>
                </c:pt>
                <c:pt idx="11">
                  <c:v>0.478497652582159</c:v>
                </c:pt>
                <c:pt idx="12">
                  <c:v>0.483243243243243</c:v>
                </c:pt>
                <c:pt idx="13">
                  <c:v>0.487728911319396</c:v>
                </c:pt>
                <c:pt idx="14">
                  <c:v>0.491975051975052</c:v>
                </c:pt>
                <c:pt idx="15">
                  <c:v>0.496</c:v>
                </c:pt>
                <c:pt idx="16">
                  <c:v>0.49982028241335</c:v>
                </c:pt>
                <c:pt idx="17">
                  <c:v>0.503450834879405</c:v>
                </c:pt>
                <c:pt idx="18">
                  <c:v>0.50690518783542</c:v>
                </c:pt>
                <c:pt idx="19">
                  <c:v>0.510195627157652</c:v>
                </c:pt>
                <c:pt idx="20">
                  <c:v>0.513333333333335</c:v>
                </c:pt>
                <c:pt idx="21">
                  <c:v>0.51632850241546</c:v>
                </c:pt>
                <c:pt idx="22">
                  <c:v>0.519190451478985</c:v>
                </c:pt>
                <c:pt idx="23">
                  <c:v>0.521927710843374</c:v>
                </c:pt>
                <c:pt idx="24">
                  <c:v>0.524548104956267</c:v>
                </c:pt>
                <c:pt idx="25">
                  <c:v>0.527058823529412</c:v>
                </c:pt>
                <c:pt idx="26">
                  <c:v>0.529466484268127</c:v>
                </c:pt>
                <c:pt idx="27">
                  <c:v>0.531777188328914</c:v>
                </c:pt>
                <c:pt idx="28">
                  <c:v>0.533996569468269</c:v>
                </c:pt>
                <c:pt idx="29">
                  <c:v>0.536129837702873</c:v>
                </c:pt>
                <c:pt idx="30">
                  <c:v>0.53818181818182</c:v>
                </c:pt>
                <c:pt idx="31">
                  <c:v>0.540156985871273</c:v>
                </c:pt>
                <c:pt idx="32">
                  <c:v>0.542059496567504</c:v>
                </c:pt>
                <c:pt idx="33">
                  <c:v>0.543893214682979</c:v>
                </c:pt>
                <c:pt idx="34">
                  <c:v>0.545661738189688</c:v>
                </c:pt>
                <c:pt idx="35">
                  <c:v>0.547368421052632</c:v>
                </c:pt>
                <c:pt idx="36">
                  <c:v>0.549016393442621</c:v>
                </c:pt>
                <c:pt idx="37">
                  <c:v>0.550608579980049</c:v>
                </c:pt>
                <c:pt idx="38">
                  <c:v>0.552147716229351</c:v>
                </c:pt>
                <c:pt idx="39">
                  <c:v>0.553636363636364</c:v>
                </c:pt>
                <c:pt idx="40">
                  <c:v>0.555076923076922</c:v>
                </c:pt>
                <c:pt idx="41">
                  <c:v>0.556471647164715</c:v>
                </c:pt>
                <c:pt idx="42">
                  <c:v>0.557822651448639</c:v>
                </c:pt>
                <c:pt idx="43">
                  <c:v>0.559131924614508</c:v>
                </c:pt>
                <c:pt idx="44">
                  <c:v>0.560401337792641</c:v>
                </c:pt>
                <c:pt idx="45">
                  <c:v>0.561632653061225</c:v>
                </c:pt>
                <c:pt idx="46">
                  <c:v>0.562827531225088</c:v>
                </c:pt>
                <c:pt idx="47">
                  <c:v>0.563987538940812</c:v>
                </c:pt>
                <c:pt idx="48">
                  <c:v>0.565114155251142</c:v>
                </c:pt>
                <c:pt idx="49">
                  <c:v>0.566208777584926</c:v>
                </c:pt>
                <c:pt idx="50">
                  <c:v>0.567272727272727</c:v>
                </c:pt>
                <c:pt idx="51">
                  <c:v>0.568307254623043</c:v>
                </c:pt>
                <c:pt idx="52">
                  <c:v>0.569313543599258</c:v>
                </c:pt>
                <c:pt idx="53">
                  <c:v>0.570292716133422</c:v>
                </c:pt>
                <c:pt idx="54">
                  <c:v>0.571245836109261</c:v>
                </c:pt>
                <c:pt idx="55">
                  <c:v>0.572173913043478</c:v>
                </c:pt>
                <c:pt idx="56">
                  <c:v>0.573077905491698</c:v>
                </c:pt>
                <c:pt idx="57">
                  <c:v>0.573958724202629</c:v>
                </c:pt>
                <c:pt idx="58">
                  <c:v>0.574817235041862</c:v>
                </c:pt>
                <c:pt idx="59">
                  <c:v>0.575654261704683</c:v>
                </c:pt>
                <c:pt idx="60">
                  <c:v>0.576470588235295</c:v>
                </c:pt>
                <c:pt idx="61">
                  <c:v>0.577266961368444</c:v>
                </c:pt>
                <c:pt idx="62">
                  <c:v>0.578044092707746</c:v>
                </c:pt>
                <c:pt idx="63">
                  <c:v>0.57880266075388</c:v>
                </c:pt>
                <c:pt idx="64">
                  <c:v>0.579543312794489</c:v>
                </c:pt>
                <c:pt idx="65">
                  <c:v>0.580266666666665</c:v>
                </c:pt>
                <c:pt idx="66">
                  <c:v>0.580973312401884</c:v>
                </c:pt>
                <c:pt idx="67">
                  <c:v>0.581663813762411</c:v>
                </c:pt>
                <c:pt idx="68">
                  <c:v>0.582338709677419</c:v>
                </c:pt>
                <c:pt idx="69">
                  <c:v>0.582998515586342</c:v>
                </c:pt>
                <c:pt idx="70">
                  <c:v>0.583643724696356</c:v>
                </c:pt>
                <c:pt idx="71">
                  <c:v>0.584274809160305</c:v>
                </c:pt>
                <c:pt idx="72">
                  <c:v>0.584892221180879</c:v>
                </c:pt>
                <c:pt idx="73">
                  <c:v>0.585496394046339</c:v>
                </c:pt>
                <c:pt idx="74">
                  <c:v>0.586087743102667</c:v>
                </c:pt>
                <c:pt idx="75">
                  <c:v>0.586666666666667</c:v>
                </c:pt>
                <c:pt idx="76">
                  <c:v>0.587233546884102</c:v>
                </c:pt>
                <c:pt idx="77">
                  <c:v>0.587788750536709</c:v>
                </c:pt>
                <c:pt idx="78">
                  <c:v>0.588332629801604</c:v>
                </c:pt>
                <c:pt idx="79">
                  <c:v>0.588865522966243</c:v>
                </c:pt>
                <c:pt idx="80">
                  <c:v>0.589387755102043</c:v>
                </c:pt>
                <c:pt idx="81">
                  <c:v>0.589899638699318</c:v>
                </c:pt>
                <c:pt idx="82">
                  <c:v>0.590401474266157</c:v>
                </c:pt>
                <c:pt idx="83">
                  <c:v>0.590893550893552</c:v>
                </c:pt>
                <c:pt idx="84">
                  <c:v>0.591376146788994</c:v>
                </c:pt>
                <c:pt idx="85">
                  <c:v>0.591849529780563</c:v>
                </c:pt>
                <c:pt idx="86">
                  <c:v>0.59231395779341</c:v>
                </c:pt>
                <c:pt idx="87">
                  <c:v>0.59276967930029</c:v>
                </c:pt>
                <c:pt idx="88">
                  <c:v>0.593216933747909</c:v>
                </c:pt>
                <c:pt idx="89">
                  <c:v>0.593655951960437</c:v>
                </c:pt>
                <c:pt idx="90">
                  <c:v>0.594086956521738</c:v>
                </c:pt>
                <c:pt idx="91">
                  <c:v>0.594510162137473</c:v>
                </c:pt>
                <c:pt idx="92">
                  <c:v>0.59492577597841</c:v>
                </c:pt>
                <c:pt idx="93">
                  <c:v>0.59533399800598</c:v>
                </c:pt>
                <c:pt idx="94">
                  <c:v>0.595735021281237</c:v>
                </c:pt>
                <c:pt idx="95">
                  <c:v>0.596129032258065</c:v>
                </c:pt>
                <c:pt idx="96">
                  <c:v>0.596516211061665</c:v>
                </c:pt>
                <c:pt idx="97">
                  <c:v>0.596896731753157</c:v>
                </c:pt>
                <c:pt idx="98">
                  <c:v>0.597270762581043</c:v>
                </c:pt>
                <c:pt idx="99">
                  <c:v>0.59763846622033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067606"/>
        <c:axId val="6628539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'lift - reciprocal model'!$C$10</c15:sqref>
                        </c15:formulaRef>
                      </c:ext>
                    </c:extLst>
                    <c:strCache>
                      <c:ptCount val="1"/>
                      <c:pt idx="0">
                        <c:v>tone_frequency
(hz)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0.2</c:v>
                      </c:pt>
                      <c:pt idx="2">
                        <c:v>0.4</c:v>
                      </c:pt>
                      <c:pt idx="3">
                        <c:v>0.6</c:v>
                      </c:pt>
                      <c:pt idx="4">
                        <c:v>0.8</c:v>
                      </c:pt>
                      <c:pt idx="5">
                        <c:v>1</c:v>
                      </c:pt>
                      <c:pt idx="6">
                        <c:v>1.2</c:v>
                      </c:pt>
                      <c:pt idx="7">
                        <c:v>1.4</c:v>
                      </c:pt>
                      <c:pt idx="8">
                        <c:v>1.6</c:v>
                      </c:pt>
                      <c:pt idx="9">
                        <c:v>1.8</c:v>
                      </c:pt>
                      <c:pt idx="10">
                        <c:v>2</c:v>
                      </c:pt>
                      <c:pt idx="11">
                        <c:v>2.2</c:v>
                      </c:pt>
                      <c:pt idx="12">
                        <c:v>2.4</c:v>
                      </c:pt>
                      <c:pt idx="13">
                        <c:v>2.6</c:v>
                      </c:pt>
                      <c:pt idx="14">
                        <c:v>2.8</c:v>
                      </c:pt>
                      <c:pt idx="15">
                        <c:v>3</c:v>
                      </c:pt>
                      <c:pt idx="16">
                        <c:v>3.2</c:v>
                      </c:pt>
                      <c:pt idx="17">
                        <c:v>3.4</c:v>
                      </c:pt>
                      <c:pt idx="18">
                        <c:v>3.6</c:v>
                      </c:pt>
                      <c:pt idx="19">
                        <c:v>3.8</c:v>
                      </c:pt>
                      <c:pt idx="20">
                        <c:v>4</c:v>
                      </c:pt>
                      <c:pt idx="21">
                        <c:v>4.2</c:v>
                      </c:pt>
                      <c:pt idx="22">
                        <c:v>4.4</c:v>
                      </c:pt>
                      <c:pt idx="23">
                        <c:v>4.6</c:v>
                      </c:pt>
                      <c:pt idx="24">
                        <c:v>4.8</c:v>
                      </c:pt>
                      <c:pt idx="25">
                        <c:v>5</c:v>
                      </c:pt>
                      <c:pt idx="26">
                        <c:v>5.2</c:v>
                      </c:pt>
                      <c:pt idx="27">
                        <c:v>5.4</c:v>
                      </c:pt>
                      <c:pt idx="28">
                        <c:v>5.6</c:v>
                      </c:pt>
                      <c:pt idx="29">
                        <c:v>5.8</c:v>
                      </c:pt>
                      <c:pt idx="30">
                        <c:v>6</c:v>
                      </c:pt>
                      <c:pt idx="31">
                        <c:v>6.2</c:v>
                      </c:pt>
                      <c:pt idx="32">
                        <c:v>6.4</c:v>
                      </c:pt>
                      <c:pt idx="33">
                        <c:v>6.6</c:v>
                      </c:pt>
                      <c:pt idx="34">
                        <c:v>6.8</c:v>
                      </c:pt>
                      <c:pt idx="35">
                        <c:v>7</c:v>
                      </c:pt>
                      <c:pt idx="36">
                        <c:v>7.2</c:v>
                      </c:pt>
                      <c:pt idx="37">
                        <c:v>7.4</c:v>
                      </c:pt>
                      <c:pt idx="38">
                        <c:v>7.6</c:v>
                      </c:pt>
                      <c:pt idx="39">
                        <c:v>7.8</c:v>
                      </c:pt>
                      <c:pt idx="40">
                        <c:v>8</c:v>
                      </c:pt>
                      <c:pt idx="41">
                        <c:v>8.2</c:v>
                      </c:pt>
                      <c:pt idx="42">
                        <c:v>8.4</c:v>
                      </c:pt>
                      <c:pt idx="43">
                        <c:v>8.6</c:v>
                      </c:pt>
                      <c:pt idx="44">
                        <c:v>8.8</c:v>
                      </c:pt>
                      <c:pt idx="45">
                        <c:v>9</c:v>
                      </c:pt>
                      <c:pt idx="46">
                        <c:v>9.2</c:v>
                      </c:pt>
                      <c:pt idx="47">
                        <c:v>9.4</c:v>
                      </c:pt>
                      <c:pt idx="48">
                        <c:v>9.6</c:v>
                      </c:pt>
                      <c:pt idx="49">
                        <c:v>9.8</c:v>
                      </c:pt>
                      <c:pt idx="50">
                        <c:v>10</c:v>
                      </c:pt>
                      <c:pt idx="51">
                        <c:v>10.2</c:v>
                      </c:pt>
                      <c:pt idx="52">
                        <c:v>10.4</c:v>
                      </c:pt>
                      <c:pt idx="53">
                        <c:v>10.6</c:v>
                      </c:pt>
                      <c:pt idx="54">
                        <c:v>10.8</c:v>
                      </c:pt>
                      <c:pt idx="55">
                        <c:v>11</c:v>
                      </c:pt>
                      <c:pt idx="56">
                        <c:v>11.2</c:v>
                      </c:pt>
                      <c:pt idx="57">
                        <c:v>11.4</c:v>
                      </c:pt>
                      <c:pt idx="58">
                        <c:v>11.6</c:v>
                      </c:pt>
                      <c:pt idx="59">
                        <c:v>11.8</c:v>
                      </c:pt>
                      <c:pt idx="60">
                        <c:v>12</c:v>
                      </c:pt>
                      <c:pt idx="61">
                        <c:v>12.2</c:v>
                      </c:pt>
                      <c:pt idx="62">
                        <c:v>12.4</c:v>
                      </c:pt>
                      <c:pt idx="63">
                        <c:v>12.6</c:v>
                      </c:pt>
                      <c:pt idx="64">
                        <c:v>12.8</c:v>
                      </c:pt>
                      <c:pt idx="65">
                        <c:v>13</c:v>
                      </c:pt>
                      <c:pt idx="66">
                        <c:v>13.2</c:v>
                      </c:pt>
                      <c:pt idx="67">
                        <c:v>13.4</c:v>
                      </c:pt>
                      <c:pt idx="68">
                        <c:v>13.6</c:v>
                      </c:pt>
                      <c:pt idx="69">
                        <c:v>13.8</c:v>
                      </c:pt>
                      <c:pt idx="70">
                        <c:v>14</c:v>
                      </c:pt>
                      <c:pt idx="71">
                        <c:v>14.2</c:v>
                      </c:pt>
                      <c:pt idx="72">
                        <c:v>14.4</c:v>
                      </c:pt>
                      <c:pt idx="73">
                        <c:v>14.6</c:v>
                      </c:pt>
                      <c:pt idx="74">
                        <c:v>14.8</c:v>
                      </c:pt>
                      <c:pt idx="75">
                        <c:v>15</c:v>
                      </c:pt>
                      <c:pt idx="76">
                        <c:v>15.2</c:v>
                      </c:pt>
                      <c:pt idx="77">
                        <c:v>15.4</c:v>
                      </c:pt>
                      <c:pt idx="78">
                        <c:v>15.6</c:v>
                      </c:pt>
                      <c:pt idx="79">
                        <c:v>15.8</c:v>
                      </c:pt>
                      <c:pt idx="80">
                        <c:v>16</c:v>
                      </c:pt>
                      <c:pt idx="81">
                        <c:v>16.2</c:v>
                      </c:pt>
                      <c:pt idx="82">
                        <c:v>16.4</c:v>
                      </c:pt>
                      <c:pt idx="83">
                        <c:v>16.6</c:v>
                      </c:pt>
                      <c:pt idx="84">
                        <c:v>16.8</c:v>
                      </c:pt>
                      <c:pt idx="85">
                        <c:v>17</c:v>
                      </c:pt>
                      <c:pt idx="86">
                        <c:v>17.2</c:v>
                      </c:pt>
                      <c:pt idx="87">
                        <c:v>17.4</c:v>
                      </c:pt>
                      <c:pt idx="88">
                        <c:v>17.6</c:v>
                      </c:pt>
                      <c:pt idx="89">
                        <c:v>17.8</c:v>
                      </c:pt>
                      <c:pt idx="90">
                        <c:v>18</c:v>
                      </c:pt>
                      <c:pt idx="91">
                        <c:v>18.2</c:v>
                      </c:pt>
                      <c:pt idx="92">
                        <c:v>18.4</c:v>
                      </c:pt>
                      <c:pt idx="93">
                        <c:v>18.6</c:v>
                      </c:pt>
                      <c:pt idx="94">
                        <c:v>18.8</c:v>
                      </c:pt>
                      <c:pt idx="95">
                        <c:v>19</c:v>
                      </c:pt>
                      <c:pt idx="96">
                        <c:v>19.2</c:v>
                      </c:pt>
                      <c:pt idx="97">
                        <c:v>19.4</c:v>
                      </c:pt>
                      <c:pt idx="98">
                        <c:v>19.6</c:v>
                      </c:pt>
                      <c:pt idx="99">
                        <c:v>19.8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100"/>
                      <c:pt idx="0">
                        <c:v>600</c:v>
                      </c:pt>
                      <c:pt idx="1">
                        <c:v>638.709677419355</c:v>
                      </c:pt>
                      <c:pt idx="2">
                        <c:v>675</c:v>
                      </c:pt>
                      <c:pt idx="3">
                        <c:v>709.090909090909</c:v>
                      </c:pt>
                      <c:pt idx="4">
                        <c:v>741.176470588235</c:v>
                      </c:pt>
                      <c:pt idx="5">
                        <c:v>771.428571428571</c:v>
                      </c:pt>
                      <c:pt idx="6">
                        <c:v>800</c:v>
                      </c:pt>
                      <c:pt idx="7">
                        <c:v>827.027027027027</c:v>
                      </c:pt>
                      <c:pt idx="8">
                        <c:v>852.631578947368</c:v>
                      </c:pt>
                      <c:pt idx="9">
                        <c:v>876.923076923077</c:v>
                      </c:pt>
                      <c:pt idx="10">
                        <c:v>900</c:v>
                      </c:pt>
                      <c:pt idx="11">
                        <c:v>921.951219512195</c:v>
                      </c:pt>
                      <c:pt idx="12">
                        <c:v>942.857142857143</c:v>
                      </c:pt>
                      <c:pt idx="13">
                        <c:v>962.790697674419</c:v>
                      </c:pt>
                      <c:pt idx="14">
                        <c:v>981.818181818182</c:v>
                      </c:pt>
                      <c:pt idx="15">
                        <c:v>1000</c:v>
                      </c:pt>
                      <c:pt idx="16">
                        <c:v>1017.39130434783</c:v>
                      </c:pt>
                      <c:pt idx="17">
                        <c:v>1034.04255319149</c:v>
                      </c:pt>
                      <c:pt idx="18">
                        <c:v>1050</c:v>
                      </c:pt>
                      <c:pt idx="19">
                        <c:v>1065.30612244898</c:v>
                      </c:pt>
                      <c:pt idx="20">
                        <c:v>1080</c:v>
                      </c:pt>
                      <c:pt idx="21">
                        <c:v>1094.11764705882</c:v>
                      </c:pt>
                      <c:pt idx="22">
                        <c:v>1107.69230769231</c:v>
                      </c:pt>
                      <c:pt idx="23">
                        <c:v>1120.75471698113</c:v>
                      </c:pt>
                      <c:pt idx="24">
                        <c:v>1133.33333333333</c:v>
                      </c:pt>
                      <c:pt idx="25">
                        <c:v>1145.45454545455</c:v>
                      </c:pt>
                      <c:pt idx="26">
                        <c:v>1157.14285714286</c:v>
                      </c:pt>
                      <c:pt idx="27">
                        <c:v>1168.42105263158</c:v>
                      </c:pt>
                      <c:pt idx="28">
                        <c:v>1179.31034482759</c:v>
                      </c:pt>
                      <c:pt idx="29">
                        <c:v>1189.83050847458</c:v>
                      </c:pt>
                      <c:pt idx="30">
                        <c:v>1200</c:v>
                      </c:pt>
                      <c:pt idx="31">
                        <c:v>1209.83606557377</c:v>
                      </c:pt>
                      <c:pt idx="32">
                        <c:v>1219.35483870968</c:v>
                      </c:pt>
                      <c:pt idx="33">
                        <c:v>1228.57142857143</c:v>
                      </c:pt>
                      <c:pt idx="34">
                        <c:v>1237.5</c:v>
                      </c:pt>
                      <c:pt idx="35">
                        <c:v>1246.15384615385</c:v>
                      </c:pt>
                      <c:pt idx="36">
                        <c:v>1254.54545454545</c:v>
                      </c:pt>
                      <c:pt idx="37">
                        <c:v>1262.68656716418</c:v>
                      </c:pt>
                      <c:pt idx="38">
                        <c:v>1270.58823529412</c:v>
                      </c:pt>
                      <c:pt idx="39">
                        <c:v>1278.26086956522</c:v>
                      </c:pt>
                      <c:pt idx="40">
                        <c:v>1285.71428571429</c:v>
                      </c:pt>
                      <c:pt idx="41">
                        <c:v>1292.95774647887</c:v>
                      </c:pt>
                      <c:pt idx="42">
                        <c:v>1300</c:v>
                      </c:pt>
                      <c:pt idx="43">
                        <c:v>1306.84931506849</c:v>
                      </c:pt>
                      <c:pt idx="44">
                        <c:v>1313.51351351351</c:v>
                      </c:pt>
                      <c:pt idx="45">
                        <c:v>1320</c:v>
                      </c:pt>
                      <c:pt idx="46">
                        <c:v>1326.31578947368</c:v>
                      </c:pt>
                      <c:pt idx="47">
                        <c:v>1332.46753246753</c:v>
                      </c:pt>
                      <c:pt idx="48">
                        <c:v>1338.46153846154</c:v>
                      </c:pt>
                      <c:pt idx="49">
                        <c:v>1344.30379746835</c:v>
                      </c:pt>
                      <c:pt idx="50">
                        <c:v>1350</c:v>
                      </c:pt>
                      <c:pt idx="51">
                        <c:v>1355.55555555556</c:v>
                      </c:pt>
                      <c:pt idx="52">
                        <c:v>1360.9756097561</c:v>
                      </c:pt>
                      <c:pt idx="53">
                        <c:v>1366.26506024096</c:v>
                      </c:pt>
                      <c:pt idx="54">
                        <c:v>1371.42857142857</c:v>
                      </c:pt>
                      <c:pt idx="55">
                        <c:v>1376.47058823529</c:v>
                      </c:pt>
                      <c:pt idx="56">
                        <c:v>1381.39534883721</c:v>
                      </c:pt>
                      <c:pt idx="57">
                        <c:v>1386.20689655172</c:v>
                      </c:pt>
                      <c:pt idx="58">
                        <c:v>1390.90909090909</c:v>
                      </c:pt>
                      <c:pt idx="59">
                        <c:v>1395.50561797753</c:v>
                      </c:pt>
                      <c:pt idx="60">
                        <c:v>1400</c:v>
                      </c:pt>
                      <c:pt idx="61">
                        <c:v>1404.3956043956</c:v>
                      </c:pt>
                      <c:pt idx="62">
                        <c:v>1408.69565217391</c:v>
                      </c:pt>
                      <c:pt idx="63">
                        <c:v>1412.90322580645</c:v>
                      </c:pt>
                      <c:pt idx="64">
                        <c:v>1417.02127659574</c:v>
                      </c:pt>
                      <c:pt idx="65">
                        <c:v>1421.05263157895</c:v>
                      </c:pt>
                      <c:pt idx="66">
                        <c:v>1425</c:v>
                      </c:pt>
                      <c:pt idx="67">
                        <c:v>1428.86597938144</c:v>
                      </c:pt>
                      <c:pt idx="68">
                        <c:v>1432.65306122449</c:v>
                      </c:pt>
                      <c:pt idx="69">
                        <c:v>1436.36363636364</c:v>
                      </c:pt>
                      <c:pt idx="70">
                        <c:v>1440</c:v>
                      </c:pt>
                      <c:pt idx="71">
                        <c:v>1443.56435643564</c:v>
                      </c:pt>
                      <c:pt idx="72">
                        <c:v>1447.05882352941</c:v>
                      </c:pt>
                      <c:pt idx="73">
                        <c:v>1450.4854368932</c:v>
                      </c:pt>
                      <c:pt idx="74">
                        <c:v>1453.84615384615</c:v>
                      </c:pt>
                      <c:pt idx="75">
                        <c:v>1457.14285714286</c:v>
                      </c:pt>
                      <c:pt idx="76">
                        <c:v>1460.37735849057</c:v>
                      </c:pt>
                      <c:pt idx="77">
                        <c:v>1463.55140186916</c:v>
                      </c:pt>
                      <c:pt idx="78">
                        <c:v>1466.66666666667</c:v>
                      </c:pt>
                      <c:pt idx="79">
                        <c:v>1469.7247706422</c:v>
                      </c:pt>
                      <c:pt idx="80">
                        <c:v>1472.72727272727</c:v>
                      </c:pt>
                      <c:pt idx="81">
                        <c:v>1475.67567567568</c:v>
                      </c:pt>
                      <c:pt idx="82">
                        <c:v>1478.57142857143</c:v>
                      </c:pt>
                      <c:pt idx="83">
                        <c:v>1481.41592920354</c:v>
                      </c:pt>
                      <c:pt idx="84">
                        <c:v>1484.21052631579</c:v>
                      </c:pt>
                      <c:pt idx="85">
                        <c:v>1486.95652173913</c:v>
                      </c:pt>
                      <c:pt idx="86">
                        <c:v>1489.65517241379</c:v>
                      </c:pt>
                      <c:pt idx="87">
                        <c:v>1492.30769230769</c:v>
                      </c:pt>
                      <c:pt idx="88">
                        <c:v>1494.91525423729</c:v>
                      </c:pt>
                      <c:pt idx="89">
                        <c:v>1497.47899159664</c:v>
                      </c:pt>
                      <c:pt idx="90">
                        <c:v>1500</c:v>
                      </c:pt>
                      <c:pt idx="91">
                        <c:v>1502.47933884298</c:v>
                      </c:pt>
                      <c:pt idx="92">
                        <c:v>1504.91803278689</c:v>
                      </c:pt>
                      <c:pt idx="93">
                        <c:v>1507.31707317073</c:v>
                      </c:pt>
                      <c:pt idx="94">
                        <c:v>1509.67741935484</c:v>
                      </c:pt>
                      <c:pt idx="95">
                        <c:v>1512</c:v>
                      </c:pt>
                      <c:pt idx="96">
                        <c:v>1514.28571428571</c:v>
                      </c:pt>
                      <c:pt idx="97">
                        <c:v>1516.53543307087</c:v>
                      </c:pt>
                      <c:pt idx="98">
                        <c:v>1518.75</c:v>
                      </c:pt>
                      <c:pt idx="99">
                        <c:v>1520.93023255814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'lift - reciprocal model'!$D$10</c15:sqref>
                        </c15:formulaRef>
                      </c:ext>
                    </c:extLst>
                    <c:strCache>
                      <c:ptCount val="1"/>
                      <c:pt idx="0">
                        <c:v>tone_cycle
(ms)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0.2</c:v>
                      </c:pt>
                      <c:pt idx="2">
                        <c:v>0.4</c:v>
                      </c:pt>
                      <c:pt idx="3">
                        <c:v>0.6</c:v>
                      </c:pt>
                      <c:pt idx="4">
                        <c:v>0.8</c:v>
                      </c:pt>
                      <c:pt idx="5">
                        <c:v>1</c:v>
                      </c:pt>
                      <c:pt idx="6">
                        <c:v>1.2</c:v>
                      </c:pt>
                      <c:pt idx="7">
                        <c:v>1.4</c:v>
                      </c:pt>
                      <c:pt idx="8">
                        <c:v>1.6</c:v>
                      </c:pt>
                      <c:pt idx="9">
                        <c:v>1.8</c:v>
                      </c:pt>
                      <c:pt idx="10">
                        <c:v>2</c:v>
                      </c:pt>
                      <c:pt idx="11">
                        <c:v>2.2</c:v>
                      </c:pt>
                      <c:pt idx="12">
                        <c:v>2.4</c:v>
                      </c:pt>
                      <c:pt idx="13">
                        <c:v>2.6</c:v>
                      </c:pt>
                      <c:pt idx="14">
                        <c:v>2.8</c:v>
                      </c:pt>
                      <c:pt idx="15">
                        <c:v>3</c:v>
                      </c:pt>
                      <c:pt idx="16">
                        <c:v>3.2</c:v>
                      </c:pt>
                      <c:pt idx="17">
                        <c:v>3.4</c:v>
                      </c:pt>
                      <c:pt idx="18">
                        <c:v>3.6</c:v>
                      </c:pt>
                      <c:pt idx="19">
                        <c:v>3.8</c:v>
                      </c:pt>
                      <c:pt idx="20">
                        <c:v>4</c:v>
                      </c:pt>
                      <c:pt idx="21">
                        <c:v>4.2</c:v>
                      </c:pt>
                      <c:pt idx="22">
                        <c:v>4.4</c:v>
                      </c:pt>
                      <c:pt idx="23">
                        <c:v>4.6</c:v>
                      </c:pt>
                      <c:pt idx="24">
                        <c:v>4.8</c:v>
                      </c:pt>
                      <c:pt idx="25">
                        <c:v>5</c:v>
                      </c:pt>
                      <c:pt idx="26">
                        <c:v>5.2</c:v>
                      </c:pt>
                      <c:pt idx="27">
                        <c:v>5.4</c:v>
                      </c:pt>
                      <c:pt idx="28">
                        <c:v>5.6</c:v>
                      </c:pt>
                      <c:pt idx="29">
                        <c:v>5.8</c:v>
                      </c:pt>
                      <c:pt idx="30">
                        <c:v>6</c:v>
                      </c:pt>
                      <c:pt idx="31">
                        <c:v>6.2</c:v>
                      </c:pt>
                      <c:pt idx="32">
                        <c:v>6.4</c:v>
                      </c:pt>
                      <c:pt idx="33">
                        <c:v>6.6</c:v>
                      </c:pt>
                      <c:pt idx="34">
                        <c:v>6.8</c:v>
                      </c:pt>
                      <c:pt idx="35">
                        <c:v>7</c:v>
                      </c:pt>
                      <c:pt idx="36">
                        <c:v>7.2</c:v>
                      </c:pt>
                      <c:pt idx="37">
                        <c:v>7.4</c:v>
                      </c:pt>
                      <c:pt idx="38">
                        <c:v>7.6</c:v>
                      </c:pt>
                      <c:pt idx="39">
                        <c:v>7.8</c:v>
                      </c:pt>
                      <c:pt idx="40">
                        <c:v>8</c:v>
                      </c:pt>
                      <c:pt idx="41">
                        <c:v>8.2</c:v>
                      </c:pt>
                      <c:pt idx="42">
                        <c:v>8.4</c:v>
                      </c:pt>
                      <c:pt idx="43">
                        <c:v>8.6</c:v>
                      </c:pt>
                      <c:pt idx="44">
                        <c:v>8.8</c:v>
                      </c:pt>
                      <c:pt idx="45">
                        <c:v>9</c:v>
                      </c:pt>
                      <c:pt idx="46">
                        <c:v>9.2</c:v>
                      </c:pt>
                      <c:pt idx="47">
                        <c:v>9.4</c:v>
                      </c:pt>
                      <c:pt idx="48">
                        <c:v>9.6</c:v>
                      </c:pt>
                      <c:pt idx="49">
                        <c:v>9.8</c:v>
                      </c:pt>
                      <c:pt idx="50">
                        <c:v>10</c:v>
                      </c:pt>
                      <c:pt idx="51">
                        <c:v>10.2</c:v>
                      </c:pt>
                      <c:pt idx="52">
                        <c:v>10.4</c:v>
                      </c:pt>
                      <c:pt idx="53">
                        <c:v>10.6</c:v>
                      </c:pt>
                      <c:pt idx="54">
                        <c:v>10.8</c:v>
                      </c:pt>
                      <c:pt idx="55">
                        <c:v>11</c:v>
                      </c:pt>
                      <c:pt idx="56">
                        <c:v>11.2</c:v>
                      </c:pt>
                      <c:pt idx="57">
                        <c:v>11.4</c:v>
                      </c:pt>
                      <c:pt idx="58">
                        <c:v>11.6</c:v>
                      </c:pt>
                      <c:pt idx="59">
                        <c:v>11.8</c:v>
                      </c:pt>
                      <c:pt idx="60">
                        <c:v>12</c:v>
                      </c:pt>
                      <c:pt idx="61">
                        <c:v>12.2</c:v>
                      </c:pt>
                      <c:pt idx="62">
                        <c:v>12.4</c:v>
                      </c:pt>
                      <c:pt idx="63">
                        <c:v>12.6</c:v>
                      </c:pt>
                      <c:pt idx="64">
                        <c:v>12.8</c:v>
                      </c:pt>
                      <c:pt idx="65">
                        <c:v>13</c:v>
                      </c:pt>
                      <c:pt idx="66">
                        <c:v>13.2</c:v>
                      </c:pt>
                      <c:pt idx="67">
                        <c:v>13.4</c:v>
                      </c:pt>
                      <c:pt idx="68">
                        <c:v>13.6</c:v>
                      </c:pt>
                      <c:pt idx="69">
                        <c:v>13.8</c:v>
                      </c:pt>
                      <c:pt idx="70">
                        <c:v>14</c:v>
                      </c:pt>
                      <c:pt idx="71">
                        <c:v>14.2</c:v>
                      </c:pt>
                      <c:pt idx="72">
                        <c:v>14.4</c:v>
                      </c:pt>
                      <c:pt idx="73">
                        <c:v>14.6</c:v>
                      </c:pt>
                      <c:pt idx="74">
                        <c:v>14.8</c:v>
                      </c:pt>
                      <c:pt idx="75">
                        <c:v>15</c:v>
                      </c:pt>
                      <c:pt idx="76">
                        <c:v>15.2</c:v>
                      </c:pt>
                      <c:pt idx="77">
                        <c:v>15.4</c:v>
                      </c:pt>
                      <c:pt idx="78">
                        <c:v>15.6</c:v>
                      </c:pt>
                      <c:pt idx="79">
                        <c:v>15.8</c:v>
                      </c:pt>
                      <c:pt idx="80">
                        <c:v>16</c:v>
                      </c:pt>
                      <c:pt idx="81">
                        <c:v>16.2</c:v>
                      </c:pt>
                      <c:pt idx="82">
                        <c:v>16.4</c:v>
                      </c:pt>
                      <c:pt idx="83">
                        <c:v>16.6</c:v>
                      </c:pt>
                      <c:pt idx="84">
                        <c:v>16.8</c:v>
                      </c:pt>
                      <c:pt idx="85">
                        <c:v>17</c:v>
                      </c:pt>
                      <c:pt idx="86">
                        <c:v>17.2</c:v>
                      </c:pt>
                      <c:pt idx="87">
                        <c:v>17.4</c:v>
                      </c:pt>
                      <c:pt idx="88">
                        <c:v>17.6</c:v>
                      </c:pt>
                      <c:pt idx="89">
                        <c:v>17.8</c:v>
                      </c:pt>
                      <c:pt idx="90">
                        <c:v>18</c:v>
                      </c:pt>
                      <c:pt idx="91">
                        <c:v>18.2</c:v>
                      </c:pt>
                      <c:pt idx="92">
                        <c:v>18.4</c:v>
                      </c:pt>
                      <c:pt idx="93">
                        <c:v>18.6</c:v>
                      </c:pt>
                      <c:pt idx="94">
                        <c:v>18.8</c:v>
                      </c:pt>
                      <c:pt idx="95">
                        <c:v>19</c:v>
                      </c:pt>
                      <c:pt idx="96">
                        <c:v>19.2</c:v>
                      </c:pt>
                      <c:pt idx="97">
                        <c:v>19.4</c:v>
                      </c:pt>
                      <c:pt idx="98">
                        <c:v>19.6</c:v>
                      </c:pt>
                      <c:pt idx="99">
                        <c:v>19.8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100"/>
                      <c:pt idx="0">
                        <c:v>2</c:v>
                      </c:pt>
                      <c:pt idx="1">
                        <c:v>2.07407407407407</c:v>
                      </c:pt>
                      <c:pt idx="2">
                        <c:v>2.14634146341463</c:v>
                      </c:pt>
                      <c:pt idx="3">
                        <c:v>2.21686746987952</c:v>
                      </c:pt>
                      <c:pt idx="4">
                        <c:v>2.28571428571429</c:v>
                      </c:pt>
                      <c:pt idx="5">
                        <c:v>2.35294117647059</c:v>
                      </c:pt>
                      <c:pt idx="6">
                        <c:v>2.41860465116279</c:v>
                      </c:pt>
                      <c:pt idx="7">
                        <c:v>2.48275862068965</c:v>
                      </c:pt>
                      <c:pt idx="8">
                        <c:v>2.54545454545455</c:v>
                      </c:pt>
                      <c:pt idx="9">
                        <c:v>2.60674157303371</c:v>
                      </c:pt>
                      <c:pt idx="10">
                        <c:v>2.66666666666667</c:v>
                      </c:pt>
                      <c:pt idx="11">
                        <c:v>2.72527472527473</c:v>
                      </c:pt>
                      <c:pt idx="12">
                        <c:v>2.78260869565217</c:v>
                      </c:pt>
                      <c:pt idx="13">
                        <c:v>2.83870967741935</c:v>
                      </c:pt>
                      <c:pt idx="14">
                        <c:v>2.8936170212766</c:v>
                      </c:pt>
                      <c:pt idx="15">
                        <c:v>2.94736842105263</c:v>
                      </c:pt>
                      <c:pt idx="16">
                        <c:v>3</c:v>
                      </c:pt>
                      <c:pt idx="17">
                        <c:v>3.05154639175258</c:v>
                      </c:pt>
                      <c:pt idx="18">
                        <c:v>3.10204081632653</c:v>
                      </c:pt>
                      <c:pt idx="19">
                        <c:v>3.15151515151515</c:v>
                      </c:pt>
                      <c:pt idx="20">
                        <c:v>3.2</c:v>
                      </c:pt>
                      <c:pt idx="21">
                        <c:v>3.24752475247525</c:v>
                      </c:pt>
                      <c:pt idx="22">
                        <c:v>3.29411764705882</c:v>
                      </c:pt>
                      <c:pt idx="23">
                        <c:v>3.33980582524272</c:v>
                      </c:pt>
                      <c:pt idx="24">
                        <c:v>3.38461538461538</c:v>
                      </c:pt>
                      <c:pt idx="25">
                        <c:v>3.42857142857143</c:v>
                      </c:pt>
                      <c:pt idx="26">
                        <c:v>3.47169811320755</c:v>
                      </c:pt>
                      <c:pt idx="27">
                        <c:v>3.51401869158878</c:v>
                      </c:pt>
                      <c:pt idx="28">
                        <c:v>3.55555555555556</c:v>
                      </c:pt>
                      <c:pt idx="29">
                        <c:v>3.59633027522936</c:v>
                      </c:pt>
                      <c:pt idx="30">
                        <c:v>3.63636363636364</c:v>
                      </c:pt>
                      <c:pt idx="31">
                        <c:v>3.67567567567568</c:v>
                      </c:pt>
                      <c:pt idx="32">
                        <c:v>3.71428571428571</c:v>
                      </c:pt>
                      <c:pt idx="33">
                        <c:v>3.75221238938053</c:v>
                      </c:pt>
                      <c:pt idx="34">
                        <c:v>3.78947368421053</c:v>
                      </c:pt>
                      <c:pt idx="35">
                        <c:v>3.82608695652174</c:v>
                      </c:pt>
                      <c:pt idx="36">
                        <c:v>3.86206896551724</c:v>
                      </c:pt>
                      <c:pt idx="37">
                        <c:v>3.8974358974359</c:v>
                      </c:pt>
                      <c:pt idx="38">
                        <c:v>3.93220338983051</c:v>
                      </c:pt>
                      <c:pt idx="39">
                        <c:v>3.96638655462185</c:v>
                      </c:pt>
                      <c:pt idx="40">
                        <c:v>4</c:v>
                      </c:pt>
                      <c:pt idx="41">
                        <c:v>4.03305785123967</c:v>
                      </c:pt>
                      <c:pt idx="42">
                        <c:v>4.0655737704918</c:v>
                      </c:pt>
                      <c:pt idx="43">
                        <c:v>4.09756097560976</c:v>
                      </c:pt>
                      <c:pt idx="44">
                        <c:v>4.12903225806452</c:v>
                      </c:pt>
                      <c:pt idx="45">
                        <c:v>4.16</c:v>
                      </c:pt>
                      <c:pt idx="46">
                        <c:v>4.19047619047619</c:v>
                      </c:pt>
                      <c:pt idx="47">
                        <c:v>4.22047244094488</c:v>
                      </c:pt>
                      <c:pt idx="48">
                        <c:v>4.25</c:v>
                      </c:pt>
                      <c:pt idx="49">
                        <c:v>4.27906976744186</c:v>
                      </c:pt>
                      <c:pt idx="50">
                        <c:v>4.30769230769231</c:v>
                      </c:pt>
                      <c:pt idx="51">
                        <c:v>4.33587786259542</c:v>
                      </c:pt>
                      <c:pt idx="52">
                        <c:v>4.36363636363636</c:v>
                      </c:pt>
                      <c:pt idx="53">
                        <c:v>4.39097744360902</c:v>
                      </c:pt>
                      <c:pt idx="54">
                        <c:v>4.41791044776119</c:v>
                      </c:pt>
                      <c:pt idx="55">
                        <c:v>4.44444444444444</c:v>
                      </c:pt>
                      <c:pt idx="56">
                        <c:v>4.47058823529412</c:v>
                      </c:pt>
                      <c:pt idx="57">
                        <c:v>4.4963503649635</c:v>
                      </c:pt>
                      <c:pt idx="58">
                        <c:v>4.52173913043478</c:v>
                      </c:pt>
                      <c:pt idx="59">
                        <c:v>4.54676258992806</c:v>
                      </c:pt>
                      <c:pt idx="60">
                        <c:v>4.57142857142857</c:v>
                      </c:pt>
                      <c:pt idx="61">
                        <c:v>4.59574468085106</c:v>
                      </c:pt>
                      <c:pt idx="62">
                        <c:v>4.61971830985915</c:v>
                      </c:pt>
                      <c:pt idx="63">
                        <c:v>4.64335664335664</c:v>
                      </c:pt>
                      <c:pt idx="64">
                        <c:v>4.66666666666667</c:v>
                      </c:pt>
                      <c:pt idx="65">
                        <c:v>4.68965517241379</c:v>
                      </c:pt>
                      <c:pt idx="66">
                        <c:v>4.71232876712329</c:v>
                      </c:pt>
                      <c:pt idx="67">
                        <c:v>4.73469387755102</c:v>
                      </c:pt>
                      <c:pt idx="68">
                        <c:v>4.75675675675676</c:v>
                      </c:pt>
                      <c:pt idx="69">
                        <c:v>4.77852348993289</c:v>
                      </c:pt>
                      <c:pt idx="70">
                        <c:v>4.8</c:v>
                      </c:pt>
                      <c:pt idx="71">
                        <c:v>4.82119205298013</c:v>
                      </c:pt>
                      <c:pt idx="72">
                        <c:v>4.84210526315789</c:v>
                      </c:pt>
                      <c:pt idx="73">
                        <c:v>4.86274509803922</c:v>
                      </c:pt>
                      <c:pt idx="74">
                        <c:v>4.88311688311688</c:v>
                      </c:pt>
                      <c:pt idx="75">
                        <c:v>4.90322580645161</c:v>
                      </c:pt>
                      <c:pt idx="76">
                        <c:v>4.92307692307692</c:v>
                      </c:pt>
                      <c:pt idx="77">
                        <c:v>4.94267515923567</c:v>
                      </c:pt>
                      <c:pt idx="78">
                        <c:v>4.9620253164557</c:v>
                      </c:pt>
                      <c:pt idx="79">
                        <c:v>4.9811320754717</c:v>
                      </c:pt>
                      <c:pt idx="80">
                        <c:v>5</c:v>
                      </c:pt>
                      <c:pt idx="81">
                        <c:v>5.01863354037267</c:v>
                      </c:pt>
                      <c:pt idx="82">
                        <c:v>5.03703703703704</c:v>
                      </c:pt>
                      <c:pt idx="83">
                        <c:v>5.05521472392638</c:v>
                      </c:pt>
                      <c:pt idx="84">
                        <c:v>5.07317073170732</c:v>
                      </c:pt>
                      <c:pt idx="85">
                        <c:v>5.09090909090909</c:v>
                      </c:pt>
                      <c:pt idx="86">
                        <c:v>5.10843373493976</c:v>
                      </c:pt>
                      <c:pt idx="87">
                        <c:v>5.12574850299401</c:v>
                      </c:pt>
                      <c:pt idx="88">
                        <c:v>5.14285714285714</c:v>
                      </c:pt>
                      <c:pt idx="89">
                        <c:v>5.15976331360947</c:v>
                      </c:pt>
                      <c:pt idx="90">
                        <c:v>5.17647058823529</c:v>
                      </c:pt>
                      <c:pt idx="91">
                        <c:v>5.19298245614035</c:v>
                      </c:pt>
                      <c:pt idx="92">
                        <c:v>5.2093023255814</c:v>
                      </c:pt>
                      <c:pt idx="93">
                        <c:v>5.22543352601156</c:v>
                      </c:pt>
                      <c:pt idx="94">
                        <c:v>5.24137931034483</c:v>
                      </c:pt>
                      <c:pt idx="95">
                        <c:v>5.25714285714286</c:v>
                      </c:pt>
                      <c:pt idx="96">
                        <c:v>5.27272727272727</c:v>
                      </c:pt>
                      <c:pt idx="97">
                        <c:v>5.28813559322034</c:v>
                      </c:pt>
                      <c:pt idx="98">
                        <c:v>5.30337078651685</c:v>
                      </c:pt>
                      <c:pt idx="99">
                        <c:v>5.31843575418994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'lift - reciprocal model'!#REF!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0.2</c:v>
                      </c:pt>
                      <c:pt idx="2">
                        <c:v>0.4</c:v>
                      </c:pt>
                      <c:pt idx="3">
                        <c:v>0.6</c:v>
                      </c:pt>
                      <c:pt idx="4">
                        <c:v>0.8</c:v>
                      </c:pt>
                      <c:pt idx="5">
                        <c:v>1</c:v>
                      </c:pt>
                      <c:pt idx="6">
                        <c:v>1.2</c:v>
                      </c:pt>
                      <c:pt idx="7">
                        <c:v>1.4</c:v>
                      </c:pt>
                      <c:pt idx="8">
                        <c:v>1.6</c:v>
                      </c:pt>
                      <c:pt idx="9">
                        <c:v>1.8</c:v>
                      </c:pt>
                      <c:pt idx="10">
                        <c:v>2</c:v>
                      </c:pt>
                      <c:pt idx="11">
                        <c:v>2.2</c:v>
                      </c:pt>
                      <c:pt idx="12">
                        <c:v>2.4</c:v>
                      </c:pt>
                      <c:pt idx="13">
                        <c:v>2.6</c:v>
                      </c:pt>
                      <c:pt idx="14">
                        <c:v>2.8</c:v>
                      </c:pt>
                      <c:pt idx="15">
                        <c:v>3</c:v>
                      </c:pt>
                      <c:pt idx="16">
                        <c:v>3.2</c:v>
                      </c:pt>
                      <c:pt idx="17">
                        <c:v>3.4</c:v>
                      </c:pt>
                      <c:pt idx="18">
                        <c:v>3.6</c:v>
                      </c:pt>
                      <c:pt idx="19">
                        <c:v>3.8</c:v>
                      </c:pt>
                      <c:pt idx="20">
                        <c:v>4</c:v>
                      </c:pt>
                      <c:pt idx="21">
                        <c:v>4.2</c:v>
                      </c:pt>
                      <c:pt idx="22">
                        <c:v>4.4</c:v>
                      </c:pt>
                      <c:pt idx="23">
                        <c:v>4.6</c:v>
                      </c:pt>
                      <c:pt idx="24">
                        <c:v>4.8</c:v>
                      </c:pt>
                      <c:pt idx="25">
                        <c:v>5</c:v>
                      </c:pt>
                      <c:pt idx="26">
                        <c:v>5.2</c:v>
                      </c:pt>
                      <c:pt idx="27">
                        <c:v>5.4</c:v>
                      </c:pt>
                      <c:pt idx="28">
                        <c:v>5.6</c:v>
                      </c:pt>
                      <c:pt idx="29">
                        <c:v>5.8</c:v>
                      </c:pt>
                      <c:pt idx="30">
                        <c:v>6</c:v>
                      </c:pt>
                      <c:pt idx="31">
                        <c:v>6.2</c:v>
                      </c:pt>
                      <c:pt idx="32">
                        <c:v>6.4</c:v>
                      </c:pt>
                      <c:pt idx="33">
                        <c:v>6.6</c:v>
                      </c:pt>
                      <c:pt idx="34">
                        <c:v>6.8</c:v>
                      </c:pt>
                      <c:pt idx="35">
                        <c:v>7</c:v>
                      </c:pt>
                      <c:pt idx="36">
                        <c:v>7.2</c:v>
                      </c:pt>
                      <c:pt idx="37">
                        <c:v>7.4</c:v>
                      </c:pt>
                      <c:pt idx="38">
                        <c:v>7.6</c:v>
                      </c:pt>
                      <c:pt idx="39">
                        <c:v>7.8</c:v>
                      </c:pt>
                      <c:pt idx="40">
                        <c:v>8</c:v>
                      </c:pt>
                      <c:pt idx="41">
                        <c:v>8.2</c:v>
                      </c:pt>
                      <c:pt idx="42">
                        <c:v>8.4</c:v>
                      </c:pt>
                      <c:pt idx="43">
                        <c:v>8.6</c:v>
                      </c:pt>
                      <c:pt idx="44">
                        <c:v>8.8</c:v>
                      </c:pt>
                      <c:pt idx="45">
                        <c:v>9</c:v>
                      </c:pt>
                      <c:pt idx="46">
                        <c:v>9.2</c:v>
                      </c:pt>
                      <c:pt idx="47">
                        <c:v>9.4</c:v>
                      </c:pt>
                      <c:pt idx="48">
                        <c:v>9.6</c:v>
                      </c:pt>
                      <c:pt idx="49">
                        <c:v>9.8</c:v>
                      </c:pt>
                      <c:pt idx="50">
                        <c:v>10</c:v>
                      </c:pt>
                      <c:pt idx="51">
                        <c:v>10.2</c:v>
                      </c:pt>
                      <c:pt idx="52">
                        <c:v>10.4</c:v>
                      </c:pt>
                      <c:pt idx="53">
                        <c:v>10.6</c:v>
                      </c:pt>
                      <c:pt idx="54">
                        <c:v>10.8</c:v>
                      </c:pt>
                      <c:pt idx="55">
                        <c:v>11</c:v>
                      </c:pt>
                      <c:pt idx="56">
                        <c:v>11.2</c:v>
                      </c:pt>
                      <c:pt idx="57">
                        <c:v>11.4</c:v>
                      </c:pt>
                      <c:pt idx="58">
                        <c:v>11.6</c:v>
                      </c:pt>
                      <c:pt idx="59">
                        <c:v>11.8</c:v>
                      </c:pt>
                      <c:pt idx="60">
                        <c:v>12</c:v>
                      </c:pt>
                      <c:pt idx="61">
                        <c:v>12.2</c:v>
                      </c:pt>
                      <c:pt idx="62">
                        <c:v>12.4</c:v>
                      </c:pt>
                      <c:pt idx="63">
                        <c:v>12.6</c:v>
                      </c:pt>
                      <c:pt idx="64">
                        <c:v>12.8</c:v>
                      </c:pt>
                      <c:pt idx="65">
                        <c:v>13</c:v>
                      </c:pt>
                      <c:pt idx="66">
                        <c:v>13.2</c:v>
                      </c:pt>
                      <c:pt idx="67">
                        <c:v>13.4</c:v>
                      </c:pt>
                      <c:pt idx="68">
                        <c:v>13.6</c:v>
                      </c:pt>
                      <c:pt idx="69">
                        <c:v>13.8</c:v>
                      </c:pt>
                      <c:pt idx="70">
                        <c:v>14</c:v>
                      </c:pt>
                      <c:pt idx="71">
                        <c:v>14.2</c:v>
                      </c:pt>
                      <c:pt idx="72">
                        <c:v>14.4</c:v>
                      </c:pt>
                      <c:pt idx="73">
                        <c:v>14.6</c:v>
                      </c:pt>
                      <c:pt idx="74">
                        <c:v>14.8</c:v>
                      </c:pt>
                      <c:pt idx="75">
                        <c:v>15</c:v>
                      </c:pt>
                      <c:pt idx="76">
                        <c:v>15.2</c:v>
                      </c:pt>
                      <c:pt idx="77">
                        <c:v>15.4</c:v>
                      </c:pt>
                      <c:pt idx="78">
                        <c:v>15.6</c:v>
                      </c:pt>
                      <c:pt idx="79">
                        <c:v>15.8</c:v>
                      </c:pt>
                      <c:pt idx="80">
                        <c:v>16</c:v>
                      </c:pt>
                      <c:pt idx="81">
                        <c:v>16.2</c:v>
                      </c:pt>
                      <c:pt idx="82">
                        <c:v>16.4</c:v>
                      </c:pt>
                      <c:pt idx="83">
                        <c:v>16.6</c:v>
                      </c:pt>
                      <c:pt idx="84">
                        <c:v>16.8</c:v>
                      </c:pt>
                      <c:pt idx="85">
                        <c:v>17</c:v>
                      </c:pt>
                      <c:pt idx="86">
                        <c:v>17.2</c:v>
                      </c:pt>
                      <c:pt idx="87">
                        <c:v>17.4</c:v>
                      </c:pt>
                      <c:pt idx="88">
                        <c:v>17.6</c:v>
                      </c:pt>
                      <c:pt idx="89">
                        <c:v>17.8</c:v>
                      </c:pt>
                      <c:pt idx="90">
                        <c:v>18</c:v>
                      </c:pt>
                      <c:pt idx="91">
                        <c:v>18.2</c:v>
                      </c:pt>
                      <c:pt idx="92">
                        <c:v>18.4</c:v>
                      </c:pt>
                      <c:pt idx="93">
                        <c:v>18.6</c:v>
                      </c:pt>
                      <c:pt idx="94">
                        <c:v>18.8</c:v>
                      </c:pt>
                      <c:pt idx="95">
                        <c:v>19</c:v>
                      </c:pt>
                      <c:pt idx="96">
                        <c:v>19.2</c:v>
                      </c:pt>
                      <c:pt idx="97">
                        <c:v>19.4</c:v>
                      </c:pt>
                      <c:pt idx="98">
                        <c:v>19.6</c:v>
                      </c:pt>
                      <c:pt idx="99">
                        <c:v>19.8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100"/>
                      <c:pt idx="0">
                        <c:v>500</c:v>
                      </c:pt>
                      <c:pt idx="1">
                        <c:v>482.142857142857</c:v>
                      </c:pt>
                      <c:pt idx="2">
                        <c:v>465.909090909091</c:v>
                      </c:pt>
                      <c:pt idx="3">
                        <c:v>451.086956521739</c:v>
                      </c:pt>
                      <c:pt idx="4">
                        <c:v>437.5</c:v>
                      </c:pt>
                      <c:pt idx="5">
                        <c:v>425</c:v>
                      </c:pt>
                      <c:pt idx="6">
                        <c:v>413.461538461539</c:v>
                      </c:pt>
                      <c:pt idx="7">
                        <c:v>402.777777777778</c:v>
                      </c:pt>
                      <c:pt idx="8">
                        <c:v>392.857142857143</c:v>
                      </c:pt>
                      <c:pt idx="9">
                        <c:v>383.620689655172</c:v>
                      </c:pt>
                      <c:pt idx="10">
                        <c:v>375</c:v>
                      </c:pt>
                      <c:pt idx="11">
                        <c:v>366.935483870968</c:v>
                      </c:pt>
                      <c:pt idx="12">
                        <c:v>359.375</c:v>
                      </c:pt>
                      <c:pt idx="13">
                        <c:v>352.272727272727</c:v>
                      </c:pt>
                      <c:pt idx="14">
                        <c:v>345.588235294118</c:v>
                      </c:pt>
                      <c:pt idx="15">
                        <c:v>339.285714285714</c:v>
                      </c:pt>
                      <c:pt idx="16">
                        <c:v>333.333333333333</c:v>
                      </c:pt>
                      <c:pt idx="17">
                        <c:v>327.702702702703</c:v>
                      </c:pt>
                      <c:pt idx="18">
                        <c:v>322.368421052632</c:v>
                      </c:pt>
                      <c:pt idx="19">
                        <c:v>317.307692307692</c:v>
                      </c:pt>
                      <c:pt idx="20">
                        <c:v>312.5</c:v>
                      </c:pt>
                      <c:pt idx="21">
                        <c:v>307.926829268293</c:v>
                      </c:pt>
                      <c:pt idx="22">
                        <c:v>303.571428571429</c:v>
                      </c:pt>
                      <c:pt idx="23">
                        <c:v>299.418604651163</c:v>
                      </c:pt>
                      <c:pt idx="24">
                        <c:v>295.454545454545</c:v>
                      </c:pt>
                      <c:pt idx="25">
                        <c:v>291.666666666667</c:v>
                      </c:pt>
                      <c:pt idx="26">
                        <c:v>288.04347826087</c:v>
                      </c:pt>
                      <c:pt idx="27">
                        <c:v>284.574468085106</c:v>
                      </c:pt>
                      <c:pt idx="28">
                        <c:v>281.25</c:v>
                      </c:pt>
                      <c:pt idx="29">
                        <c:v>278.061224489796</c:v>
                      </c:pt>
                      <c:pt idx="30">
                        <c:v>275</c:v>
                      </c:pt>
                      <c:pt idx="31">
                        <c:v>272.058823529412</c:v>
                      </c:pt>
                      <c:pt idx="32">
                        <c:v>269.230769230769</c:v>
                      </c:pt>
                      <c:pt idx="33">
                        <c:v>266.509433962264</c:v>
                      </c:pt>
                      <c:pt idx="34">
                        <c:v>263.888888888889</c:v>
                      </c:pt>
                      <c:pt idx="35">
                        <c:v>261.363636363636</c:v>
                      </c:pt>
                      <c:pt idx="36">
                        <c:v>258.928571428571</c:v>
                      </c:pt>
                      <c:pt idx="37">
                        <c:v>256.578947368421</c:v>
                      </c:pt>
                      <c:pt idx="38">
                        <c:v>254.310344827586</c:v>
                      </c:pt>
                      <c:pt idx="39">
                        <c:v>252.118644067797</c:v>
                      </c:pt>
                      <c:pt idx="40">
                        <c:v>250</c:v>
                      </c:pt>
                      <c:pt idx="41">
                        <c:v>247.950819672131</c:v>
                      </c:pt>
                      <c:pt idx="42">
                        <c:v>245.967741935484</c:v>
                      </c:pt>
                      <c:pt idx="43">
                        <c:v>244.047619047619</c:v>
                      </c:pt>
                      <c:pt idx="44">
                        <c:v>242.1875</c:v>
                      </c:pt>
                      <c:pt idx="45">
                        <c:v>240.384615384615</c:v>
                      </c:pt>
                      <c:pt idx="46">
                        <c:v>238.636363636364</c:v>
                      </c:pt>
                      <c:pt idx="47">
                        <c:v>236.940298507463</c:v>
                      </c:pt>
                      <c:pt idx="48">
                        <c:v>235.294117647059</c:v>
                      </c:pt>
                      <c:pt idx="49">
                        <c:v>233.695652173913</c:v>
                      </c:pt>
                      <c:pt idx="50">
                        <c:v>232.142857142857</c:v>
                      </c:pt>
                      <c:pt idx="51">
                        <c:v>230.633802816901</c:v>
                      </c:pt>
                      <c:pt idx="52">
                        <c:v>229.166666666667</c:v>
                      </c:pt>
                      <c:pt idx="53">
                        <c:v>227.739726027397</c:v>
                      </c:pt>
                      <c:pt idx="54">
                        <c:v>226.351351351351</c:v>
                      </c:pt>
                      <c:pt idx="55">
                        <c:v>225</c:v>
                      </c:pt>
                      <c:pt idx="56">
                        <c:v>223.684210526316</c:v>
                      </c:pt>
                      <c:pt idx="57">
                        <c:v>222.402597402597</c:v>
                      </c:pt>
                      <c:pt idx="58">
                        <c:v>221.153846153846</c:v>
                      </c:pt>
                      <c:pt idx="59">
                        <c:v>219.936708860759</c:v>
                      </c:pt>
                      <c:pt idx="60">
                        <c:v>218.75</c:v>
                      </c:pt>
                      <c:pt idx="61">
                        <c:v>217.592592592593</c:v>
                      </c:pt>
                      <c:pt idx="62">
                        <c:v>216.463414634146</c:v>
                      </c:pt>
                      <c:pt idx="63">
                        <c:v>215.361445783133</c:v>
                      </c:pt>
                      <c:pt idx="64">
                        <c:v>214.285714285714</c:v>
                      </c:pt>
                      <c:pt idx="65">
                        <c:v>213.235294117647</c:v>
                      </c:pt>
                      <c:pt idx="66">
                        <c:v>212.209302325581</c:v>
                      </c:pt>
                      <c:pt idx="67">
                        <c:v>211.206896551724</c:v>
                      </c:pt>
                      <c:pt idx="68">
                        <c:v>210.227272727273</c:v>
                      </c:pt>
                      <c:pt idx="69">
                        <c:v>209.269662921348</c:v>
                      </c:pt>
                      <c:pt idx="70">
                        <c:v>208.333333333333</c:v>
                      </c:pt>
                      <c:pt idx="71">
                        <c:v>207.417582417582</c:v>
                      </c:pt>
                      <c:pt idx="72">
                        <c:v>206.521739130435</c:v>
                      </c:pt>
                      <c:pt idx="73">
                        <c:v>205.645161290323</c:v>
                      </c:pt>
                      <c:pt idx="74">
                        <c:v>204.787234042553</c:v>
                      </c:pt>
                      <c:pt idx="75">
                        <c:v>203.947368421053</c:v>
                      </c:pt>
                      <c:pt idx="76">
                        <c:v>203.125</c:v>
                      </c:pt>
                      <c:pt idx="77">
                        <c:v>202.319587628866</c:v>
                      </c:pt>
                      <c:pt idx="78">
                        <c:v>201.530612244898</c:v>
                      </c:pt>
                      <c:pt idx="79">
                        <c:v>200.757575757576</c:v>
                      </c:pt>
                      <c:pt idx="80">
                        <c:v>200</c:v>
                      </c:pt>
                      <c:pt idx="81">
                        <c:v>199.257425742574</c:v>
                      </c:pt>
                      <c:pt idx="82">
                        <c:v>198.529411764706</c:v>
                      </c:pt>
                      <c:pt idx="83">
                        <c:v>197.815533980583</c:v>
                      </c:pt>
                      <c:pt idx="84">
                        <c:v>197.115384615385</c:v>
                      </c:pt>
                      <c:pt idx="85">
                        <c:v>196.428571428571</c:v>
                      </c:pt>
                      <c:pt idx="86">
                        <c:v>195.754716981132</c:v>
                      </c:pt>
                      <c:pt idx="87">
                        <c:v>195.093457943925</c:v>
                      </c:pt>
                      <c:pt idx="88">
                        <c:v>194.444444444444</c:v>
                      </c:pt>
                      <c:pt idx="89">
                        <c:v>193.807339449541</c:v>
                      </c:pt>
                      <c:pt idx="90">
                        <c:v>193.181818181818</c:v>
                      </c:pt>
                      <c:pt idx="91">
                        <c:v>192.567567567568</c:v>
                      </c:pt>
                      <c:pt idx="92">
                        <c:v>191.964285714286</c:v>
                      </c:pt>
                      <c:pt idx="93">
                        <c:v>191.371681415929</c:v>
                      </c:pt>
                      <c:pt idx="94">
                        <c:v>190.789473684211</c:v>
                      </c:pt>
                      <c:pt idx="95">
                        <c:v>190.217391304348</c:v>
                      </c:pt>
                      <c:pt idx="96">
                        <c:v>189.655172413793</c:v>
                      </c:pt>
                      <c:pt idx="97">
                        <c:v>189.102564102564</c:v>
                      </c:pt>
                      <c:pt idx="98">
                        <c:v>188.559322033898</c:v>
                      </c:pt>
                      <c:pt idx="99">
                        <c:v>188.025210084034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scatterChart>
        <c:scatterStyle val="smoothMarker"/>
        <c:varyColors val="0"/>
        <c:ser>
          <c:idx val="3"/>
          <c:order val="3"/>
          <c:tx>
            <c:strRef>
              <c:f>'lift - reciprocal model'!$E$10</c:f>
              <c:strCache>
                <c:ptCount val="1"/>
                <c:pt idx="0">
                  <c:v>tone_duty
(ms)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'lift - reciprocal model'!$B$11:$B$110</c:f>
              <c:numCache>
                <c:formatCode>0.00_);[Red]\(0.00\)</c:formatCode>
                <c:ptCount val="10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</c:numCache>
            </c:numRef>
          </c:xVal>
          <c:yVal>
            <c:numRef>
              <c:f>'lift - reciprocal model'!$E$11:$E$110</c:f>
              <c:numCache>
                <c:formatCode>0.00_);[Red]\(0.00\)</c:formatCode>
                <c:ptCount val="100"/>
                <c:pt idx="0">
                  <c:v>200</c:v>
                </c:pt>
                <c:pt idx="1">
                  <c:v>195.384615384615</c:v>
                </c:pt>
                <c:pt idx="2">
                  <c:v>191.111111111111</c:v>
                </c:pt>
                <c:pt idx="3">
                  <c:v>187.142857142857</c:v>
                </c:pt>
                <c:pt idx="4">
                  <c:v>183.448275862069</c:v>
                </c:pt>
                <c:pt idx="5">
                  <c:v>180</c:v>
                </c:pt>
                <c:pt idx="6">
                  <c:v>176.774193548387</c:v>
                </c:pt>
                <c:pt idx="7">
                  <c:v>173.75</c:v>
                </c:pt>
                <c:pt idx="8">
                  <c:v>170.909090909091</c:v>
                </c:pt>
                <c:pt idx="9">
                  <c:v>168.235294117647</c:v>
                </c:pt>
                <c:pt idx="10">
                  <c:v>165.714285714286</c:v>
                </c:pt>
                <c:pt idx="11">
                  <c:v>163.333333333333</c:v>
                </c:pt>
                <c:pt idx="12">
                  <c:v>161.081081081081</c:v>
                </c:pt>
                <c:pt idx="13">
                  <c:v>158.947368421053</c:v>
                </c:pt>
                <c:pt idx="14">
                  <c:v>156.923076923077</c:v>
                </c:pt>
                <c:pt idx="15">
                  <c:v>155</c:v>
                </c:pt>
                <c:pt idx="16">
                  <c:v>153.170731707317</c:v>
                </c:pt>
                <c:pt idx="17">
                  <c:v>151.428571428571</c:v>
                </c:pt>
                <c:pt idx="18">
                  <c:v>149.767441860465</c:v>
                </c:pt>
                <c:pt idx="19">
                  <c:v>148.181818181818</c:v>
                </c:pt>
                <c:pt idx="20">
                  <c:v>146.666666666667</c:v>
                </c:pt>
                <c:pt idx="21">
                  <c:v>145.217391304348</c:v>
                </c:pt>
                <c:pt idx="22">
                  <c:v>143.829787234043</c:v>
                </c:pt>
                <c:pt idx="23">
                  <c:v>142.5</c:v>
                </c:pt>
                <c:pt idx="24">
                  <c:v>141.224489795918</c:v>
                </c:pt>
                <c:pt idx="25">
                  <c:v>140</c:v>
                </c:pt>
                <c:pt idx="26">
                  <c:v>138.823529411765</c:v>
                </c:pt>
                <c:pt idx="27">
                  <c:v>137.692307692308</c:v>
                </c:pt>
                <c:pt idx="28">
                  <c:v>136.603773584906</c:v>
                </c:pt>
                <c:pt idx="29">
                  <c:v>135.555555555556</c:v>
                </c:pt>
                <c:pt idx="30">
                  <c:v>134.545454545455</c:v>
                </c:pt>
                <c:pt idx="31">
                  <c:v>133.571428571429</c:v>
                </c:pt>
                <c:pt idx="32">
                  <c:v>132.631578947368</c:v>
                </c:pt>
                <c:pt idx="33">
                  <c:v>131.724137931034</c:v>
                </c:pt>
                <c:pt idx="34">
                  <c:v>130.847457627119</c:v>
                </c:pt>
                <c:pt idx="35">
                  <c:v>130</c:v>
                </c:pt>
                <c:pt idx="36">
                  <c:v>129.180327868852</c:v>
                </c:pt>
                <c:pt idx="37">
                  <c:v>128.387096774194</c:v>
                </c:pt>
                <c:pt idx="38">
                  <c:v>127.619047619048</c:v>
                </c:pt>
                <c:pt idx="39">
                  <c:v>126.875</c:v>
                </c:pt>
                <c:pt idx="40">
                  <c:v>126.153846153846</c:v>
                </c:pt>
                <c:pt idx="41">
                  <c:v>125.454545454545</c:v>
                </c:pt>
                <c:pt idx="42">
                  <c:v>124.776119402985</c:v>
                </c:pt>
                <c:pt idx="43">
                  <c:v>124.117647058824</c:v>
                </c:pt>
                <c:pt idx="44">
                  <c:v>123.478260869565</c:v>
                </c:pt>
                <c:pt idx="45">
                  <c:v>122.857142857143</c:v>
                </c:pt>
                <c:pt idx="46">
                  <c:v>122.253521126761</c:v>
                </c:pt>
                <c:pt idx="47">
                  <c:v>121.666666666667</c:v>
                </c:pt>
                <c:pt idx="48">
                  <c:v>121.095890410959</c:v>
                </c:pt>
                <c:pt idx="49">
                  <c:v>120.540540540541</c:v>
                </c:pt>
                <c:pt idx="50">
                  <c:v>120</c:v>
                </c:pt>
                <c:pt idx="51">
                  <c:v>119.473684210526</c:v>
                </c:pt>
                <c:pt idx="52">
                  <c:v>118.961038961039</c:v>
                </c:pt>
                <c:pt idx="53">
                  <c:v>118.461538461538</c:v>
                </c:pt>
                <c:pt idx="54">
                  <c:v>117.974683544304</c:v>
                </c:pt>
                <c:pt idx="55">
                  <c:v>117.5</c:v>
                </c:pt>
                <c:pt idx="56">
                  <c:v>117.037037037037</c:v>
                </c:pt>
                <c:pt idx="57">
                  <c:v>116.585365853659</c:v>
                </c:pt>
                <c:pt idx="58">
                  <c:v>116.144578313253</c:v>
                </c:pt>
                <c:pt idx="59">
                  <c:v>115.714285714286</c:v>
                </c:pt>
                <c:pt idx="60">
                  <c:v>115.294117647059</c:v>
                </c:pt>
                <c:pt idx="61">
                  <c:v>114.883720930233</c:v>
                </c:pt>
                <c:pt idx="62">
                  <c:v>114.48275862069</c:v>
                </c:pt>
                <c:pt idx="63">
                  <c:v>114.090909090909</c:v>
                </c:pt>
                <c:pt idx="64">
                  <c:v>113.707865168539</c:v>
                </c:pt>
                <c:pt idx="65">
                  <c:v>113.333333333333</c:v>
                </c:pt>
                <c:pt idx="66">
                  <c:v>112.967032967033</c:v>
                </c:pt>
                <c:pt idx="67">
                  <c:v>112.608695652174</c:v>
                </c:pt>
                <c:pt idx="68">
                  <c:v>112.258064516129</c:v>
                </c:pt>
                <c:pt idx="69">
                  <c:v>111.914893617021</c:v>
                </c:pt>
                <c:pt idx="70">
                  <c:v>111.578947368421</c:v>
                </c:pt>
                <c:pt idx="71">
                  <c:v>111.25</c:v>
                </c:pt>
                <c:pt idx="72">
                  <c:v>110.927835051546</c:v>
                </c:pt>
                <c:pt idx="73">
                  <c:v>110.612244897959</c:v>
                </c:pt>
                <c:pt idx="74">
                  <c:v>110.30303030303</c:v>
                </c:pt>
                <c:pt idx="75">
                  <c:v>110</c:v>
                </c:pt>
                <c:pt idx="76">
                  <c:v>109.70297029703</c:v>
                </c:pt>
                <c:pt idx="77">
                  <c:v>109.411764705882</c:v>
                </c:pt>
                <c:pt idx="78">
                  <c:v>109.126213592233</c:v>
                </c:pt>
                <c:pt idx="79">
                  <c:v>108.846153846154</c:v>
                </c:pt>
                <c:pt idx="80">
                  <c:v>108.571428571429</c:v>
                </c:pt>
                <c:pt idx="81">
                  <c:v>108.301886792453</c:v>
                </c:pt>
                <c:pt idx="82">
                  <c:v>108.03738317757</c:v>
                </c:pt>
                <c:pt idx="83">
                  <c:v>107.777777777778</c:v>
                </c:pt>
                <c:pt idx="84">
                  <c:v>107.522935779817</c:v>
                </c:pt>
                <c:pt idx="85">
                  <c:v>107.272727272727</c:v>
                </c:pt>
                <c:pt idx="86">
                  <c:v>107.027027027027</c:v>
                </c:pt>
                <c:pt idx="87">
                  <c:v>106.785714285714</c:v>
                </c:pt>
                <c:pt idx="88">
                  <c:v>106.548672566372</c:v>
                </c:pt>
                <c:pt idx="89">
                  <c:v>106.315789473684</c:v>
                </c:pt>
                <c:pt idx="90">
                  <c:v>106.086956521739</c:v>
                </c:pt>
                <c:pt idx="91">
                  <c:v>105.862068965517</c:v>
                </c:pt>
                <c:pt idx="92">
                  <c:v>105.641025641026</c:v>
                </c:pt>
                <c:pt idx="93">
                  <c:v>105.423728813559</c:v>
                </c:pt>
                <c:pt idx="94">
                  <c:v>105.210084033613</c:v>
                </c:pt>
                <c:pt idx="95">
                  <c:v>105</c:v>
                </c:pt>
                <c:pt idx="96">
                  <c:v>104.793388429752</c:v>
                </c:pt>
                <c:pt idx="97">
                  <c:v>104.590163934426</c:v>
                </c:pt>
                <c:pt idx="98">
                  <c:v>104.390243902439</c:v>
                </c:pt>
                <c:pt idx="99">
                  <c:v>104.193548387097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54892"/>
        <c:axId val="972681083"/>
      </c:scatterChart>
      <c:valAx>
        <c:axId val="818067606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285394"/>
        <c:crosses val="autoZero"/>
        <c:crossBetween val="midCat"/>
      </c:valAx>
      <c:valAx>
        <c:axId val="66285394"/>
        <c:scaling>
          <c:orientation val="minMax"/>
          <c:min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8067606"/>
        <c:crosses val="autoZero"/>
        <c:crossBetween val="midCat"/>
      </c:valAx>
      <c:valAx>
        <c:axId val="187054892"/>
        <c:scaling>
          <c:orientation val="minMax"/>
          <c:max val="2000"/>
        </c:scaling>
        <c:delete val="0"/>
        <c:axPos val="t"/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2681083"/>
        <c:crosses val="max"/>
        <c:crossBetween val="midCat"/>
      </c:valAx>
      <c:valAx>
        <c:axId val="972681083"/>
        <c:scaling>
          <c:orientation val="minMax"/>
          <c:min val="80"/>
        </c:scaling>
        <c:delete val="0"/>
        <c:axPos val="r"/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054892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sink tone &amp; beep frquency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'sink - reciprocal model'!$D$5</c:f>
              <c:strCache>
                <c:ptCount val="1"/>
                <c:pt idx="0">
                  <c:v>beep frequency(hz)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'sink - reciprocal model'!$B$6:$B$106</c:f>
              <c:numCache>
                <c:formatCode>0.00_ </c:formatCode>
                <c:ptCount val="101"/>
                <c:pt idx="0">
                  <c:v>0</c:v>
                </c:pt>
                <c:pt idx="1">
                  <c:v>-20</c:v>
                </c:pt>
                <c:pt idx="2">
                  <c:v>-40</c:v>
                </c:pt>
                <c:pt idx="3">
                  <c:v>-60</c:v>
                </c:pt>
                <c:pt idx="4">
                  <c:v>-80</c:v>
                </c:pt>
                <c:pt idx="5">
                  <c:v>-100</c:v>
                </c:pt>
                <c:pt idx="6">
                  <c:v>-120</c:v>
                </c:pt>
                <c:pt idx="7">
                  <c:v>-140</c:v>
                </c:pt>
                <c:pt idx="8">
                  <c:v>-160</c:v>
                </c:pt>
                <c:pt idx="9">
                  <c:v>-180</c:v>
                </c:pt>
                <c:pt idx="10">
                  <c:v>-200</c:v>
                </c:pt>
                <c:pt idx="11">
                  <c:v>-220</c:v>
                </c:pt>
                <c:pt idx="12">
                  <c:v>-240</c:v>
                </c:pt>
                <c:pt idx="13">
                  <c:v>-260</c:v>
                </c:pt>
                <c:pt idx="14">
                  <c:v>-280</c:v>
                </c:pt>
                <c:pt idx="15">
                  <c:v>-300</c:v>
                </c:pt>
                <c:pt idx="16">
                  <c:v>-320</c:v>
                </c:pt>
                <c:pt idx="17">
                  <c:v>-340</c:v>
                </c:pt>
                <c:pt idx="18">
                  <c:v>-360</c:v>
                </c:pt>
                <c:pt idx="19">
                  <c:v>-380</c:v>
                </c:pt>
                <c:pt idx="20">
                  <c:v>-400</c:v>
                </c:pt>
                <c:pt idx="21">
                  <c:v>-420</c:v>
                </c:pt>
                <c:pt idx="22">
                  <c:v>-440</c:v>
                </c:pt>
                <c:pt idx="23">
                  <c:v>-460</c:v>
                </c:pt>
                <c:pt idx="24">
                  <c:v>-480</c:v>
                </c:pt>
                <c:pt idx="25">
                  <c:v>-500</c:v>
                </c:pt>
                <c:pt idx="26">
                  <c:v>-520</c:v>
                </c:pt>
                <c:pt idx="27">
                  <c:v>-540</c:v>
                </c:pt>
                <c:pt idx="28">
                  <c:v>-560</c:v>
                </c:pt>
                <c:pt idx="29">
                  <c:v>-580</c:v>
                </c:pt>
                <c:pt idx="30">
                  <c:v>-600</c:v>
                </c:pt>
                <c:pt idx="31">
                  <c:v>-620</c:v>
                </c:pt>
                <c:pt idx="32">
                  <c:v>-640</c:v>
                </c:pt>
                <c:pt idx="33">
                  <c:v>-660</c:v>
                </c:pt>
                <c:pt idx="34">
                  <c:v>-680</c:v>
                </c:pt>
                <c:pt idx="35">
                  <c:v>-700</c:v>
                </c:pt>
                <c:pt idx="36">
                  <c:v>-720</c:v>
                </c:pt>
                <c:pt idx="37">
                  <c:v>-740</c:v>
                </c:pt>
                <c:pt idx="38">
                  <c:v>-760</c:v>
                </c:pt>
                <c:pt idx="39">
                  <c:v>-780</c:v>
                </c:pt>
                <c:pt idx="40">
                  <c:v>-800</c:v>
                </c:pt>
                <c:pt idx="41">
                  <c:v>-820</c:v>
                </c:pt>
                <c:pt idx="42">
                  <c:v>-840</c:v>
                </c:pt>
                <c:pt idx="43">
                  <c:v>-860</c:v>
                </c:pt>
                <c:pt idx="44">
                  <c:v>-880</c:v>
                </c:pt>
                <c:pt idx="45">
                  <c:v>-900</c:v>
                </c:pt>
                <c:pt idx="46">
                  <c:v>-920</c:v>
                </c:pt>
                <c:pt idx="47">
                  <c:v>-940</c:v>
                </c:pt>
                <c:pt idx="48">
                  <c:v>-960</c:v>
                </c:pt>
                <c:pt idx="49">
                  <c:v>-980</c:v>
                </c:pt>
                <c:pt idx="50">
                  <c:v>-1000</c:v>
                </c:pt>
                <c:pt idx="51">
                  <c:v>-1020</c:v>
                </c:pt>
                <c:pt idx="52">
                  <c:v>-1040</c:v>
                </c:pt>
                <c:pt idx="53">
                  <c:v>-1060</c:v>
                </c:pt>
                <c:pt idx="54">
                  <c:v>-1080</c:v>
                </c:pt>
                <c:pt idx="55">
                  <c:v>-1100</c:v>
                </c:pt>
                <c:pt idx="56">
                  <c:v>-1120</c:v>
                </c:pt>
                <c:pt idx="57">
                  <c:v>-1140</c:v>
                </c:pt>
                <c:pt idx="58">
                  <c:v>-1160</c:v>
                </c:pt>
                <c:pt idx="59">
                  <c:v>-1180</c:v>
                </c:pt>
                <c:pt idx="60">
                  <c:v>-1200</c:v>
                </c:pt>
                <c:pt idx="61">
                  <c:v>-1220</c:v>
                </c:pt>
                <c:pt idx="62">
                  <c:v>-1240</c:v>
                </c:pt>
                <c:pt idx="63">
                  <c:v>-1260</c:v>
                </c:pt>
                <c:pt idx="64">
                  <c:v>-1280</c:v>
                </c:pt>
                <c:pt idx="65">
                  <c:v>-1300</c:v>
                </c:pt>
                <c:pt idx="66">
                  <c:v>-1320</c:v>
                </c:pt>
                <c:pt idx="67">
                  <c:v>-1340</c:v>
                </c:pt>
                <c:pt idx="68">
                  <c:v>-1360</c:v>
                </c:pt>
                <c:pt idx="69">
                  <c:v>-1380</c:v>
                </c:pt>
                <c:pt idx="70">
                  <c:v>-1400</c:v>
                </c:pt>
                <c:pt idx="71">
                  <c:v>-1420</c:v>
                </c:pt>
                <c:pt idx="72">
                  <c:v>-1440</c:v>
                </c:pt>
                <c:pt idx="73">
                  <c:v>-1460</c:v>
                </c:pt>
                <c:pt idx="74">
                  <c:v>-1480</c:v>
                </c:pt>
                <c:pt idx="75">
                  <c:v>-1500</c:v>
                </c:pt>
                <c:pt idx="76">
                  <c:v>-1520</c:v>
                </c:pt>
                <c:pt idx="77">
                  <c:v>-1540</c:v>
                </c:pt>
                <c:pt idx="78">
                  <c:v>-1560</c:v>
                </c:pt>
                <c:pt idx="79">
                  <c:v>-1580</c:v>
                </c:pt>
                <c:pt idx="80">
                  <c:v>-1600</c:v>
                </c:pt>
                <c:pt idx="81">
                  <c:v>-1620</c:v>
                </c:pt>
                <c:pt idx="82">
                  <c:v>-1640</c:v>
                </c:pt>
                <c:pt idx="83">
                  <c:v>-1660</c:v>
                </c:pt>
                <c:pt idx="84">
                  <c:v>-1680</c:v>
                </c:pt>
                <c:pt idx="85">
                  <c:v>-1700</c:v>
                </c:pt>
                <c:pt idx="86">
                  <c:v>-1720</c:v>
                </c:pt>
                <c:pt idx="87">
                  <c:v>-1740</c:v>
                </c:pt>
                <c:pt idx="88">
                  <c:v>-1760</c:v>
                </c:pt>
                <c:pt idx="89">
                  <c:v>-1780</c:v>
                </c:pt>
                <c:pt idx="90">
                  <c:v>-1800</c:v>
                </c:pt>
                <c:pt idx="91">
                  <c:v>-1820</c:v>
                </c:pt>
                <c:pt idx="92">
                  <c:v>-1840</c:v>
                </c:pt>
                <c:pt idx="93">
                  <c:v>-1860</c:v>
                </c:pt>
                <c:pt idx="94">
                  <c:v>-1880</c:v>
                </c:pt>
                <c:pt idx="95">
                  <c:v>-1900</c:v>
                </c:pt>
                <c:pt idx="96">
                  <c:v>-1920</c:v>
                </c:pt>
                <c:pt idx="97">
                  <c:v>-1940</c:v>
                </c:pt>
                <c:pt idx="98">
                  <c:v>-1960</c:v>
                </c:pt>
                <c:pt idx="99">
                  <c:v>-1980</c:v>
                </c:pt>
                <c:pt idx="100">
                  <c:v>-2000</c:v>
                </c:pt>
              </c:numCache>
            </c:numRef>
          </c:xVal>
          <c:yVal>
            <c:numRef>
              <c:f>'sink - reciprocal model'!$D$6:$D$106</c:f>
              <c:numCache>
                <c:formatCode>0.00_ </c:formatCode>
                <c:ptCount val="101"/>
                <c:pt idx="0">
                  <c:v>32</c:v>
                </c:pt>
                <c:pt idx="1">
                  <c:v>31.047619047619</c:v>
                </c:pt>
                <c:pt idx="2">
                  <c:v>30.1818181818182</c:v>
                </c:pt>
                <c:pt idx="3">
                  <c:v>29.3913043478261</c:v>
                </c:pt>
                <c:pt idx="4">
                  <c:v>28.6666666666667</c:v>
                </c:pt>
                <c:pt idx="5">
                  <c:v>28</c:v>
                </c:pt>
                <c:pt idx="6">
                  <c:v>27.3846153846154</c:v>
                </c:pt>
                <c:pt idx="7">
                  <c:v>26.8148148148148</c:v>
                </c:pt>
                <c:pt idx="8">
                  <c:v>26.2857142857143</c:v>
                </c:pt>
                <c:pt idx="9">
                  <c:v>25.7931034482759</c:v>
                </c:pt>
                <c:pt idx="10">
                  <c:v>25.3333333333333</c:v>
                </c:pt>
                <c:pt idx="11">
                  <c:v>24.9032258064516</c:v>
                </c:pt>
                <c:pt idx="12">
                  <c:v>24.5</c:v>
                </c:pt>
                <c:pt idx="13">
                  <c:v>24.1212121212121</c:v>
                </c:pt>
                <c:pt idx="14">
                  <c:v>23.764705882353</c:v>
                </c:pt>
                <c:pt idx="15">
                  <c:v>23.4285714285714</c:v>
                </c:pt>
                <c:pt idx="16">
                  <c:v>23.1111111111111</c:v>
                </c:pt>
                <c:pt idx="17">
                  <c:v>22.8108108108108</c:v>
                </c:pt>
                <c:pt idx="18">
                  <c:v>22.5263157894737</c:v>
                </c:pt>
                <c:pt idx="19">
                  <c:v>22.2564102564102</c:v>
                </c:pt>
                <c:pt idx="20">
                  <c:v>22</c:v>
                </c:pt>
                <c:pt idx="21">
                  <c:v>21.7560975609756</c:v>
                </c:pt>
                <c:pt idx="22">
                  <c:v>21.5238095238095</c:v>
                </c:pt>
                <c:pt idx="23">
                  <c:v>21.3023255813954</c:v>
                </c:pt>
                <c:pt idx="24">
                  <c:v>21.0909090909091</c:v>
                </c:pt>
                <c:pt idx="25">
                  <c:v>20.8888888888889</c:v>
                </c:pt>
                <c:pt idx="26">
                  <c:v>20.695652173913</c:v>
                </c:pt>
                <c:pt idx="27">
                  <c:v>20.5106382978723</c:v>
                </c:pt>
                <c:pt idx="28">
                  <c:v>20.3333333333333</c:v>
                </c:pt>
                <c:pt idx="29">
                  <c:v>20.1632653061224</c:v>
                </c:pt>
                <c:pt idx="30">
                  <c:v>20</c:v>
                </c:pt>
                <c:pt idx="31">
                  <c:v>19.843137254902</c:v>
                </c:pt>
                <c:pt idx="32">
                  <c:v>19.6923076923077</c:v>
                </c:pt>
                <c:pt idx="33">
                  <c:v>19.5471698113208</c:v>
                </c:pt>
                <c:pt idx="34">
                  <c:v>19.4074074074074</c:v>
                </c:pt>
                <c:pt idx="35">
                  <c:v>19.2727272727273</c:v>
                </c:pt>
                <c:pt idx="36">
                  <c:v>19.1428571428572</c:v>
                </c:pt>
                <c:pt idx="37">
                  <c:v>19.0175438596491</c:v>
                </c:pt>
                <c:pt idx="38">
                  <c:v>18.8965517241379</c:v>
                </c:pt>
                <c:pt idx="39">
                  <c:v>18.7796610169492</c:v>
                </c:pt>
                <c:pt idx="40">
                  <c:v>18.6666666666667</c:v>
                </c:pt>
                <c:pt idx="41">
                  <c:v>18.5573770491803</c:v>
                </c:pt>
                <c:pt idx="42">
                  <c:v>18.4516129032258</c:v>
                </c:pt>
                <c:pt idx="43">
                  <c:v>18.3492063492064</c:v>
                </c:pt>
                <c:pt idx="44">
                  <c:v>18.25</c:v>
                </c:pt>
                <c:pt idx="45">
                  <c:v>18.1538461538462</c:v>
                </c:pt>
                <c:pt idx="46">
                  <c:v>18.0606060606061</c:v>
                </c:pt>
                <c:pt idx="47">
                  <c:v>17.9701492537314</c:v>
                </c:pt>
                <c:pt idx="48">
                  <c:v>17.8823529411765</c:v>
                </c:pt>
                <c:pt idx="49">
                  <c:v>17.7971014492754</c:v>
                </c:pt>
                <c:pt idx="50">
                  <c:v>17.7142857142857</c:v>
                </c:pt>
                <c:pt idx="51">
                  <c:v>17.6338028169014</c:v>
                </c:pt>
                <c:pt idx="52">
                  <c:v>17.5555555555556</c:v>
                </c:pt>
                <c:pt idx="53">
                  <c:v>17.4794520547945</c:v>
                </c:pt>
                <c:pt idx="54">
                  <c:v>17.4054054054054</c:v>
                </c:pt>
                <c:pt idx="55">
                  <c:v>17.3333333333333</c:v>
                </c:pt>
                <c:pt idx="56">
                  <c:v>17.2631578947368</c:v>
                </c:pt>
                <c:pt idx="57">
                  <c:v>17.1948051948052</c:v>
                </c:pt>
                <c:pt idx="58">
                  <c:v>17.1282051282051</c:v>
                </c:pt>
                <c:pt idx="59">
                  <c:v>17.0632911392405</c:v>
                </c:pt>
                <c:pt idx="60">
                  <c:v>17</c:v>
                </c:pt>
                <c:pt idx="61">
                  <c:v>16.9382716049383</c:v>
                </c:pt>
                <c:pt idx="62">
                  <c:v>16.8780487804878</c:v>
                </c:pt>
                <c:pt idx="63">
                  <c:v>16.8192771084337</c:v>
                </c:pt>
                <c:pt idx="64">
                  <c:v>16.7619047619048</c:v>
                </c:pt>
                <c:pt idx="65">
                  <c:v>16.7058823529412</c:v>
                </c:pt>
                <c:pt idx="66">
                  <c:v>16.6511627906977</c:v>
                </c:pt>
                <c:pt idx="67">
                  <c:v>16.5977011494253</c:v>
                </c:pt>
                <c:pt idx="68">
                  <c:v>16.5454545454546</c:v>
                </c:pt>
                <c:pt idx="69">
                  <c:v>16.4943820224719</c:v>
                </c:pt>
                <c:pt idx="70">
                  <c:v>16.4444444444444</c:v>
                </c:pt>
                <c:pt idx="71">
                  <c:v>16.3956043956044</c:v>
                </c:pt>
                <c:pt idx="72">
                  <c:v>16.3478260869565</c:v>
                </c:pt>
                <c:pt idx="73">
                  <c:v>16.3010752688172</c:v>
                </c:pt>
                <c:pt idx="74">
                  <c:v>16.2553191489362</c:v>
                </c:pt>
                <c:pt idx="75">
                  <c:v>16.2105263157895</c:v>
                </c:pt>
                <c:pt idx="76">
                  <c:v>16.1666666666667</c:v>
                </c:pt>
                <c:pt idx="77">
                  <c:v>16.1237113402062</c:v>
                </c:pt>
                <c:pt idx="78">
                  <c:v>16.0816326530612</c:v>
                </c:pt>
                <c:pt idx="79">
                  <c:v>16.040404040404</c:v>
                </c:pt>
                <c:pt idx="80">
                  <c:v>16</c:v>
                </c:pt>
                <c:pt idx="81">
                  <c:v>15.960396039604</c:v>
                </c:pt>
                <c:pt idx="82">
                  <c:v>15.921568627451</c:v>
                </c:pt>
                <c:pt idx="83">
                  <c:v>15.8834951456311</c:v>
                </c:pt>
                <c:pt idx="84">
                  <c:v>15.8461538461538</c:v>
                </c:pt>
                <c:pt idx="85">
                  <c:v>15.8095238095238</c:v>
                </c:pt>
                <c:pt idx="86">
                  <c:v>15.7735849056604</c:v>
                </c:pt>
                <c:pt idx="87">
                  <c:v>15.7383177570094</c:v>
                </c:pt>
                <c:pt idx="88">
                  <c:v>15.7037037037037</c:v>
                </c:pt>
                <c:pt idx="89">
                  <c:v>15.6697247706422</c:v>
                </c:pt>
                <c:pt idx="90">
                  <c:v>15.6363636363636</c:v>
                </c:pt>
                <c:pt idx="91">
                  <c:v>15.6036036036036</c:v>
                </c:pt>
                <c:pt idx="92">
                  <c:v>15.5714285714286</c:v>
                </c:pt>
                <c:pt idx="93">
                  <c:v>15.5398230088496</c:v>
                </c:pt>
                <c:pt idx="94">
                  <c:v>15.5087719298246</c:v>
                </c:pt>
                <c:pt idx="95">
                  <c:v>15.4782608695652</c:v>
                </c:pt>
                <c:pt idx="96">
                  <c:v>15.448275862069</c:v>
                </c:pt>
                <c:pt idx="97">
                  <c:v>15.4188034188034</c:v>
                </c:pt>
                <c:pt idx="98">
                  <c:v>15.3898305084746</c:v>
                </c:pt>
                <c:pt idx="99">
                  <c:v>15.3613445378151</c:v>
                </c:pt>
                <c:pt idx="100">
                  <c:v>15.3333333333333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495824"/>
        <c:axId val="804723429"/>
      </c:scatterChart>
      <c:scatterChart>
        <c:scatterStyle val="smoothMarker"/>
        <c:varyColors val="0"/>
        <c:ser>
          <c:idx val="0"/>
          <c:order val="0"/>
          <c:tx>
            <c:strRef>
              <c:f>'sink - reciprocal model'!$C$5</c:f>
              <c:strCache>
                <c:ptCount val="1"/>
                <c:pt idx="0">
                  <c:v>tone frequency(hz)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'sink - reciprocal model'!$B$6:$B$106</c:f>
              <c:numCache>
                <c:formatCode>0.00_ </c:formatCode>
                <c:ptCount val="101"/>
                <c:pt idx="0">
                  <c:v>0</c:v>
                </c:pt>
                <c:pt idx="1">
                  <c:v>-20</c:v>
                </c:pt>
                <c:pt idx="2">
                  <c:v>-40</c:v>
                </c:pt>
                <c:pt idx="3">
                  <c:v>-60</c:v>
                </c:pt>
                <c:pt idx="4">
                  <c:v>-80</c:v>
                </c:pt>
                <c:pt idx="5">
                  <c:v>-100</c:v>
                </c:pt>
                <c:pt idx="6">
                  <c:v>-120</c:v>
                </c:pt>
                <c:pt idx="7">
                  <c:v>-140</c:v>
                </c:pt>
                <c:pt idx="8">
                  <c:v>-160</c:v>
                </c:pt>
                <c:pt idx="9">
                  <c:v>-180</c:v>
                </c:pt>
                <c:pt idx="10">
                  <c:v>-200</c:v>
                </c:pt>
                <c:pt idx="11">
                  <c:v>-220</c:v>
                </c:pt>
                <c:pt idx="12">
                  <c:v>-240</c:v>
                </c:pt>
                <c:pt idx="13">
                  <c:v>-260</c:v>
                </c:pt>
                <c:pt idx="14">
                  <c:v>-280</c:v>
                </c:pt>
                <c:pt idx="15">
                  <c:v>-300</c:v>
                </c:pt>
                <c:pt idx="16">
                  <c:v>-320</c:v>
                </c:pt>
                <c:pt idx="17">
                  <c:v>-340</c:v>
                </c:pt>
                <c:pt idx="18">
                  <c:v>-360</c:v>
                </c:pt>
                <c:pt idx="19">
                  <c:v>-380</c:v>
                </c:pt>
                <c:pt idx="20">
                  <c:v>-400</c:v>
                </c:pt>
                <c:pt idx="21">
                  <c:v>-420</c:v>
                </c:pt>
                <c:pt idx="22">
                  <c:v>-440</c:v>
                </c:pt>
                <c:pt idx="23">
                  <c:v>-460</c:v>
                </c:pt>
                <c:pt idx="24">
                  <c:v>-480</c:v>
                </c:pt>
                <c:pt idx="25">
                  <c:v>-500</c:v>
                </c:pt>
                <c:pt idx="26">
                  <c:v>-520</c:v>
                </c:pt>
                <c:pt idx="27">
                  <c:v>-540</c:v>
                </c:pt>
                <c:pt idx="28">
                  <c:v>-560</c:v>
                </c:pt>
                <c:pt idx="29">
                  <c:v>-580</c:v>
                </c:pt>
                <c:pt idx="30">
                  <c:v>-600</c:v>
                </c:pt>
                <c:pt idx="31">
                  <c:v>-620</c:v>
                </c:pt>
                <c:pt idx="32">
                  <c:v>-640</c:v>
                </c:pt>
                <c:pt idx="33">
                  <c:v>-660</c:v>
                </c:pt>
                <c:pt idx="34">
                  <c:v>-680</c:v>
                </c:pt>
                <c:pt idx="35">
                  <c:v>-700</c:v>
                </c:pt>
                <c:pt idx="36">
                  <c:v>-720</c:v>
                </c:pt>
                <c:pt idx="37">
                  <c:v>-740</c:v>
                </c:pt>
                <c:pt idx="38">
                  <c:v>-760</c:v>
                </c:pt>
                <c:pt idx="39">
                  <c:v>-780</c:v>
                </c:pt>
                <c:pt idx="40">
                  <c:v>-800</c:v>
                </c:pt>
                <c:pt idx="41">
                  <c:v>-820</c:v>
                </c:pt>
                <c:pt idx="42">
                  <c:v>-840</c:v>
                </c:pt>
                <c:pt idx="43">
                  <c:v>-860</c:v>
                </c:pt>
                <c:pt idx="44">
                  <c:v>-880</c:v>
                </c:pt>
                <c:pt idx="45">
                  <c:v>-900</c:v>
                </c:pt>
                <c:pt idx="46">
                  <c:v>-920</c:v>
                </c:pt>
                <c:pt idx="47">
                  <c:v>-940</c:v>
                </c:pt>
                <c:pt idx="48">
                  <c:v>-960</c:v>
                </c:pt>
                <c:pt idx="49">
                  <c:v>-980</c:v>
                </c:pt>
                <c:pt idx="50">
                  <c:v>-1000</c:v>
                </c:pt>
                <c:pt idx="51">
                  <c:v>-1020</c:v>
                </c:pt>
                <c:pt idx="52">
                  <c:v>-1040</c:v>
                </c:pt>
                <c:pt idx="53">
                  <c:v>-1060</c:v>
                </c:pt>
                <c:pt idx="54">
                  <c:v>-1080</c:v>
                </c:pt>
                <c:pt idx="55">
                  <c:v>-1100</c:v>
                </c:pt>
                <c:pt idx="56">
                  <c:v>-1120</c:v>
                </c:pt>
                <c:pt idx="57">
                  <c:v>-1140</c:v>
                </c:pt>
                <c:pt idx="58">
                  <c:v>-1160</c:v>
                </c:pt>
                <c:pt idx="59">
                  <c:v>-1180</c:v>
                </c:pt>
                <c:pt idx="60">
                  <c:v>-1200</c:v>
                </c:pt>
                <c:pt idx="61">
                  <c:v>-1220</c:v>
                </c:pt>
                <c:pt idx="62">
                  <c:v>-1240</c:v>
                </c:pt>
                <c:pt idx="63">
                  <c:v>-1260</c:v>
                </c:pt>
                <c:pt idx="64">
                  <c:v>-1280</c:v>
                </c:pt>
                <c:pt idx="65">
                  <c:v>-1300</c:v>
                </c:pt>
                <c:pt idx="66">
                  <c:v>-1320</c:v>
                </c:pt>
                <c:pt idx="67">
                  <c:v>-1340</c:v>
                </c:pt>
                <c:pt idx="68">
                  <c:v>-1360</c:v>
                </c:pt>
                <c:pt idx="69">
                  <c:v>-1380</c:v>
                </c:pt>
                <c:pt idx="70">
                  <c:v>-1400</c:v>
                </c:pt>
                <c:pt idx="71">
                  <c:v>-1420</c:v>
                </c:pt>
                <c:pt idx="72">
                  <c:v>-1440</c:v>
                </c:pt>
                <c:pt idx="73">
                  <c:v>-1460</c:v>
                </c:pt>
                <c:pt idx="74">
                  <c:v>-1480</c:v>
                </c:pt>
                <c:pt idx="75">
                  <c:v>-1500</c:v>
                </c:pt>
                <c:pt idx="76">
                  <c:v>-1520</c:v>
                </c:pt>
                <c:pt idx="77">
                  <c:v>-1540</c:v>
                </c:pt>
                <c:pt idx="78">
                  <c:v>-1560</c:v>
                </c:pt>
                <c:pt idx="79">
                  <c:v>-1580</c:v>
                </c:pt>
                <c:pt idx="80">
                  <c:v>-1600</c:v>
                </c:pt>
                <c:pt idx="81">
                  <c:v>-1620</c:v>
                </c:pt>
                <c:pt idx="82">
                  <c:v>-1640</c:v>
                </c:pt>
                <c:pt idx="83">
                  <c:v>-1660</c:v>
                </c:pt>
                <c:pt idx="84">
                  <c:v>-1680</c:v>
                </c:pt>
                <c:pt idx="85">
                  <c:v>-1700</c:v>
                </c:pt>
                <c:pt idx="86">
                  <c:v>-1720</c:v>
                </c:pt>
                <c:pt idx="87">
                  <c:v>-1740</c:v>
                </c:pt>
                <c:pt idx="88">
                  <c:v>-1760</c:v>
                </c:pt>
                <c:pt idx="89">
                  <c:v>-1780</c:v>
                </c:pt>
                <c:pt idx="90">
                  <c:v>-1800</c:v>
                </c:pt>
                <c:pt idx="91">
                  <c:v>-1820</c:v>
                </c:pt>
                <c:pt idx="92">
                  <c:v>-1840</c:v>
                </c:pt>
                <c:pt idx="93">
                  <c:v>-1860</c:v>
                </c:pt>
                <c:pt idx="94">
                  <c:v>-1880</c:v>
                </c:pt>
                <c:pt idx="95">
                  <c:v>-1900</c:v>
                </c:pt>
                <c:pt idx="96">
                  <c:v>-1920</c:v>
                </c:pt>
                <c:pt idx="97">
                  <c:v>-1940</c:v>
                </c:pt>
                <c:pt idx="98">
                  <c:v>-1960</c:v>
                </c:pt>
                <c:pt idx="99">
                  <c:v>-1980</c:v>
                </c:pt>
                <c:pt idx="100">
                  <c:v>-2000</c:v>
                </c:pt>
              </c:numCache>
            </c:numRef>
          </c:xVal>
          <c:yVal>
            <c:numRef>
              <c:f>'sink - reciprocal model'!$C$6:$C$106</c:f>
              <c:numCache>
                <c:formatCode>0.00_ </c:formatCode>
                <c:ptCount val="101"/>
                <c:pt idx="0">
                  <c:v>800</c:v>
                </c:pt>
                <c:pt idx="1">
                  <c:v>776.190476190476</c:v>
                </c:pt>
                <c:pt idx="2">
                  <c:v>754.545454545455</c:v>
                </c:pt>
                <c:pt idx="3">
                  <c:v>734.782608695652</c:v>
                </c:pt>
                <c:pt idx="4">
                  <c:v>716.666666666667</c:v>
                </c:pt>
                <c:pt idx="5">
                  <c:v>700</c:v>
                </c:pt>
                <c:pt idx="6">
                  <c:v>684.615384615385</c:v>
                </c:pt>
                <c:pt idx="7">
                  <c:v>670.37037037037</c:v>
                </c:pt>
                <c:pt idx="8">
                  <c:v>657.142857142857</c:v>
                </c:pt>
                <c:pt idx="9">
                  <c:v>644.827586206897</c:v>
                </c:pt>
                <c:pt idx="10">
                  <c:v>633.333333333333</c:v>
                </c:pt>
                <c:pt idx="11">
                  <c:v>622.58064516129</c:v>
                </c:pt>
                <c:pt idx="12">
                  <c:v>612.5</c:v>
                </c:pt>
                <c:pt idx="13">
                  <c:v>603.030303030303</c:v>
                </c:pt>
                <c:pt idx="14">
                  <c:v>594.117647058824</c:v>
                </c:pt>
                <c:pt idx="15">
                  <c:v>585.714285714286</c:v>
                </c:pt>
                <c:pt idx="16">
                  <c:v>577.777777777778</c:v>
                </c:pt>
                <c:pt idx="17">
                  <c:v>570.27027027027</c:v>
                </c:pt>
                <c:pt idx="18">
                  <c:v>563.157894736842</c:v>
                </c:pt>
                <c:pt idx="19">
                  <c:v>556.410256410256</c:v>
                </c:pt>
                <c:pt idx="20">
                  <c:v>550</c:v>
                </c:pt>
                <c:pt idx="21">
                  <c:v>543.90243902439</c:v>
                </c:pt>
                <c:pt idx="22">
                  <c:v>538.095238095238</c:v>
                </c:pt>
                <c:pt idx="23">
                  <c:v>532.558139534884</c:v>
                </c:pt>
                <c:pt idx="24">
                  <c:v>527.272727272727</c:v>
                </c:pt>
                <c:pt idx="25">
                  <c:v>522.222222222222</c:v>
                </c:pt>
                <c:pt idx="26">
                  <c:v>517.391304347826</c:v>
                </c:pt>
                <c:pt idx="27">
                  <c:v>512.765957446808</c:v>
                </c:pt>
                <c:pt idx="28">
                  <c:v>508.333333333333</c:v>
                </c:pt>
                <c:pt idx="29">
                  <c:v>504.081632653061</c:v>
                </c:pt>
                <c:pt idx="30">
                  <c:v>500</c:v>
                </c:pt>
                <c:pt idx="31">
                  <c:v>496.078431372549</c:v>
                </c:pt>
                <c:pt idx="32">
                  <c:v>492.307692307692</c:v>
                </c:pt>
                <c:pt idx="33">
                  <c:v>488.679245283019</c:v>
                </c:pt>
                <c:pt idx="34">
                  <c:v>485.185185185185</c:v>
                </c:pt>
                <c:pt idx="35">
                  <c:v>481.818181818182</c:v>
                </c:pt>
                <c:pt idx="36">
                  <c:v>478.571428571429</c:v>
                </c:pt>
                <c:pt idx="37">
                  <c:v>475.438596491228</c:v>
                </c:pt>
                <c:pt idx="38">
                  <c:v>472.413793103448</c:v>
                </c:pt>
                <c:pt idx="39">
                  <c:v>469.491525423729</c:v>
                </c:pt>
                <c:pt idx="40">
                  <c:v>466.666666666667</c:v>
                </c:pt>
                <c:pt idx="41">
                  <c:v>463.934426229508</c:v>
                </c:pt>
                <c:pt idx="42">
                  <c:v>461.290322580645</c:v>
                </c:pt>
                <c:pt idx="43">
                  <c:v>458.730158730159</c:v>
                </c:pt>
                <c:pt idx="44">
                  <c:v>456.25</c:v>
                </c:pt>
                <c:pt idx="45">
                  <c:v>453.846153846154</c:v>
                </c:pt>
                <c:pt idx="46">
                  <c:v>451.515151515152</c:v>
                </c:pt>
                <c:pt idx="47">
                  <c:v>449.253731343284</c:v>
                </c:pt>
                <c:pt idx="48">
                  <c:v>447.058823529412</c:v>
                </c:pt>
                <c:pt idx="49">
                  <c:v>444.927536231884</c:v>
                </c:pt>
                <c:pt idx="50">
                  <c:v>442.857142857143</c:v>
                </c:pt>
                <c:pt idx="51">
                  <c:v>440.845070422535</c:v>
                </c:pt>
                <c:pt idx="52">
                  <c:v>438.888888888889</c:v>
                </c:pt>
                <c:pt idx="53">
                  <c:v>436.986301369863</c:v>
                </c:pt>
                <c:pt idx="54">
                  <c:v>435.135135135135</c:v>
                </c:pt>
                <c:pt idx="55">
                  <c:v>433.333333333333</c:v>
                </c:pt>
                <c:pt idx="56">
                  <c:v>431.578947368421</c:v>
                </c:pt>
                <c:pt idx="57">
                  <c:v>429.87012987013</c:v>
                </c:pt>
                <c:pt idx="58">
                  <c:v>428.205128205128</c:v>
                </c:pt>
                <c:pt idx="59">
                  <c:v>426.582278481013</c:v>
                </c:pt>
                <c:pt idx="60">
                  <c:v>425</c:v>
                </c:pt>
                <c:pt idx="61">
                  <c:v>423.456790123457</c:v>
                </c:pt>
                <c:pt idx="62">
                  <c:v>421.951219512195</c:v>
                </c:pt>
                <c:pt idx="63">
                  <c:v>420.481927710843</c:v>
                </c:pt>
                <c:pt idx="64">
                  <c:v>419.047619047619</c:v>
                </c:pt>
                <c:pt idx="65">
                  <c:v>417.647058823529</c:v>
                </c:pt>
                <c:pt idx="66">
                  <c:v>416.279069767442</c:v>
                </c:pt>
                <c:pt idx="67">
                  <c:v>414.942528735632</c:v>
                </c:pt>
                <c:pt idx="68">
                  <c:v>413.636363636364</c:v>
                </c:pt>
                <c:pt idx="69">
                  <c:v>412.359550561798</c:v>
                </c:pt>
                <c:pt idx="70">
                  <c:v>411.111111111111</c:v>
                </c:pt>
                <c:pt idx="71">
                  <c:v>409.89010989011</c:v>
                </c:pt>
                <c:pt idx="72">
                  <c:v>408.695652173913</c:v>
                </c:pt>
                <c:pt idx="73">
                  <c:v>407.52688172043</c:v>
                </c:pt>
                <c:pt idx="74">
                  <c:v>406.382978723404</c:v>
                </c:pt>
                <c:pt idx="75">
                  <c:v>405.263157894737</c:v>
                </c:pt>
                <c:pt idx="76">
                  <c:v>404.166666666667</c:v>
                </c:pt>
                <c:pt idx="77">
                  <c:v>403.092783505155</c:v>
                </c:pt>
                <c:pt idx="78">
                  <c:v>402.040816326531</c:v>
                </c:pt>
                <c:pt idx="79">
                  <c:v>401.010101010101</c:v>
                </c:pt>
                <c:pt idx="80">
                  <c:v>400</c:v>
                </c:pt>
                <c:pt idx="81">
                  <c:v>399.009900990099</c:v>
                </c:pt>
                <c:pt idx="82">
                  <c:v>398.039215686275</c:v>
                </c:pt>
                <c:pt idx="83">
                  <c:v>397.087378640777</c:v>
                </c:pt>
                <c:pt idx="84">
                  <c:v>396.153846153846</c:v>
                </c:pt>
                <c:pt idx="85">
                  <c:v>395.238095238095</c:v>
                </c:pt>
                <c:pt idx="86">
                  <c:v>394.339622641509</c:v>
                </c:pt>
                <c:pt idx="87">
                  <c:v>393.457943925234</c:v>
                </c:pt>
                <c:pt idx="88">
                  <c:v>392.592592592593</c:v>
                </c:pt>
                <c:pt idx="89">
                  <c:v>391.743119266055</c:v>
                </c:pt>
                <c:pt idx="90">
                  <c:v>390.909090909091</c:v>
                </c:pt>
                <c:pt idx="91">
                  <c:v>390.09009009009</c:v>
                </c:pt>
                <c:pt idx="92">
                  <c:v>389.285714285714</c:v>
                </c:pt>
                <c:pt idx="93">
                  <c:v>388.495575221239</c:v>
                </c:pt>
                <c:pt idx="94">
                  <c:v>387.719298245614</c:v>
                </c:pt>
                <c:pt idx="95">
                  <c:v>386.95652173913</c:v>
                </c:pt>
                <c:pt idx="96">
                  <c:v>386.206896551724</c:v>
                </c:pt>
                <c:pt idx="97">
                  <c:v>385.470085470085</c:v>
                </c:pt>
                <c:pt idx="98">
                  <c:v>384.745762711864</c:v>
                </c:pt>
                <c:pt idx="99">
                  <c:v>384.033613445378</c:v>
                </c:pt>
                <c:pt idx="100">
                  <c:v>383.333333333333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123842"/>
        <c:axId val="509300183"/>
      </c:scatterChart>
      <c:valAx>
        <c:axId val="287495824"/>
        <c:scaling>
          <c:orientation val="maxMin"/>
          <c:min val="-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4723429"/>
        <c:crosses val="autoZero"/>
        <c:crossBetween val="midCat"/>
      </c:valAx>
      <c:valAx>
        <c:axId val="804723429"/>
        <c:scaling>
          <c:orientation val="minMax"/>
          <c:max val="60"/>
          <c:min val="1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7495824"/>
        <c:crosses val="autoZero"/>
        <c:crossBetween val="midCat"/>
      </c:valAx>
      <c:valAx>
        <c:axId val="498123842"/>
        <c:scaling>
          <c:orientation val="maxMin"/>
          <c:min val="-2000"/>
        </c:scaling>
        <c:delete val="0"/>
        <c:axPos val="t"/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9300183"/>
        <c:crosses val="max"/>
        <c:crossBetween val="midCat"/>
      </c:valAx>
      <c:valAx>
        <c:axId val="509300183"/>
        <c:scaling>
          <c:orientation val="minMax"/>
          <c:min val="200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8123842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'sink - reciprocal model'!$B$109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'sink - reciprocal model'!$A$110:$A$209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'sink - reciprocal model'!$B$110:$B$209</c:f>
              <c:numCache>
                <c:formatCode>0.00_ </c:formatCode>
                <c:ptCount val="100"/>
                <c:pt idx="0">
                  <c:v>0</c:v>
                </c:pt>
                <c:pt idx="1">
                  <c:v>-0.756802495307928</c:v>
                </c:pt>
                <c:pt idx="2">
                  <c:v>0.989358246623382</c:v>
                </c:pt>
                <c:pt idx="3">
                  <c:v>-0.536572918000435</c:v>
                </c:pt>
                <c:pt idx="4">
                  <c:v>-0.287903316665065</c:v>
                </c:pt>
                <c:pt idx="5">
                  <c:v>0.912945250727628</c:v>
                </c:pt>
                <c:pt idx="6">
                  <c:v>-0.905578362006624</c:v>
                </c:pt>
                <c:pt idx="7">
                  <c:v>0.270905788307869</c:v>
                </c:pt>
                <c:pt idx="8">
                  <c:v>0.551426681241691</c:v>
                </c:pt>
                <c:pt idx="9">
                  <c:v>-0.991778853443116</c:v>
                </c:pt>
                <c:pt idx="10">
                  <c:v>0.745113160479349</c:v>
                </c:pt>
                <c:pt idx="11">
                  <c:v>0.0177019251054136</c:v>
                </c:pt>
                <c:pt idx="12">
                  <c:v>-0.768254661323667</c:v>
                </c:pt>
                <c:pt idx="13">
                  <c:v>0.986627592040485</c:v>
                </c:pt>
                <c:pt idx="14">
                  <c:v>-0.521551002086912</c:v>
                </c:pt>
                <c:pt idx="15">
                  <c:v>-0.304810621102217</c:v>
                </c:pt>
                <c:pt idx="16">
                  <c:v>0.920026038196791</c:v>
                </c:pt>
                <c:pt idx="17">
                  <c:v>-0.897927680689291</c:v>
                </c:pt>
                <c:pt idx="18">
                  <c:v>0.253823362762036</c:v>
                </c:pt>
                <c:pt idx="19">
                  <c:v>0.56610763689818</c:v>
                </c:pt>
                <c:pt idx="20">
                  <c:v>-0.993888653923375</c:v>
                </c:pt>
                <c:pt idx="21">
                  <c:v>0.733190320073292</c:v>
                </c:pt>
                <c:pt idx="22">
                  <c:v>0.0353983027336607</c:v>
                </c:pt>
                <c:pt idx="23">
                  <c:v>-0.779466069615805</c:v>
                </c:pt>
                <c:pt idx="24">
                  <c:v>0.983587745434345</c:v>
                </c:pt>
                <c:pt idx="25">
                  <c:v>-0.506365641109759</c:v>
                </c:pt>
                <c:pt idx="26">
                  <c:v>-0.321622403162531</c:v>
                </c:pt>
                <c:pt idx="27">
                  <c:v>0.926818505417785</c:v>
                </c:pt>
                <c:pt idx="28">
                  <c:v>-0.889995604366833</c:v>
                </c:pt>
                <c:pt idx="29">
                  <c:v>0.236661393364286</c:v>
                </c:pt>
                <c:pt idx="30">
                  <c:v>0.580611184212314</c:v>
                </c:pt>
                <c:pt idx="31">
                  <c:v>-0.995686986889179</c:v>
                </c:pt>
                <c:pt idx="32">
                  <c:v>0.721037710501732</c:v>
                </c:pt>
                <c:pt idx="33">
                  <c:v>0.0530835871460582</c:v>
                </c:pt>
                <c:pt idx="34">
                  <c:v>-0.790433206722889</c:v>
                </c:pt>
                <c:pt idx="35">
                  <c:v>0.980239659440312</c:v>
                </c:pt>
                <c:pt idx="36">
                  <c:v>-0.491021593898469</c:v>
                </c:pt>
                <c:pt idx="37">
                  <c:v>-0.338333394324277</c:v>
                </c:pt>
                <c:pt idx="38">
                  <c:v>0.933320523748862</c:v>
                </c:pt>
                <c:pt idx="39">
                  <c:v>-0.881784618814781</c:v>
                </c:pt>
                <c:pt idx="40">
                  <c:v>0.219425258379005</c:v>
                </c:pt>
                <c:pt idx="41">
                  <c:v>0.594932778023209</c:v>
                </c:pt>
                <c:pt idx="42">
                  <c:v>-0.99717328877408</c:v>
                </c:pt>
                <c:pt idx="43">
                  <c:v>0.708659140182323</c:v>
                </c:pt>
                <c:pt idx="44">
                  <c:v>0.0707522360803452</c:v>
                </c:pt>
                <c:pt idx="45">
                  <c:v>-0.80115263573383</c:v>
                </c:pt>
                <c:pt idx="46">
                  <c:v>0.976584383290629</c:v>
                </c:pt>
                <c:pt idx="47">
                  <c:v>-0.475523669012058</c:v>
                </c:pt>
                <c:pt idx="48">
                  <c:v>-0.354938357651846</c:v>
                </c:pt>
                <c:pt idx="49">
                  <c:v>0.939530055569931</c:v>
                </c:pt>
                <c:pt idx="50">
                  <c:v>-0.873297297213995</c:v>
                </c:pt>
                <c:pt idx="51">
                  <c:v>0.202120359312791</c:v>
                </c:pt>
                <c:pt idx="52">
                  <c:v>0.60906793019106</c:v>
                </c:pt>
                <c:pt idx="53">
                  <c:v>-0.998347093796772</c:v>
                </c:pt>
                <c:pt idx="54">
                  <c:v>0.696058488344911</c:v>
                </c:pt>
                <c:pt idx="55">
                  <c:v>0.0883987124875315</c:v>
                </c:pt>
                <c:pt idx="56">
                  <c:v>-0.811620997364974</c:v>
                </c:pt>
                <c:pt idx="57">
                  <c:v>0.972623062485624</c:v>
                </c:pt>
                <c:pt idx="58">
                  <c:v>-0.459876723232143</c:v>
                </c:pt>
                <c:pt idx="59">
                  <c:v>-0.371432089436923</c:v>
                </c:pt>
                <c:pt idx="60">
                  <c:v>0.945445154921117</c:v>
                </c:pt>
                <c:pt idx="61">
                  <c:v>-0.864536299344272</c:v>
                </c:pt>
                <c:pt idx="62">
                  <c:v>0.184752119221718</c:v>
                </c:pt>
                <c:pt idx="63">
                  <c:v>0.623012211003653</c:v>
                </c:pt>
                <c:pt idx="64">
                  <c:v>-0.999208034107063</c:v>
                </c:pt>
                <c:pt idx="65">
                  <c:v>0.683239703815851</c:v>
                </c:pt>
                <c:pt idx="66">
                  <c:v>0.106017486267114</c:v>
                </c:pt>
                <c:pt idx="67">
                  <c:v>-0.82183501101284</c:v>
                </c:pt>
                <c:pt idx="68">
                  <c:v>0.968356938434724</c:v>
                </c:pt>
                <c:pt idx="69">
                  <c:v>-0.44408566004091</c:v>
                </c:pt>
                <c:pt idx="70">
                  <c:v>-0.387809420829229</c:v>
                </c:pt>
                <c:pt idx="71">
                  <c:v>0.951063968112585</c:v>
                </c:pt>
                <c:pt idx="72">
                  <c:v>-0.855504370750821</c:v>
                </c:pt>
                <c:pt idx="73">
                  <c:v>0.167325981011839</c:v>
                </c:pt>
                <c:pt idx="74">
                  <c:v>0.636761250564552</c:v>
                </c:pt>
                <c:pt idx="75">
                  <c:v>-0.999755839901149</c:v>
                </c:pt>
                <c:pt idx="76">
                  <c:v>0.670206803780506</c:v>
                </c:pt>
                <c:pt idx="77">
                  <c:v>0.123603036000113</c:v>
                </c:pt>
                <c:pt idx="78">
                  <c:v>-0.831791475782204</c:v>
                </c:pt>
                <c:pt idx="79">
                  <c:v>0.963787348067422</c:v>
                </c:pt>
                <c:pt idx="80">
                  <c:v>-0.428155428084452</c:v>
                </c:pt>
                <c:pt idx="81">
                  <c:v>-0.404065219456361</c:v>
                </c:pt>
                <c:pt idx="82">
                  <c:v>0.956384734305463</c:v>
                </c:pt>
                <c:pt idx="83">
                  <c:v>-0.846204341883851</c:v>
                </c:pt>
                <c:pt idx="84">
                  <c:v>0.149847405733478</c:v>
                </c:pt>
                <c:pt idx="85">
                  <c:v>0.650310740162553</c:v>
                </c:pt>
                <c:pt idx="86">
                  <c:v>-0.999990339506171</c:v>
                </c:pt>
                <c:pt idx="87">
                  <c:v>0.65696387252434</c:v>
                </c:pt>
                <c:pt idx="88">
                  <c:v>0.141149850679391</c:v>
                </c:pt>
                <c:pt idx="89">
                  <c:v>-0.841487271489211</c:v>
                </c:pt>
                <c:pt idx="90">
                  <c:v>0.958915723414307</c:v>
                </c:pt>
                <c:pt idx="91">
                  <c:v>-0.412091019621943</c:v>
                </c:pt>
                <c:pt idx="92">
                  <c:v>-0.420194391032177</c:v>
                </c:pt>
                <c:pt idx="93">
                  <c:v>0.961405786063648</c:v>
                </c:pt>
                <c:pt idx="94">
                  <c:v>-0.836639127211564</c:v>
                </c:pt>
                <c:pt idx="95">
                  <c:v>0.132321870869828</c:v>
                </c:pt>
                <c:pt idx="96">
                  <c:v>0.66365643362196</c:v>
                </c:pt>
                <c:pt idx="97">
                  <c:v>-0.999911459434006</c:v>
                </c:pt>
                <c:pt idx="98">
                  <c:v>0.643515060152966</c:v>
                </c:pt>
                <c:pt idx="99">
                  <c:v>0.158652431436708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'sink - reciprocal model'!$C$109</c:f>
              <c:strCache>
                <c:ptCount val="1"/>
                <c:pt idx="0">
                  <c:v>diff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'sink - reciprocal model'!$A$110:$A$209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'sink - reciprocal model'!$C$110:$C$209</c:f>
              <c:numCache>
                <c:formatCode>0.00_ </c:formatCode>
                <c:ptCount val="100"/>
                <c:pt idx="0">
                  <c:v>0</c:v>
                </c:pt>
                <c:pt idx="1">
                  <c:v>-0.845983701075447</c:v>
                </c:pt>
                <c:pt idx="2">
                  <c:v>0.902171833756293</c:v>
                </c:pt>
                <c:pt idx="3">
                  <c:v>-0.116108141342458</c:v>
                </c:pt>
                <c:pt idx="4">
                  <c:v>-0.778352078534298</c:v>
                </c:pt>
                <c:pt idx="5">
                  <c:v>0.946156428450871</c:v>
                </c:pt>
                <c:pt idx="6">
                  <c:v>-0.230645705927396</c:v>
                </c:pt>
                <c:pt idx="7">
                  <c:v>-0.700191808565157</c:v>
                </c:pt>
                <c:pt idx="8">
                  <c:v>0.977342512392259</c:v>
                </c:pt>
                <c:pt idx="9">
                  <c:v>-0.34206336194465</c:v>
                </c:pt>
                <c:pt idx="10">
                  <c:v>-0.61256015297547</c:v>
                </c:pt>
                <c:pt idx="11">
                  <c:v>0.995308236276611</c:v>
                </c:pt>
                <c:pt idx="12">
                  <c:v>-0.448853980101705</c:v>
                </c:pt>
                <c:pt idx="13">
                  <c:v>-0.516642491531904</c:v>
                </c:pt>
                <c:pt idx="14">
                  <c:v>0.999810580553025</c:v>
                </c:pt>
                <c:pt idx="15">
                  <c:v>-0.549573020327026</c:v>
                </c:pt>
                <c:pt idx="16">
                  <c:v>-0.413736287512719</c:v>
                </c:pt>
                <c:pt idx="17">
                  <c:v>0.990788642711196</c:v>
                </c:pt>
                <c:pt idx="18">
                  <c:v>-0.642858071838839</c:v>
                </c:pt>
                <c:pt idx="19">
                  <c:v>-0.305233537123926</c:v>
                </c:pt>
                <c:pt idx="20">
                  <c:v>0.968364461100185</c:v>
                </c:pt>
                <c:pt idx="21">
                  <c:v>-0.727447282263704</c:v>
                </c:pt>
                <c:pt idx="22">
                  <c:v>-0.192601940183302</c:v>
                </c:pt>
                <c:pt idx="23">
                  <c:v>0.932841364134673</c:v>
                </c:pt>
                <c:pt idx="24">
                  <c:v>-0.802196426517201</c:v>
                </c:pt>
                <c:pt idx="25">
                  <c:v>-0.077365046773301</c:v>
                </c:pt>
                <c:pt idx="26">
                  <c:v>0.884699867218696</c:v>
                </c:pt>
                <c:pt idx="27">
                  <c:v>-0.866094384558531</c:v>
                </c:pt>
                <c:pt idx="28">
                  <c:v>0.0389183515837412</c:v>
                </c:pt>
                <c:pt idx="29">
                  <c:v>0.824591172888557</c:v>
                </c:pt>
                <c:pt idx="30">
                  <c:v>-0.918276818653999</c:v>
                </c:pt>
                <c:pt idx="31">
                  <c:v>0.154675307455944</c:v>
                </c:pt>
                <c:pt idx="32">
                  <c:v>0.753328362097505</c:v>
                </c:pt>
                <c:pt idx="33">
                  <c:v>-0.95803786513898</c:v>
                </c:pt>
                <c:pt idx="34">
                  <c:v>0.268339994516998</c:v>
                </c:pt>
                <c:pt idx="35">
                  <c:v>0.671875395796131</c:v>
                </c:pt>
                <c:pt idx="36">
                  <c:v>-0.984839682525844</c:v>
                </c:pt>
                <c:pt idx="37">
                  <c:v>0.378374888235123</c:v>
                </c:pt>
                <c:pt idx="38">
                  <c:v>0.58133407558273</c:v>
                </c:pt>
                <c:pt idx="39">
                  <c:v>-0.998319726802097</c:v>
                </c:pt>
                <c:pt idx="40">
                  <c:v>0.483291563728257</c:v>
                </c:pt>
                <c:pt idx="41">
                  <c:v>0.482929139804512</c:v>
                </c:pt>
                <c:pt idx="42">
                  <c:v>-0.998295655506766</c:v>
                </c:pt>
                <c:pt idx="43">
                  <c:v>0.581670829455619</c:v>
                </c:pt>
                <c:pt idx="44">
                  <c:v>0.377991696712509</c:v>
                </c:pt>
                <c:pt idx="45">
                  <c:v>-0.984767794248516</c:v>
                </c:pt>
                <c:pt idx="46">
                  <c:v>0.672181924400889</c:v>
                </c:pt>
                <c:pt idx="47">
                  <c:v>0.267941218767605</c:v>
                </c:pt>
                <c:pt idx="48">
                  <c:v>-0.957919132301185</c:v>
                </c:pt>
                <c:pt idx="49">
                  <c:v>0.753600519069425</c:v>
                </c:pt>
                <c:pt idx="50">
                  <c:v>0.154266341657269</c:v>
                </c:pt>
                <c:pt idx="51">
                  <c:v>-0.918112847336373</c:v>
                </c:pt>
                <c:pt idx="52">
                  <c:v>0.824825276802638</c:v>
                </c:pt>
                <c:pt idx="53">
                  <c:v>0.0385047277524802</c:v>
                </c:pt>
                <c:pt idx="54">
                  <c:v>-0.865887392775552</c:v>
                </c:pt>
                <c:pt idx="55">
                  <c:v>0.884892751387726</c:v>
                </c:pt>
                <c:pt idx="56">
                  <c:v>-0.0777777336119285</c:v>
                </c:pt>
                <c:pt idx="57">
                  <c:v>-0.801949214214515</c:v>
                </c:pt>
                <c:pt idx="58">
                  <c:v>0.932990419444522</c:v>
                </c:pt>
                <c:pt idx="59">
                  <c:v>-0.193008107678686</c:v>
                </c:pt>
                <c:pt idx="60">
                  <c:v>-0.727163193443649</c:v>
                </c:pt>
                <c:pt idx="61">
                  <c:v>0.968467671302865</c:v>
                </c:pt>
                <c:pt idx="62">
                  <c:v>-0.305627691111543</c:v>
                </c:pt>
                <c:pt idx="63">
                  <c:v>-0.642540949326659</c:v>
                </c:pt>
                <c:pt idx="64">
                  <c:v>0.99084461169836</c:v>
                </c:pt>
                <c:pt idx="65">
                  <c:v>-0.414113096332936</c:v>
                </c:pt>
                <c:pt idx="66">
                  <c:v>-0.549227153789586</c:v>
                </c:pt>
                <c:pt idx="67">
                  <c:v>0.9998185512409</c:v>
                </c:pt>
                <c:pt idx="68">
                  <c:v>-0.516996858150466</c:v>
                </c:pt>
                <c:pt idx="69">
                  <c:v>-0.448484048021876</c:v>
                </c:pt>
                <c:pt idx="70">
                  <c:v>0.99526810084694</c:v>
                </c:pt>
                <c:pt idx="71">
                  <c:v>-0.612887283930278</c:v>
                </c:pt>
                <c:pt idx="72">
                  <c:v>-0.341674368336062</c:v>
                </c:pt>
                <c:pt idx="73">
                  <c:v>0.97725481375075</c:v>
                </c:pt>
                <c:pt idx="74">
                  <c:v>-0.700487278806653</c:v>
                </c:pt>
                <c:pt idx="75">
                  <c:v>-0.230242912646041</c:v>
                </c:pt>
                <c:pt idx="76">
                  <c:v>0.946022352883396</c:v>
                </c:pt>
                <c:pt idx="77">
                  <c:v>-0.778611891282554</c:v>
                </c:pt>
                <c:pt idx="78">
                  <c:v>-0.11569699691037</c:v>
                </c:pt>
                <c:pt idx="79">
                  <c:v>0.901993194882209</c:v>
                </c:pt>
                <c:pt idx="80">
                  <c:v>-0.846204341883851</c:v>
                </c:pt>
                <c:pt idx="81">
                  <c:v>0.000413934096078575</c:v>
                </c:pt>
                <c:pt idx="82">
                  <c:v>0.845762915314979</c:v>
                </c:pt>
                <c:pt idx="83">
                  <c:v>-0.902350318050969</c:v>
                </c:pt>
                <c:pt idx="84">
                  <c:v>0.116519265880375</c:v>
                </c:pt>
                <c:pt idx="85">
                  <c:v>0.778092132422065</c:v>
                </c:pt>
                <c:pt idx="86">
                  <c:v>-0.946290341902538</c:v>
                </c:pt>
                <c:pt idx="87">
                  <c:v>0.231048459689568</c:v>
                </c:pt>
                <c:pt idx="88">
                  <c:v>0.69989621835176</c:v>
                </c:pt>
                <c:pt idx="89">
                  <c:v>-0.977430043574485</c:v>
                </c:pt>
                <c:pt idx="90">
                  <c:v>0.342452296943622</c:v>
                </c:pt>
                <c:pt idx="91">
                  <c:v>0.612232917063721</c:v>
                </c:pt>
                <c:pt idx="92">
                  <c:v>-0.995348201168731</c:v>
                </c:pt>
                <c:pt idx="93">
                  <c:v>0.449223835274269</c:v>
                </c:pt>
                <c:pt idx="94">
                  <c:v>0.516288036391097</c:v>
                </c:pt>
                <c:pt idx="95">
                  <c:v>-0.999802438556162</c:v>
                </c:pt>
                <c:pt idx="96">
                  <c:v>0.549918792699832</c:v>
                </c:pt>
                <c:pt idx="97">
                  <c:v>0.41335940780233</c:v>
                </c:pt>
                <c:pt idx="98">
                  <c:v>-0.990732503960871</c:v>
                </c:pt>
                <c:pt idx="99">
                  <c:v>0.643175084202767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'sink - reciprocal model'!$D$109</c:f>
              <c:strCache>
                <c:ptCount val="1"/>
                <c:pt idx="0">
                  <c:v>sum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'sink - reciprocal model'!$A$110:$A$209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'sink - reciprocal model'!$D$110:$D$209</c:f>
              <c:numCache>
                <c:formatCode>0.00_ </c:formatCode>
                <c:ptCount val="100"/>
                <c:pt idx="0">
                  <c:v>0</c:v>
                </c:pt>
                <c:pt idx="1">
                  <c:v>-1.60278619638337</c:v>
                </c:pt>
                <c:pt idx="2">
                  <c:v>1.89153008037968</c:v>
                </c:pt>
                <c:pt idx="3">
                  <c:v>-0.652681059342893</c:v>
                </c:pt>
                <c:pt idx="4">
                  <c:v>-1.06625539519936</c:v>
                </c:pt>
                <c:pt idx="5">
                  <c:v>1.8591016791785</c:v>
                </c:pt>
                <c:pt idx="6">
                  <c:v>-1.13622406793402</c:v>
                </c:pt>
                <c:pt idx="7">
                  <c:v>-0.429286020257288</c:v>
                </c:pt>
                <c:pt idx="8">
                  <c:v>1.52876919363395</c:v>
                </c:pt>
                <c:pt idx="9">
                  <c:v>-1.33384221538777</c:v>
                </c:pt>
                <c:pt idx="10">
                  <c:v>0.132553007503879</c:v>
                </c:pt>
                <c:pt idx="11">
                  <c:v>1.01301016138202</c:v>
                </c:pt>
                <c:pt idx="12">
                  <c:v>-1.21710864142537</c:v>
                </c:pt>
                <c:pt idx="13">
                  <c:v>0.469985100508581</c:v>
                </c:pt>
                <c:pt idx="14">
                  <c:v>0.478259578466113</c:v>
                </c:pt>
                <c:pt idx="15">
                  <c:v>-0.854383641429243</c:v>
                </c:pt>
                <c:pt idx="16">
                  <c:v>0.506289750684071</c:v>
                </c:pt>
                <c:pt idx="17">
                  <c:v>0.0928609620219043</c:v>
                </c:pt>
                <c:pt idx="18">
                  <c:v>-0.389034709076803</c:v>
                </c:pt>
                <c:pt idx="19">
                  <c:v>0.260874099774254</c:v>
                </c:pt>
                <c:pt idx="20">
                  <c:v>-0.0255241928231899</c:v>
                </c:pt>
                <c:pt idx="21">
                  <c:v>0.00574303780958851</c:v>
                </c:pt>
                <c:pt idx="22">
                  <c:v>-0.157203637449641</c:v>
                </c:pt>
                <c:pt idx="23">
                  <c:v>0.153375294518868</c:v>
                </c:pt>
                <c:pt idx="24">
                  <c:v>0.181391318917144</c:v>
                </c:pt>
                <c:pt idx="25">
                  <c:v>-0.58373068788306</c:v>
                </c:pt>
                <c:pt idx="26">
                  <c:v>0.563077464056165</c:v>
                </c:pt>
                <c:pt idx="27">
                  <c:v>0.0607241208592535</c:v>
                </c:pt>
                <c:pt idx="28">
                  <c:v>-0.851077252783092</c:v>
                </c:pt>
                <c:pt idx="29">
                  <c:v>1.06125256625284</c:v>
                </c:pt>
                <c:pt idx="30">
                  <c:v>-0.337665634441685</c:v>
                </c:pt>
                <c:pt idx="31">
                  <c:v>-0.841011679433236</c:v>
                </c:pt>
                <c:pt idx="32">
                  <c:v>1.47436607259924</c:v>
                </c:pt>
                <c:pt idx="33">
                  <c:v>-0.904954277992921</c:v>
                </c:pt>
                <c:pt idx="34">
                  <c:v>-0.52209321220589</c:v>
                </c:pt>
                <c:pt idx="35">
                  <c:v>1.65211505523644</c:v>
                </c:pt>
                <c:pt idx="36">
                  <c:v>-1.47586127642431</c:v>
                </c:pt>
                <c:pt idx="37">
                  <c:v>0.040041493910846</c:v>
                </c:pt>
                <c:pt idx="38">
                  <c:v>1.51465459933159</c:v>
                </c:pt>
                <c:pt idx="39">
                  <c:v>-1.88010434561688</c:v>
                </c:pt>
                <c:pt idx="40">
                  <c:v>0.702716822107261</c:v>
                </c:pt>
                <c:pt idx="41">
                  <c:v>1.07786191782772</c:v>
                </c:pt>
                <c:pt idx="42">
                  <c:v>-1.99546894428085</c:v>
                </c:pt>
                <c:pt idx="43">
                  <c:v>1.29032996963794</c:v>
                </c:pt>
                <c:pt idx="44">
                  <c:v>0.448743932792854</c:v>
                </c:pt>
                <c:pt idx="45">
                  <c:v>-1.78592042998235</c:v>
                </c:pt>
                <c:pt idx="46">
                  <c:v>1.64876630769152</c:v>
                </c:pt>
                <c:pt idx="47">
                  <c:v>-0.207582450244454</c:v>
                </c:pt>
                <c:pt idx="48">
                  <c:v>-1.31285748995303</c:v>
                </c:pt>
                <c:pt idx="49">
                  <c:v>1.69313057463936</c:v>
                </c:pt>
                <c:pt idx="50">
                  <c:v>-0.719030955556726</c:v>
                </c:pt>
                <c:pt idx="51">
                  <c:v>-0.715992488023582</c:v>
                </c:pt>
                <c:pt idx="52">
                  <c:v>1.4338932069937</c:v>
                </c:pt>
                <c:pt idx="53">
                  <c:v>-0.959842366044292</c:v>
                </c:pt>
                <c:pt idx="54">
                  <c:v>-0.16982890443064</c:v>
                </c:pt>
                <c:pt idx="55">
                  <c:v>0.973291463875257</c:v>
                </c:pt>
                <c:pt idx="56">
                  <c:v>-0.889398730976903</c:v>
                </c:pt>
                <c:pt idx="57">
                  <c:v>0.170673848271109</c:v>
                </c:pt>
                <c:pt idx="58">
                  <c:v>0.473113696212379</c:v>
                </c:pt>
                <c:pt idx="59">
                  <c:v>-0.564440197115609</c:v>
                </c:pt>
                <c:pt idx="60">
                  <c:v>0.218281961477468</c:v>
                </c:pt>
                <c:pt idx="61">
                  <c:v>0.103931371958593</c:v>
                </c:pt>
                <c:pt idx="62">
                  <c:v>-0.120875571889825</c:v>
                </c:pt>
                <c:pt idx="63">
                  <c:v>-0.0195287383230061</c:v>
                </c:pt>
                <c:pt idx="64">
                  <c:v>-0.00836342240870236</c:v>
                </c:pt>
                <c:pt idx="65">
                  <c:v>0.269126607482915</c:v>
                </c:pt>
                <c:pt idx="66">
                  <c:v>-0.443209667522472</c:v>
                </c:pt>
                <c:pt idx="67">
                  <c:v>0.177983540228061</c:v>
                </c:pt>
                <c:pt idx="68">
                  <c:v>0.451360080284258</c:v>
                </c:pt>
                <c:pt idx="69">
                  <c:v>-0.892569708062786</c:v>
                </c:pt>
                <c:pt idx="70">
                  <c:v>0.60745868001771</c:v>
                </c:pt>
                <c:pt idx="71">
                  <c:v>0.338176684182308</c:v>
                </c:pt>
                <c:pt idx="72">
                  <c:v>-1.19717873908688</c:v>
                </c:pt>
                <c:pt idx="73">
                  <c:v>1.14458079476259</c:v>
                </c:pt>
                <c:pt idx="74">
                  <c:v>-0.0637260282421013</c:v>
                </c:pt>
                <c:pt idx="75">
                  <c:v>-1.22999875254719</c:v>
                </c:pt>
                <c:pt idx="76">
                  <c:v>1.6162291566639</c:v>
                </c:pt>
                <c:pt idx="77">
                  <c:v>-0.655008855282442</c:v>
                </c:pt>
                <c:pt idx="78">
                  <c:v>-0.947488472692574</c:v>
                </c:pt>
                <c:pt idx="79">
                  <c:v>1.86578054294963</c:v>
                </c:pt>
                <c:pt idx="80">
                  <c:v>-1.2743597699683</c:v>
                </c:pt>
                <c:pt idx="81">
                  <c:v>-0.403651285360282</c:v>
                </c:pt>
                <c:pt idx="82">
                  <c:v>1.80214764962044</c:v>
                </c:pt>
                <c:pt idx="83">
                  <c:v>-1.74855465993482</c:v>
                </c:pt>
                <c:pt idx="84">
                  <c:v>0.266366671613853</c:v>
                </c:pt>
                <c:pt idx="85">
                  <c:v>1.42840287258462</c:v>
                </c:pt>
                <c:pt idx="86">
                  <c:v>-1.94628068140871</c:v>
                </c:pt>
                <c:pt idx="87">
                  <c:v>0.888012332213908</c:v>
                </c:pt>
                <c:pt idx="88">
                  <c:v>0.841046069031152</c:v>
                </c:pt>
                <c:pt idx="89">
                  <c:v>-1.8189173150637</c:v>
                </c:pt>
                <c:pt idx="90">
                  <c:v>1.30136802035793</c:v>
                </c:pt>
                <c:pt idx="91">
                  <c:v>0.200141897441778</c:v>
                </c:pt>
                <c:pt idx="92">
                  <c:v>-1.41554259220091</c:v>
                </c:pt>
                <c:pt idx="93">
                  <c:v>1.41062962133792</c:v>
                </c:pt>
                <c:pt idx="94">
                  <c:v>-0.320351090820467</c:v>
                </c:pt>
                <c:pt idx="95">
                  <c:v>-0.867480567686334</c:v>
                </c:pt>
                <c:pt idx="96">
                  <c:v>1.21357522632179</c:v>
                </c:pt>
                <c:pt idx="97">
                  <c:v>-0.586552051631676</c:v>
                </c:pt>
                <c:pt idx="98">
                  <c:v>-0.347217443807905</c:v>
                </c:pt>
                <c:pt idx="99">
                  <c:v>0.801827515639475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512169"/>
        <c:axId val="648938295"/>
      </c:scatterChart>
      <c:valAx>
        <c:axId val="84851216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8938295"/>
        <c:crosses val="autoZero"/>
        <c:crossBetween val="midCat"/>
      </c:valAx>
      <c:valAx>
        <c:axId val="648938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851216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307974</xdr:colOff>
      <xdr:row>0</xdr:row>
      <xdr:rowOff>0</xdr:rowOff>
    </xdr:from>
    <xdr:to>
      <xdr:col>18</xdr:col>
      <xdr:colOff>95250</xdr:colOff>
      <xdr:row>18</xdr:row>
      <xdr:rowOff>0</xdr:rowOff>
    </xdr:to>
    <xdr:graphicFrame>
      <xdr:nvGraphicFramePr>
        <xdr:cNvPr id="2" name="图表 1"/>
        <xdr:cNvGraphicFramePr/>
      </xdr:nvGraphicFramePr>
      <xdr:xfrm>
        <a:off x="6683375" y="0"/>
        <a:ext cx="6873875" cy="3773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298450</xdr:colOff>
      <xdr:row>18</xdr:row>
      <xdr:rowOff>44450</xdr:rowOff>
    </xdr:from>
    <xdr:to>
      <xdr:col>18</xdr:col>
      <xdr:colOff>101600</xdr:colOff>
      <xdr:row>34</xdr:row>
      <xdr:rowOff>44450</xdr:rowOff>
    </xdr:to>
    <xdr:graphicFrame>
      <xdr:nvGraphicFramePr>
        <xdr:cNvPr id="3" name="图表 2"/>
        <xdr:cNvGraphicFramePr/>
      </xdr:nvGraphicFramePr>
      <xdr:xfrm>
        <a:off x="6674485" y="3818255"/>
        <a:ext cx="6889115" cy="316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298450</xdr:colOff>
      <xdr:row>34</xdr:row>
      <xdr:rowOff>88900</xdr:rowOff>
    </xdr:from>
    <xdr:to>
      <xdr:col>18</xdr:col>
      <xdr:colOff>292100</xdr:colOff>
      <xdr:row>50</xdr:row>
      <xdr:rowOff>184150</xdr:rowOff>
    </xdr:to>
    <xdr:graphicFrame>
      <xdr:nvGraphicFramePr>
        <xdr:cNvPr id="4" name="图表 3"/>
        <xdr:cNvGraphicFramePr/>
      </xdr:nvGraphicFramePr>
      <xdr:xfrm>
        <a:off x="6674485" y="7032625"/>
        <a:ext cx="7079615" cy="32651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6350</xdr:colOff>
      <xdr:row>0</xdr:row>
      <xdr:rowOff>0</xdr:rowOff>
    </xdr:from>
    <xdr:to>
      <xdr:col>16</xdr:col>
      <xdr:colOff>19050</xdr:colOff>
      <xdr:row>15</xdr:row>
      <xdr:rowOff>6350</xdr:rowOff>
    </xdr:to>
    <xdr:graphicFrame>
      <xdr:nvGraphicFramePr>
        <xdr:cNvPr id="4" name="图表 3"/>
        <xdr:cNvGraphicFramePr/>
      </xdr:nvGraphicFramePr>
      <xdr:xfrm>
        <a:off x="5283835" y="0"/>
        <a:ext cx="7190740" cy="2978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14605</xdr:colOff>
      <xdr:row>0</xdr:row>
      <xdr:rowOff>7620</xdr:rowOff>
    </xdr:from>
    <xdr:to>
      <xdr:col>19</xdr:col>
      <xdr:colOff>541020</xdr:colOff>
      <xdr:row>13</xdr:row>
      <xdr:rowOff>54610</xdr:rowOff>
    </xdr:to>
    <xdr:graphicFrame>
      <xdr:nvGraphicFramePr>
        <xdr:cNvPr id="8" name="图表 7"/>
        <xdr:cNvGraphicFramePr/>
      </xdr:nvGraphicFramePr>
      <xdr:xfrm>
        <a:off x="4510405" y="7620"/>
        <a:ext cx="8435975" cy="28206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</xdr:colOff>
      <xdr:row>14</xdr:row>
      <xdr:rowOff>10160</xdr:rowOff>
    </xdr:from>
    <xdr:to>
      <xdr:col>19</xdr:col>
      <xdr:colOff>594360</xdr:colOff>
      <xdr:row>30</xdr:row>
      <xdr:rowOff>193040</xdr:rowOff>
    </xdr:to>
    <xdr:graphicFrame>
      <xdr:nvGraphicFramePr>
        <xdr:cNvPr id="9" name="图表 8"/>
        <xdr:cNvGraphicFramePr/>
      </xdr:nvGraphicFramePr>
      <xdr:xfrm>
        <a:off x="4511040" y="2981960"/>
        <a:ext cx="8488680" cy="335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13970</xdr:colOff>
      <xdr:row>0</xdr:row>
      <xdr:rowOff>13335</xdr:rowOff>
    </xdr:from>
    <xdr:to>
      <xdr:col>17</xdr:col>
      <xdr:colOff>592455</xdr:colOff>
      <xdr:row>19</xdr:row>
      <xdr:rowOff>5715</xdr:rowOff>
    </xdr:to>
    <xdr:graphicFrame>
      <xdr:nvGraphicFramePr>
        <xdr:cNvPr id="3" name="图表 2"/>
        <xdr:cNvGraphicFramePr/>
      </xdr:nvGraphicFramePr>
      <xdr:xfrm>
        <a:off x="4683125" y="13335"/>
        <a:ext cx="8380095" cy="37566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259080</xdr:colOff>
      <xdr:row>109</xdr:row>
      <xdr:rowOff>111125</xdr:rowOff>
    </xdr:from>
    <xdr:to>
      <xdr:col>18</xdr:col>
      <xdr:colOff>316230</xdr:colOff>
      <xdr:row>129</xdr:row>
      <xdr:rowOff>28575</xdr:rowOff>
    </xdr:to>
    <xdr:graphicFrame>
      <xdr:nvGraphicFramePr>
        <xdr:cNvPr id="2" name="图表 1"/>
        <xdr:cNvGraphicFramePr/>
      </xdr:nvGraphicFramePr>
      <xdr:xfrm>
        <a:off x="576580" y="21706205"/>
        <a:ext cx="12808585" cy="3879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0"/>
  <sheetViews>
    <sheetView workbookViewId="0">
      <selection activeCell="F10" sqref="F10"/>
    </sheetView>
  </sheetViews>
  <sheetFormatPr defaultColWidth="9" defaultRowHeight="15.6"/>
  <cols>
    <col min="1" max="1" width="7.09259259259259" style="16" customWidth="1"/>
    <col min="2" max="2" width="6.81481481481481" style="16" customWidth="1"/>
    <col min="3" max="6" width="15.7222222222222" style="16" customWidth="1"/>
    <col min="7" max="7" width="16.1759259259259" style="16" customWidth="1"/>
    <col min="8" max="8" width="11.5462962962963" style="16" customWidth="1"/>
    <col min="9" max="9" width="11" style="16" customWidth="1"/>
    <col min="10" max="10" width="11" style="27" customWidth="1"/>
    <col min="11" max="16384" width="8.72222222222222" style="16"/>
  </cols>
  <sheetData>
    <row r="1" spans="1:9">
      <c r="A1" s="28" t="s">
        <v>0</v>
      </c>
      <c r="B1" s="29"/>
      <c r="C1" s="29"/>
      <c r="D1" s="29"/>
      <c r="E1" s="29"/>
      <c r="F1" s="29"/>
      <c r="G1" s="30">
        <v>6</v>
      </c>
      <c r="H1" s="3"/>
      <c r="I1" s="3"/>
    </row>
    <row r="2" spans="1:9">
      <c r="A2" s="31" t="s">
        <v>1</v>
      </c>
      <c r="B2" s="10"/>
      <c r="C2" s="10"/>
      <c r="D2" s="10"/>
      <c r="E2" s="10"/>
      <c r="F2" s="10"/>
      <c r="G2" s="32">
        <v>60</v>
      </c>
      <c r="H2" s="3"/>
      <c r="I2" s="3"/>
    </row>
    <row r="3" spans="1:9">
      <c r="A3" s="31" t="s">
        <v>2</v>
      </c>
      <c r="B3" s="10"/>
      <c r="C3" s="10"/>
      <c r="D3" s="10"/>
      <c r="E3" s="10"/>
      <c r="F3" s="10"/>
      <c r="G3" s="32">
        <v>600</v>
      </c>
      <c r="H3" s="3"/>
      <c r="I3" s="3"/>
    </row>
    <row r="4" spans="1:9">
      <c r="A4" s="31" t="s">
        <v>3</v>
      </c>
      <c r="B4" s="10"/>
      <c r="C4" s="10"/>
      <c r="D4" s="10"/>
      <c r="E4" s="10"/>
      <c r="F4" s="10"/>
      <c r="G4" s="32">
        <v>0.02</v>
      </c>
      <c r="H4" s="3"/>
      <c r="I4" s="3"/>
    </row>
    <row r="5" spans="1:9">
      <c r="A5" s="31" t="s">
        <v>4</v>
      </c>
      <c r="B5" s="10"/>
      <c r="C5" s="10"/>
      <c r="D5" s="10"/>
      <c r="E5" s="10"/>
      <c r="F5" s="10"/>
      <c r="G5" s="32">
        <v>0.2</v>
      </c>
      <c r="H5" s="3"/>
      <c r="I5" s="3"/>
    </row>
    <row r="6" spans="1:9">
      <c r="A6" s="31" t="s">
        <v>5</v>
      </c>
      <c r="B6" s="10"/>
      <c r="C6" s="10"/>
      <c r="D6" s="10"/>
      <c r="E6" s="10"/>
      <c r="F6" s="10"/>
      <c r="G6" s="32">
        <v>2</v>
      </c>
      <c r="H6" s="3"/>
      <c r="I6" s="3"/>
    </row>
    <row r="7" spans="1:9">
      <c r="A7" s="31" t="s">
        <v>6</v>
      </c>
      <c r="B7" s="10"/>
      <c r="C7" s="10"/>
      <c r="D7" s="10"/>
      <c r="E7" s="10"/>
      <c r="F7" s="10"/>
      <c r="G7" s="32">
        <v>333</v>
      </c>
      <c r="H7" s="3"/>
      <c r="I7" s="3"/>
    </row>
    <row r="8" ht="16.35" spans="1:9">
      <c r="A8" s="33" t="s">
        <v>7</v>
      </c>
      <c r="B8" s="34"/>
      <c r="C8" s="34"/>
      <c r="D8" s="34"/>
      <c r="E8" s="34"/>
      <c r="F8" s="34"/>
      <c r="G8" s="35">
        <v>157</v>
      </c>
      <c r="H8" s="3"/>
      <c r="I8" s="3"/>
    </row>
    <row r="9" ht="31.2" spans="1:10">
      <c r="A9" s="36" t="s">
        <v>8</v>
      </c>
      <c r="B9" s="37" t="s">
        <v>9</v>
      </c>
      <c r="C9" s="37" t="s">
        <v>10</v>
      </c>
      <c r="D9" s="37" t="s">
        <v>11</v>
      </c>
      <c r="E9" s="37" t="s">
        <v>12</v>
      </c>
      <c r="F9" s="37" t="s">
        <v>13</v>
      </c>
      <c r="G9" s="38" t="s">
        <v>14</v>
      </c>
      <c r="J9" s="16"/>
    </row>
    <row r="10" spans="1:10">
      <c r="A10" s="39">
        <v>0</v>
      </c>
      <c r="B10" s="7">
        <f t="shared" ref="B10:B41" si="0">A10*0.2</f>
        <v>0</v>
      </c>
      <c r="C10" s="7">
        <f>$G$1*B10*B10+$G$2*B10+$G$3</f>
        <v>600</v>
      </c>
      <c r="D10" s="7">
        <f t="shared" ref="D10:D41" si="1">$G$4*B10*B10+$G$5*B10+$G$6</f>
        <v>2</v>
      </c>
      <c r="E10" s="7">
        <f t="shared" ref="E10:E41" si="2">1000/D10</f>
        <v>500</v>
      </c>
      <c r="F10" s="7">
        <f>-ATAN((E10-$G$7)/$G$8)/2/PI()+0.5</f>
        <v>0.370089369289289</v>
      </c>
      <c r="G10" s="32">
        <f>E10*F10</f>
        <v>185.044684644644</v>
      </c>
      <c r="J10" s="16"/>
    </row>
    <row r="11" spans="1:10">
      <c r="A11" s="39">
        <v>1</v>
      </c>
      <c r="B11" s="7">
        <f t="shared" si="0"/>
        <v>0.2</v>
      </c>
      <c r="C11" s="7">
        <f t="shared" ref="C11:C42" si="3">$G$1*B11*B11+$G$2*B11+$G$3</f>
        <v>612.24</v>
      </c>
      <c r="D11" s="7">
        <f t="shared" si="1"/>
        <v>2.0408</v>
      </c>
      <c r="E11" s="7">
        <f t="shared" si="2"/>
        <v>490.00392003136</v>
      </c>
      <c r="F11" s="7">
        <f t="shared" ref="F11:F60" si="4">-ATAN((E11-$G$7)/$G$8)/2/PI()+0.5</f>
        <v>0.374998013106435</v>
      </c>
      <c r="G11" s="32">
        <f t="shared" ref="G11:G60" si="5">E11*F11</f>
        <v>183.750496426125</v>
      </c>
      <c r="J11" s="16"/>
    </row>
    <row r="12" spans="1:10">
      <c r="A12" s="39">
        <v>2</v>
      </c>
      <c r="B12" s="7">
        <f t="shared" si="0"/>
        <v>0.4</v>
      </c>
      <c r="C12" s="7">
        <f t="shared" si="3"/>
        <v>624.96</v>
      </c>
      <c r="D12" s="7">
        <f t="shared" si="1"/>
        <v>2.0832</v>
      </c>
      <c r="E12" s="7">
        <f t="shared" si="2"/>
        <v>480.030721966206</v>
      </c>
      <c r="F12" s="7">
        <f t="shared" si="4"/>
        <v>0.380216879305289</v>
      </c>
      <c r="G12" s="32">
        <f t="shared" si="5"/>
        <v>182.515783076656</v>
      </c>
      <c r="J12" s="16"/>
    </row>
    <row r="13" spans="1:10">
      <c r="A13" s="39">
        <v>3</v>
      </c>
      <c r="B13" s="7">
        <f t="shared" si="0"/>
        <v>0.6</v>
      </c>
      <c r="C13" s="7">
        <f t="shared" si="3"/>
        <v>638.16</v>
      </c>
      <c r="D13" s="7">
        <f t="shared" si="1"/>
        <v>2.1272</v>
      </c>
      <c r="E13" s="7">
        <f t="shared" si="2"/>
        <v>470.101541933057</v>
      </c>
      <c r="F13" s="7">
        <f t="shared" si="4"/>
        <v>0.385751792641262</v>
      </c>
      <c r="G13" s="32">
        <f t="shared" si="5"/>
        <v>181.342512524098</v>
      </c>
      <c r="J13" s="16"/>
    </row>
    <row r="14" spans="1:10">
      <c r="A14" s="39">
        <v>4</v>
      </c>
      <c r="B14" s="7">
        <f t="shared" si="0"/>
        <v>0.8</v>
      </c>
      <c r="C14" s="7">
        <f t="shared" si="3"/>
        <v>651.84</v>
      </c>
      <c r="D14" s="7">
        <f t="shared" si="1"/>
        <v>2.1728</v>
      </c>
      <c r="E14" s="7">
        <f t="shared" si="2"/>
        <v>460.235640648012</v>
      </c>
      <c r="F14" s="7">
        <f t="shared" si="4"/>
        <v>0.391605738084436</v>
      </c>
      <c r="G14" s="32">
        <f t="shared" si="5"/>
        <v>180.230917748728</v>
      </c>
      <c r="J14" s="16"/>
    </row>
    <row r="15" spans="1:10">
      <c r="A15" s="39">
        <v>5</v>
      </c>
      <c r="B15" s="7">
        <f t="shared" si="0"/>
        <v>1</v>
      </c>
      <c r="C15" s="7">
        <f t="shared" si="3"/>
        <v>666</v>
      </c>
      <c r="D15" s="7">
        <f t="shared" si="1"/>
        <v>2.22</v>
      </c>
      <c r="E15" s="7">
        <f t="shared" si="2"/>
        <v>450.45045045045</v>
      </c>
      <c r="F15" s="7">
        <f t="shared" si="4"/>
        <v>0.397778138799232</v>
      </c>
      <c r="G15" s="32">
        <f t="shared" si="5"/>
        <v>179.179341801456</v>
      </c>
      <c r="J15" s="16"/>
    </row>
    <row r="16" spans="1:10">
      <c r="A16" s="39">
        <v>6</v>
      </c>
      <c r="B16" s="7">
        <f t="shared" si="0"/>
        <v>1.2</v>
      </c>
      <c r="C16" s="7">
        <f t="shared" si="3"/>
        <v>680.64</v>
      </c>
      <c r="D16" s="7">
        <f t="shared" si="1"/>
        <v>2.2688</v>
      </c>
      <c r="E16" s="7">
        <f t="shared" si="2"/>
        <v>440.761636107193</v>
      </c>
      <c r="F16" s="7">
        <f t="shared" si="4"/>
        <v>0.404264113652615</v>
      </c>
      <c r="G16" s="32">
        <f t="shared" si="5"/>
        <v>178.184112152951</v>
      </c>
      <c r="J16" s="16"/>
    </row>
    <row r="17" spans="1:10">
      <c r="A17" s="39">
        <v>7</v>
      </c>
      <c r="B17" s="7">
        <f t="shared" si="0"/>
        <v>1.4</v>
      </c>
      <c r="C17" s="7">
        <f t="shared" si="3"/>
        <v>695.76</v>
      </c>
      <c r="D17" s="7">
        <f t="shared" si="1"/>
        <v>2.3192</v>
      </c>
      <c r="E17" s="7">
        <f t="shared" si="2"/>
        <v>431.183166609176</v>
      </c>
      <c r="F17" s="7">
        <f t="shared" si="4"/>
        <v>0.411053763025232</v>
      </c>
      <c r="G17" s="32">
        <f t="shared" si="5"/>
        <v>177.239463187837</v>
      </c>
      <c r="J17" s="16"/>
    </row>
    <row r="18" spans="1:10">
      <c r="A18" s="39">
        <v>8</v>
      </c>
      <c r="B18" s="7">
        <f t="shared" si="0"/>
        <v>1.6</v>
      </c>
      <c r="C18" s="7">
        <f t="shared" si="3"/>
        <v>711.36</v>
      </c>
      <c r="D18" s="7">
        <f t="shared" si="1"/>
        <v>2.3712</v>
      </c>
      <c r="E18" s="7">
        <f t="shared" si="2"/>
        <v>421.727395411606</v>
      </c>
      <c r="F18" s="7">
        <f t="shared" si="4"/>
        <v>0.418131546643749</v>
      </c>
      <c r="G18" s="32">
        <f t="shared" si="5"/>
        <v>176.337528105494</v>
      </c>
      <c r="J18" s="16"/>
    </row>
    <row r="19" spans="1:10">
      <c r="A19" s="39">
        <v>9</v>
      </c>
      <c r="B19" s="7">
        <f t="shared" si="0"/>
        <v>1.8</v>
      </c>
      <c r="C19" s="7">
        <f t="shared" si="3"/>
        <v>727.44</v>
      </c>
      <c r="D19" s="7">
        <f t="shared" si="1"/>
        <v>2.4248</v>
      </c>
      <c r="E19" s="7">
        <f t="shared" si="2"/>
        <v>412.405146816232</v>
      </c>
      <c r="F19" s="7">
        <f t="shared" si="4"/>
        <v>0.425475828751947</v>
      </c>
      <c r="G19" s="32">
        <f t="shared" si="5"/>
        <v>175.468421623205</v>
      </c>
      <c r="J19" s="16"/>
    </row>
    <row r="20" spans="1:10">
      <c r="A20" s="39">
        <v>10</v>
      </c>
      <c r="B20" s="7">
        <f t="shared" si="0"/>
        <v>2</v>
      </c>
      <c r="C20" s="7">
        <f t="shared" si="3"/>
        <v>744</v>
      </c>
      <c r="D20" s="7">
        <f t="shared" si="1"/>
        <v>2.48</v>
      </c>
      <c r="E20" s="7">
        <f t="shared" si="2"/>
        <v>403.225806451613</v>
      </c>
      <c r="F20" s="7">
        <f t="shared" si="4"/>
        <v>0.433058670381479</v>
      </c>
      <c r="G20" s="32">
        <f t="shared" si="5"/>
        <v>174.620431605435</v>
      </c>
      <c r="J20" s="16"/>
    </row>
    <row r="21" spans="1:10">
      <c r="A21" s="39">
        <v>11</v>
      </c>
      <c r="B21" s="7">
        <f t="shared" si="0"/>
        <v>2.2</v>
      </c>
      <c r="C21" s="7">
        <f t="shared" si="3"/>
        <v>761.04</v>
      </c>
      <c r="D21" s="7">
        <f t="shared" si="1"/>
        <v>2.5368</v>
      </c>
      <c r="E21" s="7">
        <f t="shared" si="2"/>
        <v>394.197414064964</v>
      </c>
      <c r="F21" s="7">
        <f t="shared" si="4"/>
        <v>0.440845941907757</v>
      </c>
      <c r="G21" s="32">
        <f t="shared" si="5"/>
        <v>173.780330301071</v>
      </c>
      <c r="J21" s="16"/>
    </row>
    <row r="22" spans="1:10">
      <c r="A22" s="39">
        <v>12</v>
      </c>
      <c r="B22" s="7">
        <f t="shared" si="0"/>
        <v>2.4</v>
      </c>
      <c r="C22" s="7">
        <f t="shared" si="3"/>
        <v>778.56</v>
      </c>
      <c r="D22" s="7">
        <f t="shared" si="1"/>
        <v>2.5952</v>
      </c>
      <c r="E22" s="7">
        <f t="shared" si="2"/>
        <v>385.326757090012</v>
      </c>
      <c r="F22" s="7">
        <f t="shared" si="4"/>
        <v>0.448797808757096</v>
      </c>
      <c r="G22" s="32">
        <f t="shared" si="5"/>
        <v>172.933804237475</v>
      </c>
      <c r="J22" s="16"/>
    </row>
    <row r="23" spans="1:10">
      <c r="A23" s="39">
        <v>13</v>
      </c>
      <c r="B23" s="7">
        <f t="shared" si="0"/>
        <v>2.6</v>
      </c>
      <c r="C23" s="7">
        <f t="shared" si="3"/>
        <v>796.56</v>
      </c>
      <c r="D23" s="7">
        <f t="shared" si="1"/>
        <v>2.6552</v>
      </c>
      <c r="E23" s="7">
        <f t="shared" si="2"/>
        <v>376.619463693884</v>
      </c>
      <c r="F23" s="7">
        <f t="shared" si="4"/>
        <v>0.456869608868031</v>
      </c>
      <c r="G23" s="32">
        <f t="shared" si="5"/>
        <v>172.065987069912</v>
      </c>
      <c r="J23" s="16"/>
    </row>
    <row r="24" spans="1:10">
      <c r="A24" s="39">
        <v>14</v>
      </c>
      <c r="B24" s="7">
        <f t="shared" si="0"/>
        <v>2.8</v>
      </c>
      <c r="C24" s="7">
        <f t="shared" si="3"/>
        <v>815.04</v>
      </c>
      <c r="D24" s="7">
        <f t="shared" si="1"/>
        <v>2.7168</v>
      </c>
      <c r="E24" s="7">
        <f t="shared" si="2"/>
        <v>368.080094228504</v>
      </c>
      <c r="F24" s="7">
        <f t="shared" si="4"/>
        <v>0.46501309569516</v>
      </c>
      <c r="G24" s="32">
        <f t="shared" si="5"/>
        <v>171.162064080963</v>
      </c>
      <c r="J24" s="16"/>
    </row>
    <row r="25" spans="1:10">
      <c r="A25" s="39">
        <v>15</v>
      </c>
      <c r="B25" s="7">
        <f t="shared" si="0"/>
        <v>3</v>
      </c>
      <c r="C25" s="7">
        <f t="shared" si="3"/>
        <v>834</v>
      </c>
      <c r="D25" s="7">
        <f t="shared" si="1"/>
        <v>2.78</v>
      </c>
      <c r="E25" s="7">
        <f t="shared" si="2"/>
        <v>359.712230215827</v>
      </c>
      <c r="F25" s="7">
        <f t="shared" si="4"/>
        <v>0.473177972270535</v>
      </c>
      <c r="G25" s="32">
        <f t="shared" si="5"/>
        <v>170.207903694437</v>
      </c>
      <c r="J25" s="16"/>
    </row>
    <row r="26" spans="1:10">
      <c r="A26" s="39">
        <v>16</v>
      </c>
      <c r="B26" s="7">
        <f t="shared" si="0"/>
        <v>3.2</v>
      </c>
      <c r="C26" s="7">
        <f t="shared" si="3"/>
        <v>853.44</v>
      </c>
      <c r="D26" s="7">
        <f t="shared" si="1"/>
        <v>2.8448</v>
      </c>
      <c r="E26" s="7">
        <f t="shared" si="2"/>
        <v>351.518560179977</v>
      </c>
      <c r="F26" s="7">
        <f t="shared" si="4"/>
        <v>0.481313599625505</v>
      </c>
      <c r="G26" s="32">
        <f t="shared" si="5"/>
        <v>169.1906635354</v>
      </c>
      <c r="J26" s="16"/>
    </row>
    <row r="27" spans="1:10">
      <c r="A27" s="39">
        <v>17</v>
      </c>
      <c r="B27" s="7">
        <f t="shared" si="0"/>
        <v>3.4</v>
      </c>
      <c r="C27" s="7">
        <f t="shared" si="3"/>
        <v>873.36</v>
      </c>
      <c r="D27" s="7">
        <f t="shared" si="1"/>
        <v>2.9112</v>
      </c>
      <c r="E27" s="7">
        <f t="shared" si="2"/>
        <v>343.500961802693</v>
      </c>
      <c r="F27" s="7">
        <f t="shared" si="4"/>
        <v>0.489370736153565</v>
      </c>
      <c r="G27" s="32">
        <f t="shared" si="5"/>
        <v>168.099318546842</v>
      </c>
      <c r="J27" s="16"/>
    </row>
    <row r="28" spans="1:10">
      <c r="A28" s="39">
        <v>18</v>
      </c>
      <c r="B28" s="7">
        <f t="shared" si="0"/>
        <v>3.6</v>
      </c>
      <c r="C28" s="7">
        <f t="shared" si="3"/>
        <v>893.76</v>
      </c>
      <c r="D28" s="7">
        <f t="shared" si="1"/>
        <v>2.9792</v>
      </c>
      <c r="E28" s="7">
        <f t="shared" si="2"/>
        <v>335.660580021482</v>
      </c>
      <c r="F28" s="7">
        <f t="shared" si="4"/>
        <v>0.497303159655761</v>
      </c>
      <c r="G28" s="32">
        <f t="shared" si="5"/>
        <v>166.925067016569</v>
      </c>
      <c r="J28" s="16"/>
    </row>
    <row r="29" spans="1:10">
      <c r="A29" s="39">
        <v>19</v>
      </c>
      <c r="B29" s="7">
        <f t="shared" si="0"/>
        <v>3.8</v>
      </c>
      <c r="C29" s="7">
        <f t="shared" si="3"/>
        <v>914.64</v>
      </c>
      <c r="D29" s="7">
        <f t="shared" si="1"/>
        <v>3.0488</v>
      </c>
      <c r="E29" s="7">
        <f t="shared" si="2"/>
        <v>327.997900813435</v>
      </c>
      <c r="F29" s="7">
        <f t="shared" si="4"/>
        <v>0.505069042043505</v>
      </c>
      <c r="G29" s="32">
        <f t="shared" si="5"/>
        <v>165.661585556122</v>
      </c>
      <c r="J29" s="16"/>
    </row>
    <row r="30" spans="1:10">
      <c r="A30" s="39">
        <v>20</v>
      </c>
      <c r="B30" s="7">
        <f t="shared" si="0"/>
        <v>4</v>
      </c>
      <c r="C30" s="7">
        <f t="shared" si="3"/>
        <v>936</v>
      </c>
      <c r="D30" s="7">
        <f t="shared" si="1"/>
        <v>3.12</v>
      </c>
      <c r="E30" s="7">
        <f t="shared" si="2"/>
        <v>320.51282051282</v>
      </c>
      <c r="F30" s="7">
        <f t="shared" si="4"/>
        <v>0.512631983548328</v>
      </c>
      <c r="G30" s="32">
        <f t="shared" si="5"/>
        <v>164.305122932156</v>
      </c>
      <c r="J30" s="16"/>
    </row>
    <row r="31" spans="1:10">
      <c r="A31" s="39">
        <v>21</v>
      </c>
      <c r="B31" s="7">
        <f t="shared" si="0"/>
        <v>4.2</v>
      </c>
      <c r="C31" s="7">
        <f t="shared" si="3"/>
        <v>957.84</v>
      </c>
      <c r="D31" s="7">
        <f t="shared" si="1"/>
        <v>3.1928</v>
      </c>
      <c r="E31" s="7">
        <f t="shared" si="2"/>
        <v>313.204710598847</v>
      </c>
      <c r="F31" s="7">
        <f t="shared" si="4"/>
        <v>0.519961660283564</v>
      </c>
      <c r="G31" s="32">
        <f t="shared" si="5"/>
        <v>162.85444133161</v>
      </c>
      <c r="J31" s="16"/>
    </row>
    <row r="32" spans="1:10">
      <c r="A32" s="39">
        <v>22</v>
      </c>
      <c r="B32" s="7">
        <f t="shared" si="0"/>
        <v>4.4</v>
      </c>
      <c r="C32" s="7">
        <f t="shared" si="3"/>
        <v>980.16</v>
      </c>
      <c r="D32" s="7">
        <f t="shared" si="1"/>
        <v>3.2672</v>
      </c>
      <c r="E32" s="7">
        <f t="shared" si="2"/>
        <v>306.072477962782</v>
      </c>
      <c r="F32" s="7">
        <f t="shared" si="4"/>
        <v>0.527034086282606</v>
      </c>
      <c r="G32" s="32">
        <f t="shared" si="5"/>
        <v>161.310628759368</v>
      </c>
      <c r="J32" s="16"/>
    </row>
    <row r="33" spans="1:10">
      <c r="A33" s="39">
        <v>23</v>
      </c>
      <c r="B33" s="7">
        <f t="shared" si="0"/>
        <v>4.6</v>
      </c>
      <c r="C33" s="7">
        <f t="shared" si="3"/>
        <v>1002.96</v>
      </c>
      <c r="D33" s="7">
        <f t="shared" si="1"/>
        <v>3.3432</v>
      </c>
      <c r="E33" s="7">
        <f t="shared" si="2"/>
        <v>299.114620722661</v>
      </c>
      <c r="F33" s="7">
        <f t="shared" si="4"/>
        <v>0.533831530375387</v>
      </c>
      <c r="G33" s="32">
        <f t="shared" si="5"/>
        <v>159.676815738031</v>
      </c>
      <c r="J33" s="16"/>
    </row>
    <row r="34" spans="1:10">
      <c r="A34" s="39">
        <v>24</v>
      </c>
      <c r="B34" s="7">
        <f t="shared" si="0"/>
        <v>4.8</v>
      </c>
      <c r="C34" s="7">
        <f t="shared" si="3"/>
        <v>1026.24</v>
      </c>
      <c r="D34" s="7">
        <f t="shared" si="1"/>
        <v>3.4208</v>
      </c>
      <c r="E34" s="7">
        <f t="shared" si="2"/>
        <v>292.329279700655</v>
      </c>
      <c r="F34" s="7">
        <f t="shared" si="4"/>
        <v>0.540342154484073</v>
      </c>
      <c r="G34" s="32">
        <f t="shared" si="5"/>
        <v>157.957832812229</v>
      </c>
      <c r="J34" s="16"/>
    </row>
    <row r="35" spans="1:10">
      <c r="A35" s="39">
        <v>25</v>
      </c>
      <c r="B35" s="7">
        <f t="shared" si="0"/>
        <v>5</v>
      </c>
      <c r="C35" s="7">
        <f t="shared" si="3"/>
        <v>1050</v>
      </c>
      <c r="D35" s="7">
        <f t="shared" si="1"/>
        <v>3.5</v>
      </c>
      <c r="E35" s="7">
        <f t="shared" si="2"/>
        <v>285.714285714286</v>
      </c>
      <c r="F35" s="7">
        <f t="shared" si="4"/>
        <v>0.546559451931301</v>
      </c>
      <c r="G35" s="32">
        <f t="shared" si="5"/>
        <v>156.159843408943</v>
      </c>
      <c r="J35" s="16"/>
    </row>
    <row r="36" spans="1:10">
      <c r="A36" s="39">
        <v>26</v>
      </c>
      <c r="B36" s="7">
        <f t="shared" si="0"/>
        <v>5.2</v>
      </c>
      <c r="C36" s="7">
        <f t="shared" si="3"/>
        <v>1074.24</v>
      </c>
      <c r="D36" s="7">
        <f t="shared" si="1"/>
        <v>3.5808</v>
      </c>
      <c r="E36" s="7">
        <f t="shared" si="2"/>
        <v>279.267202859696</v>
      </c>
      <c r="F36" s="7">
        <f t="shared" si="4"/>
        <v>0.552481564010343</v>
      </c>
      <c r="G36" s="32">
        <f t="shared" si="5"/>
        <v>154.289981012719</v>
      </c>
      <c r="J36" s="16"/>
    </row>
    <row r="37" spans="1:10">
      <c r="A37" s="39">
        <v>27</v>
      </c>
      <c r="B37" s="7">
        <f t="shared" si="0"/>
        <v>5.4</v>
      </c>
      <c r="C37" s="7">
        <f t="shared" si="3"/>
        <v>1098.96</v>
      </c>
      <c r="D37" s="7">
        <f t="shared" si="1"/>
        <v>3.6632</v>
      </c>
      <c r="E37" s="7">
        <f t="shared" si="2"/>
        <v>272.985367984276</v>
      </c>
      <c r="F37" s="7">
        <f t="shared" si="4"/>
        <v>0.558110543925263</v>
      </c>
      <c r="G37" s="32">
        <f t="shared" si="5"/>
        <v>152.356012209342</v>
      </c>
      <c r="J37" s="16"/>
    </row>
    <row r="38" spans="1:10">
      <c r="A38" s="39">
        <v>28</v>
      </c>
      <c r="B38" s="7">
        <f t="shared" si="0"/>
        <v>5.6</v>
      </c>
      <c r="C38" s="7">
        <f t="shared" si="3"/>
        <v>1124.16</v>
      </c>
      <c r="D38" s="7">
        <f t="shared" si="1"/>
        <v>3.7472</v>
      </c>
      <c r="E38" s="7">
        <f t="shared" si="2"/>
        <v>266.865926558497</v>
      </c>
      <c r="F38" s="7">
        <f t="shared" si="4"/>
        <v>0.563451623220278</v>
      </c>
      <c r="G38" s="32">
        <f t="shared" si="5"/>
        <v>150.366039501569</v>
      </c>
      <c r="J38" s="16"/>
    </row>
    <row r="39" spans="1:10">
      <c r="A39" s="39">
        <v>29</v>
      </c>
      <c r="B39" s="7">
        <f t="shared" si="0"/>
        <v>5.8</v>
      </c>
      <c r="C39" s="7">
        <f t="shared" si="3"/>
        <v>1149.84</v>
      </c>
      <c r="D39" s="7">
        <f t="shared" si="1"/>
        <v>3.8328</v>
      </c>
      <c r="E39" s="7">
        <f t="shared" si="2"/>
        <v>260.905865163849</v>
      </c>
      <c r="F39" s="7">
        <f t="shared" si="4"/>
        <v>0.568512520387979</v>
      </c>
      <c r="G39" s="32">
        <f t="shared" si="5"/>
        <v>148.328250988306</v>
      </c>
      <c r="J39" s="16"/>
    </row>
    <row r="40" spans="1:10">
      <c r="A40" s="39">
        <v>30</v>
      </c>
      <c r="B40" s="7">
        <f t="shared" si="0"/>
        <v>6</v>
      </c>
      <c r="C40" s="7">
        <f t="shared" si="3"/>
        <v>1176</v>
      </c>
      <c r="D40" s="7">
        <f t="shared" si="1"/>
        <v>3.92</v>
      </c>
      <c r="E40" s="7">
        <f t="shared" si="2"/>
        <v>255.102040816327</v>
      </c>
      <c r="F40" s="7">
        <f t="shared" si="4"/>
        <v>0.573302816891906</v>
      </c>
      <c r="G40" s="32">
        <f t="shared" si="5"/>
        <v>146.250718594874</v>
      </c>
      <c r="J40" s="16"/>
    </row>
    <row r="41" spans="1:10">
      <c r="A41" s="39">
        <v>31</v>
      </c>
      <c r="B41" s="7">
        <f t="shared" si="0"/>
        <v>6.2</v>
      </c>
      <c r="C41" s="7">
        <f t="shared" si="3"/>
        <v>1202.64</v>
      </c>
      <c r="D41" s="7">
        <f t="shared" si="1"/>
        <v>4.0088</v>
      </c>
      <c r="E41" s="7">
        <f t="shared" si="2"/>
        <v>249.451207343843</v>
      </c>
      <c r="F41" s="7">
        <f t="shared" si="4"/>
        <v>0.577833413734202</v>
      </c>
      <c r="G41" s="32">
        <f t="shared" si="5"/>
        <v>144.141242699611</v>
      </c>
      <c r="J41" s="16"/>
    </row>
    <row r="42" spans="1:10">
      <c r="A42" s="39">
        <v>32</v>
      </c>
      <c r="B42" s="7">
        <f t="shared" ref="B42:B60" si="6">A42*0.2</f>
        <v>6.4</v>
      </c>
      <c r="C42" s="7">
        <f t="shared" si="3"/>
        <v>1229.76</v>
      </c>
      <c r="D42" s="7">
        <f t="shared" ref="D42:D60" si="7">$G$4*B42*B42+$G$5*B42+$G$6</f>
        <v>4.0992</v>
      </c>
      <c r="E42" s="7">
        <f t="shared" ref="E42:E60" si="8">1000/D42</f>
        <v>243.950039032006</v>
      </c>
      <c r="F42" s="7">
        <f t="shared" si="4"/>
        <v>0.582116072461145</v>
      </c>
      <c r="G42" s="32">
        <f t="shared" si="5"/>
        <v>142.007238598055</v>
      </c>
      <c r="J42" s="16"/>
    </row>
    <row r="43" spans="1:10">
      <c r="A43" s="39">
        <v>33</v>
      </c>
      <c r="B43" s="7">
        <f t="shared" si="6"/>
        <v>6.6</v>
      </c>
      <c r="C43" s="7">
        <f t="shared" ref="C43:C74" si="9">$G$1*B43*B43+$G$2*B43+$G$3</f>
        <v>1257.36</v>
      </c>
      <c r="D43" s="7">
        <f t="shared" si="7"/>
        <v>4.1912</v>
      </c>
      <c r="E43" s="7">
        <f t="shared" si="8"/>
        <v>238.595151746517</v>
      </c>
      <c r="F43" s="7">
        <f t="shared" si="4"/>
        <v>0.586163038060795</v>
      </c>
      <c r="G43" s="32">
        <f t="shared" si="5"/>
        <v>139.855659014315</v>
      </c>
      <c r="J43" s="16"/>
    </row>
    <row r="44" spans="1:10">
      <c r="A44" s="39">
        <v>34</v>
      </c>
      <c r="B44" s="7">
        <f t="shared" si="6"/>
        <v>6.8</v>
      </c>
      <c r="C44" s="7">
        <f t="shared" si="9"/>
        <v>1285.44</v>
      </c>
      <c r="D44" s="7">
        <f t="shared" si="7"/>
        <v>4.2848</v>
      </c>
      <c r="E44" s="7">
        <f t="shared" si="8"/>
        <v>233.383121732636</v>
      </c>
      <c r="F44" s="7">
        <f t="shared" si="4"/>
        <v>0.589986737174139</v>
      </c>
      <c r="G44" s="32">
        <f t="shared" si="5"/>
        <v>137.692946502553</v>
      </c>
      <c r="J44" s="16"/>
    </row>
    <row r="45" spans="1:10">
      <c r="A45" s="39">
        <v>35</v>
      </c>
      <c r="B45" s="7">
        <f t="shared" si="6"/>
        <v>7</v>
      </c>
      <c r="C45" s="7">
        <f t="shared" si="9"/>
        <v>1314</v>
      </c>
      <c r="D45" s="7">
        <f t="shared" si="7"/>
        <v>4.38</v>
      </c>
      <c r="E45" s="7">
        <f t="shared" si="8"/>
        <v>228.310502283105</v>
      </c>
      <c r="F45" s="7">
        <f t="shared" si="4"/>
        <v>0.593599542892562</v>
      </c>
      <c r="G45" s="32">
        <f t="shared" si="5"/>
        <v>135.525009792822</v>
      </c>
      <c r="J45" s="16"/>
    </row>
    <row r="46" spans="1:10">
      <c r="A46" s="39">
        <v>36</v>
      </c>
      <c r="B46" s="7">
        <f t="shared" si="6"/>
        <v>7.2</v>
      </c>
      <c r="C46" s="7">
        <f t="shared" si="9"/>
        <v>1343.04</v>
      </c>
      <c r="D46" s="7">
        <f t="shared" si="7"/>
        <v>4.4768</v>
      </c>
      <c r="E46" s="7">
        <f t="shared" si="8"/>
        <v>223.37383845604</v>
      </c>
      <c r="F46" s="7">
        <f t="shared" si="4"/>
        <v>0.597013596628671</v>
      </c>
      <c r="G46" s="32">
        <f t="shared" si="5"/>
        <v>133.357218689392</v>
      </c>
      <c r="J46" s="16"/>
    </row>
    <row r="47" spans="1:10">
      <c r="A47" s="39">
        <v>37</v>
      </c>
      <c r="B47" s="7">
        <f t="shared" si="6"/>
        <v>7.4</v>
      </c>
      <c r="C47" s="7">
        <f t="shared" si="9"/>
        <v>1372.56</v>
      </c>
      <c r="D47" s="7">
        <f t="shared" si="7"/>
        <v>4.5752</v>
      </c>
      <c r="E47" s="7">
        <f t="shared" si="8"/>
        <v>218.569680013988</v>
      </c>
      <c r="F47" s="7">
        <f t="shared" si="4"/>
        <v>0.600240677671792</v>
      </c>
      <c r="G47" s="32">
        <f t="shared" si="5"/>
        <v>131.194412850103</v>
      </c>
      <c r="J47" s="16"/>
    </row>
    <row r="48" spans="1:10">
      <c r="A48" s="39">
        <v>38</v>
      </c>
      <c r="B48" s="7">
        <f t="shared" si="6"/>
        <v>7.6</v>
      </c>
      <c r="C48" s="7">
        <f t="shared" si="9"/>
        <v>1402.56</v>
      </c>
      <c r="D48" s="7">
        <f t="shared" si="7"/>
        <v>4.6752</v>
      </c>
      <c r="E48" s="7">
        <f t="shared" si="8"/>
        <v>213.894592744695</v>
      </c>
      <c r="F48" s="7">
        <f t="shared" si="4"/>
        <v>0.603292111715492</v>
      </c>
      <c r="G48" s="32">
        <f t="shared" si="5"/>
        <v>129.040920541472</v>
      </c>
      <c r="J48" s="16"/>
    </row>
    <row r="49" spans="1:10">
      <c r="A49" s="39">
        <v>39</v>
      </c>
      <c r="B49" s="7">
        <f t="shared" si="6"/>
        <v>7.8</v>
      </c>
      <c r="C49" s="7">
        <f t="shared" si="9"/>
        <v>1433.04</v>
      </c>
      <c r="D49" s="7">
        <f t="shared" si="7"/>
        <v>4.7768</v>
      </c>
      <c r="E49" s="7">
        <f t="shared" si="8"/>
        <v>209.345168313515</v>
      </c>
      <c r="F49" s="7">
        <f t="shared" si="4"/>
        <v>0.606178710609059</v>
      </c>
      <c r="G49" s="32">
        <f t="shared" si="5"/>
        <v>126.900584200523</v>
      </c>
      <c r="J49" s="16"/>
    </row>
    <row r="50" spans="1:10">
      <c r="A50" s="39">
        <v>40</v>
      </c>
      <c r="B50" s="7">
        <f t="shared" si="6"/>
        <v>8</v>
      </c>
      <c r="C50" s="7">
        <f t="shared" si="9"/>
        <v>1464</v>
      </c>
      <c r="D50" s="7">
        <f t="shared" si="7"/>
        <v>4.88</v>
      </c>
      <c r="E50" s="7">
        <f t="shared" si="8"/>
        <v>204.918032786885</v>
      </c>
      <c r="F50" s="7">
        <f t="shared" si="4"/>
        <v>0.608910736657081</v>
      </c>
      <c r="G50" s="32">
        <f t="shared" si="5"/>
        <v>124.776790298582</v>
      </c>
      <c r="J50" s="16"/>
    </row>
    <row r="51" spans="1:10">
      <c r="A51" s="39">
        <v>41</v>
      </c>
      <c r="B51" s="7">
        <f t="shared" si="6"/>
        <v>8.2</v>
      </c>
      <c r="C51" s="7">
        <f t="shared" si="9"/>
        <v>1495.44</v>
      </c>
      <c r="D51" s="7">
        <f t="shared" si="7"/>
        <v>4.9848</v>
      </c>
      <c r="E51" s="7">
        <f t="shared" si="8"/>
        <v>200.609853956026</v>
      </c>
      <c r="F51" s="7">
        <f t="shared" si="4"/>
        <v>0.611497885855422</v>
      </c>
      <c r="G51" s="32">
        <f t="shared" si="5"/>
        <v>122.672501575875</v>
      </c>
      <c r="J51" s="16"/>
    </row>
    <row r="52" spans="1:10">
      <c r="A52" s="39">
        <v>42</v>
      </c>
      <c r="B52" s="7">
        <f t="shared" si="6"/>
        <v>8.4</v>
      </c>
      <c r="C52" s="7">
        <f t="shared" si="9"/>
        <v>1527.36</v>
      </c>
      <c r="D52" s="7">
        <f t="shared" si="7"/>
        <v>5.0912</v>
      </c>
      <c r="E52" s="7">
        <f t="shared" si="8"/>
        <v>196.417347580138</v>
      </c>
      <c r="F52" s="7">
        <f t="shared" si="4"/>
        <v>0.613949285440439</v>
      </c>
      <c r="G52" s="32">
        <f t="shared" si="5"/>
        <v>120.590290194932</v>
      </c>
      <c r="J52" s="16"/>
    </row>
    <row r="53" spans="1:10">
      <c r="A53" s="39">
        <v>43</v>
      </c>
      <c r="B53" s="7">
        <f t="shared" si="6"/>
        <v>8.6</v>
      </c>
      <c r="C53" s="7">
        <f t="shared" si="9"/>
        <v>1559.76</v>
      </c>
      <c r="D53" s="7">
        <f t="shared" si="7"/>
        <v>5.1992</v>
      </c>
      <c r="E53" s="7">
        <f t="shared" si="8"/>
        <v>192.337282658871</v>
      </c>
      <c r="F53" s="7">
        <f t="shared" si="4"/>
        <v>0.616273502007222</v>
      </c>
      <c r="G53" s="32">
        <f t="shared" si="5"/>
        <v>118.532370750735</v>
      </c>
      <c r="J53" s="16"/>
    </row>
    <row r="54" spans="1:10">
      <c r="A54" s="39">
        <v>44</v>
      </c>
      <c r="B54" s="7">
        <f t="shared" si="6"/>
        <v>8.8</v>
      </c>
      <c r="C54" s="7">
        <f t="shared" si="9"/>
        <v>1592.64</v>
      </c>
      <c r="D54" s="7">
        <f t="shared" si="7"/>
        <v>5.3088</v>
      </c>
      <c r="E54" s="7">
        <f t="shared" si="8"/>
        <v>188.36648583484</v>
      </c>
      <c r="F54" s="7">
        <f t="shared" si="4"/>
        <v>0.618478557209893</v>
      </c>
      <c r="G54" s="32">
        <f t="shared" si="5"/>
        <v>116.50063238583</v>
      </c>
      <c r="J54" s="16"/>
    </row>
    <row r="55" spans="1:10">
      <c r="A55" s="39">
        <v>45</v>
      </c>
      <c r="B55" s="7">
        <f t="shared" si="6"/>
        <v>9</v>
      </c>
      <c r="C55" s="7">
        <f t="shared" si="9"/>
        <v>1626</v>
      </c>
      <c r="D55" s="7">
        <f t="shared" si="7"/>
        <v>5.42</v>
      </c>
      <c r="E55" s="7">
        <f t="shared" si="8"/>
        <v>184.50184501845</v>
      </c>
      <c r="F55" s="7">
        <f t="shared" si="4"/>
        <v>0.620571948694166</v>
      </c>
      <c r="G55" s="32">
        <f t="shared" si="5"/>
        <v>114.496669500769</v>
      </c>
      <c r="J55" s="16"/>
    </row>
    <row r="56" spans="1:10">
      <c r="A56" s="39">
        <v>46</v>
      </c>
      <c r="B56" s="7">
        <f t="shared" si="6"/>
        <v>9.2</v>
      </c>
      <c r="C56" s="7">
        <f t="shared" si="9"/>
        <v>1659.84</v>
      </c>
      <c r="D56" s="7">
        <f t="shared" si="7"/>
        <v>5.5328</v>
      </c>
      <c r="E56" s="7">
        <f t="shared" si="8"/>
        <v>180.74031231926</v>
      </c>
      <c r="F56" s="7">
        <f t="shared" si="4"/>
        <v>0.622560674438511</v>
      </c>
      <c r="G56" s="32">
        <f t="shared" si="5"/>
        <v>112.521810735705</v>
      </c>
      <c r="J56" s="16"/>
    </row>
    <row r="57" spans="1:10">
      <c r="A57" s="39">
        <v>47</v>
      </c>
      <c r="B57" s="7">
        <f t="shared" si="6"/>
        <v>9.4</v>
      </c>
      <c r="C57" s="7">
        <f t="shared" si="9"/>
        <v>1694.16</v>
      </c>
      <c r="D57" s="7">
        <f t="shared" si="7"/>
        <v>5.6472</v>
      </c>
      <c r="E57" s="7">
        <f t="shared" si="8"/>
        <v>177.078906360674</v>
      </c>
      <c r="F57" s="7">
        <f t="shared" si="4"/>
        <v>0.624451259108112</v>
      </c>
      <c r="G57" s="32">
        <f t="shared" si="5"/>
        <v>110.577146038411</v>
      </c>
      <c r="J57" s="16"/>
    </row>
    <row r="58" spans="1:10">
      <c r="A58" s="39">
        <v>48</v>
      </c>
      <c r="B58" s="7">
        <f t="shared" si="6"/>
        <v>9.6</v>
      </c>
      <c r="C58" s="7">
        <f t="shared" si="9"/>
        <v>1728.96</v>
      </c>
      <c r="D58" s="7">
        <f t="shared" si="7"/>
        <v>5.7632</v>
      </c>
      <c r="E58" s="7">
        <f t="shared" si="8"/>
        <v>173.514714047751</v>
      </c>
      <c r="F58" s="7">
        <f t="shared" si="4"/>
        <v>0.626249781369264</v>
      </c>
      <c r="G58" s="32">
        <f t="shared" si="5"/>
        <v>108.663551736755</v>
      </c>
      <c r="J58" s="16"/>
    </row>
    <row r="59" spans="1:10">
      <c r="A59" s="39">
        <v>49</v>
      </c>
      <c r="B59" s="7">
        <f t="shared" si="6"/>
        <v>9.8</v>
      </c>
      <c r="C59" s="7">
        <f t="shared" si="9"/>
        <v>1764.24</v>
      </c>
      <c r="D59" s="7">
        <f t="shared" si="7"/>
        <v>5.8808</v>
      </c>
      <c r="E59" s="7">
        <f t="shared" si="8"/>
        <v>170.044891851449</v>
      </c>
      <c r="F59" s="7">
        <f t="shared" si="4"/>
        <v>0.627961901384459</v>
      </c>
      <c r="G59" s="32">
        <f t="shared" si="5"/>
        <v>106.781713607751</v>
      </c>
      <c r="J59" s="16"/>
    </row>
    <row r="60" ht="16.35" spans="1:10">
      <c r="A60" s="40">
        <v>50</v>
      </c>
      <c r="B60" s="41">
        <f t="shared" si="6"/>
        <v>10</v>
      </c>
      <c r="C60" s="41">
        <f t="shared" si="9"/>
        <v>1800</v>
      </c>
      <c r="D60" s="41">
        <f t="shared" si="7"/>
        <v>6</v>
      </c>
      <c r="E60" s="41">
        <f t="shared" si="8"/>
        <v>166.666666666667</v>
      </c>
      <c r="F60" s="41">
        <f t="shared" si="4"/>
        <v>0.629592887922466</v>
      </c>
      <c r="G60" s="35">
        <f t="shared" si="5"/>
        <v>104.932147987078</v>
      </c>
      <c r="J60" s="16"/>
    </row>
  </sheetData>
  <mergeCells count="8">
    <mergeCell ref="A1:F1"/>
    <mergeCell ref="A2:F2"/>
    <mergeCell ref="A3:F3"/>
    <mergeCell ref="A4:F4"/>
    <mergeCell ref="A5:F5"/>
    <mergeCell ref="A6:F6"/>
    <mergeCell ref="A7:F7"/>
    <mergeCell ref="A8:F8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5"/>
  <sheetViews>
    <sheetView workbookViewId="0">
      <selection activeCell="B15" sqref="B15"/>
    </sheetView>
  </sheetViews>
  <sheetFormatPr defaultColWidth="9" defaultRowHeight="15.6" outlineLevelCol="3"/>
  <cols>
    <col min="1" max="1" width="4.62962962962963" style="1" customWidth="1"/>
    <col min="2" max="2" width="43.7777777777778" style="1" customWidth="1"/>
    <col min="3" max="3" width="19.4537037037037" style="1" customWidth="1"/>
    <col min="4" max="4" width="9.09259259259259" style="1" customWidth="1"/>
    <col min="5" max="16384" width="8.72222222222222" style="1"/>
  </cols>
  <sheetData>
    <row r="1" spans="1:4">
      <c r="A1" s="2" t="s">
        <v>15</v>
      </c>
      <c r="B1" s="2"/>
      <c r="C1" s="3">
        <v>-3</v>
      </c>
      <c r="D1" s="3"/>
    </row>
    <row r="2" spans="1:4">
      <c r="A2" s="2" t="s">
        <v>16</v>
      </c>
      <c r="B2" s="2"/>
      <c r="C2" s="3">
        <v>15</v>
      </c>
      <c r="D2" s="3"/>
    </row>
    <row r="3" spans="1:4">
      <c r="A3" s="2" t="s">
        <v>17</v>
      </c>
      <c r="B3" s="2"/>
      <c r="C3" s="3">
        <v>600</v>
      </c>
      <c r="D3" s="3"/>
    </row>
    <row r="4" spans="1:4">
      <c r="A4" s="5" t="s">
        <v>8</v>
      </c>
      <c r="B4" s="5" t="s">
        <v>18</v>
      </c>
      <c r="C4" s="5" t="s">
        <v>19</v>
      </c>
      <c r="D4" s="6"/>
    </row>
    <row r="5" spans="1:4">
      <c r="A5" s="5">
        <v>0</v>
      </c>
      <c r="B5" s="7">
        <f>A5*(-0.2)</f>
        <v>0</v>
      </c>
      <c r="C5" s="7">
        <f t="shared" ref="C5:C36" si="0">$C$1*B5*B5+$C$2*B5+$C$3</f>
        <v>600</v>
      </c>
      <c r="D5" s="8"/>
    </row>
    <row r="6" spans="1:4">
      <c r="A6" s="5">
        <v>1</v>
      </c>
      <c r="B6" s="7">
        <f t="shared" ref="B6:B55" si="1">A6*(-0.2)</f>
        <v>-0.2</v>
      </c>
      <c r="C6" s="7">
        <f t="shared" si="0"/>
        <v>596.88</v>
      </c>
      <c r="D6" s="8"/>
    </row>
    <row r="7" spans="1:4">
      <c r="A7" s="5">
        <v>2</v>
      </c>
      <c r="B7" s="7">
        <f t="shared" si="1"/>
        <v>-0.4</v>
      </c>
      <c r="C7" s="7">
        <f t="shared" si="0"/>
        <v>593.52</v>
      </c>
      <c r="D7" s="8"/>
    </row>
    <row r="8" spans="1:4">
      <c r="A8" s="5">
        <v>3</v>
      </c>
      <c r="B8" s="7">
        <f t="shared" si="1"/>
        <v>-0.6</v>
      </c>
      <c r="C8" s="7">
        <f t="shared" si="0"/>
        <v>589.92</v>
      </c>
      <c r="D8" s="8"/>
    </row>
    <row r="9" spans="1:4">
      <c r="A9" s="5">
        <v>4</v>
      </c>
      <c r="B9" s="7">
        <f t="shared" si="1"/>
        <v>-0.8</v>
      </c>
      <c r="C9" s="7">
        <f t="shared" si="0"/>
        <v>586.08</v>
      </c>
      <c r="D9" s="8"/>
    </row>
    <row r="10" spans="1:4">
      <c r="A10" s="5">
        <v>5</v>
      </c>
      <c r="B10" s="7">
        <f t="shared" si="1"/>
        <v>-1</v>
      </c>
      <c r="C10" s="7">
        <f t="shared" si="0"/>
        <v>582</v>
      </c>
      <c r="D10" s="8"/>
    </row>
    <row r="11" spans="1:4">
      <c r="A11" s="5">
        <v>6</v>
      </c>
      <c r="B11" s="7">
        <f t="shared" si="1"/>
        <v>-1.2</v>
      </c>
      <c r="C11" s="7">
        <f t="shared" si="0"/>
        <v>577.68</v>
      </c>
      <c r="D11" s="8"/>
    </row>
    <row r="12" spans="1:4">
      <c r="A12" s="5">
        <v>7</v>
      </c>
      <c r="B12" s="7">
        <f t="shared" si="1"/>
        <v>-1.4</v>
      </c>
      <c r="C12" s="7">
        <f t="shared" si="0"/>
        <v>573.12</v>
      </c>
      <c r="D12" s="8"/>
    </row>
    <row r="13" spans="1:4">
      <c r="A13" s="5">
        <v>8</v>
      </c>
      <c r="B13" s="7">
        <f t="shared" si="1"/>
        <v>-1.6</v>
      </c>
      <c r="C13" s="7">
        <f t="shared" si="0"/>
        <v>568.32</v>
      </c>
      <c r="D13" s="8"/>
    </row>
    <row r="14" spans="1:4">
      <c r="A14" s="5">
        <v>9</v>
      </c>
      <c r="B14" s="7">
        <f t="shared" si="1"/>
        <v>-1.8</v>
      </c>
      <c r="C14" s="7">
        <f t="shared" si="0"/>
        <v>563.28</v>
      </c>
      <c r="D14" s="8"/>
    </row>
    <row r="15" spans="1:4">
      <c r="A15" s="5">
        <v>10</v>
      </c>
      <c r="B15" s="7">
        <f t="shared" si="1"/>
        <v>-2</v>
      </c>
      <c r="C15" s="7">
        <f t="shared" si="0"/>
        <v>558</v>
      </c>
      <c r="D15" s="8"/>
    </row>
    <row r="16" spans="1:4">
      <c r="A16" s="5">
        <v>11</v>
      </c>
      <c r="B16" s="7">
        <f t="shared" si="1"/>
        <v>-2.2</v>
      </c>
      <c r="C16" s="7">
        <f t="shared" si="0"/>
        <v>552.48</v>
      </c>
      <c r="D16" s="8"/>
    </row>
    <row r="17" spans="1:4">
      <c r="A17" s="5">
        <v>12</v>
      </c>
      <c r="B17" s="7">
        <f t="shared" si="1"/>
        <v>-2.4</v>
      </c>
      <c r="C17" s="7">
        <f t="shared" si="0"/>
        <v>546.72</v>
      </c>
      <c r="D17" s="8"/>
    </row>
    <row r="18" spans="1:4">
      <c r="A18" s="5">
        <v>13</v>
      </c>
      <c r="B18" s="7">
        <f t="shared" si="1"/>
        <v>-2.6</v>
      </c>
      <c r="C18" s="7">
        <f t="shared" si="0"/>
        <v>540.72</v>
      </c>
      <c r="D18" s="8"/>
    </row>
    <row r="19" spans="1:4">
      <c r="A19" s="5">
        <v>14</v>
      </c>
      <c r="B19" s="7">
        <f t="shared" si="1"/>
        <v>-2.8</v>
      </c>
      <c r="C19" s="7">
        <f t="shared" si="0"/>
        <v>534.48</v>
      </c>
      <c r="D19" s="8"/>
    </row>
    <row r="20" spans="1:4">
      <c r="A20" s="5">
        <v>15</v>
      </c>
      <c r="B20" s="7">
        <f t="shared" si="1"/>
        <v>-3</v>
      </c>
      <c r="C20" s="7">
        <f t="shared" si="0"/>
        <v>528</v>
      </c>
      <c r="D20" s="8"/>
    </row>
    <row r="21" spans="1:4">
      <c r="A21" s="5">
        <v>16</v>
      </c>
      <c r="B21" s="7">
        <f t="shared" si="1"/>
        <v>-3.2</v>
      </c>
      <c r="C21" s="7">
        <f t="shared" si="0"/>
        <v>521.28</v>
      </c>
      <c r="D21" s="8"/>
    </row>
    <row r="22" spans="1:4">
      <c r="A22" s="5">
        <v>17</v>
      </c>
      <c r="B22" s="7">
        <f t="shared" si="1"/>
        <v>-3.4</v>
      </c>
      <c r="C22" s="7">
        <f t="shared" si="0"/>
        <v>514.32</v>
      </c>
      <c r="D22" s="8"/>
    </row>
    <row r="23" spans="1:4">
      <c r="A23" s="5">
        <v>18</v>
      </c>
      <c r="B23" s="7">
        <f t="shared" si="1"/>
        <v>-3.6</v>
      </c>
      <c r="C23" s="7">
        <f t="shared" si="0"/>
        <v>507.12</v>
      </c>
      <c r="D23" s="8"/>
    </row>
    <row r="24" spans="1:4">
      <c r="A24" s="5">
        <v>19</v>
      </c>
      <c r="B24" s="7">
        <f t="shared" si="1"/>
        <v>-3.8</v>
      </c>
      <c r="C24" s="7">
        <f t="shared" si="0"/>
        <v>499.68</v>
      </c>
      <c r="D24" s="8"/>
    </row>
    <row r="25" spans="1:4">
      <c r="A25" s="5">
        <v>20</v>
      </c>
      <c r="B25" s="7">
        <f t="shared" si="1"/>
        <v>-4</v>
      </c>
      <c r="C25" s="7">
        <f t="shared" si="0"/>
        <v>492</v>
      </c>
      <c r="D25" s="8"/>
    </row>
    <row r="26" spans="1:4">
      <c r="A26" s="5">
        <v>21</v>
      </c>
      <c r="B26" s="7">
        <f t="shared" si="1"/>
        <v>-4.2</v>
      </c>
      <c r="C26" s="7">
        <f t="shared" si="0"/>
        <v>484.08</v>
      </c>
      <c r="D26" s="8"/>
    </row>
    <row r="27" spans="1:4">
      <c r="A27" s="5">
        <v>22</v>
      </c>
      <c r="B27" s="7">
        <f t="shared" si="1"/>
        <v>-4.4</v>
      </c>
      <c r="C27" s="7">
        <f t="shared" si="0"/>
        <v>475.92</v>
      </c>
      <c r="D27" s="8"/>
    </row>
    <row r="28" spans="1:4">
      <c r="A28" s="5">
        <v>23</v>
      </c>
      <c r="B28" s="7">
        <f t="shared" si="1"/>
        <v>-4.6</v>
      </c>
      <c r="C28" s="7">
        <f t="shared" si="0"/>
        <v>467.52</v>
      </c>
      <c r="D28" s="8"/>
    </row>
    <row r="29" spans="1:4">
      <c r="A29" s="5">
        <v>24</v>
      </c>
      <c r="B29" s="7">
        <f t="shared" si="1"/>
        <v>-4.8</v>
      </c>
      <c r="C29" s="7">
        <f t="shared" si="0"/>
        <v>458.88</v>
      </c>
      <c r="D29" s="8"/>
    </row>
    <row r="30" spans="1:4">
      <c r="A30" s="5">
        <v>25</v>
      </c>
      <c r="B30" s="7">
        <f t="shared" si="1"/>
        <v>-5</v>
      </c>
      <c r="C30" s="7">
        <f t="shared" si="0"/>
        <v>450</v>
      </c>
      <c r="D30" s="8"/>
    </row>
    <row r="31" spans="1:4">
      <c r="A31" s="5">
        <v>26</v>
      </c>
      <c r="B31" s="7">
        <f t="shared" si="1"/>
        <v>-5.2</v>
      </c>
      <c r="C31" s="7">
        <f t="shared" si="0"/>
        <v>440.88</v>
      </c>
      <c r="D31" s="8"/>
    </row>
    <row r="32" spans="1:4">
      <c r="A32" s="5">
        <v>27</v>
      </c>
      <c r="B32" s="7">
        <f t="shared" si="1"/>
        <v>-5.4</v>
      </c>
      <c r="C32" s="7">
        <f t="shared" si="0"/>
        <v>431.52</v>
      </c>
      <c r="D32" s="8"/>
    </row>
    <row r="33" spans="1:4">
      <c r="A33" s="5">
        <v>28</v>
      </c>
      <c r="B33" s="7">
        <f t="shared" si="1"/>
        <v>-5.6</v>
      </c>
      <c r="C33" s="7">
        <f t="shared" si="0"/>
        <v>421.92</v>
      </c>
      <c r="D33" s="8"/>
    </row>
    <row r="34" spans="1:4">
      <c r="A34" s="5">
        <v>29</v>
      </c>
      <c r="B34" s="7">
        <f t="shared" si="1"/>
        <v>-5.8</v>
      </c>
      <c r="C34" s="7">
        <f t="shared" si="0"/>
        <v>412.08</v>
      </c>
      <c r="D34" s="8"/>
    </row>
    <row r="35" spans="1:4">
      <c r="A35" s="5">
        <v>30</v>
      </c>
      <c r="B35" s="7">
        <f t="shared" si="1"/>
        <v>-6</v>
      </c>
      <c r="C35" s="7">
        <f t="shared" si="0"/>
        <v>402</v>
      </c>
      <c r="D35" s="8"/>
    </row>
    <row r="36" spans="1:4">
      <c r="A36" s="5">
        <v>31</v>
      </c>
      <c r="B36" s="7">
        <f t="shared" si="1"/>
        <v>-6.2</v>
      </c>
      <c r="C36" s="7">
        <f t="shared" si="0"/>
        <v>391.68</v>
      </c>
      <c r="D36" s="8"/>
    </row>
    <row r="37" spans="1:4">
      <c r="A37" s="5">
        <v>32</v>
      </c>
      <c r="B37" s="7">
        <f t="shared" si="1"/>
        <v>-6.4</v>
      </c>
      <c r="C37" s="7">
        <f t="shared" ref="C37:C55" si="2">$C$1*B37*B37+$C$2*B37+$C$3</f>
        <v>381.12</v>
      </c>
      <c r="D37" s="8"/>
    </row>
    <row r="38" spans="1:4">
      <c r="A38" s="5">
        <v>33</v>
      </c>
      <c r="B38" s="7">
        <f t="shared" si="1"/>
        <v>-6.6</v>
      </c>
      <c r="C38" s="7">
        <f t="shared" si="2"/>
        <v>370.32</v>
      </c>
      <c r="D38" s="8"/>
    </row>
    <row r="39" spans="1:4">
      <c r="A39" s="5">
        <v>34</v>
      </c>
      <c r="B39" s="7">
        <f t="shared" si="1"/>
        <v>-6.8</v>
      </c>
      <c r="C39" s="7">
        <f t="shared" si="2"/>
        <v>359.28</v>
      </c>
      <c r="D39" s="8"/>
    </row>
    <row r="40" spans="1:4">
      <c r="A40" s="5">
        <v>35</v>
      </c>
      <c r="B40" s="7">
        <f t="shared" si="1"/>
        <v>-7</v>
      </c>
      <c r="C40" s="7">
        <f t="shared" si="2"/>
        <v>348</v>
      </c>
      <c r="D40" s="8"/>
    </row>
    <row r="41" spans="1:4">
      <c r="A41" s="5">
        <v>36</v>
      </c>
      <c r="B41" s="7">
        <f t="shared" si="1"/>
        <v>-7.2</v>
      </c>
      <c r="C41" s="7">
        <f t="shared" si="2"/>
        <v>336.48</v>
      </c>
      <c r="D41" s="8"/>
    </row>
    <row r="42" spans="1:4">
      <c r="A42" s="5">
        <v>37</v>
      </c>
      <c r="B42" s="7">
        <f t="shared" si="1"/>
        <v>-7.4</v>
      </c>
      <c r="C42" s="7">
        <f t="shared" si="2"/>
        <v>324.72</v>
      </c>
      <c r="D42" s="8"/>
    </row>
    <row r="43" spans="1:4">
      <c r="A43" s="5">
        <v>38</v>
      </c>
      <c r="B43" s="7">
        <f t="shared" si="1"/>
        <v>-7.6</v>
      </c>
      <c r="C43" s="7">
        <f t="shared" si="2"/>
        <v>312.72</v>
      </c>
      <c r="D43" s="8"/>
    </row>
    <row r="44" spans="1:4">
      <c r="A44" s="5">
        <v>39</v>
      </c>
      <c r="B44" s="7">
        <f t="shared" si="1"/>
        <v>-7.8</v>
      </c>
      <c r="C44" s="7">
        <f t="shared" si="2"/>
        <v>300.48</v>
      </c>
      <c r="D44" s="8"/>
    </row>
    <row r="45" spans="1:4">
      <c r="A45" s="5">
        <v>40</v>
      </c>
      <c r="B45" s="7">
        <f t="shared" si="1"/>
        <v>-8</v>
      </c>
      <c r="C45" s="7">
        <f t="shared" si="2"/>
        <v>288</v>
      </c>
      <c r="D45" s="8"/>
    </row>
    <row r="46" spans="1:4">
      <c r="A46" s="5">
        <v>41</v>
      </c>
      <c r="B46" s="7">
        <f t="shared" si="1"/>
        <v>-8.2</v>
      </c>
      <c r="C46" s="7">
        <f t="shared" si="2"/>
        <v>275.28</v>
      </c>
      <c r="D46" s="8"/>
    </row>
    <row r="47" spans="1:4">
      <c r="A47" s="5">
        <v>42</v>
      </c>
      <c r="B47" s="7">
        <f t="shared" si="1"/>
        <v>-8.4</v>
      </c>
      <c r="C47" s="7">
        <f t="shared" si="2"/>
        <v>262.32</v>
      </c>
      <c r="D47" s="8"/>
    </row>
    <row r="48" spans="1:4">
      <c r="A48" s="5">
        <v>43</v>
      </c>
      <c r="B48" s="7">
        <f t="shared" si="1"/>
        <v>-8.6</v>
      </c>
      <c r="C48" s="7">
        <f t="shared" si="2"/>
        <v>249.12</v>
      </c>
      <c r="D48" s="8"/>
    </row>
    <row r="49" spans="1:4">
      <c r="A49" s="5">
        <v>44</v>
      </c>
      <c r="B49" s="7">
        <f t="shared" si="1"/>
        <v>-8.8</v>
      </c>
      <c r="C49" s="7">
        <f t="shared" si="2"/>
        <v>235.68</v>
      </c>
      <c r="D49" s="8"/>
    </row>
    <row r="50" spans="1:4">
      <c r="A50" s="5">
        <v>45</v>
      </c>
      <c r="B50" s="7">
        <f t="shared" si="1"/>
        <v>-9</v>
      </c>
      <c r="C50" s="7">
        <f t="shared" si="2"/>
        <v>222</v>
      </c>
      <c r="D50" s="8"/>
    </row>
    <row r="51" spans="1:4">
      <c r="A51" s="5">
        <v>46</v>
      </c>
      <c r="B51" s="7">
        <f t="shared" si="1"/>
        <v>-9.2</v>
      </c>
      <c r="C51" s="7">
        <f t="shared" si="2"/>
        <v>208.08</v>
      </c>
      <c r="D51" s="8"/>
    </row>
    <row r="52" spans="1:4">
      <c r="A52" s="5">
        <v>47</v>
      </c>
      <c r="B52" s="7">
        <f t="shared" si="1"/>
        <v>-9.4</v>
      </c>
      <c r="C52" s="7">
        <f t="shared" si="2"/>
        <v>193.92</v>
      </c>
      <c r="D52" s="8"/>
    </row>
    <row r="53" spans="1:4">
      <c r="A53" s="5">
        <v>48</v>
      </c>
      <c r="B53" s="7">
        <f t="shared" si="1"/>
        <v>-9.6</v>
      </c>
      <c r="C53" s="7">
        <f t="shared" si="2"/>
        <v>179.52</v>
      </c>
      <c r="D53" s="8"/>
    </row>
    <row r="54" spans="1:4">
      <c r="A54" s="5">
        <v>49</v>
      </c>
      <c r="B54" s="7">
        <f t="shared" si="1"/>
        <v>-9.8</v>
      </c>
      <c r="C54" s="7">
        <f t="shared" si="2"/>
        <v>164.88</v>
      </c>
      <c r="D54" s="8"/>
    </row>
    <row r="55" spans="1:4">
      <c r="A55" s="5">
        <v>50</v>
      </c>
      <c r="B55" s="7">
        <f t="shared" si="1"/>
        <v>-10</v>
      </c>
      <c r="C55" s="7">
        <f t="shared" si="2"/>
        <v>150</v>
      </c>
      <c r="D55" s="8"/>
    </row>
  </sheetData>
  <mergeCells count="3">
    <mergeCell ref="A1:B1"/>
    <mergeCell ref="A2:B2"/>
    <mergeCell ref="A3:B3"/>
  </mergeCell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1"/>
  <sheetViews>
    <sheetView workbookViewId="0">
      <selection activeCell="E11" sqref="E11"/>
    </sheetView>
  </sheetViews>
  <sheetFormatPr defaultColWidth="8.88888888888889" defaultRowHeight="15.6" outlineLevelCol="5"/>
  <cols>
    <col min="1" max="1" width="4.88888888888889" style="14" customWidth="1"/>
    <col min="2" max="2" width="10.1111111111111" style="15" customWidth="1"/>
    <col min="3" max="3" width="14.6666666666667" style="15" customWidth="1"/>
    <col min="4" max="4" width="15.2222222222222" style="16" customWidth="1"/>
    <col min="5" max="5" width="10.3333333333333" style="17" customWidth="1"/>
    <col min="6" max="6" width="10.3333333333333" style="15" customWidth="1"/>
    <col min="7" max="7" width="8.66666666666667" style="1" customWidth="1"/>
    <col min="8" max="16384" width="8.88888888888889" style="1"/>
  </cols>
  <sheetData>
    <row r="1" spans="1:6">
      <c r="A1" s="18" t="s">
        <v>20</v>
      </c>
      <c r="B1" s="18"/>
      <c r="C1" s="18"/>
      <c r="D1" s="18"/>
      <c r="E1" s="19"/>
      <c r="F1" s="20">
        <v>600</v>
      </c>
    </row>
    <row r="2" spans="1:6">
      <c r="A2" s="18" t="s">
        <v>21</v>
      </c>
      <c r="B2" s="18"/>
      <c r="C2" s="18"/>
      <c r="D2" s="18"/>
      <c r="E2" s="19"/>
      <c r="F2" s="20">
        <v>1800</v>
      </c>
    </row>
    <row r="3" spans="1:6">
      <c r="A3" s="18" t="s">
        <v>22</v>
      </c>
      <c r="B3" s="18"/>
      <c r="C3" s="18"/>
      <c r="D3" s="18"/>
      <c r="E3" s="19"/>
      <c r="F3" s="20">
        <v>400</v>
      </c>
    </row>
    <row r="4" spans="1:6">
      <c r="A4" s="18" t="s">
        <v>23</v>
      </c>
      <c r="B4" s="18"/>
      <c r="C4" s="18"/>
      <c r="D4" s="18"/>
      <c r="E4" s="19"/>
      <c r="F4" s="20">
        <v>125</v>
      </c>
    </row>
    <row r="5" spans="1:6">
      <c r="A5" s="18" t="s">
        <v>24</v>
      </c>
      <c r="B5" s="18"/>
      <c r="C5" s="18"/>
      <c r="D5" s="18"/>
      <c r="E5" s="19"/>
      <c r="F5" s="20">
        <v>500</v>
      </c>
    </row>
    <row r="6" spans="1:6">
      <c r="A6" s="18" t="s">
        <v>25</v>
      </c>
      <c r="B6" s="18"/>
      <c r="C6" s="18"/>
      <c r="D6" s="18"/>
      <c r="E6" s="19"/>
      <c r="F6" s="20">
        <v>300</v>
      </c>
    </row>
    <row r="7" s="1" customFormat="1" spans="1:6">
      <c r="A7" s="18" t="s">
        <v>26</v>
      </c>
      <c r="B7" s="18"/>
      <c r="C7" s="18"/>
      <c r="D7" s="18"/>
      <c r="E7" s="19"/>
      <c r="F7" s="20">
        <v>80</v>
      </c>
    </row>
    <row r="8" s="1" customFormat="1" spans="1:6">
      <c r="A8" s="18" t="s">
        <v>27</v>
      </c>
      <c r="B8" s="18"/>
      <c r="C8" s="18"/>
      <c r="D8" s="18"/>
      <c r="E8" s="19"/>
      <c r="F8" s="20">
        <v>200</v>
      </c>
    </row>
    <row r="9" s="1" customFormat="1" spans="1:6">
      <c r="A9" s="18" t="s">
        <v>28</v>
      </c>
      <c r="B9" s="18"/>
      <c r="C9" s="18"/>
      <c r="D9" s="18"/>
      <c r="E9" s="19"/>
      <c r="F9" s="20">
        <v>500</v>
      </c>
    </row>
    <row r="10" s="13" customFormat="1" ht="31.2" spans="1:6">
      <c r="A10" s="21" t="s">
        <v>8</v>
      </c>
      <c r="B10" s="22" t="s">
        <v>29</v>
      </c>
      <c r="C10" s="22" t="s">
        <v>30</v>
      </c>
      <c r="D10" s="22" t="s">
        <v>31</v>
      </c>
      <c r="E10" s="23" t="s">
        <v>32</v>
      </c>
      <c r="F10" s="24" t="s">
        <v>33</v>
      </c>
    </row>
    <row r="11" spans="1:6">
      <c r="A11" s="21">
        <v>0</v>
      </c>
      <c r="B11" s="25">
        <f>A11*20</f>
        <v>0</v>
      </c>
      <c r="C11" s="25">
        <f>$F$2-($F$2-$F$1)*$F$3/(B11+$F$3)</f>
        <v>600</v>
      </c>
      <c r="D11" s="12">
        <f>$F$4+($F$5-$F$4)*$F$6/(B11+$F$6)</f>
        <v>500</v>
      </c>
      <c r="E11" s="26">
        <f>$F$7+($F$8-$F$7)*$F$9/(B11+$F$9)</f>
        <v>200</v>
      </c>
      <c r="F11" s="25">
        <f>E11/D11</f>
        <v>0.4</v>
      </c>
    </row>
    <row r="12" spans="1:6">
      <c r="A12" s="21">
        <v>1</v>
      </c>
      <c r="B12" s="25">
        <f t="shared" ref="B12:B43" si="0">A12*20</f>
        <v>20</v>
      </c>
      <c r="C12" s="25">
        <f t="shared" ref="C12:C43" si="1">$F$2-($F$2-$F$1)*$F$3/(B12+$F$3)</f>
        <v>657.142857142857</v>
      </c>
      <c r="D12" s="12">
        <f t="shared" ref="D12:D43" si="2">$F$4+($F$5-$F$4)*$F$6/(B12+$F$6)</f>
        <v>476.5625</v>
      </c>
      <c r="E12" s="26">
        <f t="shared" ref="E12:E43" si="3">$F$7+($F$8-$F$7)*$F$9/(B12+$F$9)</f>
        <v>195.384615384615</v>
      </c>
      <c r="F12" s="25">
        <f t="shared" ref="F12:F43" si="4">E12/D12</f>
        <v>0.40998738965952</v>
      </c>
    </row>
    <row r="13" spans="1:6">
      <c r="A13" s="21">
        <v>2</v>
      </c>
      <c r="B13" s="25">
        <f t="shared" si="0"/>
        <v>40</v>
      </c>
      <c r="C13" s="25">
        <f t="shared" si="1"/>
        <v>709.090909090909</v>
      </c>
      <c r="D13" s="12">
        <f t="shared" si="2"/>
        <v>455.882352941176</v>
      </c>
      <c r="E13" s="26">
        <f t="shared" si="3"/>
        <v>191.111111111111</v>
      </c>
      <c r="F13" s="25">
        <f t="shared" si="4"/>
        <v>0.41921146953405</v>
      </c>
    </row>
    <row r="14" spans="1:6">
      <c r="A14" s="21">
        <v>3</v>
      </c>
      <c r="B14" s="25">
        <f t="shared" si="0"/>
        <v>60</v>
      </c>
      <c r="C14" s="25">
        <f t="shared" si="1"/>
        <v>756.521739130435</v>
      </c>
      <c r="D14" s="12">
        <f t="shared" si="2"/>
        <v>437.5</v>
      </c>
      <c r="E14" s="26">
        <f t="shared" si="3"/>
        <v>187.142857142857</v>
      </c>
      <c r="F14" s="25">
        <f t="shared" si="4"/>
        <v>0.427755102040816</v>
      </c>
    </row>
    <row r="15" spans="1:6">
      <c r="A15" s="21">
        <v>4</v>
      </c>
      <c r="B15" s="25">
        <f t="shared" si="0"/>
        <v>80</v>
      </c>
      <c r="C15" s="25">
        <f t="shared" si="1"/>
        <v>800</v>
      </c>
      <c r="D15" s="12">
        <f t="shared" si="2"/>
        <v>421.052631578947</v>
      </c>
      <c r="E15" s="26">
        <f t="shared" si="3"/>
        <v>183.448275862069</v>
      </c>
      <c r="F15" s="25">
        <f t="shared" si="4"/>
        <v>0.435689655172414</v>
      </c>
    </row>
    <row r="16" spans="1:6">
      <c r="A16" s="21">
        <v>5</v>
      </c>
      <c r="B16" s="25">
        <f t="shared" si="0"/>
        <v>100</v>
      </c>
      <c r="C16" s="25">
        <f t="shared" si="1"/>
        <v>840</v>
      </c>
      <c r="D16" s="12">
        <f t="shared" si="2"/>
        <v>406.25</v>
      </c>
      <c r="E16" s="26">
        <f t="shared" si="3"/>
        <v>180</v>
      </c>
      <c r="F16" s="25">
        <f t="shared" si="4"/>
        <v>0.443076923076923</v>
      </c>
    </row>
    <row r="17" spans="1:6">
      <c r="A17" s="21">
        <v>6</v>
      </c>
      <c r="B17" s="25">
        <f t="shared" si="0"/>
        <v>120</v>
      </c>
      <c r="C17" s="25">
        <f t="shared" si="1"/>
        <v>876.923076923077</v>
      </c>
      <c r="D17" s="12">
        <f t="shared" si="2"/>
        <v>392.857142857143</v>
      </c>
      <c r="E17" s="26">
        <f t="shared" si="3"/>
        <v>176.774193548387</v>
      </c>
      <c r="F17" s="25">
        <f t="shared" si="4"/>
        <v>0.449970674486803</v>
      </c>
    </row>
    <row r="18" spans="1:6">
      <c r="A18" s="21">
        <v>7</v>
      </c>
      <c r="B18" s="25">
        <f t="shared" si="0"/>
        <v>140</v>
      </c>
      <c r="C18" s="25">
        <f t="shared" si="1"/>
        <v>911.111111111111</v>
      </c>
      <c r="D18" s="12">
        <f t="shared" si="2"/>
        <v>380.681818181818</v>
      </c>
      <c r="E18" s="26">
        <f t="shared" si="3"/>
        <v>173.75</v>
      </c>
      <c r="F18" s="25">
        <f t="shared" si="4"/>
        <v>0.456417910447761</v>
      </c>
    </row>
    <row r="19" spans="1:6">
      <c r="A19" s="21">
        <v>8</v>
      </c>
      <c r="B19" s="25">
        <f t="shared" si="0"/>
        <v>160</v>
      </c>
      <c r="C19" s="25">
        <f t="shared" si="1"/>
        <v>942.857142857143</v>
      </c>
      <c r="D19" s="12">
        <f t="shared" si="2"/>
        <v>369.565217391304</v>
      </c>
      <c r="E19" s="26">
        <f t="shared" si="3"/>
        <v>170.909090909091</v>
      </c>
      <c r="F19" s="25">
        <f t="shared" si="4"/>
        <v>0.462459893048129</v>
      </c>
    </row>
    <row r="20" spans="1:6">
      <c r="A20" s="21">
        <v>9</v>
      </c>
      <c r="B20" s="25">
        <f t="shared" si="0"/>
        <v>180</v>
      </c>
      <c r="C20" s="25">
        <f t="shared" si="1"/>
        <v>972.413793103448</v>
      </c>
      <c r="D20" s="12">
        <f t="shared" si="2"/>
        <v>359.375</v>
      </c>
      <c r="E20" s="26">
        <f t="shared" si="3"/>
        <v>168.235294117647</v>
      </c>
      <c r="F20" s="25">
        <f t="shared" si="4"/>
        <v>0.468132992327366</v>
      </c>
    </row>
    <row r="21" spans="1:6">
      <c r="A21" s="21">
        <v>10</v>
      </c>
      <c r="B21" s="25">
        <f t="shared" si="0"/>
        <v>200</v>
      </c>
      <c r="C21" s="25">
        <f t="shared" si="1"/>
        <v>1000</v>
      </c>
      <c r="D21" s="12">
        <f t="shared" si="2"/>
        <v>350</v>
      </c>
      <c r="E21" s="26">
        <f t="shared" si="3"/>
        <v>165.714285714286</v>
      </c>
      <c r="F21" s="25">
        <f t="shared" si="4"/>
        <v>0.473469387755103</v>
      </c>
    </row>
    <row r="22" spans="1:6">
      <c r="A22" s="21">
        <v>11</v>
      </c>
      <c r="B22" s="25">
        <f t="shared" si="0"/>
        <v>220</v>
      </c>
      <c r="C22" s="25">
        <f t="shared" si="1"/>
        <v>1025.8064516129</v>
      </c>
      <c r="D22" s="12">
        <f t="shared" si="2"/>
        <v>341.346153846154</v>
      </c>
      <c r="E22" s="26">
        <f t="shared" si="3"/>
        <v>163.333333333333</v>
      </c>
      <c r="F22" s="25">
        <f t="shared" si="4"/>
        <v>0.478497652582159</v>
      </c>
    </row>
    <row r="23" spans="1:6">
      <c r="A23" s="21">
        <v>12</v>
      </c>
      <c r="B23" s="25">
        <f t="shared" si="0"/>
        <v>240</v>
      </c>
      <c r="C23" s="25">
        <f t="shared" si="1"/>
        <v>1050</v>
      </c>
      <c r="D23" s="12">
        <f t="shared" si="2"/>
        <v>333.333333333333</v>
      </c>
      <c r="E23" s="26">
        <f t="shared" si="3"/>
        <v>161.081081081081</v>
      </c>
      <c r="F23" s="25">
        <f t="shared" si="4"/>
        <v>0.483243243243243</v>
      </c>
    </row>
    <row r="24" spans="1:6">
      <c r="A24" s="21">
        <v>13</v>
      </c>
      <c r="B24" s="25">
        <f t="shared" si="0"/>
        <v>260</v>
      </c>
      <c r="C24" s="25">
        <f t="shared" si="1"/>
        <v>1072.72727272727</v>
      </c>
      <c r="D24" s="12">
        <f t="shared" si="2"/>
        <v>325.892857142857</v>
      </c>
      <c r="E24" s="26">
        <f t="shared" si="3"/>
        <v>158.947368421053</v>
      </c>
      <c r="F24" s="25">
        <f t="shared" si="4"/>
        <v>0.487728911319396</v>
      </c>
    </row>
    <row r="25" spans="1:6">
      <c r="A25" s="21">
        <v>14</v>
      </c>
      <c r="B25" s="25">
        <f t="shared" si="0"/>
        <v>280</v>
      </c>
      <c r="C25" s="25">
        <f t="shared" si="1"/>
        <v>1094.11764705882</v>
      </c>
      <c r="D25" s="12">
        <f t="shared" si="2"/>
        <v>318.965517241379</v>
      </c>
      <c r="E25" s="26">
        <f t="shared" si="3"/>
        <v>156.923076923077</v>
      </c>
      <c r="F25" s="25">
        <f t="shared" si="4"/>
        <v>0.491975051975052</v>
      </c>
    </row>
    <row r="26" spans="1:6">
      <c r="A26" s="21">
        <v>15</v>
      </c>
      <c r="B26" s="25">
        <f t="shared" si="0"/>
        <v>300</v>
      </c>
      <c r="C26" s="25">
        <f t="shared" si="1"/>
        <v>1114.28571428571</v>
      </c>
      <c r="D26" s="12">
        <f t="shared" si="2"/>
        <v>312.5</v>
      </c>
      <c r="E26" s="26">
        <f t="shared" si="3"/>
        <v>155</v>
      </c>
      <c r="F26" s="25">
        <f t="shared" si="4"/>
        <v>0.496</v>
      </c>
    </row>
    <row r="27" spans="1:6">
      <c r="A27" s="21">
        <v>16</v>
      </c>
      <c r="B27" s="25">
        <f t="shared" si="0"/>
        <v>320</v>
      </c>
      <c r="C27" s="25">
        <f t="shared" si="1"/>
        <v>1133.33333333333</v>
      </c>
      <c r="D27" s="12">
        <f t="shared" si="2"/>
        <v>306.451612903226</v>
      </c>
      <c r="E27" s="26">
        <f t="shared" si="3"/>
        <v>153.170731707317</v>
      </c>
      <c r="F27" s="25">
        <f t="shared" si="4"/>
        <v>0.49982028241335</v>
      </c>
    </row>
    <row r="28" spans="1:6">
      <c r="A28" s="21">
        <v>17</v>
      </c>
      <c r="B28" s="25">
        <f t="shared" si="0"/>
        <v>340</v>
      </c>
      <c r="C28" s="25">
        <f t="shared" si="1"/>
        <v>1151.35135135135</v>
      </c>
      <c r="D28" s="12">
        <f t="shared" si="2"/>
        <v>300.78125</v>
      </c>
      <c r="E28" s="26">
        <f t="shared" si="3"/>
        <v>151.428571428571</v>
      </c>
      <c r="F28" s="25">
        <f t="shared" si="4"/>
        <v>0.503450834879405</v>
      </c>
    </row>
    <row r="29" spans="1:6">
      <c r="A29" s="21">
        <v>18</v>
      </c>
      <c r="B29" s="25">
        <f t="shared" si="0"/>
        <v>360</v>
      </c>
      <c r="C29" s="25">
        <f t="shared" si="1"/>
        <v>1168.42105263158</v>
      </c>
      <c r="D29" s="12">
        <f t="shared" si="2"/>
        <v>295.454545454545</v>
      </c>
      <c r="E29" s="26">
        <f t="shared" si="3"/>
        <v>149.767441860465</v>
      </c>
      <c r="F29" s="25">
        <f t="shared" si="4"/>
        <v>0.50690518783542</v>
      </c>
    </row>
    <row r="30" spans="1:6">
      <c r="A30" s="21">
        <v>19</v>
      </c>
      <c r="B30" s="25">
        <f t="shared" si="0"/>
        <v>380</v>
      </c>
      <c r="C30" s="25">
        <f t="shared" si="1"/>
        <v>1184.61538461538</v>
      </c>
      <c r="D30" s="12">
        <f t="shared" si="2"/>
        <v>290.441176470588</v>
      </c>
      <c r="E30" s="26">
        <f t="shared" si="3"/>
        <v>148.181818181818</v>
      </c>
      <c r="F30" s="25">
        <f t="shared" si="4"/>
        <v>0.510195627157652</v>
      </c>
    </row>
    <row r="31" spans="1:6">
      <c r="A31" s="21">
        <v>20</v>
      </c>
      <c r="B31" s="25">
        <f t="shared" si="0"/>
        <v>400</v>
      </c>
      <c r="C31" s="25">
        <f t="shared" si="1"/>
        <v>1200</v>
      </c>
      <c r="D31" s="12">
        <f t="shared" si="2"/>
        <v>285.714285714286</v>
      </c>
      <c r="E31" s="26">
        <f t="shared" si="3"/>
        <v>146.666666666667</v>
      </c>
      <c r="F31" s="25">
        <f t="shared" si="4"/>
        <v>0.513333333333335</v>
      </c>
    </row>
    <row r="32" spans="1:6">
      <c r="A32" s="21">
        <v>21</v>
      </c>
      <c r="B32" s="25">
        <f t="shared" si="0"/>
        <v>420</v>
      </c>
      <c r="C32" s="25">
        <f t="shared" si="1"/>
        <v>1214.63414634146</v>
      </c>
      <c r="D32" s="12">
        <f t="shared" si="2"/>
        <v>281.25</v>
      </c>
      <c r="E32" s="26">
        <f t="shared" si="3"/>
        <v>145.217391304348</v>
      </c>
      <c r="F32" s="25">
        <f t="shared" si="4"/>
        <v>0.51632850241546</v>
      </c>
    </row>
    <row r="33" spans="1:6">
      <c r="A33" s="21">
        <v>22</v>
      </c>
      <c r="B33" s="25">
        <f t="shared" si="0"/>
        <v>440</v>
      </c>
      <c r="C33" s="25">
        <f t="shared" si="1"/>
        <v>1228.57142857143</v>
      </c>
      <c r="D33" s="12">
        <f t="shared" si="2"/>
        <v>277.027027027027</v>
      </c>
      <c r="E33" s="26">
        <f t="shared" si="3"/>
        <v>143.829787234043</v>
      </c>
      <c r="F33" s="25">
        <f t="shared" si="4"/>
        <v>0.519190451478985</v>
      </c>
    </row>
    <row r="34" spans="1:6">
      <c r="A34" s="21">
        <v>23</v>
      </c>
      <c r="B34" s="25">
        <f t="shared" si="0"/>
        <v>460</v>
      </c>
      <c r="C34" s="25">
        <f t="shared" si="1"/>
        <v>1241.86046511628</v>
      </c>
      <c r="D34" s="12">
        <f t="shared" si="2"/>
        <v>273.026315789474</v>
      </c>
      <c r="E34" s="26">
        <f t="shared" si="3"/>
        <v>142.5</v>
      </c>
      <c r="F34" s="25">
        <f t="shared" si="4"/>
        <v>0.521927710843374</v>
      </c>
    </row>
    <row r="35" spans="1:6">
      <c r="A35" s="21">
        <v>24</v>
      </c>
      <c r="B35" s="25">
        <f t="shared" si="0"/>
        <v>480</v>
      </c>
      <c r="C35" s="25">
        <f t="shared" si="1"/>
        <v>1254.54545454545</v>
      </c>
      <c r="D35" s="12">
        <f t="shared" si="2"/>
        <v>269.230769230769</v>
      </c>
      <c r="E35" s="26">
        <f t="shared" si="3"/>
        <v>141.224489795918</v>
      </c>
      <c r="F35" s="25">
        <f t="shared" si="4"/>
        <v>0.524548104956267</v>
      </c>
    </row>
    <row r="36" spans="1:6">
      <c r="A36" s="21">
        <v>25</v>
      </c>
      <c r="B36" s="25">
        <f t="shared" si="0"/>
        <v>500</v>
      </c>
      <c r="C36" s="25">
        <f t="shared" si="1"/>
        <v>1266.66666666667</v>
      </c>
      <c r="D36" s="12">
        <f t="shared" si="2"/>
        <v>265.625</v>
      </c>
      <c r="E36" s="26">
        <f t="shared" si="3"/>
        <v>140</v>
      </c>
      <c r="F36" s="25">
        <f t="shared" si="4"/>
        <v>0.527058823529412</v>
      </c>
    </row>
    <row r="37" spans="1:6">
      <c r="A37" s="21">
        <v>26</v>
      </c>
      <c r="B37" s="25">
        <f t="shared" si="0"/>
        <v>520</v>
      </c>
      <c r="C37" s="25">
        <f t="shared" si="1"/>
        <v>1278.26086956522</v>
      </c>
      <c r="D37" s="12">
        <f t="shared" si="2"/>
        <v>262.19512195122</v>
      </c>
      <c r="E37" s="26">
        <f t="shared" si="3"/>
        <v>138.823529411765</v>
      </c>
      <c r="F37" s="25">
        <f t="shared" si="4"/>
        <v>0.529466484268127</v>
      </c>
    </row>
    <row r="38" spans="1:6">
      <c r="A38" s="21">
        <v>27</v>
      </c>
      <c r="B38" s="25">
        <f t="shared" si="0"/>
        <v>540</v>
      </c>
      <c r="C38" s="25">
        <f t="shared" si="1"/>
        <v>1289.36170212766</v>
      </c>
      <c r="D38" s="12">
        <f t="shared" si="2"/>
        <v>258.928571428571</v>
      </c>
      <c r="E38" s="26">
        <f t="shared" si="3"/>
        <v>137.692307692308</v>
      </c>
      <c r="F38" s="25">
        <f t="shared" si="4"/>
        <v>0.531777188328914</v>
      </c>
    </row>
    <row r="39" spans="1:6">
      <c r="A39" s="21">
        <v>28</v>
      </c>
      <c r="B39" s="25">
        <f t="shared" si="0"/>
        <v>560</v>
      </c>
      <c r="C39" s="25">
        <f t="shared" si="1"/>
        <v>1300</v>
      </c>
      <c r="D39" s="12">
        <f t="shared" si="2"/>
        <v>255.813953488372</v>
      </c>
      <c r="E39" s="26">
        <f t="shared" si="3"/>
        <v>136.603773584906</v>
      </c>
      <c r="F39" s="25">
        <f t="shared" si="4"/>
        <v>0.533996569468269</v>
      </c>
    </row>
    <row r="40" spans="1:6">
      <c r="A40" s="21">
        <v>29</v>
      </c>
      <c r="B40" s="25">
        <f t="shared" si="0"/>
        <v>580</v>
      </c>
      <c r="C40" s="25">
        <f t="shared" si="1"/>
        <v>1310.20408163265</v>
      </c>
      <c r="D40" s="12">
        <f t="shared" si="2"/>
        <v>252.840909090909</v>
      </c>
      <c r="E40" s="26">
        <f t="shared" si="3"/>
        <v>135.555555555556</v>
      </c>
      <c r="F40" s="25">
        <f t="shared" si="4"/>
        <v>0.536129837702873</v>
      </c>
    </row>
    <row r="41" spans="1:6">
      <c r="A41" s="21">
        <v>30</v>
      </c>
      <c r="B41" s="25">
        <f t="shared" si="0"/>
        <v>600</v>
      </c>
      <c r="C41" s="25">
        <f t="shared" si="1"/>
        <v>1320</v>
      </c>
      <c r="D41" s="12">
        <f t="shared" si="2"/>
        <v>250</v>
      </c>
      <c r="E41" s="26">
        <f t="shared" si="3"/>
        <v>134.545454545455</v>
      </c>
      <c r="F41" s="25">
        <f t="shared" si="4"/>
        <v>0.53818181818182</v>
      </c>
    </row>
    <row r="42" spans="1:6">
      <c r="A42" s="21">
        <v>31</v>
      </c>
      <c r="B42" s="25">
        <f t="shared" si="0"/>
        <v>620</v>
      </c>
      <c r="C42" s="25">
        <f t="shared" si="1"/>
        <v>1329.41176470588</v>
      </c>
      <c r="D42" s="12">
        <f t="shared" si="2"/>
        <v>247.282608695652</v>
      </c>
      <c r="E42" s="26">
        <f t="shared" si="3"/>
        <v>133.571428571429</v>
      </c>
      <c r="F42" s="25">
        <f t="shared" si="4"/>
        <v>0.540156985871273</v>
      </c>
    </row>
    <row r="43" spans="1:6">
      <c r="A43" s="21">
        <v>32</v>
      </c>
      <c r="B43" s="25">
        <f t="shared" si="0"/>
        <v>640</v>
      </c>
      <c r="C43" s="25">
        <f t="shared" si="1"/>
        <v>1338.46153846154</v>
      </c>
      <c r="D43" s="12">
        <f t="shared" si="2"/>
        <v>244.68085106383</v>
      </c>
      <c r="E43" s="26">
        <f t="shared" si="3"/>
        <v>132.631578947368</v>
      </c>
      <c r="F43" s="25">
        <f t="shared" si="4"/>
        <v>0.542059496567504</v>
      </c>
    </row>
    <row r="44" spans="1:6">
      <c r="A44" s="21">
        <v>33</v>
      </c>
      <c r="B44" s="25">
        <f t="shared" ref="B44:B75" si="5">A44*20</f>
        <v>660</v>
      </c>
      <c r="C44" s="25">
        <f t="shared" ref="C44:C75" si="6">$F$2-($F$2-$F$1)*$F$3/(B44+$F$3)</f>
        <v>1347.16981132075</v>
      </c>
      <c r="D44" s="12">
        <f t="shared" ref="D44:D75" si="7">$F$4+($F$5-$F$4)*$F$6/(B44+$F$6)</f>
        <v>242.1875</v>
      </c>
      <c r="E44" s="26">
        <f t="shared" ref="E44:E75" si="8">$F$7+($F$8-$F$7)*$F$9/(B44+$F$9)</f>
        <v>131.724137931034</v>
      </c>
      <c r="F44" s="25">
        <f t="shared" ref="F44:F75" si="9">E44/D44</f>
        <v>0.543893214682979</v>
      </c>
    </row>
    <row r="45" spans="1:6">
      <c r="A45" s="21">
        <v>34</v>
      </c>
      <c r="B45" s="25">
        <f t="shared" si="5"/>
        <v>680</v>
      </c>
      <c r="C45" s="25">
        <f t="shared" si="6"/>
        <v>1355.55555555556</v>
      </c>
      <c r="D45" s="12">
        <f t="shared" si="7"/>
        <v>239.795918367347</v>
      </c>
      <c r="E45" s="26">
        <f t="shared" si="8"/>
        <v>130.847457627119</v>
      </c>
      <c r="F45" s="25">
        <f t="shared" si="9"/>
        <v>0.545661738189688</v>
      </c>
    </row>
    <row r="46" spans="1:6">
      <c r="A46" s="21">
        <v>35</v>
      </c>
      <c r="B46" s="25">
        <f t="shared" si="5"/>
        <v>700</v>
      </c>
      <c r="C46" s="25">
        <f t="shared" si="6"/>
        <v>1363.63636363636</v>
      </c>
      <c r="D46" s="12">
        <f t="shared" si="7"/>
        <v>237.5</v>
      </c>
      <c r="E46" s="26">
        <f t="shared" si="8"/>
        <v>130</v>
      </c>
      <c r="F46" s="25">
        <f t="shared" si="9"/>
        <v>0.547368421052632</v>
      </c>
    </row>
    <row r="47" spans="1:6">
      <c r="A47" s="21">
        <v>36</v>
      </c>
      <c r="B47" s="25">
        <f t="shared" si="5"/>
        <v>720</v>
      </c>
      <c r="C47" s="25">
        <f t="shared" si="6"/>
        <v>1371.42857142857</v>
      </c>
      <c r="D47" s="12">
        <f t="shared" si="7"/>
        <v>235.294117647059</v>
      </c>
      <c r="E47" s="26">
        <f t="shared" si="8"/>
        <v>129.180327868852</v>
      </c>
      <c r="F47" s="25">
        <f t="shared" si="9"/>
        <v>0.549016393442621</v>
      </c>
    </row>
    <row r="48" spans="1:6">
      <c r="A48" s="21">
        <v>37</v>
      </c>
      <c r="B48" s="25">
        <f t="shared" si="5"/>
        <v>740</v>
      </c>
      <c r="C48" s="25">
        <f t="shared" si="6"/>
        <v>1378.94736842105</v>
      </c>
      <c r="D48" s="12">
        <f t="shared" si="7"/>
        <v>233.173076923077</v>
      </c>
      <c r="E48" s="26">
        <f t="shared" si="8"/>
        <v>128.387096774194</v>
      </c>
      <c r="F48" s="25">
        <f t="shared" si="9"/>
        <v>0.550608579980049</v>
      </c>
    </row>
    <row r="49" spans="1:6">
      <c r="A49" s="21">
        <v>38</v>
      </c>
      <c r="B49" s="25">
        <f t="shared" si="5"/>
        <v>760</v>
      </c>
      <c r="C49" s="25">
        <f t="shared" si="6"/>
        <v>1386.20689655172</v>
      </c>
      <c r="D49" s="12">
        <f t="shared" si="7"/>
        <v>231.132075471698</v>
      </c>
      <c r="E49" s="26">
        <f t="shared" si="8"/>
        <v>127.619047619048</v>
      </c>
      <c r="F49" s="25">
        <f t="shared" si="9"/>
        <v>0.552147716229351</v>
      </c>
    </row>
    <row r="50" spans="1:6">
      <c r="A50" s="21">
        <v>39</v>
      </c>
      <c r="B50" s="25">
        <f t="shared" si="5"/>
        <v>780</v>
      </c>
      <c r="C50" s="25">
        <f t="shared" si="6"/>
        <v>1393.22033898305</v>
      </c>
      <c r="D50" s="12">
        <f t="shared" si="7"/>
        <v>229.166666666667</v>
      </c>
      <c r="E50" s="26">
        <f t="shared" si="8"/>
        <v>126.875</v>
      </c>
      <c r="F50" s="25">
        <f t="shared" si="9"/>
        <v>0.553636363636364</v>
      </c>
    </row>
    <row r="51" spans="1:6">
      <c r="A51" s="21">
        <v>40</v>
      </c>
      <c r="B51" s="25">
        <f t="shared" si="5"/>
        <v>800</v>
      </c>
      <c r="C51" s="25">
        <f t="shared" si="6"/>
        <v>1400</v>
      </c>
      <c r="D51" s="12">
        <f t="shared" si="7"/>
        <v>227.272727272727</v>
      </c>
      <c r="E51" s="26">
        <f t="shared" si="8"/>
        <v>126.153846153846</v>
      </c>
      <c r="F51" s="25">
        <f t="shared" si="9"/>
        <v>0.555076923076922</v>
      </c>
    </row>
    <row r="52" spans="1:6">
      <c r="A52" s="21">
        <v>41</v>
      </c>
      <c r="B52" s="25">
        <f t="shared" si="5"/>
        <v>820</v>
      </c>
      <c r="C52" s="25">
        <f t="shared" si="6"/>
        <v>1406.55737704918</v>
      </c>
      <c r="D52" s="12">
        <f t="shared" si="7"/>
        <v>225.446428571429</v>
      </c>
      <c r="E52" s="26">
        <f t="shared" si="8"/>
        <v>125.454545454545</v>
      </c>
      <c r="F52" s="25">
        <f t="shared" si="9"/>
        <v>0.556471647164715</v>
      </c>
    </row>
    <row r="53" spans="1:6">
      <c r="A53" s="21">
        <v>42</v>
      </c>
      <c r="B53" s="25">
        <f t="shared" si="5"/>
        <v>840</v>
      </c>
      <c r="C53" s="25">
        <f t="shared" si="6"/>
        <v>1412.90322580645</v>
      </c>
      <c r="D53" s="12">
        <f t="shared" si="7"/>
        <v>223.684210526316</v>
      </c>
      <c r="E53" s="26">
        <f t="shared" si="8"/>
        <v>124.776119402985</v>
      </c>
      <c r="F53" s="25">
        <f t="shared" si="9"/>
        <v>0.557822651448639</v>
      </c>
    </row>
    <row r="54" spans="1:6">
      <c r="A54" s="21">
        <v>43</v>
      </c>
      <c r="B54" s="25">
        <f t="shared" si="5"/>
        <v>860</v>
      </c>
      <c r="C54" s="25">
        <f t="shared" si="6"/>
        <v>1419.04761904762</v>
      </c>
      <c r="D54" s="12">
        <f t="shared" si="7"/>
        <v>221.98275862069</v>
      </c>
      <c r="E54" s="26">
        <f t="shared" si="8"/>
        <v>124.117647058824</v>
      </c>
      <c r="F54" s="25">
        <f t="shared" si="9"/>
        <v>0.559131924614508</v>
      </c>
    </row>
    <row r="55" spans="1:6">
      <c r="A55" s="21">
        <v>44</v>
      </c>
      <c r="B55" s="25">
        <f t="shared" si="5"/>
        <v>880</v>
      </c>
      <c r="C55" s="25">
        <f t="shared" si="6"/>
        <v>1425</v>
      </c>
      <c r="D55" s="12">
        <f t="shared" si="7"/>
        <v>220.338983050847</v>
      </c>
      <c r="E55" s="26">
        <f t="shared" si="8"/>
        <v>123.478260869565</v>
      </c>
      <c r="F55" s="25">
        <f t="shared" si="9"/>
        <v>0.560401337792641</v>
      </c>
    </row>
    <row r="56" spans="1:6">
      <c r="A56" s="21">
        <v>45</v>
      </c>
      <c r="B56" s="25">
        <f t="shared" si="5"/>
        <v>900</v>
      </c>
      <c r="C56" s="25">
        <f t="shared" si="6"/>
        <v>1430.76923076923</v>
      </c>
      <c r="D56" s="12">
        <f t="shared" si="7"/>
        <v>218.75</v>
      </c>
      <c r="E56" s="26">
        <f t="shared" si="8"/>
        <v>122.857142857143</v>
      </c>
      <c r="F56" s="25">
        <f t="shared" si="9"/>
        <v>0.561632653061225</v>
      </c>
    </row>
    <row r="57" spans="1:6">
      <c r="A57" s="21">
        <v>46</v>
      </c>
      <c r="B57" s="25">
        <f t="shared" si="5"/>
        <v>920</v>
      </c>
      <c r="C57" s="25">
        <f t="shared" si="6"/>
        <v>1436.36363636364</v>
      </c>
      <c r="D57" s="12">
        <f t="shared" si="7"/>
        <v>217.213114754098</v>
      </c>
      <c r="E57" s="26">
        <f t="shared" si="8"/>
        <v>122.253521126761</v>
      </c>
      <c r="F57" s="25">
        <f t="shared" si="9"/>
        <v>0.562827531225088</v>
      </c>
    </row>
    <row r="58" spans="1:6">
      <c r="A58" s="21">
        <v>47</v>
      </c>
      <c r="B58" s="25">
        <f t="shared" si="5"/>
        <v>940</v>
      </c>
      <c r="C58" s="25">
        <f t="shared" si="6"/>
        <v>1441.79104477612</v>
      </c>
      <c r="D58" s="12">
        <f t="shared" si="7"/>
        <v>215.725806451613</v>
      </c>
      <c r="E58" s="26">
        <f t="shared" si="8"/>
        <v>121.666666666667</v>
      </c>
      <c r="F58" s="25">
        <f t="shared" si="9"/>
        <v>0.563987538940812</v>
      </c>
    </row>
    <row r="59" spans="1:6">
      <c r="A59" s="21">
        <v>48</v>
      </c>
      <c r="B59" s="25">
        <f t="shared" si="5"/>
        <v>960</v>
      </c>
      <c r="C59" s="25">
        <f t="shared" si="6"/>
        <v>1447.05882352941</v>
      </c>
      <c r="D59" s="12">
        <f t="shared" si="7"/>
        <v>214.285714285714</v>
      </c>
      <c r="E59" s="26">
        <f t="shared" si="8"/>
        <v>121.095890410959</v>
      </c>
      <c r="F59" s="25">
        <f t="shared" si="9"/>
        <v>0.565114155251142</v>
      </c>
    </row>
    <row r="60" spans="1:6">
      <c r="A60" s="21">
        <v>49</v>
      </c>
      <c r="B60" s="25">
        <f t="shared" si="5"/>
        <v>980</v>
      </c>
      <c r="C60" s="25">
        <f t="shared" si="6"/>
        <v>1452.17391304348</v>
      </c>
      <c r="D60" s="12">
        <f t="shared" si="7"/>
        <v>212.890625</v>
      </c>
      <c r="E60" s="26">
        <f t="shared" si="8"/>
        <v>120.540540540541</v>
      </c>
      <c r="F60" s="25">
        <f t="shared" si="9"/>
        <v>0.566208777584926</v>
      </c>
    </row>
    <row r="61" spans="1:6">
      <c r="A61" s="21">
        <v>50</v>
      </c>
      <c r="B61" s="25">
        <f t="shared" si="5"/>
        <v>1000</v>
      </c>
      <c r="C61" s="25">
        <f t="shared" si="6"/>
        <v>1457.14285714286</v>
      </c>
      <c r="D61" s="12">
        <f t="shared" si="7"/>
        <v>211.538461538462</v>
      </c>
      <c r="E61" s="26">
        <f t="shared" si="8"/>
        <v>120</v>
      </c>
      <c r="F61" s="25">
        <f t="shared" si="9"/>
        <v>0.567272727272727</v>
      </c>
    </row>
    <row r="62" spans="1:6">
      <c r="A62" s="21">
        <v>51</v>
      </c>
      <c r="B62" s="25">
        <f t="shared" si="5"/>
        <v>1020</v>
      </c>
      <c r="C62" s="25">
        <f t="shared" si="6"/>
        <v>1461.97183098592</v>
      </c>
      <c r="D62" s="12">
        <f t="shared" si="7"/>
        <v>210.227272727273</v>
      </c>
      <c r="E62" s="26">
        <f t="shared" si="8"/>
        <v>119.473684210526</v>
      </c>
      <c r="F62" s="25">
        <f t="shared" si="9"/>
        <v>0.568307254623043</v>
      </c>
    </row>
    <row r="63" spans="1:6">
      <c r="A63" s="21">
        <v>52</v>
      </c>
      <c r="B63" s="25">
        <f t="shared" si="5"/>
        <v>1040</v>
      </c>
      <c r="C63" s="25">
        <f t="shared" si="6"/>
        <v>1466.66666666667</v>
      </c>
      <c r="D63" s="12">
        <f t="shared" si="7"/>
        <v>208.955223880597</v>
      </c>
      <c r="E63" s="26">
        <f t="shared" si="8"/>
        <v>118.961038961039</v>
      </c>
      <c r="F63" s="25">
        <f t="shared" si="9"/>
        <v>0.569313543599258</v>
      </c>
    </row>
    <row r="64" spans="1:6">
      <c r="A64" s="21">
        <v>53</v>
      </c>
      <c r="B64" s="25">
        <f t="shared" si="5"/>
        <v>1060</v>
      </c>
      <c r="C64" s="25">
        <f t="shared" si="6"/>
        <v>1471.23287671233</v>
      </c>
      <c r="D64" s="12">
        <f t="shared" si="7"/>
        <v>207.720588235294</v>
      </c>
      <c r="E64" s="26">
        <f t="shared" si="8"/>
        <v>118.461538461538</v>
      </c>
      <c r="F64" s="25">
        <f t="shared" si="9"/>
        <v>0.570292716133422</v>
      </c>
    </row>
    <row r="65" spans="1:6">
      <c r="A65" s="21">
        <v>54</v>
      </c>
      <c r="B65" s="25">
        <f t="shared" si="5"/>
        <v>1080</v>
      </c>
      <c r="C65" s="25">
        <f t="shared" si="6"/>
        <v>1475.67567567568</v>
      </c>
      <c r="D65" s="12">
        <f t="shared" si="7"/>
        <v>206.521739130435</v>
      </c>
      <c r="E65" s="26">
        <f t="shared" si="8"/>
        <v>117.974683544304</v>
      </c>
      <c r="F65" s="25">
        <f t="shared" si="9"/>
        <v>0.571245836109261</v>
      </c>
    </row>
    <row r="66" spans="1:6">
      <c r="A66" s="21">
        <v>55</v>
      </c>
      <c r="B66" s="25">
        <f t="shared" si="5"/>
        <v>1100</v>
      </c>
      <c r="C66" s="25">
        <f t="shared" si="6"/>
        <v>1480</v>
      </c>
      <c r="D66" s="12">
        <f t="shared" si="7"/>
        <v>205.357142857143</v>
      </c>
      <c r="E66" s="26">
        <f t="shared" si="8"/>
        <v>117.5</v>
      </c>
      <c r="F66" s="25">
        <f t="shared" si="9"/>
        <v>0.572173913043478</v>
      </c>
    </row>
    <row r="67" spans="1:6">
      <c r="A67" s="21">
        <v>56</v>
      </c>
      <c r="B67" s="25">
        <f t="shared" si="5"/>
        <v>1120</v>
      </c>
      <c r="C67" s="25">
        <f t="shared" si="6"/>
        <v>1484.21052631579</v>
      </c>
      <c r="D67" s="12">
        <f t="shared" si="7"/>
        <v>204.225352112676</v>
      </c>
      <c r="E67" s="26">
        <f t="shared" si="8"/>
        <v>117.037037037037</v>
      </c>
      <c r="F67" s="25">
        <f t="shared" si="9"/>
        <v>0.573077905491698</v>
      </c>
    </row>
    <row r="68" spans="1:6">
      <c r="A68" s="21">
        <v>57</v>
      </c>
      <c r="B68" s="25">
        <f t="shared" si="5"/>
        <v>1140</v>
      </c>
      <c r="C68" s="25">
        <f t="shared" si="6"/>
        <v>1488.31168831169</v>
      </c>
      <c r="D68" s="12">
        <f t="shared" si="7"/>
        <v>203.125</v>
      </c>
      <c r="E68" s="26">
        <f t="shared" si="8"/>
        <v>116.585365853659</v>
      </c>
      <c r="F68" s="25">
        <f t="shared" si="9"/>
        <v>0.573958724202629</v>
      </c>
    </row>
    <row r="69" spans="1:6">
      <c r="A69" s="21">
        <v>58</v>
      </c>
      <c r="B69" s="25">
        <f t="shared" si="5"/>
        <v>1160</v>
      </c>
      <c r="C69" s="25">
        <f t="shared" si="6"/>
        <v>1492.30769230769</v>
      </c>
      <c r="D69" s="12">
        <f t="shared" si="7"/>
        <v>202.054794520548</v>
      </c>
      <c r="E69" s="26">
        <f t="shared" si="8"/>
        <v>116.144578313253</v>
      </c>
      <c r="F69" s="25">
        <f t="shared" si="9"/>
        <v>0.574817235041862</v>
      </c>
    </row>
    <row r="70" spans="1:6">
      <c r="A70" s="21">
        <v>59</v>
      </c>
      <c r="B70" s="25">
        <f t="shared" si="5"/>
        <v>1180</v>
      </c>
      <c r="C70" s="25">
        <f t="shared" si="6"/>
        <v>1496.20253164557</v>
      </c>
      <c r="D70" s="12">
        <f t="shared" si="7"/>
        <v>201.013513513514</v>
      </c>
      <c r="E70" s="26">
        <f t="shared" si="8"/>
        <v>115.714285714286</v>
      </c>
      <c r="F70" s="25">
        <f t="shared" si="9"/>
        <v>0.575654261704683</v>
      </c>
    </row>
    <row r="71" spans="1:6">
      <c r="A71" s="21">
        <v>60</v>
      </c>
      <c r="B71" s="25">
        <f t="shared" si="5"/>
        <v>1200</v>
      </c>
      <c r="C71" s="25">
        <f t="shared" si="6"/>
        <v>1500</v>
      </c>
      <c r="D71" s="12">
        <f t="shared" si="7"/>
        <v>200</v>
      </c>
      <c r="E71" s="26">
        <f t="shared" si="8"/>
        <v>115.294117647059</v>
      </c>
      <c r="F71" s="25">
        <f t="shared" si="9"/>
        <v>0.576470588235295</v>
      </c>
    </row>
    <row r="72" spans="1:6">
      <c r="A72" s="21">
        <v>61</v>
      </c>
      <c r="B72" s="25">
        <f t="shared" si="5"/>
        <v>1220</v>
      </c>
      <c r="C72" s="25">
        <f t="shared" si="6"/>
        <v>1503.7037037037</v>
      </c>
      <c r="D72" s="12">
        <f t="shared" si="7"/>
        <v>199.013157894737</v>
      </c>
      <c r="E72" s="26">
        <f t="shared" si="8"/>
        <v>114.883720930233</v>
      </c>
      <c r="F72" s="25">
        <f t="shared" si="9"/>
        <v>0.577266961368444</v>
      </c>
    </row>
    <row r="73" spans="1:6">
      <c r="A73" s="21">
        <v>62</v>
      </c>
      <c r="B73" s="25">
        <f t="shared" si="5"/>
        <v>1240</v>
      </c>
      <c r="C73" s="25">
        <f t="shared" si="6"/>
        <v>1507.31707317073</v>
      </c>
      <c r="D73" s="12">
        <f t="shared" si="7"/>
        <v>198.051948051948</v>
      </c>
      <c r="E73" s="26">
        <f t="shared" si="8"/>
        <v>114.48275862069</v>
      </c>
      <c r="F73" s="25">
        <f t="shared" si="9"/>
        <v>0.578044092707746</v>
      </c>
    </row>
    <row r="74" spans="1:6">
      <c r="A74" s="21">
        <v>63</v>
      </c>
      <c r="B74" s="25">
        <f t="shared" si="5"/>
        <v>1260</v>
      </c>
      <c r="C74" s="25">
        <f t="shared" si="6"/>
        <v>1510.84337349398</v>
      </c>
      <c r="D74" s="12">
        <f t="shared" si="7"/>
        <v>197.115384615385</v>
      </c>
      <c r="E74" s="26">
        <f t="shared" si="8"/>
        <v>114.090909090909</v>
      </c>
      <c r="F74" s="25">
        <f t="shared" si="9"/>
        <v>0.57880266075388</v>
      </c>
    </row>
    <row r="75" spans="1:6">
      <c r="A75" s="21">
        <v>64</v>
      </c>
      <c r="B75" s="25">
        <f t="shared" si="5"/>
        <v>1280</v>
      </c>
      <c r="C75" s="25">
        <f t="shared" si="6"/>
        <v>1514.28571428571</v>
      </c>
      <c r="D75" s="12">
        <f t="shared" si="7"/>
        <v>196.20253164557</v>
      </c>
      <c r="E75" s="26">
        <f t="shared" si="8"/>
        <v>113.707865168539</v>
      </c>
      <c r="F75" s="25">
        <f t="shared" si="9"/>
        <v>0.579543312794489</v>
      </c>
    </row>
    <row r="76" spans="1:6">
      <c r="A76" s="21">
        <v>65</v>
      </c>
      <c r="B76" s="25">
        <f t="shared" ref="B76:B111" si="10">A76*20</f>
        <v>1300</v>
      </c>
      <c r="C76" s="25">
        <f t="shared" ref="C76:C107" si="11">$F$2-($F$2-$F$1)*$F$3/(B76+$F$3)</f>
        <v>1517.64705882353</v>
      </c>
      <c r="D76" s="12">
        <f t="shared" ref="D76:D111" si="12">$F$4+($F$5-$F$4)*$F$6/(B76+$F$6)</f>
        <v>195.3125</v>
      </c>
      <c r="E76" s="26">
        <f t="shared" ref="E76:E111" si="13">$F$7+($F$8-$F$7)*$F$9/(B76+$F$9)</f>
        <v>113.333333333333</v>
      </c>
      <c r="F76" s="25">
        <f t="shared" ref="F76:F111" si="14">E76/D76</f>
        <v>0.580266666666665</v>
      </c>
    </row>
    <row r="77" spans="1:6">
      <c r="A77" s="21">
        <v>66</v>
      </c>
      <c r="B77" s="25">
        <f t="shared" si="10"/>
        <v>1320</v>
      </c>
      <c r="C77" s="25">
        <f t="shared" si="11"/>
        <v>1520.93023255814</v>
      </c>
      <c r="D77" s="12">
        <f t="shared" si="12"/>
        <v>194.444444444444</v>
      </c>
      <c r="E77" s="26">
        <f t="shared" si="13"/>
        <v>112.967032967033</v>
      </c>
      <c r="F77" s="25">
        <f t="shared" si="14"/>
        <v>0.580973312401884</v>
      </c>
    </row>
    <row r="78" spans="1:6">
      <c r="A78" s="21">
        <v>67</v>
      </c>
      <c r="B78" s="25">
        <f t="shared" si="10"/>
        <v>1340</v>
      </c>
      <c r="C78" s="25">
        <f t="shared" si="11"/>
        <v>1524.13793103448</v>
      </c>
      <c r="D78" s="12">
        <f t="shared" si="12"/>
        <v>193.59756097561</v>
      </c>
      <c r="E78" s="26">
        <f t="shared" si="13"/>
        <v>112.608695652174</v>
      </c>
      <c r="F78" s="25">
        <f t="shared" si="14"/>
        <v>0.581663813762411</v>
      </c>
    </row>
    <row r="79" spans="1:6">
      <c r="A79" s="21">
        <v>68</v>
      </c>
      <c r="B79" s="25">
        <f t="shared" si="10"/>
        <v>1360</v>
      </c>
      <c r="C79" s="25">
        <f t="shared" si="11"/>
        <v>1527.27272727273</v>
      </c>
      <c r="D79" s="12">
        <f t="shared" si="12"/>
        <v>192.771084337349</v>
      </c>
      <c r="E79" s="26">
        <f t="shared" si="13"/>
        <v>112.258064516129</v>
      </c>
      <c r="F79" s="25">
        <f t="shared" si="14"/>
        <v>0.582338709677419</v>
      </c>
    </row>
    <row r="80" spans="1:6">
      <c r="A80" s="21">
        <v>69</v>
      </c>
      <c r="B80" s="25">
        <f t="shared" si="10"/>
        <v>1380</v>
      </c>
      <c r="C80" s="25">
        <f t="shared" si="11"/>
        <v>1530.33707865169</v>
      </c>
      <c r="D80" s="12">
        <f t="shared" si="12"/>
        <v>191.964285714286</v>
      </c>
      <c r="E80" s="26">
        <f t="shared" si="13"/>
        <v>111.914893617021</v>
      </c>
      <c r="F80" s="25">
        <f t="shared" si="14"/>
        <v>0.582998515586342</v>
      </c>
    </row>
    <row r="81" spans="1:6">
      <c r="A81" s="21">
        <v>70</v>
      </c>
      <c r="B81" s="25">
        <f t="shared" si="10"/>
        <v>1400</v>
      </c>
      <c r="C81" s="25">
        <f t="shared" si="11"/>
        <v>1533.33333333333</v>
      </c>
      <c r="D81" s="12">
        <f t="shared" si="12"/>
        <v>191.176470588235</v>
      </c>
      <c r="E81" s="26">
        <f t="shared" si="13"/>
        <v>111.578947368421</v>
      </c>
      <c r="F81" s="25">
        <f t="shared" si="14"/>
        <v>0.583643724696356</v>
      </c>
    </row>
    <row r="82" spans="1:6">
      <c r="A82" s="21">
        <v>71</v>
      </c>
      <c r="B82" s="25">
        <f t="shared" si="10"/>
        <v>1420</v>
      </c>
      <c r="C82" s="25">
        <f t="shared" si="11"/>
        <v>1536.26373626374</v>
      </c>
      <c r="D82" s="12">
        <f t="shared" si="12"/>
        <v>190.406976744186</v>
      </c>
      <c r="E82" s="26">
        <f t="shared" si="13"/>
        <v>111.25</v>
      </c>
      <c r="F82" s="25">
        <f t="shared" si="14"/>
        <v>0.584274809160305</v>
      </c>
    </row>
    <row r="83" spans="1:6">
      <c r="A83" s="21">
        <v>72</v>
      </c>
      <c r="B83" s="25">
        <f t="shared" si="10"/>
        <v>1440</v>
      </c>
      <c r="C83" s="25">
        <f t="shared" si="11"/>
        <v>1539.13043478261</v>
      </c>
      <c r="D83" s="12">
        <f t="shared" si="12"/>
        <v>189.655172413793</v>
      </c>
      <c r="E83" s="26">
        <f t="shared" si="13"/>
        <v>110.927835051546</v>
      </c>
      <c r="F83" s="25">
        <f t="shared" si="14"/>
        <v>0.584892221180879</v>
      </c>
    </row>
    <row r="84" spans="1:6">
      <c r="A84" s="21">
        <v>73</v>
      </c>
      <c r="B84" s="25">
        <f t="shared" si="10"/>
        <v>1460</v>
      </c>
      <c r="C84" s="25">
        <f t="shared" si="11"/>
        <v>1541.93548387097</v>
      </c>
      <c r="D84" s="12">
        <f t="shared" si="12"/>
        <v>188.920454545455</v>
      </c>
      <c r="E84" s="26">
        <f t="shared" si="13"/>
        <v>110.612244897959</v>
      </c>
      <c r="F84" s="25">
        <f t="shared" si="14"/>
        <v>0.585496394046339</v>
      </c>
    </row>
    <row r="85" spans="1:6">
      <c r="A85" s="21">
        <v>74</v>
      </c>
      <c r="B85" s="25">
        <f t="shared" si="10"/>
        <v>1480</v>
      </c>
      <c r="C85" s="25">
        <f t="shared" si="11"/>
        <v>1544.68085106383</v>
      </c>
      <c r="D85" s="12">
        <f t="shared" si="12"/>
        <v>188.202247191011</v>
      </c>
      <c r="E85" s="26">
        <f t="shared" si="13"/>
        <v>110.30303030303</v>
      </c>
      <c r="F85" s="25">
        <f t="shared" si="14"/>
        <v>0.586087743102667</v>
      </c>
    </row>
    <row r="86" spans="1:6">
      <c r="A86" s="21">
        <v>75</v>
      </c>
      <c r="B86" s="25">
        <f t="shared" si="10"/>
        <v>1500</v>
      </c>
      <c r="C86" s="25">
        <f t="shared" si="11"/>
        <v>1547.36842105263</v>
      </c>
      <c r="D86" s="12">
        <f t="shared" si="12"/>
        <v>187.5</v>
      </c>
      <c r="E86" s="26">
        <f t="shared" si="13"/>
        <v>110</v>
      </c>
      <c r="F86" s="25">
        <f t="shared" si="14"/>
        <v>0.586666666666667</v>
      </c>
    </row>
    <row r="87" spans="1:6">
      <c r="A87" s="21">
        <v>76</v>
      </c>
      <c r="B87" s="25">
        <f t="shared" si="10"/>
        <v>1520</v>
      </c>
      <c r="C87" s="25">
        <f t="shared" si="11"/>
        <v>1550</v>
      </c>
      <c r="D87" s="12">
        <f t="shared" si="12"/>
        <v>186.813186813187</v>
      </c>
      <c r="E87" s="26">
        <f t="shared" si="13"/>
        <v>109.70297029703</v>
      </c>
      <c r="F87" s="25">
        <f t="shared" si="14"/>
        <v>0.587233546884102</v>
      </c>
    </row>
    <row r="88" spans="1:6">
      <c r="A88" s="21">
        <v>77</v>
      </c>
      <c r="B88" s="25">
        <f t="shared" si="10"/>
        <v>1540</v>
      </c>
      <c r="C88" s="25">
        <f t="shared" si="11"/>
        <v>1552.57731958763</v>
      </c>
      <c r="D88" s="12">
        <f t="shared" si="12"/>
        <v>186.141304347826</v>
      </c>
      <c r="E88" s="26">
        <f t="shared" si="13"/>
        <v>109.411764705882</v>
      </c>
      <c r="F88" s="25">
        <f t="shared" si="14"/>
        <v>0.587788750536709</v>
      </c>
    </row>
    <row r="89" spans="1:6">
      <c r="A89" s="21">
        <v>78</v>
      </c>
      <c r="B89" s="25">
        <f t="shared" si="10"/>
        <v>1560</v>
      </c>
      <c r="C89" s="25">
        <f t="shared" si="11"/>
        <v>1555.10204081633</v>
      </c>
      <c r="D89" s="12">
        <f t="shared" si="12"/>
        <v>185.483870967742</v>
      </c>
      <c r="E89" s="26">
        <f t="shared" si="13"/>
        <v>109.126213592233</v>
      </c>
      <c r="F89" s="25">
        <f t="shared" si="14"/>
        <v>0.588332629801604</v>
      </c>
    </row>
    <row r="90" spans="1:6">
      <c r="A90" s="21">
        <v>79</v>
      </c>
      <c r="B90" s="25">
        <f t="shared" si="10"/>
        <v>1580</v>
      </c>
      <c r="C90" s="25">
        <f t="shared" si="11"/>
        <v>1557.57575757576</v>
      </c>
      <c r="D90" s="12">
        <f t="shared" si="12"/>
        <v>184.840425531915</v>
      </c>
      <c r="E90" s="26">
        <f t="shared" si="13"/>
        <v>108.846153846154</v>
      </c>
      <c r="F90" s="25">
        <f t="shared" si="14"/>
        <v>0.588865522966243</v>
      </c>
    </row>
    <row r="91" spans="1:6">
      <c r="A91" s="21">
        <v>80</v>
      </c>
      <c r="B91" s="25">
        <f t="shared" si="10"/>
        <v>1600</v>
      </c>
      <c r="C91" s="25">
        <f t="shared" si="11"/>
        <v>1560</v>
      </c>
      <c r="D91" s="12">
        <f t="shared" si="12"/>
        <v>184.210526315789</v>
      </c>
      <c r="E91" s="26">
        <f t="shared" si="13"/>
        <v>108.571428571429</v>
      </c>
      <c r="F91" s="25">
        <f t="shared" si="14"/>
        <v>0.589387755102043</v>
      </c>
    </row>
    <row r="92" spans="1:6">
      <c r="A92" s="21">
        <v>81</v>
      </c>
      <c r="B92" s="25">
        <f t="shared" si="10"/>
        <v>1620</v>
      </c>
      <c r="C92" s="25">
        <f t="shared" si="11"/>
        <v>1562.37623762376</v>
      </c>
      <c r="D92" s="12">
        <f t="shared" si="12"/>
        <v>183.59375</v>
      </c>
      <c r="E92" s="26">
        <f t="shared" si="13"/>
        <v>108.301886792453</v>
      </c>
      <c r="F92" s="25">
        <f t="shared" si="14"/>
        <v>0.589899638699318</v>
      </c>
    </row>
    <row r="93" spans="1:6">
      <c r="A93" s="21">
        <v>82</v>
      </c>
      <c r="B93" s="25">
        <f t="shared" si="10"/>
        <v>1640</v>
      </c>
      <c r="C93" s="25">
        <f t="shared" si="11"/>
        <v>1564.70588235294</v>
      </c>
      <c r="D93" s="12">
        <f t="shared" si="12"/>
        <v>182.989690721649</v>
      </c>
      <c r="E93" s="26">
        <f t="shared" si="13"/>
        <v>108.03738317757</v>
      </c>
      <c r="F93" s="25">
        <f t="shared" si="14"/>
        <v>0.590401474266157</v>
      </c>
    </row>
    <row r="94" spans="1:6">
      <c r="A94" s="21">
        <v>83</v>
      </c>
      <c r="B94" s="25">
        <f t="shared" si="10"/>
        <v>1660</v>
      </c>
      <c r="C94" s="25">
        <f t="shared" si="11"/>
        <v>1566.99029126214</v>
      </c>
      <c r="D94" s="12">
        <f t="shared" si="12"/>
        <v>182.397959183673</v>
      </c>
      <c r="E94" s="26">
        <f t="shared" si="13"/>
        <v>107.777777777778</v>
      </c>
      <c r="F94" s="25">
        <f t="shared" si="14"/>
        <v>0.590893550893552</v>
      </c>
    </row>
    <row r="95" spans="1:6">
      <c r="A95" s="21">
        <v>84</v>
      </c>
      <c r="B95" s="25">
        <f t="shared" si="10"/>
        <v>1680</v>
      </c>
      <c r="C95" s="25">
        <f t="shared" si="11"/>
        <v>1569.23076923077</v>
      </c>
      <c r="D95" s="12">
        <f t="shared" si="12"/>
        <v>181.818181818182</v>
      </c>
      <c r="E95" s="26">
        <f t="shared" si="13"/>
        <v>107.522935779817</v>
      </c>
      <c r="F95" s="25">
        <f t="shared" si="14"/>
        <v>0.591376146788994</v>
      </c>
    </row>
    <row r="96" spans="1:6">
      <c r="A96" s="21">
        <v>85</v>
      </c>
      <c r="B96" s="25">
        <f t="shared" si="10"/>
        <v>1700</v>
      </c>
      <c r="C96" s="25">
        <f t="shared" si="11"/>
        <v>1571.42857142857</v>
      </c>
      <c r="D96" s="12">
        <f t="shared" si="12"/>
        <v>181.25</v>
      </c>
      <c r="E96" s="26">
        <f t="shared" si="13"/>
        <v>107.272727272727</v>
      </c>
      <c r="F96" s="25">
        <f t="shared" si="14"/>
        <v>0.591849529780563</v>
      </c>
    </row>
    <row r="97" spans="1:6">
      <c r="A97" s="21">
        <v>86</v>
      </c>
      <c r="B97" s="25">
        <f t="shared" si="10"/>
        <v>1720</v>
      </c>
      <c r="C97" s="25">
        <f t="shared" si="11"/>
        <v>1573.58490566038</v>
      </c>
      <c r="D97" s="12">
        <f t="shared" si="12"/>
        <v>180.693069306931</v>
      </c>
      <c r="E97" s="26">
        <f t="shared" si="13"/>
        <v>107.027027027027</v>
      </c>
      <c r="F97" s="25">
        <f t="shared" si="14"/>
        <v>0.59231395779341</v>
      </c>
    </row>
    <row r="98" spans="1:6">
      <c r="A98" s="21">
        <v>87</v>
      </c>
      <c r="B98" s="25">
        <f t="shared" si="10"/>
        <v>1740</v>
      </c>
      <c r="C98" s="25">
        <f t="shared" si="11"/>
        <v>1575.70093457944</v>
      </c>
      <c r="D98" s="12">
        <f t="shared" si="12"/>
        <v>180.147058823529</v>
      </c>
      <c r="E98" s="26">
        <f t="shared" si="13"/>
        <v>106.785714285714</v>
      </c>
      <c r="F98" s="25">
        <f t="shared" si="14"/>
        <v>0.59276967930029</v>
      </c>
    </row>
    <row r="99" spans="1:6">
      <c r="A99" s="21">
        <v>88</v>
      </c>
      <c r="B99" s="25">
        <f t="shared" si="10"/>
        <v>1760</v>
      </c>
      <c r="C99" s="25">
        <f t="shared" si="11"/>
        <v>1577.77777777778</v>
      </c>
      <c r="D99" s="12">
        <f t="shared" si="12"/>
        <v>179.611650485437</v>
      </c>
      <c r="E99" s="26">
        <f t="shared" si="13"/>
        <v>106.548672566372</v>
      </c>
      <c r="F99" s="25">
        <f t="shared" si="14"/>
        <v>0.593216933747909</v>
      </c>
    </row>
    <row r="100" spans="1:6">
      <c r="A100" s="21">
        <v>89</v>
      </c>
      <c r="B100" s="25">
        <f t="shared" si="10"/>
        <v>1780</v>
      </c>
      <c r="C100" s="25">
        <f t="shared" si="11"/>
        <v>1579.81651376147</v>
      </c>
      <c r="D100" s="12">
        <f t="shared" si="12"/>
        <v>179.086538461538</v>
      </c>
      <c r="E100" s="26">
        <f t="shared" si="13"/>
        <v>106.315789473684</v>
      </c>
      <c r="F100" s="25">
        <f t="shared" si="14"/>
        <v>0.593655951960437</v>
      </c>
    </row>
    <row r="101" spans="1:6">
      <c r="A101" s="21">
        <v>90</v>
      </c>
      <c r="B101" s="25">
        <f t="shared" si="10"/>
        <v>1800</v>
      </c>
      <c r="C101" s="25">
        <f t="shared" si="11"/>
        <v>1581.81818181818</v>
      </c>
      <c r="D101" s="12">
        <f t="shared" si="12"/>
        <v>178.571428571429</v>
      </c>
      <c r="E101" s="26">
        <f t="shared" si="13"/>
        <v>106.086956521739</v>
      </c>
      <c r="F101" s="25">
        <f t="shared" si="14"/>
        <v>0.594086956521738</v>
      </c>
    </row>
    <row r="102" spans="1:6">
      <c r="A102" s="21">
        <v>91</v>
      </c>
      <c r="B102" s="25">
        <f t="shared" si="10"/>
        <v>1820</v>
      </c>
      <c r="C102" s="25">
        <f t="shared" si="11"/>
        <v>1583.78378378378</v>
      </c>
      <c r="D102" s="12">
        <f t="shared" si="12"/>
        <v>178.066037735849</v>
      </c>
      <c r="E102" s="26">
        <f t="shared" si="13"/>
        <v>105.862068965517</v>
      </c>
      <c r="F102" s="25">
        <f t="shared" si="14"/>
        <v>0.594510162137473</v>
      </c>
    </row>
    <row r="103" spans="1:6">
      <c r="A103" s="21">
        <v>92</v>
      </c>
      <c r="B103" s="25">
        <f t="shared" si="10"/>
        <v>1840</v>
      </c>
      <c r="C103" s="25">
        <f t="shared" si="11"/>
        <v>1585.71428571429</v>
      </c>
      <c r="D103" s="12">
        <f t="shared" si="12"/>
        <v>177.570093457944</v>
      </c>
      <c r="E103" s="26">
        <f t="shared" si="13"/>
        <v>105.641025641026</v>
      </c>
      <c r="F103" s="25">
        <f t="shared" si="14"/>
        <v>0.59492577597841</v>
      </c>
    </row>
    <row r="104" spans="1:6">
      <c r="A104" s="21">
        <v>93</v>
      </c>
      <c r="B104" s="25">
        <f t="shared" si="10"/>
        <v>1860</v>
      </c>
      <c r="C104" s="25">
        <f t="shared" si="11"/>
        <v>1587.61061946903</v>
      </c>
      <c r="D104" s="12">
        <f t="shared" si="12"/>
        <v>177.083333333333</v>
      </c>
      <c r="E104" s="26">
        <f t="shared" si="13"/>
        <v>105.423728813559</v>
      </c>
      <c r="F104" s="25">
        <f t="shared" si="14"/>
        <v>0.59533399800598</v>
      </c>
    </row>
    <row r="105" spans="1:6">
      <c r="A105" s="21">
        <v>94</v>
      </c>
      <c r="B105" s="25">
        <f t="shared" si="10"/>
        <v>1880</v>
      </c>
      <c r="C105" s="25">
        <f t="shared" si="11"/>
        <v>1589.47368421053</v>
      </c>
      <c r="D105" s="12">
        <f t="shared" si="12"/>
        <v>176.605504587156</v>
      </c>
      <c r="E105" s="26">
        <f t="shared" si="13"/>
        <v>105.210084033613</v>
      </c>
      <c r="F105" s="25">
        <f t="shared" si="14"/>
        <v>0.595735021281237</v>
      </c>
    </row>
    <row r="106" spans="1:6">
      <c r="A106" s="21">
        <v>95</v>
      </c>
      <c r="B106" s="25">
        <f t="shared" si="10"/>
        <v>1900</v>
      </c>
      <c r="C106" s="25">
        <f t="shared" si="11"/>
        <v>1591.30434782609</v>
      </c>
      <c r="D106" s="12">
        <f t="shared" si="12"/>
        <v>176.136363636364</v>
      </c>
      <c r="E106" s="26">
        <f t="shared" si="13"/>
        <v>105</v>
      </c>
      <c r="F106" s="25">
        <f t="shared" si="14"/>
        <v>0.596129032258065</v>
      </c>
    </row>
    <row r="107" spans="1:6">
      <c r="A107" s="21">
        <v>96</v>
      </c>
      <c r="B107" s="25">
        <f t="shared" si="10"/>
        <v>1920</v>
      </c>
      <c r="C107" s="25">
        <f t="shared" si="11"/>
        <v>1593.10344827586</v>
      </c>
      <c r="D107" s="12">
        <f t="shared" si="12"/>
        <v>175.675675675676</v>
      </c>
      <c r="E107" s="26">
        <f t="shared" si="13"/>
        <v>104.793388429752</v>
      </c>
      <c r="F107" s="25">
        <f t="shared" si="14"/>
        <v>0.596516211061665</v>
      </c>
    </row>
    <row r="108" spans="1:6">
      <c r="A108" s="21">
        <v>97</v>
      </c>
      <c r="B108" s="25">
        <f t="shared" si="10"/>
        <v>1940</v>
      </c>
      <c r="C108" s="25">
        <f>$F$2-($F$2-$F$1)*$F$3/(B108+$F$3)</f>
        <v>1594.87179487179</v>
      </c>
      <c r="D108" s="12">
        <f t="shared" si="12"/>
        <v>175.223214285714</v>
      </c>
      <c r="E108" s="26">
        <f t="shared" si="13"/>
        <v>104.590163934426</v>
      </c>
      <c r="F108" s="25">
        <f t="shared" si="14"/>
        <v>0.596896731753157</v>
      </c>
    </row>
    <row r="109" spans="1:6">
      <c r="A109" s="21">
        <v>98</v>
      </c>
      <c r="B109" s="25">
        <f t="shared" si="10"/>
        <v>1960</v>
      </c>
      <c r="C109" s="25">
        <f>$F$2-($F$2-$F$1)*$F$3/(B109+$F$3)</f>
        <v>1596.61016949153</v>
      </c>
      <c r="D109" s="12">
        <f t="shared" si="12"/>
        <v>174.778761061947</v>
      </c>
      <c r="E109" s="26">
        <f t="shared" si="13"/>
        <v>104.390243902439</v>
      </c>
      <c r="F109" s="25">
        <f t="shared" si="14"/>
        <v>0.597270762581043</v>
      </c>
    </row>
    <row r="110" spans="1:6">
      <c r="A110" s="21">
        <v>99</v>
      </c>
      <c r="B110" s="25">
        <f t="shared" si="10"/>
        <v>1980</v>
      </c>
      <c r="C110" s="25">
        <f>$F$2-($F$2-$F$1)*$F$3/(B110+$F$3)</f>
        <v>1598.31932773109</v>
      </c>
      <c r="D110" s="12">
        <f t="shared" si="12"/>
        <v>174.342105263158</v>
      </c>
      <c r="E110" s="26">
        <f t="shared" si="13"/>
        <v>104.193548387097</v>
      </c>
      <c r="F110" s="25">
        <f t="shared" si="14"/>
        <v>0.59763846622033</v>
      </c>
    </row>
    <row r="111" spans="1:6">
      <c r="A111" s="21">
        <v>100</v>
      </c>
      <c r="B111" s="25">
        <f t="shared" si="10"/>
        <v>2000</v>
      </c>
      <c r="C111" s="25">
        <f>$F$2-($F$2-$F$1)*$F$3/(B111+$F$3)</f>
        <v>1600</v>
      </c>
      <c r="D111" s="12">
        <f t="shared" si="12"/>
        <v>173.913043478261</v>
      </c>
      <c r="E111" s="26">
        <f t="shared" si="13"/>
        <v>104</v>
      </c>
      <c r="F111" s="25">
        <f t="shared" si="14"/>
        <v>0.598</v>
      </c>
    </row>
  </sheetData>
  <mergeCells count="9">
    <mergeCell ref="A1:E1"/>
    <mergeCell ref="A2:E2"/>
    <mergeCell ref="A3:E3"/>
    <mergeCell ref="A4:E4"/>
    <mergeCell ref="A5:E5"/>
    <mergeCell ref="A6:E6"/>
    <mergeCell ref="A7:E7"/>
    <mergeCell ref="A8:E8"/>
    <mergeCell ref="A9:E9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42"/>
  <sheetViews>
    <sheetView tabSelected="1" topLeftCell="A104" workbookViewId="0">
      <selection activeCell="L107" sqref="L107"/>
    </sheetView>
  </sheetViews>
  <sheetFormatPr defaultColWidth="9" defaultRowHeight="15.6" outlineLevelCol="4"/>
  <cols>
    <col min="1" max="1" width="4.62962962962963" style="1" customWidth="1"/>
    <col min="2" max="3" width="22" style="1" customWidth="1"/>
    <col min="4" max="4" width="19.4537037037037" style="1" customWidth="1"/>
    <col min="5" max="5" width="9.09259259259259" style="1" customWidth="1"/>
    <col min="6" max="16384" width="8.72222222222222" style="1"/>
  </cols>
  <sheetData>
    <row r="1" spans="1:5">
      <c r="A1" s="2" t="s">
        <v>34</v>
      </c>
      <c r="B1" s="2"/>
      <c r="C1" s="2"/>
      <c r="D1" s="3">
        <v>300</v>
      </c>
      <c r="E1" s="3"/>
    </row>
    <row r="2" spans="1:5">
      <c r="A2" s="2" t="s">
        <v>35</v>
      </c>
      <c r="B2" s="2"/>
      <c r="C2" s="2"/>
      <c r="D2" s="3">
        <v>800</v>
      </c>
      <c r="E2" s="3"/>
    </row>
    <row r="3" spans="1:5">
      <c r="A3" s="2" t="s">
        <v>36</v>
      </c>
      <c r="B3" s="2"/>
      <c r="C3" s="2"/>
      <c r="D3" s="3">
        <v>400</v>
      </c>
      <c r="E3" s="3"/>
    </row>
    <row r="4" spans="1:5">
      <c r="A4" s="2" t="s">
        <v>37</v>
      </c>
      <c r="B4" s="2"/>
      <c r="C4" s="2"/>
      <c r="D4" s="4">
        <v>4</v>
      </c>
      <c r="E4" s="3"/>
    </row>
    <row r="5" spans="1:5">
      <c r="A5" s="5" t="s">
        <v>8</v>
      </c>
      <c r="B5" s="5" t="s">
        <v>38</v>
      </c>
      <c r="C5" s="5" t="s">
        <v>19</v>
      </c>
      <c r="D5" s="5" t="s">
        <v>39</v>
      </c>
      <c r="E5" s="6"/>
    </row>
    <row r="6" spans="1:5">
      <c r="A6" s="5">
        <v>0</v>
      </c>
      <c r="B6" s="7">
        <f>A6*(-20)</f>
        <v>0</v>
      </c>
      <c r="C6" s="7">
        <f>$D$1+($D$2-$D$1)*$D$3/(-B6+$D$3)</f>
        <v>800</v>
      </c>
      <c r="D6" s="7">
        <f>C6*$D$4/100</f>
        <v>32</v>
      </c>
      <c r="E6" s="8"/>
    </row>
    <row r="7" spans="1:5">
      <c r="A7" s="5">
        <v>1</v>
      </c>
      <c r="B7" s="7">
        <f t="shared" ref="B7:B38" si="0">A7*(-20)</f>
        <v>-20</v>
      </c>
      <c r="C7" s="7">
        <f t="shared" ref="C7:C38" si="1">$D$1+($D$2-$D$1)*$D$3/(-B7+$D$3)</f>
        <v>776.190476190476</v>
      </c>
      <c r="D7" s="7">
        <f t="shared" ref="D7:D38" si="2">C7*$D$4/100</f>
        <v>31.047619047619</v>
      </c>
      <c r="E7" s="8"/>
    </row>
    <row r="8" spans="1:5">
      <c r="A8" s="5">
        <v>2</v>
      </c>
      <c r="B8" s="7">
        <f t="shared" si="0"/>
        <v>-40</v>
      </c>
      <c r="C8" s="7">
        <f t="shared" si="1"/>
        <v>754.545454545455</v>
      </c>
      <c r="D8" s="7">
        <f t="shared" si="2"/>
        <v>30.1818181818182</v>
      </c>
      <c r="E8" s="8"/>
    </row>
    <row r="9" spans="1:5">
      <c r="A9" s="5">
        <v>3</v>
      </c>
      <c r="B9" s="7">
        <f t="shared" si="0"/>
        <v>-60</v>
      </c>
      <c r="C9" s="7">
        <f t="shared" si="1"/>
        <v>734.782608695652</v>
      </c>
      <c r="D9" s="7">
        <f t="shared" si="2"/>
        <v>29.3913043478261</v>
      </c>
      <c r="E9" s="8"/>
    </row>
    <row r="10" spans="1:5">
      <c r="A10" s="5">
        <v>4</v>
      </c>
      <c r="B10" s="7">
        <f t="shared" si="0"/>
        <v>-80</v>
      </c>
      <c r="C10" s="7">
        <f t="shared" si="1"/>
        <v>716.666666666667</v>
      </c>
      <c r="D10" s="7">
        <f t="shared" si="2"/>
        <v>28.6666666666667</v>
      </c>
      <c r="E10" s="8"/>
    </row>
    <row r="11" spans="1:5">
      <c r="A11" s="5">
        <v>5</v>
      </c>
      <c r="B11" s="7">
        <f t="shared" si="0"/>
        <v>-100</v>
      </c>
      <c r="C11" s="7">
        <f t="shared" si="1"/>
        <v>700</v>
      </c>
      <c r="D11" s="7">
        <f t="shared" si="2"/>
        <v>28</v>
      </c>
      <c r="E11" s="8"/>
    </row>
    <row r="12" spans="1:5">
      <c r="A12" s="5">
        <v>6</v>
      </c>
      <c r="B12" s="7">
        <f t="shared" si="0"/>
        <v>-120</v>
      </c>
      <c r="C12" s="7">
        <f t="shared" si="1"/>
        <v>684.615384615385</v>
      </c>
      <c r="D12" s="7">
        <f t="shared" si="2"/>
        <v>27.3846153846154</v>
      </c>
      <c r="E12" s="8"/>
    </row>
    <row r="13" spans="1:5">
      <c r="A13" s="5">
        <v>7</v>
      </c>
      <c r="B13" s="7">
        <f t="shared" si="0"/>
        <v>-140</v>
      </c>
      <c r="C13" s="7">
        <f t="shared" si="1"/>
        <v>670.37037037037</v>
      </c>
      <c r="D13" s="7">
        <f t="shared" si="2"/>
        <v>26.8148148148148</v>
      </c>
      <c r="E13" s="8"/>
    </row>
    <row r="14" spans="1:5">
      <c r="A14" s="5">
        <v>8</v>
      </c>
      <c r="B14" s="7">
        <f t="shared" si="0"/>
        <v>-160</v>
      </c>
      <c r="C14" s="7">
        <f t="shared" si="1"/>
        <v>657.142857142857</v>
      </c>
      <c r="D14" s="7">
        <f t="shared" si="2"/>
        <v>26.2857142857143</v>
      </c>
      <c r="E14" s="8"/>
    </row>
    <row r="15" spans="1:5">
      <c r="A15" s="5">
        <v>9</v>
      </c>
      <c r="B15" s="7">
        <f t="shared" si="0"/>
        <v>-180</v>
      </c>
      <c r="C15" s="7">
        <f t="shared" si="1"/>
        <v>644.827586206897</v>
      </c>
      <c r="D15" s="7">
        <f t="shared" si="2"/>
        <v>25.7931034482759</v>
      </c>
      <c r="E15" s="8"/>
    </row>
    <row r="16" spans="1:5">
      <c r="A16" s="5">
        <v>10</v>
      </c>
      <c r="B16" s="7">
        <f t="shared" si="0"/>
        <v>-200</v>
      </c>
      <c r="C16" s="7">
        <f t="shared" si="1"/>
        <v>633.333333333333</v>
      </c>
      <c r="D16" s="7">
        <f t="shared" si="2"/>
        <v>25.3333333333333</v>
      </c>
      <c r="E16" s="8"/>
    </row>
    <row r="17" spans="1:5">
      <c r="A17" s="5">
        <v>11</v>
      </c>
      <c r="B17" s="7">
        <f t="shared" si="0"/>
        <v>-220</v>
      </c>
      <c r="C17" s="7">
        <f t="shared" si="1"/>
        <v>622.58064516129</v>
      </c>
      <c r="D17" s="7">
        <f t="shared" si="2"/>
        <v>24.9032258064516</v>
      </c>
      <c r="E17" s="8"/>
    </row>
    <row r="18" spans="1:5">
      <c r="A18" s="5">
        <v>12</v>
      </c>
      <c r="B18" s="7">
        <f t="shared" si="0"/>
        <v>-240</v>
      </c>
      <c r="C18" s="7">
        <f t="shared" si="1"/>
        <v>612.5</v>
      </c>
      <c r="D18" s="7">
        <f t="shared" si="2"/>
        <v>24.5</v>
      </c>
      <c r="E18" s="8"/>
    </row>
    <row r="19" spans="1:5">
      <c r="A19" s="5">
        <v>13</v>
      </c>
      <c r="B19" s="7">
        <f t="shared" si="0"/>
        <v>-260</v>
      </c>
      <c r="C19" s="7">
        <f t="shared" si="1"/>
        <v>603.030303030303</v>
      </c>
      <c r="D19" s="7">
        <f t="shared" si="2"/>
        <v>24.1212121212121</v>
      </c>
      <c r="E19" s="8"/>
    </row>
    <row r="20" spans="1:5">
      <c r="A20" s="5">
        <v>14</v>
      </c>
      <c r="B20" s="7">
        <f t="shared" si="0"/>
        <v>-280</v>
      </c>
      <c r="C20" s="7">
        <f t="shared" si="1"/>
        <v>594.117647058824</v>
      </c>
      <c r="D20" s="7">
        <f t="shared" si="2"/>
        <v>23.764705882353</v>
      </c>
      <c r="E20" s="8"/>
    </row>
    <row r="21" spans="1:5">
      <c r="A21" s="5">
        <v>15</v>
      </c>
      <c r="B21" s="7">
        <f t="shared" si="0"/>
        <v>-300</v>
      </c>
      <c r="C21" s="7">
        <f t="shared" si="1"/>
        <v>585.714285714286</v>
      </c>
      <c r="D21" s="7">
        <f t="shared" si="2"/>
        <v>23.4285714285714</v>
      </c>
      <c r="E21" s="8"/>
    </row>
    <row r="22" spans="1:5">
      <c r="A22" s="5">
        <v>16</v>
      </c>
      <c r="B22" s="7">
        <f t="shared" si="0"/>
        <v>-320</v>
      </c>
      <c r="C22" s="7">
        <f t="shared" si="1"/>
        <v>577.777777777778</v>
      </c>
      <c r="D22" s="7">
        <f t="shared" si="2"/>
        <v>23.1111111111111</v>
      </c>
      <c r="E22" s="8"/>
    </row>
    <row r="23" spans="1:5">
      <c r="A23" s="5">
        <v>17</v>
      </c>
      <c r="B23" s="7">
        <f t="shared" si="0"/>
        <v>-340</v>
      </c>
      <c r="C23" s="7">
        <f t="shared" si="1"/>
        <v>570.27027027027</v>
      </c>
      <c r="D23" s="7">
        <f t="shared" si="2"/>
        <v>22.8108108108108</v>
      </c>
      <c r="E23" s="8"/>
    </row>
    <row r="24" spans="1:5">
      <c r="A24" s="5">
        <v>18</v>
      </c>
      <c r="B24" s="7">
        <f t="shared" si="0"/>
        <v>-360</v>
      </c>
      <c r="C24" s="7">
        <f t="shared" si="1"/>
        <v>563.157894736842</v>
      </c>
      <c r="D24" s="7">
        <f t="shared" si="2"/>
        <v>22.5263157894737</v>
      </c>
      <c r="E24" s="8"/>
    </row>
    <row r="25" spans="1:5">
      <c r="A25" s="5">
        <v>19</v>
      </c>
      <c r="B25" s="7">
        <f t="shared" si="0"/>
        <v>-380</v>
      </c>
      <c r="C25" s="7">
        <f t="shared" si="1"/>
        <v>556.410256410256</v>
      </c>
      <c r="D25" s="7">
        <f t="shared" si="2"/>
        <v>22.2564102564102</v>
      </c>
      <c r="E25" s="8"/>
    </row>
    <row r="26" spans="1:5">
      <c r="A26" s="5">
        <v>20</v>
      </c>
      <c r="B26" s="7">
        <f t="shared" si="0"/>
        <v>-400</v>
      </c>
      <c r="C26" s="7">
        <f t="shared" si="1"/>
        <v>550</v>
      </c>
      <c r="D26" s="7">
        <f t="shared" si="2"/>
        <v>22</v>
      </c>
      <c r="E26" s="8"/>
    </row>
    <row r="27" spans="1:5">
      <c r="A27" s="5">
        <v>21</v>
      </c>
      <c r="B27" s="7">
        <f t="shared" si="0"/>
        <v>-420</v>
      </c>
      <c r="C27" s="7">
        <f t="shared" si="1"/>
        <v>543.90243902439</v>
      </c>
      <c r="D27" s="7">
        <f t="shared" si="2"/>
        <v>21.7560975609756</v>
      </c>
      <c r="E27" s="8"/>
    </row>
    <row r="28" spans="1:5">
      <c r="A28" s="5">
        <v>22</v>
      </c>
      <c r="B28" s="7">
        <f t="shared" si="0"/>
        <v>-440</v>
      </c>
      <c r="C28" s="7">
        <f t="shared" si="1"/>
        <v>538.095238095238</v>
      </c>
      <c r="D28" s="7">
        <f t="shared" si="2"/>
        <v>21.5238095238095</v>
      </c>
      <c r="E28" s="8"/>
    </row>
    <row r="29" spans="1:5">
      <c r="A29" s="5">
        <v>23</v>
      </c>
      <c r="B29" s="7">
        <f t="shared" si="0"/>
        <v>-460</v>
      </c>
      <c r="C29" s="7">
        <f t="shared" si="1"/>
        <v>532.558139534884</v>
      </c>
      <c r="D29" s="7">
        <f t="shared" si="2"/>
        <v>21.3023255813954</v>
      </c>
      <c r="E29" s="8"/>
    </row>
    <row r="30" spans="1:5">
      <c r="A30" s="5">
        <v>24</v>
      </c>
      <c r="B30" s="7">
        <f t="shared" si="0"/>
        <v>-480</v>
      </c>
      <c r="C30" s="7">
        <f t="shared" si="1"/>
        <v>527.272727272727</v>
      </c>
      <c r="D30" s="7">
        <f t="shared" si="2"/>
        <v>21.0909090909091</v>
      </c>
      <c r="E30" s="8"/>
    </row>
    <row r="31" spans="1:5">
      <c r="A31" s="5">
        <v>25</v>
      </c>
      <c r="B31" s="7">
        <f t="shared" si="0"/>
        <v>-500</v>
      </c>
      <c r="C31" s="7">
        <f t="shared" si="1"/>
        <v>522.222222222222</v>
      </c>
      <c r="D31" s="7">
        <f t="shared" si="2"/>
        <v>20.8888888888889</v>
      </c>
      <c r="E31" s="8"/>
    </row>
    <row r="32" spans="1:5">
      <c r="A32" s="5">
        <v>26</v>
      </c>
      <c r="B32" s="7">
        <f t="shared" si="0"/>
        <v>-520</v>
      </c>
      <c r="C32" s="7">
        <f t="shared" si="1"/>
        <v>517.391304347826</v>
      </c>
      <c r="D32" s="7">
        <f t="shared" si="2"/>
        <v>20.695652173913</v>
      </c>
      <c r="E32" s="8"/>
    </row>
    <row r="33" spans="1:5">
      <c r="A33" s="5">
        <v>27</v>
      </c>
      <c r="B33" s="7">
        <f t="shared" si="0"/>
        <v>-540</v>
      </c>
      <c r="C33" s="7">
        <f t="shared" si="1"/>
        <v>512.765957446808</v>
      </c>
      <c r="D33" s="7">
        <f t="shared" si="2"/>
        <v>20.5106382978723</v>
      </c>
      <c r="E33" s="8"/>
    </row>
    <row r="34" spans="1:5">
      <c r="A34" s="5">
        <v>28</v>
      </c>
      <c r="B34" s="7">
        <f t="shared" si="0"/>
        <v>-560</v>
      </c>
      <c r="C34" s="7">
        <f t="shared" si="1"/>
        <v>508.333333333333</v>
      </c>
      <c r="D34" s="7">
        <f t="shared" si="2"/>
        <v>20.3333333333333</v>
      </c>
      <c r="E34" s="8"/>
    </row>
    <row r="35" spans="1:5">
      <c r="A35" s="5">
        <v>29</v>
      </c>
      <c r="B35" s="7">
        <f t="shared" si="0"/>
        <v>-580</v>
      </c>
      <c r="C35" s="7">
        <f t="shared" si="1"/>
        <v>504.081632653061</v>
      </c>
      <c r="D35" s="7">
        <f t="shared" si="2"/>
        <v>20.1632653061224</v>
      </c>
      <c r="E35" s="8"/>
    </row>
    <row r="36" spans="1:5">
      <c r="A36" s="5">
        <v>30</v>
      </c>
      <c r="B36" s="7">
        <f t="shared" si="0"/>
        <v>-600</v>
      </c>
      <c r="C36" s="7">
        <f t="shared" si="1"/>
        <v>500</v>
      </c>
      <c r="D36" s="7">
        <f t="shared" si="2"/>
        <v>20</v>
      </c>
      <c r="E36" s="8"/>
    </row>
    <row r="37" spans="1:5">
      <c r="A37" s="5">
        <v>31</v>
      </c>
      <c r="B37" s="7">
        <f t="shared" si="0"/>
        <v>-620</v>
      </c>
      <c r="C37" s="7">
        <f t="shared" si="1"/>
        <v>496.078431372549</v>
      </c>
      <c r="D37" s="7">
        <f t="shared" si="2"/>
        <v>19.843137254902</v>
      </c>
      <c r="E37" s="8"/>
    </row>
    <row r="38" spans="1:5">
      <c r="A38" s="5">
        <v>32</v>
      </c>
      <c r="B38" s="7">
        <f t="shared" si="0"/>
        <v>-640</v>
      </c>
      <c r="C38" s="7">
        <f t="shared" si="1"/>
        <v>492.307692307692</v>
      </c>
      <c r="D38" s="7">
        <f t="shared" si="2"/>
        <v>19.6923076923077</v>
      </c>
      <c r="E38" s="8"/>
    </row>
    <row r="39" spans="1:5">
      <c r="A39" s="5">
        <v>33</v>
      </c>
      <c r="B39" s="7">
        <f t="shared" ref="B39:B70" si="3">A39*(-20)</f>
        <v>-660</v>
      </c>
      <c r="C39" s="7">
        <f t="shared" ref="C39:C70" si="4">$D$1+($D$2-$D$1)*$D$3/(-B39+$D$3)</f>
        <v>488.679245283019</v>
      </c>
      <c r="D39" s="7">
        <f t="shared" ref="D39:D70" si="5">C39*$D$4/100</f>
        <v>19.5471698113208</v>
      </c>
      <c r="E39" s="8"/>
    </row>
    <row r="40" spans="1:5">
      <c r="A40" s="5">
        <v>34</v>
      </c>
      <c r="B40" s="7">
        <f t="shared" si="3"/>
        <v>-680</v>
      </c>
      <c r="C40" s="7">
        <f t="shared" si="4"/>
        <v>485.185185185185</v>
      </c>
      <c r="D40" s="7">
        <f t="shared" si="5"/>
        <v>19.4074074074074</v>
      </c>
      <c r="E40" s="8"/>
    </row>
    <row r="41" spans="1:5">
      <c r="A41" s="5">
        <v>35</v>
      </c>
      <c r="B41" s="7">
        <f t="shared" si="3"/>
        <v>-700</v>
      </c>
      <c r="C41" s="7">
        <f t="shared" si="4"/>
        <v>481.818181818182</v>
      </c>
      <c r="D41" s="7">
        <f t="shared" si="5"/>
        <v>19.2727272727273</v>
      </c>
      <c r="E41" s="8"/>
    </row>
    <row r="42" spans="1:5">
      <c r="A42" s="5">
        <v>36</v>
      </c>
      <c r="B42" s="7">
        <f t="shared" si="3"/>
        <v>-720</v>
      </c>
      <c r="C42" s="7">
        <f t="shared" si="4"/>
        <v>478.571428571429</v>
      </c>
      <c r="D42" s="7">
        <f t="shared" si="5"/>
        <v>19.1428571428572</v>
      </c>
      <c r="E42" s="8"/>
    </row>
    <row r="43" spans="1:5">
      <c r="A43" s="5">
        <v>37</v>
      </c>
      <c r="B43" s="7">
        <f t="shared" si="3"/>
        <v>-740</v>
      </c>
      <c r="C43" s="7">
        <f t="shared" si="4"/>
        <v>475.438596491228</v>
      </c>
      <c r="D43" s="7">
        <f t="shared" si="5"/>
        <v>19.0175438596491</v>
      </c>
      <c r="E43" s="8"/>
    </row>
    <row r="44" spans="1:5">
      <c r="A44" s="5">
        <v>38</v>
      </c>
      <c r="B44" s="7">
        <f t="shared" si="3"/>
        <v>-760</v>
      </c>
      <c r="C44" s="7">
        <f t="shared" si="4"/>
        <v>472.413793103448</v>
      </c>
      <c r="D44" s="7">
        <f t="shared" si="5"/>
        <v>18.8965517241379</v>
      </c>
      <c r="E44" s="8"/>
    </row>
    <row r="45" spans="1:5">
      <c r="A45" s="5">
        <v>39</v>
      </c>
      <c r="B45" s="7">
        <f t="shared" si="3"/>
        <v>-780</v>
      </c>
      <c r="C45" s="7">
        <f t="shared" si="4"/>
        <v>469.491525423729</v>
      </c>
      <c r="D45" s="7">
        <f t="shared" si="5"/>
        <v>18.7796610169492</v>
      </c>
      <c r="E45" s="8"/>
    </row>
    <row r="46" spans="1:5">
      <c r="A46" s="5">
        <v>40</v>
      </c>
      <c r="B46" s="7">
        <f t="shared" si="3"/>
        <v>-800</v>
      </c>
      <c r="C46" s="7">
        <f t="shared" si="4"/>
        <v>466.666666666667</v>
      </c>
      <c r="D46" s="7">
        <f t="shared" si="5"/>
        <v>18.6666666666667</v>
      </c>
      <c r="E46" s="8"/>
    </row>
    <row r="47" spans="1:5">
      <c r="A47" s="5">
        <v>41</v>
      </c>
      <c r="B47" s="7">
        <f t="shared" si="3"/>
        <v>-820</v>
      </c>
      <c r="C47" s="7">
        <f t="shared" si="4"/>
        <v>463.934426229508</v>
      </c>
      <c r="D47" s="7">
        <f t="shared" si="5"/>
        <v>18.5573770491803</v>
      </c>
      <c r="E47" s="8"/>
    </row>
    <row r="48" spans="1:5">
      <c r="A48" s="5">
        <v>42</v>
      </c>
      <c r="B48" s="7">
        <f t="shared" si="3"/>
        <v>-840</v>
      </c>
      <c r="C48" s="7">
        <f t="shared" si="4"/>
        <v>461.290322580645</v>
      </c>
      <c r="D48" s="7">
        <f t="shared" si="5"/>
        <v>18.4516129032258</v>
      </c>
      <c r="E48" s="8"/>
    </row>
    <row r="49" spans="1:5">
      <c r="A49" s="5">
        <v>43</v>
      </c>
      <c r="B49" s="7">
        <f t="shared" si="3"/>
        <v>-860</v>
      </c>
      <c r="C49" s="7">
        <f t="shared" si="4"/>
        <v>458.730158730159</v>
      </c>
      <c r="D49" s="7">
        <f t="shared" si="5"/>
        <v>18.3492063492064</v>
      </c>
      <c r="E49" s="8"/>
    </row>
    <row r="50" spans="1:5">
      <c r="A50" s="5">
        <v>44</v>
      </c>
      <c r="B50" s="7">
        <f t="shared" si="3"/>
        <v>-880</v>
      </c>
      <c r="C50" s="7">
        <f t="shared" si="4"/>
        <v>456.25</v>
      </c>
      <c r="D50" s="7">
        <f t="shared" si="5"/>
        <v>18.25</v>
      </c>
      <c r="E50" s="8"/>
    </row>
    <row r="51" spans="1:5">
      <c r="A51" s="5">
        <v>45</v>
      </c>
      <c r="B51" s="7">
        <f t="shared" si="3"/>
        <v>-900</v>
      </c>
      <c r="C51" s="7">
        <f t="shared" si="4"/>
        <v>453.846153846154</v>
      </c>
      <c r="D51" s="7">
        <f t="shared" si="5"/>
        <v>18.1538461538462</v>
      </c>
      <c r="E51" s="8"/>
    </row>
    <row r="52" spans="1:5">
      <c r="A52" s="5">
        <v>46</v>
      </c>
      <c r="B52" s="7">
        <f t="shared" si="3"/>
        <v>-920</v>
      </c>
      <c r="C52" s="7">
        <f t="shared" si="4"/>
        <v>451.515151515152</v>
      </c>
      <c r="D52" s="7">
        <f t="shared" si="5"/>
        <v>18.0606060606061</v>
      </c>
      <c r="E52" s="8"/>
    </row>
    <row r="53" spans="1:5">
      <c r="A53" s="5">
        <v>47</v>
      </c>
      <c r="B53" s="7">
        <f t="shared" si="3"/>
        <v>-940</v>
      </c>
      <c r="C53" s="7">
        <f t="shared" si="4"/>
        <v>449.253731343284</v>
      </c>
      <c r="D53" s="7">
        <f t="shared" si="5"/>
        <v>17.9701492537314</v>
      </c>
      <c r="E53" s="8"/>
    </row>
    <row r="54" spans="1:5">
      <c r="A54" s="5">
        <v>48</v>
      </c>
      <c r="B54" s="7">
        <f t="shared" si="3"/>
        <v>-960</v>
      </c>
      <c r="C54" s="7">
        <f t="shared" si="4"/>
        <v>447.058823529412</v>
      </c>
      <c r="D54" s="7">
        <f t="shared" si="5"/>
        <v>17.8823529411765</v>
      </c>
      <c r="E54" s="8"/>
    </row>
    <row r="55" spans="1:5">
      <c r="A55" s="5">
        <v>49</v>
      </c>
      <c r="B55" s="7">
        <f t="shared" si="3"/>
        <v>-980</v>
      </c>
      <c r="C55" s="7">
        <f t="shared" si="4"/>
        <v>444.927536231884</v>
      </c>
      <c r="D55" s="7">
        <f t="shared" si="5"/>
        <v>17.7971014492754</v>
      </c>
      <c r="E55" s="8"/>
    </row>
    <row r="56" spans="1:5">
      <c r="A56" s="5">
        <v>50</v>
      </c>
      <c r="B56" s="7">
        <f t="shared" si="3"/>
        <v>-1000</v>
      </c>
      <c r="C56" s="7">
        <f t="shared" si="4"/>
        <v>442.857142857143</v>
      </c>
      <c r="D56" s="7">
        <f t="shared" si="5"/>
        <v>17.7142857142857</v>
      </c>
      <c r="E56" s="8"/>
    </row>
    <row r="57" spans="1:4">
      <c r="A57" s="5">
        <v>51</v>
      </c>
      <c r="B57" s="7">
        <f t="shared" si="3"/>
        <v>-1020</v>
      </c>
      <c r="C57" s="7">
        <f t="shared" si="4"/>
        <v>440.845070422535</v>
      </c>
      <c r="D57" s="7">
        <f t="shared" si="5"/>
        <v>17.6338028169014</v>
      </c>
    </row>
    <row r="58" spans="1:4">
      <c r="A58" s="5">
        <v>52</v>
      </c>
      <c r="B58" s="7">
        <f t="shared" si="3"/>
        <v>-1040</v>
      </c>
      <c r="C58" s="7">
        <f t="shared" si="4"/>
        <v>438.888888888889</v>
      </c>
      <c r="D58" s="7">
        <f t="shared" si="5"/>
        <v>17.5555555555556</v>
      </c>
    </row>
    <row r="59" spans="1:4">
      <c r="A59" s="5">
        <v>53</v>
      </c>
      <c r="B59" s="7">
        <f t="shared" si="3"/>
        <v>-1060</v>
      </c>
      <c r="C59" s="7">
        <f t="shared" si="4"/>
        <v>436.986301369863</v>
      </c>
      <c r="D59" s="7">
        <f t="shared" si="5"/>
        <v>17.4794520547945</v>
      </c>
    </row>
    <row r="60" spans="1:4">
      <c r="A60" s="5">
        <v>54</v>
      </c>
      <c r="B60" s="7">
        <f t="shared" si="3"/>
        <v>-1080</v>
      </c>
      <c r="C60" s="7">
        <f t="shared" si="4"/>
        <v>435.135135135135</v>
      </c>
      <c r="D60" s="7">
        <f t="shared" si="5"/>
        <v>17.4054054054054</v>
      </c>
    </row>
    <row r="61" spans="1:4">
      <c r="A61" s="5">
        <v>55</v>
      </c>
      <c r="B61" s="7">
        <f t="shared" si="3"/>
        <v>-1100</v>
      </c>
      <c r="C61" s="7">
        <f t="shared" si="4"/>
        <v>433.333333333333</v>
      </c>
      <c r="D61" s="7">
        <f t="shared" si="5"/>
        <v>17.3333333333333</v>
      </c>
    </row>
    <row r="62" spans="1:4">
      <c r="A62" s="5">
        <v>56</v>
      </c>
      <c r="B62" s="7">
        <f t="shared" si="3"/>
        <v>-1120</v>
      </c>
      <c r="C62" s="7">
        <f t="shared" si="4"/>
        <v>431.578947368421</v>
      </c>
      <c r="D62" s="7">
        <f t="shared" si="5"/>
        <v>17.2631578947368</v>
      </c>
    </row>
    <row r="63" spans="1:4">
      <c r="A63" s="5">
        <v>57</v>
      </c>
      <c r="B63" s="7">
        <f t="shared" si="3"/>
        <v>-1140</v>
      </c>
      <c r="C63" s="7">
        <f t="shared" si="4"/>
        <v>429.87012987013</v>
      </c>
      <c r="D63" s="7">
        <f t="shared" si="5"/>
        <v>17.1948051948052</v>
      </c>
    </row>
    <row r="64" spans="1:4">
      <c r="A64" s="5">
        <v>58</v>
      </c>
      <c r="B64" s="7">
        <f t="shared" si="3"/>
        <v>-1160</v>
      </c>
      <c r="C64" s="7">
        <f t="shared" si="4"/>
        <v>428.205128205128</v>
      </c>
      <c r="D64" s="7">
        <f t="shared" si="5"/>
        <v>17.1282051282051</v>
      </c>
    </row>
    <row r="65" spans="1:4">
      <c r="A65" s="5">
        <v>59</v>
      </c>
      <c r="B65" s="7">
        <f t="shared" si="3"/>
        <v>-1180</v>
      </c>
      <c r="C65" s="7">
        <f t="shared" si="4"/>
        <v>426.582278481013</v>
      </c>
      <c r="D65" s="7">
        <f t="shared" si="5"/>
        <v>17.0632911392405</v>
      </c>
    </row>
    <row r="66" spans="1:4">
      <c r="A66" s="5">
        <v>60</v>
      </c>
      <c r="B66" s="7">
        <f t="shared" si="3"/>
        <v>-1200</v>
      </c>
      <c r="C66" s="7">
        <f t="shared" si="4"/>
        <v>425</v>
      </c>
      <c r="D66" s="7">
        <f t="shared" si="5"/>
        <v>17</v>
      </c>
    </row>
    <row r="67" spans="1:4">
      <c r="A67" s="5">
        <v>61</v>
      </c>
      <c r="B67" s="7">
        <f t="shared" si="3"/>
        <v>-1220</v>
      </c>
      <c r="C67" s="7">
        <f t="shared" si="4"/>
        <v>423.456790123457</v>
      </c>
      <c r="D67" s="7">
        <f t="shared" si="5"/>
        <v>16.9382716049383</v>
      </c>
    </row>
    <row r="68" spans="1:4">
      <c r="A68" s="5">
        <v>62</v>
      </c>
      <c r="B68" s="7">
        <f t="shared" si="3"/>
        <v>-1240</v>
      </c>
      <c r="C68" s="7">
        <f t="shared" si="4"/>
        <v>421.951219512195</v>
      </c>
      <c r="D68" s="7">
        <f t="shared" si="5"/>
        <v>16.8780487804878</v>
      </c>
    </row>
    <row r="69" spans="1:4">
      <c r="A69" s="5">
        <v>63</v>
      </c>
      <c r="B69" s="7">
        <f t="shared" si="3"/>
        <v>-1260</v>
      </c>
      <c r="C69" s="7">
        <f t="shared" si="4"/>
        <v>420.481927710843</v>
      </c>
      <c r="D69" s="7">
        <f t="shared" si="5"/>
        <v>16.8192771084337</v>
      </c>
    </row>
    <row r="70" spans="1:4">
      <c r="A70" s="5">
        <v>64</v>
      </c>
      <c r="B70" s="7">
        <f t="shared" si="3"/>
        <v>-1280</v>
      </c>
      <c r="C70" s="7">
        <f t="shared" si="4"/>
        <v>419.047619047619</v>
      </c>
      <c r="D70" s="7">
        <f t="shared" si="5"/>
        <v>16.7619047619048</v>
      </c>
    </row>
    <row r="71" spans="1:4">
      <c r="A71" s="5">
        <v>65</v>
      </c>
      <c r="B71" s="7">
        <f t="shared" ref="B71:B106" si="6">A71*(-20)</f>
        <v>-1300</v>
      </c>
      <c r="C71" s="7">
        <f t="shared" ref="C71:C102" si="7">$D$1+($D$2-$D$1)*$D$3/(-B71+$D$3)</f>
        <v>417.647058823529</v>
      </c>
      <c r="D71" s="7">
        <f t="shared" ref="D71:D106" si="8">C71*$D$4/100</f>
        <v>16.7058823529412</v>
      </c>
    </row>
    <row r="72" spans="1:4">
      <c r="A72" s="5">
        <v>66</v>
      </c>
      <c r="B72" s="7">
        <f t="shared" si="6"/>
        <v>-1320</v>
      </c>
      <c r="C72" s="7">
        <f t="shared" si="7"/>
        <v>416.279069767442</v>
      </c>
      <c r="D72" s="7">
        <f t="shared" si="8"/>
        <v>16.6511627906977</v>
      </c>
    </row>
    <row r="73" spans="1:4">
      <c r="A73" s="5">
        <v>67</v>
      </c>
      <c r="B73" s="7">
        <f t="shared" si="6"/>
        <v>-1340</v>
      </c>
      <c r="C73" s="7">
        <f t="shared" si="7"/>
        <v>414.942528735632</v>
      </c>
      <c r="D73" s="7">
        <f t="shared" si="8"/>
        <v>16.5977011494253</v>
      </c>
    </row>
    <row r="74" spans="1:4">
      <c r="A74" s="5">
        <v>68</v>
      </c>
      <c r="B74" s="7">
        <f t="shared" si="6"/>
        <v>-1360</v>
      </c>
      <c r="C74" s="7">
        <f t="shared" si="7"/>
        <v>413.636363636364</v>
      </c>
      <c r="D74" s="7">
        <f t="shared" si="8"/>
        <v>16.5454545454546</v>
      </c>
    </row>
    <row r="75" spans="1:4">
      <c r="A75" s="5">
        <v>69</v>
      </c>
      <c r="B75" s="7">
        <f t="shared" si="6"/>
        <v>-1380</v>
      </c>
      <c r="C75" s="7">
        <f t="shared" si="7"/>
        <v>412.359550561798</v>
      </c>
      <c r="D75" s="7">
        <f t="shared" si="8"/>
        <v>16.4943820224719</v>
      </c>
    </row>
    <row r="76" spans="1:4">
      <c r="A76" s="5">
        <v>70</v>
      </c>
      <c r="B76" s="7">
        <f t="shared" si="6"/>
        <v>-1400</v>
      </c>
      <c r="C76" s="7">
        <f t="shared" si="7"/>
        <v>411.111111111111</v>
      </c>
      <c r="D76" s="7">
        <f t="shared" si="8"/>
        <v>16.4444444444444</v>
      </c>
    </row>
    <row r="77" spans="1:4">
      <c r="A77" s="5">
        <v>71</v>
      </c>
      <c r="B77" s="7">
        <f t="shared" si="6"/>
        <v>-1420</v>
      </c>
      <c r="C77" s="7">
        <f t="shared" si="7"/>
        <v>409.89010989011</v>
      </c>
      <c r="D77" s="7">
        <f t="shared" si="8"/>
        <v>16.3956043956044</v>
      </c>
    </row>
    <row r="78" spans="1:4">
      <c r="A78" s="5">
        <v>72</v>
      </c>
      <c r="B78" s="7">
        <f t="shared" si="6"/>
        <v>-1440</v>
      </c>
      <c r="C78" s="7">
        <f t="shared" si="7"/>
        <v>408.695652173913</v>
      </c>
      <c r="D78" s="7">
        <f t="shared" si="8"/>
        <v>16.3478260869565</v>
      </c>
    </row>
    <row r="79" spans="1:4">
      <c r="A79" s="5">
        <v>73</v>
      </c>
      <c r="B79" s="7">
        <f t="shared" si="6"/>
        <v>-1460</v>
      </c>
      <c r="C79" s="7">
        <f t="shared" si="7"/>
        <v>407.52688172043</v>
      </c>
      <c r="D79" s="7">
        <f t="shared" si="8"/>
        <v>16.3010752688172</v>
      </c>
    </row>
    <row r="80" spans="1:4">
      <c r="A80" s="5">
        <v>74</v>
      </c>
      <c r="B80" s="7">
        <f t="shared" si="6"/>
        <v>-1480</v>
      </c>
      <c r="C80" s="7">
        <f t="shared" si="7"/>
        <v>406.382978723404</v>
      </c>
      <c r="D80" s="7">
        <f t="shared" si="8"/>
        <v>16.2553191489362</v>
      </c>
    </row>
    <row r="81" spans="1:4">
      <c r="A81" s="5">
        <v>75</v>
      </c>
      <c r="B81" s="7">
        <f t="shared" si="6"/>
        <v>-1500</v>
      </c>
      <c r="C81" s="7">
        <f t="shared" si="7"/>
        <v>405.263157894737</v>
      </c>
      <c r="D81" s="7">
        <f t="shared" si="8"/>
        <v>16.2105263157895</v>
      </c>
    </row>
    <row r="82" spans="1:4">
      <c r="A82" s="5">
        <v>76</v>
      </c>
      <c r="B82" s="7">
        <f t="shared" si="6"/>
        <v>-1520</v>
      </c>
      <c r="C82" s="7">
        <f t="shared" si="7"/>
        <v>404.166666666667</v>
      </c>
      <c r="D82" s="7">
        <f t="shared" si="8"/>
        <v>16.1666666666667</v>
      </c>
    </row>
    <row r="83" spans="1:4">
      <c r="A83" s="5">
        <v>77</v>
      </c>
      <c r="B83" s="7">
        <f t="shared" si="6"/>
        <v>-1540</v>
      </c>
      <c r="C83" s="7">
        <f t="shared" si="7"/>
        <v>403.092783505155</v>
      </c>
      <c r="D83" s="7">
        <f t="shared" si="8"/>
        <v>16.1237113402062</v>
      </c>
    </row>
    <row r="84" spans="1:4">
      <c r="A84" s="5">
        <v>78</v>
      </c>
      <c r="B84" s="7">
        <f t="shared" si="6"/>
        <v>-1560</v>
      </c>
      <c r="C84" s="7">
        <f t="shared" si="7"/>
        <v>402.040816326531</v>
      </c>
      <c r="D84" s="7">
        <f t="shared" si="8"/>
        <v>16.0816326530612</v>
      </c>
    </row>
    <row r="85" spans="1:4">
      <c r="A85" s="5">
        <v>79</v>
      </c>
      <c r="B85" s="7">
        <f t="shared" si="6"/>
        <v>-1580</v>
      </c>
      <c r="C85" s="7">
        <f t="shared" si="7"/>
        <v>401.010101010101</v>
      </c>
      <c r="D85" s="7">
        <f t="shared" si="8"/>
        <v>16.040404040404</v>
      </c>
    </row>
    <row r="86" spans="1:4">
      <c r="A86" s="5">
        <v>80</v>
      </c>
      <c r="B86" s="7">
        <f t="shared" si="6"/>
        <v>-1600</v>
      </c>
      <c r="C86" s="7">
        <f t="shared" si="7"/>
        <v>400</v>
      </c>
      <c r="D86" s="7">
        <f t="shared" si="8"/>
        <v>16</v>
      </c>
    </row>
    <row r="87" spans="1:4">
      <c r="A87" s="5">
        <v>81</v>
      </c>
      <c r="B87" s="7">
        <f t="shared" si="6"/>
        <v>-1620</v>
      </c>
      <c r="C87" s="7">
        <f t="shared" si="7"/>
        <v>399.009900990099</v>
      </c>
      <c r="D87" s="7">
        <f t="shared" si="8"/>
        <v>15.960396039604</v>
      </c>
    </row>
    <row r="88" spans="1:4">
      <c r="A88" s="5">
        <v>82</v>
      </c>
      <c r="B88" s="7">
        <f t="shared" si="6"/>
        <v>-1640</v>
      </c>
      <c r="C88" s="7">
        <f t="shared" si="7"/>
        <v>398.039215686275</v>
      </c>
      <c r="D88" s="7">
        <f t="shared" si="8"/>
        <v>15.921568627451</v>
      </c>
    </row>
    <row r="89" spans="1:4">
      <c r="A89" s="5">
        <v>83</v>
      </c>
      <c r="B89" s="7">
        <f t="shared" si="6"/>
        <v>-1660</v>
      </c>
      <c r="C89" s="7">
        <f t="shared" si="7"/>
        <v>397.087378640777</v>
      </c>
      <c r="D89" s="7">
        <f t="shared" si="8"/>
        <v>15.8834951456311</v>
      </c>
    </row>
    <row r="90" spans="1:4">
      <c r="A90" s="5">
        <v>84</v>
      </c>
      <c r="B90" s="7">
        <f t="shared" si="6"/>
        <v>-1680</v>
      </c>
      <c r="C90" s="7">
        <f t="shared" si="7"/>
        <v>396.153846153846</v>
      </c>
      <c r="D90" s="7">
        <f t="shared" si="8"/>
        <v>15.8461538461538</v>
      </c>
    </row>
    <row r="91" spans="1:4">
      <c r="A91" s="5">
        <v>85</v>
      </c>
      <c r="B91" s="7">
        <f t="shared" si="6"/>
        <v>-1700</v>
      </c>
      <c r="C91" s="7">
        <f t="shared" si="7"/>
        <v>395.238095238095</v>
      </c>
      <c r="D91" s="7">
        <f t="shared" si="8"/>
        <v>15.8095238095238</v>
      </c>
    </row>
    <row r="92" spans="1:4">
      <c r="A92" s="5">
        <v>86</v>
      </c>
      <c r="B92" s="7">
        <f t="shared" si="6"/>
        <v>-1720</v>
      </c>
      <c r="C92" s="7">
        <f t="shared" si="7"/>
        <v>394.339622641509</v>
      </c>
      <c r="D92" s="7">
        <f t="shared" si="8"/>
        <v>15.7735849056604</v>
      </c>
    </row>
    <row r="93" spans="1:4">
      <c r="A93" s="5">
        <v>87</v>
      </c>
      <c r="B93" s="7">
        <f t="shared" si="6"/>
        <v>-1740</v>
      </c>
      <c r="C93" s="7">
        <f t="shared" si="7"/>
        <v>393.457943925234</v>
      </c>
      <c r="D93" s="7">
        <f t="shared" si="8"/>
        <v>15.7383177570094</v>
      </c>
    </row>
    <row r="94" spans="1:4">
      <c r="A94" s="5">
        <v>88</v>
      </c>
      <c r="B94" s="7">
        <f t="shared" si="6"/>
        <v>-1760</v>
      </c>
      <c r="C94" s="7">
        <f t="shared" si="7"/>
        <v>392.592592592593</v>
      </c>
      <c r="D94" s="7">
        <f t="shared" si="8"/>
        <v>15.7037037037037</v>
      </c>
    </row>
    <row r="95" spans="1:4">
      <c r="A95" s="5">
        <v>89</v>
      </c>
      <c r="B95" s="7">
        <f t="shared" si="6"/>
        <v>-1780</v>
      </c>
      <c r="C95" s="7">
        <f t="shared" si="7"/>
        <v>391.743119266055</v>
      </c>
      <c r="D95" s="7">
        <f t="shared" si="8"/>
        <v>15.6697247706422</v>
      </c>
    </row>
    <row r="96" spans="1:4">
      <c r="A96" s="5">
        <v>90</v>
      </c>
      <c r="B96" s="7">
        <f t="shared" si="6"/>
        <v>-1800</v>
      </c>
      <c r="C96" s="7">
        <f t="shared" si="7"/>
        <v>390.909090909091</v>
      </c>
      <c r="D96" s="7">
        <f t="shared" si="8"/>
        <v>15.6363636363636</v>
      </c>
    </row>
    <row r="97" spans="1:4">
      <c r="A97" s="5">
        <v>91</v>
      </c>
      <c r="B97" s="7">
        <f t="shared" si="6"/>
        <v>-1820</v>
      </c>
      <c r="C97" s="7">
        <f t="shared" si="7"/>
        <v>390.09009009009</v>
      </c>
      <c r="D97" s="7">
        <f t="shared" si="8"/>
        <v>15.6036036036036</v>
      </c>
    </row>
    <row r="98" spans="1:4">
      <c r="A98" s="5">
        <v>92</v>
      </c>
      <c r="B98" s="7">
        <f t="shared" si="6"/>
        <v>-1840</v>
      </c>
      <c r="C98" s="7">
        <f t="shared" si="7"/>
        <v>389.285714285714</v>
      </c>
      <c r="D98" s="7">
        <f t="shared" si="8"/>
        <v>15.5714285714286</v>
      </c>
    </row>
    <row r="99" spans="1:4">
      <c r="A99" s="5">
        <v>93</v>
      </c>
      <c r="B99" s="7">
        <f t="shared" si="6"/>
        <v>-1860</v>
      </c>
      <c r="C99" s="7">
        <f t="shared" si="7"/>
        <v>388.495575221239</v>
      </c>
      <c r="D99" s="7">
        <f t="shared" si="8"/>
        <v>15.5398230088496</v>
      </c>
    </row>
    <row r="100" spans="1:4">
      <c r="A100" s="5">
        <v>94</v>
      </c>
      <c r="B100" s="7">
        <f t="shared" si="6"/>
        <v>-1880</v>
      </c>
      <c r="C100" s="7">
        <f t="shared" si="7"/>
        <v>387.719298245614</v>
      </c>
      <c r="D100" s="7">
        <f t="shared" si="8"/>
        <v>15.5087719298246</v>
      </c>
    </row>
    <row r="101" spans="1:4">
      <c r="A101" s="5">
        <v>95</v>
      </c>
      <c r="B101" s="7">
        <f t="shared" si="6"/>
        <v>-1900</v>
      </c>
      <c r="C101" s="7">
        <f t="shared" si="7"/>
        <v>386.95652173913</v>
      </c>
      <c r="D101" s="7">
        <f t="shared" si="8"/>
        <v>15.4782608695652</v>
      </c>
    </row>
    <row r="102" spans="1:4">
      <c r="A102" s="5">
        <v>96</v>
      </c>
      <c r="B102" s="7">
        <f t="shared" si="6"/>
        <v>-1920</v>
      </c>
      <c r="C102" s="7">
        <f t="shared" si="7"/>
        <v>386.206896551724</v>
      </c>
      <c r="D102" s="7">
        <f t="shared" si="8"/>
        <v>15.448275862069</v>
      </c>
    </row>
    <row r="103" spans="1:4">
      <c r="A103" s="5">
        <v>97</v>
      </c>
      <c r="B103" s="7">
        <f t="shared" si="6"/>
        <v>-1940</v>
      </c>
      <c r="C103" s="7">
        <f>$D$1+($D$2-$D$1)*$D$3/(-B103+$D$3)</f>
        <v>385.470085470085</v>
      </c>
      <c r="D103" s="7">
        <f t="shared" si="8"/>
        <v>15.4188034188034</v>
      </c>
    </row>
    <row r="104" spans="1:4">
      <c r="A104" s="5">
        <v>98</v>
      </c>
      <c r="B104" s="7">
        <f t="shared" si="6"/>
        <v>-1960</v>
      </c>
      <c r="C104" s="7">
        <f>$D$1+($D$2-$D$1)*$D$3/(-B104+$D$3)</f>
        <v>384.745762711864</v>
      </c>
      <c r="D104" s="7">
        <f t="shared" si="8"/>
        <v>15.3898305084746</v>
      </c>
    </row>
    <row r="105" spans="1:4">
      <c r="A105" s="5">
        <v>99</v>
      </c>
      <c r="B105" s="7">
        <f t="shared" si="6"/>
        <v>-1980</v>
      </c>
      <c r="C105" s="7">
        <f>$D$1+($D$2-$D$1)*$D$3/(-B105+$D$3)</f>
        <v>384.033613445378</v>
      </c>
      <c r="D105" s="7">
        <f t="shared" si="8"/>
        <v>15.3613445378151</v>
      </c>
    </row>
    <row r="106" spans="1:4">
      <c r="A106" s="5">
        <v>100</v>
      </c>
      <c r="B106" s="7">
        <f t="shared" si="6"/>
        <v>-2000</v>
      </c>
      <c r="C106" s="7">
        <f>$D$1+($D$2-$D$1)*$D$3/(-B106+$D$3)</f>
        <v>383.333333333333</v>
      </c>
      <c r="D106" s="7">
        <f t="shared" si="8"/>
        <v>15.3333333333333</v>
      </c>
    </row>
    <row r="108" spans="1:4">
      <c r="A108" s="9" t="s">
        <v>40</v>
      </c>
      <c r="B108" s="9"/>
      <c r="C108" s="9"/>
      <c r="D108" s="10">
        <v>200</v>
      </c>
    </row>
    <row r="109" spans="1:4">
      <c r="A109" s="11" t="s">
        <v>8</v>
      </c>
      <c r="B109" s="5" t="s">
        <v>41</v>
      </c>
      <c r="C109" s="5" t="s">
        <v>42</v>
      </c>
      <c r="D109" s="5" t="s">
        <v>43</v>
      </c>
    </row>
    <row r="110" spans="1:4">
      <c r="A110" s="5">
        <v>1</v>
      </c>
      <c r="B110" s="12">
        <f>SIN((A110-1)*800/$D$108)</f>
        <v>0</v>
      </c>
      <c r="C110" s="12">
        <f>SIN((A110-1)*830/$D$108)</f>
        <v>0</v>
      </c>
      <c r="D110" s="12">
        <f>B110+C110</f>
        <v>0</v>
      </c>
    </row>
    <row r="111" spans="1:4">
      <c r="A111" s="5">
        <v>2</v>
      </c>
      <c r="B111" s="12">
        <f t="shared" ref="B111:B142" si="9">SIN((A111-1)*800/$D$108)</f>
        <v>-0.756802495307928</v>
      </c>
      <c r="C111" s="12">
        <f t="shared" ref="C111:C142" si="10">SIN((A111-1)*830/$D$108)</f>
        <v>-0.845983701075447</v>
      </c>
      <c r="D111" s="12">
        <f t="shared" ref="D111:D142" si="11">B111+C111</f>
        <v>-1.60278619638337</v>
      </c>
    </row>
    <row r="112" spans="1:4">
      <c r="A112" s="5">
        <v>3</v>
      </c>
      <c r="B112" s="12">
        <f t="shared" si="9"/>
        <v>0.989358246623382</v>
      </c>
      <c r="C112" s="12">
        <f t="shared" si="10"/>
        <v>0.902171833756293</v>
      </c>
      <c r="D112" s="12">
        <f t="shared" si="11"/>
        <v>1.89153008037968</v>
      </c>
    </row>
    <row r="113" spans="1:4">
      <c r="A113" s="5">
        <v>4</v>
      </c>
      <c r="B113" s="12">
        <f t="shared" si="9"/>
        <v>-0.536572918000435</v>
      </c>
      <c r="C113" s="12">
        <f t="shared" si="10"/>
        <v>-0.116108141342458</v>
      </c>
      <c r="D113" s="12">
        <f t="shared" si="11"/>
        <v>-0.652681059342893</v>
      </c>
    </row>
    <row r="114" spans="1:4">
      <c r="A114" s="5">
        <v>5</v>
      </c>
      <c r="B114" s="12">
        <f t="shared" si="9"/>
        <v>-0.287903316665065</v>
      </c>
      <c r="C114" s="12">
        <f t="shared" si="10"/>
        <v>-0.778352078534298</v>
      </c>
      <c r="D114" s="12">
        <f t="shared" si="11"/>
        <v>-1.06625539519936</v>
      </c>
    </row>
    <row r="115" spans="1:4">
      <c r="A115" s="5">
        <v>6</v>
      </c>
      <c r="B115" s="12">
        <f t="shared" si="9"/>
        <v>0.912945250727628</v>
      </c>
      <c r="C115" s="12">
        <f t="shared" si="10"/>
        <v>0.946156428450871</v>
      </c>
      <c r="D115" s="12">
        <f t="shared" si="11"/>
        <v>1.8591016791785</v>
      </c>
    </row>
    <row r="116" spans="1:4">
      <c r="A116" s="5">
        <v>7</v>
      </c>
      <c r="B116" s="12">
        <f t="shared" si="9"/>
        <v>-0.905578362006624</v>
      </c>
      <c r="C116" s="12">
        <f t="shared" si="10"/>
        <v>-0.230645705927396</v>
      </c>
      <c r="D116" s="12">
        <f t="shared" si="11"/>
        <v>-1.13622406793402</v>
      </c>
    </row>
    <row r="117" spans="1:4">
      <c r="A117" s="5">
        <v>8</v>
      </c>
      <c r="B117" s="12">
        <f t="shared" si="9"/>
        <v>0.270905788307869</v>
      </c>
      <c r="C117" s="12">
        <f t="shared" si="10"/>
        <v>-0.700191808565157</v>
      </c>
      <c r="D117" s="12">
        <f t="shared" si="11"/>
        <v>-0.429286020257288</v>
      </c>
    </row>
    <row r="118" spans="1:4">
      <c r="A118" s="5">
        <v>9</v>
      </c>
      <c r="B118" s="12">
        <f t="shared" si="9"/>
        <v>0.551426681241691</v>
      </c>
      <c r="C118" s="12">
        <f t="shared" si="10"/>
        <v>0.977342512392259</v>
      </c>
      <c r="D118" s="12">
        <f t="shared" si="11"/>
        <v>1.52876919363395</v>
      </c>
    </row>
    <row r="119" spans="1:4">
      <c r="A119" s="5">
        <v>10</v>
      </c>
      <c r="B119" s="12">
        <f t="shared" si="9"/>
        <v>-0.991778853443116</v>
      </c>
      <c r="C119" s="12">
        <f t="shared" si="10"/>
        <v>-0.34206336194465</v>
      </c>
      <c r="D119" s="12">
        <f t="shared" si="11"/>
        <v>-1.33384221538777</v>
      </c>
    </row>
    <row r="120" spans="1:4">
      <c r="A120" s="5">
        <v>11</v>
      </c>
      <c r="B120" s="12">
        <f t="shared" si="9"/>
        <v>0.745113160479349</v>
      </c>
      <c r="C120" s="12">
        <f t="shared" si="10"/>
        <v>-0.61256015297547</v>
      </c>
      <c r="D120" s="12">
        <f t="shared" si="11"/>
        <v>0.132553007503879</v>
      </c>
    </row>
    <row r="121" spans="1:4">
      <c r="A121" s="5">
        <v>12</v>
      </c>
      <c r="B121" s="12">
        <f t="shared" si="9"/>
        <v>0.0177019251054136</v>
      </c>
      <c r="C121" s="12">
        <f t="shared" si="10"/>
        <v>0.995308236276611</v>
      </c>
      <c r="D121" s="12">
        <f t="shared" si="11"/>
        <v>1.01301016138202</v>
      </c>
    </row>
    <row r="122" spans="1:4">
      <c r="A122" s="5">
        <v>13</v>
      </c>
      <c r="B122" s="12">
        <f t="shared" si="9"/>
        <v>-0.768254661323667</v>
      </c>
      <c r="C122" s="12">
        <f t="shared" si="10"/>
        <v>-0.448853980101705</v>
      </c>
      <c r="D122" s="12">
        <f t="shared" si="11"/>
        <v>-1.21710864142537</v>
      </c>
    </row>
    <row r="123" spans="1:4">
      <c r="A123" s="5">
        <v>14</v>
      </c>
      <c r="B123" s="12">
        <f t="shared" si="9"/>
        <v>0.986627592040485</v>
      </c>
      <c r="C123" s="12">
        <f t="shared" si="10"/>
        <v>-0.516642491531904</v>
      </c>
      <c r="D123" s="12">
        <f t="shared" si="11"/>
        <v>0.469985100508581</v>
      </c>
    </row>
    <row r="124" spans="1:4">
      <c r="A124" s="5">
        <v>15</v>
      </c>
      <c r="B124" s="12">
        <f t="shared" si="9"/>
        <v>-0.521551002086912</v>
      </c>
      <c r="C124" s="12">
        <f t="shared" si="10"/>
        <v>0.999810580553025</v>
      </c>
      <c r="D124" s="12">
        <f t="shared" si="11"/>
        <v>0.478259578466113</v>
      </c>
    </row>
    <row r="125" spans="1:4">
      <c r="A125" s="5">
        <v>16</v>
      </c>
      <c r="B125" s="12">
        <f t="shared" si="9"/>
        <v>-0.304810621102217</v>
      </c>
      <c r="C125" s="12">
        <f t="shared" si="10"/>
        <v>-0.549573020327026</v>
      </c>
      <c r="D125" s="12">
        <f t="shared" si="11"/>
        <v>-0.854383641429243</v>
      </c>
    </row>
    <row r="126" spans="1:4">
      <c r="A126" s="5">
        <v>17</v>
      </c>
      <c r="B126" s="12">
        <f t="shared" si="9"/>
        <v>0.920026038196791</v>
      </c>
      <c r="C126" s="12">
        <f t="shared" si="10"/>
        <v>-0.413736287512719</v>
      </c>
      <c r="D126" s="12">
        <f t="shared" si="11"/>
        <v>0.506289750684071</v>
      </c>
    </row>
    <row r="127" spans="1:4">
      <c r="A127" s="5">
        <v>18</v>
      </c>
      <c r="B127" s="12">
        <f t="shared" si="9"/>
        <v>-0.897927680689291</v>
      </c>
      <c r="C127" s="12">
        <f t="shared" si="10"/>
        <v>0.990788642711196</v>
      </c>
      <c r="D127" s="12">
        <f t="shared" si="11"/>
        <v>0.0928609620219043</v>
      </c>
    </row>
    <row r="128" spans="1:4">
      <c r="A128" s="5">
        <v>19</v>
      </c>
      <c r="B128" s="12">
        <f t="shared" si="9"/>
        <v>0.253823362762036</v>
      </c>
      <c r="C128" s="12">
        <f t="shared" si="10"/>
        <v>-0.642858071838839</v>
      </c>
      <c r="D128" s="12">
        <f t="shared" si="11"/>
        <v>-0.389034709076803</v>
      </c>
    </row>
    <row r="129" spans="1:4">
      <c r="A129" s="5">
        <v>20</v>
      </c>
      <c r="B129" s="12">
        <f t="shared" si="9"/>
        <v>0.56610763689818</v>
      </c>
      <c r="C129" s="12">
        <f t="shared" si="10"/>
        <v>-0.305233537123926</v>
      </c>
      <c r="D129" s="12">
        <f t="shared" si="11"/>
        <v>0.260874099774254</v>
      </c>
    </row>
    <row r="130" spans="1:4">
      <c r="A130" s="5">
        <v>21</v>
      </c>
      <c r="B130" s="12">
        <f t="shared" si="9"/>
        <v>-0.993888653923375</v>
      </c>
      <c r="C130" s="12">
        <f t="shared" si="10"/>
        <v>0.968364461100185</v>
      </c>
      <c r="D130" s="12">
        <f t="shared" si="11"/>
        <v>-0.0255241928231899</v>
      </c>
    </row>
    <row r="131" spans="1:4">
      <c r="A131" s="5">
        <v>22</v>
      </c>
      <c r="B131" s="12">
        <f t="shared" si="9"/>
        <v>0.733190320073292</v>
      </c>
      <c r="C131" s="12">
        <f t="shared" si="10"/>
        <v>-0.727447282263704</v>
      </c>
      <c r="D131" s="12">
        <f t="shared" si="11"/>
        <v>0.00574303780958851</v>
      </c>
    </row>
    <row r="132" spans="1:4">
      <c r="A132" s="5">
        <v>23</v>
      </c>
      <c r="B132" s="12">
        <f t="shared" si="9"/>
        <v>0.0353983027336607</v>
      </c>
      <c r="C132" s="12">
        <f t="shared" si="10"/>
        <v>-0.192601940183302</v>
      </c>
      <c r="D132" s="12">
        <f t="shared" si="11"/>
        <v>-0.157203637449641</v>
      </c>
    </row>
    <row r="133" spans="1:4">
      <c r="A133" s="5">
        <v>24</v>
      </c>
      <c r="B133" s="12">
        <f t="shared" si="9"/>
        <v>-0.779466069615805</v>
      </c>
      <c r="C133" s="12">
        <f t="shared" si="10"/>
        <v>0.932841364134673</v>
      </c>
      <c r="D133" s="12">
        <f t="shared" si="11"/>
        <v>0.153375294518868</v>
      </c>
    </row>
    <row r="134" spans="1:4">
      <c r="A134" s="5">
        <v>25</v>
      </c>
      <c r="B134" s="12">
        <f t="shared" si="9"/>
        <v>0.983587745434345</v>
      </c>
      <c r="C134" s="12">
        <f t="shared" si="10"/>
        <v>-0.802196426517201</v>
      </c>
      <c r="D134" s="12">
        <f t="shared" si="11"/>
        <v>0.181391318917144</v>
      </c>
    </row>
    <row r="135" spans="1:4">
      <c r="A135" s="5">
        <v>26</v>
      </c>
      <c r="B135" s="12">
        <f t="shared" si="9"/>
        <v>-0.506365641109759</v>
      </c>
      <c r="C135" s="12">
        <f t="shared" si="10"/>
        <v>-0.077365046773301</v>
      </c>
      <c r="D135" s="12">
        <f t="shared" si="11"/>
        <v>-0.58373068788306</v>
      </c>
    </row>
    <row r="136" spans="1:4">
      <c r="A136" s="5">
        <v>27</v>
      </c>
      <c r="B136" s="12">
        <f t="shared" si="9"/>
        <v>-0.321622403162531</v>
      </c>
      <c r="C136" s="12">
        <f t="shared" si="10"/>
        <v>0.884699867218696</v>
      </c>
      <c r="D136" s="12">
        <f t="shared" si="11"/>
        <v>0.563077464056165</v>
      </c>
    </row>
    <row r="137" spans="1:4">
      <c r="A137" s="5">
        <v>28</v>
      </c>
      <c r="B137" s="12">
        <f t="shared" si="9"/>
        <v>0.926818505417785</v>
      </c>
      <c r="C137" s="12">
        <f t="shared" si="10"/>
        <v>-0.866094384558531</v>
      </c>
      <c r="D137" s="12">
        <f t="shared" si="11"/>
        <v>0.0607241208592535</v>
      </c>
    </row>
    <row r="138" spans="1:4">
      <c r="A138" s="5">
        <v>29</v>
      </c>
      <c r="B138" s="12">
        <f t="shared" si="9"/>
        <v>-0.889995604366833</v>
      </c>
      <c r="C138" s="12">
        <f t="shared" si="10"/>
        <v>0.0389183515837412</v>
      </c>
      <c r="D138" s="12">
        <f t="shared" si="11"/>
        <v>-0.851077252783092</v>
      </c>
    </row>
    <row r="139" spans="1:4">
      <c r="A139" s="5">
        <v>30</v>
      </c>
      <c r="B139" s="12">
        <f t="shared" si="9"/>
        <v>0.236661393364286</v>
      </c>
      <c r="C139" s="12">
        <f t="shared" si="10"/>
        <v>0.824591172888557</v>
      </c>
      <c r="D139" s="12">
        <f t="shared" si="11"/>
        <v>1.06125256625284</v>
      </c>
    </row>
    <row r="140" spans="1:4">
      <c r="A140" s="5">
        <v>31</v>
      </c>
      <c r="B140" s="12">
        <f t="shared" si="9"/>
        <v>0.580611184212314</v>
      </c>
      <c r="C140" s="12">
        <f t="shared" si="10"/>
        <v>-0.918276818653999</v>
      </c>
      <c r="D140" s="12">
        <f t="shared" si="11"/>
        <v>-0.337665634441685</v>
      </c>
    </row>
    <row r="141" spans="1:4">
      <c r="A141" s="5">
        <v>32</v>
      </c>
      <c r="B141" s="12">
        <f t="shared" si="9"/>
        <v>-0.995686986889179</v>
      </c>
      <c r="C141" s="12">
        <f t="shared" si="10"/>
        <v>0.154675307455944</v>
      </c>
      <c r="D141" s="12">
        <f t="shared" si="11"/>
        <v>-0.841011679433236</v>
      </c>
    </row>
    <row r="142" spans="1:4">
      <c r="A142" s="5">
        <v>33</v>
      </c>
      <c r="B142" s="12">
        <f t="shared" si="9"/>
        <v>0.721037710501732</v>
      </c>
      <c r="C142" s="12">
        <f t="shared" si="10"/>
        <v>0.753328362097505</v>
      </c>
      <c r="D142" s="12">
        <f t="shared" si="11"/>
        <v>1.47436607259924</v>
      </c>
    </row>
    <row r="143" spans="1:4">
      <c r="A143" s="5">
        <v>34</v>
      </c>
      <c r="B143" s="12">
        <f t="shared" ref="B143:B174" si="12">SIN((A143-1)*800/$D$108)</f>
        <v>0.0530835871460582</v>
      </c>
      <c r="C143" s="12">
        <f t="shared" ref="C143:C174" si="13">SIN((A143-1)*830/$D$108)</f>
        <v>-0.95803786513898</v>
      </c>
      <c r="D143" s="12">
        <f t="shared" ref="D143:D174" si="14">B143+C143</f>
        <v>-0.904954277992921</v>
      </c>
    </row>
    <row r="144" spans="1:4">
      <c r="A144" s="5">
        <v>35</v>
      </c>
      <c r="B144" s="12">
        <f t="shared" si="12"/>
        <v>-0.790433206722889</v>
      </c>
      <c r="C144" s="12">
        <f t="shared" si="13"/>
        <v>0.268339994516998</v>
      </c>
      <c r="D144" s="12">
        <f t="shared" si="14"/>
        <v>-0.52209321220589</v>
      </c>
    </row>
    <row r="145" spans="1:4">
      <c r="A145" s="5">
        <v>36</v>
      </c>
      <c r="B145" s="12">
        <f t="shared" si="12"/>
        <v>0.980239659440312</v>
      </c>
      <c r="C145" s="12">
        <f t="shared" si="13"/>
        <v>0.671875395796131</v>
      </c>
      <c r="D145" s="12">
        <f t="shared" si="14"/>
        <v>1.65211505523644</v>
      </c>
    </row>
    <row r="146" spans="1:4">
      <c r="A146" s="5">
        <v>37</v>
      </c>
      <c r="B146" s="12">
        <f t="shared" si="12"/>
        <v>-0.491021593898469</v>
      </c>
      <c r="C146" s="12">
        <f t="shared" si="13"/>
        <v>-0.984839682525844</v>
      </c>
      <c r="D146" s="12">
        <f t="shared" si="14"/>
        <v>-1.47586127642431</v>
      </c>
    </row>
    <row r="147" spans="1:4">
      <c r="A147" s="5">
        <v>38</v>
      </c>
      <c r="B147" s="12">
        <f t="shared" si="12"/>
        <v>-0.338333394324277</v>
      </c>
      <c r="C147" s="12">
        <f t="shared" si="13"/>
        <v>0.378374888235123</v>
      </c>
      <c r="D147" s="12">
        <f t="shared" si="14"/>
        <v>0.040041493910846</v>
      </c>
    </row>
    <row r="148" spans="1:4">
      <c r="A148" s="5">
        <v>39</v>
      </c>
      <c r="B148" s="12">
        <f t="shared" si="12"/>
        <v>0.933320523748862</v>
      </c>
      <c r="C148" s="12">
        <f t="shared" si="13"/>
        <v>0.58133407558273</v>
      </c>
      <c r="D148" s="12">
        <f t="shared" si="14"/>
        <v>1.51465459933159</v>
      </c>
    </row>
    <row r="149" spans="1:4">
      <c r="A149" s="5">
        <v>40</v>
      </c>
      <c r="B149" s="12">
        <f t="shared" si="12"/>
        <v>-0.881784618814781</v>
      </c>
      <c r="C149" s="12">
        <f t="shared" si="13"/>
        <v>-0.998319726802097</v>
      </c>
      <c r="D149" s="12">
        <f t="shared" si="14"/>
        <v>-1.88010434561688</v>
      </c>
    </row>
    <row r="150" spans="1:4">
      <c r="A150" s="5">
        <v>41</v>
      </c>
      <c r="B150" s="12">
        <f t="shared" si="12"/>
        <v>0.219425258379005</v>
      </c>
      <c r="C150" s="12">
        <f t="shared" si="13"/>
        <v>0.483291563728257</v>
      </c>
      <c r="D150" s="12">
        <f t="shared" si="14"/>
        <v>0.702716822107261</v>
      </c>
    </row>
    <row r="151" spans="1:4">
      <c r="A151" s="5">
        <v>42</v>
      </c>
      <c r="B151" s="12">
        <f t="shared" si="12"/>
        <v>0.594932778023209</v>
      </c>
      <c r="C151" s="12">
        <f t="shared" si="13"/>
        <v>0.482929139804512</v>
      </c>
      <c r="D151" s="12">
        <f t="shared" si="14"/>
        <v>1.07786191782772</v>
      </c>
    </row>
    <row r="152" spans="1:4">
      <c r="A152" s="5">
        <v>43</v>
      </c>
      <c r="B152" s="12">
        <f t="shared" si="12"/>
        <v>-0.99717328877408</v>
      </c>
      <c r="C152" s="12">
        <f t="shared" si="13"/>
        <v>-0.998295655506766</v>
      </c>
      <c r="D152" s="12">
        <f t="shared" si="14"/>
        <v>-1.99546894428085</v>
      </c>
    </row>
    <row r="153" spans="1:4">
      <c r="A153" s="5">
        <v>44</v>
      </c>
      <c r="B153" s="12">
        <f t="shared" si="12"/>
        <v>0.708659140182323</v>
      </c>
      <c r="C153" s="12">
        <f t="shared" si="13"/>
        <v>0.581670829455619</v>
      </c>
      <c r="D153" s="12">
        <f t="shared" si="14"/>
        <v>1.29032996963794</v>
      </c>
    </row>
    <row r="154" spans="1:4">
      <c r="A154" s="5">
        <v>45</v>
      </c>
      <c r="B154" s="12">
        <f t="shared" si="12"/>
        <v>0.0707522360803452</v>
      </c>
      <c r="C154" s="12">
        <f t="shared" si="13"/>
        <v>0.377991696712509</v>
      </c>
      <c r="D154" s="12">
        <f t="shared" si="14"/>
        <v>0.448743932792854</v>
      </c>
    </row>
    <row r="155" spans="1:4">
      <c r="A155" s="5">
        <v>46</v>
      </c>
      <c r="B155" s="12">
        <f t="shared" si="12"/>
        <v>-0.80115263573383</v>
      </c>
      <c r="C155" s="12">
        <f t="shared" si="13"/>
        <v>-0.984767794248516</v>
      </c>
      <c r="D155" s="12">
        <f t="shared" si="14"/>
        <v>-1.78592042998235</v>
      </c>
    </row>
    <row r="156" spans="1:4">
      <c r="A156" s="5">
        <v>47</v>
      </c>
      <c r="B156" s="12">
        <f t="shared" si="12"/>
        <v>0.976584383290629</v>
      </c>
      <c r="C156" s="12">
        <f t="shared" si="13"/>
        <v>0.672181924400889</v>
      </c>
      <c r="D156" s="12">
        <f t="shared" si="14"/>
        <v>1.64876630769152</v>
      </c>
    </row>
    <row r="157" spans="1:4">
      <c r="A157" s="5">
        <v>48</v>
      </c>
      <c r="B157" s="12">
        <f t="shared" si="12"/>
        <v>-0.475523669012058</v>
      </c>
      <c r="C157" s="12">
        <f t="shared" si="13"/>
        <v>0.267941218767605</v>
      </c>
      <c r="D157" s="12">
        <f t="shared" si="14"/>
        <v>-0.207582450244454</v>
      </c>
    </row>
    <row r="158" spans="1:4">
      <c r="A158" s="5">
        <v>49</v>
      </c>
      <c r="B158" s="12">
        <f t="shared" si="12"/>
        <v>-0.354938357651846</v>
      </c>
      <c r="C158" s="12">
        <f t="shared" si="13"/>
        <v>-0.957919132301185</v>
      </c>
      <c r="D158" s="12">
        <f t="shared" si="14"/>
        <v>-1.31285748995303</v>
      </c>
    </row>
    <row r="159" spans="1:4">
      <c r="A159" s="5">
        <v>50</v>
      </c>
      <c r="B159" s="12">
        <f t="shared" si="12"/>
        <v>0.939530055569931</v>
      </c>
      <c r="C159" s="12">
        <f t="shared" si="13"/>
        <v>0.753600519069425</v>
      </c>
      <c r="D159" s="12">
        <f t="shared" si="14"/>
        <v>1.69313057463936</v>
      </c>
    </row>
    <row r="160" spans="1:4">
      <c r="A160" s="5">
        <v>51</v>
      </c>
      <c r="B160" s="12">
        <f t="shared" si="12"/>
        <v>-0.873297297213995</v>
      </c>
      <c r="C160" s="12">
        <f t="shared" si="13"/>
        <v>0.154266341657269</v>
      </c>
      <c r="D160" s="12">
        <f t="shared" si="14"/>
        <v>-0.719030955556726</v>
      </c>
    </row>
    <row r="161" spans="1:4">
      <c r="A161" s="5">
        <v>52</v>
      </c>
      <c r="B161" s="12">
        <f t="shared" si="12"/>
        <v>0.202120359312791</v>
      </c>
      <c r="C161" s="12">
        <f t="shared" si="13"/>
        <v>-0.918112847336373</v>
      </c>
      <c r="D161" s="12">
        <f t="shared" si="14"/>
        <v>-0.715992488023582</v>
      </c>
    </row>
    <row r="162" spans="1:4">
      <c r="A162" s="5">
        <v>53</v>
      </c>
      <c r="B162" s="12">
        <f t="shared" si="12"/>
        <v>0.60906793019106</v>
      </c>
      <c r="C162" s="12">
        <f t="shared" si="13"/>
        <v>0.824825276802638</v>
      </c>
      <c r="D162" s="12">
        <f t="shared" si="14"/>
        <v>1.4338932069937</v>
      </c>
    </row>
    <row r="163" spans="1:4">
      <c r="A163" s="5">
        <v>54</v>
      </c>
      <c r="B163" s="12">
        <f t="shared" si="12"/>
        <v>-0.998347093796772</v>
      </c>
      <c r="C163" s="12">
        <f t="shared" si="13"/>
        <v>0.0385047277524802</v>
      </c>
      <c r="D163" s="12">
        <f t="shared" si="14"/>
        <v>-0.959842366044292</v>
      </c>
    </row>
    <row r="164" spans="1:4">
      <c r="A164" s="5">
        <v>55</v>
      </c>
      <c r="B164" s="12">
        <f t="shared" si="12"/>
        <v>0.696058488344911</v>
      </c>
      <c r="C164" s="12">
        <f t="shared" si="13"/>
        <v>-0.865887392775552</v>
      </c>
      <c r="D164" s="12">
        <f t="shared" si="14"/>
        <v>-0.16982890443064</v>
      </c>
    </row>
    <row r="165" spans="1:4">
      <c r="A165" s="5">
        <v>56</v>
      </c>
      <c r="B165" s="12">
        <f t="shared" si="12"/>
        <v>0.0883987124875315</v>
      </c>
      <c r="C165" s="12">
        <f t="shared" si="13"/>
        <v>0.884892751387726</v>
      </c>
      <c r="D165" s="12">
        <f t="shared" si="14"/>
        <v>0.973291463875257</v>
      </c>
    </row>
    <row r="166" spans="1:4">
      <c r="A166" s="5">
        <v>57</v>
      </c>
      <c r="B166" s="12">
        <f t="shared" si="12"/>
        <v>-0.811620997364974</v>
      </c>
      <c r="C166" s="12">
        <f t="shared" si="13"/>
        <v>-0.0777777336119285</v>
      </c>
      <c r="D166" s="12">
        <f t="shared" si="14"/>
        <v>-0.889398730976903</v>
      </c>
    </row>
    <row r="167" spans="1:4">
      <c r="A167" s="5">
        <v>58</v>
      </c>
      <c r="B167" s="12">
        <f t="shared" si="12"/>
        <v>0.972623062485624</v>
      </c>
      <c r="C167" s="12">
        <f t="shared" si="13"/>
        <v>-0.801949214214515</v>
      </c>
      <c r="D167" s="12">
        <f t="shared" si="14"/>
        <v>0.170673848271109</v>
      </c>
    </row>
    <row r="168" spans="1:4">
      <c r="A168" s="5">
        <v>59</v>
      </c>
      <c r="B168" s="12">
        <f t="shared" si="12"/>
        <v>-0.459876723232143</v>
      </c>
      <c r="C168" s="12">
        <f t="shared" si="13"/>
        <v>0.932990419444522</v>
      </c>
      <c r="D168" s="12">
        <f t="shared" si="14"/>
        <v>0.473113696212379</v>
      </c>
    </row>
    <row r="169" spans="1:4">
      <c r="A169" s="5">
        <v>60</v>
      </c>
      <c r="B169" s="12">
        <f t="shared" si="12"/>
        <v>-0.371432089436923</v>
      </c>
      <c r="C169" s="12">
        <f t="shared" si="13"/>
        <v>-0.193008107678686</v>
      </c>
      <c r="D169" s="12">
        <f t="shared" si="14"/>
        <v>-0.564440197115609</v>
      </c>
    </row>
    <row r="170" spans="1:4">
      <c r="A170" s="5">
        <v>61</v>
      </c>
      <c r="B170" s="12">
        <f t="shared" si="12"/>
        <v>0.945445154921117</v>
      </c>
      <c r="C170" s="12">
        <f t="shared" si="13"/>
        <v>-0.727163193443649</v>
      </c>
      <c r="D170" s="12">
        <f t="shared" si="14"/>
        <v>0.218281961477468</v>
      </c>
    </row>
    <row r="171" spans="1:4">
      <c r="A171" s="5">
        <v>62</v>
      </c>
      <c r="B171" s="12">
        <f t="shared" si="12"/>
        <v>-0.864536299344272</v>
      </c>
      <c r="C171" s="12">
        <f t="shared" si="13"/>
        <v>0.968467671302865</v>
      </c>
      <c r="D171" s="12">
        <f t="shared" si="14"/>
        <v>0.103931371958593</v>
      </c>
    </row>
    <row r="172" spans="1:4">
      <c r="A172" s="5">
        <v>63</v>
      </c>
      <c r="B172" s="12">
        <f t="shared" si="12"/>
        <v>0.184752119221718</v>
      </c>
      <c r="C172" s="12">
        <f t="shared" si="13"/>
        <v>-0.305627691111543</v>
      </c>
      <c r="D172" s="12">
        <f t="shared" si="14"/>
        <v>-0.120875571889825</v>
      </c>
    </row>
    <row r="173" spans="1:4">
      <c r="A173" s="5">
        <v>64</v>
      </c>
      <c r="B173" s="12">
        <f t="shared" si="12"/>
        <v>0.623012211003653</v>
      </c>
      <c r="C173" s="12">
        <f t="shared" si="13"/>
        <v>-0.642540949326659</v>
      </c>
      <c r="D173" s="12">
        <f t="shared" si="14"/>
        <v>-0.0195287383230061</v>
      </c>
    </row>
    <row r="174" spans="1:4">
      <c r="A174" s="5">
        <v>65</v>
      </c>
      <c r="B174" s="12">
        <f t="shared" si="12"/>
        <v>-0.999208034107063</v>
      </c>
      <c r="C174" s="12">
        <f t="shared" si="13"/>
        <v>0.99084461169836</v>
      </c>
      <c r="D174" s="12">
        <f t="shared" si="14"/>
        <v>-0.00836342240870236</v>
      </c>
    </row>
    <row r="175" spans="1:4">
      <c r="A175" s="5">
        <v>66</v>
      </c>
      <c r="B175" s="12">
        <f t="shared" ref="B175:B209" si="15">SIN((A175-1)*800/$D$108)</f>
        <v>0.683239703815851</v>
      </c>
      <c r="C175" s="12">
        <f t="shared" ref="C175:C209" si="16">SIN((A175-1)*830/$D$108)</f>
        <v>-0.414113096332936</v>
      </c>
      <c r="D175" s="12">
        <f t="shared" ref="D175:D209" si="17">B175+C175</f>
        <v>0.269126607482915</v>
      </c>
    </row>
    <row r="176" spans="1:4">
      <c r="A176" s="5">
        <v>67</v>
      </c>
      <c r="B176" s="12">
        <f t="shared" si="15"/>
        <v>0.106017486267114</v>
      </c>
      <c r="C176" s="12">
        <f t="shared" si="16"/>
        <v>-0.549227153789586</v>
      </c>
      <c r="D176" s="12">
        <f t="shared" si="17"/>
        <v>-0.443209667522472</v>
      </c>
    </row>
    <row r="177" spans="1:4">
      <c r="A177" s="5">
        <v>68</v>
      </c>
      <c r="B177" s="12">
        <f t="shared" si="15"/>
        <v>-0.82183501101284</v>
      </c>
      <c r="C177" s="12">
        <f t="shared" si="16"/>
        <v>0.9998185512409</v>
      </c>
      <c r="D177" s="12">
        <f t="shared" si="17"/>
        <v>0.177983540228061</v>
      </c>
    </row>
    <row r="178" spans="1:4">
      <c r="A178" s="5">
        <v>69</v>
      </c>
      <c r="B178" s="12">
        <f t="shared" si="15"/>
        <v>0.968356938434724</v>
      </c>
      <c r="C178" s="12">
        <f t="shared" si="16"/>
        <v>-0.516996858150466</v>
      </c>
      <c r="D178" s="12">
        <f t="shared" si="17"/>
        <v>0.451360080284258</v>
      </c>
    </row>
    <row r="179" spans="1:4">
      <c r="A179" s="5">
        <v>70</v>
      </c>
      <c r="B179" s="12">
        <f t="shared" si="15"/>
        <v>-0.44408566004091</v>
      </c>
      <c r="C179" s="12">
        <f t="shared" si="16"/>
        <v>-0.448484048021876</v>
      </c>
      <c r="D179" s="12">
        <f t="shared" si="17"/>
        <v>-0.892569708062786</v>
      </c>
    </row>
    <row r="180" spans="1:4">
      <c r="A180" s="5">
        <v>71</v>
      </c>
      <c r="B180" s="12">
        <f t="shared" si="15"/>
        <v>-0.387809420829229</v>
      </c>
      <c r="C180" s="12">
        <f t="shared" si="16"/>
        <v>0.99526810084694</v>
      </c>
      <c r="D180" s="12">
        <f t="shared" si="17"/>
        <v>0.60745868001771</v>
      </c>
    </row>
    <row r="181" spans="1:4">
      <c r="A181" s="5">
        <v>72</v>
      </c>
      <c r="B181" s="12">
        <f t="shared" si="15"/>
        <v>0.951063968112585</v>
      </c>
      <c r="C181" s="12">
        <f t="shared" si="16"/>
        <v>-0.612887283930278</v>
      </c>
      <c r="D181" s="12">
        <f t="shared" si="17"/>
        <v>0.338176684182308</v>
      </c>
    </row>
    <row r="182" spans="1:4">
      <c r="A182" s="5">
        <v>73</v>
      </c>
      <c r="B182" s="12">
        <f t="shared" si="15"/>
        <v>-0.855504370750821</v>
      </c>
      <c r="C182" s="12">
        <f t="shared" si="16"/>
        <v>-0.341674368336062</v>
      </c>
      <c r="D182" s="12">
        <f t="shared" si="17"/>
        <v>-1.19717873908688</v>
      </c>
    </row>
    <row r="183" spans="1:4">
      <c r="A183" s="5">
        <v>74</v>
      </c>
      <c r="B183" s="12">
        <f t="shared" si="15"/>
        <v>0.167325981011839</v>
      </c>
      <c r="C183" s="12">
        <f t="shared" si="16"/>
        <v>0.97725481375075</v>
      </c>
      <c r="D183" s="12">
        <f t="shared" si="17"/>
        <v>1.14458079476259</v>
      </c>
    </row>
    <row r="184" spans="1:4">
      <c r="A184" s="5">
        <v>75</v>
      </c>
      <c r="B184" s="12">
        <f t="shared" si="15"/>
        <v>0.636761250564552</v>
      </c>
      <c r="C184" s="12">
        <f t="shared" si="16"/>
        <v>-0.700487278806653</v>
      </c>
      <c r="D184" s="12">
        <f t="shared" si="17"/>
        <v>-0.0637260282421013</v>
      </c>
    </row>
    <row r="185" spans="1:4">
      <c r="A185" s="5">
        <v>76</v>
      </c>
      <c r="B185" s="12">
        <f t="shared" si="15"/>
        <v>-0.999755839901149</v>
      </c>
      <c r="C185" s="12">
        <f t="shared" si="16"/>
        <v>-0.230242912646041</v>
      </c>
      <c r="D185" s="12">
        <f t="shared" si="17"/>
        <v>-1.22999875254719</v>
      </c>
    </row>
    <row r="186" spans="1:4">
      <c r="A186" s="5">
        <v>77</v>
      </c>
      <c r="B186" s="12">
        <f t="shared" si="15"/>
        <v>0.670206803780506</v>
      </c>
      <c r="C186" s="12">
        <f t="shared" si="16"/>
        <v>0.946022352883396</v>
      </c>
      <c r="D186" s="12">
        <f t="shared" si="17"/>
        <v>1.6162291566639</v>
      </c>
    </row>
    <row r="187" spans="1:4">
      <c r="A187" s="5">
        <v>78</v>
      </c>
      <c r="B187" s="12">
        <f t="shared" si="15"/>
        <v>0.123603036000113</v>
      </c>
      <c r="C187" s="12">
        <f t="shared" si="16"/>
        <v>-0.778611891282554</v>
      </c>
      <c r="D187" s="12">
        <f t="shared" si="17"/>
        <v>-0.655008855282442</v>
      </c>
    </row>
    <row r="188" spans="1:4">
      <c r="A188" s="5">
        <v>79</v>
      </c>
      <c r="B188" s="12">
        <f t="shared" si="15"/>
        <v>-0.831791475782204</v>
      </c>
      <c r="C188" s="12">
        <f t="shared" si="16"/>
        <v>-0.11569699691037</v>
      </c>
      <c r="D188" s="12">
        <f t="shared" si="17"/>
        <v>-0.947488472692574</v>
      </c>
    </row>
    <row r="189" spans="1:4">
      <c r="A189" s="5">
        <v>80</v>
      </c>
      <c r="B189" s="12">
        <f t="shared" si="15"/>
        <v>0.963787348067422</v>
      </c>
      <c r="C189" s="12">
        <f t="shared" si="16"/>
        <v>0.901993194882209</v>
      </c>
      <c r="D189" s="12">
        <f t="shared" si="17"/>
        <v>1.86578054294963</v>
      </c>
    </row>
    <row r="190" spans="1:4">
      <c r="A190" s="5">
        <v>81</v>
      </c>
      <c r="B190" s="12">
        <f t="shared" si="15"/>
        <v>-0.428155428084452</v>
      </c>
      <c r="C190" s="12">
        <f t="shared" si="16"/>
        <v>-0.846204341883851</v>
      </c>
      <c r="D190" s="12">
        <f t="shared" si="17"/>
        <v>-1.2743597699683</v>
      </c>
    </row>
    <row r="191" spans="1:4">
      <c r="A191" s="5">
        <v>82</v>
      </c>
      <c r="B191" s="12">
        <f t="shared" si="15"/>
        <v>-0.404065219456361</v>
      </c>
      <c r="C191" s="12">
        <f t="shared" si="16"/>
        <v>0.000413934096078575</v>
      </c>
      <c r="D191" s="12">
        <f t="shared" si="17"/>
        <v>-0.403651285360282</v>
      </c>
    </row>
    <row r="192" spans="1:4">
      <c r="A192" s="5">
        <v>83</v>
      </c>
      <c r="B192" s="12">
        <f t="shared" si="15"/>
        <v>0.956384734305463</v>
      </c>
      <c r="C192" s="12">
        <f t="shared" si="16"/>
        <v>0.845762915314979</v>
      </c>
      <c r="D192" s="12">
        <f t="shared" si="17"/>
        <v>1.80214764962044</v>
      </c>
    </row>
    <row r="193" spans="1:4">
      <c r="A193" s="5">
        <v>84</v>
      </c>
      <c r="B193" s="12">
        <f t="shared" si="15"/>
        <v>-0.846204341883851</v>
      </c>
      <c r="C193" s="12">
        <f t="shared" si="16"/>
        <v>-0.902350318050969</v>
      </c>
      <c r="D193" s="12">
        <f t="shared" si="17"/>
        <v>-1.74855465993482</v>
      </c>
    </row>
    <row r="194" spans="1:4">
      <c r="A194" s="5">
        <v>85</v>
      </c>
      <c r="B194" s="12">
        <f t="shared" si="15"/>
        <v>0.149847405733478</v>
      </c>
      <c r="C194" s="12">
        <f t="shared" si="16"/>
        <v>0.116519265880375</v>
      </c>
      <c r="D194" s="12">
        <f t="shared" si="17"/>
        <v>0.266366671613853</v>
      </c>
    </row>
    <row r="195" spans="1:4">
      <c r="A195" s="5">
        <v>86</v>
      </c>
      <c r="B195" s="12">
        <f t="shared" si="15"/>
        <v>0.650310740162553</v>
      </c>
      <c r="C195" s="12">
        <f t="shared" si="16"/>
        <v>0.778092132422065</v>
      </c>
      <c r="D195" s="12">
        <f t="shared" si="17"/>
        <v>1.42840287258462</v>
      </c>
    </row>
    <row r="196" spans="1:4">
      <c r="A196" s="5">
        <v>87</v>
      </c>
      <c r="B196" s="12">
        <f t="shared" si="15"/>
        <v>-0.999990339506171</v>
      </c>
      <c r="C196" s="12">
        <f t="shared" si="16"/>
        <v>-0.946290341902538</v>
      </c>
      <c r="D196" s="12">
        <f t="shared" si="17"/>
        <v>-1.94628068140871</v>
      </c>
    </row>
    <row r="197" spans="1:4">
      <c r="A197" s="5">
        <v>88</v>
      </c>
      <c r="B197" s="12">
        <f t="shared" si="15"/>
        <v>0.65696387252434</v>
      </c>
      <c r="C197" s="12">
        <f t="shared" si="16"/>
        <v>0.231048459689568</v>
      </c>
      <c r="D197" s="12">
        <f t="shared" si="17"/>
        <v>0.888012332213908</v>
      </c>
    </row>
    <row r="198" spans="1:4">
      <c r="A198" s="5">
        <v>89</v>
      </c>
      <c r="B198" s="12">
        <f t="shared" si="15"/>
        <v>0.141149850679391</v>
      </c>
      <c r="C198" s="12">
        <f t="shared" si="16"/>
        <v>0.69989621835176</v>
      </c>
      <c r="D198" s="12">
        <f t="shared" si="17"/>
        <v>0.841046069031152</v>
      </c>
    </row>
    <row r="199" spans="1:4">
      <c r="A199" s="5">
        <v>90</v>
      </c>
      <c r="B199" s="12">
        <f t="shared" si="15"/>
        <v>-0.841487271489211</v>
      </c>
      <c r="C199" s="12">
        <f t="shared" si="16"/>
        <v>-0.977430043574485</v>
      </c>
      <c r="D199" s="12">
        <f t="shared" si="17"/>
        <v>-1.8189173150637</v>
      </c>
    </row>
    <row r="200" spans="1:4">
      <c r="A200" s="5">
        <v>91</v>
      </c>
      <c r="B200" s="12">
        <f t="shared" si="15"/>
        <v>0.958915723414307</v>
      </c>
      <c r="C200" s="12">
        <f t="shared" si="16"/>
        <v>0.342452296943622</v>
      </c>
      <c r="D200" s="12">
        <f t="shared" si="17"/>
        <v>1.30136802035793</v>
      </c>
    </row>
    <row r="201" spans="1:4">
      <c r="A201" s="5">
        <v>92</v>
      </c>
      <c r="B201" s="12">
        <f t="shared" si="15"/>
        <v>-0.412091019621943</v>
      </c>
      <c r="C201" s="12">
        <f t="shared" si="16"/>
        <v>0.612232917063721</v>
      </c>
      <c r="D201" s="12">
        <f t="shared" si="17"/>
        <v>0.200141897441778</v>
      </c>
    </row>
    <row r="202" spans="1:4">
      <c r="A202" s="5">
        <v>93</v>
      </c>
      <c r="B202" s="12">
        <f t="shared" si="15"/>
        <v>-0.420194391032177</v>
      </c>
      <c r="C202" s="12">
        <f t="shared" si="16"/>
        <v>-0.995348201168731</v>
      </c>
      <c r="D202" s="12">
        <f t="shared" si="17"/>
        <v>-1.41554259220091</v>
      </c>
    </row>
    <row r="203" spans="1:4">
      <c r="A203" s="5">
        <v>94</v>
      </c>
      <c r="B203" s="12">
        <f t="shared" si="15"/>
        <v>0.961405786063648</v>
      </c>
      <c r="C203" s="12">
        <f t="shared" si="16"/>
        <v>0.449223835274269</v>
      </c>
      <c r="D203" s="12">
        <f t="shared" si="17"/>
        <v>1.41062962133792</v>
      </c>
    </row>
    <row r="204" spans="1:4">
      <c r="A204" s="5">
        <v>95</v>
      </c>
      <c r="B204" s="12">
        <f t="shared" si="15"/>
        <v>-0.836639127211564</v>
      </c>
      <c r="C204" s="12">
        <f t="shared" si="16"/>
        <v>0.516288036391097</v>
      </c>
      <c r="D204" s="12">
        <f t="shared" si="17"/>
        <v>-0.320351090820467</v>
      </c>
    </row>
    <row r="205" spans="1:4">
      <c r="A205" s="5">
        <v>96</v>
      </c>
      <c r="B205" s="12">
        <f t="shared" si="15"/>
        <v>0.132321870869828</v>
      </c>
      <c r="C205" s="12">
        <f t="shared" si="16"/>
        <v>-0.999802438556162</v>
      </c>
      <c r="D205" s="12">
        <f t="shared" si="17"/>
        <v>-0.867480567686334</v>
      </c>
    </row>
    <row r="206" spans="1:4">
      <c r="A206" s="5">
        <v>97</v>
      </c>
      <c r="B206" s="12">
        <f t="shared" si="15"/>
        <v>0.66365643362196</v>
      </c>
      <c r="C206" s="12">
        <f t="shared" si="16"/>
        <v>0.549918792699832</v>
      </c>
      <c r="D206" s="12">
        <f t="shared" si="17"/>
        <v>1.21357522632179</v>
      </c>
    </row>
    <row r="207" spans="1:4">
      <c r="A207" s="5">
        <v>98</v>
      </c>
      <c r="B207" s="12">
        <f t="shared" si="15"/>
        <v>-0.999911459434006</v>
      </c>
      <c r="C207" s="12">
        <f t="shared" si="16"/>
        <v>0.41335940780233</v>
      </c>
      <c r="D207" s="12">
        <f t="shared" si="17"/>
        <v>-0.586552051631676</v>
      </c>
    </row>
    <row r="208" spans="1:4">
      <c r="A208" s="5">
        <v>99</v>
      </c>
      <c r="B208" s="12">
        <f t="shared" si="15"/>
        <v>0.643515060152966</v>
      </c>
      <c r="C208" s="12">
        <f t="shared" si="16"/>
        <v>-0.990732503960871</v>
      </c>
      <c r="D208" s="12">
        <f t="shared" si="17"/>
        <v>-0.347217443807905</v>
      </c>
    </row>
    <row r="209" spans="1:4">
      <c r="A209" s="5">
        <v>100</v>
      </c>
      <c r="B209" s="12">
        <f t="shared" si="15"/>
        <v>0.158652431436708</v>
      </c>
      <c r="C209" s="12">
        <f t="shared" si="16"/>
        <v>0.643175084202767</v>
      </c>
      <c r="D209" s="12">
        <f t="shared" si="17"/>
        <v>0.801827515639475</v>
      </c>
    </row>
    <row r="342" ht="14.4"/>
  </sheetData>
  <mergeCells count="5">
    <mergeCell ref="A1:C1"/>
    <mergeCell ref="A2:C2"/>
    <mergeCell ref="A3:C3"/>
    <mergeCell ref="A4:C4"/>
    <mergeCell ref="A108:C108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lift - conic model</vt:lpstr>
      <vt:lpstr>sink - conic model</vt:lpstr>
      <vt:lpstr>lift - reciprocal model</vt:lpstr>
      <vt:lpstr>sink - reciprocal model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王喜祝</dc:creator>
  <cp:lastModifiedBy>王喜祝</cp:lastModifiedBy>
  <dcterms:created xsi:type="dcterms:W3CDTF">2022-08-08T06:18:00Z</dcterms:created>
  <dcterms:modified xsi:type="dcterms:W3CDTF">2023-03-09T05:52:07Z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E50D5879D6914B46A9B350BCFE031689</vt:lpwstr>
  </property>
  <property fmtid="{D5CDD505-2E9C-101B-9397-08002B2CF9AE}" pid="3" name="KSOProductBuildVer">
    <vt:lpwstr>2052-11.1.0.13703</vt:lpwstr>
  </property>
</Properties>
</file>