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 Moita\Desktop\projeto-dio-excel\"/>
    </mc:Choice>
  </mc:AlternateContent>
  <xr:revisionPtr revIDLastSave="0" documentId="8_{CBF42831-8B2E-4565-A402-05506AC3BF0F}" xr6:coauthVersionLast="47" xr6:coauthVersionMax="47" xr10:uidLastSave="{00000000-0000-0000-0000-000000000000}"/>
  <bookViews>
    <workbookView xWindow="-120" yWindow="-120" windowWidth="20730" windowHeight="1104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<sst xmlns="http://schemas.openxmlformats.org/spreadsheetml/2006/main" count="71" uniqueCount="34">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</sst>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rgb="FF790505"/>
      <name val="Aptos Narrow"/>
      <family val="2"/>
      <scheme val="minor"/>
    </font>
    <font>
      <sz val="11"/>
      <color rgb="FF00206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9050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indent="3"/>
    </xf>
    <xf numFmtId="164" fontId="10" fillId="3" borderId="12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3" borderId="19" xfId="0" applyNumberFormat="1" applyFont="1" applyFill="1" applyBorder="1" applyAlignment="1">
      <alignment horizontal="center"/>
    </xf>
    <xf numFmtId="8" fontId="11" fillId="3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9" fillId="4" borderId="14" xfId="0" applyFont="1" applyFill="1" applyBorder="1" applyAlignment="1">
      <alignment horizontal="left" indent="3"/>
    </xf>
    <xf numFmtId="0" fontId="9" fillId="4" borderId="15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12" fillId="3" borderId="21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right" vertical="center"/>
    </xf>
    <xf numFmtId="0" fontId="6" fillId="8" borderId="3" xfId="0" applyFont="1" applyFill="1" applyBorder="1" applyAlignment="1">
      <alignment horizontal="right"/>
    </xf>
    <xf numFmtId="0" fontId="5" fillId="8" borderId="2" xfId="0" applyFont="1" applyFill="1" applyBorder="1" applyAlignment="1">
      <alignment horizontal="right" vertical="center"/>
    </xf>
    <xf numFmtId="0" fontId="2" fillId="9" borderId="0" xfId="3" applyFill="1"/>
    <xf numFmtId="0" fontId="13" fillId="9" borderId="0" xfId="3" applyFont="1" applyFill="1"/>
    <xf numFmtId="0" fontId="13" fillId="9" borderId="0" xfId="3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4" fillId="10" borderId="0" xfId="3" applyFont="1" applyFill="1"/>
    <xf numFmtId="9" fontId="14" fillId="10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790505"/>
      <color rgb="FFD32D2D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8B-472E-BCFD-D778521BAB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8B-472E-BCFD-D778521BAB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8B-472E-BCFD-D778521BAB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8B-472E-BCFD-D778521BAB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8B-472E-BCFD-D778521BAB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8B-472E-BCFD-D778521BAB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209550</xdr:colOff>
      <xdr:row>0</xdr:row>
      <xdr:rowOff>95250</xdr:rowOff>
    </xdr:from>
    <xdr:to>
      <xdr:col>6</xdr:col>
      <xdr:colOff>28239</xdr:colOff>
      <xdr:row>9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17D20A2-50A4-4397-8500-93C54E3F55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32" b="24763"/>
        <a:stretch/>
      </xdr:blipFill>
      <xdr:spPr>
        <a:xfrm>
          <a:off x="209550" y="95250"/>
          <a:ext cx="6076614" cy="162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8"/>
  <sheetViews>
    <sheetView showGridLines="0" tabSelected="1" topLeftCell="A14" zoomScaleNormal="100" workbookViewId="0">
      <selection activeCell="B35" sqref="B35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9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47" t="s">
        <v>15</v>
      </c>
      <c r="C11" s="48"/>
      <c r="D11" s="49"/>
    </row>
    <row r="12" spans="2:4" ht="17.25" x14ac:dyDescent="0.3">
      <c r="B12" s="33" t="s">
        <v>14</v>
      </c>
      <c r="C12" s="34"/>
      <c r="D12" s="19">
        <v>2000</v>
      </c>
    </row>
    <row r="13" spans="2:4" ht="17.25" x14ac:dyDescent="0.3">
      <c r="B13" s="35" t="s">
        <v>13</v>
      </c>
      <c r="C13" s="36"/>
      <c r="D13" s="20">
        <v>6.0000000000000001E-3</v>
      </c>
    </row>
    <row r="14" spans="2:4" ht="18" thickBot="1" x14ac:dyDescent="0.35">
      <c r="B14" s="39" t="s">
        <v>33</v>
      </c>
      <c r="C14" s="40"/>
      <c r="D14" s="21">
        <f>D12*30%</f>
        <v>600</v>
      </c>
    </row>
    <row r="15" spans="2:4" ht="15.75" thickBot="1" x14ac:dyDescent="0.3"/>
    <row r="16" spans="2:4" ht="28.5" customHeight="1" x14ac:dyDescent="0.25">
      <c r="B16" s="43" t="s">
        <v>5</v>
      </c>
      <c r="C16" s="44"/>
      <c r="D16" s="45"/>
    </row>
    <row r="17" spans="1:6" ht="17.25" x14ac:dyDescent="0.3">
      <c r="B17" s="33" t="s">
        <v>0</v>
      </c>
      <c r="C17" s="34"/>
      <c r="D17" s="14">
        <v>200</v>
      </c>
    </row>
    <row r="18" spans="1:6" ht="17.25" x14ac:dyDescent="0.3">
      <c r="B18" s="35" t="s">
        <v>1</v>
      </c>
      <c r="C18" s="36"/>
      <c r="D18" s="15">
        <v>5</v>
      </c>
    </row>
    <row r="19" spans="1:6" ht="17.25" x14ac:dyDescent="0.3">
      <c r="B19" s="35" t="s">
        <v>2</v>
      </c>
      <c r="C19" s="36"/>
      <c r="D19" s="16">
        <v>1.0789999999999999E-2</v>
      </c>
    </row>
    <row r="20" spans="1:6" ht="17.25" x14ac:dyDescent="0.3">
      <c r="B20" s="41" t="s">
        <v>3</v>
      </c>
      <c r="C20" s="42"/>
      <c r="D20" s="17">
        <f>FV(taxa_mensal,qtd_anos*12,aporte*-1)</f>
        <v>16755.382799697527</v>
      </c>
    </row>
    <row r="21" spans="1:6" ht="18" thickBot="1" x14ac:dyDescent="0.35">
      <c r="B21" s="37" t="s">
        <v>4</v>
      </c>
      <c r="C21" s="38"/>
      <c r="D21" s="18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43" t="s">
        <v>11</v>
      </c>
      <c r="C23" s="44"/>
      <c r="D23" s="46" t="s">
        <v>12</v>
      </c>
    </row>
    <row r="24" spans="1:6" ht="17.25" x14ac:dyDescent="0.3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 x14ac:dyDescent="0.3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 x14ac:dyDescent="0.3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 x14ac:dyDescent="0.3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 x14ac:dyDescent="0.35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25">
      <c r="B32" s="51" t="s">
        <v>20</v>
      </c>
      <c r="C32" s="52" t="s">
        <v>18</v>
      </c>
      <c r="D32" s="50"/>
    </row>
    <row r="33" spans="2:4" x14ac:dyDescent="0.25">
      <c r="B33" s="22" t="s">
        <v>19</v>
      </c>
      <c r="C33" s="23">
        <f>aporte</f>
        <v>200</v>
      </c>
      <c r="D33" s="22"/>
    </row>
    <row r="35" spans="2:4" x14ac:dyDescent="0.25">
      <c r="B35" s="24" t="s">
        <v>21</v>
      </c>
      <c r="C35" s="24" t="s">
        <v>22</v>
      </c>
      <c r="D35" s="24" t="s">
        <v>23</v>
      </c>
    </row>
    <row r="36" spans="2:4" x14ac:dyDescent="0.25">
      <c r="B36" s="2" t="s">
        <v>24</v>
      </c>
      <c r="C36" s="4">
        <f>VLOOKUP($C$32&amp;"-"&amp;B36,Planilha2!$A:$D,4,FALSE)</f>
        <v>0.5</v>
      </c>
      <c r="D36" s="27">
        <f>C36*$C$33</f>
        <v>100</v>
      </c>
    </row>
    <row r="37" spans="2:4" x14ac:dyDescent="0.25">
      <c r="B37" s="2" t="s">
        <v>25</v>
      </c>
      <c r="C37" s="4">
        <f>VLOOKUP($C$32&amp;"-"&amp;B37,Planilha2!$A:$D,4,FALSE)</f>
        <v>0.1</v>
      </c>
      <c r="D37" s="27">
        <f t="shared" ref="D37:D41" si="0">C37*$C$33</f>
        <v>20</v>
      </c>
    </row>
    <row r="38" spans="2:4" x14ac:dyDescent="0.25">
      <c r="B38" s="2" t="s">
        <v>26</v>
      </c>
      <c r="C38" s="4">
        <f>VLOOKUP($C$32&amp;"-"&amp;B38,Planilha2!$A:$D,4,FALSE)</f>
        <v>0.05</v>
      </c>
      <c r="D38" s="27">
        <f t="shared" si="0"/>
        <v>10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27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0.2</v>
      </c>
      <c r="D40" s="27">
        <f t="shared" si="0"/>
        <v>40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27">
        <f t="shared" si="0"/>
        <v>20</v>
      </c>
    </row>
    <row r="42" spans="2:4" x14ac:dyDescent="0.25">
      <c r="B42" s="25"/>
      <c r="C42" s="25"/>
      <c r="D42" s="26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H4" sqref="H4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1" t="s">
        <v>31</v>
      </c>
      <c r="B2" s="31" t="s">
        <v>20</v>
      </c>
      <c r="C2" s="32" t="s">
        <v>21</v>
      </c>
      <c r="D2" s="32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56" t="s">
        <v>32</v>
      </c>
      <c r="H4" s="57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28" t="str">
        <f t="shared" si="0"/>
        <v>Conservador-HOTELARIAS</v>
      </c>
      <c r="B8" s="28" t="s">
        <v>16</v>
      </c>
      <c r="C8" s="29" t="s">
        <v>29</v>
      </c>
      <c r="D8" s="30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53" t="str">
        <f t="shared" si="0"/>
        <v>Moderado-TIJOLO</v>
      </c>
      <c r="B10" s="53" t="s">
        <v>17</v>
      </c>
      <c r="C10" s="54" t="s">
        <v>25</v>
      </c>
      <c r="D10" s="55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28" t="str">
        <f t="shared" si="0"/>
        <v>Moderado-HOTELARIAS</v>
      </c>
      <c r="B14" s="28" t="s">
        <v>17</v>
      </c>
      <c r="C14" s="29" t="s">
        <v>29</v>
      </c>
      <c r="D14" s="30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Gabriel Moita</cp:lastModifiedBy>
  <dcterms:created xsi:type="dcterms:W3CDTF">2025-04-16T18:38:03Z</dcterms:created>
  <dcterms:modified xsi:type="dcterms:W3CDTF">2025-06-14T16:58:06Z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