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luky-my.sharepoint.com/personal/oaal229_uky_edu/Documents/Research TK/Ongoing/Projects/ScalabilityArch/"/>
    </mc:Choice>
  </mc:AlternateContent>
  <xr:revisionPtr revIDLastSave="607" documentId="13_ncr:1_{1F070934-BE0D-4BF1-A85C-20FC3D9D0A7F}" xr6:coauthVersionLast="47" xr6:coauthVersionMax="47" xr10:uidLastSave="{B7DE953E-120E-4013-9F6B-4F8EEB3C32F2}"/>
  <bookViews>
    <workbookView xWindow="-120" yWindow="-120" windowWidth="29040" windowHeight="15720" activeTab="3" xr2:uid="{00000000-000D-0000-FFFF-FFFF00000000}"/>
  </bookViews>
  <sheets>
    <sheet name="AMM_BNN_Recieved_Power2" sheetId="8" r:id="rId1"/>
    <sheet name="MAM_N_Recieved_Power" sheetId="9" r:id="rId2"/>
    <sheet name="opt_pw_anys" sheetId="6" r:id="rId3"/>
    <sheet name="Fix_N_nip_4B_M" sheetId="3" r:id="rId4"/>
    <sheet name="graph2" sheetId="4" r:id="rId5"/>
    <sheet name="Hex_m" sheetId="5" r:id="rId6"/>
    <sheet name="N_M_Latest" sheetId="7" r:id="rId7"/>
    <sheet name="graph3" sheetId="10" r:id="rId8"/>
  </sheets>
  <definedNames>
    <definedName name="_xlnm._FilterDatabase" localSheetId="3" hidden="1">Fix_N_nip_4B_M!$A$1:$G$49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6" l="1"/>
  <c r="G55" i="6"/>
  <c r="E55" i="6"/>
  <c r="I51" i="6"/>
  <c r="I50" i="6"/>
  <c r="I49" i="6"/>
  <c r="G51" i="6"/>
  <c r="G50" i="6"/>
  <c r="G49" i="6"/>
  <c r="G48" i="6"/>
  <c r="E48" i="6"/>
  <c r="E52" i="6"/>
  <c r="E51" i="6"/>
  <c r="E50" i="6"/>
  <c r="E49" i="6"/>
  <c r="I48" i="6"/>
  <c r="H56" i="6"/>
  <c r="I56" i="6" s="1"/>
  <c r="F56" i="6"/>
  <c r="G56" i="6" s="1"/>
  <c r="D56" i="6"/>
  <c r="E56" i="6" s="1"/>
  <c r="I54" i="6"/>
  <c r="G54" i="6"/>
  <c r="E54" i="6"/>
  <c r="I53" i="6"/>
  <c r="G53" i="6"/>
  <c r="E53" i="6"/>
  <c r="I52" i="6"/>
  <c r="G52" i="6"/>
  <c r="H39" i="6"/>
  <c r="I39" i="6" s="1"/>
  <c r="F39" i="6"/>
  <c r="G39" i="6" s="1"/>
  <c r="D39" i="6"/>
  <c r="E39" i="6" s="1"/>
  <c r="N2" i="6"/>
  <c r="O2" i="6" s="1"/>
  <c r="H3" i="6"/>
  <c r="H4" i="6"/>
  <c r="H5" i="6"/>
  <c r="F6" i="6"/>
  <c r="H6" i="6"/>
  <c r="N6" i="6"/>
  <c r="F7" i="6"/>
  <c r="H7" i="6"/>
  <c r="F8" i="6"/>
  <c r="H8" i="6"/>
  <c r="F9" i="6"/>
  <c r="H9" i="6"/>
  <c r="F10" i="6"/>
  <c r="H10" i="6"/>
  <c r="F11" i="6"/>
  <c r="H11" i="6"/>
  <c r="F12" i="6"/>
  <c r="H12" i="6"/>
  <c r="F13" i="6"/>
  <c r="H13" i="6"/>
  <c r="H14" i="6"/>
  <c r="H15" i="6"/>
  <c r="E31" i="6"/>
  <c r="G31" i="6"/>
  <c r="I31" i="6"/>
  <c r="E32" i="6"/>
  <c r="G32" i="6"/>
  <c r="I32" i="6"/>
  <c r="Y32" i="6"/>
  <c r="AA32" i="6"/>
  <c r="AC32" i="6"/>
  <c r="E33" i="6"/>
  <c r="G33" i="6"/>
  <c r="I33" i="6"/>
  <c r="Y33" i="6"/>
  <c r="AA33" i="6"/>
  <c r="AC33" i="6"/>
  <c r="E34" i="6"/>
  <c r="G34" i="6"/>
  <c r="I34" i="6"/>
  <c r="Y34" i="6"/>
  <c r="AA34" i="6"/>
  <c r="AC34" i="6"/>
  <c r="E35" i="6"/>
  <c r="G35" i="6"/>
  <c r="I35" i="6"/>
  <c r="Y35" i="6"/>
  <c r="AA35" i="6"/>
  <c r="AC35" i="6"/>
  <c r="E36" i="6"/>
  <c r="G36" i="6"/>
  <c r="I36" i="6"/>
  <c r="Y36" i="6"/>
  <c r="AA36" i="6"/>
  <c r="AC36" i="6"/>
  <c r="E37" i="6"/>
  <c r="G37" i="6"/>
  <c r="I37" i="6"/>
  <c r="Y37" i="6"/>
  <c r="AA37" i="6"/>
  <c r="AC37" i="6"/>
  <c r="G38" i="6"/>
  <c r="I38" i="6"/>
  <c r="Y38" i="6"/>
  <c r="AA38" i="6"/>
  <c r="AC38" i="6"/>
  <c r="Y39" i="6"/>
  <c r="AA39" i="6"/>
  <c r="AC39" i="6"/>
  <c r="Y40" i="6"/>
  <c r="AA40" i="6"/>
  <c r="AC40" i="6"/>
  <c r="Z41" i="6"/>
  <c r="AB41" i="6"/>
  <c r="AD41" i="6"/>
  <c r="Z42" i="6"/>
  <c r="AB42" i="6"/>
  <c r="AD42" i="6"/>
  <c r="AB43" i="6"/>
  <c r="AD43" i="6"/>
  <c r="Y44" i="6"/>
  <c r="AA44" i="6"/>
  <c r="AC44" i="6"/>
  <c r="H16" i="6" l="1"/>
  <c r="AB45" i="6"/>
  <c r="F16" i="6"/>
  <c r="AD45" i="6"/>
  <c r="Z45" i="6"/>
  <c r="I57" i="6"/>
  <c r="E57" i="6"/>
  <c r="G57" i="6"/>
  <c r="I40" i="6"/>
  <c r="G40" i="6"/>
  <c r="E40" i="6"/>
</calcChain>
</file>

<file path=xl/sharedStrings.xml><?xml version="1.0" encoding="utf-8"?>
<sst xmlns="http://schemas.openxmlformats.org/spreadsheetml/2006/main" count="250" uniqueCount="127">
  <si>
    <t>DR</t>
  </si>
  <si>
    <t>N</t>
  </si>
  <si>
    <t>M</t>
  </si>
  <si>
    <t>Pout</t>
  </si>
  <si>
    <t>N1/p = 4Bits</t>
  </si>
  <si>
    <t>Pdout: [-20, 2]</t>
  </si>
  <si>
    <t>Arch 1</t>
  </si>
  <si>
    <t>Arch 2</t>
  </si>
  <si>
    <t>Arch 3</t>
  </si>
  <si>
    <t>Parameters</t>
  </si>
  <si>
    <t>no_of_PCA</t>
  </si>
  <si>
    <t>no_of_VA</t>
  </si>
  <si>
    <t>Bits</t>
  </si>
  <si>
    <t>nibble</t>
  </si>
  <si>
    <t>Partial results</t>
  </si>
  <si>
    <t>Final results</t>
  </si>
  <si>
    <t>up to 16 bits</t>
  </si>
  <si>
    <t>up to 24 bits</t>
  </si>
  <si>
    <t>no_of_operands</t>
  </si>
  <si>
    <t>no_of_operands (Same bit operand)</t>
  </si>
  <si>
    <t>Op_2 Bits</t>
  </si>
  <si>
    <t>4 bits x 8 bits</t>
  </si>
  <si>
    <t>4 bits x 12 bits</t>
  </si>
  <si>
    <t>8 bits x 12 bits</t>
  </si>
  <si>
    <t>up to 8 bits</t>
  </si>
  <si>
    <t>up to 20 bits</t>
  </si>
  <si>
    <t>≤ 4</t>
  </si>
  <si>
    <t>≤ 5</t>
  </si>
  <si>
    <t>≤ 3</t>
  </si>
  <si>
    <t>Diff. Bit Precision Operands Mult.</t>
  </si>
  <si>
    <t xml:space="preserve">Same Bit Precision Operands Mult. </t>
  </si>
  <si>
    <t>I used 9 as the maximum hex digit to get the max bits supported.Since 9 is the highest single hex digit.</t>
  </si>
  <si>
    <t>nibbles</t>
  </si>
  <si>
    <t>1|1</t>
  </si>
  <si>
    <t>2|2</t>
  </si>
  <si>
    <t>3|3</t>
  </si>
  <si>
    <t>1|2</t>
  </si>
  <si>
    <t>1|3</t>
  </si>
  <si>
    <t>2|3</t>
  </si>
  <si>
    <t>999 X 999 = 5C1D71Hex = 6036849Dec</t>
  </si>
  <si>
    <t>Final results should not go beyond 24 bits (6 nibbles). ADC Limitation</t>
  </si>
  <si>
    <t>Highest Possible Value</t>
  </si>
  <si>
    <t>5C1D71</t>
  </si>
  <si>
    <t>5B71</t>
  </si>
  <si>
    <t>5BC71</t>
  </si>
  <si>
    <t>Multipliers (shifting factors)</t>
  </si>
  <si>
    <t>1x,16x,256x,16x,256x,4096x,256x,4096x,65536x</t>
  </si>
  <si>
    <t>1x,16x,16x,256x</t>
  </si>
  <si>
    <t>1, 16x</t>
  </si>
  <si>
    <t>1x,16x,256x</t>
  </si>
  <si>
    <t>1x,16x,256x,16x,256x,4096x</t>
  </si>
  <si>
    <t>no_of_bits</t>
  </si>
  <si>
    <t>N = 1,4, 9</t>
  </si>
  <si>
    <t xml:space="preserve">M_range  = [1, 1600], Pd_opt_range = [-20, 2], ni/p = 4Bits, N = [1, 4, 9 ,16] </t>
  </si>
  <si>
    <t>DR = 1 ,5, 10, 20]</t>
  </si>
  <si>
    <t>N = [1, 4, 9, 16]</t>
  </si>
  <si>
    <t>up to 12 bits</t>
  </si>
  <si>
    <t>For Multiple Dot Product, M&gt;1</t>
  </si>
  <si>
    <t>Total Power Consumed</t>
  </si>
  <si>
    <t>Laser (Electrical Power)</t>
  </si>
  <si>
    <t>ADC</t>
  </si>
  <si>
    <t>PCA Minimum Sensitivity (6dB)</t>
  </si>
  <si>
    <t>PCA/TIA</t>
  </si>
  <si>
    <t>Multiplexer</t>
  </si>
  <si>
    <t>Demultiplexer</t>
  </si>
  <si>
    <t>MR Filter</t>
  </si>
  <si>
    <t>MRR - Weighting Element</t>
  </si>
  <si>
    <t>MRM</t>
  </si>
  <si>
    <t>DAC</t>
  </si>
  <si>
    <t>Splitter</t>
  </si>
  <si>
    <t>Propagation</t>
  </si>
  <si>
    <t>Insertion (1.6dB)</t>
  </si>
  <si>
    <t>Total (mW)</t>
  </si>
  <si>
    <t>Quantity</t>
  </si>
  <si>
    <t>db</t>
  </si>
  <si>
    <t>Value (mW)</t>
  </si>
  <si>
    <t>Arch 3 (3 nib_op)</t>
  </si>
  <si>
    <t>Arch 2 (2 nib_op)</t>
  </si>
  <si>
    <t>Arch 1 (1 nib_op)</t>
  </si>
  <si>
    <t>M=1</t>
  </si>
  <si>
    <t>48dB</t>
  </si>
  <si>
    <t>24db</t>
  </si>
  <si>
    <t>12db</t>
  </si>
  <si>
    <t>-</t>
  </si>
  <si>
    <t>Total</t>
  </si>
  <si>
    <t>256x</t>
  </si>
  <si>
    <t>16x</t>
  </si>
  <si>
    <t>1x</t>
  </si>
  <si>
    <t>Laser</t>
  </si>
  <si>
    <t>1mW per Splitter</t>
  </si>
  <si>
    <t>1mw per Filter</t>
  </si>
  <si>
    <t>Accounting for thermal stability</t>
  </si>
  <si>
    <t>19.5mW per MRR</t>
  </si>
  <si>
    <t>26mW per DAC</t>
  </si>
  <si>
    <t>100mW per Laser</t>
  </si>
  <si>
    <t>mw</t>
  </si>
  <si>
    <t>76mW per ADC</t>
  </si>
  <si>
    <t>Splitter (48dB for Arch 1)</t>
  </si>
  <si>
    <t>17mW per TIA</t>
  </si>
  <si>
    <t>Given Parameters</t>
  </si>
  <si>
    <t>w</t>
  </si>
  <si>
    <t>y</t>
  </si>
  <si>
    <t>M&gt;1</t>
  </si>
  <si>
    <t>Arch 1 (1 nib_op) (M = 113)</t>
  </si>
  <si>
    <t>Arch 3 (3 nib_op) (M = 109)</t>
  </si>
  <si>
    <t>Arch 2 (2 nib_op) (M = 111)</t>
  </si>
  <si>
    <t>no_of_DPEs (M)</t>
  </si>
  <si>
    <t>FFF X FFF = FFE001</t>
  </si>
  <si>
    <t>4095 X 4095 = 16769025</t>
  </si>
  <si>
    <t>Max Hex (F)</t>
  </si>
  <si>
    <t>FE01</t>
  </si>
  <si>
    <t>FFE001</t>
  </si>
  <si>
    <t>E1</t>
  </si>
  <si>
    <t>EF1</t>
  </si>
  <si>
    <t>FEF01</t>
  </si>
  <si>
    <t>EFF1</t>
  </si>
  <si>
    <t>Max Hex (9)</t>
  </si>
  <si>
    <t>1mw</t>
  </si>
  <si>
    <t>Pd Sensitivity</t>
  </si>
  <si>
    <t>Plaser = 10mW</t>
  </si>
  <si>
    <t>Plaser = 100mW</t>
  </si>
  <si>
    <t>ni/p</t>
  </si>
  <si>
    <t>Plaser = 50mW</t>
  </si>
  <si>
    <t xml:space="preserve">M_range  = [1, 1600], Pd_opt_range = [-20, 2], ni/p = 4Bits, N = 4 </t>
  </si>
  <si>
    <t xml:space="preserve">M_range  = [1, 1600], Pd_opt_range = [-20, 2], ni/p = 8Bits, N = 1 </t>
  </si>
  <si>
    <t>Plaser (dBm)</t>
  </si>
  <si>
    <t>Plaser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</si>
</sst>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ndara"/>
      <family val="2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/>
    <xf numFmtId="0" fontId="0" fillId="5" borderId="1" xfId="0" applyFill="1" applyBorder="1"/>
    <xf numFmtId="0" fontId="0" fillId="6" borderId="1" xfId="0" applyFill="1" applyBorder="1"/>
    <xf numFmtId="0" fontId="0" fillId="2" borderId="1" xfId="0" applyFill="1" applyBorder="1"/>
    <xf numFmtId="0" fontId="4" fillId="0" borderId="0" xfId="0" applyFont="1" applyAlignment="1">
      <alignment horizontal="center" vertical="center"/>
    </xf>
    <xf numFmtId="0" fontId="0" fillId="5" borderId="0" xfId="0" applyFill="1"/>
    <xf numFmtId="0" fontId="3" fillId="0" borderId="0" xfId="0" applyFont="1"/>
    <xf numFmtId="0" fontId="3" fillId="0" borderId="0" xfId="0" quotePrefix="1" applyFont="1"/>
    <xf numFmtId="0" fontId="0" fillId="0" borderId="0" xfId="0" quotePrefix="1"/>
    <xf numFmtId="0" fontId="6" fillId="0" borderId="0" xfId="0" applyFont="1"/>
    <xf numFmtId="0" fontId="1" fillId="0" borderId="0" xfId="0" applyFont="1"/>
    <xf numFmtId="0" fontId="0" fillId="0" borderId="3" xfId="0" applyBorder="1"/>
    <xf numFmtId="0" fontId="6" fillId="0" borderId="1" xfId="0" applyFont="1" applyBorder="1"/>
    <xf numFmtId="0" fontId="6" fillId="5" borderId="1" xfId="0" applyFont="1" applyFill="1" applyBorder="1"/>
    <xf numFmtId="0" fontId="6" fillId="0" borderId="6" xfId="0" applyFont="1" applyBorder="1"/>
    <xf numFmtId="0" fontId="6" fillId="0" borderId="4" xfId="0" applyFont="1" applyBorder="1"/>
    <xf numFmtId="0" fontId="6" fillId="0" borderId="7" xfId="0" applyFont="1" applyBorder="1"/>
    <xf numFmtId="0" fontId="6" fillId="0" borderId="2" xfId="0" applyFont="1" applyBorder="1"/>
    <xf numFmtId="0" fontId="6" fillId="0" borderId="5" xfId="0" applyFont="1" applyBorder="1"/>
    <xf numFmtId="0" fontId="6" fillId="9" borderId="8" xfId="0" applyFont="1" applyFill="1" applyBorder="1"/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7" borderId="1" xfId="0" applyFill="1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7" borderId="0" xfId="0" applyFill="1"/>
    <xf numFmtId="0" fontId="0" fillId="10" borderId="0" xfId="0" applyFill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6" fillId="7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ScalabililtyMMA</a:t>
            </a:r>
            <a:br>
              <a:rPr lang="en-US" b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</a:br>
            <a:r>
              <a:rPr lang="en-US" sz="140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M_range  = [1, 1600], Pd_opt_range = [-20, 2], ni/p =  4bits</a:t>
            </a:r>
            <a:r>
              <a:rPr lang="en-US" sz="1400" b="0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3468087928518888"/>
          <c:y val="9.688392314282291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2935879252596"/>
          <c:y val="0.20186464680215668"/>
          <c:w val="0.84838918199035762"/>
          <c:h val="0.66472720818422493"/>
        </c:manualLayout>
      </c:layout>
      <c:scatterChart>
        <c:scatterStyle val="smoothMarker"/>
        <c:varyColors val="0"/>
        <c:ser>
          <c:idx val="0"/>
          <c:order val="0"/>
          <c:tx>
            <c:v>1 Gbps</c:v>
          </c:tx>
          <c:spPr>
            <a:ln w="1270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graph2!$B$3:$E$3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</c:numCache>
            </c:numRef>
          </c:xVal>
          <c:yVal>
            <c:numRef>
              <c:f>graph2!$B$4:$E$4</c:f>
              <c:numCache>
                <c:formatCode>General</c:formatCode>
                <c:ptCount val="4"/>
                <c:pt idx="0">
                  <c:v>113</c:v>
                </c:pt>
                <c:pt idx="1">
                  <c:v>111</c:v>
                </c:pt>
                <c:pt idx="2">
                  <c:v>107</c:v>
                </c:pt>
                <c:pt idx="3">
                  <c:v>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66-49B2-87AD-370DF43D95DD}"/>
            </c:ext>
          </c:extLst>
        </c:ser>
        <c:ser>
          <c:idx val="1"/>
          <c:order val="1"/>
          <c:tx>
            <c:v>5Gbps</c:v>
          </c:tx>
          <c:spPr>
            <a:ln w="127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graph2!$F$3:$I$3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</c:numCache>
            </c:numRef>
          </c:xVal>
          <c:yVal>
            <c:numRef>
              <c:f>graph2!$F$4:$I$4</c:f>
              <c:numCache>
                <c:formatCode>General</c:formatCode>
                <c:ptCount val="4"/>
                <c:pt idx="0">
                  <c:v>49</c:v>
                </c:pt>
                <c:pt idx="1">
                  <c:v>48</c:v>
                </c:pt>
                <c:pt idx="2">
                  <c:v>47</c:v>
                </c:pt>
                <c:pt idx="3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66-49B2-87AD-370DF43D95DD}"/>
            </c:ext>
          </c:extLst>
        </c:ser>
        <c:ser>
          <c:idx val="2"/>
          <c:order val="2"/>
          <c:tx>
            <c:v>10Gbps</c:v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graph2!$J$3:$M$3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</c:numCache>
            </c:numRef>
          </c:xVal>
          <c:yVal>
            <c:numRef>
              <c:f>graph2!$J$4:$M$4</c:f>
              <c:numCache>
                <c:formatCode>General</c:formatCode>
                <c:ptCount val="4"/>
                <c:pt idx="0">
                  <c:v>34</c:v>
                </c:pt>
                <c:pt idx="1">
                  <c:v>34</c:v>
                </c:pt>
                <c:pt idx="2">
                  <c:v>33</c:v>
                </c:pt>
                <c:pt idx="3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66-49B2-87AD-370DF43D95DD}"/>
            </c:ext>
          </c:extLst>
        </c:ser>
        <c:ser>
          <c:idx val="9"/>
          <c:order val="3"/>
          <c:tx>
            <c:v>20Gbps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graph2!$N$3:$Q$3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</c:numCache>
            </c:numRef>
          </c:xVal>
          <c:yVal>
            <c:numRef>
              <c:f>graph2!$N$4:$Q$4</c:f>
              <c:numCache>
                <c:formatCode>General</c:formatCode>
                <c:ptCount val="4"/>
                <c:pt idx="0">
                  <c:v>24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66-49B2-87AD-370DF43D9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28927"/>
        <c:axId val="1152022687"/>
      </c:scatterChart>
      <c:valAx>
        <c:axId val="1152028927"/>
        <c:scaling>
          <c:orientation val="minMax"/>
          <c:max val="1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r>
                  <a:rPr lang="en-US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= No of Wavelengths/DPE</a:t>
                </a:r>
                <a:endParaRPr 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2022687"/>
        <c:crosses val="autoZero"/>
        <c:crossBetween val="midCat"/>
        <c:majorUnit val="2"/>
      </c:valAx>
      <c:valAx>
        <c:axId val="115202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- No of DPEs</a:t>
                </a:r>
                <a:endParaRPr 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2028927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443991591403297"/>
          <c:y val="0.11518608451888995"/>
          <c:w val="0.82444499048705067"/>
          <c:h val="9.2836843834304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ScalabililtyMMA</a:t>
            </a:r>
            <a:br>
              <a:rPr lang="en-US" b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</a:br>
            <a:r>
              <a:rPr lang="en-US" sz="140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ni/p =  4bits, N = 4</a:t>
            </a:r>
            <a:r>
              <a:rPr lang="en-US" sz="1400" b="0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2860635146487238"/>
          <c:y val="9.688392314282291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22644125839554"/>
          <c:y val="0.21155303911643897"/>
          <c:w val="0.84838918199035762"/>
          <c:h val="0.66472720818422493"/>
        </c:manualLayout>
      </c:layout>
      <c:scatterChart>
        <c:scatterStyle val="smoothMarker"/>
        <c:varyColors val="0"/>
        <c:ser>
          <c:idx val="0"/>
          <c:order val="0"/>
          <c:tx>
            <c:v>1 Gbps</c:v>
          </c:tx>
          <c:spPr>
            <a:ln w="1270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graph3!$B$3:$D$3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graph3!$B$4:$D$4</c:f>
              <c:numCache>
                <c:formatCode>General</c:formatCode>
                <c:ptCount val="3"/>
                <c:pt idx="0">
                  <c:v>14</c:v>
                </c:pt>
                <c:pt idx="1">
                  <c:v>35</c:v>
                </c:pt>
                <c:pt idx="2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F3-408A-8877-B58E5B938640}"/>
            </c:ext>
          </c:extLst>
        </c:ser>
        <c:ser>
          <c:idx val="1"/>
          <c:order val="1"/>
          <c:tx>
            <c:v>5Gbps</c:v>
          </c:tx>
          <c:spPr>
            <a:ln w="127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graph3!$E$3:$G$3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graph3!$E$4:$G$4</c:f>
              <c:numCache>
                <c:formatCode>General</c:formatCode>
                <c:ptCount val="3"/>
                <c:pt idx="0">
                  <c:v>6</c:v>
                </c:pt>
                <c:pt idx="1">
                  <c:v>15</c:v>
                </c:pt>
                <c:pt idx="2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F3-408A-8877-B58E5B938640}"/>
            </c:ext>
          </c:extLst>
        </c:ser>
        <c:ser>
          <c:idx val="2"/>
          <c:order val="2"/>
          <c:tx>
            <c:v>10Gbps</c:v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graph3!$H$3:$J$3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graph3!$H$4:$J$4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F3-408A-8877-B58E5B938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28927"/>
        <c:axId val="1152022687"/>
      </c:scatterChart>
      <c:valAx>
        <c:axId val="1152028927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Plaser (mW)</a:t>
                </a:r>
                <a:endParaRPr 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2022687"/>
        <c:crosses val="autoZero"/>
        <c:crossBetween val="midCat"/>
      </c:valAx>
      <c:valAx>
        <c:axId val="115202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- No of DPEs</a:t>
                </a:r>
                <a:endParaRPr 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2028927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443991591403297"/>
          <c:y val="0.11518608451888995"/>
          <c:w val="0.82444499048705067"/>
          <c:h val="9.2836843834304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ScalabililtyMMA</a:t>
            </a:r>
            <a:br>
              <a:rPr lang="en-US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</a:b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ni/p =  8bits, N = 1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</a:p>
        </c:rich>
      </c:tx>
      <c:layout>
        <c:manualLayout>
          <c:xMode val="edge"/>
          <c:yMode val="edge"/>
          <c:x val="0.38481849884421082"/>
          <c:y val="1.9376784628564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2935879252596"/>
          <c:y val="0.20186464680215668"/>
          <c:w val="0.84838918199035762"/>
          <c:h val="0.66472720818422493"/>
        </c:manualLayout>
      </c:layout>
      <c:scatterChart>
        <c:scatterStyle val="lineMarker"/>
        <c:varyColors val="0"/>
        <c:ser>
          <c:idx val="0"/>
          <c:order val="0"/>
          <c:tx>
            <c:v>1 Gbps</c:v>
          </c:tx>
          <c:spPr>
            <a:ln w="1270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graph3!$B$9:$D$9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graph3!$B$10:$D$10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D-4BD1-BD83-FC50AAB1A802}"/>
            </c:ext>
          </c:extLst>
        </c:ser>
        <c:ser>
          <c:idx val="2"/>
          <c:order val="1"/>
          <c:tx>
            <c:v>5Gbps</c:v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graph3!$H$9:$J$9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graph3!$H$10:$J$10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2D-4BD1-BD83-FC50AAB1A802}"/>
            </c:ext>
          </c:extLst>
        </c:ser>
        <c:ser>
          <c:idx val="1"/>
          <c:order val="2"/>
          <c:tx>
            <c:v>10Gbps</c:v>
          </c:tx>
          <c:spPr>
            <a:ln w="127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graph3!$E$9:$G$9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graph3!$E$10:$G$10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2D-4BD1-BD83-FC50AAB1A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28927"/>
        <c:axId val="1152022687"/>
      </c:scatterChart>
      <c:valAx>
        <c:axId val="1152028927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Plaser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2022687"/>
        <c:crosses val="autoZero"/>
        <c:crossBetween val="midCat"/>
        <c:majorUnit val="1"/>
      </c:valAx>
      <c:valAx>
        <c:axId val="115202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- No of DPEs</a:t>
                </a:r>
                <a:endParaRPr 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133589916246185E-3"/>
              <c:y val="0.40722957497455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2028927"/>
        <c:crossesAt val="1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443991591403297"/>
          <c:y val="0.11518608451888995"/>
          <c:w val="0.75347505960321959"/>
          <c:h val="9.1946911678733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11</xdr:row>
      <xdr:rowOff>180975</xdr:rowOff>
    </xdr:from>
    <xdr:to>
      <xdr:col>11</xdr:col>
      <xdr:colOff>504825</xdr:colOff>
      <xdr:row>32</xdr:row>
      <xdr:rowOff>113016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A3BB4-19E9-455C-8331-CC235AD07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61072</xdr:colOff>
      <xdr:row>12</xdr:row>
      <xdr:rowOff>86845</xdr:rowOff>
    </xdr:from>
    <xdr:to>
      <xdr:col>11</xdr:col>
      <xdr:colOff>184897</xdr:colOff>
      <xdr:row>33</xdr:row>
      <xdr:rowOff>18886</xdr:rowOff>
    </xdr:to>
    <xdr:graphicFrame macro="">
      <xdr:nvGraphicFramePr>
        <xdr:cNvPr id="200" name="Chart 5">
          <a:extLst>
            <a:ext uri="{FF2B5EF4-FFF2-40B4-BE49-F238E27FC236}">
              <a16:creationId xmlns:a16="http://schemas.microsoft.com/office/drawing/2014/main" id="{6509BCEE-E859-404B-BAA1-FCA7543A7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558614</xdr:colOff>
      <xdr:row>12</xdr:row>
      <xdr:rowOff>102533</xdr:rowOff>
    </xdr:from>
    <xdr:to>
      <xdr:col>25</xdr:col>
      <xdr:colOff>77322</xdr:colOff>
      <xdr:row>33</xdr:row>
      <xdr:rowOff>34574</xdr:rowOff>
    </xdr:to>
    <xdr:graphicFrame macro="">
      <xdr:nvGraphicFramePr>
        <xdr:cNvPr id="196" name="Chart 6">
          <a:extLst>
            <a:ext uri="{FF2B5EF4-FFF2-40B4-BE49-F238E27FC236}">
              <a16:creationId xmlns:a16="http://schemas.microsoft.com/office/drawing/2014/main" id="{C2A8BFD4-5536-4697-AFD3-A66975979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774E-A7F8-40D8-8067-B70F84D00CDE}">
  <dimension ref="A1:E9"/>
  <sheetViews>
    <sheetView workbookViewId="0"/>
  </sheetViews>
  <sheetFormatPr defaultRowHeight="15" x14ac:dyDescent="0.25"/>
  <sheetData>
    <row r="1" spans="1:5" x14ac:dyDescent="0.25">
      <c r="B1" t="s">
        <v>1</v>
      </c>
      <c r="C1" t="s">
        <v>3</v>
      </c>
      <c r="D1" t="s">
        <v>51</v>
      </c>
      <c r="E1" t="s">
        <v>0</v>
      </c>
    </row>
    <row r="2" spans="1:5" x14ac:dyDescent="0.25">
      <c r="A2">
        <v>0</v>
      </c>
      <c r="B2">
        <v>99</v>
      </c>
      <c r="C2">
        <v>-22.714322756088102</v>
      </c>
      <c r="D2">
        <v>1</v>
      </c>
      <c r="E2">
        <v>1</v>
      </c>
    </row>
    <row r="3" spans="1:5" x14ac:dyDescent="0.25">
      <c r="A3">
        <v>1</v>
      </c>
      <c r="B3">
        <v>78</v>
      </c>
      <c r="C3">
        <v>-21.212900024546599</v>
      </c>
      <c r="D3">
        <v>1</v>
      </c>
      <c r="E3">
        <v>3</v>
      </c>
    </row>
    <row r="4" spans="1:5" x14ac:dyDescent="0.25">
      <c r="A4">
        <v>2</v>
      </c>
      <c r="B4">
        <v>67</v>
      </c>
      <c r="C4">
        <v>-20.369704459456301</v>
      </c>
      <c r="D4">
        <v>1</v>
      </c>
      <c r="E4">
        <v>5</v>
      </c>
    </row>
    <row r="5" spans="1:5" x14ac:dyDescent="0.25">
      <c r="A5">
        <v>3</v>
      </c>
      <c r="B5">
        <v>56</v>
      </c>
      <c r="C5">
        <v>-19.316976909641198</v>
      </c>
      <c r="D5">
        <v>1</v>
      </c>
      <c r="E5">
        <v>10</v>
      </c>
    </row>
    <row r="6" spans="1:5" x14ac:dyDescent="0.25">
      <c r="A6">
        <v>4</v>
      </c>
      <c r="B6">
        <v>45</v>
      </c>
      <c r="C6">
        <v>-18.1785218343582</v>
      </c>
      <c r="D6">
        <v>1</v>
      </c>
      <c r="E6">
        <v>20</v>
      </c>
    </row>
    <row r="7" spans="1:5" x14ac:dyDescent="0.25">
      <c r="A7">
        <v>5</v>
      </c>
      <c r="B7">
        <v>39</v>
      </c>
      <c r="C7">
        <v>-17.464750046226701</v>
      </c>
      <c r="D7">
        <v>1</v>
      </c>
      <c r="E7">
        <v>30</v>
      </c>
    </row>
    <row r="8" spans="1:5" x14ac:dyDescent="0.25">
      <c r="A8">
        <v>6</v>
      </c>
      <c r="B8">
        <v>36</v>
      </c>
      <c r="C8">
        <v>-17.014362128843501</v>
      </c>
      <c r="D8">
        <v>1</v>
      </c>
      <c r="E8">
        <v>40</v>
      </c>
    </row>
    <row r="9" spans="1:5" x14ac:dyDescent="0.25">
      <c r="A9">
        <v>7</v>
      </c>
      <c r="B9">
        <v>33</v>
      </c>
      <c r="C9">
        <v>-16.598791669986099</v>
      </c>
      <c r="D9">
        <v>1</v>
      </c>
      <c r="E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1BE5-4C4E-4E9B-B5EA-B825828DFBC9}">
  <dimension ref="A1:E33"/>
  <sheetViews>
    <sheetView workbookViewId="0">
      <selection activeCell="J12" sqref="J12"/>
    </sheetView>
  </sheetViews>
  <sheetFormatPr defaultRowHeight="15" x14ac:dyDescent="0.25"/>
  <sheetData>
    <row r="1" spans="1:5" x14ac:dyDescent="0.25">
      <c r="B1" t="s">
        <v>1</v>
      </c>
      <c r="C1" t="s">
        <v>3</v>
      </c>
      <c r="D1" t="s">
        <v>51</v>
      </c>
      <c r="E1" t="s">
        <v>0</v>
      </c>
    </row>
    <row r="2" spans="1:5" x14ac:dyDescent="0.25">
      <c r="A2">
        <v>0</v>
      </c>
      <c r="B2">
        <v>159</v>
      </c>
      <c r="C2">
        <v>-26.151550036378701</v>
      </c>
      <c r="D2">
        <v>1</v>
      </c>
      <c r="E2">
        <v>1</v>
      </c>
    </row>
    <row r="3" spans="1:5" x14ac:dyDescent="0.25">
      <c r="A3">
        <v>1</v>
      </c>
      <c r="B3">
        <v>125</v>
      </c>
      <c r="C3">
        <v>-24.2393789864635</v>
      </c>
      <c r="D3">
        <v>1</v>
      </c>
      <c r="E3">
        <v>3</v>
      </c>
    </row>
    <row r="4" spans="1:5" x14ac:dyDescent="0.25">
      <c r="A4">
        <v>2</v>
      </c>
      <c r="B4">
        <v>107</v>
      </c>
      <c r="C4">
        <v>-23.174626223358</v>
      </c>
      <c r="D4">
        <v>1</v>
      </c>
      <c r="E4">
        <v>5</v>
      </c>
    </row>
    <row r="5" spans="1:5" x14ac:dyDescent="0.25">
      <c r="A5">
        <v>3</v>
      </c>
      <c r="B5">
        <v>86</v>
      </c>
      <c r="C5">
        <v>-21.801623579991301</v>
      </c>
      <c r="D5">
        <v>1</v>
      </c>
      <c r="E5">
        <v>10</v>
      </c>
    </row>
    <row r="6" spans="1:5" x14ac:dyDescent="0.25">
      <c r="A6">
        <v>4</v>
      </c>
      <c r="B6">
        <v>114</v>
      </c>
      <c r="C6">
        <v>-23.6116887067531</v>
      </c>
      <c r="D6">
        <v>2</v>
      </c>
      <c r="E6">
        <v>1</v>
      </c>
    </row>
    <row r="7" spans="1:5" x14ac:dyDescent="0.25">
      <c r="A7">
        <v>5</v>
      </c>
      <c r="B7">
        <v>80</v>
      </c>
      <c r="C7">
        <v>-21.402059575434102</v>
      </c>
      <c r="D7">
        <v>2</v>
      </c>
      <c r="E7">
        <v>3</v>
      </c>
    </row>
    <row r="8" spans="1:5" x14ac:dyDescent="0.25">
      <c r="A8">
        <v>6</v>
      </c>
      <c r="B8">
        <v>68</v>
      </c>
      <c r="C8">
        <v>-20.413981877737299</v>
      </c>
      <c r="D8">
        <v>2</v>
      </c>
      <c r="E8">
        <v>5</v>
      </c>
    </row>
    <row r="9" spans="1:5" x14ac:dyDescent="0.25">
      <c r="A9">
        <v>7</v>
      </c>
      <c r="B9">
        <v>52</v>
      </c>
      <c r="C9">
        <v>-18.9675189167646</v>
      </c>
      <c r="D9">
        <v>2</v>
      </c>
      <c r="E9">
        <v>10</v>
      </c>
    </row>
    <row r="10" spans="1:5" x14ac:dyDescent="0.25">
      <c r="A10">
        <v>8</v>
      </c>
      <c r="B10">
        <v>73</v>
      </c>
      <c r="C10">
        <v>-20.853563423396601</v>
      </c>
      <c r="D10">
        <v>3</v>
      </c>
      <c r="E10">
        <v>1</v>
      </c>
    </row>
    <row r="11" spans="1:5" x14ac:dyDescent="0.25">
      <c r="A11">
        <v>9</v>
      </c>
      <c r="B11">
        <v>49</v>
      </c>
      <c r="C11">
        <v>-18.617053949363001</v>
      </c>
      <c r="D11">
        <v>3</v>
      </c>
      <c r="E11">
        <v>3</v>
      </c>
    </row>
    <row r="12" spans="1:5" x14ac:dyDescent="0.25">
      <c r="A12">
        <v>10</v>
      </c>
      <c r="B12">
        <v>40</v>
      </c>
      <c r="C12">
        <v>-17.561909597114099</v>
      </c>
      <c r="D12">
        <v>3</v>
      </c>
      <c r="E12">
        <v>5</v>
      </c>
    </row>
    <row r="13" spans="1:5" x14ac:dyDescent="0.25">
      <c r="A13">
        <v>11</v>
      </c>
      <c r="B13">
        <v>30</v>
      </c>
      <c r="C13">
        <v>-16.1151407265762</v>
      </c>
      <c r="D13">
        <v>3</v>
      </c>
      <c r="E13">
        <v>10</v>
      </c>
    </row>
    <row r="14" spans="1:5" x14ac:dyDescent="0.25">
      <c r="A14" s="42">
        <v>12</v>
      </c>
      <c r="B14" s="42">
        <v>44</v>
      </c>
      <c r="C14" s="42">
        <v>-18.047560540524</v>
      </c>
      <c r="D14" s="42">
        <v>4</v>
      </c>
      <c r="E14" s="42">
        <v>1</v>
      </c>
    </row>
    <row r="15" spans="1:5" x14ac:dyDescent="0.25">
      <c r="A15" s="43">
        <v>13</v>
      </c>
      <c r="B15" s="43">
        <v>28</v>
      </c>
      <c r="C15" s="43">
        <v>-15.7508269313212</v>
      </c>
      <c r="D15" s="43">
        <v>4</v>
      </c>
      <c r="E15" s="43">
        <v>3</v>
      </c>
    </row>
    <row r="16" spans="1:5" x14ac:dyDescent="0.25">
      <c r="A16" s="43">
        <v>14</v>
      </c>
      <c r="B16" s="43">
        <v>22</v>
      </c>
      <c r="C16" s="43">
        <v>-14.583410562204101</v>
      </c>
      <c r="D16" s="43">
        <v>4</v>
      </c>
      <c r="E16" s="43">
        <v>5</v>
      </c>
    </row>
    <row r="17" spans="1:5" x14ac:dyDescent="0.25">
      <c r="A17" s="43">
        <v>15</v>
      </c>
      <c r="B17" s="43">
        <v>16</v>
      </c>
      <c r="C17" s="43">
        <v>-13.0475999132795</v>
      </c>
      <c r="D17" s="43">
        <v>4</v>
      </c>
      <c r="E17" s="43">
        <v>10</v>
      </c>
    </row>
    <row r="18" spans="1:5" x14ac:dyDescent="0.25">
      <c r="A18">
        <v>16</v>
      </c>
      <c r="B18">
        <v>24</v>
      </c>
      <c r="C18">
        <v>-15.0369810210615</v>
      </c>
      <c r="D18">
        <v>5</v>
      </c>
      <c r="E18">
        <v>1</v>
      </c>
    </row>
    <row r="19" spans="1:5" x14ac:dyDescent="0.25">
      <c r="A19">
        <v>17</v>
      </c>
      <c r="B19">
        <v>14</v>
      </c>
      <c r="C19">
        <v>-12.542676953001299</v>
      </c>
      <c r="D19">
        <v>5</v>
      </c>
      <c r="E19">
        <v>3</v>
      </c>
    </row>
    <row r="20" spans="1:5" x14ac:dyDescent="0.25">
      <c r="A20">
        <v>18</v>
      </c>
      <c r="B20">
        <v>11</v>
      </c>
      <c r="C20">
        <v>-11.3962605838841</v>
      </c>
      <c r="D20">
        <v>5</v>
      </c>
      <c r="E20">
        <v>5</v>
      </c>
    </row>
    <row r="21" spans="1:5" x14ac:dyDescent="0.25">
      <c r="A21">
        <v>19</v>
      </c>
      <c r="B21">
        <v>8</v>
      </c>
      <c r="C21">
        <v>-9.7814499349595696</v>
      </c>
      <c r="D21">
        <v>5</v>
      </c>
      <c r="E21">
        <v>10</v>
      </c>
    </row>
    <row r="22" spans="1:5" x14ac:dyDescent="0.25">
      <c r="A22">
        <v>20</v>
      </c>
      <c r="B22">
        <v>12</v>
      </c>
      <c r="C22">
        <v>-11.842831042741601</v>
      </c>
      <c r="D22">
        <v>6</v>
      </c>
      <c r="E22">
        <v>1</v>
      </c>
    </row>
    <row r="23" spans="1:5" x14ac:dyDescent="0.25">
      <c r="A23">
        <v>21</v>
      </c>
      <c r="B23">
        <v>7</v>
      </c>
      <c r="C23">
        <v>-9.2335269746814195</v>
      </c>
      <c r="D23">
        <v>6</v>
      </c>
      <c r="E23">
        <v>3</v>
      </c>
    </row>
    <row r="24" spans="1:5" x14ac:dyDescent="0.25">
      <c r="A24">
        <v>22</v>
      </c>
      <c r="B24">
        <v>5</v>
      </c>
      <c r="C24">
        <v>-7.6864596621543697</v>
      </c>
      <c r="D24">
        <v>6</v>
      </c>
      <c r="E24">
        <v>5</v>
      </c>
    </row>
    <row r="25" spans="1:5" x14ac:dyDescent="0.25">
      <c r="A25">
        <v>23</v>
      </c>
      <c r="B25">
        <v>2</v>
      </c>
      <c r="C25">
        <v>-4.1691499783197203</v>
      </c>
      <c r="D25">
        <v>6</v>
      </c>
      <c r="E25">
        <v>10</v>
      </c>
    </row>
    <row r="26" spans="1:5" x14ac:dyDescent="0.25">
      <c r="A26">
        <v>24</v>
      </c>
      <c r="B26">
        <v>6</v>
      </c>
      <c r="C26">
        <v>-8.4406810644216694</v>
      </c>
      <c r="D26">
        <v>7</v>
      </c>
      <c r="E26">
        <v>1</v>
      </c>
    </row>
    <row r="27" spans="1:5" x14ac:dyDescent="0.25">
      <c r="A27">
        <v>25</v>
      </c>
      <c r="B27">
        <v>2</v>
      </c>
      <c r="C27">
        <v>-3.56914997831971</v>
      </c>
      <c r="D27">
        <v>7</v>
      </c>
      <c r="E27">
        <v>3</v>
      </c>
    </row>
    <row r="28" spans="1:5" x14ac:dyDescent="0.25">
      <c r="A28">
        <v>26</v>
      </c>
      <c r="B28">
        <v>1</v>
      </c>
      <c r="C28">
        <v>0.448000000000225</v>
      </c>
      <c r="D28">
        <v>7</v>
      </c>
      <c r="E28">
        <v>5</v>
      </c>
    </row>
    <row r="29" spans="1:5" x14ac:dyDescent="0.25">
      <c r="A29">
        <v>27</v>
      </c>
      <c r="B29">
        <v>1</v>
      </c>
      <c r="C29">
        <v>0.448000000000225</v>
      </c>
      <c r="D29">
        <v>7</v>
      </c>
      <c r="E29">
        <v>10</v>
      </c>
    </row>
    <row r="30" spans="1:5" x14ac:dyDescent="0.25">
      <c r="A30">
        <v>28</v>
      </c>
      <c r="B30">
        <v>1</v>
      </c>
      <c r="C30">
        <v>-0.75199999999979195</v>
      </c>
      <c r="D30">
        <v>8</v>
      </c>
      <c r="E30">
        <v>1</v>
      </c>
    </row>
    <row r="31" spans="1:5" x14ac:dyDescent="0.25">
      <c r="A31">
        <v>29</v>
      </c>
      <c r="B31">
        <v>1</v>
      </c>
      <c r="C31">
        <v>0.448000000000225</v>
      </c>
      <c r="D31">
        <v>8</v>
      </c>
      <c r="E31">
        <v>3</v>
      </c>
    </row>
    <row r="32" spans="1:5" x14ac:dyDescent="0.25">
      <c r="A32">
        <v>30</v>
      </c>
      <c r="B32">
        <v>1</v>
      </c>
      <c r="C32">
        <v>0.448000000000225</v>
      </c>
      <c r="D32">
        <v>8</v>
      </c>
      <c r="E32">
        <v>5</v>
      </c>
    </row>
    <row r="33" spans="1:5" x14ac:dyDescent="0.25">
      <c r="A33">
        <v>31</v>
      </c>
      <c r="B33">
        <v>1</v>
      </c>
      <c r="C33">
        <v>0.448000000000225</v>
      </c>
      <c r="D33">
        <v>8</v>
      </c>
      <c r="E3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E43D-5E5A-4FE8-A6F5-D2AFD0107A80}">
  <dimension ref="A1:AD57"/>
  <sheetViews>
    <sheetView workbookViewId="0">
      <selection activeCell="N6" sqref="N6"/>
    </sheetView>
  </sheetViews>
  <sheetFormatPr defaultRowHeight="15" x14ac:dyDescent="0.25"/>
  <cols>
    <col min="2" max="2" width="28.7109375" customWidth="1"/>
    <col min="3" max="3" width="11.42578125" customWidth="1"/>
    <col min="4" max="4" width="10" customWidth="1"/>
    <col min="5" max="5" width="15.85546875" customWidth="1"/>
    <col min="6" max="6" width="10.85546875" bestFit="1" customWidth="1"/>
    <col min="7" max="7" width="15.5703125" customWidth="1"/>
    <col min="8" max="8" width="14.42578125" customWidth="1"/>
    <col min="9" max="9" width="12.5703125" customWidth="1"/>
    <col min="10" max="10" width="14" customWidth="1"/>
    <col min="11" max="11" width="29.42578125" bestFit="1" customWidth="1"/>
  </cols>
  <sheetData>
    <row r="1" spans="1:15" x14ac:dyDescent="0.25">
      <c r="B1" t="s">
        <v>101</v>
      </c>
      <c r="D1" s="47" t="s">
        <v>6</v>
      </c>
      <c r="E1" s="48"/>
      <c r="F1" s="55"/>
      <c r="G1" s="46" t="s">
        <v>7</v>
      </c>
      <c r="H1" s="46"/>
      <c r="M1" t="s">
        <v>74</v>
      </c>
      <c r="N1" t="s">
        <v>95</v>
      </c>
      <c r="O1" t="s">
        <v>100</v>
      </c>
    </row>
    <row r="2" spans="1:15" x14ac:dyDescent="0.25">
      <c r="C2" t="s">
        <v>75</v>
      </c>
      <c r="D2" s="2" t="s">
        <v>73</v>
      </c>
      <c r="E2" s="2" t="s">
        <v>74</v>
      </c>
      <c r="F2" s="2" t="s">
        <v>72</v>
      </c>
      <c r="G2" s="2" t="s">
        <v>73</v>
      </c>
      <c r="H2" s="2" t="s">
        <v>72</v>
      </c>
      <c r="I2" s="27"/>
      <c r="M2">
        <v>10</v>
      </c>
      <c r="N2">
        <f xml:space="preserve"> POWER(10,M2/10)</f>
        <v>10</v>
      </c>
      <c r="O2">
        <f>N2/1000</f>
        <v>0.01</v>
      </c>
    </row>
    <row r="3" spans="1:15" x14ac:dyDescent="0.25">
      <c r="A3">
        <v>1</v>
      </c>
      <c r="B3" t="s">
        <v>71</v>
      </c>
      <c r="C3">
        <v>1.45</v>
      </c>
      <c r="D3">
        <v>4</v>
      </c>
      <c r="G3">
        <v>4</v>
      </c>
      <c r="H3">
        <f t="shared" ref="H3:H15" si="0" xml:space="preserve"> C3*G3</f>
        <v>5.8</v>
      </c>
      <c r="J3" s="26" t="s">
        <v>99</v>
      </c>
    </row>
    <row r="4" spans="1:15" x14ac:dyDescent="0.25">
      <c r="A4">
        <v>2</v>
      </c>
      <c r="B4" t="s">
        <v>70</v>
      </c>
      <c r="H4">
        <f t="shared" si="0"/>
        <v>0</v>
      </c>
      <c r="J4" t="s">
        <v>98</v>
      </c>
    </row>
    <row r="5" spans="1:15" x14ac:dyDescent="0.25">
      <c r="A5">
        <v>3</v>
      </c>
      <c r="B5" t="s">
        <v>97</v>
      </c>
      <c r="C5" s="24">
        <v>1</v>
      </c>
      <c r="D5">
        <v>4</v>
      </c>
      <c r="E5" t="s">
        <v>80</v>
      </c>
      <c r="F5">
        <v>63095</v>
      </c>
      <c r="G5">
        <v>4</v>
      </c>
      <c r="H5">
        <f t="shared" si="0"/>
        <v>4</v>
      </c>
      <c r="J5" t="s">
        <v>96</v>
      </c>
      <c r="M5" t="s">
        <v>95</v>
      </c>
      <c r="N5" t="s">
        <v>74</v>
      </c>
    </row>
    <row r="6" spans="1:15" x14ac:dyDescent="0.25">
      <c r="A6">
        <v>4</v>
      </c>
      <c r="B6" t="s">
        <v>68</v>
      </c>
      <c r="C6">
        <v>26</v>
      </c>
      <c r="D6">
        <v>8</v>
      </c>
      <c r="F6">
        <f t="shared" ref="F6:F13" si="1">C6*D6</f>
        <v>208</v>
      </c>
      <c r="G6">
        <v>8</v>
      </c>
      <c r="H6">
        <f t="shared" si="0"/>
        <v>208</v>
      </c>
      <c r="J6" t="s">
        <v>94</v>
      </c>
      <c r="M6" s="25">
        <v>100</v>
      </c>
      <c r="N6">
        <f xml:space="preserve"> 10 * LOG(M6,10)</f>
        <v>20</v>
      </c>
    </row>
    <row r="7" spans="1:15" x14ac:dyDescent="0.25">
      <c r="A7">
        <v>5</v>
      </c>
      <c r="B7" t="s">
        <v>67</v>
      </c>
      <c r="C7">
        <v>19.5</v>
      </c>
      <c r="D7">
        <v>4</v>
      </c>
      <c r="F7">
        <f t="shared" si="1"/>
        <v>78</v>
      </c>
      <c r="G7">
        <v>4</v>
      </c>
      <c r="H7">
        <f t="shared" si="0"/>
        <v>78</v>
      </c>
      <c r="J7" t="s">
        <v>93</v>
      </c>
    </row>
    <row r="8" spans="1:15" x14ac:dyDescent="0.25">
      <c r="A8">
        <v>6</v>
      </c>
      <c r="B8" t="s">
        <v>66</v>
      </c>
      <c r="C8">
        <v>19.5</v>
      </c>
      <c r="D8">
        <v>4</v>
      </c>
      <c r="F8">
        <f t="shared" si="1"/>
        <v>78</v>
      </c>
      <c r="G8">
        <v>4</v>
      </c>
      <c r="H8">
        <f t="shared" si="0"/>
        <v>78</v>
      </c>
      <c r="J8" t="s">
        <v>92</v>
      </c>
      <c r="K8" t="s">
        <v>91</v>
      </c>
    </row>
    <row r="9" spans="1:15" x14ac:dyDescent="0.25">
      <c r="A9">
        <v>7</v>
      </c>
      <c r="B9" t="s">
        <v>65</v>
      </c>
      <c r="C9">
        <v>1</v>
      </c>
      <c r="D9">
        <v>4</v>
      </c>
      <c r="F9">
        <f t="shared" si="1"/>
        <v>4</v>
      </c>
      <c r="G9">
        <v>4</v>
      </c>
      <c r="H9">
        <f t="shared" si="0"/>
        <v>4</v>
      </c>
      <c r="J9" t="s">
        <v>90</v>
      </c>
    </row>
    <row r="10" spans="1:15" x14ac:dyDescent="0.25">
      <c r="A10">
        <v>8</v>
      </c>
      <c r="B10" t="s">
        <v>64</v>
      </c>
      <c r="C10">
        <v>1</v>
      </c>
      <c r="D10">
        <v>1</v>
      </c>
      <c r="F10">
        <f t="shared" si="1"/>
        <v>1</v>
      </c>
      <c r="G10">
        <v>4</v>
      </c>
      <c r="H10">
        <f t="shared" si="0"/>
        <v>4</v>
      </c>
      <c r="J10" t="s">
        <v>89</v>
      </c>
    </row>
    <row r="11" spans="1:15" x14ac:dyDescent="0.25">
      <c r="A11">
        <v>9</v>
      </c>
      <c r="B11" t="s">
        <v>63</v>
      </c>
      <c r="C11">
        <v>1</v>
      </c>
      <c r="D11">
        <v>1</v>
      </c>
      <c r="F11">
        <f t="shared" si="1"/>
        <v>1</v>
      </c>
      <c r="G11">
        <v>4</v>
      </c>
      <c r="H11">
        <f t="shared" si="0"/>
        <v>4</v>
      </c>
    </row>
    <row r="12" spans="1:15" x14ac:dyDescent="0.25">
      <c r="A12">
        <v>10</v>
      </c>
      <c r="B12" t="s">
        <v>62</v>
      </c>
      <c r="C12">
        <v>17</v>
      </c>
      <c r="D12">
        <v>1</v>
      </c>
      <c r="F12">
        <f t="shared" si="1"/>
        <v>17</v>
      </c>
      <c r="G12">
        <v>4</v>
      </c>
      <c r="H12">
        <f t="shared" si="0"/>
        <v>68</v>
      </c>
    </row>
    <row r="13" spans="1:15" x14ac:dyDescent="0.25">
      <c r="A13">
        <v>11</v>
      </c>
      <c r="B13" t="s">
        <v>61</v>
      </c>
      <c r="C13" s="24">
        <v>3.98</v>
      </c>
      <c r="D13">
        <v>1</v>
      </c>
      <c r="F13">
        <f t="shared" si="1"/>
        <v>3.98</v>
      </c>
      <c r="G13">
        <v>4</v>
      </c>
      <c r="H13">
        <f t="shared" si="0"/>
        <v>15.92</v>
      </c>
      <c r="I13" s="24"/>
    </row>
    <row r="14" spans="1:15" x14ac:dyDescent="0.25">
      <c r="A14">
        <v>12</v>
      </c>
      <c r="B14" t="s">
        <v>60</v>
      </c>
      <c r="C14">
        <v>76</v>
      </c>
      <c r="D14">
        <v>1</v>
      </c>
      <c r="F14">
        <v>76</v>
      </c>
      <c r="G14">
        <v>1</v>
      </c>
      <c r="H14">
        <f t="shared" si="0"/>
        <v>76</v>
      </c>
    </row>
    <row r="15" spans="1:15" x14ac:dyDescent="0.25">
      <c r="A15">
        <v>13</v>
      </c>
      <c r="B15" t="s">
        <v>88</v>
      </c>
      <c r="C15">
        <v>100</v>
      </c>
      <c r="F15">
        <v>100</v>
      </c>
      <c r="G15">
        <v>1</v>
      </c>
      <c r="H15">
        <f t="shared" si="0"/>
        <v>100</v>
      </c>
    </row>
    <row r="16" spans="1:15" x14ac:dyDescent="0.25">
      <c r="B16" s="21" t="s">
        <v>58</v>
      </c>
      <c r="C16" s="21"/>
      <c r="D16" s="21"/>
      <c r="E16" s="21"/>
      <c r="F16" s="21">
        <f>SUM(F3:F15)</f>
        <v>63661.98</v>
      </c>
      <c r="G16" s="21"/>
      <c r="H16" s="21">
        <f>SUM(H3:H15)</f>
        <v>645.72</v>
      </c>
    </row>
    <row r="24" spans="2:29" x14ac:dyDescent="0.25">
      <c r="B24" t="s">
        <v>87</v>
      </c>
      <c r="C24" t="s">
        <v>86</v>
      </c>
      <c r="D24" t="s">
        <v>86</v>
      </c>
      <c r="E24" t="s">
        <v>85</v>
      </c>
      <c r="F24" t="s">
        <v>84</v>
      </c>
    </row>
    <row r="25" spans="2:29" x14ac:dyDescent="0.25">
      <c r="B25" s="24" t="s">
        <v>83</v>
      </c>
      <c r="C25" t="s">
        <v>82</v>
      </c>
      <c r="D25" t="s">
        <v>82</v>
      </c>
      <c r="E25" t="s">
        <v>81</v>
      </c>
      <c r="F25" t="s">
        <v>80</v>
      </c>
    </row>
    <row r="28" spans="2:29" x14ac:dyDescent="0.25">
      <c r="G28" t="s">
        <v>79</v>
      </c>
    </row>
    <row r="29" spans="2:29" x14ac:dyDescent="0.25">
      <c r="D29" s="47" t="s">
        <v>78</v>
      </c>
      <c r="E29" s="48"/>
      <c r="F29" s="49" t="s">
        <v>77</v>
      </c>
      <c r="G29" s="49"/>
      <c r="H29" s="49" t="s">
        <v>76</v>
      </c>
      <c r="I29" s="50"/>
    </row>
    <row r="30" spans="2:29" x14ac:dyDescent="0.25">
      <c r="C30" t="s">
        <v>75</v>
      </c>
      <c r="D30" s="2" t="s">
        <v>73</v>
      </c>
      <c r="E30" s="2" t="s">
        <v>72</v>
      </c>
      <c r="F30" s="2" t="s">
        <v>73</v>
      </c>
      <c r="G30" s="2" t="s">
        <v>72</v>
      </c>
      <c r="H30" s="2" t="s">
        <v>73</v>
      </c>
      <c r="I30" s="2" t="s">
        <v>72</v>
      </c>
      <c r="W30" s="47" t="s">
        <v>78</v>
      </c>
      <c r="X30" s="48"/>
      <c r="Y30" s="55"/>
      <c r="Z30" s="46" t="s">
        <v>77</v>
      </c>
      <c r="AA30" s="46"/>
      <c r="AB30" s="46" t="s">
        <v>76</v>
      </c>
      <c r="AC30" s="46"/>
    </row>
    <row r="31" spans="2:29" x14ac:dyDescent="0.25">
      <c r="B31" t="s">
        <v>68</v>
      </c>
      <c r="C31">
        <v>26</v>
      </c>
      <c r="D31">
        <v>2</v>
      </c>
      <c r="E31">
        <f t="shared" ref="E31:E37" si="2">C31*D31</f>
        <v>52</v>
      </c>
      <c r="F31">
        <v>8</v>
      </c>
      <c r="G31">
        <f t="shared" ref="G31:G39" si="3" xml:space="preserve"> C31*F31</f>
        <v>208</v>
      </c>
      <c r="H31">
        <v>18</v>
      </c>
      <c r="I31">
        <f t="shared" ref="I31:I39" si="4" xml:space="preserve"> C31*H31</f>
        <v>468</v>
      </c>
      <c r="V31" t="s">
        <v>75</v>
      </c>
      <c r="W31" s="2" t="s">
        <v>73</v>
      </c>
      <c r="X31" s="2" t="s">
        <v>74</v>
      </c>
      <c r="Y31" s="2" t="s">
        <v>72</v>
      </c>
      <c r="Z31" s="2" t="s">
        <v>73</v>
      </c>
      <c r="AA31" s="2" t="s">
        <v>72</v>
      </c>
      <c r="AB31" s="2" t="s">
        <v>73</v>
      </c>
      <c r="AC31" s="2" t="s">
        <v>72</v>
      </c>
    </row>
    <row r="32" spans="2:29" x14ac:dyDescent="0.25">
      <c r="B32" t="s">
        <v>67</v>
      </c>
      <c r="C32">
        <v>19.5</v>
      </c>
      <c r="D32">
        <v>1</v>
      </c>
      <c r="E32">
        <f t="shared" si="2"/>
        <v>19.5</v>
      </c>
      <c r="F32">
        <v>4</v>
      </c>
      <c r="G32">
        <f t="shared" si="3"/>
        <v>78</v>
      </c>
      <c r="H32">
        <v>9</v>
      </c>
      <c r="I32">
        <f t="shared" si="4"/>
        <v>175.5</v>
      </c>
      <c r="U32" s="22" t="s">
        <v>71</v>
      </c>
      <c r="V32" s="22">
        <v>1.45</v>
      </c>
      <c r="W32" s="22">
        <v>1</v>
      </c>
      <c r="X32" s="22"/>
      <c r="Y32" s="22">
        <f t="shared" ref="Y32:Z42" si="5">V32*W32</f>
        <v>1.45</v>
      </c>
      <c r="Z32" s="22">
        <v>4</v>
      </c>
      <c r="AA32" s="22">
        <f t="shared" ref="AA32:AB44" si="6" xml:space="preserve"> V32*Z32</f>
        <v>5.8</v>
      </c>
      <c r="AB32" s="22">
        <v>9</v>
      </c>
      <c r="AC32" s="22">
        <f t="shared" ref="AC32:AD44" si="7" xml:space="preserve"> V32*AB32</f>
        <v>13.049999999999999</v>
      </c>
    </row>
    <row r="33" spans="2:30" x14ac:dyDescent="0.25">
      <c r="B33" t="s">
        <v>66</v>
      </c>
      <c r="C33">
        <v>19.5</v>
      </c>
      <c r="D33">
        <v>1</v>
      </c>
      <c r="E33">
        <f t="shared" si="2"/>
        <v>19.5</v>
      </c>
      <c r="F33">
        <v>4</v>
      </c>
      <c r="G33">
        <f t="shared" si="3"/>
        <v>78</v>
      </c>
      <c r="H33">
        <v>9</v>
      </c>
      <c r="I33">
        <f t="shared" si="4"/>
        <v>175.5</v>
      </c>
      <c r="U33" s="22" t="s">
        <v>70</v>
      </c>
      <c r="V33" s="22">
        <v>1.45</v>
      </c>
      <c r="W33" s="22">
        <v>1</v>
      </c>
      <c r="X33" s="22"/>
      <c r="Y33" s="22">
        <f t="shared" si="5"/>
        <v>1.45</v>
      </c>
      <c r="Z33" s="22">
        <v>1</v>
      </c>
      <c r="AA33" s="22">
        <f t="shared" si="6"/>
        <v>1.45</v>
      </c>
      <c r="AB33" s="22">
        <v>1</v>
      </c>
      <c r="AC33" s="22">
        <f t="shared" si="7"/>
        <v>1.45</v>
      </c>
    </row>
    <row r="34" spans="2:30" x14ac:dyDescent="0.25">
      <c r="B34" t="s">
        <v>65</v>
      </c>
      <c r="C34">
        <v>1</v>
      </c>
      <c r="D34">
        <v>1</v>
      </c>
      <c r="E34">
        <f t="shared" si="2"/>
        <v>1</v>
      </c>
      <c r="F34">
        <v>4</v>
      </c>
      <c r="G34">
        <f t="shared" si="3"/>
        <v>4</v>
      </c>
      <c r="H34">
        <v>9</v>
      </c>
      <c r="I34">
        <f t="shared" si="4"/>
        <v>9</v>
      </c>
      <c r="U34" s="22" t="s">
        <v>69</v>
      </c>
      <c r="V34" s="23">
        <v>1</v>
      </c>
      <c r="W34" s="22">
        <v>1</v>
      </c>
      <c r="X34" s="22"/>
      <c r="Y34" s="22">
        <f t="shared" si="5"/>
        <v>1</v>
      </c>
      <c r="Z34" s="22">
        <v>4</v>
      </c>
      <c r="AA34" s="22">
        <f t="shared" si="6"/>
        <v>4</v>
      </c>
      <c r="AB34" s="22">
        <v>9</v>
      </c>
      <c r="AC34" s="22">
        <f t="shared" si="7"/>
        <v>9</v>
      </c>
    </row>
    <row r="35" spans="2:30" x14ac:dyDescent="0.25">
      <c r="B35" t="s">
        <v>64</v>
      </c>
      <c r="C35">
        <v>1</v>
      </c>
      <c r="D35">
        <v>2</v>
      </c>
      <c r="E35">
        <f t="shared" si="2"/>
        <v>2</v>
      </c>
      <c r="F35">
        <v>3</v>
      </c>
      <c r="G35">
        <f t="shared" si="3"/>
        <v>3</v>
      </c>
      <c r="H35">
        <v>5</v>
      </c>
      <c r="I35">
        <f t="shared" si="4"/>
        <v>5</v>
      </c>
      <c r="U35" t="s">
        <v>68</v>
      </c>
      <c r="V35">
        <v>26</v>
      </c>
      <c r="W35">
        <v>2</v>
      </c>
      <c r="Y35">
        <f t="shared" si="5"/>
        <v>52</v>
      </c>
      <c r="Z35">
        <v>8</v>
      </c>
      <c r="AA35">
        <f t="shared" si="6"/>
        <v>208</v>
      </c>
      <c r="AB35">
        <v>18</v>
      </c>
      <c r="AC35">
        <f t="shared" si="7"/>
        <v>468</v>
      </c>
    </row>
    <row r="36" spans="2:30" x14ac:dyDescent="0.25">
      <c r="B36" t="s">
        <v>63</v>
      </c>
      <c r="C36">
        <v>1</v>
      </c>
      <c r="D36">
        <v>2</v>
      </c>
      <c r="E36">
        <f t="shared" si="2"/>
        <v>2</v>
      </c>
      <c r="F36">
        <v>3</v>
      </c>
      <c r="G36">
        <f t="shared" si="3"/>
        <v>3</v>
      </c>
      <c r="H36">
        <v>5</v>
      </c>
      <c r="I36">
        <f t="shared" si="4"/>
        <v>5</v>
      </c>
      <c r="U36" t="s">
        <v>67</v>
      </c>
      <c r="V36">
        <v>19.5</v>
      </c>
      <c r="W36">
        <v>1</v>
      </c>
      <c r="Y36">
        <f t="shared" si="5"/>
        <v>19.5</v>
      </c>
      <c r="Z36">
        <v>4</v>
      </c>
      <c r="AA36">
        <f t="shared" si="6"/>
        <v>78</v>
      </c>
      <c r="AB36">
        <v>9</v>
      </c>
      <c r="AC36">
        <f t="shared" si="7"/>
        <v>175.5</v>
      </c>
    </row>
    <row r="37" spans="2:30" x14ac:dyDescent="0.25">
      <c r="B37" t="s">
        <v>62</v>
      </c>
      <c r="C37">
        <v>17</v>
      </c>
      <c r="D37">
        <v>2</v>
      </c>
      <c r="E37">
        <f t="shared" si="2"/>
        <v>34</v>
      </c>
      <c r="F37">
        <v>3</v>
      </c>
      <c r="G37">
        <f t="shared" si="3"/>
        <v>51</v>
      </c>
      <c r="H37">
        <v>5</v>
      </c>
      <c r="I37">
        <f t="shared" si="4"/>
        <v>85</v>
      </c>
      <c r="U37" t="s">
        <v>66</v>
      </c>
      <c r="V37">
        <v>19.5</v>
      </c>
      <c r="W37">
        <v>1</v>
      </c>
      <c r="Y37">
        <f t="shared" si="5"/>
        <v>19.5</v>
      </c>
      <c r="Z37">
        <v>4</v>
      </c>
      <c r="AA37">
        <f t="shared" si="6"/>
        <v>78</v>
      </c>
      <c r="AB37">
        <v>9</v>
      </c>
      <c r="AC37">
        <f t="shared" si="7"/>
        <v>175.5</v>
      </c>
    </row>
    <row r="38" spans="2:30" x14ac:dyDescent="0.25">
      <c r="B38" t="s">
        <v>60</v>
      </c>
      <c r="C38">
        <v>76</v>
      </c>
      <c r="D38">
        <v>1</v>
      </c>
      <c r="E38">
        <v>76</v>
      </c>
      <c r="F38">
        <v>1</v>
      </c>
      <c r="G38">
        <f t="shared" si="3"/>
        <v>76</v>
      </c>
      <c r="H38">
        <v>1</v>
      </c>
      <c r="I38">
        <f t="shared" si="4"/>
        <v>76</v>
      </c>
      <c r="U38" t="s">
        <v>65</v>
      </c>
      <c r="V38">
        <v>1</v>
      </c>
      <c r="W38">
        <v>1</v>
      </c>
      <c r="Y38">
        <f t="shared" si="5"/>
        <v>1</v>
      </c>
      <c r="Z38">
        <v>4</v>
      </c>
      <c r="AA38">
        <f t="shared" si="6"/>
        <v>4</v>
      </c>
      <c r="AB38">
        <v>9</v>
      </c>
      <c r="AC38">
        <f t="shared" si="7"/>
        <v>9</v>
      </c>
    </row>
    <row r="39" spans="2:30" x14ac:dyDescent="0.25">
      <c r="B39" t="s">
        <v>59</v>
      </c>
      <c r="C39">
        <v>100</v>
      </c>
      <c r="D39">
        <f>Hex_m!B5</f>
        <v>1</v>
      </c>
      <c r="E39">
        <f>C39*D39</f>
        <v>100</v>
      </c>
      <c r="F39">
        <f>Hex_m!C5</f>
        <v>4</v>
      </c>
      <c r="G39">
        <f t="shared" si="3"/>
        <v>400</v>
      </c>
      <c r="H39">
        <f>Hex_m!D5</f>
        <v>9</v>
      </c>
      <c r="I39">
        <f t="shared" si="4"/>
        <v>900</v>
      </c>
      <c r="U39" t="s">
        <v>64</v>
      </c>
      <c r="V39">
        <v>1</v>
      </c>
      <c r="W39">
        <v>2</v>
      </c>
      <c r="Y39">
        <f t="shared" si="5"/>
        <v>2</v>
      </c>
      <c r="Z39">
        <v>3</v>
      </c>
      <c r="AA39">
        <f t="shared" si="6"/>
        <v>3</v>
      </c>
      <c r="AB39">
        <v>5</v>
      </c>
      <c r="AC39">
        <f t="shared" si="7"/>
        <v>5</v>
      </c>
    </row>
    <row r="40" spans="2:30" x14ac:dyDescent="0.25">
      <c r="B40" s="21" t="s">
        <v>58</v>
      </c>
      <c r="C40" s="21"/>
      <c r="D40" s="21"/>
      <c r="E40" s="21">
        <f>SUM(E31:E39)</f>
        <v>306</v>
      </c>
      <c r="F40" s="21"/>
      <c r="G40" s="21">
        <f>SUM(G31:G39)</f>
        <v>901</v>
      </c>
      <c r="H40" s="21"/>
      <c r="I40" s="21">
        <f>SUM(I31:I39)</f>
        <v>1899</v>
      </c>
      <c r="U40" t="s">
        <v>63</v>
      </c>
      <c r="V40">
        <v>1</v>
      </c>
      <c r="W40">
        <v>2</v>
      </c>
      <c r="Y40">
        <f t="shared" si="5"/>
        <v>2</v>
      </c>
      <c r="Z40">
        <v>3</v>
      </c>
      <c r="AA40">
        <f t="shared" si="6"/>
        <v>3</v>
      </c>
      <c r="AB40">
        <v>5</v>
      </c>
      <c r="AC40">
        <f t="shared" si="7"/>
        <v>5</v>
      </c>
    </row>
    <row r="41" spans="2:30" x14ac:dyDescent="0.25">
      <c r="V41" t="s">
        <v>62</v>
      </c>
      <c r="W41">
        <v>17</v>
      </c>
      <c r="X41">
        <v>2</v>
      </c>
      <c r="Z41">
        <f t="shared" si="5"/>
        <v>34</v>
      </c>
      <c r="AA41">
        <v>3</v>
      </c>
      <c r="AB41">
        <f t="shared" si="6"/>
        <v>51</v>
      </c>
      <c r="AC41">
        <v>5</v>
      </c>
      <c r="AD41">
        <f t="shared" si="7"/>
        <v>85</v>
      </c>
    </row>
    <row r="42" spans="2:30" x14ac:dyDescent="0.25">
      <c r="V42" s="22" t="s">
        <v>61</v>
      </c>
      <c r="W42" s="23">
        <v>3.98</v>
      </c>
      <c r="X42" s="22">
        <v>2</v>
      </c>
      <c r="Y42" s="22"/>
      <c r="Z42" s="22">
        <f t="shared" si="5"/>
        <v>7.96</v>
      </c>
      <c r="AA42" s="22">
        <v>3</v>
      </c>
      <c r="AB42" s="22">
        <f t="shared" si="6"/>
        <v>11.94</v>
      </c>
      <c r="AC42" s="22">
        <v>5</v>
      </c>
      <c r="AD42" s="22">
        <f t="shared" si="7"/>
        <v>19.899999999999999</v>
      </c>
    </row>
    <row r="43" spans="2:30" x14ac:dyDescent="0.25">
      <c r="V43" t="s">
        <v>60</v>
      </c>
      <c r="W43">
        <v>76</v>
      </c>
      <c r="X43">
        <v>1</v>
      </c>
      <c r="Z43">
        <v>76</v>
      </c>
      <c r="AA43">
        <v>1</v>
      </c>
      <c r="AB43">
        <f t="shared" si="6"/>
        <v>76</v>
      </c>
      <c r="AC43">
        <v>1</v>
      </c>
      <c r="AD43">
        <f t="shared" si="7"/>
        <v>76</v>
      </c>
    </row>
    <row r="44" spans="2:30" x14ac:dyDescent="0.25">
      <c r="B44" s="25"/>
      <c r="C44" s="25"/>
      <c r="D44" s="25"/>
      <c r="E44" s="25"/>
      <c r="F44" s="25"/>
      <c r="G44" s="28" t="s">
        <v>102</v>
      </c>
      <c r="H44" s="25"/>
      <c r="I44" s="25"/>
      <c r="U44" t="s">
        <v>59</v>
      </c>
      <c r="V44">
        <v>100</v>
      </c>
      <c r="W44">
        <v>1</v>
      </c>
      <c r="Y44">
        <f>V44*W44</f>
        <v>100</v>
      </c>
      <c r="Z44">
        <v>4</v>
      </c>
      <c r="AA44">
        <f t="shared" si="6"/>
        <v>400</v>
      </c>
      <c r="AB44">
        <v>9</v>
      </c>
      <c r="AC44">
        <f t="shared" si="7"/>
        <v>900</v>
      </c>
    </row>
    <row r="45" spans="2:30" x14ac:dyDescent="0.25">
      <c r="B45" s="28"/>
      <c r="C45" s="28"/>
      <c r="D45" s="51" t="s">
        <v>103</v>
      </c>
      <c r="E45" s="51"/>
      <c r="F45" s="52" t="s">
        <v>105</v>
      </c>
      <c r="G45" s="53"/>
      <c r="H45" s="54" t="s">
        <v>104</v>
      </c>
      <c r="I45" s="54"/>
      <c r="V45" s="21" t="s">
        <v>58</v>
      </c>
      <c r="W45" s="21"/>
      <c r="X45" s="21"/>
      <c r="Y45" s="21"/>
      <c r="Z45" s="21">
        <f>SUM(Z32:Z44)</f>
        <v>156.95999999999998</v>
      </c>
      <c r="AA45" s="21"/>
      <c r="AB45" s="21">
        <f>SUM(AB32:AB44)</f>
        <v>221.94</v>
      </c>
      <c r="AC45" s="21"/>
      <c r="AD45" s="21">
        <f>SUM(AD32:AD44)</f>
        <v>180.9</v>
      </c>
    </row>
    <row r="46" spans="2:30" ht="15.75" thickBot="1" x14ac:dyDescent="0.3">
      <c r="B46" s="28"/>
      <c r="C46" s="28" t="s">
        <v>75</v>
      </c>
      <c r="D46" s="32" t="s">
        <v>73</v>
      </c>
      <c r="E46" s="28" t="s">
        <v>72</v>
      </c>
      <c r="F46" s="32" t="s">
        <v>73</v>
      </c>
      <c r="G46" s="28" t="s">
        <v>72</v>
      </c>
      <c r="H46" s="32" t="s">
        <v>73</v>
      </c>
      <c r="I46" s="28" t="s">
        <v>72</v>
      </c>
    </row>
    <row r="47" spans="2:30" ht="15.75" thickBot="1" x14ac:dyDescent="0.3">
      <c r="B47" s="28" t="s">
        <v>106</v>
      </c>
      <c r="C47" s="30"/>
      <c r="D47" s="35">
        <v>113</v>
      </c>
      <c r="E47" s="34"/>
      <c r="F47" s="35">
        <v>111</v>
      </c>
      <c r="G47" s="34"/>
      <c r="H47" s="35">
        <v>109</v>
      </c>
      <c r="I47" s="31"/>
    </row>
    <row r="48" spans="2:30" x14ac:dyDescent="0.25">
      <c r="B48" s="28" t="s">
        <v>68</v>
      </c>
      <c r="C48" s="28">
        <v>26</v>
      </c>
      <c r="D48" s="33">
        <v>2</v>
      </c>
      <c r="E48" s="28">
        <f>C48*D48*D47</f>
        <v>5876</v>
      </c>
      <c r="F48" s="33">
        <v>8</v>
      </c>
      <c r="G48" s="28">
        <f xml:space="preserve"> C48*F48*F47</f>
        <v>23088</v>
      </c>
      <c r="H48" s="33">
        <v>18</v>
      </c>
      <c r="I48" s="28">
        <f xml:space="preserve"> C48*H48*H47</f>
        <v>51012</v>
      </c>
    </row>
    <row r="49" spans="2:9" x14ac:dyDescent="0.25">
      <c r="B49" s="28" t="s">
        <v>67</v>
      </c>
      <c r="C49" s="28">
        <v>19.5</v>
      </c>
      <c r="D49" s="28">
        <v>1</v>
      </c>
      <c r="E49" s="28">
        <f>C49*D49*D47</f>
        <v>2203.5</v>
      </c>
      <c r="F49" s="28">
        <v>4</v>
      </c>
      <c r="G49" s="28">
        <f xml:space="preserve"> C49*F49*F47</f>
        <v>8658</v>
      </c>
      <c r="H49" s="28">
        <v>9</v>
      </c>
      <c r="I49" s="28">
        <f xml:space="preserve"> C49*H49*H47</f>
        <v>19129.5</v>
      </c>
    </row>
    <row r="50" spans="2:9" x14ac:dyDescent="0.25">
      <c r="B50" s="28" t="s">
        <v>66</v>
      </c>
      <c r="C50" s="28">
        <v>19.5</v>
      </c>
      <c r="D50" s="28">
        <v>1</v>
      </c>
      <c r="E50" s="28">
        <f>C50*D50*D47</f>
        <v>2203.5</v>
      </c>
      <c r="F50" s="28">
        <v>4</v>
      </c>
      <c r="G50" s="28">
        <f xml:space="preserve"> C50*F50*F47</f>
        <v>8658</v>
      </c>
      <c r="H50" s="28">
        <v>9</v>
      </c>
      <c r="I50" s="28">
        <f xml:space="preserve"> C50*H50*H47</f>
        <v>19129.5</v>
      </c>
    </row>
    <row r="51" spans="2:9" x14ac:dyDescent="0.25">
      <c r="B51" s="28" t="s">
        <v>65</v>
      </c>
      <c r="C51" s="28">
        <v>1</v>
      </c>
      <c r="D51" s="28">
        <v>1</v>
      </c>
      <c r="E51" s="28">
        <f>C51*D51*D47</f>
        <v>113</v>
      </c>
      <c r="F51" s="28">
        <v>4</v>
      </c>
      <c r="G51" s="28">
        <f xml:space="preserve"> C51*F51*F47</f>
        <v>444</v>
      </c>
      <c r="H51" s="28">
        <v>9</v>
      </c>
      <c r="I51" s="28">
        <f xml:space="preserve"> C51*H51*H47</f>
        <v>981</v>
      </c>
    </row>
    <row r="52" spans="2:9" x14ac:dyDescent="0.25">
      <c r="B52" s="28" t="s">
        <v>64</v>
      </c>
      <c r="C52" s="28">
        <v>1</v>
      </c>
      <c r="D52" s="28">
        <v>2</v>
      </c>
      <c r="E52" s="28">
        <f>C52*D52</f>
        <v>2</v>
      </c>
      <c r="F52" s="28">
        <v>3</v>
      </c>
      <c r="G52" s="28">
        <f t="shared" ref="G52:G56" si="8" xml:space="preserve"> C52*F52</f>
        <v>3</v>
      </c>
      <c r="H52" s="28">
        <v>5</v>
      </c>
      <c r="I52" s="28">
        <f t="shared" ref="I52:I56" si="9" xml:space="preserve"> C52*H52</f>
        <v>5</v>
      </c>
    </row>
    <row r="53" spans="2:9" x14ac:dyDescent="0.25">
      <c r="B53" s="28" t="s">
        <v>63</v>
      </c>
      <c r="C53" s="28">
        <v>1</v>
      </c>
      <c r="D53" s="28">
        <v>2</v>
      </c>
      <c r="E53" s="28">
        <f>C53*D53</f>
        <v>2</v>
      </c>
      <c r="F53" s="28">
        <v>3</v>
      </c>
      <c r="G53" s="28">
        <f t="shared" si="8"/>
        <v>3</v>
      </c>
      <c r="H53" s="28">
        <v>5</v>
      </c>
      <c r="I53" s="28">
        <f t="shared" si="9"/>
        <v>5</v>
      </c>
    </row>
    <row r="54" spans="2:9" x14ac:dyDescent="0.25">
      <c r="B54" s="28" t="s">
        <v>62</v>
      </c>
      <c r="C54" s="28">
        <v>17</v>
      </c>
      <c r="D54" s="28">
        <v>2</v>
      </c>
      <c r="E54" s="28">
        <f>C54*D54</f>
        <v>34</v>
      </c>
      <c r="F54" s="28">
        <v>3</v>
      </c>
      <c r="G54" s="28">
        <f t="shared" si="8"/>
        <v>51</v>
      </c>
      <c r="H54" s="28">
        <v>5</v>
      </c>
      <c r="I54" s="28">
        <f t="shared" si="9"/>
        <v>85</v>
      </c>
    </row>
    <row r="55" spans="2:9" x14ac:dyDescent="0.25">
      <c r="B55" s="28" t="s">
        <v>60</v>
      </c>
      <c r="C55" s="28">
        <v>76</v>
      </c>
      <c r="D55" s="28">
        <v>2</v>
      </c>
      <c r="E55" s="28">
        <f>C55*D55</f>
        <v>152</v>
      </c>
      <c r="F55" s="28">
        <v>2</v>
      </c>
      <c r="G55" s="28">
        <f t="shared" si="8"/>
        <v>152</v>
      </c>
      <c r="H55" s="28">
        <v>2</v>
      </c>
      <c r="I55" s="28">
        <f t="shared" si="9"/>
        <v>152</v>
      </c>
    </row>
    <row r="56" spans="2:9" x14ac:dyDescent="0.25">
      <c r="B56" s="28" t="s">
        <v>59</v>
      </c>
      <c r="C56" s="28">
        <v>100</v>
      </c>
      <c r="D56" s="28">
        <f>Hex_m!B5</f>
        <v>1</v>
      </c>
      <c r="E56" s="28">
        <f>C56*D56</f>
        <v>100</v>
      </c>
      <c r="F56" s="28">
        <f>Hex_m!C5</f>
        <v>4</v>
      </c>
      <c r="G56" s="28">
        <f t="shared" si="8"/>
        <v>400</v>
      </c>
      <c r="H56" s="28">
        <f>Hex_m!D5</f>
        <v>9</v>
      </c>
      <c r="I56" s="28">
        <f t="shared" si="9"/>
        <v>900</v>
      </c>
    </row>
    <row r="57" spans="2:9" x14ac:dyDescent="0.25">
      <c r="B57" s="29" t="s">
        <v>58</v>
      </c>
      <c r="C57" s="29"/>
      <c r="D57" s="29"/>
      <c r="E57" s="29">
        <f>SUM(E48:E56)</f>
        <v>10686</v>
      </c>
      <c r="F57" s="29"/>
      <c r="G57" s="29">
        <f>SUM(G48:G56)</f>
        <v>41457</v>
      </c>
      <c r="H57" s="29"/>
      <c r="I57" s="29">
        <f>SUM(I48:I56)</f>
        <v>91399</v>
      </c>
    </row>
  </sheetData>
  <mergeCells count="11">
    <mergeCell ref="D45:E45"/>
    <mergeCell ref="F45:G45"/>
    <mergeCell ref="H45:I45"/>
    <mergeCell ref="D1:F1"/>
    <mergeCell ref="W30:Y30"/>
    <mergeCell ref="Z30:AA30"/>
    <mergeCell ref="AB30:AC30"/>
    <mergeCell ref="G1:H1"/>
    <mergeCell ref="D29:E29"/>
    <mergeCell ref="F29:G29"/>
    <mergeCell ref="H29:I2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E421-BC6C-4A4F-9E4D-1FA35CA4D53A}">
  <sheetPr filterMode="1"/>
  <dimension ref="A1:L51"/>
  <sheetViews>
    <sheetView tabSelected="1" zoomScaleNormal="100" workbookViewId="0">
      <selection activeCell="Q57" sqref="Q57"/>
    </sheetView>
  </sheetViews>
  <sheetFormatPr defaultRowHeight="15" x14ac:dyDescent="0.25"/>
  <cols>
    <col min="2" max="2" width="15.140625" customWidth="1"/>
    <col min="7" max="7" width="11.140625" customWidth="1"/>
    <col min="17" max="17" width="22" bestFit="1" customWidth="1"/>
  </cols>
  <sheetData>
    <row r="1" spans="1:12" x14ac:dyDescent="0.25">
      <c r="A1" s="2"/>
      <c r="B1" s="1" t="s">
        <v>51</v>
      </c>
      <c r="C1" s="1" t="s">
        <v>0</v>
      </c>
      <c r="D1" s="1" t="s">
        <v>1</v>
      </c>
      <c r="E1" s="1" t="s">
        <v>2</v>
      </c>
      <c r="F1" s="1" t="s">
        <v>3</v>
      </c>
    </row>
    <row r="2" spans="1:12" hidden="1" x14ac:dyDescent="0.25">
      <c r="A2" s="1">
        <v>0</v>
      </c>
      <c r="B2" s="56">
        <v>4</v>
      </c>
      <c r="C2" s="18">
        <v>1</v>
      </c>
      <c r="D2" s="38">
        <v>1</v>
      </c>
      <c r="E2" s="18">
        <v>113</v>
      </c>
      <c r="F2" s="18">
        <v>-18.301493112229089</v>
      </c>
      <c r="G2" t="s">
        <v>52</v>
      </c>
    </row>
    <row r="3" spans="1:12" x14ac:dyDescent="0.25">
      <c r="A3" s="1">
        <v>1</v>
      </c>
      <c r="B3" s="56"/>
      <c r="C3" s="18">
        <v>1</v>
      </c>
      <c r="D3" s="38">
        <v>4</v>
      </c>
      <c r="E3" s="18">
        <v>111</v>
      </c>
      <c r="F3" s="18">
        <v>-18.28358697326496</v>
      </c>
      <c r="G3" t="s">
        <v>4</v>
      </c>
    </row>
    <row r="4" spans="1:12" hidden="1" x14ac:dyDescent="0.25">
      <c r="A4" s="1">
        <v>2</v>
      </c>
      <c r="B4" s="56"/>
      <c r="C4" s="18">
        <v>1</v>
      </c>
      <c r="D4" s="38">
        <v>9</v>
      </c>
      <c r="E4" s="18">
        <v>107</v>
      </c>
      <c r="F4" s="18">
        <v>-18.238626223357979</v>
      </c>
      <c r="G4" t="s">
        <v>54</v>
      </c>
    </row>
    <row r="5" spans="1:12" hidden="1" x14ac:dyDescent="0.25">
      <c r="A5" s="1">
        <v>3</v>
      </c>
      <c r="B5" s="56"/>
      <c r="C5" s="18">
        <v>1</v>
      </c>
      <c r="D5" s="38">
        <v>16</v>
      </c>
      <c r="E5" s="18">
        <v>103</v>
      </c>
      <c r="F5" s="18">
        <v>-18.2046186261617</v>
      </c>
      <c r="G5" t="s">
        <v>5</v>
      </c>
    </row>
    <row r="6" spans="1:12" hidden="1" x14ac:dyDescent="0.25">
      <c r="A6" s="1">
        <v>4</v>
      </c>
      <c r="B6" s="56"/>
      <c r="C6" s="18">
        <v>5</v>
      </c>
      <c r="D6" s="18">
        <v>1</v>
      </c>
      <c r="E6" s="18">
        <v>49</v>
      </c>
      <c r="F6" s="18">
        <v>-14.681053949363029</v>
      </c>
      <c r="G6" t="s">
        <v>55</v>
      </c>
    </row>
    <row r="7" spans="1:12" x14ac:dyDescent="0.25">
      <c r="A7" s="1">
        <v>5</v>
      </c>
      <c r="B7" s="56"/>
      <c r="C7" s="18">
        <v>5</v>
      </c>
      <c r="D7" s="18">
        <v>4</v>
      </c>
      <c r="E7" s="18">
        <v>48</v>
      </c>
      <c r="F7" s="18">
        <v>-14.65713099938143</v>
      </c>
    </row>
    <row r="8" spans="1:12" hidden="1" x14ac:dyDescent="0.25">
      <c r="A8" s="1">
        <v>6</v>
      </c>
      <c r="B8" s="56"/>
      <c r="C8" s="18">
        <v>5</v>
      </c>
      <c r="D8" s="18">
        <v>9</v>
      </c>
      <c r="E8" s="18">
        <v>47</v>
      </c>
      <c r="F8" s="18">
        <v>-14.64626223393687</v>
      </c>
    </row>
    <row r="9" spans="1:12" hidden="1" x14ac:dyDescent="0.25">
      <c r="A9" s="1">
        <v>7</v>
      </c>
      <c r="B9" s="56"/>
      <c r="C9" s="18">
        <v>5</v>
      </c>
      <c r="D9" s="18">
        <v>16</v>
      </c>
      <c r="E9" s="18">
        <v>45</v>
      </c>
      <c r="F9" s="18">
        <v>-14.600521834358259</v>
      </c>
      <c r="L9">
        <v>999</v>
      </c>
    </row>
    <row r="10" spans="1:12" hidden="1" x14ac:dyDescent="0.25">
      <c r="A10" s="1">
        <v>8</v>
      </c>
      <c r="B10" s="56"/>
      <c r="C10" s="18">
        <v>10</v>
      </c>
      <c r="D10" s="18">
        <v>1</v>
      </c>
      <c r="E10" s="18">
        <v>34</v>
      </c>
      <c r="F10" s="18">
        <v>-13.084831899417409</v>
      </c>
      <c r="L10">
        <v>999</v>
      </c>
    </row>
    <row r="11" spans="1:12" x14ac:dyDescent="0.25">
      <c r="A11" s="1">
        <v>9</v>
      </c>
      <c r="B11" s="56"/>
      <c r="C11" s="18">
        <v>10</v>
      </c>
      <c r="D11" s="18">
        <v>4</v>
      </c>
      <c r="E11" s="18">
        <v>34</v>
      </c>
      <c r="F11" s="18">
        <v>-13.10583189941741</v>
      </c>
    </row>
    <row r="12" spans="1:12" hidden="1" x14ac:dyDescent="0.25">
      <c r="A12" s="1">
        <v>10</v>
      </c>
      <c r="B12" s="56"/>
      <c r="C12" s="18">
        <v>10</v>
      </c>
      <c r="D12" s="18">
        <v>9</v>
      </c>
      <c r="E12" s="18">
        <v>33</v>
      </c>
      <c r="F12" s="18">
        <v>-13.07579166998611</v>
      </c>
    </row>
    <row r="13" spans="1:12" hidden="1" x14ac:dyDescent="0.25">
      <c r="A13" s="1">
        <v>11</v>
      </c>
      <c r="B13" s="56"/>
      <c r="C13" s="18">
        <v>10</v>
      </c>
      <c r="D13" s="18">
        <v>16</v>
      </c>
      <c r="E13" s="18">
        <v>31</v>
      </c>
      <c r="F13" s="18">
        <v>-12.988579450723179</v>
      </c>
    </row>
    <row r="14" spans="1:12" hidden="1" x14ac:dyDescent="0.25">
      <c r="A14" s="1">
        <v>12</v>
      </c>
      <c r="B14" s="56"/>
      <c r="C14" s="18">
        <v>20</v>
      </c>
      <c r="D14" s="18">
        <v>1</v>
      </c>
      <c r="E14" s="18">
        <v>24</v>
      </c>
      <c r="F14" s="18">
        <v>-11.525981021061501</v>
      </c>
    </row>
    <row r="15" spans="1:12" x14ac:dyDescent="0.25">
      <c r="A15" s="1">
        <v>13</v>
      </c>
      <c r="B15" s="56"/>
      <c r="C15" s="18">
        <v>20</v>
      </c>
      <c r="D15" s="18">
        <v>4</v>
      </c>
      <c r="E15" s="18">
        <v>23</v>
      </c>
      <c r="F15" s="18">
        <v>-11.454256989868121</v>
      </c>
    </row>
    <row r="16" spans="1:12" hidden="1" x14ac:dyDescent="0.25">
      <c r="A16" s="1">
        <v>14</v>
      </c>
      <c r="B16" s="56"/>
      <c r="C16" s="18">
        <v>20</v>
      </c>
      <c r="D16" s="18">
        <v>9</v>
      </c>
      <c r="E16" s="18">
        <v>23</v>
      </c>
      <c r="F16" s="18">
        <v>-11.489256989868119</v>
      </c>
    </row>
    <row r="17" spans="1:6" hidden="1" x14ac:dyDescent="0.25">
      <c r="A17" s="1">
        <v>15</v>
      </c>
      <c r="B17" s="56"/>
      <c r="C17" s="18">
        <v>20</v>
      </c>
      <c r="D17" s="18">
        <v>16</v>
      </c>
      <c r="E17" s="18">
        <v>22</v>
      </c>
      <c r="F17" s="18">
        <v>-11.441410562204091</v>
      </c>
    </row>
    <row r="18" spans="1:6" hidden="1" x14ac:dyDescent="0.25">
      <c r="A18" s="1">
        <v>16</v>
      </c>
      <c r="B18" s="57">
        <v>8</v>
      </c>
      <c r="C18" s="17">
        <v>1</v>
      </c>
      <c r="D18" s="17">
        <v>1</v>
      </c>
      <c r="E18" s="17">
        <v>2</v>
      </c>
      <c r="F18" s="17">
        <v>-0.76214997831969722</v>
      </c>
    </row>
    <row r="19" spans="1:6" x14ac:dyDescent="0.25">
      <c r="A19" s="1">
        <v>17</v>
      </c>
      <c r="B19" s="57"/>
      <c r="C19" s="17">
        <v>1</v>
      </c>
      <c r="D19" s="17">
        <v>4</v>
      </c>
      <c r="E19" s="17">
        <v>2</v>
      </c>
      <c r="F19" s="17">
        <v>-0.78314997831969779</v>
      </c>
    </row>
    <row r="20" spans="1:6" hidden="1" x14ac:dyDescent="0.25">
      <c r="A20" s="1">
        <v>18</v>
      </c>
      <c r="B20" s="57"/>
      <c r="C20" s="17">
        <v>1</v>
      </c>
      <c r="D20" s="17">
        <v>9</v>
      </c>
      <c r="E20" s="17">
        <v>2</v>
      </c>
      <c r="F20" s="17">
        <v>-0.81814997831969982</v>
      </c>
    </row>
    <row r="21" spans="1:6" hidden="1" x14ac:dyDescent="0.25">
      <c r="A21" s="1">
        <v>19</v>
      </c>
      <c r="B21" s="57"/>
      <c r="C21" s="17">
        <v>1</v>
      </c>
      <c r="D21" s="17">
        <v>16</v>
      </c>
      <c r="E21" s="17">
        <v>2</v>
      </c>
      <c r="F21" s="17">
        <v>-0.86714997831970264</v>
      </c>
    </row>
    <row r="22" spans="1:6" hidden="1" x14ac:dyDescent="0.25">
      <c r="A22" s="1">
        <v>20</v>
      </c>
      <c r="B22" s="57"/>
      <c r="C22" s="17">
        <v>5</v>
      </c>
      <c r="D22" s="17">
        <v>1</v>
      </c>
      <c r="E22" s="17">
        <v>1</v>
      </c>
      <c r="F22" s="17">
        <v>1.948000000000226</v>
      </c>
    </row>
    <row r="23" spans="1:6" x14ac:dyDescent="0.25">
      <c r="A23" s="1">
        <v>21</v>
      </c>
      <c r="B23" s="57"/>
      <c r="C23" s="17">
        <v>5</v>
      </c>
      <c r="D23" s="17">
        <v>4</v>
      </c>
      <c r="E23" s="17">
        <v>1</v>
      </c>
      <c r="F23" s="17">
        <v>1.9270000000002261</v>
      </c>
    </row>
    <row r="24" spans="1:6" hidden="1" x14ac:dyDescent="0.25">
      <c r="A24" s="1">
        <v>22</v>
      </c>
      <c r="B24" s="57"/>
      <c r="C24" s="17">
        <v>5</v>
      </c>
      <c r="D24" s="17">
        <v>9</v>
      </c>
      <c r="E24" s="17">
        <v>1</v>
      </c>
      <c r="F24" s="17">
        <v>1.8920000000002251</v>
      </c>
    </row>
    <row r="25" spans="1:6" hidden="1" x14ac:dyDescent="0.25">
      <c r="A25" s="1">
        <v>23</v>
      </c>
      <c r="B25" s="57"/>
      <c r="C25" s="17">
        <v>5</v>
      </c>
      <c r="D25" s="17">
        <v>16</v>
      </c>
      <c r="E25" s="17">
        <v>1</v>
      </c>
      <c r="F25" s="17">
        <v>1.8430000000002229</v>
      </c>
    </row>
    <row r="26" spans="1:6" hidden="1" x14ac:dyDescent="0.25">
      <c r="A26" s="1">
        <v>24</v>
      </c>
      <c r="B26" s="57"/>
      <c r="C26" s="17">
        <v>10</v>
      </c>
      <c r="D26" s="17">
        <v>1</v>
      </c>
      <c r="E26" s="17">
        <v>1</v>
      </c>
      <c r="F26" s="17">
        <v>1.948000000000226</v>
      </c>
    </row>
    <row r="27" spans="1:6" x14ac:dyDescent="0.25">
      <c r="A27" s="1">
        <v>25</v>
      </c>
      <c r="B27" s="57"/>
      <c r="C27" s="17">
        <v>10</v>
      </c>
      <c r="D27" s="17">
        <v>4</v>
      </c>
      <c r="E27" s="17">
        <v>1</v>
      </c>
      <c r="F27" s="17">
        <v>1.9270000000002261</v>
      </c>
    </row>
    <row r="28" spans="1:6" hidden="1" x14ac:dyDescent="0.25">
      <c r="A28" s="1">
        <v>26</v>
      </c>
      <c r="B28" s="57"/>
      <c r="C28" s="17">
        <v>10</v>
      </c>
      <c r="D28" s="17">
        <v>9</v>
      </c>
      <c r="E28" s="17">
        <v>1</v>
      </c>
      <c r="F28" s="17">
        <v>1.8920000000002251</v>
      </c>
    </row>
    <row r="29" spans="1:6" hidden="1" x14ac:dyDescent="0.25">
      <c r="A29" s="1">
        <v>27</v>
      </c>
      <c r="B29" s="57"/>
      <c r="C29" s="17">
        <v>10</v>
      </c>
      <c r="D29" s="17">
        <v>16</v>
      </c>
      <c r="E29" s="17">
        <v>1</v>
      </c>
      <c r="F29" s="17">
        <v>1.8430000000002229</v>
      </c>
    </row>
    <row r="30" spans="1:6" hidden="1" x14ac:dyDescent="0.25">
      <c r="A30" s="1">
        <v>28</v>
      </c>
      <c r="B30" s="57"/>
      <c r="C30" s="17">
        <v>20</v>
      </c>
      <c r="D30" s="17">
        <v>1</v>
      </c>
      <c r="E30" s="17">
        <v>1</v>
      </c>
      <c r="F30" s="17">
        <v>1.948000000000226</v>
      </c>
    </row>
    <row r="31" spans="1:6" x14ac:dyDescent="0.25">
      <c r="A31" s="1">
        <v>29</v>
      </c>
      <c r="B31" s="57"/>
      <c r="C31" s="17">
        <v>20</v>
      </c>
      <c r="D31" s="17">
        <v>4</v>
      </c>
      <c r="E31" s="17">
        <v>1</v>
      </c>
      <c r="F31" s="17">
        <v>1.9270000000002261</v>
      </c>
    </row>
    <row r="32" spans="1:6" hidden="1" x14ac:dyDescent="0.25">
      <c r="A32" s="1">
        <v>30</v>
      </c>
      <c r="B32" s="57"/>
      <c r="C32" s="17">
        <v>20</v>
      </c>
      <c r="D32" s="17">
        <v>9</v>
      </c>
      <c r="E32" s="17">
        <v>1</v>
      </c>
      <c r="F32" s="17">
        <v>1.8920000000002251</v>
      </c>
    </row>
    <row r="33" spans="1:6" hidden="1" x14ac:dyDescent="0.25">
      <c r="A33" s="1">
        <v>31</v>
      </c>
      <c r="B33" s="57"/>
      <c r="C33" s="17">
        <v>20</v>
      </c>
      <c r="D33" s="17">
        <v>16</v>
      </c>
      <c r="E33" s="17">
        <v>1</v>
      </c>
      <c r="F33" s="17">
        <v>1.8430000000002229</v>
      </c>
    </row>
    <row r="34" spans="1:6" hidden="1" x14ac:dyDescent="0.25">
      <c r="A34" s="1">
        <v>32</v>
      </c>
      <c r="B34" s="58">
        <v>12</v>
      </c>
      <c r="C34" s="19">
        <v>1</v>
      </c>
      <c r="D34" s="19">
        <v>1</v>
      </c>
      <c r="E34" s="19">
        <v>1</v>
      </c>
      <c r="F34" s="19">
        <v>1.948000000000226</v>
      </c>
    </row>
    <row r="35" spans="1:6" x14ac:dyDescent="0.25">
      <c r="A35" s="1">
        <v>33</v>
      </c>
      <c r="B35" s="58"/>
      <c r="C35" s="19">
        <v>1</v>
      </c>
      <c r="D35" s="19">
        <v>4</v>
      </c>
      <c r="E35" s="19">
        <v>1</v>
      </c>
      <c r="F35" s="19">
        <v>1.9270000000002261</v>
      </c>
    </row>
    <row r="36" spans="1:6" hidden="1" x14ac:dyDescent="0.25">
      <c r="A36" s="1">
        <v>34</v>
      </c>
      <c r="B36" s="58"/>
      <c r="C36" s="19">
        <v>1</v>
      </c>
      <c r="D36" s="19">
        <v>9</v>
      </c>
      <c r="E36" s="19">
        <v>1</v>
      </c>
      <c r="F36" s="19">
        <v>1.8920000000002251</v>
      </c>
    </row>
    <row r="37" spans="1:6" hidden="1" x14ac:dyDescent="0.25">
      <c r="A37" s="1">
        <v>35</v>
      </c>
      <c r="B37" s="58"/>
      <c r="C37" s="19">
        <v>1</v>
      </c>
      <c r="D37" s="19">
        <v>16</v>
      </c>
      <c r="E37" s="19">
        <v>1</v>
      </c>
      <c r="F37" s="19">
        <v>1.8430000000002229</v>
      </c>
    </row>
    <row r="38" spans="1:6" hidden="1" x14ac:dyDescent="0.25">
      <c r="A38" s="1">
        <v>36</v>
      </c>
      <c r="B38" s="58"/>
      <c r="C38" s="19">
        <v>5</v>
      </c>
      <c r="D38" s="19">
        <v>1</v>
      </c>
      <c r="E38" s="19">
        <v>1</v>
      </c>
      <c r="F38" s="19">
        <v>1.948000000000226</v>
      </c>
    </row>
    <row r="39" spans="1:6" x14ac:dyDescent="0.25">
      <c r="A39" s="1">
        <v>37</v>
      </c>
      <c r="B39" s="58"/>
      <c r="C39" s="19">
        <v>5</v>
      </c>
      <c r="D39" s="19">
        <v>4</v>
      </c>
      <c r="E39" s="19">
        <v>1</v>
      </c>
      <c r="F39" s="19">
        <v>1.9270000000002261</v>
      </c>
    </row>
    <row r="40" spans="1:6" hidden="1" x14ac:dyDescent="0.25">
      <c r="A40" s="1">
        <v>38</v>
      </c>
      <c r="B40" s="58"/>
      <c r="C40" s="19">
        <v>5</v>
      </c>
      <c r="D40" s="19">
        <v>9</v>
      </c>
      <c r="E40" s="19">
        <v>1</v>
      </c>
      <c r="F40" s="19">
        <v>1.8920000000002251</v>
      </c>
    </row>
    <row r="41" spans="1:6" hidden="1" x14ac:dyDescent="0.25">
      <c r="A41" s="1">
        <v>39</v>
      </c>
      <c r="B41" s="58"/>
      <c r="C41" s="19">
        <v>5</v>
      </c>
      <c r="D41" s="19">
        <v>16</v>
      </c>
      <c r="E41" s="19">
        <v>1</v>
      </c>
      <c r="F41" s="19">
        <v>1.8430000000002229</v>
      </c>
    </row>
    <row r="42" spans="1:6" hidden="1" x14ac:dyDescent="0.25">
      <c r="A42" s="1">
        <v>40</v>
      </c>
      <c r="B42" s="58"/>
      <c r="C42" s="19">
        <v>10</v>
      </c>
      <c r="D42" s="19">
        <v>1</v>
      </c>
      <c r="E42" s="19">
        <v>1</v>
      </c>
      <c r="F42" s="19">
        <v>1.948000000000226</v>
      </c>
    </row>
    <row r="43" spans="1:6" x14ac:dyDescent="0.25">
      <c r="A43" s="1">
        <v>41</v>
      </c>
      <c r="B43" s="58"/>
      <c r="C43" s="19">
        <v>10</v>
      </c>
      <c r="D43" s="19">
        <v>4</v>
      </c>
      <c r="E43" s="19">
        <v>1</v>
      </c>
      <c r="F43" s="19">
        <v>1.9270000000002261</v>
      </c>
    </row>
    <row r="44" spans="1:6" hidden="1" x14ac:dyDescent="0.25">
      <c r="A44" s="1">
        <v>42</v>
      </c>
      <c r="B44" s="58"/>
      <c r="C44" s="19">
        <v>10</v>
      </c>
      <c r="D44" s="19">
        <v>9</v>
      </c>
      <c r="E44" s="19">
        <v>1</v>
      </c>
      <c r="F44" s="19">
        <v>1.8920000000002251</v>
      </c>
    </row>
    <row r="45" spans="1:6" hidden="1" x14ac:dyDescent="0.25">
      <c r="A45" s="1">
        <v>43</v>
      </c>
      <c r="B45" s="58"/>
      <c r="C45" s="19">
        <v>10</v>
      </c>
      <c r="D45" s="19">
        <v>16</v>
      </c>
      <c r="E45" s="19">
        <v>1</v>
      </c>
      <c r="F45" s="19">
        <v>1.8430000000002229</v>
      </c>
    </row>
    <row r="46" spans="1:6" hidden="1" x14ac:dyDescent="0.25">
      <c r="A46" s="1">
        <v>44</v>
      </c>
      <c r="B46" s="58"/>
      <c r="C46" s="19">
        <v>20</v>
      </c>
      <c r="D46" s="19">
        <v>1</v>
      </c>
      <c r="E46" s="19">
        <v>1</v>
      </c>
      <c r="F46" s="19">
        <v>1.948000000000226</v>
      </c>
    </row>
    <row r="47" spans="1:6" x14ac:dyDescent="0.25">
      <c r="A47" s="1">
        <v>45</v>
      </c>
      <c r="B47" s="58"/>
      <c r="C47" s="19">
        <v>20</v>
      </c>
      <c r="D47" s="19">
        <v>4</v>
      </c>
      <c r="E47" s="19">
        <v>1</v>
      </c>
      <c r="F47" s="19">
        <v>1.9270000000002261</v>
      </c>
    </row>
    <row r="48" spans="1:6" hidden="1" x14ac:dyDescent="0.25">
      <c r="A48" s="1">
        <v>46</v>
      </c>
      <c r="B48" s="58"/>
      <c r="C48" s="19">
        <v>20</v>
      </c>
      <c r="D48" s="19">
        <v>9</v>
      </c>
      <c r="E48" s="19">
        <v>1</v>
      </c>
      <c r="F48" s="19">
        <v>1.8920000000002251</v>
      </c>
    </row>
    <row r="49" spans="1:6" hidden="1" x14ac:dyDescent="0.25">
      <c r="A49" s="1">
        <v>47</v>
      </c>
      <c r="B49" s="58"/>
      <c r="C49" s="19">
        <v>20</v>
      </c>
      <c r="D49" s="19">
        <v>16</v>
      </c>
      <c r="E49" s="19">
        <v>1</v>
      </c>
      <c r="F49" s="19">
        <v>1.8430000000002229</v>
      </c>
    </row>
    <row r="51" spans="1:6" x14ac:dyDescent="0.25">
      <c r="C51" t="s">
        <v>117</v>
      </c>
    </row>
  </sheetData>
  <autoFilter ref="A1:G49" xr:uid="{1199E421-BC6C-4A4F-9E4D-1FA35CA4D53A}">
    <filterColumn colId="3">
      <filters>
        <filter val="4"/>
      </filters>
    </filterColumn>
  </autoFilter>
  <mergeCells count="3">
    <mergeCell ref="B2:B17"/>
    <mergeCell ref="B18:B33"/>
    <mergeCell ref="B34:B4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BD9D-34F8-4068-A426-E93BFFC8219B}">
  <dimension ref="A2:Q7"/>
  <sheetViews>
    <sheetView topLeftCell="A7" workbookViewId="0">
      <selection activeCell="X4" sqref="A1:XFD1048576"/>
    </sheetView>
  </sheetViews>
  <sheetFormatPr defaultRowHeight="15" x14ac:dyDescent="0.25"/>
  <sheetData>
    <row r="2" spans="1:17" x14ac:dyDescent="0.25">
      <c r="A2" s="59" t="s">
        <v>53</v>
      </c>
      <c r="B2" s="59"/>
      <c r="C2" s="59"/>
      <c r="D2" s="59"/>
      <c r="E2" s="59"/>
      <c r="F2" s="59"/>
      <c r="G2" s="59"/>
    </row>
    <row r="3" spans="1:17" x14ac:dyDescent="0.25">
      <c r="A3" s="3" t="s">
        <v>1</v>
      </c>
      <c r="B3" s="2">
        <v>1</v>
      </c>
      <c r="C3" s="2">
        <v>4</v>
      </c>
      <c r="D3" s="2">
        <v>9</v>
      </c>
      <c r="E3" s="2">
        <v>16</v>
      </c>
      <c r="F3" s="2">
        <v>1</v>
      </c>
      <c r="G3" s="2">
        <v>4</v>
      </c>
      <c r="H3" s="2">
        <v>9</v>
      </c>
      <c r="I3" s="2">
        <v>16</v>
      </c>
      <c r="J3" s="2">
        <v>1</v>
      </c>
      <c r="K3" s="2">
        <v>4</v>
      </c>
      <c r="L3" s="2">
        <v>9</v>
      </c>
      <c r="M3" s="2">
        <v>16</v>
      </c>
      <c r="N3" s="2">
        <v>1</v>
      </c>
      <c r="O3" s="2">
        <v>4</v>
      </c>
      <c r="P3" s="2">
        <v>9</v>
      </c>
      <c r="Q3" s="2">
        <v>16</v>
      </c>
    </row>
    <row r="4" spans="1:17" x14ac:dyDescent="0.25">
      <c r="A4" s="3" t="s">
        <v>2</v>
      </c>
      <c r="B4" s="2">
        <v>113</v>
      </c>
      <c r="C4" s="2">
        <v>111</v>
      </c>
      <c r="D4" s="2">
        <v>107</v>
      </c>
      <c r="E4" s="2">
        <v>103</v>
      </c>
      <c r="F4" s="2">
        <v>49</v>
      </c>
      <c r="G4" s="2">
        <v>48</v>
      </c>
      <c r="H4" s="2">
        <v>47</v>
      </c>
      <c r="I4" s="2">
        <v>45</v>
      </c>
      <c r="J4" s="2">
        <v>34</v>
      </c>
      <c r="K4" s="2">
        <v>34</v>
      </c>
      <c r="L4" s="2">
        <v>33</v>
      </c>
      <c r="M4" s="2">
        <v>31</v>
      </c>
      <c r="N4" s="2">
        <v>24</v>
      </c>
      <c r="O4" s="2">
        <v>23</v>
      </c>
      <c r="P4" s="2">
        <v>23</v>
      </c>
      <c r="Q4" s="2">
        <v>22</v>
      </c>
    </row>
    <row r="5" spans="1:17" x14ac:dyDescent="0.25">
      <c r="A5" s="3" t="s">
        <v>0</v>
      </c>
      <c r="B5" s="2">
        <v>1</v>
      </c>
      <c r="C5" s="2">
        <v>1</v>
      </c>
      <c r="D5" s="2">
        <v>1</v>
      </c>
      <c r="E5" s="2">
        <v>1</v>
      </c>
      <c r="F5" s="2">
        <v>5</v>
      </c>
      <c r="G5" s="2">
        <v>5</v>
      </c>
      <c r="H5" s="2">
        <v>5</v>
      </c>
      <c r="I5" s="2">
        <v>5</v>
      </c>
      <c r="J5" s="2">
        <v>10</v>
      </c>
      <c r="K5" s="2">
        <v>10</v>
      </c>
      <c r="L5" s="2">
        <v>10</v>
      </c>
      <c r="M5" s="2">
        <v>10</v>
      </c>
      <c r="N5" s="2">
        <v>20</v>
      </c>
      <c r="O5" s="2">
        <v>20</v>
      </c>
      <c r="P5" s="2">
        <v>20</v>
      </c>
      <c r="Q5" s="2">
        <v>20</v>
      </c>
    </row>
    <row r="7" spans="1:17" ht="16.5" customHeight="1" x14ac:dyDescent="0.25"/>
  </sheetData>
  <mergeCells count="1">
    <mergeCell ref="A2:G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CD03-4CE0-494A-955A-05220F1E3D12}">
  <dimension ref="A1:F31"/>
  <sheetViews>
    <sheetView zoomScaleNormal="100" workbookViewId="0">
      <selection activeCell="D10" sqref="D10"/>
    </sheetView>
  </sheetViews>
  <sheetFormatPr defaultRowHeight="15" x14ac:dyDescent="0.25"/>
  <cols>
    <col min="1" max="1" width="37.5703125" customWidth="1"/>
    <col min="2" max="2" width="33.5703125" customWidth="1"/>
    <col min="3" max="3" width="29" customWidth="1"/>
    <col min="4" max="4" width="41.7109375" customWidth="1"/>
    <col min="5" max="5" width="33.5703125" bestFit="1" customWidth="1"/>
    <col min="6" max="6" width="40.5703125" customWidth="1"/>
  </cols>
  <sheetData>
    <row r="1" spans="1:6" ht="15.75" x14ac:dyDescent="0.25">
      <c r="A1" s="16" t="s">
        <v>30</v>
      </c>
    </row>
    <row r="2" spans="1:6" ht="30" customHeight="1" x14ac:dyDescent="0.25">
      <c r="A2" s="4" t="s">
        <v>9</v>
      </c>
      <c r="B2" s="8" t="s">
        <v>6</v>
      </c>
      <c r="C2" s="8" t="s">
        <v>7</v>
      </c>
      <c r="D2" s="8" t="s">
        <v>8</v>
      </c>
      <c r="F2" s="6" t="s">
        <v>31</v>
      </c>
    </row>
    <row r="3" spans="1:6" x14ac:dyDescent="0.25">
      <c r="A3" s="5" t="s">
        <v>19</v>
      </c>
      <c r="B3" s="9">
        <v>2</v>
      </c>
      <c r="C3" s="9">
        <v>2</v>
      </c>
      <c r="D3" s="9">
        <v>2</v>
      </c>
    </row>
    <row r="4" spans="1:6" x14ac:dyDescent="0.25">
      <c r="A4" s="9" t="s">
        <v>12</v>
      </c>
      <c r="B4" s="10">
        <v>4</v>
      </c>
      <c r="C4" s="10">
        <v>8</v>
      </c>
      <c r="D4" s="10">
        <v>12</v>
      </c>
    </row>
    <row r="5" spans="1:6" x14ac:dyDescent="0.25">
      <c r="A5" s="9" t="s">
        <v>1</v>
      </c>
      <c r="B5" s="10">
        <v>1</v>
      </c>
      <c r="C5" s="10">
        <v>4</v>
      </c>
      <c r="D5" s="10">
        <v>9</v>
      </c>
    </row>
    <row r="6" spans="1:6" x14ac:dyDescent="0.25">
      <c r="A6" s="9" t="s">
        <v>10</v>
      </c>
      <c r="B6" s="10">
        <v>2</v>
      </c>
      <c r="C6" s="10" t="s">
        <v>28</v>
      </c>
      <c r="D6" s="10" t="s">
        <v>27</v>
      </c>
    </row>
    <row r="7" spans="1:6" x14ac:dyDescent="0.25">
      <c r="A7" s="9" t="s">
        <v>11</v>
      </c>
      <c r="B7" s="10">
        <v>2</v>
      </c>
      <c r="C7" s="10" t="s">
        <v>28</v>
      </c>
      <c r="D7" s="10" t="s">
        <v>27</v>
      </c>
    </row>
    <row r="8" spans="1:6" x14ac:dyDescent="0.25">
      <c r="A8" s="9" t="s">
        <v>13</v>
      </c>
      <c r="B8" s="11" t="s">
        <v>33</v>
      </c>
      <c r="C8" s="11" t="s">
        <v>34</v>
      </c>
      <c r="D8" s="10" t="s">
        <v>35</v>
      </c>
      <c r="F8" s="26" t="s">
        <v>107</v>
      </c>
    </row>
    <row r="9" spans="1:6" x14ac:dyDescent="0.25">
      <c r="A9" s="12" t="s">
        <v>45</v>
      </c>
      <c r="B9" s="10">
        <v>1</v>
      </c>
      <c r="C9" s="11" t="s">
        <v>47</v>
      </c>
      <c r="D9" s="10" t="s">
        <v>46</v>
      </c>
      <c r="F9" s="26" t="s">
        <v>108</v>
      </c>
    </row>
    <row r="10" spans="1:6" x14ac:dyDescent="0.25">
      <c r="A10" s="12" t="s">
        <v>109</v>
      </c>
      <c r="B10" s="10" t="s">
        <v>112</v>
      </c>
      <c r="C10" s="10" t="s">
        <v>110</v>
      </c>
      <c r="D10" s="10" t="s">
        <v>111</v>
      </c>
    </row>
    <row r="11" spans="1:6" x14ac:dyDescent="0.25">
      <c r="A11" s="12" t="s">
        <v>116</v>
      </c>
      <c r="B11" s="10">
        <v>51</v>
      </c>
      <c r="C11" s="10" t="s">
        <v>43</v>
      </c>
      <c r="D11" s="10" t="s">
        <v>42</v>
      </c>
      <c r="E11" s="7"/>
    </row>
    <row r="12" spans="1:6" x14ac:dyDescent="0.25">
      <c r="A12" s="9" t="s">
        <v>14</v>
      </c>
      <c r="B12" s="10" t="s">
        <v>24</v>
      </c>
      <c r="C12" s="10" t="s">
        <v>16</v>
      </c>
      <c r="D12" s="10" t="s">
        <v>17</v>
      </c>
      <c r="E12" s="22" t="s">
        <v>39</v>
      </c>
    </row>
    <row r="13" spans="1:6" ht="30" x14ac:dyDescent="0.25">
      <c r="A13" s="9" t="s">
        <v>15</v>
      </c>
      <c r="B13" s="10" t="s">
        <v>24</v>
      </c>
      <c r="C13" s="10" t="s">
        <v>16</v>
      </c>
      <c r="D13" s="10" t="s">
        <v>17</v>
      </c>
      <c r="E13" s="7" t="s">
        <v>40</v>
      </c>
    </row>
    <row r="15" spans="1:6" ht="15.75" x14ac:dyDescent="0.25">
      <c r="A15" s="16" t="s">
        <v>29</v>
      </c>
    </row>
    <row r="16" spans="1:6" x14ac:dyDescent="0.25">
      <c r="A16" s="4" t="s">
        <v>9</v>
      </c>
      <c r="B16" s="8" t="s">
        <v>6</v>
      </c>
      <c r="C16" s="8" t="s">
        <v>7</v>
      </c>
      <c r="D16" s="8" t="s">
        <v>8</v>
      </c>
    </row>
    <row r="17" spans="1:5" x14ac:dyDescent="0.25">
      <c r="A17" s="13" t="s">
        <v>18</v>
      </c>
      <c r="B17" s="14">
        <v>2</v>
      </c>
      <c r="C17" s="14">
        <v>2</v>
      </c>
      <c r="D17" s="14">
        <v>2</v>
      </c>
    </row>
    <row r="18" spans="1:5" x14ac:dyDescent="0.25">
      <c r="A18" s="13" t="s">
        <v>20</v>
      </c>
      <c r="B18" s="14" t="s">
        <v>21</v>
      </c>
      <c r="C18" s="14" t="s">
        <v>22</v>
      </c>
      <c r="D18" s="14" t="s">
        <v>23</v>
      </c>
    </row>
    <row r="19" spans="1:5" x14ac:dyDescent="0.25">
      <c r="A19" s="14" t="s">
        <v>1</v>
      </c>
      <c r="B19" s="15">
        <v>2</v>
      </c>
      <c r="C19" s="15">
        <v>3</v>
      </c>
      <c r="D19" s="15">
        <v>9</v>
      </c>
    </row>
    <row r="20" spans="1:5" x14ac:dyDescent="0.25">
      <c r="A20" s="14" t="s">
        <v>10</v>
      </c>
      <c r="B20" s="15">
        <v>2</v>
      </c>
      <c r="C20" s="15" t="s">
        <v>28</v>
      </c>
      <c r="D20" s="15" t="s">
        <v>26</v>
      </c>
    </row>
    <row r="21" spans="1:5" x14ac:dyDescent="0.25">
      <c r="A21" s="14" t="s">
        <v>11</v>
      </c>
      <c r="B21" s="15">
        <v>2</v>
      </c>
      <c r="C21" s="15" t="s">
        <v>28</v>
      </c>
      <c r="D21" s="15" t="s">
        <v>26</v>
      </c>
    </row>
    <row r="22" spans="1:5" x14ac:dyDescent="0.25">
      <c r="A22" s="14" t="s">
        <v>32</v>
      </c>
      <c r="B22" s="15" t="s">
        <v>36</v>
      </c>
      <c r="C22" s="15" t="s">
        <v>37</v>
      </c>
      <c r="D22" s="15" t="s">
        <v>38</v>
      </c>
    </row>
    <row r="23" spans="1:5" x14ac:dyDescent="0.25">
      <c r="A23" s="12" t="s">
        <v>45</v>
      </c>
      <c r="B23" s="10" t="s">
        <v>48</v>
      </c>
      <c r="C23" s="11" t="s">
        <v>49</v>
      </c>
      <c r="D23" s="10" t="s">
        <v>50</v>
      </c>
    </row>
    <row r="24" spans="1:5" x14ac:dyDescent="0.25">
      <c r="A24" s="14" t="s">
        <v>14</v>
      </c>
      <c r="B24" s="15" t="s">
        <v>56</v>
      </c>
      <c r="C24" s="15" t="s">
        <v>16</v>
      </c>
      <c r="D24" s="15" t="s">
        <v>25</v>
      </c>
    </row>
    <row r="25" spans="1:5" x14ac:dyDescent="0.25">
      <c r="A25" s="14" t="s">
        <v>15</v>
      </c>
      <c r="B25" s="15" t="s">
        <v>56</v>
      </c>
      <c r="C25" s="15" t="s">
        <v>16</v>
      </c>
      <c r="D25" s="15" t="s">
        <v>25</v>
      </c>
    </row>
    <row r="26" spans="1:5" x14ac:dyDescent="0.25">
      <c r="A26" s="14" t="s">
        <v>109</v>
      </c>
      <c r="B26" s="15" t="s">
        <v>113</v>
      </c>
      <c r="C26" s="15" t="s">
        <v>115</v>
      </c>
      <c r="D26" s="15" t="s">
        <v>114</v>
      </c>
    </row>
    <row r="27" spans="1:5" x14ac:dyDescent="0.25">
      <c r="A27" s="14" t="s">
        <v>116</v>
      </c>
      <c r="B27" s="15">
        <v>561</v>
      </c>
      <c r="C27" s="15">
        <v>5661</v>
      </c>
      <c r="D27" s="15" t="s">
        <v>44</v>
      </c>
      <c r="E27" s="7"/>
    </row>
    <row r="28" spans="1:5" x14ac:dyDescent="0.25">
      <c r="A28" s="36" t="s">
        <v>41</v>
      </c>
      <c r="B28" s="37">
        <v>1377</v>
      </c>
      <c r="C28" s="37">
        <v>22113</v>
      </c>
      <c r="D28" s="37">
        <v>375921</v>
      </c>
    </row>
    <row r="31" spans="1:5" x14ac:dyDescent="0.25">
      <c r="A31" s="20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BFBE5-E863-404A-B4C1-E6BA140AC57F}">
  <dimension ref="A1:T8"/>
  <sheetViews>
    <sheetView zoomScale="130" zoomScaleNormal="130" workbookViewId="0">
      <selection activeCell="Q3" sqref="Q3:Q5"/>
    </sheetView>
  </sheetViews>
  <sheetFormatPr defaultRowHeight="15" x14ac:dyDescent="0.25"/>
  <cols>
    <col min="3" max="3" width="11.5703125" customWidth="1"/>
    <col min="4" max="4" width="6.7109375" customWidth="1"/>
    <col min="5" max="5" width="10.85546875" hidden="1" customWidth="1"/>
    <col min="10" max="10" width="10.7109375" customWidth="1"/>
    <col min="11" max="11" width="10" customWidth="1"/>
    <col min="12" max="12" width="13.140625" hidden="1" customWidth="1"/>
    <col min="13" max="13" width="15" customWidth="1"/>
    <col min="16" max="16" width="11.140625" customWidth="1"/>
    <col min="19" max="19" width="7.42578125" hidden="1" customWidth="1"/>
    <col min="24" max="24" width="13.28515625" customWidth="1"/>
  </cols>
  <sheetData>
    <row r="1" spans="1:20" x14ac:dyDescent="0.25">
      <c r="A1" s="60" t="s">
        <v>119</v>
      </c>
      <c r="B1" s="60"/>
      <c r="C1" s="60"/>
      <c r="D1" s="60"/>
      <c r="E1" s="60"/>
      <c r="F1" s="60"/>
      <c r="H1" s="60" t="s">
        <v>122</v>
      </c>
      <c r="I1" s="60"/>
      <c r="J1" s="60"/>
      <c r="K1" s="60"/>
      <c r="L1" s="60"/>
      <c r="M1" s="60"/>
      <c r="O1" s="61" t="s">
        <v>120</v>
      </c>
      <c r="P1" s="61"/>
      <c r="Q1" s="61"/>
      <c r="R1" s="61"/>
      <c r="S1" s="61"/>
      <c r="T1" s="61"/>
    </row>
    <row r="2" spans="1:20" x14ac:dyDescent="0.25">
      <c r="A2" s="39" t="s">
        <v>0</v>
      </c>
      <c r="B2" s="39" t="s">
        <v>1</v>
      </c>
      <c r="C2" s="39" t="s">
        <v>121</v>
      </c>
      <c r="D2" s="39" t="s">
        <v>2</v>
      </c>
      <c r="E2" s="39" t="s">
        <v>118</v>
      </c>
      <c r="F2" s="39" t="s">
        <v>3</v>
      </c>
      <c r="H2" t="s">
        <v>0</v>
      </c>
      <c r="I2" t="s">
        <v>1</v>
      </c>
      <c r="J2" t="s">
        <v>51</v>
      </c>
      <c r="K2" t="s">
        <v>2</v>
      </c>
      <c r="L2" t="s">
        <v>118</v>
      </c>
      <c r="M2" t="s">
        <v>3</v>
      </c>
      <c r="O2" s="10" t="s">
        <v>0</v>
      </c>
      <c r="P2" s="10" t="s">
        <v>1</v>
      </c>
      <c r="Q2" s="44" t="s">
        <v>121</v>
      </c>
      <c r="R2" s="44" t="s">
        <v>2</v>
      </c>
      <c r="S2" s="10" t="s">
        <v>118</v>
      </c>
      <c r="T2" s="10" t="s">
        <v>3</v>
      </c>
    </row>
    <row r="3" spans="1:20" x14ac:dyDescent="0.25">
      <c r="A3" s="41">
        <v>1</v>
      </c>
      <c r="B3" s="62">
        <v>4</v>
      </c>
      <c r="C3" s="62">
        <v>4</v>
      </c>
      <c r="D3" s="41">
        <v>14</v>
      </c>
      <c r="E3" s="41">
        <v>-17.999999999999702</v>
      </c>
      <c r="F3" s="41">
        <v>-18.293981496512899</v>
      </c>
      <c r="H3" s="2">
        <v>1</v>
      </c>
      <c r="I3" s="62">
        <v>4</v>
      </c>
      <c r="J3" s="62">
        <v>4</v>
      </c>
      <c r="K3" s="2">
        <v>35</v>
      </c>
      <c r="L3" s="2">
        <v>-17.999999999999702</v>
      </c>
      <c r="M3" s="2">
        <v>-18.1087242576873</v>
      </c>
      <c r="O3" s="40">
        <v>1</v>
      </c>
      <c r="P3" s="62">
        <v>4</v>
      </c>
      <c r="Q3" s="64">
        <v>4</v>
      </c>
      <c r="R3" s="45">
        <v>110</v>
      </c>
      <c r="S3" s="40">
        <v>-17.999999999999702</v>
      </c>
      <c r="T3" s="40">
        <v>-18.015173946529998</v>
      </c>
    </row>
    <row r="4" spans="1:20" x14ac:dyDescent="0.25">
      <c r="A4" s="41">
        <v>5</v>
      </c>
      <c r="B4" s="62"/>
      <c r="C4" s="62"/>
      <c r="D4" s="41">
        <v>6</v>
      </c>
      <c r="E4" s="41">
        <v>-14.3999999999997</v>
      </c>
      <c r="F4" s="41">
        <v>-14.9730539493631</v>
      </c>
      <c r="H4" s="2">
        <v>5</v>
      </c>
      <c r="I4" s="62"/>
      <c r="J4" s="62"/>
      <c r="K4" s="2">
        <v>15</v>
      </c>
      <c r="L4" s="2">
        <v>-14.3999999999997</v>
      </c>
      <c r="M4" s="2">
        <v>-14.575199826559199</v>
      </c>
      <c r="O4" s="40">
        <v>5</v>
      </c>
      <c r="P4" s="67"/>
      <c r="Q4" s="65">
        <v>4</v>
      </c>
      <c r="R4" s="45">
        <v>48</v>
      </c>
      <c r="S4" s="40">
        <v>-14.3999999999997</v>
      </c>
      <c r="T4" s="40">
        <v>-14.452107898726201</v>
      </c>
    </row>
    <row r="5" spans="1:20" x14ac:dyDescent="0.25">
      <c r="A5" s="41">
        <v>10</v>
      </c>
      <c r="B5" s="62"/>
      <c r="C5" s="62"/>
      <c r="D5" s="41">
        <v>4</v>
      </c>
      <c r="E5" s="41">
        <v>-12.799999999999599</v>
      </c>
      <c r="F5" s="41">
        <v>-13.506919324309001</v>
      </c>
      <c r="H5" s="2">
        <v>10</v>
      </c>
      <c r="I5" s="62"/>
      <c r="J5" s="62"/>
      <c r="K5" s="2">
        <v>10</v>
      </c>
      <c r="L5" s="2">
        <v>-12.799999999999599</v>
      </c>
      <c r="M5" s="2">
        <v>-12.9425211677686</v>
      </c>
      <c r="O5" s="40">
        <v>10</v>
      </c>
      <c r="P5" s="68"/>
      <c r="Q5" s="66">
        <v>4</v>
      </c>
      <c r="R5" s="45">
        <v>33</v>
      </c>
      <c r="S5" s="40">
        <v>-12.799999999999599</v>
      </c>
      <c r="T5" s="40">
        <v>-12.859663798834999</v>
      </c>
    </row>
    <row r="6" spans="1:20" x14ac:dyDescent="0.25">
      <c r="A6" s="41">
        <v>1</v>
      </c>
      <c r="B6" s="62">
        <v>1</v>
      </c>
      <c r="C6" s="62">
        <v>8</v>
      </c>
      <c r="D6" s="41">
        <v>1</v>
      </c>
      <c r="E6" s="41">
        <v>-0.499999999999509</v>
      </c>
      <c r="F6" s="41">
        <v>-6.4159999999999897</v>
      </c>
      <c r="H6" s="2">
        <v>1</v>
      </c>
      <c r="I6" s="62">
        <v>1</v>
      </c>
      <c r="J6" s="62">
        <v>8</v>
      </c>
      <c r="K6" s="2">
        <v>1</v>
      </c>
      <c r="L6" s="2">
        <v>-0.499999999999509</v>
      </c>
      <c r="M6" s="2">
        <v>-2.4159999999999999</v>
      </c>
      <c r="O6" s="40">
        <v>1</v>
      </c>
      <c r="P6" s="62">
        <v>1</v>
      </c>
      <c r="Q6" s="64">
        <v>8</v>
      </c>
      <c r="R6" s="45">
        <v>2</v>
      </c>
      <c r="S6" s="40">
        <v>-0.499999999999509</v>
      </c>
      <c r="T6" s="40">
        <v>-2.2030621722038299</v>
      </c>
    </row>
    <row r="7" spans="1:20" x14ac:dyDescent="0.25">
      <c r="A7" s="41">
        <v>5</v>
      </c>
      <c r="B7" s="62"/>
      <c r="C7" s="62"/>
      <c r="D7" s="41">
        <v>1</v>
      </c>
      <c r="E7" s="41">
        <v>-9.9999999999504E-2</v>
      </c>
      <c r="F7" s="41">
        <v>-6.4159999999999897</v>
      </c>
      <c r="H7" s="2">
        <v>5</v>
      </c>
      <c r="I7" s="62"/>
      <c r="J7" s="62"/>
      <c r="K7" s="2">
        <v>1</v>
      </c>
      <c r="L7" s="2">
        <v>-9.9999999999504E-2</v>
      </c>
      <c r="M7" s="2">
        <v>-2.4159999999999999</v>
      </c>
      <c r="O7" s="40">
        <v>5</v>
      </c>
      <c r="P7" s="67"/>
      <c r="Q7" s="65"/>
      <c r="R7" s="45">
        <v>1</v>
      </c>
      <c r="S7" s="40">
        <v>-9.9999999999504E-2</v>
      </c>
      <c r="T7" s="40">
        <v>-0.43629995663981103</v>
      </c>
    </row>
    <row r="8" spans="1:20" x14ac:dyDescent="0.25">
      <c r="A8" s="41">
        <v>10</v>
      </c>
      <c r="B8" s="63"/>
      <c r="C8" s="63"/>
      <c r="D8" s="41">
        <v>1</v>
      </c>
      <c r="E8" s="41">
        <v>-9.9999999999504E-2</v>
      </c>
      <c r="F8" s="41">
        <v>-6.4159999999999897</v>
      </c>
      <c r="H8" s="2">
        <v>10</v>
      </c>
      <c r="I8" s="63"/>
      <c r="J8" s="63"/>
      <c r="K8" s="2">
        <v>1</v>
      </c>
      <c r="L8" s="2">
        <v>-9.9999999999504E-2</v>
      </c>
      <c r="M8" s="2">
        <v>-2.4159999999999999</v>
      </c>
      <c r="O8" s="40">
        <v>10</v>
      </c>
      <c r="P8" s="68"/>
      <c r="Q8" s="66"/>
      <c r="R8" s="45">
        <v>1</v>
      </c>
      <c r="S8" s="40">
        <v>-9.9999999999504E-2</v>
      </c>
      <c r="T8" s="40">
        <v>-0.43629995663981103</v>
      </c>
    </row>
  </sheetData>
  <mergeCells count="15">
    <mergeCell ref="A1:F1"/>
    <mergeCell ref="O1:T1"/>
    <mergeCell ref="B3:B5"/>
    <mergeCell ref="C3:C5"/>
    <mergeCell ref="B6:B8"/>
    <mergeCell ref="C6:C8"/>
    <mergeCell ref="Q3:Q5"/>
    <mergeCell ref="P3:P5"/>
    <mergeCell ref="Q6:Q8"/>
    <mergeCell ref="P6:P8"/>
    <mergeCell ref="H1:M1"/>
    <mergeCell ref="I3:I5"/>
    <mergeCell ref="J3:J5"/>
    <mergeCell ref="I6:I8"/>
    <mergeCell ref="J6:J8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C23-C870-4AF3-AA11-165369143358}">
  <dimension ref="A2:J11"/>
  <sheetViews>
    <sheetView workbookViewId="0">
      <selection activeCell="N13" sqref="N13"/>
    </sheetView>
  </sheetViews>
  <sheetFormatPr defaultRowHeight="15" x14ac:dyDescent="0.25"/>
  <cols>
    <col min="1" max="1" width="15.85546875" customWidth="1"/>
  </cols>
  <sheetData>
    <row r="2" spans="1:10" x14ac:dyDescent="0.25">
      <c r="A2" s="59" t="s">
        <v>123</v>
      </c>
      <c r="B2" s="59"/>
      <c r="C2" s="59"/>
      <c r="D2" s="59"/>
      <c r="E2" s="59"/>
      <c r="F2" s="59"/>
      <c r="G2" s="59"/>
    </row>
    <row r="3" spans="1:10" x14ac:dyDescent="0.25">
      <c r="A3" s="3" t="s">
        <v>126</v>
      </c>
      <c r="B3" s="2">
        <v>1</v>
      </c>
      <c r="C3" s="2">
        <v>5</v>
      </c>
      <c r="D3" s="38">
        <v>10</v>
      </c>
      <c r="E3" s="2">
        <v>1</v>
      </c>
      <c r="F3" s="2">
        <v>5</v>
      </c>
      <c r="G3" s="38">
        <v>10</v>
      </c>
      <c r="H3" s="2">
        <v>1</v>
      </c>
      <c r="I3" s="2">
        <v>5</v>
      </c>
      <c r="J3" s="38">
        <v>10</v>
      </c>
    </row>
    <row r="4" spans="1:10" x14ac:dyDescent="0.25">
      <c r="A4" s="3" t="s">
        <v>2</v>
      </c>
      <c r="B4" s="2">
        <v>14</v>
      </c>
      <c r="C4" s="2">
        <v>35</v>
      </c>
      <c r="D4" s="2">
        <v>110</v>
      </c>
      <c r="E4" s="2">
        <v>6</v>
      </c>
      <c r="F4" s="2">
        <v>15</v>
      </c>
      <c r="G4" s="2">
        <v>48</v>
      </c>
      <c r="H4" s="2">
        <v>4</v>
      </c>
      <c r="I4" s="2">
        <v>10</v>
      </c>
      <c r="J4" s="2">
        <v>33</v>
      </c>
    </row>
    <row r="5" spans="1:10" x14ac:dyDescent="0.25">
      <c r="A5" s="3" t="s">
        <v>0</v>
      </c>
      <c r="B5" s="2">
        <v>1</v>
      </c>
      <c r="C5" s="2">
        <v>1</v>
      </c>
      <c r="D5" s="2">
        <v>1</v>
      </c>
      <c r="E5" s="2">
        <v>5</v>
      </c>
      <c r="F5" s="2">
        <v>5</v>
      </c>
      <c r="G5" s="2">
        <v>5</v>
      </c>
      <c r="H5" s="2">
        <v>10</v>
      </c>
      <c r="I5" s="2">
        <v>10</v>
      </c>
      <c r="J5" s="2">
        <v>10</v>
      </c>
    </row>
    <row r="7" spans="1:10" ht="16.5" customHeight="1" x14ac:dyDescent="0.25"/>
    <row r="8" spans="1:10" x14ac:dyDescent="0.25">
      <c r="A8" s="59" t="s">
        <v>124</v>
      </c>
      <c r="B8" s="59"/>
      <c r="C8" s="59"/>
      <c r="D8" s="59"/>
      <c r="E8" s="59"/>
      <c r="F8" s="59"/>
      <c r="G8" s="59"/>
    </row>
    <row r="9" spans="1:10" x14ac:dyDescent="0.25">
      <c r="A9" s="3" t="s">
        <v>125</v>
      </c>
      <c r="B9" s="2">
        <v>1</v>
      </c>
      <c r="C9" s="2">
        <v>5</v>
      </c>
      <c r="D9" s="2">
        <v>10</v>
      </c>
      <c r="E9" s="2">
        <v>1</v>
      </c>
      <c r="F9" s="2">
        <v>5</v>
      </c>
      <c r="G9" s="2">
        <v>10</v>
      </c>
      <c r="H9" s="2">
        <v>1</v>
      </c>
      <c r="I9" s="2">
        <v>5</v>
      </c>
      <c r="J9" s="2">
        <v>10</v>
      </c>
    </row>
    <row r="10" spans="1:10" x14ac:dyDescent="0.25">
      <c r="A10" s="3" t="s">
        <v>2</v>
      </c>
      <c r="B10" s="2">
        <v>1</v>
      </c>
      <c r="C10" s="2">
        <v>1</v>
      </c>
      <c r="D10" s="2">
        <v>2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 x14ac:dyDescent="0.25">
      <c r="A11" s="3" t="s">
        <v>0</v>
      </c>
      <c r="B11" s="2">
        <v>1</v>
      </c>
      <c r="C11" s="2">
        <v>1</v>
      </c>
      <c r="D11" s="2">
        <v>1</v>
      </c>
      <c r="E11" s="2">
        <v>5</v>
      </c>
      <c r="F11" s="2">
        <v>5</v>
      </c>
      <c r="G11" s="2">
        <v>5</v>
      </c>
      <c r="H11" s="2">
        <v>10</v>
      </c>
      <c r="I11" s="2">
        <v>10</v>
      </c>
      <c r="J11" s="2">
        <v>10</v>
      </c>
    </row>
  </sheetData>
  <mergeCells count="2">
    <mergeCell ref="A8:G8"/>
    <mergeCell ref="A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AMM_BNN_Recieved_Power2</vt:lpstr>
      <vt:lpstr>MAM_N_Recieved_Power</vt:lpstr>
      <vt:lpstr>opt_pw_anys</vt:lpstr>
      <vt:lpstr>Fix_N_nip_4B_M</vt:lpstr>
      <vt:lpstr>graph2</vt:lpstr>
      <vt:lpstr>Hex_m</vt:lpstr>
      <vt:lpstr>N_M_Latest</vt:lpstr>
      <vt:lpstr>graph3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Alo, Oluwaseun</cp:lastModifiedBy>
  <dcterms:created xsi:type="dcterms:W3CDTF">2023-05-23T15:33:37Z</dcterms:created>
  <dcterms:modified xsi:type="dcterms:W3CDTF">2025-01-23T21:26:23Z</dcterms:modified>
</cp:coreProperties>
</file>