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SS REVISION\"/>
    </mc:Choice>
  </mc:AlternateContent>
  <bookViews>
    <workbookView xWindow="0" yWindow="0" windowWidth="28800" windowHeight="12435" activeTab="4"/>
  </bookViews>
  <sheets>
    <sheet name="Source DATA" sheetId="6" r:id="rId1"/>
    <sheet name="DATASET" sheetId="2" r:id="rId2"/>
    <sheet name="MGGP" sheetId="1" r:id="rId3"/>
    <sheet name="NN-PSO" sheetId="4" r:id="rId4"/>
    <sheet name="MAE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4" l="1"/>
  <c r="Q20" i="4"/>
  <c r="P20" i="4"/>
  <c r="J20" i="4"/>
  <c r="I20" i="4"/>
  <c r="K20" i="4" s="1"/>
  <c r="R19" i="4"/>
  <c r="Q19" i="4"/>
  <c r="P19" i="4"/>
  <c r="J19" i="4"/>
  <c r="I19" i="4"/>
  <c r="K19" i="4" s="1"/>
  <c r="R18" i="4"/>
  <c r="Q18" i="4"/>
  <c r="P18" i="4"/>
  <c r="K18" i="4"/>
  <c r="J18" i="4"/>
  <c r="I18" i="4"/>
  <c r="R17" i="4"/>
  <c r="Q17" i="4"/>
  <c r="P17" i="4"/>
  <c r="J17" i="4"/>
  <c r="I17" i="4"/>
  <c r="K17" i="4" s="1"/>
  <c r="R16" i="4"/>
  <c r="Q16" i="4"/>
  <c r="P16" i="4"/>
  <c r="J16" i="4"/>
  <c r="I16" i="4"/>
  <c r="K16" i="4" s="1"/>
  <c r="R15" i="4"/>
  <c r="Q15" i="4"/>
  <c r="P15" i="4"/>
  <c r="J15" i="4"/>
  <c r="I15" i="4"/>
  <c r="K15" i="4" s="1"/>
  <c r="R14" i="4"/>
  <c r="Q14" i="4"/>
  <c r="P14" i="4"/>
  <c r="K14" i="4"/>
  <c r="J14" i="4"/>
  <c r="I14" i="4"/>
  <c r="R13" i="4"/>
  <c r="Q13" i="4"/>
  <c r="P13" i="4"/>
  <c r="J13" i="4"/>
  <c r="I13" i="4"/>
  <c r="K13" i="4" s="1"/>
  <c r="R12" i="4"/>
  <c r="Q12" i="4"/>
  <c r="P12" i="4"/>
  <c r="J12" i="4"/>
  <c r="I12" i="4"/>
  <c r="K12" i="4" s="1"/>
  <c r="R11" i="4"/>
  <c r="Q11" i="4"/>
  <c r="P11" i="4"/>
  <c r="J11" i="4"/>
  <c r="I11" i="4"/>
  <c r="K11" i="4" s="1"/>
  <c r="AC12" i="5"/>
  <c r="AA12" i="5"/>
  <c r="Z12" i="5"/>
  <c r="AB12" i="5" s="1"/>
  <c r="G12" i="5"/>
  <c r="E12" i="5"/>
  <c r="D12" i="5"/>
  <c r="F12" i="5" s="1"/>
  <c r="AC11" i="5"/>
  <c r="AA11" i="5"/>
  <c r="Z11" i="5"/>
  <c r="AB11" i="5" s="1"/>
  <c r="G11" i="5"/>
  <c r="E11" i="5"/>
  <c r="D11" i="5"/>
  <c r="F11" i="5" s="1"/>
  <c r="AC10" i="5"/>
  <c r="AA10" i="5"/>
  <c r="Z10" i="5"/>
  <c r="AB10" i="5" s="1"/>
  <c r="G10" i="5"/>
  <c r="E10" i="5"/>
  <c r="D10" i="5"/>
  <c r="F10" i="5" s="1"/>
  <c r="AC9" i="5"/>
  <c r="AA9" i="5"/>
  <c r="Z9" i="5"/>
  <c r="AB9" i="5" s="1"/>
  <c r="G9" i="5"/>
  <c r="E9" i="5"/>
  <c r="D9" i="5"/>
  <c r="F9" i="5" s="1"/>
  <c r="AC8" i="5"/>
  <c r="AA8" i="5"/>
  <c r="Z8" i="5"/>
  <c r="AB8" i="5" s="1"/>
  <c r="G8" i="5"/>
  <c r="E8" i="5"/>
  <c r="D8" i="5"/>
  <c r="F8" i="5" s="1"/>
  <c r="AC7" i="5"/>
  <c r="AA7" i="5"/>
  <c r="Z7" i="5"/>
  <c r="AB7" i="5" s="1"/>
  <c r="G7" i="5"/>
  <c r="E7" i="5"/>
  <c r="D7" i="5"/>
  <c r="F7" i="5" s="1"/>
  <c r="AC6" i="5"/>
  <c r="AB6" i="5"/>
  <c r="AA6" i="5"/>
  <c r="Z6" i="5"/>
  <c r="G6" i="5"/>
  <c r="E6" i="5"/>
  <c r="D6" i="5"/>
  <c r="F6" i="5" s="1"/>
  <c r="AC5" i="5"/>
  <c r="AA5" i="5"/>
  <c r="Z5" i="5"/>
  <c r="AB5" i="5" s="1"/>
  <c r="G5" i="5"/>
  <c r="E5" i="5"/>
  <c r="D5" i="5"/>
  <c r="F5" i="5" s="1"/>
  <c r="AC4" i="5"/>
  <c r="AA4" i="5"/>
  <c r="Z4" i="5"/>
  <c r="AB4" i="5" s="1"/>
  <c r="G4" i="5"/>
  <c r="E4" i="5"/>
  <c r="D4" i="5"/>
  <c r="F4" i="5" s="1"/>
  <c r="AC3" i="5"/>
  <c r="AA3" i="5"/>
  <c r="Z3" i="5"/>
  <c r="AB3" i="5" s="1"/>
  <c r="G3" i="5"/>
  <c r="E3" i="5"/>
  <c r="D3" i="5"/>
  <c r="AC13" i="5" l="1"/>
  <c r="C14" i="5"/>
  <c r="E13" i="5"/>
  <c r="Y14" i="5"/>
  <c r="AB13" i="5"/>
  <c r="G13" i="5"/>
  <c r="AA13" i="5"/>
  <c r="Y15" i="5" s="1"/>
  <c r="F3" i="5"/>
  <c r="F13" i="5" s="1"/>
  <c r="Z13" i="5"/>
  <c r="D13" i="5"/>
  <c r="Y18" i="5" l="1"/>
  <c r="C15" i="5"/>
  <c r="C16" i="5"/>
  <c r="C17" i="5" s="1"/>
  <c r="C18" i="5"/>
  <c r="Y16" i="5"/>
  <c r="Y17" i="5" s="1"/>
</calcChain>
</file>

<file path=xl/sharedStrings.xml><?xml version="1.0" encoding="utf-8"?>
<sst xmlns="http://schemas.openxmlformats.org/spreadsheetml/2006/main" count="186" uniqueCount="124">
  <si>
    <r>
      <t>w</t>
    </r>
    <r>
      <rPr>
        <vertAlign val="subscript"/>
        <sz val="12"/>
        <color theme="1"/>
        <rFont val="Calibri"/>
        <family val="2"/>
        <scheme val="minor"/>
      </rPr>
      <t>n</t>
    </r>
  </si>
  <si>
    <r>
      <t>σ</t>
    </r>
    <r>
      <rPr>
        <vertAlign val="subscript"/>
        <sz val="12"/>
        <color theme="1"/>
        <rFont val="Calibri"/>
        <family val="2"/>
      </rPr>
      <t>v</t>
    </r>
  </si>
  <si>
    <r>
      <t>e</t>
    </r>
    <r>
      <rPr>
        <vertAlign val="sub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</t>
    </r>
  </si>
  <si>
    <r>
      <t>C</t>
    </r>
    <r>
      <rPr>
        <vertAlign val="subscript"/>
        <sz val="12"/>
        <color theme="1"/>
        <rFont val="Calibri"/>
        <family val="2"/>
      </rPr>
      <t>α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×</t>
    </r>
    <r>
      <rPr>
        <sz val="12"/>
        <color theme="1"/>
        <rFont val="Calibri"/>
        <family val="2"/>
        <scheme val="minor"/>
      </rPr>
      <t>10</t>
    </r>
    <r>
      <rPr>
        <vertAlign val="superscript"/>
        <sz val="12"/>
        <color theme="1"/>
        <rFont val="Calibri"/>
        <family val="2"/>
        <scheme val="minor"/>
      </rPr>
      <t>3</t>
    </r>
  </si>
  <si>
    <t>Train                                               Train                                                      Train                                        Train                                               Train                                                      Train                                        Train                                               Train                                                      Train                                        Train</t>
  </si>
  <si>
    <t>Test</t>
  </si>
  <si>
    <t>Period</t>
  </si>
  <si>
    <t>Actual</t>
  </si>
  <si>
    <t>Forecast</t>
  </si>
  <si>
    <t>Error</t>
  </si>
  <si>
    <t xml:space="preserve">Absolute Value of Error </t>
  </si>
  <si>
    <t>Square  of Error</t>
  </si>
  <si>
    <t>Absolute Values of Errors Divided by Actual Values.</t>
  </si>
  <si>
    <t>t</t>
  </si>
  <si>
    <r>
      <t xml:space="preserve"> A</t>
    </r>
    <r>
      <rPr>
        <vertAlign val="subscript"/>
        <sz val="11"/>
        <color theme="1"/>
        <rFont val="Calibri"/>
        <family val="2"/>
        <scheme val="minor"/>
      </rPr>
      <t>t</t>
    </r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</si>
  <si>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</si>
  <si>
    <r>
      <t xml:space="preserve"> A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t</t>
    </r>
  </si>
  <si>
    <r>
      <t>| 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-F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|</t>
    </r>
  </si>
  <si>
    <r>
      <t>( 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-F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)^2</t>
    </r>
  </si>
  <si>
    <r>
      <t>| (A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-F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)/A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|</t>
    </r>
  </si>
  <si>
    <t>MGGP final</t>
  </si>
  <si>
    <t>Totals</t>
  </si>
  <si>
    <t>n</t>
  </si>
  <si>
    <t>MAD</t>
  </si>
  <si>
    <t>MSE</t>
  </si>
  <si>
    <t>RMSE</t>
  </si>
  <si>
    <t>MAPE</t>
  </si>
  <si>
    <t xml:space="preserve">Formule normalisation </t>
  </si>
  <si>
    <t>minX</t>
  </si>
  <si>
    <t>min Xts</t>
  </si>
  <si>
    <t>MaxX</t>
  </si>
  <si>
    <t>max Xts</t>
  </si>
  <si>
    <t>xN = (((x - MinX) / (MaxX - MinX)) * 2 )- 1;</t>
  </si>
  <si>
    <t>Yts</t>
  </si>
  <si>
    <t>Sim Ytr</t>
  </si>
  <si>
    <t>Yts Or</t>
  </si>
  <si>
    <t>Sim Ytr Or</t>
  </si>
  <si>
    <t>Erreur</t>
  </si>
  <si>
    <t>Xts</t>
  </si>
  <si>
    <t>Xts org</t>
  </si>
  <si>
    <t>W0</t>
  </si>
  <si>
    <t>SIG V</t>
  </si>
  <si>
    <t>e 0</t>
  </si>
  <si>
    <t>W1</t>
  </si>
  <si>
    <t>e 1</t>
  </si>
  <si>
    <t>N</t>
  </si>
  <si>
    <t>Author</t>
  </si>
  <si>
    <t>Title</t>
  </si>
  <si>
    <t>Pages</t>
  </si>
  <si>
    <t>Document type</t>
  </si>
  <si>
    <t>Nassima BAKIR</t>
  </si>
  <si>
    <t>CARACTERISATION DU FLUAGE DES SOLS FINS ET DE LEUR INTERACTION AVEC LES OUVRAGES (APPLICATION AU DIMENSIONNEMENT DES REMBLAIS SUR SOLS COMPRESSIBLES)</t>
  </si>
  <si>
    <t>48-53</t>
  </si>
  <si>
    <t>M. Philippe REIFFSTECK</t>
  </si>
  <si>
    <t xml:space="preserve">Projet LGV france </t>
  </si>
  <si>
    <t>Lab2</t>
  </si>
  <si>
    <t>Lab1</t>
  </si>
  <si>
    <t>Empirical Model for Estimating Compression Index from Physical Properties of Weathered Birimian Phyllites</t>
  </si>
  <si>
    <t>projet espagnol</t>
  </si>
  <si>
    <t xml:space="preserve"> Tao-Wei Feng and Yi-Jiuan Lee</t>
  </si>
  <si>
    <t>Coefficient of consolidation from the linear segment of the t1/2 curve</t>
  </si>
  <si>
    <t>Test et modélisation du comportementen fonction du temps de contrainte-déformation comportement des sols</t>
  </si>
  <si>
    <t xml:space="preserve"> HONG Yi</t>
  </si>
  <si>
    <t xml:space="preserve">Ground deformation and base instability of deep excavation in soft clay subjected to hydraulic uplift  </t>
  </si>
  <si>
    <t>NGUYEN PHAM</t>
  </si>
  <si>
    <t xml:space="preserve">ÉTUDE EN PLACE ET AU LABORATOIRE DU COMPORTEMENT EN PETITES DEFORMATIONS DES SOLS ARGILEUX NATURELS Phuong Thao </t>
  </si>
  <si>
    <t>These doctorat</t>
  </si>
  <si>
    <t>Compression and creep of Venice Lagoon sands</t>
  </si>
  <si>
    <t>Evaluation of the viscous behaviour of clay using generalised overstress viscoplastic theory</t>
  </si>
  <si>
    <t xml:space="preserve"> PÄR GUSTAFSSON
and TANG TIAN</t>
  </si>
  <si>
    <t>Numerical study of different creep models
used for soft soils</t>
  </si>
  <si>
    <t xml:space="preserve"> page 71 &amp; 76</t>
  </si>
  <si>
    <t>projet Appendix A-5 I-90</t>
  </si>
  <si>
    <t xml:space="preserve"> Embankment Stability and Settlement During Bypass</t>
  </si>
  <si>
    <t>SOUTH FLORIDA WATER MANAGEMENT DISTRICT</t>
  </si>
  <si>
    <t xml:space="preserve"> CREEP OF SOFT CLAY </t>
  </si>
  <si>
    <t>These</t>
  </si>
  <si>
    <t>GeoDesign Project Number: 0380-004,0</t>
  </si>
  <si>
    <t>New Britain - Hartford Busway Roadway CT DOT Project Number: 155-H025 West Hartford and Hartford, Connecticut</t>
  </si>
  <si>
    <t>Valentina Berengo,</t>
  </si>
  <si>
    <t xml:space="preserve"> SiteMonitoring and NumericalModelling of a Trial Embankment’s Behaviour on Venice Lagoon Soils</t>
  </si>
  <si>
    <t>Sous forme papier  (4 page et 166 donnes )</t>
  </si>
  <si>
    <t>Seyyed Mohammad Mousavi1, Amir Hossein Alavi2,∗,
Amir Hossein Gandomi3 and Ali Mollahasani4</t>
  </si>
  <si>
    <t xml:space="preserve">Nonlinear genetic-based simulation of soil
shear strength parameters    </t>
  </si>
  <si>
    <t>U.P. Nawagamuwa1 and K.Muhilan</t>
  </si>
  <si>
    <t>Long term settlement behaviour of dump wastes in Sri Lanka; case study on Bloemendhal dump site</t>
  </si>
  <si>
    <t>Gustav Grimstad</t>
  </si>
  <si>
    <t>Discussion of ‘Soil creep effects on ground lateral deformation and pore water pressure
under embankments’</t>
  </si>
  <si>
    <t>Étude des propriétés mécaniques de l’argile molle de Guiche (vallée de l’Adour)</t>
  </si>
  <si>
    <t>Alanen Janika</t>
  </si>
  <si>
    <t>Pohjaveden alenemisesta aiheutuvien painumien
mallintaminen pehmeikkökohteissa</t>
  </si>
  <si>
    <t>Compression tests on a slurry using a small-scale consolidometer</t>
  </si>
  <si>
    <t>projet</t>
  </si>
  <si>
    <t xml:space="preserve">Dr. Dilip Kumar Talukdar      </t>
  </si>
  <si>
    <t>A Study of Correlation Between California Bearing Ratio (CBR) Value With Other Properties of Soil</t>
  </si>
  <si>
    <t xml:space="preserve">VIVEK KUMAR GUPTA </t>
  </si>
  <si>
    <t>titr;    AN EXPERIMENTAL STUDY ON SECONDARY
CONSOLIDATION OF ORGANIC CLAY</t>
  </si>
  <si>
    <t xml:space="preserve"> Pile Settlement Induced by Diaphragm Wall Installation</t>
  </si>
  <si>
    <t>Tao-Wei Feng</t>
  </si>
  <si>
    <t>SOME OBSERVATIONS ON THE OEDOMETRIC CONSOLIDATION STRAIN RATE BEHAVIORS OF SATURATED CLAY</t>
  </si>
  <si>
    <t xml:space="preserve">Magnan et al.    </t>
  </si>
  <si>
    <t xml:space="preserve"> Caractéristiques géotechniques du sol de fondation du remblai B,</t>
  </si>
  <si>
    <t xml:space="preserve"> Sanzeni A, Whittle A,J,Germaine J,T, Colleselli F</t>
  </si>
  <si>
    <t>Projet A1 Appendix C</t>
  </si>
  <si>
    <t>MGGP</t>
  </si>
  <si>
    <t>NN-PSO</t>
  </si>
  <si>
    <t>Contribution of two artificial intelligence techniques in predicting the secondary compression index of fine-grained soils</t>
  </si>
  <si>
    <t>Paper</t>
  </si>
  <si>
    <t>Magister</t>
  </si>
  <si>
    <t>File excel ;xsls</t>
  </si>
  <si>
    <t>PDF</t>
  </si>
  <si>
    <t>Project Ppr2013.522mar</t>
  </si>
  <si>
    <t>Report</t>
  </si>
  <si>
    <t>Annex</t>
  </si>
  <si>
    <t>Metro Algeria</t>
  </si>
  <si>
    <t>Haryono, I.S. and Korff</t>
  </si>
  <si>
    <t>F Havel</t>
  </si>
  <si>
    <t>Khemissa et al</t>
  </si>
  <si>
    <t>Bo M., Choa, V., and Wong, K.</t>
  </si>
  <si>
    <t xml:space="preserve"> Yin J and Tong F</t>
  </si>
  <si>
    <t>Dr. CFA Akayuli and B Ofosu</t>
  </si>
  <si>
    <t xml:space="preserve"> QU  SD, HINCHBERGER and K Y, LO</t>
  </si>
  <si>
    <t>Utilizing computational neural networks for evaluating the permeability of compacted clay liners</t>
  </si>
  <si>
    <t>De YM Najjar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</si>
</sst>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9"/>
      <color rgb="FF4C4C4C"/>
      <name val="Verdana"/>
      <family val="2"/>
    </font>
    <font>
      <b/>
      <sz val="16"/>
      <color rgb="FF4C4C4C"/>
      <name val="Verdana"/>
      <family val="2"/>
    </font>
    <font>
      <b/>
      <sz val="11"/>
      <color rgb="FF4C4C4C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2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0" xfId="0" applyFill="1"/>
    <xf numFmtId="167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167" fontId="13" fillId="0" borderId="6" xfId="0" applyNumberFormat="1" applyFont="1" applyBorder="1"/>
    <xf numFmtId="167" fontId="0" fillId="0" borderId="6" xfId="0" applyNumberFormat="1" applyBorder="1"/>
    <xf numFmtId="167" fontId="0" fillId="0" borderId="6" xfId="0" applyNumberFormat="1" applyBorder="1" applyAlignment="1">
      <alignment horizontal="center"/>
    </xf>
    <xf numFmtId="167" fontId="13" fillId="0" borderId="0" xfId="0" applyNumberFormat="1" applyFont="1"/>
    <xf numFmtId="1" fontId="0" fillId="0" borderId="0" xfId="0" applyNumberFormat="1" applyAlignment="1">
      <alignment horizontal="center"/>
    </xf>
    <xf numFmtId="2" fontId="13" fillId="0" borderId="7" xfId="0" applyNumberFormat="1" applyFont="1" applyBorder="1"/>
    <xf numFmtId="164" fontId="0" fillId="0" borderId="8" xfId="0" applyNumberFormat="1" applyBorder="1" applyAlignment="1">
      <alignment horizontal="center"/>
    </xf>
    <xf numFmtId="2" fontId="13" fillId="0" borderId="9" xfId="0" applyNumberFormat="1" applyFont="1" applyBorder="1"/>
    <xf numFmtId="164" fontId="0" fillId="0" borderId="3" xfId="0" applyNumberFormat="1" applyBorder="1" applyAlignment="1">
      <alignment horizontal="center"/>
    </xf>
    <xf numFmtId="2" fontId="13" fillId="0" borderId="10" xfId="0" applyNumberFormat="1" applyFont="1" applyBorder="1"/>
    <xf numFmtId="164" fontId="0" fillId="0" borderId="11" xfId="1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7" fontId="13" fillId="0" borderId="2" xfId="0" applyNumberFormat="1" applyFont="1" applyBorder="1"/>
    <xf numFmtId="167" fontId="0" fillId="0" borderId="2" xfId="0" applyNumberFormat="1" applyBorder="1"/>
    <xf numFmtId="0" fontId="0" fillId="0" borderId="2" xfId="0" applyFont="1" applyBorder="1"/>
    <xf numFmtId="0" fontId="2" fillId="0" borderId="0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" xfId="0" applyBorder="1"/>
    <xf numFmtId="0" fontId="0" fillId="4" borderId="2" xfId="0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 wrapText="1"/>
    </xf>
    <xf numFmtId="168" fontId="0" fillId="0" borderId="2" xfId="0" applyNumberFormat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 vertical="center"/>
    </xf>
    <xf numFmtId="168" fontId="0" fillId="7" borderId="2" xfId="0" applyNumberFormat="1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4" xfId="0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7" xfId="0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167" fontId="0" fillId="0" borderId="15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 textRotation="90"/>
    </xf>
    <xf numFmtId="0" fontId="16" fillId="5" borderId="0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143256144"/>
        <c:axId val="-2143255600"/>
      </c:scatterChart>
      <c:valAx>
        <c:axId val="-214325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55600"/>
        <c:crosses val="autoZero"/>
        <c:crossBetween val="midCat"/>
      </c:valAx>
      <c:valAx>
        <c:axId val="-214325560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214325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143259408"/>
        <c:axId val="-2143263216"/>
      </c:scatterChart>
      <c:valAx>
        <c:axId val="-214325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63216"/>
        <c:crosses val="autoZero"/>
        <c:crossBetween val="midCat"/>
      </c:valAx>
      <c:valAx>
        <c:axId val="-21432632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2143259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143268112"/>
        <c:axId val="-2143274640"/>
      </c:scatterChart>
      <c:valAx>
        <c:axId val="-214326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74640"/>
        <c:crosses val="autoZero"/>
        <c:crossBetween val="midCat"/>
      </c:valAx>
      <c:valAx>
        <c:axId val="-214327464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2143268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143253968"/>
        <c:axId val="-2143257232"/>
      </c:scatterChart>
      <c:valAx>
        <c:axId val="-214325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57232"/>
        <c:crosses val="autoZero"/>
        <c:crossBetween val="midCat"/>
      </c:valAx>
      <c:valAx>
        <c:axId val="-214325723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214325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143266480"/>
        <c:axId val="-2143246896"/>
      </c:scatterChart>
      <c:valAx>
        <c:axId val="-214326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46896"/>
        <c:crosses val="autoZero"/>
        <c:crossBetween val="midCat"/>
      </c:valAx>
      <c:valAx>
        <c:axId val="-21432468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2143266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143269200"/>
        <c:axId val="-2143249072"/>
      </c:scatterChart>
      <c:valAx>
        <c:axId val="-214326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49072"/>
        <c:crosses val="autoZero"/>
        <c:crossBetween val="midCat"/>
      </c:valAx>
      <c:valAx>
        <c:axId val="-21432490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214326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70975503062118"/>
          <c:y val="5.944225721784778E-2"/>
          <c:w val="0.82755070123807761"/>
          <c:h val="0.75419047848953757"/>
        </c:manualLayout>
      </c:layout>
      <c:scatterChart>
        <c:scatterStyle val="lineMarker"/>
        <c:varyColors val="0"/>
        <c:ser>
          <c:idx val="1"/>
          <c:order val="0"/>
          <c:spPr>
            <a:ln w="15875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3.21832895888014E-2"/>
                  <c:y val="-0.56636410032079321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" lastClr="FFFFFF"/>
                  </a:solidFill>
                </a:ln>
              </c:spPr>
              <c:txPr>
                <a:bodyPr/>
                <a:lstStyle/>
                <a:p>
                  <a:pPr>
                    <a:defRPr sz="1000" b="1"/>
                  </a:pPr>
                  <a:endParaRPr lang="fr-FR"/>
                </a:p>
              </c:txPr>
            </c:trendlineLbl>
          </c:trendline>
          <c:xVal>
            <c:numRef>
              <c:f>'[1]PSO-NNA'!$H$7:$H$16</c:f>
              <c:numCache>
                <c:formatCode>General</c:formatCode>
                <c:ptCount val="10"/>
                <c:pt idx="0">
                  <c:v>1.6799592764331246</c:v>
                </c:pt>
                <c:pt idx="1">
                  <c:v>0.91598747508144729</c:v>
                </c:pt>
                <c:pt idx="2">
                  <c:v>1.9787601899617884</c:v>
                </c:pt>
                <c:pt idx="3">
                  <c:v>1.6967593277961828</c:v>
                </c:pt>
                <c:pt idx="4">
                  <c:v>0.83645859872611694</c:v>
                </c:pt>
                <c:pt idx="5">
                  <c:v>1.939960071337584</c:v>
                </c:pt>
                <c:pt idx="6">
                  <c:v>0.65872334476243388</c:v>
                </c:pt>
                <c:pt idx="7">
                  <c:v>1.637959148025482</c:v>
                </c:pt>
                <c:pt idx="8">
                  <c:v>4.9760693536815328</c:v>
                </c:pt>
                <c:pt idx="9">
                  <c:v>2.9252630837197446</c:v>
                </c:pt>
              </c:numCache>
            </c:numRef>
          </c:xVal>
          <c:yVal>
            <c:numRef>
              <c:f>'[1]PSO-NNA'!$I$7:$I$16</c:f>
              <c:numCache>
                <c:formatCode>General</c:formatCode>
                <c:ptCount val="10"/>
                <c:pt idx="0">
                  <c:v>1.7614794187922529</c:v>
                </c:pt>
                <c:pt idx="1">
                  <c:v>0.80121774165857151</c:v>
                </c:pt>
                <c:pt idx="2">
                  <c:v>2.0318719776223708</c:v>
                </c:pt>
                <c:pt idx="3">
                  <c:v>1.8492913890771112</c:v>
                </c:pt>
                <c:pt idx="4">
                  <c:v>0.78889710160795645</c:v>
                </c:pt>
                <c:pt idx="5">
                  <c:v>2.02533379512849</c:v>
                </c:pt>
                <c:pt idx="6">
                  <c:v>0.78244960983243328</c:v>
                </c:pt>
                <c:pt idx="7">
                  <c:v>1.5433102726428334</c:v>
                </c:pt>
                <c:pt idx="8">
                  <c:v>4.8314010458318286</c:v>
                </c:pt>
                <c:pt idx="9">
                  <c:v>3.0273240042502665</c:v>
                </c:pt>
              </c:numCache>
            </c:numRef>
          </c:yVal>
          <c:smooth val="0"/>
        </c:ser>
        <c:ser>
          <c:idx val="3"/>
          <c:order val="2"/>
          <c:tx>
            <c:v>exponotiel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ptCount val="0"/>
            </c:numLit>
          </c:xVal>
          <c:yVal>
            <c:numLit>
              <c:ptCount val="0"/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53424"/>
        <c:axId val="-2143252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Logistic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Lit>
                    <c:ptCount val="0"/>
                  </c:numLit>
                </c:xVal>
                <c:yVal>
                  <c:numLit>
                    <c:ptCount val="0"/>
                  </c:numLit>
                </c:yVal>
                <c:smooth val="0"/>
              </c15:ser>
            </c15:filteredScatterSeries>
            <c15:filteredScatterSeries>
              <c15:ser>
                <c:idx val="4"/>
                <c:order val="3"/>
                <c:tx>
                  <c:v>Comperz</c:v>
                </c:tx>
                <c:spPr>
                  <a:ln w="19050" cap="rnd">
                    <a:solidFill>
                      <a:schemeClr val="bg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Lit>
                    <c:ptCount val="0"/>
                  </c:numLit>
                </c:xVal>
                <c:yVal>
                  <c:numLit>
                    <c:ptCount val="0"/>
                  </c:numLit>
                </c:yVal>
                <c:smooth val="0"/>
              </c15:ser>
            </c15:filteredScatterSeries>
            <c15:filteredScatterSeries>
              <c15:ser>
                <c:idx val="5"/>
                <c:order val="4"/>
                <c:tx>
                  <c:v>Usher</c:v>
                </c:tx>
                <c:spPr>
                  <a:ln w="15875" cap="rnd">
                    <a:solidFill>
                      <a:srgbClr val="5FFD88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rgbClr val="FFFF00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ptCount val="0"/>
                  </c:numLit>
                </c:xVal>
                <c:yVal>
                  <c:numLit>
                    <c:ptCount val="0"/>
                  </c:numLit>
                </c:yVal>
                <c:smooth val="0"/>
              </c15:ser>
            </c15:filteredScatterSeries>
          </c:ext>
        </c:extLst>
      </c:scatterChart>
      <c:valAx>
        <c:axId val="-2143253424"/>
        <c:scaling>
          <c:orientation val="minMax"/>
          <c:max val="5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Title</a:t>
                </a:r>
              </a:p>
            </c:rich>
          </c:tx>
          <c:layout>
            <c:manualLayout>
              <c:xMode val="edge"/>
              <c:yMode val="edge"/>
              <c:x val="0.49502827739958921"/>
              <c:y val="0.907367435310107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solidFill>
            <a:sysClr val="window" lastClr="FFFFFF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3252880"/>
        <c:crosses val="autoZero"/>
        <c:crossBetween val="midCat"/>
      </c:valAx>
      <c:valAx>
        <c:axId val="-2143252880"/>
        <c:scaling>
          <c:orientation val="maxMin"/>
          <c:max val="5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Title</a:t>
                </a:r>
              </a:p>
            </c:rich>
          </c:tx>
          <c:layout>
            <c:manualLayout>
              <c:xMode val="edge"/>
              <c:yMode val="edge"/>
              <c:x val="1.3716102859080263E-3"/>
              <c:y val="0.410160943958251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3253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8079615048119"/>
          <c:y val="4.6655365995917165E-2"/>
          <c:w val="0.86737204724409445"/>
          <c:h val="0.83736475648877229"/>
        </c:manualLayout>
      </c:layout>
      <c:lineChart>
        <c:grouping val="standard"/>
        <c:varyColors val="0"/>
        <c:ser>
          <c:idx val="0"/>
          <c:order val="0"/>
          <c:tx>
            <c:v>predicted</c:v>
          </c:tx>
          <c:spPr>
            <a:ln w="12700">
              <a:prstDash val="sysDash"/>
            </a:ln>
          </c:spPr>
          <c:marker>
            <c:symbol val="circle"/>
            <c:size val="4"/>
          </c:marker>
          <c:val>
            <c:numRef>
              <c:f>[1]MAE!$M$2:$M$11</c:f>
              <c:numCache>
                <c:formatCode>General</c:formatCode>
                <c:ptCount val="10"/>
                <c:pt idx="0">
                  <c:v>1.761479</c:v>
                </c:pt>
                <c:pt idx="1">
                  <c:v>0.80121799999999999</c:v>
                </c:pt>
                <c:pt idx="2">
                  <c:v>2.0318719999999999</c:v>
                </c:pt>
                <c:pt idx="3">
                  <c:v>1.849291</c:v>
                </c:pt>
                <c:pt idx="4">
                  <c:v>0.78889699999999996</c:v>
                </c:pt>
                <c:pt idx="5">
                  <c:v>2.025334</c:v>
                </c:pt>
                <c:pt idx="6">
                  <c:v>1.1779360000000001</c:v>
                </c:pt>
                <c:pt idx="7">
                  <c:v>1.54331</c:v>
                </c:pt>
                <c:pt idx="8">
                  <c:v>4.8314009999999996</c:v>
                </c:pt>
                <c:pt idx="9">
                  <c:v>3.0273240000000001</c:v>
                </c:pt>
              </c:numCache>
            </c:numRef>
          </c:val>
          <c:smooth val="0"/>
        </c:ser>
        <c:ser>
          <c:idx val="1"/>
          <c:order val="1"/>
          <c:tx>
            <c:v>Measured</c:v>
          </c:tx>
          <c:spPr>
            <a:ln w="12700">
              <a:prstDash val="sysDash"/>
            </a:ln>
          </c:spPr>
          <c:marker>
            <c:symbol val="circle"/>
            <c:size val="3"/>
          </c:marker>
          <c:val>
            <c:numRef>
              <c:f>[1]MAE!$L$2:$L$11</c:f>
              <c:numCache>
                <c:formatCode>General</c:formatCode>
                <c:ptCount val="10"/>
                <c:pt idx="0">
                  <c:v>1.679959</c:v>
                </c:pt>
                <c:pt idx="1">
                  <c:v>0.915987</c:v>
                </c:pt>
                <c:pt idx="2">
                  <c:v>1.9787600000000001</c:v>
                </c:pt>
                <c:pt idx="3">
                  <c:v>1.6967589999999999</c:v>
                </c:pt>
                <c:pt idx="4">
                  <c:v>0.83645899999999995</c:v>
                </c:pt>
                <c:pt idx="5">
                  <c:v>1.9399599999999999</c:v>
                </c:pt>
                <c:pt idx="6">
                  <c:v>1.268723</c:v>
                </c:pt>
                <c:pt idx="7">
                  <c:v>1.6379589999999999</c:v>
                </c:pt>
                <c:pt idx="8">
                  <c:v>4.9760689999999999</c:v>
                </c:pt>
                <c:pt idx="9">
                  <c:v>2.9252630000000002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52336"/>
        <c:axId val="-2143246352"/>
      </c:lineChart>
      <c:catAx>
        <c:axId val="-2143252336"/>
        <c:scaling>
          <c:orientation val="minMax"/>
        </c:scaling>
        <c:delete val="0"/>
        <c:axPos val="b"/>
        <c:majorTickMark val="none"/>
        <c:minorTickMark val="in"/>
        <c:tickLblPos val="nextTo"/>
        <c:txPr>
          <a:bodyPr/>
          <a:lstStyle/>
          <a:p>
            <a:pPr>
              <a:defRPr b="1"/>
            </a:pPr>
            <a:endParaRPr lang="fr-FR"/>
          </a:p>
        </c:txPr>
        <c:crossAx val="-2143246352"/>
        <c:crosses val="autoZero"/>
        <c:auto val="1"/>
        <c:lblAlgn val="ctr"/>
        <c:lblOffset val="100"/>
        <c:tickLblSkip val="1"/>
        <c:noMultiLvlLbl val="0"/>
      </c:catAx>
      <c:valAx>
        <c:axId val="-2143246352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Creep index C </a:t>
                </a:r>
                <a:r>
                  <a:rPr lang="el-GR">
                    <a:latin typeface="Calibri"/>
                  </a:rPr>
                  <a:t>α</a:t>
                </a:r>
                <a:r>
                  <a:rPr lang="fr-FR">
                    <a:latin typeface="Calibri"/>
                  </a:rPr>
                  <a:t> (</a:t>
                </a:r>
                <a:r>
                  <a:rPr lang="el-GR">
                    <a:latin typeface="Cambria Math"/>
                    <a:ea typeface="Cambria Math"/>
                  </a:rPr>
                  <a:t>⨯</a:t>
                </a:r>
                <a:r>
                  <a:rPr lang="fr-FR">
                    <a:latin typeface="Cambria Math"/>
                    <a:ea typeface="Cambria Math"/>
                  </a:rPr>
                  <a:t>10-</a:t>
                </a:r>
                <a:r>
                  <a:rPr lang="fr-FR" baseline="30000">
                    <a:latin typeface="Cambria Math"/>
                    <a:ea typeface="Cambria Math"/>
                  </a:rPr>
                  <a:t>3 </a:t>
                </a:r>
                <a:r>
                  <a:rPr lang="fr-FR">
                    <a:latin typeface="Cambria Math"/>
                    <a:ea typeface="Cambria Math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07559784193642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fr-FR"/>
          </a:p>
        </c:txPr>
        <c:crossAx val="-2143252336"/>
        <c:crosses val="autoZero"/>
        <c:crossBetween val="between"/>
        <c:majorUnit val="1"/>
        <c:minorUnit val="1"/>
      </c:valAx>
      <c:spPr>
        <a:solidFill>
          <a:sysClr val="window" lastClr="FFFFFF"/>
        </a:solid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202911198600175"/>
          <c:y val="6.6687809857101196E-2"/>
          <c:w val="0.39915332458442693"/>
          <c:h val="0.13502697579469233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.xml"/><Relationship Id="rId17" Type="http://schemas.openxmlformats.org/officeDocument/2006/relationships/chart" Target="../charts/chart6.xml"/><Relationship Id="rId2" Type="http://schemas.openxmlformats.org/officeDocument/2006/relationships/image" Target="../media/image2.png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4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383190</xdr:colOff>
      <xdr:row>3</xdr:row>
      <xdr:rowOff>43793</xdr:rowOff>
    </xdr:from>
    <xdr:to>
      <xdr:col>18</xdr:col>
      <xdr:colOff>294734</xdr:colOff>
      <xdr:row>11</xdr:row>
      <xdr:rowOff>110266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2390" y="43793"/>
          <a:ext cx="7836344" cy="1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12</xdr:col>
      <xdr:colOff>540572</xdr:colOff>
      <xdr:row>23</xdr:row>
      <xdr:rowOff>133096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933575"/>
          <a:ext cx="4807772" cy="2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302383</xdr:colOff>
      <xdr:row>46</xdr:row>
      <xdr:rowOff>3880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0" y="4219575"/>
          <a:ext cx="5331583" cy="4004380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47</xdr:row>
      <xdr:rowOff>9525</xdr:rowOff>
    </xdr:from>
    <xdr:to>
      <xdr:col>14</xdr:col>
      <xdr:colOff>58235</xdr:colOff>
      <xdr:row>68</xdr:row>
      <xdr:rowOff>9024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81550" y="8420100"/>
          <a:ext cx="5335086" cy="40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22</xdr:col>
      <xdr:colOff>608936</xdr:colOff>
      <xdr:row>34</xdr:row>
      <xdr:rowOff>3880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10800" y="1933575"/>
          <a:ext cx="5333335" cy="4004380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34</xdr:row>
      <xdr:rowOff>171450</xdr:rowOff>
    </xdr:from>
    <xdr:to>
      <xdr:col>25</xdr:col>
      <xdr:colOff>532492</xdr:colOff>
      <xdr:row>63</xdr:row>
      <xdr:rowOff>104094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15575" y="6105525"/>
          <a:ext cx="7285716" cy="545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64</xdr:row>
      <xdr:rowOff>161925</xdr:rowOff>
    </xdr:from>
    <xdr:to>
      <xdr:col>26</xdr:col>
      <xdr:colOff>608586</xdr:colOff>
      <xdr:row>92</xdr:row>
      <xdr:rowOff>132687</xdr:rowOff>
    </xdr:to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58450" y="11811000"/>
          <a:ext cx="8114286" cy="53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10</xdr:col>
      <xdr:colOff>302778</xdr:colOff>
      <xdr:row>81</xdr:row>
      <xdr:rowOff>47381</xdr:rowOff>
    </xdr:to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29200" y="12982575"/>
          <a:ext cx="2150628" cy="1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70</xdr:row>
      <xdr:rowOff>133350</xdr:rowOff>
    </xdr:from>
    <xdr:to>
      <xdr:col>15</xdr:col>
      <xdr:colOff>466336</xdr:colOff>
      <xdr:row>82</xdr:row>
      <xdr:rowOff>104493</xdr:rowOff>
    </xdr:to>
    <xdr:pic>
      <xdr:nvPicPr>
        <xdr:cNvPr id="10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62850" y="12925425"/>
          <a:ext cx="3114286" cy="22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83</xdr:row>
      <xdr:rowOff>152400</xdr:rowOff>
    </xdr:from>
    <xdr:to>
      <xdr:col>11</xdr:col>
      <xdr:colOff>182247</xdr:colOff>
      <xdr:row>107</xdr:row>
      <xdr:rowOff>28020</xdr:rowOff>
    </xdr:to>
    <xdr:pic>
      <xdr:nvPicPr>
        <xdr:cNvPr id="11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57675" y="15420975"/>
          <a:ext cx="3849371" cy="44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18</xdr:col>
      <xdr:colOff>466288</xdr:colOff>
      <xdr:row>106</xdr:row>
      <xdr:rowOff>9001</xdr:rowOff>
    </xdr:to>
    <xdr:pic>
      <xdr:nvPicPr>
        <xdr:cNvPr id="12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91600" y="15459075"/>
          <a:ext cx="3514287" cy="4200000"/>
        </a:xfrm>
        <a:prstGeom prst="rect">
          <a:avLst/>
        </a:prstGeom>
      </xdr:spPr>
    </xdr:pic>
    <xdr:clientData/>
  </xdr:twoCellAnchor>
  <xdr:twoCellAnchor>
    <xdr:from>
      <xdr:col>30</xdr:col>
      <xdr:colOff>519112</xdr:colOff>
      <xdr:row>59</xdr:row>
      <xdr:rowOff>100012</xdr:rowOff>
    </xdr:from>
    <xdr:to>
      <xdr:col>38</xdr:col>
      <xdr:colOff>214312</xdr:colOff>
      <xdr:row>73</xdr:row>
      <xdr:rowOff>176212</xdr:rowOff>
    </xdr:to>
    <xdr:graphicFrame macro="">
      <xdr:nvGraphicFramePr>
        <xdr:cNvPr id="1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59</xdr:row>
      <xdr:rowOff>0</xdr:rowOff>
    </xdr:from>
    <xdr:to>
      <xdr:col>46</xdr:col>
      <xdr:colOff>304800</xdr:colOff>
      <xdr:row>73</xdr:row>
      <xdr:rowOff>76200</xdr:rowOff>
    </xdr:to>
    <xdr:graphicFrame macro="">
      <xdr:nvGraphicFramePr>
        <xdr:cNvPr id="1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561975</xdr:colOff>
      <xdr:row>44</xdr:row>
      <xdr:rowOff>114300</xdr:rowOff>
    </xdr:from>
    <xdr:to>
      <xdr:col>38</xdr:col>
      <xdr:colOff>257175</xdr:colOff>
      <xdr:row>59</xdr:row>
      <xdr:rowOff>0</xdr:rowOff>
    </xdr:to>
    <xdr:graphicFrame macro="">
      <xdr:nvGraphicFramePr>
        <xdr:cNvPr id="1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581025</xdr:colOff>
      <xdr:row>44</xdr:row>
      <xdr:rowOff>28575</xdr:rowOff>
    </xdr:from>
    <xdr:to>
      <xdr:col>46</xdr:col>
      <xdr:colOff>276225</xdr:colOff>
      <xdr:row>58</xdr:row>
      <xdr:rowOff>104775</xdr:rowOff>
    </xdr:to>
    <xdr:graphicFrame macro="">
      <xdr:nvGraphicFramePr>
        <xdr:cNvPr id="16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128695</xdr:colOff>
      <xdr:row>28</xdr:row>
      <xdr:rowOff>187046</xdr:rowOff>
    </xdr:from>
    <xdr:to>
      <xdr:col>47</xdr:col>
      <xdr:colOff>429993</xdr:colOff>
      <xdr:row>40</xdr:row>
      <xdr:rowOff>94037</xdr:rowOff>
    </xdr:to>
    <xdr:graphicFrame macro="">
      <xdr:nvGraphicFramePr>
        <xdr:cNvPr id="17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579493</xdr:colOff>
      <xdr:row>29</xdr:row>
      <xdr:rowOff>29973</xdr:rowOff>
    </xdr:from>
    <xdr:to>
      <xdr:col>39</xdr:col>
      <xdr:colOff>272656</xdr:colOff>
      <xdr:row>40</xdr:row>
      <xdr:rowOff>127464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0.04792</cdr:x>
      <cdr:y>0.0649</cdr:y>
    </cdr:from>
    <cdr:to>
      <cdr:x>0.1883</cdr:x>
      <cdr:y>0.69596</cdr:y>
    </cdr:to>
    <cdr:grpSp>
      <cdr:nvGrpSpPr>
        <cdr:cNvPr id="35" name="Group 34"/>
        <cdr:cNvGrpSpPr/>
      </cdr:nvGrpSpPr>
      <cdr:grpSpPr>
        <a:xfrm xmlns:a="http://schemas.openxmlformats.org/drawingml/2006/main">
          <a:off x="220222" y="144840"/>
          <a:ext cx="645133" cy="1408360"/>
          <a:chOff x="219451" y="152400"/>
          <a:chExt cx="642914" cy="1069975"/>
        </a:xfrm>
      </cdr:grpSpPr>
      <cdr:sp macro="" textlink="">
        <cdr:nvSpPr>
          <cdr:cNvPr id="2" name="Rounded Rectangle 1"/>
          <cdr:cNvSpPr/>
        </cdr:nvSpPr>
        <cdr:spPr>
          <a:xfrm xmlns:a="http://schemas.openxmlformats.org/drawingml/2006/main">
            <a:off x="219451" y="152400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pPr algn="ctr"/>
            <a:r>
              <a:rPr lang="fr-FR"/>
              <a:t>cos</a:t>
            </a:r>
          </a:p>
        </cdr:txBody>
      </cdr:sp>
      <cdr:sp macro="" textlink="">
        <cdr:nvSpPr>
          <cdr:cNvPr id="3" name="Rounded Rectangle 2"/>
          <cdr:cNvSpPr/>
        </cdr:nvSpPr>
        <cdr:spPr>
          <a:xfrm xmlns:a="http://schemas.openxmlformats.org/drawingml/2006/main">
            <a:off x="221001" y="546100"/>
            <a:ext cx="639271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cube</a:t>
            </a:r>
          </a:p>
        </cdr:txBody>
      </cdr:sp>
      <cdr:sp macro="" textlink="">
        <cdr:nvSpPr>
          <cdr:cNvPr id="4" name="Rounded Rectangle 3"/>
          <cdr:cNvSpPr/>
        </cdr:nvSpPr>
        <cdr:spPr>
          <a:xfrm xmlns:a="http://schemas.openxmlformats.org/drawingml/2006/main">
            <a:off x="223095" y="946150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2</a:t>
            </a:r>
          </a:p>
        </cdr:txBody>
      </cdr:sp>
      <cdr:cxnSp macro="">
        <cdr:nvCxnSpPr>
          <cdr:cNvPr id="6" name="Straight Connector 5"/>
          <cdr:cNvCxnSpPr>
            <a:stCxn xmlns:a="http://schemas.openxmlformats.org/drawingml/2006/main" id="2" idx="2"/>
            <a:endCxn xmlns:a="http://schemas.openxmlformats.org/drawingml/2006/main" id="3" idx="0"/>
          </cdr:cNvCxnSpPr>
        </cdr:nvCxnSpPr>
        <cdr:spPr>
          <a:xfrm xmlns:a="http://schemas.openxmlformats.org/drawingml/2006/main">
            <a:off x="539086" y="428625"/>
            <a:ext cx="1551" cy="1174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Straight Connector 7"/>
          <cdr:cNvCxnSpPr>
            <a:stCxn xmlns:a="http://schemas.openxmlformats.org/drawingml/2006/main" id="3" idx="2"/>
            <a:endCxn xmlns:a="http://schemas.openxmlformats.org/drawingml/2006/main" id="4" idx="0"/>
          </cdr:cNvCxnSpPr>
        </cdr:nvCxnSpPr>
        <cdr:spPr>
          <a:xfrm xmlns:a="http://schemas.openxmlformats.org/drawingml/2006/main">
            <a:off x="540637" y="822325"/>
            <a:ext cx="2094" cy="12382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0.02148</cdr:x>
      <cdr:y>0.80699</cdr:y>
    </cdr:from>
    <cdr:to>
      <cdr:x>0.2213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98383" y="1769728"/>
          <a:ext cx="915135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100"/>
            <a:t>Gene 1</a:t>
          </a:r>
        </a:p>
      </cdr:txBody>
    </cdr:sp>
  </cdr:relSizeAnchor>
  <cdr:relSizeAnchor xmlns:cdr="http://schemas.openxmlformats.org/drawingml/2006/chartDrawing">
    <cdr:from>
      <cdr:x>0.37929</cdr:x>
      <cdr:y>0.53493</cdr:y>
    </cdr:from>
    <cdr:to>
      <cdr:x>0.37934</cdr:x>
      <cdr:y>0.58732</cdr:y>
    </cdr:to>
    <cdr:cxnSp macro="">
      <cdr:nvCxnSpPr>
        <cdr:cNvPr id="27" name="Straight Connector 26"/>
        <cdr:cNvCxnSpPr>
          <a:stCxn xmlns:a="http://schemas.openxmlformats.org/drawingml/2006/main" id="13" idx="2"/>
          <a:endCxn xmlns:a="http://schemas.openxmlformats.org/drawingml/2006/main" id="19" idx="0"/>
        </cdr:cNvCxnSpPr>
      </cdr:nvCxnSpPr>
      <cdr:spPr>
        <a:xfrm xmlns:a="http://schemas.openxmlformats.org/drawingml/2006/main">
          <a:off x="1726475" y="1173087"/>
          <a:ext cx="228" cy="114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0.30136</cdr:x>
      <cdr:y>0.04718</cdr:y>
    </cdr:from>
    <cdr:to>
      <cdr:x>0.71428</cdr:x>
      <cdr:y>0.71385</cdr:y>
    </cdr:to>
    <cdr:grpSp>
      <cdr:nvGrpSpPr>
        <cdr:cNvPr id="37" name="Group 36"/>
        <cdr:cNvGrpSpPr/>
      </cdr:nvGrpSpPr>
      <cdr:grpSpPr>
        <a:xfrm xmlns:a="http://schemas.openxmlformats.org/drawingml/2006/main">
          <a:off x="1384936" y="105293"/>
          <a:ext cx="1897623" cy="1487832"/>
          <a:chOff x="1186567" y="140631"/>
          <a:chExt cx="1693484" cy="1475123"/>
        </a:xfrm>
      </cdr:grpSpPr>
      <cdr:sp macro="" textlink="">
        <cdr:nvSpPr>
          <cdr:cNvPr id="10" name="Rounded Rectangle 9"/>
          <cdr:cNvSpPr/>
        </cdr:nvSpPr>
        <cdr:spPr>
          <a:xfrm xmlns:a="http://schemas.openxmlformats.org/drawingml/2006/main">
            <a:off x="1592450" y="140631"/>
            <a:ext cx="639269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log</a:t>
            </a:r>
          </a:p>
        </cdr:txBody>
      </cdr:sp>
      <cdr:sp macro="" textlink="">
        <cdr:nvSpPr>
          <cdr:cNvPr id="11" name="Rounded Rectangle 10"/>
          <cdr:cNvSpPr/>
        </cdr:nvSpPr>
        <cdr:spPr>
          <a:xfrm xmlns:a="http://schemas.openxmlformats.org/drawingml/2006/main">
            <a:off x="1594000" y="534331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rdivide</a:t>
            </a:r>
          </a:p>
        </cdr:txBody>
      </cdr:sp>
      <cdr:cxnSp macro="">
        <cdr:nvCxnSpPr>
          <cdr:cNvPr id="12" name="Straight Connector 11"/>
          <cdr:cNvCxnSpPr>
            <a:stCxn xmlns:a="http://schemas.openxmlformats.org/drawingml/2006/main" id="10" idx="2"/>
            <a:endCxn xmlns:a="http://schemas.openxmlformats.org/drawingml/2006/main" id="11" idx="0"/>
          </cdr:cNvCxnSpPr>
        </cdr:nvCxnSpPr>
        <cdr:spPr>
          <a:xfrm xmlns:a="http://schemas.openxmlformats.org/drawingml/2006/main">
            <a:off x="1912084" y="416856"/>
            <a:ext cx="1551" cy="1174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3" name="Rounded Rectangle 12"/>
          <cdr:cNvSpPr/>
        </cdr:nvSpPr>
        <cdr:spPr>
          <a:xfrm xmlns:a="http://schemas.openxmlformats.org/drawingml/2006/main">
            <a:off x="1186567" y="943631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log</a:t>
            </a:r>
          </a:p>
        </cdr:txBody>
      </cdr:sp>
      <cdr:sp macro="" textlink="">
        <cdr:nvSpPr>
          <cdr:cNvPr id="14" name="Rounded Rectangle 13"/>
          <cdr:cNvSpPr/>
        </cdr:nvSpPr>
        <cdr:spPr>
          <a:xfrm xmlns:a="http://schemas.openxmlformats.org/drawingml/2006/main">
            <a:off x="2057912" y="943632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rdivide</a:t>
            </a:r>
          </a:p>
        </cdr:txBody>
      </cdr:sp>
      <cdr:sp macro="" textlink="">
        <cdr:nvSpPr>
          <cdr:cNvPr id="17" name="Rounded Rectangle 16"/>
          <cdr:cNvSpPr/>
        </cdr:nvSpPr>
        <cdr:spPr>
          <a:xfrm xmlns:a="http://schemas.openxmlformats.org/drawingml/2006/main">
            <a:off x="1905242" y="1335794"/>
            <a:ext cx="40881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1</a:t>
            </a:r>
          </a:p>
        </cdr:txBody>
      </cdr:sp>
      <cdr:sp macro="" textlink="">
        <cdr:nvSpPr>
          <cdr:cNvPr id="18" name="Rounded Rectangle 17"/>
          <cdr:cNvSpPr/>
        </cdr:nvSpPr>
        <cdr:spPr>
          <a:xfrm xmlns:a="http://schemas.openxmlformats.org/drawingml/2006/main">
            <a:off x="2471241" y="1339529"/>
            <a:ext cx="40881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3</a:t>
            </a:r>
          </a:p>
        </cdr:txBody>
      </cdr:sp>
      <cdr:sp macro="" textlink="">
        <cdr:nvSpPr>
          <cdr:cNvPr id="19" name="Rounded Rectangle 18"/>
          <cdr:cNvSpPr/>
        </cdr:nvSpPr>
        <cdr:spPr>
          <a:xfrm xmlns:a="http://schemas.openxmlformats.org/drawingml/2006/main">
            <a:off x="1302001" y="1335795"/>
            <a:ext cx="408811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2</a:t>
            </a:r>
          </a:p>
        </cdr:txBody>
      </cdr:sp>
      <cdr:cxnSp macro="">
        <cdr:nvCxnSpPr>
          <cdr:cNvPr id="23" name="Elbow Connector 22"/>
          <cdr:cNvCxnSpPr>
            <a:stCxn xmlns:a="http://schemas.openxmlformats.org/drawingml/2006/main" id="11" idx="2"/>
            <a:endCxn xmlns:a="http://schemas.openxmlformats.org/drawingml/2006/main" id="13" idx="0"/>
          </cdr:cNvCxnSpPr>
        </cdr:nvCxnSpPr>
        <cdr:spPr>
          <a:xfrm xmlns:a="http://schemas.openxmlformats.org/drawingml/2006/main" rot="5400000">
            <a:off x="1643381" y="673376"/>
            <a:ext cx="133076" cy="407434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5" name="Elbow Connector 24"/>
          <cdr:cNvCxnSpPr>
            <a:stCxn xmlns:a="http://schemas.openxmlformats.org/drawingml/2006/main" id="11" idx="2"/>
            <a:endCxn xmlns:a="http://schemas.openxmlformats.org/drawingml/2006/main" id="14" idx="0"/>
          </cdr:cNvCxnSpPr>
        </cdr:nvCxnSpPr>
        <cdr:spPr>
          <a:xfrm xmlns:a="http://schemas.openxmlformats.org/drawingml/2006/main" rot="16200000" flipH="1">
            <a:off x="2079054" y="645137"/>
            <a:ext cx="133076" cy="463913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Elbow Connector 30"/>
          <cdr:cNvCxnSpPr>
            <a:stCxn xmlns:a="http://schemas.openxmlformats.org/drawingml/2006/main" id="14" idx="2"/>
            <a:endCxn xmlns:a="http://schemas.openxmlformats.org/drawingml/2006/main" id="17" idx="0"/>
          </cdr:cNvCxnSpPr>
        </cdr:nvCxnSpPr>
        <cdr:spPr>
          <a:xfrm xmlns:a="http://schemas.openxmlformats.org/drawingml/2006/main" rot="5400000">
            <a:off x="2185629" y="1143874"/>
            <a:ext cx="115938" cy="267902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3" name="Elbow Connector 32"/>
          <cdr:cNvCxnSpPr>
            <a:stCxn xmlns:a="http://schemas.openxmlformats.org/drawingml/2006/main" id="14" idx="2"/>
            <a:endCxn xmlns:a="http://schemas.openxmlformats.org/drawingml/2006/main" id="18" idx="0"/>
          </cdr:cNvCxnSpPr>
        </cdr:nvCxnSpPr>
        <cdr:spPr>
          <a:xfrm xmlns:a="http://schemas.openxmlformats.org/drawingml/2006/main" rot="16200000" flipH="1">
            <a:off x="2466760" y="1130643"/>
            <a:ext cx="119673" cy="298099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0.40632</cdr:x>
      <cdr:y>0.80699</cdr:y>
    </cdr:from>
    <cdr:to>
      <cdr:x>0.60614</cdr:x>
      <cdr:y>1</cdr:y>
    </cdr:to>
    <cdr:sp macro="" textlink="">
      <cdr:nvSpPr>
        <cdr:cNvPr id="34" name="TextBox 1"/>
        <cdr:cNvSpPr txBox="1"/>
      </cdr:nvSpPr>
      <cdr:spPr>
        <a:xfrm xmlns:a="http://schemas.openxmlformats.org/drawingml/2006/main">
          <a:off x="1849513" y="1769728"/>
          <a:ext cx="909538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/>
            <a:t>Gene 2</a:t>
          </a:r>
        </a:p>
      </cdr:txBody>
    </cdr:sp>
  </cdr:relSizeAnchor>
  <cdr:relSizeAnchor xmlns:cdr="http://schemas.openxmlformats.org/drawingml/2006/chartDrawing">
    <cdr:from>
      <cdr:x>0.78305</cdr:x>
      <cdr:y>0.06345</cdr:y>
    </cdr:from>
    <cdr:to>
      <cdr:x>0.92343</cdr:x>
      <cdr:y>0.69085</cdr:y>
    </cdr:to>
    <cdr:grpSp>
      <cdr:nvGrpSpPr>
        <cdr:cNvPr id="38" name="Group 37"/>
        <cdr:cNvGrpSpPr/>
      </cdr:nvGrpSpPr>
      <cdr:grpSpPr>
        <a:xfrm xmlns:a="http://schemas.openxmlformats.org/drawingml/2006/main">
          <a:off x="3598600" y="141604"/>
          <a:ext cx="645133" cy="1400192"/>
          <a:chOff x="0" y="0"/>
          <a:chExt cx="642914" cy="1069975"/>
        </a:xfrm>
      </cdr:grpSpPr>
      <cdr:sp macro="" textlink="">
        <cdr:nvSpPr>
          <cdr:cNvPr id="39" name="Rounded Rectangle 38"/>
          <cdr:cNvSpPr/>
        </cdr:nvSpPr>
        <cdr:spPr>
          <a:xfrm xmlns:a="http://schemas.openxmlformats.org/drawingml/2006/main">
            <a:off x="0" y="0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cube</a:t>
            </a:r>
          </a:p>
        </cdr:txBody>
      </cdr:sp>
      <cdr:sp macro="" textlink="">
        <cdr:nvSpPr>
          <cdr:cNvPr id="40" name="Rounded Rectangle 39"/>
          <cdr:cNvSpPr/>
        </cdr:nvSpPr>
        <cdr:spPr>
          <a:xfrm xmlns:a="http://schemas.openxmlformats.org/drawingml/2006/main">
            <a:off x="1550" y="393700"/>
            <a:ext cx="639271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sqrt</a:t>
            </a:r>
          </a:p>
        </cdr:txBody>
      </cdr:sp>
      <cdr:sp macro="" textlink="">
        <cdr:nvSpPr>
          <cdr:cNvPr id="41" name="Rounded Rectangle 40"/>
          <cdr:cNvSpPr/>
        </cdr:nvSpPr>
        <cdr:spPr>
          <a:xfrm xmlns:a="http://schemas.openxmlformats.org/drawingml/2006/main">
            <a:off x="3644" y="793750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1</a:t>
            </a:r>
          </a:p>
        </cdr:txBody>
      </cdr:sp>
      <cdr:cxnSp macro="">
        <cdr:nvCxnSpPr>
          <cdr:cNvPr id="42" name="Straight Connector 41"/>
          <cdr:cNvCxnSpPr>
            <a:stCxn xmlns:a="http://schemas.openxmlformats.org/drawingml/2006/main" id="39" idx="2"/>
            <a:endCxn xmlns:a="http://schemas.openxmlformats.org/drawingml/2006/main" id="40" idx="0"/>
          </cdr:cNvCxnSpPr>
        </cdr:nvCxnSpPr>
        <cdr:spPr>
          <a:xfrm xmlns:a="http://schemas.openxmlformats.org/drawingml/2006/main">
            <a:off x="319635" y="276225"/>
            <a:ext cx="1551" cy="1174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3" name="Straight Connector 42"/>
          <cdr:cNvCxnSpPr>
            <a:stCxn xmlns:a="http://schemas.openxmlformats.org/drawingml/2006/main" id="40" idx="2"/>
            <a:endCxn xmlns:a="http://schemas.openxmlformats.org/drawingml/2006/main" id="41" idx="0"/>
          </cdr:cNvCxnSpPr>
        </cdr:nvCxnSpPr>
        <cdr:spPr>
          <a:xfrm xmlns:a="http://schemas.openxmlformats.org/drawingml/2006/main">
            <a:off x="321186" y="669925"/>
            <a:ext cx="2094" cy="12382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0.77449</cdr:x>
      <cdr:y>0.80699</cdr:y>
    </cdr:from>
    <cdr:to>
      <cdr:x>0.97431</cdr:x>
      <cdr:y>1</cdr:y>
    </cdr:to>
    <cdr:sp macro="" textlink="">
      <cdr:nvSpPr>
        <cdr:cNvPr id="44" name="TextBox 1"/>
        <cdr:cNvSpPr txBox="1"/>
      </cdr:nvSpPr>
      <cdr:spPr>
        <a:xfrm xmlns:a="http://schemas.openxmlformats.org/drawingml/2006/main">
          <a:off x="3547036" y="1769728"/>
          <a:ext cx="915135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/>
            <a:t>Gene 3</a:t>
          </a:r>
        </a:p>
      </cdr:txBody>
    </cdr:sp>
  </cdr:relSizeAnchor>
  <cdr:relSizeAnchor xmlns:cdr="http://schemas.openxmlformats.org/drawingml/2006/chartDrawing">
    <cdr:from>
      <cdr:x>0.27669</cdr:x>
      <cdr:y>0</cdr:y>
    </cdr:from>
    <cdr:to>
      <cdr:x>0.27669</cdr:x>
      <cdr:y>1</cdr:y>
    </cdr:to>
    <cdr:cxnSp macro="">
      <cdr:nvCxnSpPr>
        <cdr:cNvPr id="48" name="Straight Connector 47"/>
        <cdr:cNvCxnSpPr/>
      </cdr:nvCxnSpPr>
      <cdr:spPr>
        <a:xfrm xmlns:a="http://schemas.openxmlformats.org/drawingml/2006/main">
          <a:off x="1261789" y="-11349"/>
          <a:ext cx="0" cy="221621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0.73658</cdr:x>
      <cdr:y>0</cdr:y>
    </cdr:from>
    <cdr:to>
      <cdr:x>0.73658</cdr:x>
      <cdr:y>1</cdr:y>
    </cdr:to>
    <cdr:cxnSp macro="">
      <cdr:nvCxnSpPr>
        <cdr:cNvPr id="49" name="Straight Connector 48"/>
        <cdr:cNvCxnSpPr/>
      </cdr:nvCxnSpPr>
      <cdr:spPr>
        <a:xfrm xmlns:a="http://schemas.openxmlformats.org/drawingml/2006/main">
          <a:off x="3359050" y="0"/>
          <a:ext cx="0" cy="21722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0.04792</cdr:x>
      <cdr:y>0.0649</cdr:y>
    </cdr:from>
    <cdr:to>
      <cdr:x>0.1883</cdr:x>
      <cdr:y>0.69596</cdr:y>
    </cdr:to>
    <cdr:grpSp>
      <cdr:nvGrpSpPr>
        <cdr:cNvPr id="50" name="Group 34"/>
        <cdr:cNvGrpSpPr/>
      </cdr:nvGrpSpPr>
      <cdr:grpSpPr>
        <a:xfrm xmlns:a="http://schemas.openxmlformats.org/drawingml/2006/main">
          <a:off x="220222" y="144840"/>
          <a:ext cx="645133" cy="1408360"/>
          <a:chOff x="219451" y="152400"/>
          <a:chExt cx="642914" cy="1069975"/>
        </a:xfrm>
      </cdr:grpSpPr>
      <cdr:sp macro="" textlink="">
        <cdr:nvSpPr>
          <cdr:cNvPr id="51" name="Rounded Rectangle 1"/>
          <cdr:cNvSpPr/>
        </cdr:nvSpPr>
        <cdr:spPr>
          <a:xfrm xmlns:a="http://schemas.openxmlformats.org/drawingml/2006/main">
            <a:off x="219451" y="152400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pPr algn="ctr"/>
            <a:r>
              <a:rPr lang="fr-FR"/>
              <a:t>cos</a:t>
            </a:r>
          </a:p>
        </cdr:txBody>
      </cdr:sp>
      <cdr:sp macro="" textlink="">
        <cdr:nvSpPr>
          <cdr:cNvPr id="52" name="Rounded Rectangle 2"/>
          <cdr:cNvSpPr/>
        </cdr:nvSpPr>
        <cdr:spPr>
          <a:xfrm xmlns:a="http://schemas.openxmlformats.org/drawingml/2006/main">
            <a:off x="221001" y="546100"/>
            <a:ext cx="639271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cube</a:t>
            </a:r>
          </a:p>
        </cdr:txBody>
      </cdr:sp>
      <cdr:sp macro="" textlink="">
        <cdr:nvSpPr>
          <cdr:cNvPr id="53" name="Rounded Rectangle 3"/>
          <cdr:cNvSpPr/>
        </cdr:nvSpPr>
        <cdr:spPr>
          <a:xfrm xmlns:a="http://schemas.openxmlformats.org/drawingml/2006/main">
            <a:off x="223095" y="946150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2</a:t>
            </a:r>
          </a:p>
        </cdr:txBody>
      </cdr:sp>
      <cdr:cxnSp macro="">
        <cdr:nvCxnSpPr>
          <cdr:cNvPr id="54" name="Straight Connector 5"/>
          <cdr:cNvCxnSpPr>
            <a:stCxn xmlns:a="http://schemas.openxmlformats.org/drawingml/2006/main" id="2" idx="2"/>
            <a:endCxn xmlns:a="http://schemas.openxmlformats.org/drawingml/2006/main" id="3" idx="0"/>
          </cdr:cNvCxnSpPr>
        </cdr:nvCxnSpPr>
        <cdr:spPr>
          <a:xfrm xmlns:a="http://schemas.openxmlformats.org/drawingml/2006/main">
            <a:off x="539086" y="428625"/>
            <a:ext cx="1551" cy="1174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5" name="Straight Connector 7"/>
          <cdr:cNvCxnSpPr>
            <a:stCxn xmlns:a="http://schemas.openxmlformats.org/drawingml/2006/main" id="3" idx="2"/>
            <a:endCxn xmlns:a="http://schemas.openxmlformats.org/drawingml/2006/main" id="4" idx="0"/>
          </cdr:cNvCxnSpPr>
        </cdr:nvCxnSpPr>
        <cdr:spPr>
          <a:xfrm xmlns:a="http://schemas.openxmlformats.org/drawingml/2006/main">
            <a:off x="540637" y="822325"/>
            <a:ext cx="2094" cy="12382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0.02148</cdr:x>
      <cdr:y>0.80699</cdr:y>
    </cdr:from>
    <cdr:to>
      <cdr:x>0.2213</cdr:x>
      <cdr:y>1</cdr:y>
    </cdr:to>
    <cdr:sp macro="" textlink="">
      <cdr:nvSpPr>
        <cdr:cNvPr id="56" name="TextBox 8"/>
        <cdr:cNvSpPr txBox="1"/>
      </cdr:nvSpPr>
      <cdr:spPr>
        <a:xfrm xmlns:a="http://schemas.openxmlformats.org/drawingml/2006/main">
          <a:off x="98383" y="1769728"/>
          <a:ext cx="915135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100"/>
            <a:t>Gene 1</a:t>
          </a:r>
        </a:p>
      </cdr:txBody>
    </cdr:sp>
  </cdr:relSizeAnchor>
  <cdr:relSizeAnchor xmlns:cdr="http://schemas.openxmlformats.org/drawingml/2006/chartDrawing">
    <cdr:from>
      <cdr:x>0.37929</cdr:x>
      <cdr:y>0.53493</cdr:y>
    </cdr:from>
    <cdr:to>
      <cdr:x>0.37934</cdr:x>
      <cdr:y>0.58732</cdr:y>
    </cdr:to>
    <cdr:cxnSp macro="">
      <cdr:nvCxnSpPr>
        <cdr:cNvPr id="57" name="Straight Connector 26"/>
        <cdr:cNvCxnSpPr>
          <a:stCxn xmlns:a="http://schemas.openxmlformats.org/drawingml/2006/main" id="13" idx="2"/>
          <a:endCxn xmlns:a="http://schemas.openxmlformats.org/drawingml/2006/main" id="19" idx="0"/>
        </cdr:cNvCxnSpPr>
      </cdr:nvCxnSpPr>
      <cdr:spPr>
        <a:xfrm xmlns:a="http://schemas.openxmlformats.org/drawingml/2006/main">
          <a:off x="1726475" y="1173087"/>
          <a:ext cx="228" cy="114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0.30136</cdr:x>
      <cdr:y>0.04718</cdr:y>
    </cdr:from>
    <cdr:to>
      <cdr:x>0.71428</cdr:x>
      <cdr:y>0.71385</cdr:y>
    </cdr:to>
    <cdr:grpSp>
      <cdr:nvGrpSpPr>
        <cdr:cNvPr id="58" name="Group 36"/>
        <cdr:cNvGrpSpPr/>
      </cdr:nvGrpSpPr>
      <cdr:grpSpPr>
        <a:xfrm xmlns:a="http://schemas.openxmlformats.org/drawingml/2006/main">
          <a:off x="1384936" y="105293"/>
          <a:ext cx="1897623" cy="1487832"/>
          <a:chOff x="1186567" y="140631"/>
          <a:chExt cx="1693484" cy="1475123"/>
        </a:xfrm>
      </cdr:grpSpPr>
      <cdr:sp macro="" textlink="">
        <cdr:nvSpPr>
          <cdr:cNvPr id="59" name="Rounded Rectangle 9"/>
          <cdr:cNvSpPr/>
        </cdr:nvSpPr>
        <cdr:spPr>
          <a:xfrm xmlns:a="http://schemas.openxmlformats.org/drawingml/2006/main">
            <a:off x="1592450" y="140631"/>
            <a:ext cx="639269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log</a:t>
            </a:r>
          </a:p>
        </cdr:txBody>
      </cdr:sp>
      <cdr:sp macro="" textlink="">
        <cdr:nvSpPr>
          <cdr:cNvPr id="60" name="Rounded Rectangle 10"/>
          <cdr:cNvSpPr/>
        </cdr:nvSpPr>
        <cdr:spPr>
          <a:xfrm xmlns:a="http://schemas.openxmlformats.org/drawingml/2006/main">
            <a:off x="1594000" y="534331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rdivide</a:t>
            </a:r>
          </a:p>
        </cdr:txBody>
      </cdr:sp>
      <cdr:cxnSp macro="">
        <cdr:nvCxnSpPr>
          <cdr:cNvPr id="61" name="Straight Connector 11"/>
          <cdr:cNvCxnSpPr>
            <a:stCxn xmlns:a="http://schemas.openxmlformats.org/drawingml/2006/main" id="10" idx="2"/>
            <a:endCxn xmlns:a="http://schemas.openxmlformats.org/drawingml/2006/main" id="11" idx="0"/>
          </cdr:cNvCxnSpPr>
        </cdr:nvCxnSpPr>
        <cdr:spPr>
          <a:xfrm xmlns:a="http://schemas.openxmlformats.org/drawingml/2006/main">
            <a:off x="1912084" y="416856"/>
            <a:ext cx="1551" cy="1174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62" name="Rounded Rectangle 12"/>
          <cdr:cNvSpPr/>
        </cdr:nvSpPr>
        <cdr:spPr>
          <a:xfrm xmlns:a="http://schemas.openxmlformats.org/drawingml/2006/main">
            <a:off x="1186567" y="943631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log</a:t>
            </a:r>
          </a:p>
        </cdr:txBody>
      </cdr:sp>
      <cdr:sp macro="" textlink="">
        <cdr:nvSpPr>
          <cdr:cNvPr id="63" name="Rounded Rectangle 13"/>
          <cdr:cNvSpPr/>
        </cdr:nvSpPr>
        <cdr:spPr>
          <a:xfrm xmlns:a="http://schemas.openxmlformats.org/drawingml/2006/main">
            <a:off x="2057912" y="943632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rdivide</a:t>
            </a:r>
          </a:p>
        </cdr:txBody>
      </cdr:sp>
      <cdr:sp macro="" textlink="">
        <cdr:nvSpPr>
          <cdr:cNvPr id="64" name="Rounded Rectangle 16"/>
          <cdr:cNvSpPr/>
        </cdr:nvSpPr>
        <cdr:spPr>
          <a:xfrm xmlns:a="http://schemas.openxmlformats.org/drawingml/2006/main">
            <a:off x="1905242" y="1335794"/>
            <a:ext cx="40881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1</a:t>
            </a:r>
          </a:p>
        </cdr:txBody>
      </cdr:sp>
      <cdr:sp macro="" textlink="">
        <cdr:nvSpPr>
          <cdr:cNvPr id="65" name="Rounded Rectangle 17"/>
          <cdr:cNvSpPr/>
        </cdr:nvSpPr>
        <cdr:spPr>
          <a:xfrm xmlns:a="http://schemas.openxmlformats.org/drawingml/2006/main">
            <a:off x="2471241" y="1339529"/>
            <a:ext cx="40881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3</a:t>
            </a:r>
          </a:p>
        </cdr:txBody>
      </cdr:sp>
      <cdr:sp macro="" textlink="">
        <cdr:nvSpPr>
          <cdr:cNvPr id="66" name="Rounded Rectangle 18"/>
          <cdr:cNvSpPr/>
        </cdr:nvSpPr>
        <cdr:spPr>
          <a:xfrm xmlns:a="http://schemas.openxmlformats.org/drawingml/2006/main">
            <a:off x="1302001" y="1335795"/>
            <a:ext cx="408811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2</a:t>
            </a:r>
          </a:p>
        </cdr:txBody>
      </cdr:sp>
      <cdr:cxnSp macro="">
        <cdr:nvCxnSpPr>
          <cdr:cNvPr id="67" name="Elbow Connector 22"/>
          <cdr:cNvCxnSpPr>
            <a:stCxn xmlns:a="http://schemas.openxmlformats.org/drawingml/2006/main" id="11" idx="2"/>
            <a:endCxn xmlns:a="http://schemas.openxmlformats.org/drawingml/2006/main" id="13" idx="0"/>
          </cdr:cNvCxnSpPr>
        </cdr:nvCxnSpPr>
        <cdr:spPr>
          <a:xfrm xmlns:a="http://schemas.openxmlformats.org/drawingml/2006/main" rot="5400000">
            <a:off x="1643381" y="673376"/>
            <a:ext cx="133076" cy="407434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8" name="Elbow Connector 24"/>
          <cdr:cNvCxnSpPr>
            <a:stCxn xmlns:a="http://schemas.openxmlformats.org/drawingml/2006/main" id="11" idx="2"/>
            <a:endCxn xmlns:a="http://schemas.openxmlformats.org/drawingml/2006/main" id="14" idx="0"/>
          </cdr:cNvCxnSpPr>
        </cdr:nvCxnSpPr>
        <cdr:spPr>
          <a:xfrm xmlns:a="http://schemas.openxmlformats.org/drawingml/2006/main" rot="16200000" flipH="1">
            <a:off x="2079054" y="645137"/>
            <a:ext cx="133076" cy="463913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9" name="Elbow Connector 30"/>
          <cdr:cNvCxnSpPr>
            <a:stCxn xmlns:a="http://schemas.openxmlformats.org/drawingml/2006/main" id="14" idx="2"/>
            <a:endCxn xmlns:a="http://schemas.openxmlformats.org/drawingml/2006/main" id="17" idx="0"/>
          </cdr:cNvCxnSpPr>
        </cdr:nvCxnSpPr>
        <cdr:spPr>
          <a:xfrm xmlns:a="http://schemas.openxmlformats.org/drawingml/2006/main" rot="5400000">
            <a:off x="2185629" y="1143874"/>
            <a:ext cx="115938" cy="267902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0" name="Elbow Connector 32"/>
          <cdr:cNvCxnSpPr>
            <a:stCxn xmlns:a="http://schemas.openxmlformats.org/drawingml/2006/main" id="14" idx="2"/>
            <a:endCxn xmlns:a="http://schemas.openxmlformats.org/drawingml/2006/main" id="18" idx="0"/>
          </cdr:cNvCxnSpPr>
        </cdr:nvCxnSpPr>
        <cdr:spPr>
          <a:xfrm xmlns:a="http://schemas.openxmlformats.org/drawingml/2006/main" rot="16200000" flipH="1">
            <a:off x="2466760" y="1130643"/>
            <a:ext cx="119673" cy="298099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0.40632</cdr:x>
      <cdr:y>0.80699</cdr:y>
    </cdr:from>
    <cdr:to>
      <cdr:x>0.60614</cdr:x>
      <cdr:y>1</cdr:y>
    </cdr:to>
    <cdr:sp macro="" textlink="">
      <cdr:nvSpPr>
        <cdr:cNvPr id="71" name="TextBox 1"/>
        <cdr:cNvSpPr txBox="1"/>
      </cdr:nvSpPr>
      <cdr:spPr>
        <a:xfrm xmlns:a="http://schemas.openxmlformats.org/drawingml/2006/main">
          <a:off x="1849513" y="1769728"/>
          <a:ext cx="909538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/>
            <a:t>Gene 2</a:t>
          </a:r>
        </a:p>
      </cdr:txBody>
    </cdr:sp>
  </cdr:relSizeAnchor>
  <cdr:relSizeAnchor xmlns:cdr="http://schemas.openxmlformats.org/drawingml/2006/chartDrawing">
    <cdr:from>
      <cdr:x>0.78305</cdr:x>
      <cdr:y>0.06345</cdr:y>
    </cdr:from>
    <cdr:to>
      <cdr:x>0.92343</cdr:x>
      <cdr:y>0.69085</cdr:y>
    </cdr:to>
    <cdr:grpSp>
      <cdr:nvGrpSpPr>
        <cdr:cNvPr id="72" name="Group 37"/>
        <cdr:cNvGrpSpPr/>
      </cdr:nvGrpSpPr>
      <cdr:grpSpPr>
        <a:xfrm xmlns:a="http://schemas.openxmlformats.org/drawingml/2006/main">
          <a:off x="3598600" y="141604"/>
          <a:ext cx="645133" cy="1400192"/>
          <a:chOff x="0" y="0"/>
          <a:chExt cx="642914" cy="1069975"/>
        </a:xfrm>
      </cdr:grpSpPr>
      <cdr:sp macro="" textlink="">
        <cdr:nvSpPr>
          <cdr:cNvPr id="73" name="Rounded Rectangle 38"/>
          <cdr:cNvSpPr/>
        </cdr:nvSpPr>
        <cdr:spPr>
          <a:xfrm xmlns:a="http://schemas.openxmlformats.org/drawingml/2006/main">
            <a:off x="0" y="0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cube</a:t>
            </a:r>
          </a:p>
        </cdr:txBody>
      </cdr:sp>
      <cdr:sp macro="" textlink="">
        <cdr:nvSpPr>
          <cdr:cNvPr id="74" name="Rounded Rectangle 39"/>
          <cdr:cNvSpPr/>
        </cdr:nvSpPr>
        <cdr:spPr>
          <a:xfrm xmlns:a="http://schemas.openxmlformats.org/drawingml/2006/main">
            <a:off x="1550" y="393700"/>
            <a:ext cx="639271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sqrt</a:t>
            </a:r>
          </a:p>
        </cdr:txBody>
      </cdr:sp>
      <cdr:sp macro="" textlink="">
        <cdr:nvSpPr>
          <cdr:cNvPr id="75" name="Rounded Rectangle 40"/>
          <cdr:cNvSpPr/>
        </cdr:nvSpPr>
        <cdr:spPr>
          <a:xfrm xmlns:a="http://schemas.openxmlformats.org/drawingml/2006/main">
            <a:off x="3644" y="793750"/>
            <a:ext cx="639270" cy="276225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1</a:t>
            </a:r>
          </a:p>
        </cdr:txBody>
      </cdr:sp>
      <cdr:cxnSp macro="">
        <cdr:nvCxnSpPr>
          <cdr:cNvPr id="76" name="Straight Connector 41"/>
          <cdr:cNvCxnSpPr>
            <a:stCxn xmlns:a="http://schemas.openxmlformats.org/drawingml/2006/main" id="39" idx="2"/>
            <a:endCxn xmlns:a="http://schemas.openxmlformats.org/drawingml/2006/main" id="40" idx="0"/>
          </cdr:cNvCxnSpPr>
        </cdr:nvCxnSpPr>
        <cdr:spPr>
          <a:xfrm xmlns:a="http://schemas.openxmlformats.org/drawingml/2006/main">
            <a:off x="319635" y="276225"/>
            <a:ext cx="1551" cy="1174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7" name="Straight Connector 42"/>
          <cdr:cNvCxnSpPr>
            <a:stCxn xmlns:a="http://schemas.openxmlformats.org/drawingml/2006/main" id="40" idx="2"/>
            <a:endCxn xmlns:a="http://schemas.openxmlformats.org/drawingml/2006/main" id="41" idx="0"/>
          </cdr:cNvCxnSpPr>
        </cdr:nvCxnSpPr>
        <cdr:spPr>
          <a:xfrm xmlns:a="http://schemas.openxmlformats.org/drawingml/2006/main">
            <a:off x="321186" y="669925"/>
            <a:ext cx="2094" cy="12382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0.77449</cdr:x>
      <cdr:y>0.80699</cdr:y>
    </cdr:from>
    <cdr:to>
      <cdr:x>0.97431</cdr:x>
      <cdr:y>1</cdr:y>
    </cdr:to>
    <cdr:sp macro="" textlink="">
      <cdr:nvSpPr>
        <cdr:cNvPr id="78" name="TextBox 1"/>
        <cdr:cNvSpPr txBox="1"/>
      </cdr:nvSpPr>
      <cdr:spPr>
        <a:xfrm xmlns:a="http://schemas.openxmlformats.org/drawingml/2006/main">
          <a:off x="3547036" y="1769728"/>
          <a:ext cx="915135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/>
            <a:t>Gene 3</a:t>
          </a:r>
        </a:p>
      </cdr:txBody>
    </cdr:sp>
  </cdr:relSizeAnchor>
  <cdr:relSizeAnchor xmlns:cdr="http://schemas.openxmlformats.org/drawingml/2006/chartDrawing">
    <cdr:from>
      <cdr:x>0.27669</cdr:x>
      <cdr:y>0</cdr:y>
    </cdr:from>
    <cdr:to>
      <cdr:x>0.27669</cdr:x>
      <cdr:y>1</cdr:y>
    </cdr:to>
    <cdr:cxnSp macro="">
      <cdr:nvCxnSpPr>
        <cdr:cNvPr id="79" name="Straight Connector 47"/>
        <cdr:cNvCxnSpPr/>
      </cdr:nvCxnSpPr>
      <cdr:spPr>
        <a:xfrm xmlns:a="http://schemas.openxmlformats.org/drawingml/2006/main">
          <a:off x="1261789" y="-11349"/>
          <a:ext cx="0" cy="221621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0.73658</cdr:x>
      <cdr:y>0</cdr:y>
    </cdr:from>
    <cdr:to>
      <cdr:x>0.73658</cdr:x>
      <cdr:y>1</cdr:y>
    </cdr:to>
    <cdr:cxnSp macro="">
      <cdr:nvCxnSpPr>
        <cdr:cNvPr id="80" name="Straight Connector 48"/>
        <cdr:cNvCxnSpPr/>
      </cdr:nvCxnSpPr>
      <cdr:spPr>
        <a:xfrm xmlns:a="http://schemas.openxmlformats.org/drawingml/2006/main">
          <a:off x="3359050" y="0"/>
          <a:ext cx="0" cy="21722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0.02148</cdr:x>
      <cdr:y>0.80699</cdr:y>
    </cdr:from>
    <cdr:to>
      <cdr:x>0.2213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98383" y="1769728"/>
          <a:ext cx="915135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100"/>
            <a:t>Gene 4</a:t>
          </a:r>
        </a:p>
      </cdr:txBody>
    </cdr:sp>
  </cdr:relSizeAnchor>
  <cdr:relSizeAnchor xmlns:cdr="http://schemas.openxmlformats.org/drawingml/2006/chartDrawing">
    <cdr:from>
      <cdr:x>0.40632</cdr:x>
      <cdr:y>0.80699</cdr:y>
    </cdr:from>
    <cdr:to>
      <cdr:x>0.60614</cdr:x>
      <cdr:y>1</cdr:y>
    </cdr:to>
    <cdr:sp macro="" textlink="">
      <cdr:nvSpPr>
        <cdr:cNvPr id="34" name="TextBox 1"/>
        <cdr:cNvSpPr txBox="1"/>
      </cdr:nvSpPr>
      <cdr:spPr>
        <a:xfrm xmlns:a="http://schemas.openxmlformats.org/drawingml/2006/main">
          <a:off x="1849513" y="1769728"/>
          <a:ext cx="909538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/>
            <a:t>Gene 5</a:t>
          </a:r>
        </a:p>
      </cdr:txBody>
    </cdr:sp>
  </cdr:relSizeAnchor>
  <cdr:relSizeAnchor xmlns:cdr="http://schemas.openxmlformats.org/drawingml/2006/chartDrawing">
    <cdr:from>
      <cdr:x>0.77449</cdr:x>
      <cdr:y>0.80699</cdr:y>
    </cdr:from>
    <cdr:to>
      <cdr:x>0.97431</cdr:x>
      <cdr:y>1</cdr:y>
    </cdr:to>
    <cdr:sp macro="" textlink="">
      <cdr:nvSpPr>
        <cdr:cNvPr id="44" name="TextBox 1"/>
        <cdr:cNvSpPr txBox="1"/>
      </cdr:nvSpPr>
      <cdr:spPr>
        <a:xfrm xmlns:a="http://schemas.openxmlformats.org/drawingml/2006/main">
          <a:off x="3547036" y="1769728"/>
          <a:ext cx="915135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/>
            <a:t>Gene 6</a:t>
          </a:r>
        </a:p>
      </cdr:txBody>
    </cdr:sp>
  </cdr:relSizeAnchor>
  <cdr:relSizeAnchor xmlns:cdr="http://schemas.openxmlformats.org/drawingml/2006/chartDrawing">
    <cdr:from>
      <cdr:x>0.02148</cdr:x>
      <cdr:y>0.80699</cdr:y>
    </cdr:from>
    <cdr:to>
      <cdr:x>0.2213</cdr:x>
      <cdr:y>1</cdr:y>
    </cdr:to>
    <cdr:sp macro="" textlink="">
      <cdr:nvSpPr>
        <cdr:cNvPr id="56" name="TextBox 8"/>
        <cdr:cNvSpPr txBox="1"/>
      </cdr:nvSpPr>
      <cdr:spPr>
        <a:xfrm xmlns:a="http://schemas.openxmlformats.org/drawingml/2006/main">
          <a:off x="98383" y="1769728"/>
          <a:ext cx="915135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fr-FR" sz="1100"/>
            <a:t> </a:t>
          </a:r>
        </a:p>
      </cdr:txBody>
    </cdr:sp>
  </cdr:relSizeAnchor>
  <cdr:relSizeAnchor xmlns:cdr="http://schemas.openxmlformats.org/drawingml/2006/chartDrawing">
    <cdr:from>
      <cdr:x>0.40632</cdr:x>
      <cdr:y>0.80699</cdr:y>
    </cdr:from>
    <cdr:to>
      <cdr:x>0.60614</cdr:x>
      <cdr:y>1</cdr:y>
    </cdr:to>
    <cdr:sp macro="" textlink="">
      <cdr:nvSpPr>
        <cdr:cNvPr id="71" name="TextBox 1"/>
        <cdr:cNvSpPr txBox="1"/>
      </cdr:nvSpPr>
      <cdr:spPr>
        <a:xfrm xmlns:a="http://schemas.openxmlformats.org/drawingml/2006/main">
          <a:off x="1849513" y="1769728"/>
          <a:ext cx="909538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fr-FR" sz="1100"/>
        </a:p>
      </cdr:txBody>
    </cdr:sp>
  </cdr:relSizeAnchor>
  <cdr:relSizeAnchor xmlns:cdr="http://schemas.openxmlformats.org/drawingml/2006/chartDrawing">
    <cdr:from>
      <cdr:x>0.77449</cdr:x>
      <cdr:y>0.80699</cdr:y>
    </cdr:from>
    <cdr:to>
      <cdr:x>0.97431</cdr:x>
      <cdr:y>1</cdr:y>
    </cdr:to>
    <cdr:sp macro="" textlink="">
      <cdr:nvSpPr>
        <cdr:cNvPr id="78" name="TextBox 1"/>
        <cdr:cNvSpPr txBox="1"/>
      </cdr:nvSpPr>
      <cdr:spPr>
        <a:xfrm xmlns:a="http://schemas.openxmlformats.org/drawingml/2006/main">
          <a:off x="3547036" y="1769728"/>
          <a:ext cx="915135" cy="423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fr-FR" sz="1100"/>
        </a:p>
      </cdr:txBody>
    </cdr:sp>
  </cdr:relSizeAnchor>
  <cdr:relSizeAnchor xmlns:cdr="http://schemas.openxmlformats.org/drawingml/2006/chartDrawing">
    <cdr:from>
      <cdr:x>0.3023</cdr:x>
      <cdr:y>0</cdr:y>
    </cdr:from>
    <cdr:to>
      <cdr:x>0.3023</cdr:x>
      <cdr:y>1</cdr:y>
    </cdr:to>
    <cdr:cxnSp macro="">
      <cdr:nvCxnSpPr>
        <cdr:cNvPr id="79" name="Straight Connector 47"/>
        <cdr:cNvCxnSpPr/>
      </cdr:nvCxnSpPr>
      <cdr:spPr>
        <a:xfrm xmlns:a="http://schemas.openxmlformats.org/drawingml/2006/main">
          <a:off x="1375729" y="0"/>
          <a:ext cx="0" cy="219299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0.69316</cdr:x>
      <cdr:y>0</cdr:y>
    </cdr:from>
    <cdr:to>
      <cdr:x>0.69316</cdr:x>
      <cdr:y>1</cdr:y>
    </cdr:to>
    <cdr:cxnSp macro="">
      <cdr:nvCxnSpPr>
        <cdr:cNvPr id="80" name="Straight Connector 48"/>
        <cdr:cNvCxnSpPr/>
      </cdr:nvCxnSpPr>
      <cdr:spPr>
        <a:xfrm xmlns:a="http://schemas.openxmlformats.org/drawingml/2006/main">
          <a:off x="3154506" y="0"/>
          <a:ext cx="0" cy="219299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0.01379</cdr:x>
      <cdr:y>0.02673</cdr:y>
    </cdr:from>
    <cdr:to>
      <cdr:x>0.28762</cdr:x>
      <cdr:y>0.7014</cdr:y>
    </cdr:to>
    <cdr:grpSp>
      <cdr:nvGrpSpPr>
        <cdr:cNvPr id="99" name="Group 98"/>
        <cdr:cNvGrpSpPr/>
      </cdr:nvGrpSpPr>
      <cdr:grpSpPr>
        <a:xfrm xmlns:a="http://schemas.openxmlformats.org/drawingml/2006/main">
          <a:off x="63447" y="59568"/>
          <a:ext cx="1259881" cy="1503508"/>
          <a:chOff x="62871" y="58616"/>
          <a:chExt cx="1248160" cy="1479550"/>
        </a:xfrm>
      </cdr:grpSpPr>
      <cdr:sp macro="" textlink="">
        <cdr:nvSpPr>
          <cdr:cNvPr id="32" name="Rounded Rectangle 31"/>
          <cdr:cNvSpPr/>
        </cdr:nvSpPr>
        <cdr:spPr>
          <a:xfrm xmlns:a="http://schemas.openxmlformats.org/drawingml/2006/main">
            <a:off x="505559" y="58616"/>
            <a:ext cx="439616" cy="285750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pPr algn="ctr"/>
            <a:r>
              <a:rPr lang="fr-FR"/>
              <a:t>sqrt</a:t>
            </a:r>
          </a:p>
        </cdr:txBody>
      </cdr:sp>
      <cdr:sp macro="" textlink="">
        <cdr:nvSpPr>
          <cdr:cNvPr id="81" name="Rounded Rectangle 80"/>
          <cdr:cNvSpPr/>
        </cdr:nvSpPr>
        <cdr:spPr>
          <a:xfrm xmlns:a="http://schemas.openxmlformats.org/drawingml/2006/main">
            <a:off x="402491" y="409820"/>
            <a:ext cx="637932" cy="285750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rdivide</a:t>
            </a:r>
          </a:p>
        </cdr:txBody>
      </cdr:sp>
      <cdr:sp macro="" textlink="">
        <cdr:nvSpPr>
          <cdr:cNvPr id="82" name="Rounded Rectangle 81"/>
          <cdr:cNvSpPr/>
        </cdr:nvSpPr>
        <cdr:spPr>
          <a:xfrm xmlns:a="http://schemas.openxmlformats.org/drawingml/2006/main">
            <a:off x="164424" y="852692"/>
            <a:ext cx="637932" cy="285750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rdivide</a:t>
            </a:r>
          </a:p>
        </cdr:txBody>
      </cdr:sp>
      <cdr:sp macro="" textlink="">
        <cdr:nvSpPr>
          <cdr:cNvPr id="83" name="Rounded Rectangle 82"/>
          <cdr:cNvSpPr/>
        </cdr:nvSpPr>
        <cdr:spPr>
          <a:xfrm xmlns:a="http://schemas.openxmlformats.org/drawingml/2006/main">
            <a:off x="959827" y="860019"/>
            <a:ext cx="351204" cy="285750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3</a:t>
            </a:r>
          </a:p>
        </cdr:txBody>
      </cdr:sp>
      <cdr:sp macro="" textlink="">
        <cdr:nvSpPr>
          <cdr:cNvPr id="85" name="Rounded Rectangle 84"/>
          <cdr:cNvSpPr/>
        </cdr:nvSpPr>
        <cdr:spPr>
          <a:xfrm xmlns:a="http://schemas.openxmlformats.org/drawingml/2006/main">
            <a:off x="62871" y="1252416"/>
            <a:ext cx="351204" cy="285750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1</a:t>
            </a:r>
          </a:p>
        </cdr:txBody>
      </cdr:sp>
      <cdr:sp macro="" textlink="">
        <cdr:nvSpPr>
          <cdr:cNvPr id="86" name="Rounded Rectangle 85"/>
          <cdr:cNvSpPr/>
        </cdr:nvSpPr>
        <cdr:spPr>
          <a:xfrm xmlns:a="http://schemas.openxmlformats.org/drawingml/2006/main">
            <a:off x="557543" y="1252415"/>
            <a:ext cx="351204" cy="285750"/>
          </a:xfrm>
          <a:prstGeom xmlns:a="http://schemas.openxmlformats.org/drawingml/2006/main" prst="roundRect">
            <a:avLst/>
          </a:prstGeom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1">
            <a:schemeClr val="l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fr-FR"/>
              <a:t>x</a:t>
            </a:r>
            <a:r>
              <a:rPr lang="fr-FR" baseline="-25000"/>
              <a:t>3</a:t>
            </a:r>
          </a:p>
        </cdr:txBody>
      </cdr:sp>
      <cdr:cxnSp macro="">
        <cdr:nvCxnSpPr>
          <cdr:cNvPr id="45" name="Straight Connector 44"/>
          <cdr:cNvCxnSpPr>
            <a:stCxn xmlns:a="http://schemas.openxmlformats.org/drawingml/2006/main" id="32" idx="2"/>
            <a:endCxn xmlns:a="http://schemas.openxmlformats.org/drawingml/2006/main" id="81" idx="0"/>
          </cdr:cNvCxnSpPr>
        </cdr:nvCxnSpPr>
        <cdr:spPr>
          <a:xfrm xmlns:a="http://schemas.openxmlformats.org/drawingml/2006/main" flipH="1">
            <a:off x="721457" y="344366"/>
            <a:ext cx="3910" cy="65454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7" name="Elbow Connector 46"/>
          <cdr:cNvCxnSpPr>
            <a:stCxn xmlns:a="http://schemas.openxmlformats.org/drawingml/2006/main" id="81" idx="2"/>
            <a:endCxn xmlns:a="http://schemas.openxmlformats.org/drawingml/2006/main" id="83" idx="0"/>
          </cdr:cNvCxnSpPr>
        </cdr:nvCxnSpPr>
        <cdr:spPr>
          <a:xfrm xmlns:a="http://schemas.openxmlformats.org/drawingml/2006/main" rot="16200000" flipH="1">
            <a:off x="846219" y="570808"/>
            <a:ext cx="164449" cy="413972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8" name="Elbow Connector 87"/>
          <cdr:cNvCxnSpPr>
            <a:stCxn xmlns:a="http://schemas.openxmlformats.org/drawingml/2006/main" id="81" idx="2"/>
            <a:endCxn xmlns:a="http://schemas.openxmlformats.org/drawingml/2006/main" id="82" idx="0"/>
          </cdr:cNvCxnSpPr>
        </cdr:nvCxnSpPr>
        <cdr:spPr>
          <a:xfrm xmlns:a="http://schemas.openxmlformats.org/drawingml/2006/main" rot="5400000">
            <a:off x="523863" y="655097"/>
            <a:ext cx="157122" cy="238067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0" name="Elbow Connector 89"/>
          <cdr:cNvCxnSpPr>
            <a:stCxn xmlns:a="http://schemas.openxmlformats.org/drawingml/2006/main" id="82" idx="2"/>
            <a:endCxn xmlns:a="http://schemas.openxmlformats.org/drawingml/2006/main" id="85" idx="0"/>
          </cdr:cNvCxnSpPr>
        </cdr:nvCxnSpPr>
        <cdr:spPr>
          <a:xfrm xmlns:a="http://schemas.openxmlformats.org/drawingml/2006/main" rot="5400000">
            <a:off x="303945" y="1072971"/>
            <a:ext cx="113974" cy="244918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2" name="Elbow Connector 91"/>
          <cdr:cNvCxnSpPr>
            <a:stCxn xmlns:a="http://schemas.openxmlformats.org/drawingml/2006/main" id="82" idx="2"/>
            <a:endCxn xmlns:a="http://schemas.openxmlformats.org/drawingml/2006/main" id="86" idx="0"/>
          </cdr:cNvCxnSpPr>
        </cdr:nvCxnSpPr>
        <cdr:spPr>
          <a:xfrm xmlns:a="http://schemas.openxmlformats.org/drawingml/2006/main" rot="16200000" flipH="1">
            <a:off x="551281" y="1070551"/>
            <a:ext cx="113973" cy="249754"/>
          </a:xfrm>
          <a:prstGeom xmlns:a="http://schemas.openxmlformats.org/drawingml/2006/main" prst="bentConnector3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0.44551</cdr:x>
      <cdr:y>0.02996</cdr:y>
    </cdr:from>
    <cdr:to>
      <cdr:x>0.57046</cdr:x>
      <cdr:y>0.16027</cdr:y>
    </cdr:to>
    <cdr:sp macro="" textlink="">
      <cdr:nvSpPr>
        <cdr:cNvPr id="111" name="Rounded Rectangle 110"/>
        <cdr:cNvSpPr/>
      </cdr:nvSpPr>
      <cdr:spPr>
        <a:xfrm xmlns:a="http://schemas.openxmlformats.org/drawingml/2006/main">
          <a:off x="2033736" y="65969"/>
          <a:ext cx="570390" cy="286869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mult3</a:t>
          </a:r>
        </a:p>
      </cdr:txBody>
    </cdr:sp>
  </cdr:relSizeAnchor>
  <cdr:relSizeAnchor xmlns:cdr="http://schemas.openxmlformats.org/drawingml/2006/chartDrawing">
    <cdr:from>
      <cdr:x>0.31448</cdr:x>
      <cdr:y>0.28377</cdr:y>
    </cdr:from>
    <cdr:to>
      <cdr:x>0.41184</cdr:x>
      <cdr:y>0.41407</cdr:y>
    </cdr:to>
    <cdr:sp macro="" textlink="">
      <cdr:nvSpPr>
        <cdr:cNvPr id="112" name="Rounded Rectangle 111"/>
        <cdr:cNvSpPr/>
      </cdr:nvSpPr>
      <cdr:spPr>
        <a:xfrm xmlns:a="http://schemas.openxmlformats.org/drawingml/2006/main">
          <a:off x="1447800" y="622300"/>
          <a:ext cx="448246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sqrt</a:t>
          </a:r>
        </a:p>
      </cdr:txBody>
    </cdr:sp>
  </cdr:relSizeAnchor>
  <cdr:relSizeAnchor xmlns:cdr="http://schemas.openxmlformats.org/drawingml/2006/chartDrawing">
    <cdr:from>
      <cdr:x>0.43402</cdr:x>
      <cdr:y>0.28377</cdr:y>
    </cdr:from>
    <cdr:to>
      <cdr:x>0.51759</cdr:x>
      <cdr:y>0.41407</cdr:y>
    </cdr:to>
    <cdr:sp macro="" textlink="">
      <cdr:nvSpPr>
        <cdr:cNvPr id="113" name="Rounded Rectangle 112"/>
        <cdr:cNvSpPr/>
      </cdr:nvSpPr>
      <cdr:spPr>
        <a:xfrm xmlns:a="http://schemas.openxmlformats.org/drawingml/2006/main">
          <a:off x="1998133" y="622300"/>
          <a:ext cx="384746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sin</a:t>
          </a:r>
        </a:p>
      </cdr:txBody>
    </cdr:sp>
  </cdr:relSizeAnchor>
  <cdr:relSizeAnchor xmlns:cdr="http://schemas.openxmlformats.org/drawingml/2006/chartDrawing">
    <cdr:from>
      <cdr:x>0.55585</cdr:x>
      <cdr:y>0.28377</cdr:y>
    </cdr:from>
    <cdr:to>
      <cdr:x>0.65551</cdr:x>
      <cdr:y>0.41407</cdr:y>
    </cdr:to>
    <cdr:sp macro="" textlink="">
      <cdr:nvSpPr>
        <cdr:cNvPr id="114" name="Rounded Rectangle 113"/>
        <cdr:cNvSpPr/>
      </cdr:nvSpPr>
      <cdr:spPr>
        <a:xfrm xmlns:a="http://schemas.openxmlformats.org/drawingml/2006/main">
          <a:off x="2559049" y="622299"/>
          <a:ext cx="458829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plus</a:t>
          </a:r>
        </a:p>
      </cdr:txBody>
    </cdr:sp>
  </cdr:relSizeAnchor>
  <cdr:relSizeAnchor xmlns:cdr="http://schemas.openxmlformats.org/drawingml/2006/chartDrawing">
    <cdr:from>
      <cdr:x>0.31678</cdr:x>
      <cdr:y>0.56609</cdr:y>
    </cdr:from>
    <cdr:to>
      <cdr:x>0.38885</cdr:x>
      <cdr:y>0.69639</cdr:y>
    </cdr:to>
    <cdr:sp macro="" textlink="">
      <cdr:nvSpPr>
        <cdr:cNvPr id="115" name="Rounded Rectangle 114"/>
        <cdr:cNvSpPr/>
      </cdr:nvSpPr>
      <cdr:spPr>
        <a:xfrm xmlns:a="http://schemas.openxmlformats.org/drawingml/2006/main">
          <a:off x="1444973" y="1241425"/>
          <a:ext cx="328777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x</a:t>
          </a:r>
          <a:r>
            <a:rPr lang="fr-FR" baseline="-25000"/>
            <a:t>3</a:t>
          </a:r>
        </a:p>
      </cdr:txBody>
    </cdr:sp>
  </cdr:relSizeAnchor>
  <cdr:relSizeAnchor xmlns:cdr="http://schemas.openxmlformats.org/drawingml/2006/chartDrawing">
    <cdr:from>
      <cdr:x>0.40183</cdr:x>
      <cdr:y>0.56367</cdr:y>
    </cdr:from>
    <cdr:to>
      <cdr:x>0.47621</cdr:x>
      <cdr:y>0.69398</cdr:y>
    </cdr:to>
    <cdr:sp macro="" textlink="">
      <cdr:nvSpPr>
        <cdr:cNvPr id="116" name="Rounded Rectangle 115"/>
        <cdr:cNvSpPr/>
      </cdr:nvSpPr>
      <cdr:spPr>
        <a:xfrm xmlns:a="http://schemas.openxmlformats.org/drawingml/2006/main">
          <a:off x="1832957" y="1236132"/>
          <a:ext cx="339262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x</a:t>
          </a:r>
          <a:r>
            <a:rPr lang="fr-FR" baseline="-25000"/>
            <a:t>3</a:t>
          </a:r>
        </a:p>
      </cdr:txBody>
    </cdr:sp>
  </cdr:relSizeAnchor>
  <cdr:relSizeAnchor xmlns:cdr="http://schemas.openxmlformats.org/drawingml/2006/chartDrawing">
    <cdr:from>
      <cdr:x>0.48689</cdr:x>
      <cdr:y>0.55984</cdr:y>
    </cdr:from>
    <cdr:to>
      <cdr:x>0.56394</cdr:x>
      <cdr:y>0.69014</cdr:y>
    </cdr:to>
    <cdr:sp macro="" textlink="">
      <cdr:nvSpPr>
        <cdr:cNvPr id="117" name="Rounded Rectangle 116"/>
        <cdr:cNvSpPr/>
      </cdr:nvSpPr>
      <cdr:spPr>
        <a:xfrm xmlns:a="http://schemas.openxmlformats.org/drawingml/2006/main">
          <a:off x="2220936" y="1227714"/>
          <a:ext cx="351454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x</a:t>
          </a:r>
          <a:r>
            <a:rPr lang="fr-FR" baseline="-25000"/>
            <a:t>3</a:t>
          </a:r>
        </a:p>
      </cdr:txBody>
    </cdr:sp>
  </cdr:relSizeAnchor>
  <cdr:relSizeAnchor xmlns:cdr="http://schemas.openxmlformats.org/drawingml/2006/chartDrawing">
    <cdr:from>
      <cdr:x>0.57109</cdr:x>
      <cdr:y>0.55969</cdr:y>
    </cdr:from>
    <cdr:to>
      <cdr:x>0.68225</cdr:x>
      <cdr:y>0.68999</cdr:y>
    </cdr:to>
    <cdr:sp macro="" textlink="">
      <cdr:nvSpPr>
        <cdr:cNvPr id="118" name="Rounded Rectangle 117"/>
        <cdr:cNvSpPr/>
      </cdr:nvSpPr>
      <cdr:spPr>
        <a:xfrm xmlns:a="http://schemas.openxmlformats.org/drawingml/2006/main">
          <a:off x="2605017" y="1227392"/>
          <a:ext cx="507042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kern="0" spc="-100" baseline="0"/>
            <a:t>8.848</a:t>
          </a:r>
        </a:p>
      </cdr:txBody>
    </cdr:sp>
  </cdr:relSizeAnchor>
  <cdr:relSizeAnchor xmlns:cdr="http://schemas.openxmlformats.org/drawingml/2006/chartDrawing">
    <cdr:from>
      <cdr:x>0.36316</cdr:x>
      <cdr:y>0.16027</cdr:y>
    </cdr:from>
    <cdr:to>
      <cdr:x>0.50798</cdr:x>
      <cdr:y>0.28377</cdr:y>
    </cdr:to>
    <cdr:cxnSp macro="">
      <cdr:nvCxnSpPr>
        <cdr:cNvPr id="120" name="Elbow Connector 119"/>
        <cdr:cNvCxnSpPr>
          <a:stCxn xmlns:a="http://schemas.openxmlformats.org/drawingml/2006/main" id="111" idx="2"/>
          <a:endCxn xmlns:a="http://schemas.openxmlformats.org/drawingml/2006/main" id="112" idx="0"/>
        </cdr:cNvCxnSpPr>
      </cdr:nvCxnSpPr>
      <cdr:spPr>
        <a:xfrm xmlns:a="http://schemas.openxmlformats.org/drawingml/2006/main" rot="5400000">
          <a:off x="1852421" y="158226"/>
          <a:ext cx="271899" cy="661122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0.4758</cdr:x>
      <cdr:y>0.16027</cdr:y>
    </cdr:from>
    <cdr:to>
      <cdr:x>0.50798</cdr:x>
      <cdr:y>0.28377</cdr:y>
    </cdr:to>
    <cdr:cxnSp macro="">
      <cdr:nvCxnSpPr>
        <cdr:cNvPr id="122" name="Elbow Connector 121"/>
        <cdr:cNvCxnSpPr>
          <a:stCxn xmlns:a="http://schemas.openxmlformats.org/drawingml/2006/main" id="111" idx="2"/>
          <a:endCxn xmlns:a="http://schemas.openxmlformats.org/drawingml/2006/main" id="113" idx="0"/>
        </cdr:cNvCxnSpPr>
      </cdr:nvCxnSpPr>
      <cdr:spPr>
        <a:xfrm xmlns:a="http://schemas.openxmlformats.org/drawingml/2006/main" rot="5400000">
          <a:off x="2109524" y="415329"/>
          <a:ext cx="271899" cy="146916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0.50798</cdr:x>
      <cdr:y>0.16027</cdr:y>
    </cdr:from>
    <cdr:to>
      <cdr:x>0.60568</cdr:x>
      <cdr:y>0.28377</cdr:y>
    </cdr:to>
    <cdr:cxnSp macro="">
      <cdr:nvCxnSpPr>
        <cdr:cNvPr id="124" name="Elbow Connector 123"/>
        <cdr:cNvCxnSpPr>
          <a:stCxn xmlns:a="http://schemas.openxmlformats.org/drawingml/2006/main" id="111" idx="2"/>
          <a:endCxn xmlns:a="http://schemas.openxmlformats.org/drawingml/2006/main" id="114" idx="0"/>
        </cdr:cNvCxnSpPr>
      </cdr:nvCxnSpPr>
      <cdr:spPr>
        <a:xfrm xmlns:a="http://schemas.openxmlformats.org/drawingml/2006/main" rot="16200000" flipH="1">
          <a:off x="2405978" y="265790"/>
          <a:ext cx="271898" cy="445993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0.52541</cdr:x>
      <cdr:y>0.41407</cdr:y>
    </cdr:from>
    <cdr:to>
      <cdr:x>0.60568</cdr:x>
      <cdr:y>0.55983</cdr:y>
    </cdr:to>
    <cdr:cxnSp macro="">
      <cdr:nvCxnSpPr>
        <cdr:cNvPr id="133" name="Elbow Connector 132"/>
        <cdr:cNvCxnSpPr>
          <a:stCxn xmlns:a="http://schemas.openxmlformats.org/drawingml/2006/main" id="114" idx="2"/>
          <a:endCxn xmlns:a="http://schemas.openxmlformats.org/drawingml/2006/main" id="117" idx="0"/>
        </cdr:cNvCxnSpPr>
      </cdr:nvCxnSpPr>
      <cdr:spPr>
        <a:xfrm xmlns:a="http://schemas.openxmlformats.org/drawingml/2006/main" rot="5400000">
          <a:off x="2419911" y="884801"/>
          <a:ext cx="319665" cy="366160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0.60568</cdr:x>
      <cdr:y>0.41407</cdr:y>
    </cdr:from>
    <cdr:to>
      <cdr:x>0.62667</cdr:x>
      <cdr:y>0.55969</cdr:y>
    </cdr:to>
    <cdr:cxnSp macro="">
      <cdr:nvCxnSpPr>
        <cdr:cNvPr id="135" name="Elbow Connector 134"/>
        <cdr:cNvCxnSpPr>
          <a:stCxn xmlns:a="http://schemas.openxmlformats.org/drawingml/2006/main" id="114" idx="2"/>
          <a:endCxn xmlns:a="http://schemas.openxmlformats.org/drawingml/2006/main" id="118" idx="0"/>
        </cdr:cNvCxnSpPr>
      </cdr:nvCxnSpPr>
      <cdr:spPr>
        <a:xfrm xmlns:a="http://schemas.openxmlformats.org/drawingml/2006/main" rot="16200000" flipH="1">
          <a:off x="2651009" y="1019862"/>
          <a:ext cx="319343" cy="95715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0.35281</cdr:x>
      <cdr:y>0.41407</cdr:y>
    </cdr:from>
    <cdr:to>
      <cdr:x>0.36316</cdr:x>
      <cdr:y>0.56609</cdr:y>
    </cdr:to>
    <cdr:cxnSp macro="">
      <cdr:nvCxnSpPr>
        <cdr:cNvPr id="137" name="Elbow Connector 136"/>
        <cdr:cNvCxnSpPr>
          <a:stCxn xmlns:a="http://schemas.openxmlformats.org/drawingml/2006/main" id="112" idx="2"/>
          <a:endCxn xmlns:a="http://schemas.openxmlformats.org/drawingml/2006/main" id="115" idx="0"/>
        </cdr:cNvCxnSpPr>
      </cdr:nvCxnSpPr>
      <cdr:spPr>
        <a:xfrm xmlns:a="http://schemas.openxmlformats.org/drawingml/2006/main" rot="5400000">
          <a:off x="1466269" y="1051144"/>
          <a:ext cx="333375" cy="47187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0.43902</cdr:x>
      <cdr:y>0.41407</cdr:y>
    </cdr:from>
    <cdr:to>
      <cdr:x>0.4758</cdr:x>
      <cdr:y>0.56367</cdr:y>
    </cdr:to>
    <cdr:cxnSp macro="">
      <cdr:nvCxnSpPr>
        <cdr:cNvPr id="139" name="Elbow Connector 138"/>
        <cdr:cNvCxnSpPr>
          <a:stCxn xmlns:a="http://schemas.openxmlformats.org/drawingml/2006/main" id="113" idx="2"/>
          <a:endCxn xmlns:a="http://schemas.openxmlformats.org/drawingml/2006/main" id="116" idx="0"/>
        </cdr:cNvCxnSpPr>
      </cdr:nvCxnSpPr>
      <cdr:spPr>
        <a:xfrm xmlns:a="http://schemas.openxmlformats.org/drawingml/2006/main" rot="5400000">
          <a:off x="1922435" y="988203"/>
          <a:ext cx="328082" cy="167776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0.78418</cdr:x>
      <cdr:y>0.03194</cdr:y>
    </cdr:from>
    <cdr:to>
      <cdr:x>0.92413</cdr:x>
      <cdr:y>0.16224</cdr:y>
    </cdr:to>
    <cdr:sp macro="" textlink="">
      <cdr:nvSpPr>
        <cdr:cNvPr id="146" name="Rounded Rectangle 145"/>
        <cdr:cNvSpPr/>
      </cdr:nvSpPr>
      <cdr:spPr>
        <a:xfrm xmlns:a="http://schemas.openxmlformats.org/drawingml/2006/main">
          <a:off x="3579734" y="70319"/>
          <a:ext cx="638873" cy="286869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rdivide</a:t>
          </a:r>
        </a:p>
      </cdr:txBody>
    </cdr:sp>
  </cdr:relSizeAnchor>
  <cdr:relSizeAnchor xmlns:cdr="http://schemas.openxmlformats.org/drawingml/2006/chartDrawing">
    <cdr:from>
      <cdr:x>0.72945</cdr:x>
      <cdr:y>0.27663</cdr:y>
    </cdr:from>
    <cdr:to>
      <cdr:x>0.8694</cdr:x>
      <cdr:y>0.40693</cdr:y>
    </cdr:to>
    <cdr:sp macro="" textlink="">
      <cdr:nvSpPr>
        <cdr:cNvPr id="147" name="Rounded Rectangle 146"/>
        <cdr:cNvSpPr/>
      </cdr:nvSpPr>
      <cdr:spPr>
        <a:xfrm xmlns:a="http://schemas.openxmlformats.org/drawingml/2006/main">
          <a:off x="3329899" y="609028"/>
          <a:ext cx="638873" cy="286869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rdivide</a:t>
          </a:r>
        </a:p>
      </cdr:txBody>
    </cdr:sp>
  </cdr:relSizeAnchor>
  <cdr:relSizeAnchor xmlns:cdr="http://schemas.openxmlformats.org/drawingml/2006/chartDrawing">
    <cdr:from>
      <cdr:x>0.91416</cdr:x>
      <cdr:y>0.27841</cdr:y>
    </cdr:from>
    <cdr:to>
      <cdr:x>0.9912</cdr:x>
      <cdr:y>0.40871</cdr:y>
    </cdr:to>
    <cdr:sp macro="" textlink="">
      <cdr:nvSpPr>
        <cdr:cNvPr id="148" name="Rounded Rectangle 147"/>
        <cdr:cNvSpPr/>
      </cdr:nvSpPr>
      <cdr:spPr>
        <a:xfrm xmlns:a="http://schemas.openxmlformats.org/drawingml/2006/main">
          <a:off x="4173095" y="612931"/>
          <a:ext cx="351722" cy="286869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x</a:t>
          </a:r>
          <a:r>
            <a:rPr lang="fr-FR" baseline="-25000"/>
            <a:t>3</a:t>
          </a:r>
        </a:p>
      </cdr:txBody>
    </cdr:sp>
  </cdr:relSizeAnchor>
  <cdr:relSizeAnchor xmlns:cdr="http://schemas.openxmlformats.org/drawingml/2006/chartDrawing">
    <cdr:from>
      <cdr:x>0.7052</cdr:x>
      <cdr:y>0.55935</cdr:y>
    </cdr:from>
    <cdr:to>
      <cdr:x>0.78225</cdr:x>
      <cdr:y>0.68965</cdr:y>
    </cdr:to>
    <cdr:sp macro="" textlink="">
      <cdr:nvSpPr>
        <cdr:cNvPr id="149" name="Rounded Rectangle 148"/>
        <cdr:cNvSpPr/>
      </cdr:nvSpPr>
      <cdr:spPr>
        <a:xfrm xmlns:a="http://schemas.openxmlformats.org/drawingml/2006/main">
          <a:off x="3216757" y="1226641"/>
          <a:ext cx="351455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x</a:t>
          </a:r>
          <a:r>
            <a:rPr lang="fr-FR" baseline="-25000"/>
            <a:t>2</a:t>
          </a:r>
        </a:p>
      </cdr:txBody>
    </cdr:sp>
  </cdr:relSizeAnchor>
  <cdr:relSizeAnchor xmlns:cdr="http://schemas.openxmlformats.org/drawingml/2006/chartDrawing">
    <cdr:from>
      <cdr:x>0.82779</cdr:x>
      <cdr:y>0.55935</cdr:y>
    </cdr:from>
    <cdr:to>
      <cdr:x>0.90484</cdr:x>
      <cdr:y>0.68965</cdr:y>
    </cdr:to>
    <cdr:sp macro="" textlink="">
      <cdr:nvSpPr>
        <cdr:cNvPr id="150" name="Rounded Rectangle 149"/>
        <cdr:cNvSpPr/>
      </cdr:nvSpPr>
      <cdr:spPr>
        <a:xfrm xmlns:a="http://schemas.openxmlformats.org/drawingml/2006/main">
          <a:off x="3775951" y="1226642"/>
          <a:ext cx="351454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/>
            <a:t>x</a:t>
          </a:r>
          <a:r>
            <a:rPr lang="fr-FR" baseline="-25000"/>
            <a:t>3</a:t>
          </a:r>
        </a:p>
      </cdr:txBody>
    </cdr:sp>
  </cdr:relSizeAnchor>
  <cdr:relSizeAnchor xmlns:cdr="http://schemas.openxmlformats.org/drawingml/2006/chartDrawing">
    <cdr:from>
      <cdr:x>0.79942</cdr:x>
      <cdr:y>0.16224</cdr:y>
    </cdr:from>
    <cdr:to>
      <cdr:x>0.85415</cdr:x>
      <cdr:y>0.27663</cdr:y>
    </cdr:to>
    <cdr:cxnSp macro="">
      <cdr:nvCxnSpPr>
        <cdr:cNvPr id="154" name="Elbow Connector 153"/>
        <cdr:cNvCxnSpPr>
          <a:stCxn xmlns:a="http://schemas.openxmlformats.org/drawingml/2006/main" id="146" idx="2"/>
          <a:endCxn xmlns:a="http://schemas.openxmlformats.org/drawingml/2006/main" id="147" idx="0"/>
        </cdr:cNvCxnSpPr>
      </cdr:nvCxnSpPr>
      <cdr:spPr>
        <a:xfrm xmlns:a="http://schemas.openxmlformats.org/drawingml/2006/main" rot="5400000">
          <a:off x="3649336" y="357188"/>
          <a:ext cx="249836" cy="251841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0.85415</cdr:x>
      <cdr:y>0.16224</cdr:y>
    </cdr:from>
    <cdr:to>
      <cdr:x>0.95268</cdr:x>
      <cdr:y>0.2784</cdr:y>
    </cdr:to>
    <cdr:cxnSp macro="">
      <cdr:nvCxnSpPr>
        <cdr:cNvPr id="156" name="Elbow Connector 155"/>
        <cdr:cNvCxnSpPr>
          <a:stCxn xmlns:a="http://schemas.openxmlformats.org/drawingml/2006/main" id="146" idx="2"/>
          <a:endCxn xmlns:a="http://schemas.openxmlformats.org/drawingml/2006/main" id="148" idx="0"/>
        </cdr:cNvCxnSpPr>
      </cdr:nvCxnSpPr>
      <cdr:spPr>
        <a:xfrm xmlns:a="http://schemas.openxmlformats.org/drawingml/2006/main" rot="16200000" flipH="1">
          <a:off x="3899171" y="357187"/>
          <a:ext cx="449785" cy="255743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0.74372</cdr:x>
      <cdr:y>0.40693</cdr:y>
    </cdr:from>
    <cdr:to>
      <cdr:x>0.79942</cdr:x>
      <cdr:y>0.55935</cdr:y>
    </cdr:to>
    <cdr:cxnSp macro="">
      <cdr:nvCxnSpPr>
        <cdr:cNvPr id="158" name="Elbow Connector 157"/>
        <cdr:cNvCxnSpPr>
          <a:stCxn xmlns:a="http://schemas.openxmlformats.org/drawingml/2006/main" id="147" idx="2"/>
          <a:endCxn xmlns:a="http://schemas.openxmlformats.org/drawingml/2006/main" id="149" idx="0"/>
        </cdr:cNvCxnSpPr>
      </cdr:nvCxnSpPr>
      <cdr:spPr>
        <a:xfrm xmlns:a="http://schemas.openxmlformats.org/drawingml/2006/main" rot="5400000">
          <a:off x="3352405" y="932483"/>
          <a:ext cx="334239" cy="254077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0.79942</cdr:x>
      <cdr:y>0.40693</cdr:y>
    </cdr:from>
    <cdr:to>
      <cdr:x>0.86631</cdr:x>
      <cdr:y>0.55935</cdr:y>
    </cdr:to>
    <cdr:cxnSp macro="">
      <cdr:nvCxnSpPr>
        <cdr:cNvPr id="160" name="Elbow Connector 159"/>
        <cdr:cNvCxnSpPr>
          <a:stCxn xmlns:a="http://schemas.openxmlformats.org/drawingml/2006/main" id="147" idx="2"/>
          <a:endCxn xmlns:a="http://schemas.openxmlformats.org/drawingml/2006/main" id="150" idx="0"/>
        </cdr:cNvCxnSpPr>
      </cdr:nvCxnSpPr>
      <cdr:spPr>
        <a:xfrm xmlns:a="http://schemas.openxmlformats.org/drawingml/2006/main" rot="16200000" flipH="1">
          <a:off x="3632000" y="906964"/>
          <a:ext cx="334240" cy="305116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26</xdr:row>
      <xdr:rowOff>128587</xdr:rowOff>
    </xdr:from>
    <xdr:to>
      <xdr:col>14</xdr:col>
      <xdr:colOff>66675</xdr:colOff>
      <xdr:row>41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23</xdr:row>
      <xdr:rowOff>0</xdr:rowOff>
    </xdr:from>
    <xdr:to>
      <xdr:col>17</xdr:col>
      <xdr:colOff>113619</xdr:colOff>
      <xdr:row>25</xdr:row>
      <xdr:rowOff>114238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2150" y="3609975"/>
          <a:ext cx="5447619" cy="4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1</xdr:row>
      <xdr:rowOff>14287</xdr:rowOff>
    </xdr:from>
    <xdr:to>
      <xdr:col>14</xdr:col>
      <xdr:colOff>738187</xdr:colOff>
      <xdr:row>11</xdr:row>
      <xdr:rowOff>195262</xdr:rowOff>
    </xdr:to>
    <xdr:graphicFrame macro="">
      <xdr:nvGraphicFramePr>
        <xdr:cNvPr id="2" name="Chart 3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UROUIS%2016%2005%202020/bourouis/les%20travaux/indice%20de%20compression%20secondaire/Feuil%20de%20calcul/C%20alfa%20fin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s donnes "/>
      <sheetName val="TRI"/>
      <sheetName val="+ de donnes "/>
      <sheetName val="Finale"/>
      <sheetName val="Sheet1"/>
      <sheetName val="filtre pro"/>
      <sheetName val="Sheet3"/>
      <sheetName val="Avec ++ 130 Donnes"/>
      <sheetName val="_xltb_storage_"/>
      <sheetName val="Sheet2"/>
      <sheetName val="PSO-NNA"/>
      <sheetName val="test compatibilité"/>
      <sheetName val="Sheet6"/>
      <sheetName val="MAE"/>
      <sheetName val="Plot"/>
      <sheetName val="Final sim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H7">
            <v>1.6799592764331246</v>
          </cell>
          <cell r="I7">
            <v>1.7614794187922529</v>
          </cell>
        </row>
        <row r="8">
          <cell r="H8">
            <v>0.91598747508144729</v>
          </cell>
          <cell r="I8">
            <v>0.80121774165857151</v>
          </cell>
        </row>
        <row r="9">
          <cell r="H9">
            <v>1.9787601899617884</v>
          </cell>
          <cell r="I9">
            <v>2.0318719776223708</v>
          </cell>
        </row>
        <row r="10">
          <cell r="H10">
            <v>1.6967593277961828</v>
          </cell>
          <cell r="I10">
            <v>1.8492913890771112</v>
          </cell>
        </row>
        <row r="11">
          <cell r="H11">
            <v>0.83645859872611694</v>
          </cell>
          <cell r="I11">
            <v>0.78889710160795645</v>
          </cell>
        </row>
        <row r="12">
          <cell r="H12">
            <v>1.939960071337584</v>
          </cell>
          <cell r="I12">
            <v>2.02533379512849</v>
          </cell>
        </row>
        <row r="13">
          <cell r="H13">
            <v>0.65872334476243388</v>
          </cell>
          <cell r="I13">
            <v>0.78244960983243328</v>
          </cell>
        </row>
        <row r="14">
          <cell r="H14">
            <v>1.637959148025482</v>
          </cell>
          <cell r="I14">
            <v>1.5433102726428334</v>
          </cell>
        </row>
        <row r="15">
          <cell r="H15">
            <v>4.9760693536815328</v>
          </cell>
          <cell r="I15">
            <v>4.8314010458318286</v>
          </cell>
        </row>
        <row r="16">
          <cell r="H16">
            <v>2.9252630837197446</v>
          </cell>
          <cell r="I16">
            <v>3.0273240042502665</v>
          </cell>
        </row>
      </sheetData>
      <sheetData sheetId="11"/>
      <sheetData sheetId="12"/>
      <sheetData sheetId="13">
        <row r="2">
          <cell r="L2">
            <v>1.679959</v>
          </cell>
          <cell r="M2">
            <v>1.761479</v>
          </cell>
        </row>
        <row r="3">
          <cell r="L3">
            <v>0.915987</v>
          </cell>
          <cell r="M3">
            <v>0.80121799999999999</v>
          </cell>
        </row>
        <row r="4">
          <cell r="L4">
            <v>1.9787600000000001</v>
          </cell>
          <cell r="M4">
            <v>2.0318719999999999</v>
          </cell>
        </row>
        <row r="5">
          <cell r="L5">
            <v>1.6967589999999999</v>
          </cell>
          <cell r="M5">
            <v>1.849291</v>
          </cell>
        </row>
        <row r="6">
          <cell r="L6">
            <v>0.83645899999999995</v>
          </cell>
          <cell r="M6">
            <v>0.78889699999999996</v>
          </cell>
        </row>
        <row r="7">
          <cell r="L7">
            <v>1.9399599999999999</v>
          </cell>
          <cell r="M7">
            <v>2.025334</v>
          </cell>
        </row>
        <row r="8">
          <cell r="L8">
            <v>1.268723</v>
          </cell>
          <cell r="M8">
            <v>1.1779360000000001</v>
          </cell>
        </row>
        <row r="9">
          <cell r="L9">
            <v>1.6379589999999999</v>
          </cell>
          <cell r="M9">
            <v>1.54331</v>
          </cell>
        </row>
        <row r="10">
          <cell r="L10">
            <v>4.9760689999999999</v>
          </cell>
          <cell r="M10">
            <v>4.8314009999999996</v>
          </cell>
        </row>
        <row r="11">
          <cell r="L11">
            <v>2.9252630000000002</v>
          </cell>
          <cell r="M11">
            <v>3.0273240000000001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Cambria-Calibri">
    <a:majorFont>
      <a:latin typeface="Cambria" panose="02040503050406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9TopShadow">
    <a:fillStyleLst>
      <a:solidFill>
        <a:schemeClr val="phClr"/>
      </a:solidFill>
      <a:gradFill rotWithShape="1">
        <a:gsLst>
          <a:gs pos="0">
            <a:schemeClr val="phClr">
              <a:tint val="10000"/>
              <a:satMod val="300000"/>
            </a:schemeClr>
          </a:gs>
          <a:gs pos="34000">
            <a:schemeClr val="phClr">
              <a:tint val="13500"/>
              <a:satMod val="250000"/>
            </a:schemeClr>
          </a:gs>
          <a:gs pos="100000">
            <a:schemeClr val="phClr">
              <a:tint val="60000"/>
              <a:satMod val="200000"/>
            </a:schemeClr>
          </a:gs>
        </a:gsLst>
        <a:path path="circle">
          <a:fillToRect l="50000" t="155000" r="50000" b="-55000"/>
        </a:path>
      </a:gradFill>
      <a:gradFill rotWithShape="1">
        <a:gsLst>
          <a:gs pos="0">
            <a:schemeClr val="phClr">
              <a:tint val="60000"/>
              <a:satMod val="160000"/>
            </a:schemeClr>
          </a:gs>
          <a:gs pos="46000">
            <a:schemeClr val="phClr">
              <a:tint val="86000"/>
              <a:satMod val="160000"/>
            </a:schemeClr>
          </a:gs>
          <a:gs pos="100000">
            <a:schemeClr val="phClr">
              <a:shade val="40000"/>
              <a:satMod val="160000"/>
            </a:schemeClr>
          </a:gs>
        </a:gsLst>
        <a:path path="circle">
          <a:fillToRect l="50000" t="155000" r="50000" b="-55000"/>
        </a:path>
      </a:gradFill>
    </a:fillStyleLst>
    <a:lnStyleLst>
      <a:ln w="9525" cap="flat" cmpd="sng" algn="ctr">
        <a:solidFill>
          <a:schemeClr val="phClr">
            <a:satMod val="120000"/>
          </a:schemeClr>
        </a:solidFill>
        <a:prstDash val="solid"/>
      </a:ln>
      <a:ln w="12700" cap="flat" cmpd="sng" algn="ctr">
        <a:solidFill>
          <a:schemeClr val="phClr"/>
        </a:solidFill>
        <a:prstDash val="solid"/>
      </a:ln>
      <a:ln w="254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63500" dist="25400" dir="14700000" algn="t" rotWithShape="0">
            <a:srgbClr val="000000">
              <a:alpha val="50000"/>
            </a:srgbClr>
          </a:outerShdw>
        </a:effectLst>
      </a:effectStyle>
      <a:effectStyle>
        <a:effectLst>
          <a:outerShdw blurRad="50800" dist="38100" dir="14700000" algn="t" rotWithShape="0">
            <a:srgbClr val="000000">
              <a:alpha val="60000"/>
            </a:srgbClr>
          </a:outerShdw>
        </a:effectLst>
      </a:effectStyle>
      <a:effectStyle>
        <a:effectLst>
          <a:outerShdw blurRad="53975" dist="41275" dir="14700000" algn="t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3600000"/>
          </a:lightRig>
        </a:scene3d>
        <a:sp3d prstMaterial="plastic">
          <a:bevelT w="127000" h="38200" prst="relaxedInset"/>
        </a:sp3d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workbookViewId="0">
      <selection activeCell="A14" sqref="A14"/>
    </sheetView>
  </sheetViews>
  <sheetFormatPr baseColWidth="10" defaultRowHeight="15" x14ac:dyDescent="0.25"/>
  <cols>
    <col min="2" max="2" width="11.42578125" style="50"/>
    <col min="3" max="3" width="27.7109375" style="50" customWidth="1"/>
    <col min="4" max="4" width="154.28515625" style="50" customWidth="1"/>
    <col min="5" max="5" width="13.140625" style="50" customWidth="1"/>
    <col min="6" max="6" width="20.7109375" style="50" customWidth="1"/>
  </cols>
  <sheetData>
    <row r="1" spans="2:7" ht="90.75" customHeight="1" x14ac:dyDescent="0.25">
      <c r="B1" s="62" t="s">
        <v>106</v>
      </c>
      <c r="C1" s="63"/>
      <c r="D1" s="63"/>
      <c r="E1" s="63"/>
      <c r="F1" s="64"/>
    </row>
    <row r="2" spans="2:7" ht="33" customHeight="1" x14ac:dyDescent="0.25">
      <c r="B2" s="60" t="s">
        <v>45</v>
      </c>
      <c r="C2" s="61" t="s">
        <v>46</v>
      </c>
      <c r="D2" s="61" t="s">
        <v>47</v>
      </c>
      <c r="E2" s="61" t="s">
        <v>48</v>
      </c>
      <c r="F2" s="61" t="s">
        <v>49</v>
      </c>
      <c r="G2" s="58"/>
    </row>
    <row r="3" spans="2:7" ht="20.100000000000001" customHeight="1" x14ac:dyDescent="0.25">
      <c r="B3" s="59">
        <v>1</v>
      </c>
      <c r="C3" s="44" t="s">
        <v>50</v>
      </c>
      <c r="D3" s="45" t="s">
        <v>51</v>
      </c>
      <c r="E3" s="44" t="s">
        <v>52</v>
      </c>
      <c r="F3" s="44" t="s">
        <v>108</v>
      </c>
    </row>
    <row r="4" spans="2:7" ht="20.100000000000001" customHeight="1" x14ac:dyDescent="0.25">
      <c r="B4" s="59">
        <v>2</v>
      </c>
      <c r="C4" s="44" t="s">
        <v>53</v>
      </c>
      <c r="D4" s="44" t="s">
        <v>54</v>
      </c>
      <c r="E4" s="44" t="s">
        <v>55</v>
      </c>
      <c r="F4" s="44" t="s">
        <v>109</v>
      </c>
    </row>
    <row r="5" spans="2:7" ht="20.100000000000001" customHeight="1" x14ac:dyDescent="0.25">
      <c r="B5" s="59">
        <v>3</v>
      </c>
      <c r="C5" s="44" t="s">
        <v>53</v>
      </c>
      <c r="D5" s="44" t="s">
        <v>54</v>
      </c>
      <c r="E5" s="44" t="s">
        <v>56</v>
      </c>
      <c r="F5" s="47" t="s">
        <v>109</v>
      </c>
    </row>
    <row r="6" spans="2:7" ht="20.100000000000001" customHeight="1" x14ac:dyDescent="0.25">
      <c r="B6" s="59">
        <v>4</v>
      </c>
      <c r="C6" s="45" t="s">
        <v>120</v>
      </c>
      <c r="D6" s="45" t="s">
        <v>57</v>
      </c>
      <c r="E6" s="44">
        <v>6139</v>
      </c>
      <c r="F6" s="44" t="s">
        <v>107</v>
      </c>
    </row>
    <row r="7" spans="2:7" ht="20.100000000000001" customHeight="1" x14ac:dyDescent="0.25">
      <c r="B7" s="59">
        <v>5</v>
      </c>
      <c r="C7" s="44" t="s">
        <v>58</v>
      </c>
      <c r="D7" s="44" t="s">
        <v>112</v>
      </c>
      <c r="E7" s="44" t="s">
        <v>113</v>
      </c>
      <c r="F7" s="44" t="s">
        <v>110</v>
      </c>
    </row>
    <row r="8" spans="2:7" ht="20.100000000000001" customHeight="1" x14ac:dyDescent="0.25">
      <c r="B8" s="59">
        <v>6</v>
      </c>
      <c r="C8" s="44" t="s">
        <v>111</v>
      </c>
      <c r="D8" s="44" t="s">
        <v>112</v>
      </c>
      <c r="E8" s="44" t="s">
        <v>113</v>
      </c>
      <c r="F8" s="44" t="s">
        <v>110</v>
      </c>
    </row>
    <row r="9" spans="2:7" ht="20.100000000000001" customHeight="1" x14ac:dyDescent="0.25">
      <c r="B9" s="59">
        <v>7</v>
      </c>
      <c r="C9" s="46" t="s">
        <v>59</v>
      </c>
      <c r="D9" s="45" t="s">
        <v>60</v>
      </c>
      <c r="E9" s="44"/>
      <c r="F9" s="44" t="s">
        <v>107</v>
      </c>
    </row>
    <row r="10" spans="2:7" ht="20.100000000000001" customHeight="1" x14ac:dyDescent="0.25">
      <c r="B10" s="59">
        <v>8</v>
      </c>
      <c r="C10" s="44" t="s">
        <v>119</v>
      </c>
      <c r="D10" s="45" t="s">
        <v>61</v>
      </c>
      <c r="E10" s="44"/>
      <c r="F10" s="44" t="s">
        <v>107</v>
      </c>
    </row>
    <row r="11" spans="2:7" ht="20.100000000000001" customHeight="1" x14ac:dyDescent="0.25">
      <c r="B11" s="59">
        <v>9</v>
      </c>
      <c r="C11" s="47" t="s">
        <v>62</v>
      </c>
      <c r="D11" s="45" t="s">
        <v>63</v>
      </c>
      <c r="E11" s="44"/>
      <c r="F11" s="44" t="s">
        <v>107</v>
      </c>
    </row>
    <row r="12" spans="2:7" ht="20.100000000000001" customHeight="1" x14ac:dyDescent="0.25">
      <c r="B12" s="59">
        <v>10</v>
      </c>
      <c r="C12" s="44" t="s">
        <v>64</v>
      </c>
      <c r="D12" s="45" t="s">
        <v>65</v>
      </c>
      <c r="E12" s="44"/>
      <c r="F12" s="44" t="s">
        <v>66</v>
      </c>
    </row>
    <row r="13" spans="2:7" ht="20.100000000000001" customHeight="1" x14ac:dyDescent="0.25">
      <c r="B13" s="59">
        <v>11</v>
      </c>
      <c r="C13" s="45" t="s">
        <v>102</v>
      </c>
      <c r="D13" s="44" t="s">
        <v>67</v>
      </c>
      <c r="E13" s="44"/>
      <c r="F13" s="44" t="s">
        <v>107</v>
      </c>
    </row>
    <row r="14" spans="2:7" ht="20.100000000000001" customHeight="1" x14ac:dyDescent="0.25">
      <c r="B14" s="59">
        <v>12</v>
      </c>
      <c r="C14" s="45" t="s">
        <v>121</v>
      </c>
      <c r="D14" s="45" t="s">
        <v>68</v>
      </c>
      <c r="E14" s="44"/>
      <c r="F14" s="44" t="s">
        <v>107</v>
      </c>
    </row>
    <row r="15" spans="2:7" ht="20.100000000000001" customHeight="1" x14ac:dyDescent="0.25">
      <c r="B15" s="59">
        <v>13</v>
      </c>
      <c r="C15" s="45" t="s">
        <v>69</v>
      </c>
      <c r="D15" s="45" t="s">
        <v>70</v>
      </c>
      <c r="E15" s="44" t="s">
        <v>71</v>
      </c>
      <c r="F15" s="44" t="s">
        <v>107</v>
      </c>
    </row>
    <row r="16" spans="2:7" ht="20.100000000000001" customHeight="1" x14ac:dyDescent="0.25">
      <c r="B16" s="59">
        <v>14</v>
      </c>
      <c r="C16" s="44" t="s">
        <v>72</v>
      </c>
      <c r="D16" s="44" t="s">
        <v>73</v>
      </c>
      <c r="E16" s="44"/>
      <c r="F16" s="44"/>
    </row>
    <row r="17" spans="2:6" ht="20.100000000000001" customHeight="1" x14ac:dyDescent="0.25">
      <c r="B17" s="59">
        <v>15</v>
      </c>
      <c r="C17" s="44" t="s">
        <v>103</v>
      </c>
      <c r="D17" s="44" t="s">
        <v>74</v>
      </c>
      <c r="E17" s="44"/>
      <c r="F17" s="44"/>
    </row>
    <row r="18" spans="2:6" ht="20.100000000000001" customHeight="1" x14ac:dyDescent="0.25">
      <c r="B18" s="59">
        <v>16</v>
      </c>
      <c r="C18" s="44" t="s">
        <v>116</v>
      </c>
      <c r="D18" s="44" t="s">
        <v>75</v>
      </c>
      <c r="E18" s="44"/>
      <c r="F18" s="44" t="s">
        <v>76</v>
      </c>
    </row>
    <row r="19" spans="2:6" ht="20.100000000000001" customHeight="1" x14ac:dyDescent="0.25">
      <c r="B19" s="59">
        <v>17</v>
      </c>
      <c r="C19" s="45" t="s">
        <v>77</v>
      </c>
      <c r="D19" s="45" t="s">
        <v>78</v>
      </c>
      <c r="E19" s="44" t="s">
        <v>113</v>
      </c>
      <c r="F19" s="44" t="s">
        <v>110</v>
      </c>
    </row>
    <row r="20" spans="2:6" ht="20.100000000000001" customHeight="1" x14ac:dyDescent="0.25">
      <c r="B20" s="59">
        <v>18</v>
      </c>
      <c r="C20" s="44" t="s">
        <v>79</v>
      </c>
      <c r="D20" s="45" t="s">
        <v>80</v>
      </c>
      <c r="E20" s="44"/>
      <c r="F20" s="44" t="s">
        <v>107</v>
      </c>
    </row>
    <row r="21" spans="2:6" ht="20.100000000000001" customHeight="1" x14ac:dyDescent="0.25">
      <c r="B21" s="59">
        <v>19</v>
      </c>
      <c r="C21" s="45" t="s">
        <v>114</v>
      </c>
      <c r="D21" s="47" t="s">
        <v>81</v>
      </c>
      <c r="E21" s="44"/>
      <c r="F21" s="44" t="s">
        <v>107</v>
      </c>
    </row>
    <row r="22" spans="2:6" ht="20.100000000000001" customHeight="1" x14ac:dyDescent="0.25">
      <c r="B22" s="59">
        <v>20</v>
      </c>
      <c r="C22" s="45" t="s">
        <v>82</v>
      </c>
      <c r="D22" s="45" t="s">
        <v>83</v>
      </c>
      <c r="E22" s="44"/>
      <c r="F22" s="47" t="s">
        <v>107</v>
      </c>
    </row>
    <row r="23" spans="2:6" ht="20.100000000000001" customHeight="1" x14ac:dyDescent="0.25">
      <c r="B23" s="59">
        <v>21</v>
      </c>
      <c r="C23" s="45" t="s">
        <v>84</v>
      </c>
      <c r="D23" s="45" t="s">
        <v>85</v>
      </c>
      <c r="E23" s="44"/>
      <c r="F23" s="44" t="s">
        <v>107</v>
      </c>
    </row>
    <row r="24" spans="2:6" ht="20.100000000000001" customHeight="1" x14ac:dyDescent="0.25">
      <c r="B24" s="59">
        <v>22</v>
      </c>
      <c r="C24" s="44" t="s">
        <v>86</v>
      </c>
      <c r="D24" s="45" t="s">
        <v>87</v>
      </c>
      <c r="E24" s="44"/>
      <c r="F24" s="44" t="s">
        <v>107</v>
      </c>
    </row>
    <row r="25" spans="2:6" ht="20.100000000000001" customHeight="1" x14ac:dyDescent="0.25">
      <c r="B25" s="59">
        <v>23</v>
      </c>
      <c r="C25" s="44" t="s">
        <v>117</v>
      </c>
      <c r="D25" s="45" t="s">
        <v>88</v>
      </c>
      <c r="E25" s="44"/>
      <c r="F25" s="47" t="s">
        <v>107</v>
      </c>
    </row>
    <row r="26" spans="2:6" ht="20.100000000000001" customHeight="1" x14ac:dyDescent="0.25">
      <c r="B26" s="59">
        <v>24</v>
      </c>
      <c r="C26" s="44" t="s">
        <v>89</v>
      </c>
      <c r="D26" s="45" t="s">
        <v>90</v>
      </c>
      <c r="E26" s="44"/>
      <c r="F26" s="44"/>
    </row>
    <row r="27" spans="2:6" ht="20.100000000000001" customHeight="1" x14ac:dyDescent="0.25">
      <c r="B27" s="59">
        <v>25</v>
      </c>
      <c r="C27" s="44" t="s">
        <v>118</v>
      </c>
      <c r="D27" s="44" t="s">
        <v>91</v>
      </c>
      <c r="E27" s="44"/>
      <c r="F27" s="47" t="s">
        <v>92</v>
      </c>
    </row>
    <row r="28" spans="2:6" ht="20.100000000000001" customHeight="1" x14ac:dyDescent="0.25">
      <c r="B28" s="59">
        <v>26</v>
      </c>
      <c r="C28" s="44" t="s">
        <v>123</v>
      </c>
      <c r="D28" s="45" t="s">
        <v>122</v>
      </c>
      <c r="E28" s="44"/>
      <c r="F28" s="47" t="s">
        <v>107</v>
      </c>
    </row>
    <row r="29" spans="2:6" ht="20.100000000000001" customHeight="1" x14ac:dyDescent="0.25">
      <c r="B29" s="59">
        <v>27</v>
      </c>
      <c r="C29" s="47" t="s">
        <v>93</v>
      </c>
      <c r="D29" s="46" t="s">
        <v>94</v>
      </c>
      <c r="E29" s="44"/>
      <c r="F29" s="47" t="s">
        <v>107</v>
      </c>
    </row>
    <row r="30" spans="2:6" ht="20.100000000000001" customHeight="1" x14ac:dyDescent="0.25">
      <c r="B30" s="59">
        <v>28</v>
      </c>
      <c r="C30" s="47" t="s">
        <v>95</v>
      </c>
      <c r="D30" s="45" t="s">
        <v>96</v>
      </c>
      <c r="E30" s="44"/>
      <c r="F30" s="47" t="s">
        <v>107</v>
      </c>
    </row>
    <row r="31" spans="2:6" ht="20.100000000000001" customHeight="1" x14ac:dyDescent="0.25">
      <c r="B31" s="59">
        <v>29</v>
      </c>
      <c r="C31" s="47" t="s">
        <v>115</v>
      </c>
      <c r="D31" s="44" t="s">
        <v>97</v>
      </c>
      <c r="E31" s="44"/>
      <c r="F31" s="47" t="s">
        <v>107</v>
      </c>
    </row>
    <row r="32" spans="2:6" ht="20.100000000000001" customHeight="1" x14ac:dyDescent="0.25">
      <c r="B32" s="59">
        <v>30</v>
      </c>
      <c r="C32" s="48" t="s">
        <v>98</v>
      </c>
      <c r="D32" s="49" t="s">
        <v>99</v>
      </c>
      <c r="F32" s="48" t="s">
        <v>107</v>
      </c>
    </row>
    <row r="33" spans="2:6" ht="20.100000000000001" customHeight="1" x14ac:dyDescent="0.25">
      <c r="B33" s="59">
        <v>31</v>
      </c>
      <c r="C33" s="47" t="s">
        <v>100</v>
      </c>
      <c r="D33" s="46" t="s">
        <v>101</v>
      </c>
      <c r="E33" s="44"/>
      <c r="F33" s="44" t="s">
        <v>107</v>
      </c>
    </row>
    <row r="34" spans="2:6" x14ac:dyDescent="0.25">
      <c r="B34" s="58"/>
    </row>
    <row r="35" spans="2:6" x14ac:dyDescent="0.25">
      <c r="B35" s="58"/>
    </row>
  </sheetData>
  <mergeCells count="1">
    <mergeCell ref="B1:F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opLeftCell="A184" workbookViewId="0">
      <selection activeCell="E200" sqref="E200:E209"/>
    </sheetView>
  </sheetViews>
  <sheetFormatPr baseColWidth="10" defaultRowHeight="15" x14ac:dyDescent="0.25"/>
  <sheetData>
    <row r="1" spans="1:5" ht="19.5" customHeight="1" x14ac:dyDescent="0.25">
      <c r="B1" s="67" t="s">
        <v>106</v>
      </c>
      <c r="C1" s="67"/>
      <c r="D1" s="67"/>
      <c r="E1" s="67"/>
    </row>
    <row r="2" spans="1:5" ht="15" customHeight="1" x14ac:dyDescent="0.25">
      <c r="B2" s="67"/>
      <c r="C2" s="67"/>
      <c r="D2" s="67"/>
      <c r="E2" s="67"/>
    </row>
    <row r="3" spans="1:5" ht="15" customHeight="1" x14ac:dyDescent="0.25">
      <c r="B3" s="67"/>
      <c r="C3" s="67"/>
      <c r="D3" s="67"/>
      <c r="E3" s="67"/>
    </row>
    <row r="4" spans="1:5" ht="15" customHeight="1" x14ac:dyDescent="0.25">
      <c r="B4" s="67"/>
      <c r="C4" s="67"/>
      <c r="D4" s="67"/>
      <c r="E4" s="67"/>
    </row>
    <row r="5" spans="1:5" ht="15" customHeight="1" x14ac:dyDescent="0.25">
      <c r="B5" s="67"/>
      <c r="C5" s="67"/>
      <c r="D5" s="67"/>
      <c r="E5" s="67"/>
    </row>
    <row r="6" spans="1:5" x14ac:dyDescent="0.25">
      <c r="B6" s="68"/>
      <c r="C6" s="68"/>
      <c r="D6" s="68"/>
      <c r="E6" s="68"/>
    </row>
    <row r="7" spans="1:5" ht="19.5" x14ac:dyDescent="0.35">
      <c r="B7" s="2" t="s">
        <v>0</v>
      </c>
      <c r="C7" s="3" t="s">
        <v>1</v>
      </c>
      <c r="D7" s="2" t="s">
        <v>2</v>
      </c>
      <c r="E7" s="2" t="s">
        <v>3</v>
      </c>
    </row>
    <row r="8" spans="1:5" ht="15" customHeight="1" x14ac:dyDescent="0.25">
      <c r="A8" s="66" t="s">
        <v>4</v>
      </c>
      <c r="B8" s="39">
        <v>70</v>
      </c>
      <c r="C8" s="39">
        <v>25</v>
      </c>
      <c r="D8" s="37">
        <v>1.08</v>
      </c>
      <c r="E8" s="37">
        <v>1.9410000000000001</v>
      </c>
    </row>
    <row r="9" spans="1:5" x14ac:dyDescent="0.25">
      <c r="A9" s="66"/>
      <c r="B9" s="39">
        <v>72.2</v>
      </c>
      <c r="C9" s="39">
        <v>43</v>
      </c>
      <c r="D9" s="37">
        <v>1.06</v>
      </c>
      <c r="E9" s="37">
        <v>2.0299999999999998</v>
      </c>
    </row>
    <row r="10" spans="1:5" x14ac:dyDescent="0.25">
      <c r="A10" s="66"/>
      <c r="B10" s="39">
        <v>51</v>
      </c>
      <c r="C10" s="39">
        <v>1530</v>
      </c>
      <c r="D10" s="37">
        <v>0.97</v>
      </c>
      <c r="E10" s="37">
        <v>0.159</v>
      </c>
    </row>
    <row r="11" spans="1:5" x14ac:dyDescent="0.25">
      <c r="A11" s="66"/>
      <c r="B11" s="39">
        <v>21</v>
      </c>
      <c r="C11" s="39">
        <v>757</v>
      </c>
      <c r="D11" s="37">
        <v>0.85</v>
      </c>
      <c r="E11" s="37">
        <v>0.17399999999999999</v>
      </c>
    </row>
    <row r="12" spans="1:5" x14ac:dyDescent="0.25">
      <c r="A12" s="66"/>
      <c r="B12" s="39">
        <v>20</v>
      </c>
      <c r="C12" s="39">
        <v>798</v>
      </c>
      <c r="D12" s="37">
        <v>0.85</v>
      </c>
      <c r="E12" s="37">
        <v>0.17599999999999999</v>
      </c>
    </row>
    <row r="13" spans="1:5" x14ac:dyDescent="0.25">
      <c r="A13" s="66"/>
      <c r="B13" s="39">
        <v>34</v>
      </c>
      <c r="C13" s="39">
        <v>864</v>
      </c>
      <c r="D13" s="37">
        <v>0.88</v>
      </c>
      <c r="E13" s="37">
        <v>0.18</v>
      </c>
    </row>
    <row r="14" spans="1:5" x14ac:dyDescent="0.25">
      <c r="A14" s="66"/>
      <c r="B14" s="39">
        <v>17</v>
      </c>
      <c r="C14" s="39">
        <v>1300</v>
      </c>
      <c r="D14" s="37">
        <v>0.82</v>
      </c>
      <c r="E14" s="37">
        <v>0.193</v>
      </c>
    </row>
    <row r="15" spans="1:5" x14ac:dyDescent="0.25">
      <c r="A15" s="66"/>
      <c r="B15" s="39">
        <v>45</v>
      </c>
      <c r="C15" s="39">
        <v>745</v>
      </c>
      <c r="D15" s="37">
        <v>0.93</v>
      </c>
      <c r="E15" s="37">
        <v>0.188</v>
      </c>
    </row>
    <row r="16" spans="1:5" x14ac:dyDescent="0.25">
      <c r="A16" s="66"/>
      <c r="B16" s="39">
        <v>37</v>
      </c>
      <c r="C16" s="39">
        <v>1336</v>
      </c>
      <c r="D16" s="37">
        <v>0.87</v>
      </c>
      <c r="E16" s="37">
        <v>0.23200000000000001</v>
      </c>
    </row>
    <row r="17" spans="1:5" x14ac:dyDescent="0.25">
      <c r="A17" s="66"/>
      <c r="B17" s="39">
        <v>27</v>
      </c>
      <c r="C17" s="39">
        <v>1998</v>
      </c>
      <c r="D17" s="37">
        <v>0.81</v>
      </c>
      <c r="E17" s="37">
        <v>0.26400000000000001</v>
      </c>
    </row>
    <row r="18" spans="1:5" x14ac:dyDescent="0.25">
      <c r="A18" s="66"/>
      <c r="B18" s="39">
        <v>32</v>
      </c>
      <c r="C18" s="39">
        <v>1135</v>
      </c>
      <c r="D18" s="37">
        <v>0.85</v>
      </c>
      <c r="E18" s="37">
        <v>0.3</v>
      </c>
    </row>
    <row r="19" spans="1:5" x14ac:dyDescent="0.25">
      <c r="A19" s="66"/>
      <c r="B19" s="39">
        <v>12</v>
      </c>
      <c r="C19" s="39">
        <v>1008</v>
      </c>
      <c r="D19" s="37">
        <v>0.82</v>
      </c>
      <c r="E19" s="37">
        <v>0.29899999999999999</v>
      </c>
    </row>
    <row r="20" spans="1:5" x14ac:dyDescent="0.25">
      <c r="A20" s="66"/>
      <c r="B20" s="39">
        <v>32</v>
      </c>
      <c r="C20" s="39">
        <v>1128</v>
      </c>
      <c r="D20" s="37">
        <v>0.85</v>
      </c>
      <c r="E20" s="37">
        <v>0.311</v>
      </c>
    </row>
    <row r="21" spans="1:5" x14ac:dyDescent="0.25">
      <c r="A21" s="66"/>
      <c r="B21" s="39">
        <v>37</v>
      </c>
      <c r="C21" s="39">
        <v>1397</v>
      </c>
      <c r="D21" s="37">
        <v>0.86</v>
      </c>
      <c r="E21" s="37">
        <v>0.315</v>
      </c>
    </row>
    <row r="22" spans="1:5" x14ac:dyDescent="0.25">
      <c r="A22" s="66"/>
      <c r="B22" s="39">
        <v>11</v>
      </c>
      <c r="C22" s="39">
        <v>1084</v>
      </c>
      <c r="D22" s="37">
        <v>0.79</v>
      </c>
      <c r="E22" s="37">
        <v>0.313</v>
      </c>
    </row>
    <row r="23" spans="1:5" x14ac:dyDescent="0.25">
      <c r="A23" s="66"/>
      <c r="B23" s="39">
        <v>48</v>
      </c>
      <c r="C23" s="39">
        <v>325</v>
      </c>
      <c r="D23" s="37">
        <v>0.97</v>
      </c>
      <c r="E23" s="37">
        <v>0.34699999999999998</v>
      </c>
    </row>
    <row r="24" spans="1:5" x14ac:dyDescent="0.25">
      <c r="A24" s="66"/>
      <c r="B24" s="39">
        <v>21</v>
      </c>
      <c r="C24" s="39">
        <v>1171</v>
      </c>
      <c r="D24" s="37">
        <v>0.81</v>
      </c>
      <c r="E24" s="37">
        <v>0.36799999999999999</v>
      </c>
    </row>
    <row r="25" spans="1:5" x14ac:dyDescent="0.25">
      <c r="A25" s="66"/>
      <c r="B25" s="39">
        <v>56</v>
      </c>
      <c r="C25" s="39">
        <v>1669</v>
      </c>
      <c r="D25" s="37">
        <v>0.97</v>
      </c>
      <c r="E25" s="37">
        <v>0.38200000000000001</v>
      </c>
    </row>
    <row r="26" spans="1:5" x14ac:dyDescent="0.25">
      <c r="A26" s="66"/>
      <c r="B26" s="39">
        <v>49</v>
      </c>
      <c r="C26" s="39">
        <v>349</v>
      </c>
      <c r="D26" s="37">
        <v>0.96</v>
      </c>
      <c r="E26" s="37">
        <v>0.39300000000000002</v>
      </c>
    </row>
    <row r="27" spans="1:5" x14ac:dyDescent="0.25">
      <c r="A27" s="66"/>
      <c r="B27" s="39">
        <v>38</v>
      </c>
      <c r="C27" s="39">
        <v>462</v>
      </c>
      <c r="D27" s="37">
        <v>0.89</v>
      </c>
      <c r="E27" s="37">
        <v>0.432</v>
      </c>
    </row>
    <row r="28" spans="1:5" x14ac:dyDescent="0.25">
      <c r="A28" s="66"/>
      <c r="B28" s="39">
        <v>44</v>
      </c>
      <c r="C28" s="39">
        <v>1769</v>
      </c>
      <c r="D28" s="37">
        <v>0.88</v>
      </c>
      <c r="E28" s="37">
        <v>0.442</v>
      </c>
    </row>
    <row r="29" spans="1:5" x14ac:dyDescent="0.25">
      <c r="A29" s="66"/>
      <c r="B29" s="39">
        <v>21</v>
      </c>
      <c r="C29" s="39">
        <v>1937</v>
      </c>
      <c r="D29" s="37">
        <v>0.8</v>
      </c>
      <c r="E29" s="37">
        <v>0.40400000000000003</v>
      </c>
    </row>
    <row r="30" spans="1:5" x14ac:dyDescent="0.25">
      <c r="A30" s="66"/>
      <c r="B30" s="39">
        <v>11</v>
      </c>
      <c r="C30" s="39">
        <v>920</v>
      </c>
      <c r="D30" s="37">
        <v>0.78</v>
      </c>
      <c r="E30" s="37">
        <v>0.44800000000000001</v>
      </c>
    </row>
    <row r="31" spans="1:5" x14ac:dyDescent="0.25">
      <c r="A31" s="66"/>
      <c r="B31" s="39">
        <v>44</v>
      </c>
      <c r="C31" s="39">
        <v>1943</v>
      </c>
      <c r="D31" s="37">
        <v>0.86</v>
      </c>
      <c r="E31" s="37">
        <v>0.48199999999999998</v>
      </c>
    </row>
    <row r="32" spans="1:5" x14ac:dyDescent="0.25">
      <c r="A32" s="66"/>
      <c r="B32" s="39">
        <v>29.7</v>
      </c>
      <c r="C32" s="39">
        <v>1616</v>
      </c>
      <c r="D32" s="37">
        <v>0.79</v>
      </c>
      <c r="E32" s="37">
        <v>0.71299999999999997</v>
      </c>
    </row>
    <row r="33" spans="1:5" x14ac:dyDescent="0.25">
      <c r="A33" s="66"/>
      <c r="B33" s="39">
        <v>14</v>
      </c>
      <c r="C33" s="39">
        <v>109</v>
      </c>
      <c r="D33" s="37">
        <v>0.87</v>
      </c>
      <c r="E33" s="37">
        <v>0.51200000000000001</v>
      </c>
    </row>
    <row r="34" spans="1:5" x14ac:dyDescent="0.25">
      <c r="A34" s="66"/>
      <c r="B34" s="39">
        <v>56</v>
      </c>
      <c r="C34" s="39">
        <v>1531</v>
      </c>
      <c r="D34" s="37">
        <v>0.97</v>
      </c>
      <c r="E34" s="37">
        <v>0.48699999999999999</v>
      </c>
    </row>
    <row r="35" spans="1:5" x14ac:dyDescent="0.25">
      <c r="A35" s="66"/>
      <c r="B35" s="39">
        <v>32</v>
      </c>
      <c r="C35" s="39">
        <v>751</v>
      </c>
      <c r="D35" s="37">
        <v>0.84</v>
      </c>
      <c r="E35" s="37">
        <v>0.52200000000000002</v>
      </c>
    </row>
    <row r="36" spans="1:5" x14ac:dyDescent="0.25">
      <c r="A36" s="66"/>
      <c r="B36" s="39">
        <v>20</v>
      </c>
      <c r="C36" s="39">
        <v>836</v>
      </c>
      <c r="D36" s="37">
        <v>0.8</v>
      </c>
      <c r="E36" s="37">
        <v>0.51400000000000001</v>
      </c>
    </row>
    <row r="37" spans="1:5" x14ac:dyDescent="0.25">
      <c r="A37" s="66"/>
      <c r="B37" s="39">
        <v>58</v>
      </c>
      <c r="C37" s="39">
        <v>1926</v>
      </c>
      <c r="D37" s="37">
        <v>0.96</v>
      </c>
      <c r="E37" s="37">
        <v>0.53500000000000003</v>
      </c>
    </row>
    <row r="38" spans="1:5" x14ac:dyDescent="0.25">
      <c r="A38" s="66"/>
      <c r="B38" s="39">
        <v>30</v>
      </c>
      <c r="C38" s="39">
        <v>1357</v>
      </c>
      <c r="D38" s="37">
        <v>0.81</v>
      </c>
      <c r="E38" s="37">
        <v>0.56200000000000006</v>
      </c>
    </row>
    <row r="39" spans="1:5" x14ac:dyDescent="0.25">
      <c r="A39" s="66"/>
      <c r="B39" s="39">
        <v>35</v>
      </c>
      <c r="C39" s="39">
        <v>450</v>
      </c>
      <c r="D39" s="37">
        <v>0.85</v>
      </c>
      <c r="E39" s="37">
        <v>0.57699999999999996</v>
      </c>
    </row>
    <row r="40" spans="1:5" x14ac:dyDescent="0.25">
      <c r="A40" s="66"/>
      <c r="B40" s="39">
        <v>54</v>
      </c>
      <c r="C40" s="39">
        <v>489</v>
      </c>
      <c r="D40" s="37">
        <v>0.97</v>
      </c>
      <c r="E40" s="37">
        <v>0.55900000000000005</v>
      </c>
    </row>
    <row r="41" spans="1:5" x14ac:dyDescent="0.25">
      <c r="A41" s="66"/>
      <c r="B41" s="39">
        <v>30</v>
      </c>
      <c r="C41" s="39">
        <v>746</v>
      </c>
      <c r="D41" s="37">
        <v>0.82</v>
      </c>
      <c r="E41" s="37">
        <v>0.59799999999999998</v>
      </c>
    </row>
    <row r="42" spans="1:5" x14ac:dyDescent="0.25">
      <c r="A42" s="66"/>
      <c r="B42" s="39">
        <v>21</v>
      </c>
      <c r="C42" s="39">
        <v>665</v>
      </c>
      <c r="D42" s="37">
        <v>0.81</v>
      </c>
      <c r="E42" s="37">
        <v>0.61399999999999999</v>
      </c>
    </row>
    <row r="43" spans="1:5" x14ac:dyDescent="0.25">
      <c r="A43" s="66"/>
      <c r="B43" s="39">
        <v>21</v>
      </c>
      <c r="C43" s="39">
        <v>999</v>
      </c>
      <c r="D43" s="37">
        <v>0.79</v>
      </c>
      <c r="E43" s="37">
        <v>0.58699999999999997</v>
      </c>
    </row>
    <row r="44" spans="1:5" x14ac:dyDescent="0.25">
      <c r="A44" s="66"/>
      <c r="B44" s="39">
        <v>25</v>
      </c>
      <c r="C44" s="39">
        <v>1664</v>
      </c>
      <c r="D44" s="37">
        <v>0.79</v>
      </c>
      <c r="E44" s="37">
        <v>0.58599999999999997</v>
      </c>
    </row>
    <row r="45" spans="1:5" x14ac:dyDescent="0.25">
      <c r="A45" s="66"/>
      <c r="B45" s="39">
        <v>27.3</v>
      </c>
      <c r="C45" s="39">
        <v>4023</v>
      </c>
      <c r="D45" s="37">
        <v>0.76</v>
      </c>
      <c r="E45" s="37">
        <v>0.68799999999999994</v>
      </c>
    </row>
    <row r="46" spans="1:5" x14ac:dyDescent="0.25">
      <c r="A46" s="66"/>
      <c r="B46" s="39">
        <v>33</v>
      </c>
      <c r="C46" s="39">
        <v>648</v>
      </c>
      <c r="D46" s="37">
        <v>0.82</v>
      </c>
      <c r="E46" s="37">
        <v>0.61699999999999999</v>
      </c>
    </row>
    <row r="47" spans="1:5" x14ac:dyDescent="0.25">
      <c r="A47" s="66"/>
      <c r="B47" s="39">
        <v>41</v>
      </c>
      <c r="C47" s="39">
        <v>1710</v>
      </c>
      <c r="D47" s="37">
        <v>0.84</v>
      </c>
      <c r="E47" s="37">
        <v>0.61799999999999999</v>
      </c>
    </row>
    <row r="48" spans="1:5" x14ac:dyDescent="0.25">
      <c r="A48" s="66"/>
      <c r="B48" s="39">
        <v>38</v>
      </c>
      <c r="C48" s="39">
        <v>371</v>
      </c>
      <c r="D48" s="37">
        <v>0.86</v>
      </c>
      <c r="E48" s="37">
        <v>0.70199999999999996</v>
      </c>
    </row>
    <row r="49" spans="1:5" x14ac:dyDescent="0.25">
      <c r="A49" s="66"/>
      <c r="B49" s="39">
        <v>27.3</v>
      </c>
      <c r="C49" s="39">
        <v>4023</v>
      </c>
      <c r="D49" s="37">
        <v>0.76</v>
      </c>
      <c r="E49" s="37">
        <v>0.68799999999999994</v>
      </c>
    </row>
    <row r="50" spans="1:5" x14ac:dyDescent="0.25">
      <c r="A50" s="66"/>
      <c r="B50" s="39">
        <v>29.7</v>
      </c>
      <c r="C50" s="39">
        <v>1606</v>
      </c>
      <c r="D50" s="37">
        <v>0.79</v>
      </c>
      <c r="E50" s="37">
        <v>0.74299999999999999</v>
      </c>
    </row>
    <row r="51" spans="1:5" x14ac:dyDescent="0.25">
      <c r="A51" s="66"/>
      <c r="B51" s="39">
        <v>27.3</v>
      </c>
      <c r="C51" s="39">
        <v>2035</v>
      </c>
      <c r="D51" s="37">
        <v>0.76</v>
      </c>
      <c r="E51" s="37">
        <v>0.84599999999999997</v>
      </c>
    </row>
    <row r="52" spans="1:5" x14ac:dyDescent="0.25">
      <c r="A52" s="66"/>
      <c r="B52" s="39">
        <v>19</v>
      </c>
      <c r="C52" s="39">
        <v>1273</v>
      </c>
      <c r="D52" s="37">
        <v>0.78</v>
      </c>
      <c r="E52" s="37">
        <v>0.68899999999999995</v>
      </c>
    </row>
    <row r="53" spans="1:5" x14ac:dyDescent="0.25">
      <c r="A53" s="66"/>
      <c r="B53" s="39">
        <v>29.7</v>
      </c>
      <c r="C53" s="39">
        <v>1616</v>
      </c>
      <c r="D53" s="37">
        <v>0.79</v>
      </c>
      <c r="E53" s="37">
        <v>0.71299999999999997</v>
      </c>
    </row>
    <row r="54" spans="1:5" x14ac:dyDescent="0.25">
      <c r="A54" s="66"/>
      <c r="B54" s="39">
        <v>47</v>
      </c>
      <c r="C54" s="39">
        <v>710</v>
      </c>
      <c r="D54" s="37">
        <v>0.88</v>
      </c>
      <c r="E54" s="37">
        <v>0.68200000000000005</v>
      </c>
    </row>
    <row r="55" spans="1:5" x14ac:dyDescent="0.25">
      <c r="A55" s="66"/>
      <c r="B55" s="39">
        <v>30</v>
      </c>
      <c r="C55" s="39">
        <v>1427</v>
      </c>
      <c r="D55" s="37">
        <v>0.78</v>
      </c>
      <c r="E55" s="37">
        <v>0.71599999999999997</v>
      </c>
    </row>
    <row r="56" spans="1:5" x14ac:dyDescent="0.25">
      <c r="A56" s="66"/>
      <c r="B56" s="39">
        <v>57</v>
      </c>
      <c r="C56" s="39">
        <v>719</v>
      </c>
      <c r="D56" s="37">
        <v>0.98</v>
      </c>
      <c r="E56" s="37">
        <v>0.73</v>
      </c>
    </row>
    <row r="57" spans="1:5" x14ac:dyDescent="0.25">
      <c r="A57" s="66"/>
      <c r="B57" s="39">
        <v>27.3</v>
      </c>
      <c r="C57" s="39">
        <v>2035</v>
      </c>
      <c r="D57" s="37">
        <v>0.76</v>
      </c>
      <c r="E57" s="37">
        <v>0.84599999999999997</v>
      </c>
    </row>
    <row r="58" spans="1:5" x14ac:dyDescent="0.25">
      <c r="A58" s="66"/>
      <c r="B58" s="39">
        <v>27.2</v>
      </c>
      <c r="C58" s="39">
        <v>3993</v>
      </c>
      <c r="D58" s="37">
        <v>0.73</v>
      </c>
      <c r="E58" s="37">
        <v>0.90500000000000003</v>
      </c>
    </row>
    <row r="59" spans="1:5" x14ac:dyDescent="0.25">
      <c r="A59" s="66"/>
      <c r="B59" s="39">
        <v>39</v>
      </c>
      <c r="C59" s="39">
        <v>1558</v>
      </c>
      <c r="D59" s="37">
        <v>0.8</v>
      </c>
      <c r="E59" s="37">
        <v>0.73099999999999998</v>
      </c>
    </row>
    <row r="60" spans="1:5" x14ac:dyDescent="0.25">
      <c r="A60" s="66"/>
      <c r="B60" s="39">
        <v>59</v>
      </c>
      <c r="C60" s="39">
        <v>1039</v>
      </c>
      <c r="D60" s="37">
        <v>0.98</v>
      </c>
      <c r="E60" s="37">
        <v>0.73299999999999998</v>
      </c>
    </row>
    <row r="61" spans="1:5" x14ac:dyDescent="0.25">
      <c r="A61" s="66"/>
      <c r="B61" s="39">
        <v>16</v>
      </c>
      <c r="C61" s="39">
        <v>391</v>
      </c>
      <c r="D61" s="37">
        <v>0.79</v>
      </c>
      <c r="E61" s="37">
        <v>0.745</v>
      </c>
    </row>
    <row r="62" spans="1:5" x14ac:dyDescent="0.25">
      <c r="A62" s="66"/>
      <c r="B62" s="39">
        <v>42</v>
      </c>
      <c r="C62" s="39">
        <v>1703</v>
      </c>
      <c r="D62" s="37">
        <v>0.83</v>
      </c>
      <c r="E62" s="37">
        <v>0.77300000000000002</v>
      </c>
    </row>
    <row r="63" spans="1:5" x14ac:dyDescent="0.25">
      <c r="A63" s="66"/>
      <c r="B63" s="39">
        <v>17</v>
      </c>
      <c r="C63" s="39">
        <v>1778</v>
      </c>
      <c r="D63" s="37">
        <v>0.75</v>
      </c>
      <c r="E63" s="37">
        <v>0.76600000000000001</v>
      </c>
    </row>
    <row r="64" spans="1:5" x14ac:dyDescent="0.25">
      <c r="A64" s="66"/>
      <c r="B64" s="39">
        <v>28</v>
      </c>
      <c r="C64" s="39">
        <v>1642</v>
      </c>
      <c r="D64" s="37">
        <v>0.77</v>
      </c>
      <c r="E64" s="37">
        <v>0.78</v>
      </c>
    </row>
    <row r="65" spans="1:5" x14ac:dyDescent="0.25">
      <c r="A65" s="66"/>
      <c r="B65" s="39">
        <v>15</v>
      </c>
      <c r="C65" s="39">
        <v>903</v>
      </c>
      <c r="D65" s="37">
        <v>0.76</v>
      </c>
      <c r="E65" s="37">
        <v>0.79900000000000004</v>
      </c>
    </row>
    <row r="66" spans="1:5" x14ac:dyDescent="0.25">
      <c r="A66" s="66"/>
      <c r="B66" s="39">
        <v>58</v>
      </c>
      <c r="C66" s="39">
        <v>1853</v>
      </c>
      <c r="D66" s="37">
        <v>0.94</v>
      </c>
      <c r="E66" s="37">
        <v>0.78600000000000003</v>
      </c>
    </row>
    <row r="67" spans="1:5" x14ac:dyDescent="0.25">
      <c r="A67" s="66"/>
      <c r="B67" s="39">
        <v>37</v>
      </c>
      <c r="C67" s="39">
        <v>1565</v>
      </c>
      <c r="D67" s="37">
        <v>0.79</v>
      </c>
      <c r="E67" s="37">
        <v>0.80700000000000005</v>
      </c>
    </row>
    <row r="68" spans="1:5" x14ac:dyDescent="0.25">
      <c r="A68" s="66"/>
      <c r="B68" s="39">
        <v>37</v>
      </c>
      <c r="C68" s="39">
        <v>1705</v>
      </c>
      <c r="D68" s="37">
        <v>0.8</v>
      </c>
      <c r="E68" s="37">
        <v>0.82499999999999996</v>
      </c>
    </row>
    <row r="69" spans="1:5" x14ac:dyDescent="0.25">
      <c r="A69" s="66"/>
      <c r="B69" s="39">
        <v>27.3</v>
      </c>
      <c r="C69" s="39">
        <v>2035</v>
      </c>
      <c r="D69" s="37">
        <v>0.76</v>
      </c>
      <c r="E69" s="37">
        <v>0.84599999999999997</v>
      </c>
    </row>
    <row r="70" spans="1:5" x14ac:dyDescent="0.25">
      <c r="A70" s="66"/>
      <c r="B70" s="39">
        <v>29.7</v>
      </c>
      <c r="C70" s="39">
        <v>1606</v>
      </c>
      <c r="D70" s="37">
        <v>0.79</v>
      </c>
      <c r="E70" s="37">
        <v>0.74299999999999999</v>
      </c>
    </row>
    <row r="71" spans="1:5" x14ac:dyDescent="0.25">
      <c r="A71" s="66"/>
      <c r="B71" s="39">
        <v>27.3</v>
      </c>
      <c r="C71" s="39">
        <v>4023</v>
      </c>
      <c r="D71" s="37">
        <v>0.76</v>
      </c>
      <c r="E71" s="37">
        <v>0.68799999999999994</v>
      </c>
    </row>
    <row r="72" spans="1:5" x14ac:dyDescent="0.25">
      <c r="A72" s="66"/>
      <c r="B72" s="39">
        <v>17.5</v>
      </c>
      <c r="C72" s="39">
        <v>4982</v>
      </c>
      <c r="D72" s="37">
        <v>0.72</v>
      </c>
      <c r="E72" s="37">
        <v>0.85</v>
      </c>
    </row>
    <row r="73" spans="1:5" x14ac:dyDescent="0.25">
      <c r="A73" s="66"/>
      <c r="B73" s="39">
        <v>39</v>
      </c>
      <c r="C73" s="39">
        <v>384</v>
      </c>
      <c r="D73" s="37">
        <v>0.85</v>
      </c>
      <c r="E73" s="37">
        <v>0.90300000000000002</v>
      </c>
    </row>
    <row r="74" spans="1:5" x14ac:dyDescent="0.25">
      <c r="A74" s="66"/>
      <c r="B74" s="39">
        <v>40</v>
      </c>
      <c r="C74" s="39">
        <v>1983</v>
      </c>
      <c r="D74" s="37">
        <v>0.79</v>
      </c>
      <c r="E74" s="37">
        <v>0.88800000000000001</v>
      </c>
    </row>
    <row r="75" spans="1:5" x14ac:dyDescent="0.25">
      <c r="A75" s="66"/>
      <c r="B75" s="39">
        <v>27.3</v>
      </c>
      <c r="C75" s="39">
        <v>4023</v>
      </c>
      <c r="D75" s="37">
        <v>0.76</v>
      </c>
      <c r="E75" s="37">
        <v>0.68799999999999994</v>
      </c>
    </row>
    <row r="76" spans="1:5" x14ac:dyDescent="0.25">
      <c r="A76" s="66"/>
      <c r="B76" s="39">
        <v>54</v>
      </c>
      <c r="C76" s="39">
        <v>1785</v>
      </c>
      <c r="D76" s="37">
        <v>0.9</v>
      </c>
      <c r="E76" s="37">
        <v>0.88600000000000001</v>
      </c>
    </row>
    <row r="77" spans="1:5" x14ac:dyDescent="0.25">
      <c r="A77" s="66"/>
      <c r="B77" s="39">
        <v>27.2</v>
      </c>
      <c r="C77" s="39">
        <v>3993</v>
      </c>
      <c r="D77" s="37">
        <v>0.73</v>
      </c>
      <c r="E77" s="37">
        <v>0.90500000000000003</v>
      </c>
    </row>
    <row r="78" spans="1:5" x14ac:dyDescent="0.25">
      <c r="A78" s="66"/>
      <c r="B78" s="39">
        <v>59</v>
      </c>
      <c r="C78" s="39">
        <v>881</v>
      </c>
      <c r="D78" s="37">
        <v>0.96</v>
      </c>
      <c r="E78" s="37">
        <v>0.91800000000000004</v>
      </c>
    </row>
    <row r="79" spans="1:5" x14ac:dyDescent="0.25">
      <c r="A79" s="66"/>
      <c r="B79" s="39">
        <v>12</v>
      </c>
      <c r="C79" s="39">
        <v>352</v>
      </c>
      <c r="D79" s="37">
        <v>0.77</v>
      </c>
      <c r="E79" s="37">
        <v>0.90600000000000003</v>
      </c>
    </row>
    <row r="80" spans="1:5" x14ac:dyDescent="0.25">
      <c r="A80" s="66"/>
      <c r="B80" s="39">
        <v>23.6</v>
      </c>
      <c r="C80" s="39">
        <v>2017</v>
      </c>
      <c r="D80" s="37">
        <v>0.63</v>
      </c>
      <c r="E80" s="37">
        <v>1.831</v>
      </c>
    </row>
    <row r="81" spans="1:5" x14ac:dyDescent="0.25">
      <c r="A81" s="66"/>
      <c r="B81" s="39">
        <v>30</v>
      </c>
      <c r="C81" s="39">
        <v>1627</v>
      </c>
      <c r="D81" s="37">
        <v>0.76</v>
      </c>
      <c r="E81" s="37">
        <v>0.93700000000000006</v>
      </c>
    </row>
    <row r="82" spans="1:5" x14ac:dyDescent="0.25">
      <c r="A82" s="66"/>
      <c r="B82" s="39">
        <v>21</v>
      </c>
      <c r="C82" s="39">
        <v>1958</v>
      </c>
      <c r="D82" s="37">
        <v>0.72</v>
      </c>
      <c r="E82" s="37">
        <v>0.96199999999999997</v>
      </c>
    </row>
    <row r="83" spans="1:5" x14ac:dyDescent="0.25">
      <c r="A83" s="66"/>
      <c r="B83" s="39">
        <v>56</v>
      </c>
      <c r="C83" s="39">
        <v>1337</v>
      </c>
      <c r="D83" s="37">
        <v>0.91</v>
      </c>
      <c r="E83" s="37">
        <v>0.96799999999999997</v>
      </c>
    </row>
    <row r="84" spans="1:5" x14ac:dyDescent="0.25">
      <c r="A84" s="66"/>
      <c r="B84" s="39">
        <v>58</v>
      </c>
      <c r="C84" s="39">
        <v>188</v>
      </c>
      <c r="D84" s="37">
        <v>1</v>
      </c>
      <c r="E84" s="37">
        <v>0.97799999999999998</v>
      </c>
    </row>
    <row r="85" spans="1:5" x14ac:dyDescent="0.25">
      <c r="A85" s="66"/>
      <c r="B85" s="39">
        <v>44</v>
      </c>
      <c r="C85" s="39">
        <v>1152</v>
      </c>
      <c r="D85" s="37">
        <v>0.82</v>
      </c>
      <c r="E85" s="37">
        <v>0.99399999999999999</v>
      </c>
    </row>
    <row r="86" spans="1:5" x14ac:dyDescent="0.25">
      <c r="A86" s="66"/>
      <c r="B86" s="39">
        <v>33</v>
      </c>
      <c r="C86" s="39">
        <v>776</v>
      </c>
      <c r="D86" s="37">
        <v>0.78</v>
      </c>
      <c r="E86" s="37">
        <v>0.98</v>
      </c>
    </row>
    <row r="87" spans="1:5" x14ac:dyDescent="0.25">
      <c r="A87" s="66"/>
      <c r="B87" s="39">
        <v>30</v>
      </c>
      <c r="C87" s="39">
        <v>843</v>
      </c>
      <c r="D87" s="37">
        <v>0.76</v>
      </c>
      <c r="E87" s="37">
        <v>0.996</v>
      </c>
    </row>
    <row r="88" spans="1:5" x14ac:dyDescent="0.25">
      <c r="A88" s="66"/>
      <c r="B88" s="39">
        <v>47</v>
      </c>
      <c r="C88" s="39">
        <v>278</v>
      </c>
      <c r="D88" s="37">
        <v>0.88</v>
      </c>
      <c r="E88" s="37">
        <v>0.995</v>
      </c>
    </row>
    <row r="89" spans="1:5" x14ac:dyDescent="0.25">
      <c r="A89" s="66"/>
      <c r="B89" s="39">
        <v>49</v>
      </c>
      <c r="C89" s="39">
        <v>1533</v>
      </c>
      <c r="D89" s="37">
        <v>0.84</v>
      </c>
      <c r="E89" s="37">
        <v>1.0049999999999999</v>
      </c>
    </row>
    <row r="90" spans="1:5" x14ac:dyDescent="0.25">
      <c r="A90" s="66"/>
      <c r="B90" s="39">
        <v>41</v>
      </c>
      <c r="C90" s="39">
        <v>970</v>
      </c>
      <c r="D90" s="37">
        <v>0.79</v>
      </c>
      <c r="E90" s="37">
        <v>1.046</v>
      </c>
    </row>
    <row r="91" spans="1:5" x14ac:dyDescent="0.25">
      <c r="A91" s="66"/>
      <c r="B91" s="39">
        <v>36</v>
      </c>
      <c r="C91" s="39">
        <v>320</v>
      </c>
      <c r="D91" s="37">
        <v>0.8</v>
      </c>
      <c r="E91" s="37">
        <v>1.052</v>
      </c>
    </row>
    <row r="92" spans="1:5" x14ac:dyDescent="0.25">
      <c r="A92" s="66"/>
      <c r="B92" s="39">
        <v>49</v>
      </c>
      <c r="C92" s="39">
        <v>328</v>
      </c>
      <c r="D92" s="37">
        <v>0.89</v>
      </c>
      <c r="E92" s="37">
        <v>1.0840000000000001</v>
      </c>
    </row>
    <row r="93" spans="1:5" x14ac:dyDescent="0.25">
      <c r="A93" s="66"/>
      <c r="B93" s="39">
        <v>27.3</v>
      </c>
      <c r="C93" s="39">
        <v>795</v>
      </c>
      <c r="D93" s="37">
        <v>0.76</v>
      </c>
      <c r="E93" s="37">
        <v>0.99399999999999999</v>
      </c>
    </row>
    <row r="94" spans="1:5" x14ac:dyDescent="0.25">
      <c r="A94" s="66"/>
      <c r="B94" s="39">
        <v>49</v>
      </c>
      <c r="C94" s="39">
        <v>129</v>
      </c>
      <c r="D94" s="37">
        <v>0.91</v>
      </c>
      <c r="E94" s="37">
        <v>1.0669999999999999</v>
      </c>
    </row>
    <row r="95" spans="1:5" x14ac:dyDescent="0.25">
      <c r="A95" s="66"/>
      <c r="B95" s="39">
        <v>51</v>
      </c>
      <c r="C95" s="39">
        <v>1727</v>
      </c>
      <c r="D95" s="37">
        <v>0.85</v>
      </c>
      <c r="E95" s="37">
        <v>1.101</v>
      </c>
    </row>
    <row r="96" spans="1:5" x14ac:dyDescent="0.25">
      <c r="A96" s="66"/>
      <c r="B96" s="39">
        <v>34</v>
      </c>
      <c r="C96" s="39">
        <v>1585</v>
      </c>
      <c r="D96" s="37">
        <v>0.75</v>
      </c>
      <c r="E96" s="37">
        <v>1.1200000000000001</v>
      </c>
    </row>
    <row r="97" spans="1:5" x14ac:dyDescent="0.25">
      <c r="A97" s="66"/>
      <c r="B97" s="39">
        <v>27.7</v>
      </c>
      <c r="C97" s="39">
        <v>1016</v>
      </c>
      <c r="D97" s="37">
        <v>0.7</v>
      </c>
      <c r="E97" s="37">
        <v>1.3959999999999999</v>
      </c>
    </row>
    <row r="98" spans="1:5" x14ac:dyDescent="0.25">
      <c r="A98" s="66"/>
      <c r="B98" s="39">
        <v>27.3</v>
      </c>
      <c r="C98" s="39">
        <v>397</v>
      </c>
      <c r="D98" s="37">
        <v>0.76</v>
      </c>
      <c r="E98" s="37">
        <v>1.1970000000000001</v>
      </c>
    </row>
    <row r="99" spans="1:5" x14ac:dyDescent="0.25">
      <c r="A99" s="66"/>
      <c r="B99" s="39">
        <v>54</v>
      </c>
      <c r="C99" s="39">
        <v>796</v>
      </c>
      <c r="D99" s="37">
        <v>0.89</v>
      </c>
      <c r="E99" s="37">
        <v>1.1619999999999999</v>
      </c>
    </row>
    <row r="100" spans="1:5" x14ac:dyDescent="0.25">
      <c r="A100" s="66"/>
      <c r="B100" s="39">
        <v>23.6</v>
      </c>
      <c r="C100" s="39">
        <v>4045</v>
      </c>
      <c r="D100" s="37">
        <v>0.63</v>
      </c>
      <c r="E100" s="37">
        <v>1.728</v>
      </c>
    </row>
    <row r="101" spans="1:5" x14ac:dyDescent="0.25">
      <c r="A101" s="66"/>
      <c r="B101" s="39">
        <v>23</v>
      </c>
      <c r="C101" s="39">
        <v>1451</v>
      </c>
      <c r="D101" s="37">
        <v>0.72</v>
      </c>
      <c r="E101" s="37">
        <v>1.2090000000000001</v>
      </c>
    </row>
    <row r="102" spans="1:5" x14ac:dyDescent="0.25">
      <c r="A102" s="66"/>
      <c r="B102" s="39">
        <v>34</v>
      </c>
      <c r="C102" s="39">
        <v>261</v>
      </c>
      <c r="D102" s="37">
        <v>0.79</v>
      </c>
      <c r="E102" s="37">
        <v>1.1919999999999999</v>
      </c>
    </row>
    <row r="103" spans="1:5" x14ac:dyDescent="0.25">
      <c r="A103" s="66"/>
      <c r="B103" s="39">
        <v>54</v>
      </c>
      <c r="C103" s="39">
        <v>1604</v>
      </c>
      <c r="D103" s="37">
        <v>0.87</v>
      </c>
      <c r="E103" s="37">
        <v>1.1870000000000001</v>
      </c>
    </row>
    <row r="104" spans="1:5" x14ac:dyDescent="0.25">
      <c r="A104" s="66"/>
      <c r="B104" s="39">
        <v>27.3</v>
      </c>
      <c r="C104" s="39">
        <v>795</v>
      </c>
      <c r="D104" s="37">
        <v>0.76</v>
      </c>
      <c r="E104" s="37">
        <v>0.99399999999999999</v>
      </c>
    </row>
    <row r="105" spans="1:5" x14ac:dyDescent="0.25">
      <c r="A105" s="66"/>
      <c r="B105" s="39">
        <v>27.2</v>
      </c>
      <c r="C105" s="39">
        <v>3993</v>
      </c>
      <c r="D105" s="37">
        <v>0.73</v>
      </c>
      <c r="E105" s="37">
        <v>0.90500000000000003</v>
      </c>
    </row>
    <row r="106" spans="1:5" x14ac:dyDescent="0.25">
      <c r="A106" s="66"/>
      <c r="B106" s="39">
        <v>16.2</v>
      </c>
      <c r="C106" s="39">
        <v>4982</v>
      </c>
      <c r="D106" s="37">
        <v>0.68</v>
      </c>
      <c r="E106" s="37">
        <v>1.0249999999999999</v>
      </c>
    </row>
    <row r="107" spans="1:5" x14ac:dyDescent="0.25">
      <c r="A107" s="66"/>
      <c r="B107" s="39">
        <v>15</v>
      </c>
      <c r="C107" s="39">
        <v>507</v>
      </c>
      <c r="D107" s="37">
        <v>0.74</v>
      </c>
      <c r="E107" s="37">
        <v>1.222</v>
      </c>
    </row>
    <row r="108" spans="1:5" x14ac:dyDescent="0.25">
      <c r="A108" s="66"/>
      <c r="B108" s="39">
        <v>27.7</v>
      </c>
      <c r="C108" s="39">
        <v>4045</v>
      </c>
      <c r="D108" s="37">
        <v>0.7</v>
      </c>
      <c r="E108" s="37">
        <v>1.1259999999999999</v>
      </c>
    </row>
    <row r="109" spans="1:5" x14ac:dyDescent="0.25">
      <c r="A109" s="66"/>
      <c r="B109" s="39">
        <v>28</v>
      </c>
      <c r="C109" s="39">
        <v>493</v>
      </c>
      <c r="D109" s="37">
        <v>0.74</v>
      </c>
      <c r="E109" s="37">
        <v>1.2410000000000001</v>
      </c>
    </row>
    <row r="110" spans="1:5" x14ac:dyDescent="0.25">
      <c r="A110" s="66"/>
      <c r="B110" s="39">
        <v>23.6</v>
      </c>
      <c r="C110" s="39">
        <v>508</v>
      </c>
      <c r="D110" s="37">
        <v>0.63</v>
      </c>
      <c r="E110" s="37">
        <v>2.327</v>
      </c>
    </row>
    <row r="111" spans="1:5" x14ac:dyDescent="0.25">
      <c r="A111" s="66"/>
      <c r="B111" s="39">
        <v>27.7</v>
      </c>
      <c r="C111" s="39">
        <v>1000</v>
      </c>
      <c r="D111" s="37">
        <v>0.7</v>
      </c>
      <c r="E111" s="37">
        <v>1.401</v>
      </c>
    </row>
    <row r="112" spans="1:5" x14ac:dyDescent="0.25">
      <c r="A112" s="66"/>
      <c r="B112" s="39">
        <v>27.3</v>
      </c>
      <c r="C112" s="39">
        <v>397</v>
      </c>
      <c r="D112" s="37">
        <v>0.76</v>
      </c>
      <c r="E112" s="37">
        <v>1.1970000000000001</v>
      </c>
    </row>
    <row r="113" spans="1:5" x14ac:dyDescent="0.25">
      <c r="A113" s="66"/>
      <c r="B113" s="39">
        <v>15</v>
      </c>
      <c r="C113" s="39">
        <v>804</v>
      </c>
      <c r="D113" s="37">
        <v>0.72</v>
      </c>
      <c r="E113" s="37">
        <v>1.2390000000000001</v>
      </c>
    </row>
    <row r="114" spans="1:5" x14ac:dyDescent="0.25">
      <c r="A114" s="66"/>
      <c r="B114" s="39">
        <v>23</v>
      </c>
      <c r="C114" s="39">
        <v>826</v>
      </c>
      <c r="D114" s="37">
        <v>0.73</v>
      </c>
      <c r="E114" s="37">
        <v>1.2569999999999999</v>
      </c>
    </row>
    <row r="115" spans="1:5" x14ac:dyDescent="0.25">
      <c r="A115" s="66"/>
      <c r="B115" s="39">
        <v>27.7</v>
      </c>
      <c r="C115" s="39">
        <v>1616</v>
      </c>
      <c r="D115" s="37">
        <v>0.7</v>
      </c>
      <c r="E115" s="37">
        <v>1.2629999999999999</v>
      </c>
    </row>
    <row r="116" spans="1:5" x14ac:dyDescent="0.25">
      <c r="A116" s="66"/>
      <c r="B116" s="39">
        <v>61</v>
      </c>
      <c r="C116" s="39">
        <v>194</v>
      </c>
      <c r="D116" s="37">
        <v>0.95</v>
      </c>
      <c r="E116" s="37">
        <v>1.623</v>
      </c>
    </row>
    <row r="117" spans="1:5" x14ac:dyDescent="0.25">
      <c r="A117" s="66"/>
      <c r="B117" s="39">
        <v>49</v>
      </c>
      <c r="C117" s="39">
        <v>891</v>
      </c>
      <c r="D117" s="37">
        <v>0.82</v>
      </c>
      <c r="E117" s="37">
        <v>1.274</v>
      </c>
    </row>
    <row r="118" spans="1:5" x14ac:dyDescent="0.25">
      <c r="A118" s="66"/>
      <c r="B118" s="39">
        <v>27.7</v>
      </c>
      <c r="C118" s="39">
        <v>1627</v>
      </c>
      <c r="D118" s="37">
        <v>0.7</v>
      </c>
      <c r="E118" s="37">
        <v>1.2529999999999999</v>
      </c>
    </row>
    <row r="119" spans="1:5" x14ac:dyDescent="0.25">
      <c r="A119" s="66"/>
      <c r="B119" s="39">
        <v>48</v>
      </c>
      <c r="C119" s="39">
        <v>1351</v>
      </c>
      <c r="D119" s="37">
        <v>0.81</v>
      </c>
      <c r="E119" s="38">
        <v>1.2769999999999999</v>
      </c>
    </row>
    <row r="120" spans="1:5" x14ac:dyDescent="0.25">
      <c r="A120" s="66"/>
      <c r="B120" s="39">
        <v>23.6</v>
      </c>
      <c r="C120" s="39">
        <v>4045</v>
      </c>
      <c r="D120" s="37">
        <v>0.63</v>
      </c>
      <c r="E120" s="37">
        <v>1.728</v>
      </c>
    </row>
    <row r="121" spans="1:5" x14ac:dyDescent="0.25">
      <c r="A121" s="66"/>
      <c r="B121" s="39">
        <v>27.7</v>
      </c>
      <c r="C121" s="39">
        <v>1016</v>
      </c>
      <c r="D121" s="37">
        <v>0.7</v>
      </c>
      <c r="E121" s="37">
        <v>1.3959999999999999</v>
      </c>
    </row>
    <row r="122" spans="1:5" x14ac:dyDescent="0.25">
      <c r="A122" s="66"/>
      <c r="B122" s="39">
        <v>11</v>
      </c>
      <c r="C122" s="39">
        <v>1184</v>
      </c>
      <c r="D122" s="37">
        <v>0.68</v>
      </c>
      <c r="E122" s="37">
        <v>1.2889999999999999</v>
      </c>
    </row>
    <row r="123" spans="1:5" x14ac:dyDescent="0.25">
      <c r="A123" s="66"/>
      <c r="B123" s="39">
        <v>42</v>
      </c>
      <c r="C123" s="39">
        <v>179</v>
      </c>
      <c r="D123" s="37">
        <v>0.84</v>
      </c>
      <c r="E123" s="37">
        <v>1.3049999999999999</v>
      </c>
    </row>
    <row r="124" spans="1:5" x14ac:dyDescent="0.25">
      <c r="A124" s="66"/>
      <c r="B124" s="39">
        <v>27.3</v>
      </c>
      <c r="C124" s="39">
        <v>195</v>
      </c>
      <c r="D124" s="37">
        <v>0.76</v>
      </c>
      <c r="E124" s="37">
        <v>1.401</v>
      </c>
    </row>
    <row r="125" spans="1:5" x14ac:dyDescent="0.25">
      <c r="A125" s="66"/>
      <c r="B125" s="39">
        <v>23.6</v>
      </c>
      <c r="C125" s="39">
        <v>508</v>
      </c>
      <c r="D125" s="37">
        <v>0.63</v>
      </c>
      <c r="E125" s="37">
        <v>2.327</v>
      </c>
    </row>
    <row r="126" spans="1:5" x14ac:dyDescent="0.25">
      <c r="A126" s="66"/>
      <c r="B126" s="39">
        <v>14</v>
      </c>
      <c r="C126" s="39">
        <v>627</v>
      </c>
      <c r="D126" s="37">
        <v>0.7</v>
      </c>
      <c r="E126" s="37">
        <v>1.3959999999999999</v>
      </c>
    </row>
    <row r="127" spans="1:5" x14ac:dyDescent="0.25">
      <c r="A127" s="66"/>
      <c r="B127" s="39">
        <v>40</v>
      </c>
      <c r="C127" s="39">
        <v>1403</v>
      </c>
      <c r="D127" s="37">
        <v>0.75</v>
      </c>
      <c r="E127" s="37">
        <v>1.39</v>
      </c>
    </row>
    <row r="128" spans="1:5" x14ac:dyDescent="0.25">
      <c r="A128" s="66"/>
      <c r="B128" s="39">
        <v>45</v>
      </c>
      <c r="C128" s="39">
        <v>381</v>
      </c>
      <c r="D128" s="37">
        <v>0.82</v>
      </c>
      <c r="E128" s="37">
        <v>1.429</v>
      </c>
    </row>
    <row r="129" spans="1:5" x14ac:dyDescent="0.25">
      <c r="A129" s="66"/>
      <c r="B129" s="39">
        <v>66.8</v>
      </c>
      <c r="C129" s="39">
        <v>189</v>
      </c>
      <c r="D129" s="37">
        <v>1</v>
      </c>
      <c r="E129" s="37">
        <v>1.6910000000000001</v>
      </c>
    </row>
    <row r="130" spans="1:5" x14ac:dyDescent="0.25">
      <c r="A130" s="66"/>
      <c r="B130" s="39">
        <v>41</v>
      </c>
      <c r="C130" s="39">
        <v>1203</v>
      </c>
      <c r="D130" s="37">
        <v>0.75</v>
      </c>
      <c r="E130" s="37">
        <v>1.4930000000000001</v>
      </c>
    </row>
    <row r="131" spans="1:5" x14ac:dyDescent="0.25">
      <c r="A131" s="66"/>
      <c r="B131" s="39">
        <v>29</v>
      </c>
      <c r="C131" s="39">
        <v>1988</v>
      </c>
      <c r="D131" s="37">
        <v>0.69</v>
      </c>
      <c r="E131" s="37">
        <v>1.4910000000000001</v>
      </c>
    </row>
    <row r="132" spans="1:5" x14ac:dyDescent="0.25">
      <c r="A132" s="66"/>
      <c r="B132" s="39">
        <v>53</v>
      </c>
      <c r="C132" s="39">
        <v>1069</v>
      </c>
      <c r="D132" s="37">
        <v>0.83</v>
      </c>
      <c r="E132" s="37">
        <v>1.528</v>
      </c>
    </row>
    <row r="133" spans="1:5" x14ac:dyDescent="0.25">
      <c r="A133" s="66"/>
      <c r="B133" s="39">
        <v>43</v>
      </c>
      <c r="C133" s="39">
        <v>824</v>
      </c>
      <c r="D133" s="37">
        <v>0.76</v>
      </c>
      <c r="E133" s="37">
        <v>1.554</v>
      </c>
    </row>
    <row r="134" spans="1:5" x14ac:dyDescent="0.25">
      <c r="A134" s="66"/>
      <c r="B134" s="39">
        <v>27.7</v>
      </c>
      <c r="C134" s="39">
        <v>1627</v>
      </c>
      <c r="D134" s="37">
        <v>0.7</v>
      </c>
      <c r="E134" s="37">
        <v>1.2529999999999999</v>
      </c>
    </row>
    <row r="135" spans="1:5" x14ac:dyDescent="0.25">
      <c r="A135" s="66"/>
      <c r="B135" s="39">
        <v>27.3</v>
      </c>
      <c r="C135" s="39">
        <v>195</v>
      </c>
      <c r="D135" s="37">
        <v>0.76</v>
      </c>
      <c r="E135" s="37">
        <v>1.401</v>
      </c>
    </row>
    <row r="136" spans="1:5" x14ac:dyDescent="0.25">
      <c r="A136" s="66"/>
      <c r="B136" s="39">
        <v>36</v>
      </c>
      <c r="C136" s="39">
        <v>513</v>
      </c>
      <c r="D136" s="37">
        <v>0.74</v>
      </c>
      <c r="E136" s="37">
        <v>1.607</v>
      </c>
    </row>
    <row r="137" spans="1:5" x14ac:dyDescent="0.25">
      <c r="A137" s="66"/>
      <c r="B137" s="39">
        <v>27.7</v>
      </c>
      <c r="C137" s="39">
        <v>4045</v>
      </c>
      <c r="D137" s="37">
        <v>0.7</v>
      </c>
      <c r="E137" s="37">
        <v>1.1259999999999999</v>
      </c>
    </row>
    <row r="138" spans="1:5" x14ac:dyDescent="0.25">
      <c r="A138" s="66"/>
      <c r="B138" s="39">
        <v>61</v>
      </c>
      <c r="C138" s="39">
        <v>194</v>
      </c>
      <c r="D138" s="37">
        <v>0.95</v>
      </c>
      <c r="E138" s="37">
        <v>1.623</v>
      </c>
    </row>
    <row r="139" spans="1:5" x14ac:dyDescent="0.25">
      <c r="A139" s="66"/>
      <c r="B139" s="39">
        <v>62</v>
      </c>
      <c r="C139" s="39">
        <v>236</v>
      </c>
      <c r="D139" s="37">
        <v>0.95</v>
      </c>
      <c r="E139" s="37">
        <v>1.681</v>
      </c>
    </row>
    <row r="140" spans="1:5" x14ac:dyDescent="0.25">
      <c r="A140" s="66"/>
      <c r="B140" s="39">
        <v>39</v>
      </c>
      <c r="C140" s="39">
        <v>299</v>
      </c>
      <c r="D140" s="37">
        <v>0.76</v>
      </c>
      <c r="E140" s="37">
        <v>1.62</v>
      </c>
    </row>
    <row r="141" spans="1:5" x14ac:dyDescent="0.25">
      <c r="A141" s="66"/>
      <c r="B141" s="39">
        <v>23.6</v>
      </c>
      <c r="C141" s="39">
        <v>1005</v>
      </c>
      <c r="D141" s="37">
        <v>0.63</v>
      </c>
      <c r="E141" s="37">
        <v>1.9910000000000001</v>
      </c>
    </row>
    <row r="142" spans="1:5" x14ac:dyDescent="0.25">
      <c r="A142" s="66"/>
      <c r="B142" s="39">
        <v>23.6</v>
      </c>
      <c r="C142" s="39">
        <v>2017</v>
      </c>
      <c r="D142" s="37">
        <v>0.63</v>
      </c>
      <c r="E142" s="37">
        <v>1.831</v>
      </c>
    </row>
    <row r="143" spans="1:5" x14ac:dyDescent="0.25">
      <c r="A143" s="66"/>
      <c r="B143" s="39">
        <v>27.7</v>
      </c>
      <c r="C143" s="39">
        <v>1000</v>
      </c>
      <c r="D143" s="37">
        <v>0.7</v>
      </c>
      <c r="E143" s="37">
        <v>1.401</v>
      </c>
    </row>
    <row r="144" spans="1:5" x14ac:dyDescent="0.25">
      <c r="A144" s="66"/>
      <c r="B144" s="39">
        <v>66.8</v>
      </c>
      <c r="C144" s="39">
        <v>189</v>
      </c>
      <c r="D144" s="37">
        <v>1</v>
      </c>
      <c r="E144" s="37">
        <v>1.6910000000000001</v>
      </c>
    </row>
    <row r="145" spans="1:5" x14ac:dyDescent="0.25">
      <c r="A145" s="66"/>
      <c r="B145" s="39">
        <v>14</v>
      </c>
      <c r="C145" s="39">
        <v>1868</v>
      </c>
      <c r="D145" s="37">
        <v>0.63</v>
      </c>
      <c r="E145" s="37">
        <v>1.6830000000000001</v>
      </c>
    </row>
    <row r="146" spans="1:5" x14ac:dyDescent="0.25">
      <c r="A146" s="66"/>
      <c r="B146" s="39">
        <v>67.599999999999994</v>
      </c>
      <c r="C146" s="39">
        <v>85</v>
      </c>
      <c r="D146" s="37">
        <v>1.02</v>
      </c>
      <c r="E146" s="37">
        <v>1.69</v>
      </c>
    </row>
    <row r="147" spans="1:5" x14ac:dyDescent="0.25">
      <c r="A147" s="66"/>
      <c r="B147" s="39">
        <v>68.2</v>
      </c>
      <c r="C147" s="39">
        <v>92</v>
      </c>
      <c r="D147" s="37">
        <v>1.07</v>
      </c>
      <c r="E147" s="37">
        <v>1.671</v>
      </c>
    </row>
    <row r="148" spans="1:5" x14ac:dyDescent="0.25">
      <c r="A148" s="66"/>
      <c r="B148" s="39">
        <v>23.6</v>
      </c>
      <c r="C148" s="39">
        <v>1005</v>
      </c>
      <c r="D148" s="37">
        <v>0.63</v>
      </c>
      <c r="E148" s="37">
        <v>1.9910000000000001</v>
      </c>
    </row>
    <row r="149" spans="1:5" x14ac:dyDescent="0.25">
      <c r="A149" s="66"/>
      <c r="B149" s="39">
        <v>68.599999999999994</v>
      </c>
      <c r="C149" s="39">
        <v>98</v>
      </c>
      <c r="D149" s="37">
        <v>1.02</v>
      </c>
      <c r="E149" s="37">
        <v>1.744</v>
      </c>
    </row>
    <row r="150" spans="1:5" x14ac:dyDescent="0.25">
      <c r="A150" s="66"/>
      <c r="B150" s="39">
        <v>69</v>
      </c>
      <c r="C150" s="39">
        <v>221</v>
      </c>
      <c r="D150" s="37">
        <v>1.02</v>
      </c>
      <c r="E150" s="37">
        <v>1.6890000000000001</v>
      </c>
    </row>
    <row r="151" spans="1:5" x14ac:dyDescent="0.25">
      <c r="A151" s="66"/>
      <c r="B151" s="39">
        <v>46</v>
      </c>
      <c r="C151" s="39">
        <v>1903</v>
      </c>
      <c r="D151" s="37">
        <v>0.75</v>
      </c>
      <c r="E151" s="37">
        <v>1.68</v>
      </c>
    </row>
    <row r="152" spans="1:5" x14ac:dyDescent="0.25">
      <c r="A152" s="66"/>
      <c r="B152" s="39">
        <v>33</v>
      </c>
      <c r="C152" s="39">
        <v>483</v>
      </c>
      <c r="D152" s="37">
        <v>0.71</v>
      </c>
      <c r="E152" s="37">
        <v>1.698</v>
      </c>
    </row>
    <row r="153" spans="1:5" x14ac:dyDescent="0.25">
      <c r="A153" s="66"/>
      <c r="B153" s="39">
        <v>11</v>
      </c>
      <c r="C153" s="39">
        <v>529</v>
      </c>
      <c r="D153" s="37">
        <v>0.66</v>
      </c>
      <c r="E153" s="37">
        <v>1.7849999999999999</v>
      </c>
    </row>
    <row r="154" spans="1:5" x14ac:dyDescent="0.25">
      <c r="A154" s="66"/>
      <c r="B154" s="39">
        <v>32</v>
      </c>
      <c r="C154" s="39">
        <v>1518</v>
      </c>
      <c r="D154" s="37">
        <v>0.66</v>
      </c>
      <c r="E154" s="37">
        <v>1.8069999999999999</v>
      </c>
    </row>
    <row r="155" spans="1:5" x14ac:dyDescent="0.25">
      <c r="A155" s="66"/>
      <c r="B155" s="39">
        <v>42</v>
      </c>
      <c r="C155" s="39">
        <v>1891</v>
      </c>
      <c r="D155" s="37">
        <v>0.7</v>
      </c>
      <c r="E155" s="37">
        <v>1.8360000000000001</v>
      </c>
    </row>
    <row r="156" spans="1:5" x14ac:dyDescent="0.25">
      <c r="A156" s="66"/>
      <c r="B156" s="39">
        <v>35</v>
      </c>
      <c r="C156" s="39">
        <v>549</v>
      </c>
      <c r="D156" s="37">
        <v>0.7</v>
      </c>
      <c r="E156" s="37">
        <v>1.8149999999999999</v>
      </c>
    </row>
    <row r="157" spans="1:5" x14ac:dyDescent="0.25">
      <c r="A157" s="66"/>
      <c r="B157" s="39">
        <v>19</v>
      </c>
      <c r="C157" s="39">
        <v>1489</v>
      </c>
      <c r="D157" s="37">
        <v>0.62</v>
      </c>
      <c r="E157" s="37">
        <v>1.843</v>
      </c>
    </row>
    <row r="158" spans="1:5" x14ac:dyDescent="0.25">
      <c r="A158" s="66"/>
      <c r="B158" s="39">
        <v>27.7</v>
      </c>
      <c r="C158" s="39">
        <v>509</v>
      </c>
      <c r="D158" s="37">
        <v>0.7</v>
      </c>
      <c r="E158" s="37">
        <v>1.7450000000000001</v>
      </c>
    </row>
    <row r="159" spans="1:5" x14ac:dyDescent="0.25">
      <c r="A159" s="66"/>
      <c r="B159" s="39">
        <v>28.9</v>
      </c>
      <c r="C159" s="39">
        <v>500</v>
      </c>
      <c r="D159" s="37">
        <v>0.74</v>
      </c>
      <c r="E159" s="37">
        <v>1.7350000000000001</v>
      </c>
    </row>
    <row r="160" spans="1:5" x14ac:dyDescent="0.25">
      <c r="A160" s="66"/>
      <c r="B160" s="39">
        <v>26.4</v>
      </c>
      <c r="C160" s="39">
        <v>510</v>
      </c>
      <c r="D160" s="37">
        <v>0.81</v>
      </c>
      <c r="E160" s="37">
        <v>1.7410000000000001</v>
      </c>
    </row>
    <row r="161" spans="1:5" x14ac:dyDescent="0.25">
      <c r="A161" s="66"/>
      <c r="B161" s="39">
        <v>27.1</v>
      </c>
      <c r="C161" s="39">
        <v>520</v>
      </c>
      <c r="D161" s="37">
        <v>0.7</v>
      </c>
      <c r="E161" s="37">
        <v>1.756</v>
      </c>
    </row>
    <row r="162" spans="1:5" x14ac:dyDescent="0.25">
      <c r="A162" s="66"/>
      <c r="B162" s="39">
        <v>10</v>
      </c>
      <c r="C162" s="39">
        <v>454</v>
      </c>
      <c r="D162" s="37">
        <v>0.63</v>
      </c>
      <c r="E162" s="37">
        <v>1.867</v>
      </c>
    </row>
    <row r="163" spans="1:5" x14ac:dyDescent="0.25">
      <c r="A163" s="66"/>
      <c r="B163" s="39">
        <v>23.6</v>
      </c>
      <c r="C163" s="39">
        <v>3179</v>
      </c>
      <c r="D163" s="37">
        <v>0.63</v>
      </c>
      <c r="E163" s="37">
        <v>1.714</v>
      </c>
    </row>
    <row r="164" spans="1:5" x14ac:dyDescent="0.25">
      <c r="A164" s="66"/>
      <c r="B164" s="39">
        <v>36</v>
      </c>
      <c r="C164" s="39">
        <v>737</v>
      </c>
      <c r="D164" s="37">
        <v>0.67</v>
      </c>
      <c r="E164" s="37">
        <v>1.9419999999999999</v>
      </c>
    </row>
    <row r="165" spans="1:5" x14ac:dyDescent="0.25">
      <c r="A165" s="66"/>
      <c r="B165" s="39">
        <v>70</v>
      </c>
      <c r="C165" s="39">
        <v>163</v>
      </c>
      <c r="D165" s="37">
        <v>1</v>
      </c>
      <c r="E165" s="37">
        <v>1.9730000000000001</v>
      </c>
    </row>
    <row r="166" spans="1:5" x14ac:dyDescent="0.25">
      <c r="A166" s="66"/>
      <c r="B166" s="39">
        <v>72</v>
      </c>
      <c r="C166" s="39">
        <v>161</v>
      </c>
      <c r="D166" s="37">
        <v>0.96</v>
      </c>
      <c r="E166" s="37">
        <v>1.97</v>
      </c>
    </row>
    <row r="167" spans="1:5" x14ac:dyDescent="0.25">
      <c r="A167" s="66"/>
      <c r="B167" s="39">
        <v>18</v>
      </c>
      <c r="C167" s="39">
        <v>1817</v>
      </c>
      <c r="D167" s="37">
        <v>0.61</v>
      </c>
      <c r="E167" s="37">
        <v>1.9419999999999999</v>
      </c>
    </row>
    <row r="168" spans="1:5" x14ac:dyDescent="0.25">
      <c r="A168" s="66"/>
      <c r="B168" s="39">
        <v>29</v>
      </c>
      <c r="C168" s="39">
        <v>1894</v>
      </c>
      <c r="D168" s="37">
        <v>0.63</v>
      </c>
      <c r="E168" s="37">
        <v>1.9750000000000001</v>
      </c>
    </row>
    <row r="169" spans="1:5" x14ac:dyDescent="0.25">
      <c r="A169" s="66"/>
      <c r="B169" s="39">
        <v>70.5</v>
      </c>
      <c r="C169" s="39">
        <v>75</v>
      </c>
      <c r="D169" s="37">
        <v>1.04</v>
      </c>
      <c r="E169" s="37">
        <v>1.9830000000000001</v>
      </c>
    </row>
    <row r="170" spans="1:5" x14ac:dyDescent="0.25">
      <c r="A170" s="66"/>
      <c r="B170" s="39">
        <v>73</v>
      </c>
      <c r="C170" s="39">
        <v>71</v>
      </c>
      <c r="D170" s="37">
        <v>1.01</v>
      </c>
      <c r="E170" s="37">
        <v>1.9790000000000001</v>
      </c>
    </row>
    <row r="171" spans="1:5" x14ac:dyDescent="0.25">
      <c r="A171" s="66"/>
      <c r="B171" s="39">
        <v>14</v>
      </c>
      <c r="C171" s="39">
        <v>1787</v>
      </c>
      <c r="D171" s="37">
        <v>0.61</v>
      </c>
      <c r="E171" s="37">
        <v>1.9730000000000001</v>
      </c>
    </row>
    <row r="172" spans="1:5" x14ac:dyDescent="0.25">
      <c r="A172" s="66"/>
      <c r="B172" s="39">
        <v>70.5</v>
      </c>
      <c r="C172" s="39">
        <v>50</v>
      </c>
      <c r="D172" s="37">
        <v>1.06</v>
      </c>
      <c r="E172" s="37">
        <v>1.954</v>
      </c>
    </row>
    <row r="173" spans="1:5" x14ac:dyDescent="0.25">
      <c r="A173" s="66"/>
      <c r="B173" s="39">
        <v>37</v>
      </c>
      <c r="C173" s="39">
        <v>195</v>
      </c>
      <c r="D173" s="37">
        <v>0.72</v>
      </c>
      <c r="E173" s="37">
        <v>2.0350000000000001</v>
      </c>
    </row>
    <row r="174" spans="1:5" x14ac:dyDescent="0.25">
      <c r="A174" s="66"/>
      <c r="B174" s="39">
        <v>23.6</v>
      </c>
      <c r="C174" s="39">
        <v>1606</v>
      </c>
      <c r="D174" s="37">
        <v>0.63</v>
      </c>
      <c r="E174" s="37">
        <v>1.92</v>
      </c>
    </row>
    <row r="175" spans="1:5" x14ac:dyDescent="0.25">
      <c r="A175" s="66"/>
      <c r="B175" s="39">
        <v>21.2</v>
      </c>
      <c r="C175" s="39">
        <v>1520</v>
      </c>
      <c r="D175" s="37">
        <v>0.61</v>
      </c>
      <c r="E175" s="37">
        <v>1.94</v>
      </c>
    </row>
    <row r="176" spans="1:5" x14ac:dyDescent="0.25">
      <c r="A176" s="66"/>
      <c r="B176" s="39">
        <v>48</v>
      </c>
      <c r="C176" s="39">
        <v>1890</v>
      </c>
      <c r="D176" s="37">
        <v>0.7</v>
      </c>
      <c r="E176" s="37">
        <v>2.0489999999999999</v>
      </c>
    </row>
    <row r="177" spans="1:5" x14ac:dyDescent="0.25">
      <c r="A177" s="66"/>
      <c r="B177" s="39">
        <v>40</v>
      </c>
      <c r="C177" s="39">
        <v>1696</v>
      </c>
      <c r="D177" s="37">
        <v>0.67</v>
      </c>
      <c r="E177" s="37">
        <v>2.073</v>
      </c>
    </row>
    <row r="178" spans="1:5" x14ac:dyDescent="0.25">
      <c r="A178" s="66"/>
      <c r="B178" s="39">
        <v>33</v>
      </c>
      <c r="C178" s="39">
        <v>1312</v>
      </c>
      <c r="D178" s="37">
        <v>0.63</v>
      </c>
      <c r="E178" s="37">
        <v>2.081</v>
      </c>
    </row>
    <row r="179" spans="1:5" x14ac:dyDescent="0.25">
      <c r="A179" s="66"/>
      <c r="B179" s="39">
        <v>36</v>
      </c>
      <c r="C179" s="39">
        <v>1292</v>
      </c>
      <c r="D179" s="37">
        <v>0.66</v>
      </c>
      <c r="E179" s="37">
        <v>2.0750000000000002</v>
      </c>
    </row>
    <row r="180" spans="1:5" x14ac:dyDescent="0.25">
      <c r="A180" s="66"/>
      <c r="B180" s="39">
        <v>51</v>
      </c>
      <c r="C180" s="39">
        <v>897</v>
      </c>
      <c r="D180" s="37">
        <v>0.76</v>
      </c>
      <c r="E180" s="37">
        <v>2.097</v>
      </c>
    </row>
    <row r="181" spans="1:5" x14ac:dyDescent="0.25">
      <c r="A181" s="66"/>
      <c r="B181" s="39">
        <v>23.6</v>
      </c>
      <c r="C181" s="39">
        <v>3179</v>
      </c>
      <c r="D181" s="37">
        <v>0.63</v>
      </c>
      <c r="E181" s="37">
        <v>1.714</v>
      </c>
    </row>
    <row r="182" spans="1:5" x14ac:dyDescent="0.25">
      <c r="A182" s="66"/>
      <c r="B182" s="39">
        <v>23.6</v>
      </c>
      <c r="C182" s="39">
        <v>202</v>
      </c>
      <c r="D182" s="37">
        <v>0.63</v>
      </c>
      <c r="E182" s="37">
        <v>2.581</v>
      </c>
    </row>
    <row r="183" spans="1:5" x14ac:dyDescent="0.25">
      <c r="A183" s="66"/>
      <c r="B183" s="39">
        <v>18</v>
      </c>
      <c r="C183" s="39">
        <v>1562</v>
      </c>
      <c r="D183" s="37">
        <v>0.61</v>
      </c>
      <c r="E183" s="37">
        <v>2.1059999999999999</v>
      </c>
    </row>
    <row r="184" spans="1:5" x14ac:dyDescent="0.25">
      <c r="A184" s="66"/>
      <c r="B184" s="39">
        <v>41</v>
      </c>
      <c r="C184" s="39">
        <v>745</v>
      </c>
      <c r="D184" s="37">
        <v>0.68</v>
      </c>
      <c r="E184" s="37">
        <v>2.125</v>
      </c>
    </row>
    <row r="185" spans="1:5" x14ac:dyDescent="0.25">
      <c r="A185" s="66"/>
      <c r="B185" s="39">
        <v>26</v>
      </c>
      <c r="C185" s="39">
        <v>500</v>
      </c>
      <c r="D185" s="37">
        <v>0.72</v>
      </c>
      <c r="E185" s="37">
        <v>1.4470000000000001</v>
      </c>
    </row>
    <row r="186" spans="1:5" x14ac:dyDescent="0.25">
      <c r="A186" s="66"/>
      <c r="B186" s="39">
        <v>27.2</v>
      </c>
      <c r="C186" s="39">
        <v>503</v>
      </c>
      <c r="D186" s="37">
        <v>0.73</v>
      </c>
      <c r="E186" s="37">
        <v>1.4370000000000001</v>
      </c>
    </row>
    <row r="187" spans="1:5" x14ac:dyDescent="0.25">
      <c r="A187" s="66"/>
      <c r="B187" s="39">
        <v>46</v>
      </c>
      <c r="C187" s="39">
        <v>940</v>
      </c>
      <c r="D187" s="37">
        <v>0.71</v>
      </c>
      <c r="E187" s="37">
        <v>2.1160000000000001</v>
      </c>
    </row>
    <row r="188" spans="1:5" x14ac:dyDescent="0.25">
      <c r="A188" s="66"/>
      <c r="B188" s="39">
        <v>18</v>
      </c>
      <c r="C188" s="39">
        <v>1720</v>
      </c>
      <c r="D188" s="37">
        <v>0.6</v>
      </c>
      <c r="E188" s="37">
        <v>2.137</v>
      </c>
    </row>
    <row r="189" spans="1:5" x14ac:dyDescent="0.25">
      <c r="A189" s="66"/>
      <c r="B189" s="39">
        <v>79</v>
      </c>
      <c r="C189" s="39">
        <v>194</v>
      </c>
      <c r="D189" s="37">
        <v>1.06</v>
      </c>
      <c r="E189" s="37">
        <v>2.1960000000000002</v>
      </c>
    </row>
    <row r="190" spans="1:5" x14ac:dyDescent="0.25">
      <c r="A190" s="66"/>
      <c r="B190" s="39">
        <v>26.5</v>
      </c>
      <c r="C190" s="39">
        <v>790</v>
      </c>
      <c r="D190" s="37">
        <v>0.72</v>
      </c>
      <c r="E190" s="37">
        <v>1.37</v>
      </c>
    </row>
    <row r="191" spans="1:5" x14ac:dyDescent="0.25">
      <c r="A191" s="66"/>
      <c r="B191" s="39">
        <v>23.6</v>
      </c>
      <c r="C191" s="39">
        <v>202</v>
      </c>
      <c r="D191" s="37">
        <v>0.63</v>
      </c>
      <c r="E191" s="37">
        <v>2.581</v>
      </c>
    </row>
    <row r="192" spans="1:5" x14ac:dyDescent="0.25">
      <c r="A192" s="66"/>
      <c r="B192" s="39">
        <v>26.5</v>
      </c>
      <c r="C192" s="39">
        <v>790</v>
      </c>
      <c r="D192" s="37">
        <v>0.72</v>
      </c>
      <c r="E192" s="37">
        <v>1.37</v>
      </c>
    </row>
    <row r="193" spans="1:5" x14ac:dyDescent="0.25">
      <c r="A193" s="66"/>
      <c r="B193" s="39">
        <v>23.6</v>
      </c>
      <c r="C193" s="39">
        <v>1015</v>
      </c>
      <c r="D193" s="37">
        <v>0.63</v>
      </c>
      <c r="E193" s="37">
        <v>2.0339999999999998</v>
      </c>
    </row>
    <row r="194" spans="1:5" x14ac:dyDescent="0.25">
      <c r="A194" s="66"/>
      <c r="B194" s="39">
        <v>27.2</v>
      </c>
      <c r="C194" s="39">
        <v>200</v>
      </c>
      <c r="D194" s="37">
        <v>0.73</v>
      </c>
      <c r="E194" s="37">
        <v>1.6419999999999999</v>
      </c>
    </row>
    <row r="195" spans="1:5" x14ac:dyDescent="0.25">
      <c r="A195" s="66"/>
      <c r="B195" s="39">
        <v>29.2</v>
      </c>
      <c r="C195" s="39">
        <v>265</v>
      </c>
      <c r="D195" s="37">
        <v>0.78</v>
      </c>
      <c r="E195" s="37">
        <v>1.64</v>
      </c>
    </row>
    <row r="196" spans="1:5" x14ac:dyDescent="0.25">
      <c r="A196" s="66"/>
      <c r="B196" s="39">
        <v>79.900000000000006</v>
      </c>
      <c r="C196" s="39">
        <v>242</v>
      </c>
      <c r="D196" s="37">
        <v>0.99</v>
      </c>
      <c r="E196" s="37">
        <v>2.8959999999999999</v>
      </c>
    </row>
    <row r="197" spans="1:5" x14ac:dyDescent="0.25">
      <c r="A197" s="66"/>
      <c r="B197" s="39">
        <v>80.8</v>
      </c>
      <c r="C197" s="39">
        <v>262</v>
      </c>
      <c r="D197" s="37">
        <v>0.99</v>
      </c>
      <c r="E197" s="37">
        <v>2.952</v>
      </c>
    </row>
    <row r="198" spans="1:5" x14ac:dyDescent="0.25">
      <c r="A198" s="66"/>
      <c r="B198" s="41">
        <v>24.2</v>
      </c>
      <c r="C198" s="41">
        <v>401</v>
      </c>
      <c r="D198" s="42">
        <v>0.66</v>
      </c>
      <c r="E198" s="42">
        <v>2.2010000000000001</v>
      </c>
    </row>
    <row r="199" spans="1:5" ht="15" customHeight="1" x14ac:dyDescent="0.25">
      <c r="A199" s="66"/>
      <c r="B199" s="41">
        <v>23.6</v>
      </c>
      <c r="C199" s="41">
        <v>405</v>
      </c>
      <c r="D199" s="42">
        <v>0.63</v>
      </c>
      <c r="E199" s="42">
        <v>2.2210000000000001</v>
      </c>
    </row>
    <row r="200" spans="1:5" x14ac:dyDescent="0.25">
      <c r="A200" s="65" t="s">
        <v>5</v>
      </c>
      <c r="B200" s="40">
        <v>66.8</v>
      </c>
      <c r="C200" s="40">
        <v>189</v>
      </c>
      <c r="D200" s="5">
        <v>0.99999999999999944</v>
      </c>
      <c r="E200" s="5">
        <v>1.68</v>
      </c>
    </row>
    <row r="201" spans="1:5" x14ac:dyDescent="0.25">
      <c r="A201" s="65"/>
      <c r="B201" s="40">
        <v>27.200000000000021</v>
      </c>
      <c r="C201" s="40">
        <v>3993</v>
      </c>
      <c r="D201" s="5">
        <v>0.72999999999999954</v>
      </c>
      <c r="E201" s="5">
        <v>0.91600000000000004</v>
      </c>
    </row>
    <row r="202" spans="1:5" x14ac:dyDescent="0.25">
      <c r="A202" s="65"/>
      <c r="B202" s="40">
        <v>70.499999999999972</v>
      </c>
      <c r="C202" s="40">
        <v>75</v>
      </c>
      <c r="D202" s="5">
        <v>1.0399999999999998</v>
      </c>
      <c r="E202" s="5">
        <v>1.9790000000000001</v>
      </c>
    </row>
    <row r="203" spans="1:5" x14ac:dyDescent="0.25">
      <c r="A203" s="65"/>
      <c r="B203" s="40">
        <v>67.600000000000051</v>
      </c>
      <c r="C203" s="40">
        <v>85</v>
      </c>
      <c r="D203" s="5">
        <v>1.0199999999999996</v>
      </c>
      <c r="E203" s="5">
        <v>1.6970000000000001</v>
      </c>
    </row>
    <row r="204" spans="1:5" x14ac:dyDescent="0.25">
      <c r="A204" s="65"/>
      <c r="B204" s="40">
        <v>27.29999999999999</v>
      </c>
      <c r="C204" s="40">
        <v>2035</v>
      </c>
      <c r="D204" s="5">
        <v>0.75499999999999978</v>
      </c>
      <c r="E204" s="5">
        <v>0.83599999999999997</v>
      </c>
    </row>
    <row r="205" spans="1:5" x14ac:dyDescent="0.25">
      <c r="A205" s="65"/>
      <c r="B205" s="40">
        <v>70.000000000000014</v>
      </c>
      <c r="C205" s="40">
        <v>163</v>
      </c>
      <c r="D205" s="5">
        <v>0.99999999999999944</v>
      </c>
      <c r="E205" s="5">
        <v>1.94</v>
      </c>
    </row>
    <row r="206" spans="1:5" x14ac:dyDescent="0.25">
      <c r="A206" s="65"/>
      <c r="B206" s="40">
        <v>27.69999999999996</v>
      </c>
      <c r="C206" s="40">
        <v>1617</v>
      </c>
      <c r="D206" s="5">
        <v>0.69999999999999929</v>
      </c>
      <c r="E206" s="5">
        <v>1.2689999999999999</v>
      </c>
    </row>
    <row r="207" spans="1:5" x14ac:dyDescent="0.25">
      <c r="A207" s="65"/>
      <c r="B207" s="40">
        <v>61.000000000000064</v>
      </c>
      <c r="C207" s="40">
        <v>194</v>
      </c>
      <c r="D207" s="5">
        <v>0.9500000000000004</v>
      </c>
      <c r="E207" s="5">
        <v>1.6379999999999999</v>
      </c>
    </row>
    <row r="208" spans="1:5" x14ac:dyDescent="0.25">
      <c r="A208" s="65"/>
      <c r="B208" s="40">
        <v>93.6</v>
      </c>
      <c r="C208" s="40">
        <v>2000</v>
      </c>
      <c r="D208" s="5">
        <v>0.84300000000000019</v>
      </c>
      <c r="E208" s="5">
        <v>4.976</v>
      </c>
    </row>
    <row r="209" spans="1:5" x14ac:dyDescent="0.25">
      <c r="A209" s="65"/>
      <c r="B209" s="40">
        <v>79.899999999999991</v>
      </c>
      <c r="C209" s="40">
        <v>242</v>
      </c>
      <c r="D209" s="5">
        <v>0.98999999999999932</v>
      </c>
      <c r="E209" s="5">
        <v>2.9249999999999998</v>
      </c>
    </row>
  </sheetData>
  <mergeCells count="3">
    <mergeCell ref="A200:A209"/>
    <mergeCell ref="A8:A199"/>
    <mergeCell ref="B1:E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6"/>
  <sheetViews>
    <sheetView zoomScale="118" zoomScaleNormal="118" workbookViewId="0">
      <selection activeCell="E197" sqref="E197:E206"/>
    </sheetView>
  </sheetViews>
  <sheetFormatPr baseColWidth="10" defaultColWidth="9.140625" defaultRowHeight="15" x14ac:dyDescent="0.25"/>
  <cols>
    <col min="3" max="3" width="10.28515625" bestFit="1" customWidth="1"/>
    <col min="5" max="5" width="11.42578125"/>
    <col min="6" max="6" width="10.5703125" bestFit="1" customWidth="1"/>
    <col min="9" max="9" width="13.7109375" bestFit="1" customWidth="1"/>
  </cols>
  <sheetData>
    <row r="1" spans="1:21" x14ac:dyDescent="0.25">
      <c r="I1" s="69" t="s">
        <v>106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21" x14ac:dyDescent="0.25"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spans="1:21" x14ac:dyDescent="0.25"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 spans="1:21" ht="19.5" x14ac:dyDescent="0.35">
      <c r="B4" s="2" t="s">
        <v>0</v>
      </c>
      <c r="C4" s="3" t="s">
        <v>1</v>
      </c>
      <c r="D4" s="2" t="s">
        <v>2</v>
      </c>
      <c r="E4" s="2" t="s">
        <v>3</v>
      </c>
    </row>
    <row r="5" spans="1:21" x14ac:dyDescent="0.25">
      <c r="A5" s="66" t="s">
        <v>4</v>
      </c>
      <c r="B5" s="39">
        <v>70</v>
      </c>
      <c r="C5" s="39">
        <v>25</v>
      </c>
      <c r="D5" s="37">
        <v>1.08</v>
      </c>
      <c r="E5" s="37">
        <v>1.9410000000000001</v>
      </c>
    </row>
    <row r="6" spans="1:21" x14ac:dyDescent="0.25">
      <c r="A6" s="66"/>
      <c r="B6" s="39">
        <v>72.2</v>
      </c>
      <c r="C6" s="39">
        <v>43</v>
      </c>
      <c r="D6" s="37">
        <v>1.06</v>
      </c>
      <c r="E6" s="37">
        <v>2.0299999999999998</v>
      </c>
    </row>
    <row r="7" spans="1:21" x14ac:dyDescent="0.25">
      <c r="A7" s="66"/>
      <c r="B7" s="39">
        <v>51</v>
      </c>
      <c r="C7" s="39">
        <v>1530</v>
      </c>
      <c r="D7" s="37">
        <v>0.97</v>
      </c>
      <c r="E7" s="37">
        <v>0.159</v>
      </c>
    </row>
    <row r="8" spans="1:21" x14ac:dyDescent="0.25">
      <c r="A8" s="66"/>
      <c r="B8" s="39">
        <v>21</v>
      </c>
      <c r="C8" s="39">
        <v>757</v>
      </c>
      <c r="D8" s="37">
        <v>0.85</v>
      </c>
      <c r="E8" s="37">
        <v>0.17399999999999999</v>
      </c>
    </row>
    <row r="9" spans="1:21" x14ac:dyDescent="0.25">
      <c r="A9" s="66"/>
      <c r="B9" s="39">
        <v>20</v>
      </c>
      <c r="C9" s="39">
        <v>798</v>
      </c>
      <c r="D9" s="37">
        <v>0.85</v>
      </c>
      <c r="E9" s="37">
        <v>0.17599999999999999</v>
      </c>
    </row>
    <row r="10" spans="1:21" x14ac:dyDescent="0.25">
      <c r="A10" s="66"/>
      <c r="B10" s="39">
        <v>34</v>
      </c>
      <c r="C10" s="39">
        <v>864</v>
      </c>
      <c r="D10" s="37">
        <v>0.88</v>
      </c>
      <c r="E10" s="37">
        <v>0.18</v>
      </c>
    </row>
    <row r="11" spans="1:21" x14ac:dyDescent="0.25">
      <c r="A11" s="66"/>
      <c r="B11" s="39">
        <v>17</v>
      </c>
      <c r="C11" s="39">
        <v>1300</v>
      </c>
      <c r="D11" s="37">
        <v>0.82</v>
      </c>
      <c r="E11" s="37">
        <v>0.193</v>
      </c>
    </row>
    <row r="12" spans="1:21" x14ac:dyDescent="0.25">
      <c r="A12" s="66"/>
      <c r="B12" s="39">
        <v>45</v>
      </c>
      <c r="C12" s="39">
        <v>745</v>
      </c>
      <c r="D12" s="37">
        <v>0.93</v>
      </c>
      <c r="E12" s="37">
        <v>0.188</v>
      </c>
    </row>
    <row r="13" spans="1:21" x14ac:dyDescent="0.25">
      <c r="A13" s="66"/>
      <c r="B13" s="39">
        <v>37</v>
      </c>
      <c r="C13" s="39">
        <v>1336</v>
      </c>
      <c r="D13" s="37">
        <v>0.87</v>
      </c>
      <c r="E13" s="37">
        <v>0.23200000000000001</v>
      </c>
    </row>
    <row r="14" spans="1:21" x14ac:dyDescent="0.25">
      <c r="A14" s="66"/>
      <c r="B14" s="39">
        <v>27</v>
      </c>
      <c r="C14" s="39">
        <v>1998</v>
      </c>
      <c r="D14" s="37">
        <v>0.81</v>
      </c>
      <c r="E14" s="37">
        <v>0.26400000000000001</v>
      </c>
    </row>
    <row r="15" spans="1:21" x14ac:dyDescent="0.25">
      <c r="A15" s="66"/>
      <c r="B15" s="39">
        <v>32</v>
      </c>
      <c r="C15" s="39">
        <v>1135</v>
      </c>
      <c r="D15" s="37">
        <v>0.85</v>
      </c>
      <c r="E15" s="37">
        <v>0.3</v>
      </c>
    </row>
    <row r="16" spans="1:21" x14ac:dyDescent="0.25">
      <c r="A16" s="66"/>
      <c r="B16" s="39">
        <v>12</v>
      </c>
      <c r="C16" s="39">
        <v>1008</v>
      </c>
      <c r="D16" s="37">
        <v>0.82</v>
      </c>
      <c r="E16" s="37">
        <v>0.29899999999999999</v>
      </c>
    </row>
    <row r="17" spans="1:5" x14ac:dyDescent="0.25">
      <c r="A17" s="66"/>
      <c r="B17" s="39">
        <v>32</v>
      </c>
      <c r="C17" s="39">
        <v>1128</v>
      </c>
      <c r="D17" s="37">
        <v>0.85</v>
      </c>
      <c r="E17" s="37">
        <v>0.311</v>
      </c>
    </row>
    <row r="18" spans="1:5" x14ac:dyDescent="0.25">
      <c r="A18" s="66"/>
      <c r="B18" s="39">
        <v>37</v>
      </c>
      <c r="C18" s="39">
        <v>1397</v>
      </c>
      <c r="D18" s="37">
        <v>0.86</v>
      </c>
      <c r="E18" s="37">
        <v>0.315</v>
      </c>
    </row>
    <row r="19" spans="1:5" x14ac:dyDescent="0.25">
      <c r="A19" s="66"/>
      <c r="B19" s="39">
        <v>11</v>
      </c>
      <c r="C19" s="39">
        <v>1084</v>
      </c>
      <c r="D19" s="37">
        <v>0.79</v>
      </c>
      <c r="E19" s="37">
        <v>0.313</v>
      </c>
    </row>
    <row r="20" spans="1:5" x14ac:dyDescent="0.25">
      <c r="A20" s="66"/>
      <c r="B20" s="39">
        <v>48</v>
      </c>
      <c r="C20" s="39">
        <v>325</v>
      </c>
      <c r="D20" s="37">
        <v>0.97</v>
      </c>
      <c r="E20" s="37">
        <v>0.34699999999999998</v>
      </c>
    </row>
    <row r="21" spans="1:5" x14ac:dyDescent="0.25">
      <c r="A21" s="66"/>
      <c r="B21" s="39">
        <v>21</v>
      </c>
      <c r="C21" s="39">
        <v>1171</v>
      </c>
      <c r="D21" s="37">
        <v>0.81</v>
      </c>
      <c r="E21" s="37">
        <v>0.36799999999999999</v>
      </c>
    </row>
    <row r="22" spans="1:5" x14ac:dyDescent="0.25">
      <c r="A22" s="66"/>
      <c r="B22" s="39">
        <v>56</v>
      </c>
      <c r="C22" s="39">
        <v>1669</v>
      </c>
      <c r="D22" s="37">
        <v>0.97</v>
      </c>
      <c r="E22" s="37">
        <v>0.38200000000000001</v>
      </c>
    </row>
    <row r="23" spans="1:5" x14ac:dyDescent="0.25">
      <c r="A23" s="66"/>
      <c r="B23" s="39">
        <v>49</v>
      </c>
      <c r="C23" s="39">
        <v>349</v>
      </c>
      <c r="D23" s="37">
        <v>0.96</v>
      </c>
      <c r="E23" s="37">
        <v>0.39300000000000002</v>
      </c>
    </row>
    <row r="24" spans="1:5" x14ac:dyDescent="0.25">
      <c r="A24" s="66"/>
      <c r="B24" s="39">
        <v>38</v>
      </c>
      <c r="C24" s="39">
        <v>462</v>
      </c>
      <c r="D24" s="37">
        <v>0.89</v>
      </c>
      <c r="E24" s="37">
        <v>0.432</v>
      </c>
    </row>
    <row r="25" spans="1:5" x14ac:dyDescent="0.25">
      <c r="A25" s="66"/>
      <c r="B25" s="39">
        <v>44</v>
      </c>
      <c r="C25" s="39">
        <v>1769</v>
      </c>
      <c r="D25" s="37">
        <v>0.88</v>
      </c>
      <c r="E25" s="37">
        <v>0.442</v>
      </c>
    </row>
    <row r="26" spans="1:5" x14ac:dyDescent="0.25">
      <c r="A26" s="66"/>
      <c r="B26" s="39">
        <v>21</v>
      </c>
      <c r="C26" s="39">
        <v>1937</v>
      </c>
      <c r="D26" s="37">
        <v>0.8</v>
      </c>
      <c r="E26" s="37">
        <v>0.40400000000000003</v>
      </c>
    </row>
    <row r="27" spans="1:5" x14ac:dyDescent="0.25">
      <c r="A27" s="66"/>
      <c r="B27" s="39">
        <v>11</v>
      </c>
      <c r="C27" s="39">
        <v>920</v>
      </c>
      <c r="D27" s="37">
        <v>0.78</v>
      </c>
      <c r="E27" s="37">
        <v>0.44800000000000001</v>
      </c>
    </row>
    <row r="28" spans="1:5" x14ac:dyDescent="0.25">
      <c r="A28" s="66"/>
      <c r="B28" s="39">
        <v>44</v>
      </c>
      <c r="C28" s="39">
        <v>1943</v>
      </c>
      <c r="D28" s="37">
        <v>0.86</v>
      </c>
      <c r="E28" s="37">
        <v>0.48199999999999998</v>
      </c>
    </row>
    <row r="29" spans="1:5" x14ac:dyDescent="0.25">
      <c r="A29" s="66"/>
      <c r="B29" s="39">
        <v>29.7</v>
      </c>
      <c r="C29" s="39">
        <v>1616</v>
      </c>
      <c r="D29" s="37">
        <v>0.79</v>
      </c>
      <c r="E29" s="37">
        <v>0.71299999999999997</v>
      </c>
    </row>
    <row r="30" spans="1:5" x14ac:dyDescent="0.25">
      <c r="A30" s="66"/>
      <c r="B30" s="39">
        <v>14</v>
      </c>
      <c r="C30" s="39">
        <v>109</v>
      </c>
      <c r="D30" s="37">
        <v>0.87</v>
      </c>
      <c r="E30" s="37">
        <v>0.51200000000000001</v>
      </c>
    </row>
    <row r="31" spans="1:5" x14ac:dyDescent="0.25">
      <c r="A31" s="66"/>
      <c r="B31" s="39">
        <v>56</v>
      </c>
      <c r="C31" s="39">
        <v>1531</v>
      </c>
      <c r="D31" s="37">
        <v>0.97</v>
      </c>
      <c r="E31" s="37">
        <v>0.48699999999999999</v>
      </c>
    </row>
    <row r="32" spans="1:5" x14ac:dyDescent="0.25">
      <c r="A32" s="66"/>
      <c r="B32" s="39">
        <v>32</v>
      </c>
      <c r="C32" s="39">
        <v>751</v>
      </c>
      <c r="D32" s="37">
        <v>0.84</v>
      </c>
      <c r="E32" s="37">
        <v>0.52200000000000002</v>
      </c>
    </row>
    <row r="33" spans="1:5" x14ac:dyDescent="0.25">
      <c r="A33" s="66"/>
      <c r="B33" s="39">
        <v>20</v>
      </c>
      <c r="C33" s="39">
        <v>836</v>
      </c>
      <c r="D33" s="37">
        <v>0.8</v>
      </c>
      <c r="E33" s="37">
        <v>0.51400000000000001</v>
      </c>
    </row>
    <row r="34" spans="1:5" x14ac:dyDescent="0.25">
      <c r="A34" s="66"/>
      <c r="B34" s="39">
        <v>58</v>
      </c>
      <c r="C34" s="39">
        <v>1926</v>
      </c>
      <c r="D34" s="37">
        <v>0.96</v>
      </c>
      <c r="E34" s="37">
        <v>0.53500000000000003</v>
      </c>
    </row>
    <row r="35" spans="1:5" x14ac:dyDescent="0.25">
      <c r="A35" s="66"/>
      <c r="B35" s="39">
        <v>30</v>
      </c>
      <c r="C35" s="39">
        <v>1357</v>
      </c>
      <c r="D35" s="37">
        <v>0.81</v>
      </c>
      <c r="E35" s="37">
        <v>0.56200000000000006</v>
      </c>
    </row>
    <row r="36" spans="1:5" x14ac:dyDescent="0.25">
      <c r="A36" s="66"/>
      <c r="B36" s="39">
        <v>35</v>
      </c>
      <c r="C36" s="39">
        <v>450</v>
      </c>
      <c r="D36" s="37">
        <v>0.85</v>
      </c>
      <c r="E36" s="37">
        <v>0.57699999999999996</v>
      </c>
    </row>
    <row r="37" spans="1:5" x14ac:dyDescent="0.25">
      <c r="A37" s="66"/>
      <c r="B37" s="39">
        <v>54</v>
      </c>
      <c r="C37" s="39">
        <v>489</v>
      </c>
      <c r="D37" s="37">
        <v>0.97</v>
      </c>
      <c r="E37" s="37">
        <v>0.55900000000000005</v>
      </c>
    </row>
    <row r="38" spans="1:5" x14ac:dyDescent="0.25">
      <c r="A38" s="66"/>
      <c r="B38" s="39">
        <v>30</v>
      </c>
      <c r="C38" s="39">
        <v>746</v>
      </c>
      <c r="D38" s="37">
        <v>0.82</v>
      </c>
      <c r="E38" s="37">
        <v>0.59799999999999998</v>
      </c>
    </row>
    <row r="39" spans="1:5" x14ac:dyDescent="0.25">
      <c r="A39" s="66"/>
      <c r="B39" s="39">
        <v>21</v>
      </c>
      <c r="C39" s="39">
        <v>665</v>
      </c>
      <c r="D39" s="37">
        <v>0.81</v>
      </c>
      <c r="E39" s="37">
        <v>0.61399999999999999</v>
      </c>
    </row>
    <row r="40" spans="1:5" x14ac:dyDescent="0.25">
      <c r="A40" s="66"/>
      <c r="B40" s="39">
        <v>21</v>
      </c>
      <c r="C40" s="39">
        <v>999</v>
      </c>
      <c r="D40" s="37">
        <v>0.79</v>
      </c>
      <c r="E40" s="37">
        <v>0.58699999999999997</v>
      </c>
    </row>
    <row r="41" spans="1:5" x14ac:dyDescent="0.25">
      <c r="A41" s="66"/>
      <c r="B41" s="39">
        <v>25</v>
      </c>
      <c r="C41" s="39">
        <v>1664</v>
      </c>
      <c r="D41" s="37">
        <v>0.79</v>
      </c>
      <c r="E41" s="37">
        <v>0.58599999999999997</v>
      </c>
    </row>
    <row r="42" spans="1:5" x14ac:dyDescent="0.25">
      <c r="A42" s="66"/>
      <c r="B42" s="39">
        <v>27.3</v>
      </c>
      <c r="C42" s="39">
        <v>4023</v>
      </c>
      <c r="D42" s="37">
        <v>0.76</v>
      </c>
      <c r="E42" s="37">
        <v>0.68799999999999994</v>
      </c>
    </row>
    <row r="43" spans="1:5" x14ac:dyDescent="0.25">
      <c r="A43" s="66"/>
      <c r="B43" s="39">
        <v>33</v>
      </c>
      <c r="C43" s="39">
        <v>648</v>
      </c>
      <c r="D43" s="37">
        <v>0.82</v>
      </c>
      <c r="E43" s="37">
        <v>0.61699999999999999</v>
      </c>
    </row>
    <row r="44" spans="1:5" x14ac:dyDescent="0.25">
      <c r="A44" s="66"/>
      <c r="B44" s="39">
        <v>41</v>
      </c>
      <c r="C44" s="39">
        <v>1710</v>
      </c>
      <c r="D44" s="37">
        <v>0.84</v>
      </c>
      <c r="E44" s="37">
        <v>0.61799999999999999</v>
      </c>
    </row>
    <row r="45" spans="1:5" x14ac:dyDescent="0.25">
      <c r="A45" s="66"/>
      <c r="B45" s="39">
        <v>38</v>
      </c>
      <c r="C45" s="39">
        <v>371</v>
      </c>
      <c r="D45" s="37">
        <v>0.86</v>
      </c>
      <c r="E45" s="37">
        <v>0.70199999999999996</v>
      </c>
    </row>
    <row r="46" spans="1:5" x14ac:dyDescent="0.25">
      <c r="A46" s="66"/>
      <c r="B46" s="39">
        <v>27.3</v>
      </c>
      <c r="C46" s="39">
        <v>4023</v>
      </c>
      <c r="D46" s="37">
        <v>0.76</v>
      </c>
      <c r="E46" s="37">
        <v>0.68799999999999994</v>
      </c>
    </row>
    <row r="47" spans="1:5" x14ac:dyDescent="0.25">
      <c r="A47" s="66"/>
      <c r="B47" s="39">
        <v>29.7</v>
      </c>
      <c r="C47" s="39">
        <v>1606</v>
      </c>
      <c r="D47" s="37">
        <v>0.79</v>
      </c>
      <c r="E47" s="37">
        <v>0.74299999999999999</v>
      </c>
    </row>
    <row r="48" spans="1:5" x14ac:dyDescent="0.25">
      <c r="A48" s="66"/>
      <c r="B48" s="39">
        <v>27.3</v>
      </c>
      <c r="C48" s="39">
        <v>2035</v>
      </c>
      <c r="D48" s="37">
        <v>0.76</v>
      </c>
      <c r="E48" s="37">
        <v>0.84599999999999997</v>
      </c>
    </row>
    <row r="49" spans="1:5" x14ac:dyDescent="0.25">
      <c r="A49" s="66"/>
      <c r="B49" s="39">
        <v>19</v>
      </c>
      <c r="C49" s="39">
        <v>1273</v>
      </c>
      <c r="D49" s="37">
        <v>0.78</v>
      </c>
      <c r="E49" s="37">
        <v>0.68899999999999995</v>
      </c>
    </row>
    <row r="50" spans="1:5" x14ac:dyDescent="0.25">
      <c r="A50" s="66"/>
      <c r="B50" s="39">
        <v>29.7</v>
      </c>
      <c r="C50" s="39">
        <v>1616</v>
      </c>
      <c r="D50" s="37">
        <v>0.79</v>
      </c>
      <c r="E50" s="37">
        <v>0.71299999999999997</v>
      </c>
    </row>
    <row r="51" spans="1:5" x14ac:dyDescent="0.25">
      <c r="A51" s="66"/>
      <c r="B51" s="39">
        <v>47</v>
      </c>
      <c r="C51" s="39">
        <v>710</v>
      </c>
      <c r="D51" s="37">
        <v>0.88</v>
      </c>
      <c r="E51" s="37">
        <v>0.68200000000000005</v>
      </c>
    </row>
    <row r="52" spans="1:5" x14ac:dyDescent="0.25">
      <c r="A52" s="66"/>
      <c r="B52" s="39">
        <v>30</v>
      </c>
      <c r="C52" s="39">
        <v>1427</v>
      </c>
      <c r="D52" s="37">
        <v>0.78</v>
      </c>
      <c r="E52" s="37">
        <v>0.71599999999999997</v>
      </c>
    </row>
    <row r="53" spans="1:5" x14ac:dyDescent="0.25">
      <c r="A53" s="66"/>
      <c r="B53" s="39">
        <v>57</v>
      </c>
      <c r="C53" s="39">
        <v>719</v>
      </c>
      <c r="D53" s="37">
        <v>0.98</v>
      </c>
      <c r="E53" s="37">
        <v>0.73</v>
      </c>
    </row>
    <row r="54" spans="1:5" x14ac:dyDescent="0.25">
      <c r="A54" s="66"/>
      <c r="B54" s="39">
        <v>27.3</v>
      </c>
      <c r="C54" s="39">
        <v>2035</v>
      </c>
      <c r="D54" s="37">
        <v>0.76</v>
      </c>
      <c r="E54" s="37">
        <v>0.84599999999999997</v>
      </c>
    </row>
    <row r="55" spans="1:5" x14ac:dyDescent="0.25">
      <c r="A55" s="66"/>
      <c r="B55" s="39">
        <v>27.2</v>
      </c>
      <c r="C55" s="39">
        <v>3993</v>
      </c>
      <c r="D55" s="37">
        <v>0.73</v>
      </c>
      <c r="E55" s="37">
        <v>0.90500000000000003</v>
      </c>
    </row>
    <row r="56" spans="1:5" x14ac:dyDescent="0.25">
      <c r="A56" s="66"/>
      <c r="B56" s="39">
        <v>39</v>
      </c>
      <c r="C56" s="39">
        <v>1558</v>
      </c>
      <c r="D56" s="37">
        <v>0.8</v>
      </c>
      <c r="E56" s="37">
        <v>0.73099999999999998</v>
      </c>
    </row>
    <row r="57" spans="1:5" x14ac:dyDescent="0.25">
      <c r="A57" s="66"/>
      <c r="B57" s="39">
        <v>59</v>
      </c>
      <c r="C57" s="39">
        <v>1039</v>
      </c>
      <c r="D57" s="37">
        <v>0.98</v>
      </c>
      <c r="E57" s="37">
        <v>0.73299999999999998</v>
      </c>
    </row>
    <row r="58" spans="1:5" x14ac:dyDescent="0.25">
      <c r="A58" s="66"/>
      <c r="B58" s="39">
        <v>16</v>
      </c>
      <c r="C58" s="39">
        <v>391</v>
      </c>
      <c r="D58" s="37">
        <v>0.79</v>
      </c>
      <c r="E58" s="37">
        <v>0.745</v>
      </c>
    </row>
    <row r="59" spans="1:5" x14ac:dyDescent="0.25">
      <c r="A59" s="66"/>
      <c r="B59" s="39">
        <v>42</v>
      </c>
      <c r="C59" s="39">
        <v>1703</v>
      </c>
      <c r="D59" s="37">
        <v>0.83</v>
      </c>
      <c r="E59" s="37">
        <v>0.77300000000000002</v>
      </c>
    </row>
    <row r="60" spans="1:5" x14ac:dyDescent="0.25">
      <c r="A60" s="66"/>
      <c r="B60" s="39">
        <v>17</v>
      </c>
      <c r="C60" s="39">
        <v>1778</v>
      </c>
      <c r="D60" s="37">
        <v>0.75</v>
      </c>
      <c r="E60" s="37">
        <v>0.76600000000000001</v>
      </c>
    </row>
    <row r="61" spans="1:5" x14ac:dyDescent="0.25">
      <c r="A61" s="66"/>
      <c r="B61" s="39">
        <v>28</v>
      </c>
      <c r="C61" s="39">
        <v>1642</v>
      </c>
      <c r="D61" s="37">
        <v>0.77</v>
      </c>
      <c r="E61" s="37">
        <v>0.78</v>
      </c>
    </row>
    <row r="62" spans="1:5" x14ac:dyDescent="0.25">
      <c r="A62" s="66"/>
      <c r="B62" s="39">
        <v>15</v>
      </c>
      <c r="C62" s="39">
        <v>903</v>
      </c>
      <c r="D62" s="37">
        <v>0.76</v>
      </c>
      <c r="E62" s="37">
        <v>0.79900000000000004</v>
      </c>
    </row>
    <row r="63" spans="1:5" x14ac:dyDescent="0.25">
      <c r="A63" s="66"/>
      <c r="B63" s="39">
        <v>58</v>
      </c>
      <c r="C63" s="39">
        <v>1853</v>
      </c>
      <c r="D63" s="37">
        <v>0.94</v>
      </c>
      <c r="E63" s="37">
        <v>0.78600000000000003</v>
      </c>
    </row>
    <row r="64" spans="1:5" x14ac:dyDescent="0.25">
      <c r="A64" s="66"/>
      <c r="B64" s="39">
        <v>37</v>
      </c>
      <c r="C64" s="39">
        <v>1565</v>
      </c>
      <c r="D64" s="37">
        <v>0.79</v>
      </c>
      <c r="E64" s="37">
        <v>0.80700000000000005</v>
      </c>
    </row>
    <row r="65" spans="1:5" x14ac:dyDescent="0.25">
      <c r="A65" s="66"/>
      <c r="B65" s="39">
        <v>37</v>
      </c>
      <c r="C65" s="39">
        <v>1705</v>
      </c>
      <c r="D65" s="37">
        <v>0.8</v>
      </c>
      <c r="E65" s="37">
        <v>0.82499999999999996</v>
      </c>
    </row>
    <row r="66" spans="1:5" x14ac:dyDescent="0.25">
      <c r="A66" s="66"/>
      <c r="B66" s="39">
        <v>27.3</v>
      </c>
      <c r="C66" s="39">
        <v>2035</v>
      </c>
      <c r="D66" s="37">
        <v>0.76</v>
      </c>
      <c r="E66" s="37">
        <v>0.84599999999999997</v>
      </c>
    </row>
    <row r="67" spans="1:5" x14ac:dyDescent="0.25">
      <c r="A67" s="66"/>
      <c r="B67" s="39">
        <v>29.7</v>
      </c>
      <c r="C67" s="39">
        <v>1606</v>
      </c>
      <c r="D67" s="37">
        <v>0.79</v>
      </c>
      <c r="E67" s="37">
        <v>0.74299999999999999</v>
      </c>
    </row>
    <row r="68" spans="1:5" x14ac:dyDescent="0.25">
      <c r="A68" s="66"/>
      <c r="B68" s="39">
        <v>27.3</v>
      </c>
      <c r="C68" s="39">
        <v>4023</v>
      </c>
      <c r="D68" s="37">
        <v>0.76</v>
      </c>
      <c r="E68" s="37">
        <v>0.68799999999999994</v>
      </c>
    </row>
    <row r="69" spans="1:5" x14ac:dyDescent="0.25">
      <c r="A69" s="66"/>
      <c r="B69" s="39">
        <v>17.5</v>
      </c>
      <c r="C69" s="39">
        <v>4982</v>
      </c>
      <c r="D69" s="37">
        <v>0.72</v>
      </c>
      <c r="E69" s="37">
        <v>0.85</v>
      </c>
    </row>
    <row r="70" spans="1:5" x14ac:dyDescent="0.25">
      <c r="A70" s="66"/>
      <c r="B70" s="39">
        <v>39</v>
      </c>
      <c r="C70" s="39">
        <v>384</v>
      </c>
      <c r="D70" s="37">
        <v>0.85</v>
      </c>
      <c r="E70" s="37">
        <v>0.90300000000000002</v>
      </c>
    </row>
    <row r="71" spans="1:5" x14ac:dyDescent="0.25">
      <c r="A71" s="66"/>
      <c r="B71" s="39">
        <v>40</v>
      </c>
      <c r="C71" s="39">
        <v>1983</v>
      </c>
      <c r="D71" s="37">
        <v>0.79</v>
      </c>
      <c r="E71" s="37">
        <v>0.88800000000000001</v>
      </c>
    </row>
    <row r="72" spans="1:5" x14ac:dyDescent="0.25">
      <c r="A72" s="66"/>
      <c r="B72" s="39">
        <v>27.3</v>
      </c>
      <c r="C72" s="39">
        <v>4023</v>
      </c>
      <c r="D72" s="37">
        <v>0.76</v>
      </c>
      <c r="E72" s="37">
        <v>0.68799999999999994</v>
      </c>
    </row>
    <row r="73" spans="1:5" x14ac:dyDescent="0.25">
      <c r="A73" s="66"/>
      <c r="B73" s="39">
        <v>54</v>
      </c>
      <c r="C73" s="39">
        <v>1785</v>
      </c>
      <c r="D73" s="37">
        <v>0.9</v>
      </c>
      <c r="E73" s="37">
        <v>0.88600000000000001</v>
      </c>
    </row>
    <row r="74" spans="1:5" x14ac:dyDescent="0.25">
      <c r="A74" s="66"/>
      <c r="B74" s="39">
        <v>27.2</v>
      </c>
      <c r="C74" s="39">
        <v>3993</v>
      </c>
      <c r="D74" s="37">
        <v>0.73</v>
      </c>
      <c r="E74" s="37">
        <v>0.90500000000000003</v>
      </c>
    </row>
    <row r="75" spans="1:5" x14ac:dyDescent="0.25">
      <c r="A75" s="66"/>
      <c r="B75" s="39">
        <v>59</v>
      </c>
      <c r="C75" s="39">
        <v>881</v>
      </c>
      <c r="D75" s="37">
        <v>0.96</v>
      </c>
      <c r="E75" s="37">
        <v>0.91800000000000004</v>
      </c>
    </row>
    <row r="76" spans="1:5" x14ac:dyDescent="0.25">
      <c r="A76" s="66"/>
      <c r="B76" s="39">
        <v>12</v>
      </c>
      <c r="C76" s="39">
        <v>352</v>
      </c>
      <c r="D76" s="37">
        <v>0.77</v>
      </c>
      <c r="E76" s="37">
        <v>0.90600000000000003</v>
      </c>
    </row>
    <row r="77" spans="1:5" x14ac:dyDescent="0.25">
      <c r="A77" s="66"/>
      <c r="B77" s="39">
        <v>23.6</v>
      </c>
      <c r="C77" s="39">
        <v>2017</v>
      </c>
      <c r="D77" s="37">
        <v>0.63</v>
      </c>
      <c r="E77" s="37">
        <v>1.831</v>
      </c>
    </row>
    <row r="78" spans="1:5" x14ac:dyDescent="0.25">
      <c r="A78" s="66"/>
      <c r="B78" s="39">
        <v>30</v>
      </c>
      <c r="C78" s="39">
        <v>1627</v>
      </c>
      <c r="D78" s="37">
        <v>0.76</v>
      </c>
      <c r="E78" s="37">
        <v>0.93700000000000006</v>
      </c>
    </row>
    <row r="79" spans="1:5" x14ac:dyDescent="0.25">
      <c r="A79" s="66"/>
      <c r="B79" s="39">
        <v>21</v>
      </c>
      <c r="C79" s="39">
        <v>1958</v>
      </c>
      <c r="D79" s="37">
        <v>0.72</v>
      </c>
      <c r="E79" s="37">
        <v>0.96199999999999997</v>
      </c>
    </row>
    <row r="80" spans="1:5" x14ac:dyDescent="0.25">
      <c r="A80" s="66"/>
      <c r="B80" s="39">
        <v>56</v>
      </c>
      <c r="C80" s="39">
        <v>1337</v>
      </c>
      <c r="D80" s="37">
        <v>0.91</v>
      </c>
      <c r="E80" s="37">
        <v>0.96799999999999997</v>
      </c>
    </row>
    <row r="81" spans="1:5" x14ac:dyDescent="0.25">
      <c r="A81" s="66"/>
      <c r="B81" s="39">
        <v>58</v>
      </c>
      <c r="C81" s="39">
        <v>188</v>
      </c>
      <c r="D81" s="37">
        <v>1</v>
      </c>
      <c r="E81" s="37">
        <v>0.97799999999999998</v>
      </c>
    </row>
    <row r="82" spans="1:5" x14ac:dyDescent="0.25">
      <c r="A82" s="66"/>
      <c r="B82" s="39">
        <v>44</v>
      </c>
      <c r="C82" s="39">
        <v>1152</v>
      </c>
      <c r="D82" s="37">
        <v>0.82</v>
      </c>
      <c r="E82" s="37">
        <v>0.99399999999999999</v>
      </c>
    </row>
    <row r="83" spans="1:5" x14ac:dyDescent="0.25">
      <c r="A83" s="66"/>
      <c r="B83" s="39">
        <v>33</v>
      </c>
      <c r="C83" s="39">
        <v>776</v>
      </c>
      <c r="D83" s="37">
        <v>0.78</v>
      </c>
      <c r="E83" s="37">
        <v>0.98</v>
      </c>
    </row>
    <row r="84" spans="1:5" x14ac:dyDescent="0.25">
      <c r="A84" s="66"/>
      <c r="B84" s="39">
        <v>30</v>
      </c>
      <c r="C84" s="39">
        <v>843</v>
      </c>
      <c r="D84" s="37">
        <v>0.76</v>
      </c>
      <c r="E84" s="37">
        <v>0.996</v>
      </c>
    </row>
    <row r="85" spans="1:5" x14ac:dyDescent="0.25">
      <c r="A85" s="66"/>
      <c r="B85" s="39">
        <v>47</v>
      </c>
      <c r="C85" s="39">
        <v>278</v>
      </c>
      <c r="D85" s="37">
        <v>0.88</v>
      </c>
      <c r="E85" s="37">
        <v>0.995</v>
      </c>
    </row>
    <row r="86" spans="1:5" x14ac:dyDescent="0.25">
      <c r="A86" s="66"/>
      <c r="B86" s="39">
        <v>49</v>
      </c>
      <c r="C86" s="39">
        <v>1533</v>
      </c>
      <c r="D86" s="37">
        <v>0.84</v>
      </c>
      <c r="E86" s="37">
        <v>1.0049999999999999</v>
      </c>
    </row>
    <row r="87" spans="1:5" x14ac:dyDescent="0.25">
      <c r="A87" s="66"/>
      <c r="B87" s="39">
        <v>41</v>
      </c>
      <c r="C87" s="39">
        <v>970</v>
      </c>
      <c r="D87" s="37">
        <v>0.79</v>
      </c>
      <c r="E87" s="37">
        <v>1.046</v>
      </c>
    </row>
    <row r="88" spans="1:5" x14ac:dyDescent="0.25">
      <c r="A88" s="66"/>
      <c r="B88" s="39">
        <v>36</v>
      </c>
      <c r="C88" s="39">
        <v>320</v>
      </c>
      <c r="D88" s="37">
        <v>0.8</v>
      </c>
      <c r="E88" s="37">
        <v>1.052</v>
      </c>
    </row>
    <row r="89" spans="1:5" x14ac:dyDescent="0.25">
      <c r="A89" s="66"/>
      <c r="B89" s="39">
        <v>49</v>
      </c>
      <c r="C89" s="39">
        <v>328</v>
      </c>
      <c r="D89" s="37">
        <v>0.89</v>
      </c>
      <c r="E89" s="37">
        <v>1.0840000000000001</v>
      </c>
    </row>
    <row r="90" spans="1:5" x14ac:dyDescent="0.25">
      <c r="A90" s="66"/>
      <c r="B90" s="39">
        <v>27.3</v>
      </c>
      <c r="C90" s="39">
        <v>795</v>
      </c>
      <c r="D90" s="37">
        <v>0.76</v>
      </c>
      <c r="E90" s="37">
        <v>0.99399999999999999</v>
      </c>
    </row>
    <row r="91" spans="1:5" x14ac:dyDescent="0.25">
      <c r="A91" s="66"/>
      <c r="B91" s="39">
        <v>49</v>
      </c>
      <c r="C91" s="39">
        <v>129</v>
      </c>
      <c r="D91" s="37">
        <v>0.91</v>
      </c>
      <c r="E91" s="37">
        <v>1.0669999999999999</v>
      </c>
    </row>
    <row r="92" spans="1:5" x14ac:dyDescent="0.25">
      <c r="A92" s="66"/>
      <c r="B92" s="39">
        <v>51</v>
      </c>
      <c r="C92" s="39">
        <v>1727</v>
      </c>
      <c r="D92" s="37">
        <v>0.85</v>
      </c>
      <c r="E92" s="37">
        <v>1.101</v>
      </c>
    </row>
    <row r="93" spans="1:5" x14ac:dyDescent="0.25">
      <c r="A93" s="66"/>
      <c r="B93" s="39">
        <v>34</v>
      </c>
      <c r="C93" s="39">
        <v>1585</v>
      </c>
      <c r="D93" s="37">
        <v>0.75</v>
      </c>
      <c r="E93" s="37">
        <v>1.1200000000000001</v>
      </c>
    </row>
    <row r="94" spans="1:5" x14ac:dyDescent="0.25">
      <c r="A94" s="66"/>
      <c r="B94" s="39">
        <v>27.7</v>
      </c>
      <c r="C94" s="39">
        <v>1016</v>
      </c>
      <c r="D94" s="37">
        <v>0.7</v>
      </c>
      <c r="E94" s="37">
        <v>1.3959999999999999</v>
      </c>
    </row>
    <row r="95" spans="1:5" x14ac:dyDescent="0.25">
      <c r="A95" s="66"/>
      <c r="B95" s="39">
        <v>27.3</v>
      </c>
      <c r="C95" s="39">
        <v>397</v>
      </c>
      <c r="D95" s="37">
        <v>0.76</v>
      </c>
      <c r="E95" s="37">
        <v>1.1970000000000001</v>
      </c>
    </row>
    <row r="96" spans="1:5" x14ac:dyDescent="0.25">
      <c r="A96" s="66"/>
      <c r="B96" s="39">
        <v>54</v>
      </c>
      <c r="C96" s="39">
        <v>796</v>
      </c>
      <c r="D96" s="37">
        <v>0.89</v>
      </c>
      <c r="E96" s="37">
        <v>1.1619999999999999</v>
      </c>
    </row>
    <row r="97" spans="1:5" x14ac:dyDescent="0.25">
      <c r="A97" s="66"/>
      <c r="B97" s="39">
        <v>23.6</v>
      </c>
      <c r="C97" s="39">
        <v>4045</v>
      </c>
      <c r="D97" s="37">
        <v>0.63</v>
      </c>
      <c r="E97" s="37">
        <v>1.728</v>
      </c>
    </row>
    <row r="98" spans="1:5" x14ac:dyDescent="0.25">
      <c r="A98" s="66"/>
      <c r="B98" s="39">
        <v>23</v>
      </c>
      <c r="C98" s="39">
        <v>1451</v>
      </c>
      <c r="D98" s="37">
        <v>0.72</v>
      </c>
      <c r="E98" s="37">
        <v>1.2090000000000001</v>
      </c>
    </row>
    <row r="99" spans="1:5" x14ac:dyDescent="0.25">
      <c r="A99" s="66"/>
      <c r="B99" s="39">
        <v>34</v>
      </c>
      <c r="C99" s="39">
        <v>261</v>
      </c>
      <c r="D99" s="37">
        <v>0.79</v>
      </c>
      <c r="E99" s="37">
        <v>1.1919999999999999</v>
      </c>
    </row>
    <row r="100" spans="1:5" x14ac:dyDescent="0.25">
      <c r="A100" s="66"/>
      <c r="B100" s="39">
        <v>54</v>
      </c>
      <c r="C100" s="39">
        <v>1604</v>
      </c>
      <c r="D100" s="37">
        <v>0.87</v>
      </c>
      <c r="E100" s="37">
        <v>1.1870000000000001</v>
      </c>
    </row>
    <row r="101" spans="1:5" x14ac:dyDescent="0.25">
      <c r="A101" s="66"/>
      <c r="B101" s="39">
        <v>27.3</v>
      </c>
      <c r="C101" s="39">
        <v>795</v>
      </c>
      <c r="D101" s="37">
        <v>0.76</v>
      </c>
      <c r="E101" s="37">
        <v>0.99399999999999999</v>
      </c>
    </row>
    <row r="102" spans="1:5" x14ac:dyDescent="0.25">
      <c r="A102" s="66"/>
      <c r="B102" s="39">
        <v>27.2</v>
      </c>
      <c r="C102" s="39">
        <v>3993</v>
      </c>
      <c r="D102" s="37">
        <v>0.73</v>
      </c>
      <c r="E102" s="37">
        <v>0.90500000000000003</v>
      </c>
    </row>
    <row r="103" spans="1:5" x14ac:dyDescent="0.25">
      <c r="A103" s="66"/>
      <c r="B103" s="39">
        <v>16.2</v>
      </c>
      <c r="C103" s="39">
        <v>4982</v>
      </c>
      <c r="D103" s="37">
        <v>0.68</v>
      </c>
      <c r="E103" s="37">
        <v>1.0249999999999999</v>
      </c>
    </row>
    <row r="104" spans="1:5" x14ac:dyDescent="0.25">
      <c r="A104" s="66"/>
      <c r="B104" s="39">
        <v>15</v>
      </c>
      <c r="C104" s="39">
        <v>507</v>
      </c>
      <c r="D104" s="37">
        <v>0.74</v>
      </c>
      <c r="E104" s="37">
        <v>1.222</v>
      </c>
    </row>
    <row r="105" spans="1:5" x14ac:dyDescent="0.25">
      <c r="A105" s="66"/>
      <c r="B105" s="39">
        <v>27.7</v>
      </c>
      <c r="C105" s="39">
        <v>4045</v>
      </c>
      <c r="D105" s="37">
        <v>0.7</v>
      </c>
      <c r="E105" s="37">
        <v>1.1259999999999999</v>
      </c>
    </row>
    <row r="106" spans="1:5" x14ac:dyDescent="0.25">
      <c r="A106" s="66"/>
      <c r="B106" s="39">
        <v>28</v>
      </c>
      <c r="C106" s="39">
        <v>493</v>
      </c>
      <c r="D106" s="37">
        <v>0.74</v>
      </c>
      <c r="E106" s="37">
        <v>1.2410000000000001</v>
      </c>
    </row>
    <row r="107" spans="1:5" x14ac:dyDescent="0.25">
      <c r="A107" s="66"/>
      <c r="B107" s="39">
        <v>23.6</v>
      </c>
      <c r="C107" s="39">
        <v>508</v>
      </c>
      <c r="D107" s="37">
        <v>0.63</v>
      </c>
      <c r="E107" s="37">
        <v>2.327</v>
      </c>
    </row>
    <row r="108" spans="1:5" x14ac:dyDescent="0.25">
      <c r="A108" s="66"/>
      <c r="B108" s="39">
        <v>27.7</v>
      </c>
      <c r="C108" s="39">
        <v>1000</v>
      </c>
      <c r="D108" s="37">
        <v>0.7</v>
      </c>
      <c r="E108" s="37">
        <v>1.401</v>
      </c>
    </row>
    <row r="109" spans="1:5" x14ac:dyDescent="0.25">
      <c r="A109" s="66"/>
      <c r="B109" s="39">
        <v>27.3</v>
      </c>
      <c r="C109" s="39">
        <v>397</v>
      </c>
      <c r="D109" s="37">
        <v>0.76</v>
      </c>
      <c r="E109" s="37">
        <v>1.1970000000000001</v>
      </c>
    </row>
    <row r="110" spans="1:5" x14ac:dyDescent="0.25">
      <c r="A110" s="66"/>
      <c r="B110" s="39">
        <v>15</v>
      </c>
      <c r="C110" s="39">
        <v>804</v>
      </c>
      <c r="D110" s="37">
        <v>0.72</v>
      </c>
      <c r="E110" s="37">
        <v>1.2390000000000001</v>
      </c>
    </row>
    <row r="111" spans="1:5" x14ac:dyDescent="0.25">
      <c r="A111" s="66"/>
      <c r="B111" s="39">
        <v>23</v>
      </c>
      <c r="C111" s="39">
        <v>826</v>
      </c>
      <c r="D111" s="37">
        <v>0.73</v>
      </c>
      <c r="E111" s="37">
        <v>1.2569999999999999</v>
      </c>
    </row>
    <row r="112" spans="1:5" x14ac:dyDescent="0.25">
      <c r="A112" s="66"/>
      <c r="B112" s="39">
        <v>27.7</v>
      </c>
      <c r="C112" s="39">
        <v>1616</v>
      </c>
      <c r="D112" s="37">
        <v>0.7</v>
      </c>
      <c r="E112" s="37">
        <v>1.2629999999999999</v>
      </c>
    </row>
    <row r="113" spans="1:5" x14ac:dyDescent="0.25">
      <c r="A113" s="66"/>
      <c r="B113" s="39">
        <v>61</v>
      </c>
      <c r="C113" s="39">
        <v>194</v>
      </c>
      <c r="D113" s="37">
        <v>0.95</v>
      </c>
      <c r="E113" s="37">
        <v>1.623</v>
      </c>
    </row>
    <row r="114" spans="1:5" x14ac:dyDescent="0.25">
      <c r="A114" s="66"/>
      <c r="B114" s="39">
        <v>49</v>
      </c>
      <c r="C114" s="39">
        <v>891</v>
      </c>
      <c r="D114" s="37">
        <v>0.82</v>
      </c>
      <c r="E114" s="37">
        <v>1.274</v>
      </c>
    </row>
    <row r="115" spans="1:5" x14ac:dyDescent="0.25">
      <c r="A115" s="66"/>
      <c r="B115" s="39">
        <v>27.7</v>
      </c>
      <c r="C115" s="39">
        <v>1627</v>
      </c>
      <c r="D115" s="37">
        <v>0.7</v>
      </c>
      <c r="E115" s="37">
        <v>1.2529999999999999</v>
      </c>
    </row>
    <row r="116" spans="1:5" x14ac:dyDescent="0.25">
      <c r="A116" s="66"/>
      <c r="B116" s="39">
        <v>48</v>
      </c>
      <c r="C116" s="39">
        <v>1351</v>
      </c>
      <c r="D116" s="37">
        <v>0.81</v>
      </c>
      <c r="E116" s="38">
        <v>1.2769999999999999</v>
      </c>
    </row>
    <row r="117" spans="1:5" x14ac:dyDescent="0.25">
      <c r="A117" s="66"/>
      <c r="B117" s="39">
        <v>23.6</v>
      </c>
      <c r="C117" s="39">
        <v>4045</v>
      </c>
      <c r="D117" s="37">
        <v>0.63</v>
      </c>
      <c r="E117" s="37">
        <v>1.728</v>
      </c>
    </row>
    <row r="118" spans="1:5" x14ac:dyDescent="0.25">
      <c r="A118" s="66"/>
      <c r="B118" s="39">
        <v>27.7</v>
      </c>
      <c r="C118" s="39">
        <v>1016</v>
      </c>
      <c r="D118" s="37">
        <v>0.7</v>
      </c>
      <c r="E118" s="37">
        <v>1.3959999999999999</v>
      </c>
    </row>
    <row r="119" spans="1:5" x14ac:dyDescent="0.25">
      <c r="A119" s="66"/>
      <c r="B119" s="39">
        <v>11</v>
      </c>
      <c r="C119" s="39">
        <v>1184</v>
      </c>
      <c r="D119" s="37">
        <v>0.68</v>
      </c>
      <c r="E119" s="37">
        <v>1.2889999999999999</v>
      </c>
    </row>
    <row r="120" spans="1:5" x14ac:dyDescent="0.25">
      <c r="A120" s="66"/>
      <c r="B120" s="39">
        <v>42</v>
      </c>
      <c r="C120" s="39">
        <v>179</v>
      </c>
      <c r="D120" s="37">
        <v>0.84</v>
      </c>
      <c r="E120" s="37">
        <v>1.3049999999999999</v>
      </c>
    </row>
    <row r="121" spans="1:5" x14ac:dyDescent="0.25">
      <c r="A121" s="66"/>
      <c r="B121" s="39">
        <v>27.3</v>
      </c>
      <c r="C121" s="39">
        <v>195</v>
      </c>
      <c r="D121" s="37">
        <v>0.76</v>
      </c>
      <c r="E121" s="37">
        <v>1.401</v>
      </c>
    </row>
    <row r="122" spans="1:5" x14ac:dyDescent="0.25">
      <c r="A122" s="66"/>
      <c r="B122" s="39">
        <v>23.6</v>
      </c>
      <c r="C122" s="39">
        <v>508</v>
      </c>
      <c r="D122" s="37">
        <v>0.63</v>
      </c>
      <c r="E122" s="37">
        <v>2.327</v>
      </c>
    </row>
    <row r="123" spans="1:5" x14ac:dyDescent="0.25">
      <c r="A123" s="66"/>
      <c r="B123" s="39">
        <v>14</v>
      </c>
      <c r="C123" s="39">
        <v>627</v>
      </c>
      <c r="D123" s="37">
        <v>0.7</v>
      </c>
      <c r="E123" s="37">
        <v>1.3959999999999999</v>
      </c>
    </row>
    <row r="124" spans="1:5" x14ac:dyDescent="0.25">
      <c r="A124" s="66"/>
      <c r="B124" s="39">
        <v>40</v>
      </c>
      <c r="C124" s="39">
        <v>1403</v>
      </c>
      <c r="D124" s="37">
        <v>0.75</v>
      </c>
      <c r="E124" s="37">
        <v>1.39</v>
      </c>
    </row>
    <row r="125" spans="1:5" x14ac:dyDescent="0.25">
      <c r="A125" s="66"/>
      <c r="B125" s="39">
        <v>45</v>
      </c>
      <c r="C125" s="39">
        <v>381</v>
      </c>
      <c r="D125" s="37">
        <v>0.82</v>
      </c>
      <c r="E125" s="37">
        <v>1.429</v>
      </c>
    </row>
    <row r="126" spans="1:5" x14ac:dyDescent="0.25">
      <c r="A126" s="66"/>
      <c r="B126" s="39">
        <v>66.8</v>
      </c>
      <c r="C126" s="39">
        <v>189</v>
      </c>
      <c r="D126" s="37">
        <v>1</v>
      </c>
      <c r="E126" s="37">
        <v>1.6910000000000001</v>
      </c>
    </row>
    <row r="127" spans="1:5" x14ac:dyDescent="0.25">
      <c r="A127" s="66"/>
      <c r="B127" s="39">
        <v>41</v>
      </c>
      <c r="C127" s="39">
        <v>1203</v>
      </c>
      <c r="D127" s="37">
        <v>0.75</v>
      </c>
      <c r="E127" s="37">
        <v>1.4930000000000001</v>
      </c>
    </row>
    <row r="128" spans="1:5" x14ac:dyDescent="0.25">
      <c r="A128" s="66"/>
      <c r="B128" s="39">
        <v>29</v>
      </c>
      <c r="C128" s="39">
        <v>1988</v>
      </c>
      <c r="D128" s="37">
        <v>0.69</v>
      </c>
      <c r="E128" s="37">
        <v>1.4910000000000001</v>
      </c>
    </row>
    <row r="129" spans="1:5" x14ac:dyDescent="0.25">
      <c r="A129" s="66"/>
      <c r="B129" s="39">
        <v>53</v>
      </c>
      <c r="C129" s="39">
        <v>1069</v>
      </c>
      <c r="D129" s="37">
        <v>0.83</v>
      </c>
      <c r="E129" s="37">
        <v>1.528</v>
      </c>
    </row>
    <row r="130" spans="1:5" x14ac:dyDescent="0.25">
      <c r="A130" s="66"/>
      <c r="B130" s="39">
        <v>43</v>
      </c>
      <c r="C130" s="39">
        <v>824</v>
      </c>
      <c r="D130" s="37">
        <v>0.76</v>
      </c>
      <c r="E130" s="37">
        <v>1.554</v>
      </c>
    </row>
    <row r="131" spans="1:5" x14ac:dyDescent="0.25">
      <c r="A131" s="66"/>
      <c r="B131" s="39">
        <v>27.7</v>
      </c>
      <c r="C131" s="39">
        <v>1627</v>
      </c>
      <c r="D131" s="37">
        <v>0.7</v>
      </c>
      <c r="E131" s="37">
        <v>1.2529999999999999</v>
      </c>
    </row>
    <row r="132" spans="1:5" x14ac:dyDescent="0.25">
      <c r="A132" s="66"/>
      <c r="B132" s="39">
        <v>27.3</v>
      </c>
      <c r="C132" s="39">
        <v>195</v>
      </c>
      <c r="D132" s="37">
        <v>0.76</v>
      </c>
      <c r="E132" s="37">
        <v>1.401</v>
      </c>
    </row>
    <row r="133" spans="1:5" x14ac:dyDescent="0.25">
      <c r="A133" s="66"/>
      <c r="B133" s="39">
        <v>36</v>
      </c>
      <c r="C133" s="39">
        <v>513</v>
      </c>
      <c r="D133" s="37">
        <v>0.74</v>
      </c>
      <c r="E133" s="37">
        <v>1.607</v>
      </c>
    </row>
    <row r="134" spans="1:5" x14ac:dyDescent="0.25">
      <c r="A134" s="66"/>
      <c r="B134" s="39">
        <v>27.7</v>
      </c>
      <c r="C134" s="39">
        <v>4045</v>
      </c>
      <c r="D134" s="37">
        <v>0.7</v>
      </c>
      <c r="E134" s="37">
        <v>1.1259999999999999</v>
      </c>
    </row>
    <row r="135" spans="1:5" x14ac:dyDescent="0.25">
      <c r="A135" s="66"/>
      <c r="B135" s="39">
        <v>61</v>
      </c>
      <c r="C135" s="39">
        <v>194</v>
      </c>
      <c r="D135" s="37">
        <v>0.95</v>
      </c>
      <c r="E135" s="37">
        <v>1.623</v>
      </c>
    </row>
    <row r="136" spans="1:5" x14ac:dyDescent="0.25">
      <c r="A136" s="66"/>
      <c r="B136" s="39">
        <v>62</v>
      </c>
      <c r="C136" s="39">
        <v>236</v>
      </c>
      <c r="D136" s="37">
        <v>0.95</v>
      </c>
      <c r="E136" s="37">
        <v>1.681</v>
      </c>
    </row>
    <row r="137" spans="1:5" x14ac:dyDescent="0.25">
      <c r="A137" s="66"/>
      <c r="B137" s="39">
        <v>39</v>
      </c>
      <c r="C137" s="39">
        <v>299</v>
      </c>
      <c r="D137" s="37">
        <v>0.76</v>
      </c>
      <c r="E137" s="37">
        <v>1.62</v>
      </c>
    </row>
    <row r="138" spans="1:5" x14ac:dyDescent="0.25">
      <c r="A138" s="66"/>
      <c r="B138" s="39">
        <v>23.6</v>
      </c>
      <c r="C138" s="39">
        <v>1005</v>
      </c>
      <c r="D138" s="37">
        <v>0.63</v>
      </c>
      <c r="E138" s="37">
        <v>1.9910000000000001</v>
      </c>
    </row>
    <row r="139" spans="1:5" x14ac:dyDescent="0.25">
      <c r="A139" s="66"/>
      <c r="B139" s="39">
        <v>23.6</v>
      </c>
      <c r="C139" s="39">
        <v>2017</v>
      </c>
      <c r="D139" s="37">
        <v>0.63</v>
      </c>
      <c r="E139" s="37">
        <v>1.831</v>
      </c>
    </row>
    <row r="140" spans="1:5" x14ac:dyDescent="0.25">
      <c r="A140" s="66"/>
      <c r="B140" s="39">
        <v>27.7</v>
      </c>
      <c r="C140" s="39">
        <v>1000</v>
      </c>
      <c r="D140" s="37">
        <v>0.7</v>
      </c>
      <c r="E140" s="37">
        <v>1.401</v>
      </c>
    </row>
    <row r="141" spans="1:5" x14ac:dyDescent="0.25">
      <c r="A141" s="66"/>
      <c r="B141" s="39">
        <v>66.8</v>
      </c>
      <c r="C141" s="39">
        <v>189</v>
      </c>
      <c r="D141" s="37">
        <v>1</v>
      </c>
      <c r="E141" s="37">
        <v>1.6910000000000001</v>
      </c>
    </row>
    <row r="142" spans="1:5" x14ac:dyDescent="0.25">
      <c r="A142" s="66"/>
      <c r="B142" s="39">
        <v>14</v>
      </c>
      <c r="C142" s="39">
        <v>1868</v>
      </c>
      <c r="D142" s="37">
        <v>0.63</v>
      </c>
      <c r="E142" s="37">
        <v>1.6830000000000001</v>
      </c>
    </row>
    <row r="143" spans="1:5" x14ac:dyDescent="0.25">
      <c r="A143" s="66"/>
      <c r="B143" s="39">
        <v>67.599999999999994</v>
      </c>
      <c r="C143" s="39">
        <v>85</v>
      </c>
      <c r="D143" s="37">
        <v>1.02</v>
      </c>
      <c r="E143" s="37">
        <v>1.69</v>
      </c>
    </row>
    <row r="144" spans="1:5" x14ac:dyDescent="0.25">
      <c r="A144" s="66"/>
      <c r="B144" s="39">
        <v>68.2</v>
      </c>
      <c r="C144" s="39">
        <v>92</v>
      </c>
      <c r="D144" s="37">
        <v>1.07</v>
      </c>
      <c r="E144" s="37">
        <v>1.671</v>
      </c>
    </row>
    <row r="145" spans="1:5" x14ac:dyDescent="0.25">
      <c r="A145" s="66"/>
      <c r="B145" s="39">
        <v>23.6</v>
      </c>
      <c r="C145" s="39">
        <v>1005</v>
      </c>
      <c r="D145" s="37">
        <v>0.63</v>
      </c>
      <c r="E145" s="37">
        <v>1.9910000000000001</v>
      </c>
    </row>
    <row r="146" spans="1:5" x14ac:dyDescent="0.25">
      <c r="A146" s="66"/>
      <c r="B146" s="39">
        <v>68.599999999999994</v>
      </c>
      <c r="C146" s="39">
        <v>98</v>
      </c>
      <c r="D146" s="37">
        <v>1.02</v>
      </c>
      <c r="E146" s="37">
        <v>1.744</v>
      </c>
    </row>
    <row r="147" spans="1:5" x14ac:dyDescent="0.25">
      <c r="A147" s="66"/>
      <c r="B147" s="39">
        <v>69</v>
      </c>
      <c r="C147" s="39">
        <v>221</v>
      </c>
      <c r="D147" s="37">
        <v>1.02</v>
      </c>
      <c r="E147" s="37">
        <v>1.6890000000000001</v>
      </c>
    </row>
    <row r="148" spans="1:5" x14ac:dyDescent="0.25">
      <c r="A148" s="66"/>
      <c r="B148" s="39">
        <v>46</v>
      </c>
      <c r="C148" s="39">
        <v>1903</v>
      </c>
      <c r="D148" s="37">
        <v>0.75</v>
      </c>
      <c r="E148" s="37">
        <v>1.68</v>
      </c>
    </row>
    <row r="149" spans="1:5" x14ac:dyDescent="0.25">
      <c r="A149" s="66"/>
      <c r="B149" s="39">
        <v>33</v>
      </c>
      <c r="C149" s="39">
        <v>483</v>
      </c>
      <c r="D149" s="37">
        <v>0.71</v>
      </c>
      <c r="E149" s="37">
        <v>1.698</v>
      </c>
    </row>
    <row r="150" spans="1:5" x14ac:dyDescent="0.25">
      <c r="A150" s="66"/>
      <c r="B150" s="39">
        <v>11</v>
      </c>
      <c r="C150" s="39">
        <v>529</v>
      </c>
      <c r="D150" s="37">
        <v>0.66</v>
      </c>
      <c r="E150" s="37">
        <v>1.7849999999999999</v>
      </c>
    </row>
    <row r="151" spans="1:5" x14ac:dyDescent="0.25">
      <c r="A151" s="66"/>
      <c r="B151" s="39">
        <v>32</v>
      </c>
      <c r="C151" s="39">
        <v>1518</v>
      </c>
      <c r="D151" s="37">
        <v>0.66</v>
      </c>
      <c r="E151" s="37">
        <v>1.8069999999999999</v>
      </c>
    </row>
    <row r="152" spans="1:5" x14ac:dyDescent="0.25">
      <c r="A152" s="66"/>
      <c r="B152" s="39">
        <v>42</v>
      </c>
      <c r="C152" s="39">
        <v>1891</v>
      </c>
      <c r="D152" s="37">
        <v>0.7</v>
      </c>
      <c r="E152" s="37">
        <v>1.8360000000000001</v>
      </c>
    </row>
    <row r="153" spans="1:5" x14ac:dyDescent="0.25">
      <c r="A153" s="66"/>
      <c r="B153" s="39">
        <v>35</v>
      </c>
      <c r="C153" s="39">
        <v>549</v>
      </c>
      <c r="D153" s="37">
        <v>0.7</v>
      </c>
      <c r="E153" s="37">
        <v>1.8149999999999999</v>
      </c>
    </row>
    <row r="154" spans="1:5" x14ac:dyDescent="0.25">
      <c r="A154" s="66"/>
      <c r="B154" s="39">
        <v>19</v>
      </c>
      <c r="C154" s="39">
        <v>1489</v>
      </c>
      <c r="D154" s="37">
        <v>0.62</v>
      </c>
      <c r="E154" s="37">
        <v>1.843</v>
      </c>
    </row>
    <row r="155" spans="1:5" x14ac:dyDescent="0.25">
      <c r="A155" s="66"/>
      <c r="B155" s="39">
        <v>27.7</v>
      </c>
      <c r="C155" s="39">
        <v>509</v>
      </c>
      <c r="D155" s="37">
        <v>0.7</v>
      </c>
      <c r="E155" s="37">
        <v>1.7450000000000001</v>
      </c>
    </row>
    <row r="156" spans="1:5" x14ac:dyDescent="0.25">
      <c r="A156" s="66"/>
      <c r="B156" s="39">
        <v>28.9</v>
      </c>
      <c r="C156" s="39">
        <v>500</v>
      </c>
      <c r="D156" s="37">
        <v>0.74</v>
      </c>
      <c r="E156" s="37">
        <v>1.7350000000000001</v>
      </c>
    </row>
    <row r="157" spans="1:5" x14ac:dyDescent="0.25">
      <c r="A157" s="66"/>
      <c r="B157" s="39">
        <v>26.4</v>
      </c>
      <c r="C157" s="39">
        <v>510</v>
      </c>
      <c r="D157" s="37">
        <v>0.81</v>
      </c>
      <c r="E157" s="37">
        <v>1.7410000000000001</v>
      </c>
    </row>
    <row r="158" spans="1:5" x14ac:dyDescent="0.25">
      <c r="A158" s="66"/>
      <c r="B158" s="39">
        <v>27.1</v>
      </c>
      <c r="C158" s="39">
        <v>520</v>
      </c>
      <c r="D158" s="37">
        <v>0.7</v>
      </c>
      <c r="E158" s="37">
        <v>1.756</v>
      </c>
    </row>
    <row r="159" spans="1:5" x14ac:dyDescent="0.25">
      <c r="A159" s="66"/>
      <c r="B159" s="39">
        <v>10</v>
      </c>
      <c r="C159" s="39">
        <v>454</v>
      </c>
      <c r="D159" s="37">
        <v>0.63</v>
      </c>
      <c r="E159" s="37">
        <v>1.867</v>
      </c>
    </row>
    <row r="160" spans="1:5" x14ac:dyDescent="0.25">
      <c r="A160" s="66"/>
      <c r="B160" s="39">
        <v>23.6</v>
      </c>
      <c r="C160" s="39">
        <v>3179</v>
      </c>
      <c r="D160" s="37">
        <v>0.63</v>
      </c>
      <c r="E160" s="37">
        <v>1.714</v>
      </c>
    </row>
    <row r="161" spans="1:5" x14ac:dyDescent="0.25">
      <c r="A161" s="66"/>
      <c r="B161" s="39">
        <v>36</v>
      </c>
      <c r="C161" s="39">
        <v>737</v>
      </c>
      <c r="D161" s="37">
        <v>0.67</v>
      </c>
      <c r="E161" s="37">
        <v>1.9419999999999999</v>
      </c>
    </row>
    <row r="162" spans="1:5" x14ac:dyDescent="0.25">
      <c r="A162" s="66"/>
      <c r="B162" s="39">
        <v>70</v>
      </c>
      <c r="C162" s="39">
        <v>163</v>
      </c>
      <c r="D162" s="37">
        <v>1</v>
      </c>
      <c r="E162" s="37">
        <v>1.9730000000000001</v>
      </c>
    </row>
    <row r="163" spans="1:5" x14ac:dyDescent="0.25">
      <c r="A163" s="66"/>
      <c r="B163" s="39">
        <v>72</v>
      </c>
      <c r="C163" s="39">
        <v>161</v>
      </c>
      <c r="D163" s="37">
        <v>0.96</v>
      </c>
      <c r="E163" s="37">
        <v>1.97</v>
      </c>
    </row>
    <row r="164" spans="1:5" x14ac:dyDescent="0.25">
      <c r="A164" s="66"/>
      <c r="B164" s="39">
        <v>18</v>
      </c>
      <c r="C164" s="39">
        <v>1817</v>
      </c>
      <c r="D164" s="37">
        <v>0.61</v>
      </c>
      <c r="E164" s="37">
        <v>1.9419999999999999</v>
      </c>
    </row>
    <row r="165" spans="1:5" x14ac:dyDescent="0.25">
      <c r="A165" s="66"/>
      <c r="B165" s="39">
        <v>29</v>
      </c>
      <c r="C165" s="39">
        <v>1894</v>
      </c>
      <c r="D165" s="37">
        <v>0.63</v>
      </c>
      <c r="E165" s="37">
        <v>1.9750000000000001</v>
      </c>
    </row>
    <row r="166" spans="1:5" x14ac:dyDescent="0.25">
      <c r="A166" s="66"/>
      <c r="B166" s="39">
        <v>70.5</v>
      </c>
      <c r="C166" s="39">
        <v>75</v>
      </c>
      <c r="D166" s="37">
        <v>1.04</v>
      </c>
      <c r="E166" s="37">
        <v>1.9830000000000001</v>
      </c>
    </row>
    <row r="167" spans="1:5" x14ac:dyDescent="0.25">
      <c r="A167" s="66"/>
      <c r="B167" s="39">
        <v>73</v>
      </c>
      <c r="C167" s="39">
        <v>71</v>
      </c>
      <c r="D167" s="37">
        <v>1.01</v>
      </c>
      <c r="E167" s="37">
        <v>1.9790000000000001</v>
      </c>
    </row>
    <row r="168" spans="1:5" x14ac:dyDescent="0.25">
      <c r="A168" s="66"/>
      <c r="B168" s="39">
        <v>14</v>
      </c>
      <c r="C168" s="39">
        <v>1787</v>
      </c>
      <c r="D168" s="37">
        <v>0.61</v>
      </c>
      <c r="E168" s="37">
        <v>1.9730000000000001</v>
      </c>
    </row>
    <row r="169" spans="1:5" x14ac:dyDescent="0.25">
      <c r="A169" s="66"/>
      <c r="B169" s="39">
        <v>70.5</v>
      </c>
      <c r="C169" s="39">
        <v>50</v>
      </c>
      <c r="D169" s="37">
        <v>1.06</v>
      </c>
      <c r="E169" s="37">
        <v>1.954</v>
      </c>
    </row>
    <row r="170" spans="1:5" x14ac:dyDescent="0.25">
      <c r="A170" s="66"/>
      <c r="B170" s="39">
        <v>37</v>
      </c>
      <c r="C170" s="39">
        <v>195</v>
      </c>
      <c r="D170" s="37">
        <v>0.72</v>
      </c>
      <c r="E170" s="37">
        <v>2.0350000000000001</v>
      </c>
    </row>
    <row r="171" spans="1:5" x14ac:dyDescent="0.25">
      <c r="A171" s="66"/>
      <c r="B171" s="39">
        <v>23.6</v>
      </c>
      <c r="C171" s="39">
        <v>1606</v>
      </c>
      <c r="D171" s="37">
        <v>0.63</v>
      </c>
      <c r="E171" s="37">
        <v>1.92</v>
      </c>
    </row>
    <row r="172" spans="1:5" x14ac:dyDescent="0.25">
      <c r="A172" s="66"/>
      <c r="B172" s="39">
        <v>21.2</v>
      </c>
      <c r="C172" s="39">
        <v>1520</v>
      </c>
      <c r="D172" s="37">
        <v>0.61</v>
      </c>
      <c r="E172" s="37">
        <v>1.94</v>
      </c>
    </row>
    <row r="173" spans="1:5" x14ac:dyDescent="0.25">
      <c r="A173" s="66"/>
      <c r="B173" s="39">
        <v>48</v>
      </c>
      <c r="C173" s="39">
        <v>1890</v>
      </c>
      <c r="D173" s="37">
        <v>0.7</v>
      </c>
      <c r="E173" s="37">
        <v>2.0489999999999999</v>
      </c>
    </row>
    <row r="174" spans="1:5" x14ac:dyDescent="0.25">
      <c r="A174" s="66"/>
      <c r="B174" s="39">
        <v>40</v>
      </c>
      <c r="C174" s="39">
        <v>1696</v>
      </c>
      <c r="D174" s="37">
        <v>0.67</v>
      </c>
      <c r="E174" s="37">
        <v>2.073</v>
      </c>
    </row>
    <row r="175" spans="1:5" x14ac:dyDescent="0.25">
      <c r="A175" s="66"/>
      <c r="B175" s="39">
        <v>33</v>
      </c>
      <c r="C175" s="39">
        <v>1312</v>
      </c>
      <c r="D175" s="37">
        <v>0.63</v>
      </c>
      <c r="E175" s="37">
        <v>2.081</v>
      </c>
    </row>
    <row r="176" spans="1:5" x14ac:dyDescent="0.25">
      <c r="A176" s="66"/>
      <c r="B176" s="39">
        <v>36</v>
      </c>
      <c r="C176" s="39">
        <v>1292</v>
      </c>
      <c r="D176" s="37">
        <v>0.66</v>
      </c>
      <c r="E176" s="37">
        <v>2.0750000000000002</v>
      </c>
    </row>
    <row r="177" spans="1:5" x14ac:dyDescent="0.25">
      <c r="A177" s="66"/>
      <c r="B177" s="39">
        <v>51</v>
      </c>
      <c r="C177" s="39">
        <v>897</v>
      </c>
      <c r="D177" s="37">
        <v>0.76</v>
      </c>
      <c r="E177" s="37">
        <v>2.097</v>
      </c>
    </row>
    <row r="178" spans="1:5" x14ac:dyDescent="0.25">
      <c r="A178" s="66"/>
      <c r="B178" s="39">
        <v>23.6</v>
      </c>
      <c r="C178" s="39">
        <v>3179</v>
      </c>
      <c r="D178" s="37">
        <v>0.63</v>
      </c>
      <c r="E178" s="37">
        <v>1.714</v>
      </c>
    </row>
    <row r="179" spans="1:5" x14ac:dyDescent="0.25">
      <c r="A179" s="66"/>
      <c r="B179" s="39">
        <v>23.6</v>
      </c>
      <c r="C179" s="39">
        <v>202</v>
      </c>
      <c r="D179" s="37">
        <v>0.63</v>
      </c>
      <c r="E179" s="37">
        <v>2.581</v>
      </c>
    </row>
    <row r="180" spans="1:5" x14ac:dyDescent="0.25">
      <c r="A180" s="66"/>
      <c r="B180" s="39">
        <v>18</v>
      </c>
      <c r="C180" s="39">
        <v>1562</v>
      </c>
      <c r="D180" s="37">
        <v>0.61</v>
      </c>
      <c r="E180" s="37">
        <v>2.1059999999999999</v>
      </c>
    </row>
    <row r="181" spans="1:5" x14ac:dyDescent="0.25">
      <c r="A181" s="66"/>
      <c r="B181" s="39">
        <v>41</v>
      </c>
      <c r="C181" s="39">
        <v>745</v>
      </c>
      <c r="D181" s="37">
        <v>0.68</v>
      </c>
      <c r="E181" s="37">
        <v>2.125</v>
      </c>
    </row>
    <row r="182" spans="1:5" x14ac:dyDescent="0.25">
      <c r="A182" s="66"/>
      <c r="B182" s="39">
        <v>26</v>
      </c>
      <c r="C182" s="39">
        <v>500</v>
      </c>
      <c r="D182" s="37">
        <v>0.72</v>
      </c>
      <c r="E182" s="37">
        <v>1.4470000000000001</v>
      </c>
    </row>
    <row r="183" spans="1:5" x14ac:dyDescent="0.25">
      <c r="A183" s="66"/>
      <c r="B183" s="39">
        <v>27.2</v>
      </c>
      <c r="C183" s="39">
        <v>503</v>
      </c>
      <c r="D183" s="37">
        <v>0.73</v>
      </c>
      <c r="E183" s="37">
        <v>1.4370000000000001</v>
      </c>
    </row>
    <row r="184" spans="1:5" x14ac:dyDescent="0.25">
      <c r="A184" s="66"/>
      <c r="B184" s="39">
        <v>46</v>
      </c>
      <c r="C184" s="39">
        <v>940</v>
      </c>
      <c r="D184" s="37">
        <v>0.71</v>
      </c>
      <c r="E184" s="37">
        <v>2.1160000000000001</v>
      </c>
    </row>
    <row r="185" spans="1:5" x14ac:dyDescent="0.25">
      <c r="A185" s="66"/>
      <c r="B185" s="39">
        <v>18</v>
      </c>
      <c r="C185" s="39">
        <v>1720</v>
      </c>
      <c r="D185" s="37">
        <v>0.6</v>
      </c>
      <c r="E185" s="37">
        <v>2.137</v>
      </c>
    </row>
    <row r="186" spans="1:5" x14ac:dyDescent="0.25">
      <c r="A186" s="66"/>
      <c r="B186" s="39">
        <v>79</v>
      </c>
      <c r="C186" s="39">
        <v>194</v>
      </c>
      <c r="D186" s="37">
        <v>1.06</v>
      </c>
      <c r="E186" s="37">
        <v>2.1960000000000002</v>
      </c>
    </row>
    <row r="187" spans="1:5" x14ac:dyDescent="0.25">
      <c r="A187" s="66"/>
      <c r="B187" s="39">
        <v>26.5</v>
      </c>
      <c r="C187" s="39">
        <v>790</v>
      </c>
      <c r="D187" s="37">
        <v>0.72</v>
      </c>
      <c r="E187" s="37">
        <v>1.37</v>
      </c>
    </row>
    <row r="188" spans="1:5" x14ac:dyDescent="0.25">
      <c r="A188" s="66"/>
      <c r="B188" s="39">
        <v>23.6</v>
      </c>
      <c r="C188" s="39">
        <v>202</v>
      </c>
      <c r="D188" s="37">
        <v>0.63</v>
      </c>
      <c r="E188" s="37">
        <v>2.581</v>
      </c>
    </row>
    <row r="189" spans="1:5" x14ac:dyDescent="0.25">
      <c r="A189" s="66"/>
      <c r="B189" s="39">
        <v>26.5</v>
      </c>
      <c r="C189" s="39">
        <v>790</v>
      </c>
      <c r="D189" s="37">
        <v>0.72</v>
      </c>
      <c r="E189" s="37">
        <v>1.37</v>
      </c>
    </row>
    <row r="190" spans="1:5" x14ac:dyDescent="0.25">
      <c r="A190" s="66"/>
      <c r="B190" s="39">
        <v>23.6</v>
      </c>
      <c r="C190" s="39">
        <v>1015</v>
      </c>
      <c r="D190" s="37">
        <v>0.63</v>
      </c>
      <c r="E190" s="37">
        <v>2.0339999999999998</v>
      </c>
    </row>
    <row r="191" spans="1:5" x14ac:dyDescent="0.25">
      <c r="A191" s="66"/>
      <c r="B191" s="39">
        <v>27.2</v>
      </c>
      <c r="C191" s="39">
        <v>200</v>
      </c>
      <c r="D191" s="37">
        <v>0.73</v>
      </c>
      <c r="E191" s="37">
        <v>1.6419999999999999</v>
      </c>
    </row>
    <row r="192" spans="1:5" x14ac:dyDescent="0.25">
      <c r="A192" s="66"/>
      <c r="B192" s="39">
        <v>29.2</v>
      </c>
      <c r="C192" s="39">
        <v>265</v>
      </c>
      <c r="D192" s="37">
        <v>0.78</v>
      </c>
      <c r="E192" s="37">
        <v>1.64</v>
      </c>
    </row>
    <row r="193" spans="1:5" x14ac:dyDescent="0.25">
      <c r="A193" s="66"/>
      <c r="B193" s="39">
        <v>79.900000000000006</v>
      </c>
      <c r="C193" s="39">
        <v>242</v>
      </c>
      <c r="D193" s="37">
        <v>0.99</v>
      </c>
      <c r="E193" s="37">
        <v>2.8959999999999999</v>
      </c>
    </row>
    <row r="194" spans="1:5" x14ac:dyDescent="0.25">
      <c r="A194" s="66"/>
      <c r="B194" s="39">
        <v>80.8</v>
      </c>
      <c r="C194" s="39">
        <v>262</v>
      </c>
      <c r="D194" s="37">
        <v>0.99</v>
      </c>
      <c r="E194" s="37">
        <v>2.952</v>
      </c>
    </row>
    <row r="195" spans="1:5" x14ac:dyDescent="0.25">
      <c r="A195" s="66"/>
      <c r="B195" s="41">
        <v>24.2</v>
      </c>
      <c r="C195" s="41">
        <v>401</v>
      </c>
      <c r="D195" s="42">
        <v>0.66</v>
      </c>
      <c r="E195" s="42">
        <v>2.2010000000000001</v>
      </c>
    </row>
    <row r="196" spans="1:5" x14ac:dyDescent="0.25">
      <c r="A196" s="66"/>
      <c r="B196" s="41">
        <v>23.6</v>
      </c>
      <c r="C196" s="41">
        <v>405</v>
      </c>
      <c r="D196" s="42">
        <v>0.63</v>
      </c>
      <c r="E196" s="42">
        <v>2.2210000000000001</v>
      </c>
    </row>
    <row r="197" spans="1:5" x14ac:dyDescent="0.25">
      <c r="A197" s="65" t="s">
        <v>5</v>
      </c>
      <c r="B197" s="40">
        <v>66.8</v>
      </c>
      <c r="C197" s="40">
        <v>189</v>
      </c>
      <c r="D197" s="5">
        <v>0.99999999999999944</v>
      </c>
      <c r="E197" s="5">
        <v>1.68</v>
      </c>
    </row>
    <row r="198" spans="1:5" x14ac:dyDescent="0.25">
      <c r="A198" s="65"/>
      <c r="B198" s="40">
        <v>27.200000000000021</v>
      </c>
      <c r="C198" s="40">
        <v>3993</v>
      </c>
      <c r="D198" s="5">
        <v>0.72999999999999954</v>
      </c>
      <c r="E198" s="5">
        <v>0.91600000000000004</v>
      </c>
    </row>
    <row r="199" spans="1:5" x14ac:dyDescent="0.25">
      <c r="A199" s="65"/>
      <c r="B199" s="40">
        <v>70.499999999999972</v>
      </c>
      <c r="C199" s="40">
        <v>75</v>
      </c>
      <c r="D199" s="5">
        <v>1.0399999999999998</v>
      </c>
      <c r="E199" s="5">
        <v>1.9790000000000001</v>
      </c>
    </row>
    <row r="200" spans="1:5" x14ac:dyDescent="0.25">
      <c r="A200" s="65"/>
      <c r="B200" s="40">
        <v>67.600000000000051</v>
      </c>
      <c r="C200" s="40">
        <v>85</v>
      </c>
      <c r="D200" s="5">
        <v>1.0199999999999996</v>
      </c>
      <c r="E200" s="5">
        <v>1.6970000000000001</v>
      </c>
    </row>
    <row r="201" spans="1:5" x14ac:dyDescent="0.25">
      <c r="A201" s="65"/>
      <c r="B201" s="40">
        <v>27.29999999999999</v>
      </c>
      <c r="C201" s="40">
        <v>2035</v>
      </c>
      <c r="D201" s="5">
        <v>0.75499999999999978</v>
      </c>
      <c r="E201" s="5">
        <v>0.83599999999999997</v>
      </c>
    </row>
    <row r="202" spans="1:5" x14ac:dyDescent="0.25">
      <c r="A202" s="65"/>
      <c r="B202" s="40">
        <v>70.000000000000014</v>
      </c>
      <c r="C202" s="40">
        <v>163</v>
      </c>
      <c r="D202" s="5">
        <v>0.99999999999999944</v>
      </c>
      <c r="E202" s="5">
        <v>1.94</v>
      </c>
    </row>
    <row r="203" spans="1:5" x14ac:dyDescent="0.25">
      <c r="A203" s="65"/>
      <c r="B203" s="40">
        <v>27.69999999999996</v>
      </c>
      <c r="C203" s="40">
        <v>1617</v>
      </c>
      <c r="D203" s="5">
        <v>0.69999999999999929</v>
      </c>
      <c r="E203" s="5">
        <v>1.2689999999999999</v>
      </c>
    </row>
    <row r="204" spans="1:5" x14ac:dyDescent="0.25">
      <c r="A204" s="65"/>
      <c r="B204" s="40">
        <v>61.000000000000064</v>
      </c>
      <c r="C204" s="40">
        <v>194</v>
      </c>
      <c r="D204" s="5">
        <v>0.9500000000000004</v>
      </c>
      <c r="E204" s="5">
        <v>1.6379999999999999</v>
      </c>
    </row>
    <row r="205" spans="1:5" x14ac:dyDescent="0.25">
      <c r="A205" s="65"/>
      <c r="B205" s="40">
        <v>93.6</v>
      </c>
      <c r="C205" s="40">
        <v>2000</v>
      </c>
      <c r="D205" s="5">
        <v>0.84300000000000019</v>
      </c>
      <c r="E205" s="5">
        <v>4.976</v>
      </c>
    </row>
    <row r="206" spans="1:5" x14ac:dyDescent="0.25">
      <c r="A206" s="65"/>
      <c r="B206" s="40">
        <v>79.899999999999991</v>
      </c>
      <c r="C206" s="40">
        <v>242</v>
      </c>
      <c r="D206" s="5">
        <v>0.98999999999999932</v>
      </c>
      <c r="E206" s="5">
        <v>2.9249999999999998</v>
      </c>
    </row>
  </sheetData>
  <mergeCells count="3">
    <mergeCell ref="I1:U3"/>
    <mergeCell ref="A5:A196"/>
    <mergeCell ref="A197:A20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workbookViewId="0">
      <selection activeCell="H196" sqref="H196"/>
    </sheetView>
  </sheetViews>
  <sheetFormatPr baseColWidth="10" defaultRowHeight="15" x14ac:dyDescent="0.25"/>
  <cols>
    <col min="6" max="6" width="11.42578125" style="54"/>
  </cols>
  <sheetData>
    <row r="1" spans="1:22" x14ac:dyDescent="0.25">
      <c r="G1" s="70" t="s">
        <v>106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2" x14ac:dyDescent="0.25"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22" x14ac:dyDescent="0.25"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5" spans="1:22" ht="19.5" x14ac:dyDescent="0.35">
      <c r="B5" s="2" t="s">
        <v>0</v>
      </c>
      <c r="C5" s="3" t="s">
        <v>1</v>
      </c>
      <c r="D5" s="2" t="s">
        <v>2</v>
      </c>
      <c r="E5" s="51" t="s">
        <v>3</v>
      </c>
      <c r="F5" s="56"/>
      <c r="G5" s="71" t="s">
        <v>27</v>
      </c>
      <c r="H5" s="71"/>
      <c r="I5" s="71"/>
      <c r="J5" s="72"/>
      <c r="M5" s="30" t="s">
        <v>28</v>
      </c>
      <c r="N5" s="30">
        <v>7.5999999999999998E-2</v>
      </c>
      <c r="P5" s="1" t="s">
        <v>29</v>
      </c>
      <c r="Q5" s="1">
        <v>15.5</v>
      </c>
      <c r="R5" s="1">
        <v>3.7729439999999999</v>
      </c>
      <c r="S5" s="1">
        <v>0.625</v>
      </c>
      <c r="T5" s="1">
        <v>6.03</v>
      </c>
      <c r="U5" s="1">
        <v>0.97</v>
      </c>
    </row>
    <row r="6" spans="1:22" x14ac:dyDescent="0.25">
      <c r="A6" s="66" t="s">
        <v>4</v>
      </c>
      <c r="B6" s="39">
        <v>70</v>
      </c>
      <c r="C6" s="39">
        <v>25</v>
      </c>
      <c r="D6" s="37">
        <v>1.08</v>
      </c>
      <c r="E6" s="55">
        <v>1.9410000000000001</v>
      </c>
      <c r="F6" s="52"/>
      <c r="G6" s="73"/>
      <c r="H6" s="73"/>
      <c r="I6" s="73"/>
      <c r="J6" s="74"/>
      <c r="M6" s="30" t="s">
        <v>30</v>
      </c>
      <c r="N6" s="30">
        <v>15</v>
      </c>
      <c r="P6" s="1" t="s">
        <v>31</v>
      </c>
      <c r="Q6" s="1">
        <v>211.5</v>
      </c>
      <c r="R6" s="1">
        <v>16161.804923837901</v>
      </c>
      <c r="S6" s="1">
        <v>3.5249999999999999</v>
      </c>
      <c r="T6" s="1">
        <v>12.87</v>
      </c>
      <c r="U6" s="1">
        <v>3.1</v>
      </c>
    </row>
    <row r="7" spans="1:22" x14ac:dyDescent="0.25">
      <c r="A7" s="66"/>
      <c r="B7" s="39">
        <v>72.2</v>
      </c>
      <c r="C7" s="39">
        <v>43</v>
      </c>
      <c r="D7" s="37">
        <v>1.06</v>
      </c>
      <c r="E7" s="55">
        <v>2.0299999999999998</v>
      </c>
      <c r="F7" s="52"/>
      <c r="G7" s="75" t="s">
        <v>32</v>
      </c>
      <c r="H7" s="75"/>
      <c r="I7" s="75"/>
      <c r="J7" s="75"/>
      <c r="P7">
        <v>116</v>
      </c>
      <c r="Q7">
        <v>5</v>
      </c>
      <c r="R7">
        <v>14</v>
      </c>
      <c r="S7">
        <v>60</v>
      </c>
      <c r="T7">
        <v>121</v>
      </c>
      <c r="U7">
        <v>20</v>
      </c>
      <c r="V7">
        <v>94</v>
      </c>
    </row>
    <row r="8" spans="1:22" x14ac:dyDescent="0.25">
      <c r="A8" s="66"/>
      <c r="B8" s="39">
        <v>51</v>
      </c>
      <c r="C8" s="39">
        <v>1530</v>
      </c>
      <c r="D8" s="37">
        <v>0.97</v>
      </c>
      <c r="E8" s="55">
        <v>0.159</v>
      </c>
      <c r="F8" s="52"/>
      <c r="G8" s="31"/>
      <c r="H8" s="31"/>
      <c r="I8" s="31"/>
      <c r="J8" s="31"/>
    </row>
    <row r="9" spans="1:22" x14ac:dyDescent="0.25">
      <c r="A9" s="66"/>
      <c r="B9" s="39">
        <v>21</v>
      </c>
      <c r="C9" s="39">
        <v>757</v>
      </c>
      <c r="D9" s="37">
        <v>0.85</v>
      </c>
      <c r="E9" s="55">
        <v>0.17399999999999999</v>
      </c>
      <c r="F9" s="52"/>
      <c r="G9" s="57" t="s">
        <v>33</v>
      </c>
      <c r="H9" s="32" t="s">
        <v>34</v>
      </c>
      <c r="I9" s="32" t="s">
        <v>35</v>
      </c>
      <c r="J9" s="32" t="s">
        <v>36</v>
      </c>
      <c r="K9" s="32" t="s">
        <v>37</v>
      </c>
      <c r="M9" s="76" t="s">
        <v>38</v>
      </c>
      <c r="N9" s="77"/>
      <c r="O9" s="77"/>
      <c r="P9" s="33"/>
      <c r="Q9" s="34"/>
      <c r="R9" s="76" t="s">
        <v>39</v>
      </c>
      <c r="S9" s="77"/>
      <c r="T9" s="77"/>
      <c r="U9" s="77"/>
      <c r="V9" s="78"/>
    </row>
    <row r="10" spans="1:22" x14ac:dyDescent="0.25">
      <c r="A10" s="66"/>
      <c r="B10" s="39">
        <v>20</v>
      </c>
      <c r="C10" s="39">
        <v>798</v>
      </c>
      <c r="D10" s="37">
        <v>0.85</v>
      </c>
      <c r="E10" s="55">
        <v>0.17599999999999999</v>
      </c>
      <c r="F10" s="52"/>
      <c r="G10" s="43"/>
      <c r="H10" s="35"/>
      <c r="M10" s="12" t="s">
        <v>40</v>
      </c>
      <c r="N10" s="12" t="s">
        <v>41</v>
      </c>
      <c r="O10" s="12" t="s">
        <v>42</v>
      </c>
      <c r="P10" s="12" t="s">
        <v>43</v>
      </c>
      <c r="Q10" s="12" t="s">
        <v>41</v>
      </c>
      <c r="R10" s="12" t="s">
        <v>44</v>
      </c>
    </row>
    <row r="11" spans="1:22" x14ac:dyDescent="0.25">
      <c r="A11" s="66"/>
      <c r="B11" s="39">
        <v>34</v>
      </c>
      <c r="C11" s="39">
        <v>864</v>
      </c>
      <c r="D11" s="37">
        <v>0.88</v>
      </c>
      <c r="E11" s="55">
        <v>0.18</v>
      </c>
      <c r="F11" s="52"/>
      <c r="G11" s="1">
        <v>-0.78504968152866195</v>
      </c>
      <c r="H11" s="1">
        <v>-0.77412497737975705</v>
      </c>
      <c r="I11" s="1">
        <f t="shared" ref="I11:J20" si="0">((G11+1)*(15-0.076)/2)+0.076</f>
        <v>1.6799592764331246</v>
      </c>
      <c r="J11" s="1">
        <f t="shared" si="0"/>
        <v>1.7614794187922529</v>
      </c>
      <c r="K11" s="1">
        <f t="shared" ref="K11:K20" si="1">ABS(I11-J11)</f>
        <v>8.15201423591283E-2</v>
      </c>
      <c r="L11" s="1">
        <v>5</v>
      </c>
      <c r="M11" s="36">
        <v>-0.47653061224489801</v>
      </c>
      <c r="N11" s="36">
        <v>-0.97702783900519796</v>
      </c>
      <c r="O11" s="36">
        <v>-0.74137931034482796</v>
      </c>
      <c r="P11" s="1">
        <f t="shared" ref="P11:P20" si="2">((M11+1)*($Q$6-$Q$5)/2)+$Q$5</f>
        <v>66.8</v>
      </c>
      <c r="Q11" s="1">
        <f t="shared" ref="Q11:Q20" si="3">((N11+1)*($R$6-$R$5)/2)+$R$5</f>
        <v>189.36539999999809</v>
      </c>
      <c r="R11" s="1">
        <f t="shared" ref="R11:R20" si="4">((O11+1)*($S$6-$S$5)/2)+$S$5</f>
        <v>0.99999999999999944</v>
      </c>
    </row>
    <row r="12" spans="1:22" x14ac:dyDescent="0.25">
      <c r="A12" s="66"/>
      <c r="B12" s="39">
        <v>17</v>
      </c>
      <c r="C12" s="39">
        <v>1300</v>
      </c>
      <c r="D12" s="37">
        <v>0.82</v>
      </c>
      <c r="E12" s="55">
        <v>0.193</v>
      </c>
      <c r="F12" s="52"/>
      <c r="G12" s="1">
        <v>-0.88743132202071195</v>
      </c>
      <c r="H12" s="1">
        <v>-0.90281188131083201</v>
      </c>
      <c r="I12" s="1">
        <f t="shared" si="0"/>
        <v>0.91598747508144729</v>
      </c>
      <c r="J12" s="1">
        <f t="shared" si="0"/>
        <v>0.80121774165857151</v>
      </c>
      <c r="K12" s="1">
        <f t="shared" si="1"/>
        <v>0.11476973342287577</v>
      </c>
      <c r="L12" s="1">
        <v>12</v>
      </c>
      <c r="M12" s="1">
        <v>-0.88061224489795897</v>
      </c>
      <c r="N12" s="1">
        <v>-0.50619011889881105</v>
      </c>
      <c r="O12" s="1">
        <v>-0.92758620689655202</v>
      </c>
      <c r="P12" s="1">
        <f t="shared" si="2"/>
        <v>27.200000000000021</v>
      </c>
      <c r="Q12" s="1">
        <f t="shared" si="3"/>
        <v>3993.270869396481</v>
      </c>
      <c r="R12" s="1">
        <f t="shared" si="4"/>
        <v>0.72999999999999954</v>
      </c>
    </row>
    <row r="13" spans="1:22" x14ac:dyDescent="0.25">
      <c r="A13" s="66"/>
      <c r="B13" s="39">
        <v>45</v>
      </c>
      <c r="C13" s="39">
        <v>745</v>
      </c>
      <c r="D13" s="37">
        <v>0.93</v>
      </c>
      <c r="E13" s="55">
        <v>0.188</v>
      </c>
      <c r="F13" s="52"/>
      <c r="G13" s="1">
        <v>-0.74500667515923502</v>
      </c>
      <c r="H13" s="1">
        <v>-0.737889040790355</v>
      </c>
      <c r="I13" s="1">
        <f t="shared" si="0"/>
        <v>1.9787601899617884</v>
      </c>
      <c r="J13" s="1">
        <f t="shared" si="0"/>
        <v>2.0318719776223708</v>
      </c>
      <c r="K13" s="1">
        <f t="shared" si="1"/>
        <v>5.3111787660582443E-2</v>
      </c>
      <c r="L13" s="1">
        <v>20</v>
      </c>
      <c r="M13" s="36">
        <v>-0.43877551020408201</v>
      </c>
      <c r="N13" s="36">
        <v>-0.99113282408533498</v>
      </c>
      <c r="O13" s="36">
        <v>-0.71379310344827596</v>
      </c>
      <c r="P13" s="1">
        <f t="shared" si="2"/>
        <v>70.499999999999972</v>
      </c>
      <c r="Q13" s="1">
        <f t="shared" si="3"/>
        <v>75.411000000002844</v>
      </c>
      <c r="R13" s="1">
        <f t="shared" si="4"/>
        <v>1.0399999999999998</v>
      </c>
    </row>
    <row r="14" spans="1:22" x14ac:dyDescent="0.25">
      <c r="A14" s="66"/>
      <c r="B14" s="39">
        <v>37</v>
      </c>
      <c r="C14" s="39">
        <v>1336</v>
      </c>
      <c r="D14" s="37">
        <v>0.87</v>
      </c>
      <c r="E14" s="55">
        <v>0.23200000000000001</v>
      </c>
      <c r="F14" s="52"/>
      <c r="G14" s="1">
        <v>-0.78279826751592296</v>
      </c>
      <c r="H14" s="1">
        <v>-0.76235709071601299</v>
      </c>
      <c r="I14" s="1">
        <f t="shared" si="0"/>
        <v>1.6967593277961828</v>
      </c>
      <c r="J14" s="1">
        <f t="shared" si="0"/>
        <v>1.8492913890771112</v>
      </c>
      <c r="K14" s="1">
        <f t="shared" si="1"/>
        <v>0.15253206128092844</v>
      </c>
      <c r="L14" s="1">
        <v>25</v>
      </c>
      <c r="M14" s="1">
        <v>-0.46836734693877502</v>
      </c>
      <c r="N14" s="1">
        <v>-0.98988826657826401</v>
      </c>
      <c r="O14" s="1">
        <v>-0.72758620689655196</v>
      </c>
      <c r="P14" s="1">
        <f t="shared" si="2"/>
        <v>67.600000000000051</v>
      </c>
      <c r="Q14" s="1">
        <f t="shared" si="3"/>
        <v>85.465800000002929</v>
      </c>
      <c r="R14" s="1">
        <f t="shared" si="4"/>
        <v>1.0199999999999996</v>
      </c>
    </row>
    <row r="15" spans="1:22" x14ac:dyDescent="0.25">
      <c r="A15" s="66"/>
      <c r="B15" s="39">
        <v>27</v>
      </c>
      <c r="C15" s="39">
        <v>1998</v>
      </c>
      <c r="D15" s="37">
        <v>0.81</v>
      </c>
      <c r="E15" s="55">
        <v>0.26400000000000001</v>
      </c>
      <c r="F15" s="52"/>
      <c r="G15" s="1">
        <v>-0.89808917197452198</v>
      </c>
      <c r="H15" s="1">
        <v>-0.90446299898044002</v>
      </c>
      <c r="I15" s="1">
        <f t="shared" si="0"/>
        <v>0.83645859872611694</v>
      </c>
      <c r="J15" s="1">
        <f t="shared" si="0"/>
        <v>0.78889710160795645</v>
      </c>
      <c r="K15" s="1">
        <f t="shared" si="1"/>
        <v>4.756149711816049E-2</v>
      </c>
      <c r="L15" s="1">
        <v>42</v>
      </c>
      <c r="M15" s="1">
        <v>-0.87959183673469399</v>
      </c>
      <c r="N15" s="1">
        <v>-0.74862634973189901</v>
      </c>
      <c r="O15" s="1">
        <v>-0.91034482758620705</v>
      </c>
      <c r="P15" s="1">
        <f t="shared" si="2"/>
        <v>27.29999999999999</v>
      </c>
      <c r="Q15" s="1">
        <f t="shared" si="3"/>
        <v>2034.624683960282</v>
      </c>
      <c r="R15" s="1">
        <f t="shared" si="4"/>
        <v>0.75499999999999978</v>
      </c>
    </row>
    <row r="16" spans="1:22" x14ac:dyDescent="0.25">
      <c r="A16" s="66"/>
      <c r="B16" s="39">
        <v>32</v>
      </c>
      <c r="C16" s="39">
        <v>1135</v>
      </c>
      <c r="D16" s="37">
        <v>0.85</v>
      </c>
      <c r="E16" s="55">
        <v>0.3</v>
      </c>
      <c r="F16" s="52"/>
      <c r="G16" s="1">
        <v>-0.75020636942675101</v>
      </c>
      <c r="H16" s="1">
        <v>-0.73876523785466497</v>
      </c>
      <c r="I16" s="1">
        <f t="shared" si="0"/>
        <v>1.939960071337584</v>
      </c>
      <c r="J16" s="1">
        <f t="shared" si="0"/>
        <v>2.02533379512849</v>
      </c>
      <c r="K16" s="1">
        <f t="shared" si="1"/>
        <v>8.537372379090602E-2</v>
      </c>
      <c r="L16" s="1">
        <v>60</v>
      </c>
      <c r="M16" s="36">
        <v>-0.44387755102040799</v>
      </c>
      <c r="N16" s="36">
        <v>-0.98029450613804303</v>
      </c>
      <c r="O16" s="36">
        <v>-0.74137931034482796</v>
      </c>
      <c r="P16" s="1">
        <f t="shared" si="2"/>
        <v>70.000000000000014</v>
      </c>
      <c r="Q16" s="1">
        <f t="shared" si="3"/>
        <v>162.97394400000007</v>
      </c>
      <c r="R16" s="1">
        <f t="shared" si="4"/>
        <v>0.99999999999999944</v>
      </c>
    </row>
    <row r="17" spans="1:18" x14ac:dyDescent="0.25">
      <c r="A17" s="66"/>
      <c r="B17" s="39">
        <v>12</v>
      </c>
      <c r="C17" s="39">
        <v>1008</v>
      </c>
      <c r="D17" s="37">
        <v>0.82</v>
      </c>
      <c r="E17" s="55">
        <v>0.29899999999999999</v>
      </c>
      <c r="F17" s="52"/>
      <c r="G17" s="1">
        <v>-0.92190788732746798</v>
      </c>
      <c r="H17" s="1">
        <v>-0.905327042370352</v>
      </c>
      <c r="I17" s="1">
        <f t="shared" si="0"/>
        <v>0.65872334476243388</v>
      </c>
      <c r="J17" s="1">
        <f t="shared" si="0"/>
        <v>0.78244960983243328</v>
      </c>
      <c r="K17" s="1">
        <f t="shared" si="1"/>
        <v>0.1237262650699994</v>
      </c>
      <c r="L17" s="1">
        <v>70</v>
      </c>
      <c r="M17" s="1">
        <v>-0.87551020408163305</v>
      </c>
      <c r="N17" s="1">
        <v>1</v>
      </c>
      <c r="O17" s="1">
        <v>-0.94827586206896597</v>
      </c>
      <c r="P17" s="1">
        <f t="shared" si="2"/>
        <v>27.69999999999996</v>
      </c>
      <c r="Q17" s="1">
        <f t="shared" si="3"/>
        <v>16161.804923837901</v>
      </c>
      <c r="R17" s="1">
        <f t="shared" si="4"/>
        <v>0.69999999999999929</v>
      </c>
    </row>
    <row r="18" spans="1:18" x14ac:dyDescent="0.25">
      <c r="A18" s="66"/>
      <c r="B18" s="39">
        <v>32</v>
      </c>
      <c r="C18" s="39">
        <v>1128</v>
      </c>
      <c r="D18" s="37">
        <v>0.85</v>
      </c>
      <c r="E18" s="55">
        <v>0.311</v>
      </c>
      <c r="F18" s="52"/>
      <c r="G18" s="1">
        <v>-0.79067821656050896</v>
      </c>
      <c r="H18" s="1">
        <v>-0.80336233280047797</v>
      </c>
      <c r="I18" s="1">
        <f t="shared" si="0"/>
        <v>1.637959148025482</v>
      </c>
      <c r="J18" s="1">
        <f t="shared" si="0"/>
        <v>1.5433102726428334</v>
      </c>
      <c r="K18" s="1">
        <f t="shared" si="1"/>
        <v>9.4648875382648656E-2</v>
      </c>
      <c r="L18" s="1">
        <v>83</v>
      </c>
      <c r="M18" s="1">
        <v>-0.53571428571428503</v>
      </c>
      <c r="N18" s="1">
        <v>-0.97640556025166203</v>
      </c>
      <c r="O18" s="1">
        <v>-0.77586206896551702</v>
      </c>
      <c r="P18" s="1">
        <f t="shared" si="2"/>
        <v>61.000000000000064</v>
      </c>
      <c r="Q18" s="1">
        <f t="shared" si="3"/>
        <v>194.3928000000017</v>
      </c>
      <c r="R18" s="1">
        <f t="shared" si="4"/>
        <v>0.9500000000000004</v>
      </c>
    </row>
    <row r="19" spans="1:18" x14ac:dyDescent="0.25">
      <c r="A19" s="66"/>
      <c r="B19" s="39">
        <v>37</v>
      </c>
      <c r="C19" s="39">
        <v>1397</v>
      </c>
      <c r="D19" s="37">
        <v>0.86</v>
      </c>
      <c r="E19" s="55">
        <v>0.315</v>
      </c>
      <c r="F19" s="52"/>
      <c r="G19" s="1">
        <v>-0.34333029299362999</v>
      </c>
      <c r="H19" s="1">
        <v>-0.362717629880484</v>
      </c>
      <c r="I19" s="1">
        <f t="shared" si="0"/>
        <v>4.9760693536815328</v>
      </c>
      <c r="J19" s="1">
        <f t="shared" si="0"/>
        <v>4.8314010458318286</v>
      </c>
      <c r="K19" s="1">
        <f t="shared" si="1"/>
        <v>0.14466830784970419</v>
      </c>
      <c r="L19" s="1">
        <v>94</v>
      </c>
      <c r="M19" s="36">
        <v>-0.20306122448979599</v>
      </c>
      <c r="N19" s="36">
        <v>-0.75291210482923798</v>
      </c>
      <c r="O19" s="36">
        <v>-0.84965517241379296</v>
      </c>
      <c r="P19" s="1">
        <f t="shared" si="2"/>
        <v>93.6</v>
      </c>
      <c r="Q19" s="1">
        <f t="shared" si="3"/>
        <v>2000.0000000000039</v>
      </c>
      <c r="R19" s="1">
        <f t="shared" si="4"/>
        <v>0.84300000000000019</v>
      </c>
    </row>
    <row r="20" spans="1:18" x14ac:dyDescent="0.25">
      <c r="A20" s="66"/>
      <c r="B20" s="39">
        <v>11</v>
      </c>
      <c r="C20" s="39">
        <v>1084</v>
      </c>
      <c r="D20" s="37">
        <v>0.79</v>
      </c>
      <c r="E20" s="55">
        <v>0.313</v>
      </c>
      <c r="F20" s="52"/>
      <c r="G20" s="1">
        <v>-0.618163617834395</v>
      </c>
      <c r="H20" s="1">
        <v>-0.60448619616051102</v>
      </c>
      <c r="I20" s="1">
        <f t="shared" si="0"/>
        <v>2.9252630837197446</v>
      </c>
      <c r="J20" s="1">
        <f t="shared" si="0"/>
        <v>3.0273240042502665</v>
      </c>
      <c r="K20" s="1">
        <f t="shared" si="1"/>
        <v>0.10206092053052185</v>
      </c>
      <c r="L20" s="1">
        <v>101</v>
      </c>
      <c r="M20" s="1">
        <v>-0.34285714285714303</v>
      </c>
      <c r="N20" s="1">
        <v>-0.97049391209307501</v>
      </c>
      <c r="O20" s="1">
        <v>-0.74827586206896601</v>
      </c>
      <c r="P20" s="1">
        <f t="shared" si="2"/>
        <v>79.899999999999991</v>
      </c>
      <c r="Q20" s="1">
        <f t="shared" si="3"/>
        <v>242.15310000000119</v>
      </c>
      <c r="R20" s="1">
        <f t="shared" si="4"/>
        <v>0.98999999999999932</v>
      </c>
    </row>
    <row r="21" spans="1:18" x14ac:dyDescent="0.25">
      <c r="A21" s="66"/>
      <c r="B21" s="39">
        <v>48</v>
      </c>
      <c r="C21" s="39">
        <v>325</v>
      </c>
      <c r="D21" s="37">
        <v>0.97</v>
      </c>
      <c r="E21" s="37">
        <v>0.34699999999999998</v>
      </c>
      <c r="F21" s="52"/>
    </row>
    <row r="22" spans="1:18" x14ac:dyDescent="0.25">
      <c r="A22" s="66"/>
      <c r="B22" s="39">
        <v>21</v>
      </c>
      <c r="C22" s="39">
        <v>1171</v>
      </c>
      <c r="D22" s="37">
        <v>0.81</v>
      </c>
      <c r="E22" s="37">
        <v>0.36799999999999999</v>
      </c>
      <c r="F22" s="52"/>
    </row>
    <row r="23" spans="1:18" x14ac:dyDescent="0.25">
      <c r="A23" s="66"/>
      <c r="B23" s="39">
        <v>56</v>
      </c>
      <c r="C23" s="39">
        <v>1669</v>
      </c>
      <c r="D23" s="37">
        <v>0.97</v>
      </c>
      <c r="E23" s="37">
        <v>0.38200000000000001</v>
      </c>
      <c r="F23" s="52"/>
    </row>
    <row r="24" spans="1:18" x14ac:dyDescent="0.25">
      <c r="A24" s="66"/>
      <c r="B24" s="39">
        <v>49</v>
      </c>
      <c r="C24" s="39">
        <v>349</v>
      </c>
      <c r="D24" s="37">
        <v>0.96</v>
      </c>
      <c r="E24" s="37">
        <v>0.39300000000000002</v>
      </c>
      <c r="F24" s="52"/>
    </row>
    <row r="25" spans="1:18" x14ac:dyDescent="0.25">
      <c r="A25" s="66"/>
      <c r="B25" s="39">
        <v>38</v>
      </c>
      <c r="C25" s="39">
        <v>462</v>
      </c>
      <c r="D25" s="37">
        <v>0.89</v>
      </c>
      <c r="E25" s="37">
        <v>0.432</v>
      </c>
      <c r="F25" s="52"/>
    </row>
    <row r="26" spans="1:18" x14ac:dyDescent="0.25">
      <c r="A26" s="66"/>
      <c r="B26" s="39">
        <v>44</v>
      </c>
      <c r="C26" s="39">
        <v>1769</v>
      </c>
      <c r="D26" s="37">
        <v>0.88</v>
      </c>
      <c r="E26" s="37">
        <v>0.442</v>
      </c>
      <c r="F26" s="52"/>
    </row>
    <row r="27" spans="1:18" x14ac:dyDescent="0.25">
      <c r="A27" s="66"/>
      <c r="B27" s="39">
        <v>21</v>
      </c>
      <c r="C27" s="39">
        <v>1937</v>
      </c>
      <c r="D27" s="37">
        <v>0.8</v>
      </c>
      <c r="E27" s="37">
        <v>0.40400000000000003</v>
      </c>
      <c r="F27" s="52"/>
    </row>
    <row r="28" spans="1:18" x14ac:dyDescent="0.25">
      <c r="A28" s="66"/>
      <c r="B28" s="39">
        <v>11</v>
      </c>
      <c r="C28" s="39">
        <v>920</v>
      </c>
      <c r="D28" s="37">
        <v>0.78</v>
      </c>
      <c r="E28" s="37">
        <v>0.44800000000000001</v>
      </c>
      <c r="F28" s="52"/>
    </row>
    <row r="29" spans="1:18" x14ac:dyDescent="0.25">
      <c r="A29" s="66"/>
      <c r="B29" s="39">
        <v>44</v>
      </c>
      <c r="C29" s="39">
        <v>1943</v>
      </c>
      <c r="D29" s="37">
        <v>0.86</v>
      </c>
      <c r="E29" s="37">
        <v>0.48199999999999998</v>
      </c>
      <c r="F29" s="52"/>
    </row>
    <row r="30" spans="1:18" x14ac:dyDescent="0.25">
      <c r="A30" s="66"/>
      <c r="B30" s="39">
        <v>29.7</v>
      </c>
      <c r="C30" s="39">
        <v>1616</v>
      </c>
      <c r="D30" s="37">
        <v>0.79</v>
      </c>
      <c r="E30" s="37">
        <v>0.71299999999999997</v>
      </c>
      <c r="F30" s="52"/>
    </row>
    <row r="31" spans="1:18" x14ac:dyDescent="0.25">
      <c r="A31" s="66"/>
      <c r="B31" s="39">
        <v>14</v>
      </c>
      <c r="C31" s="39">
        <v>109</v>
      </c>
      <c r="D31" s="37">
        <v>0.87</v>
      </c>
      <c r="E31" s="37">
        <v>0.51200000000000001</v>
      </c>
      <c r="F31" s="52"/>
    </row>
    <row r="32" spans="1:18" x14ac:dyDescent="0.25">
      <c r="A32" s="66"/>
      <c r="B32" s="39">
        <v>56</v>
      </c>
      <c r="C32" s="39">
        <v>1531</v>
      </c>
      <c r="D32" s="37">
        <v>0.97</v>
      </c>
      <c r="E32" s="37">
        <v>0.48699999999999999</v>
      </c>
      <c r="F32" s="52"/>
    </row>
    <row r="33" spans="1:6" x14ac:dyDescent="0.25">
      <c r="A33" s="66"/>
      <c r="B33" s="39">
        <v>32</v>
      </c>
      <c r="C33" s="39">
        <v>751</v>
      </c>
      <c r="D33" s="37">
        <v>0.84</v>
      </c>
      <c r="E33" s="37">
        <v>0.52200000000000002</v>
      </c>
      <c r="F33" s="52"/>
    </row>
    <row r="34" spans="1:6" x14ac:dyDescent="0.25">
      <c r="A34" s="66"/>
      <c r="B34" s="39">
        <v>20</v>
      </c>
      <c r="C34" s="39">
        <v>836</v>
      </c>
      <c r="D34" s="37">
        <v>0.8</v>
      </c>
      <c r="E34" s="37">
        <v>0.51400000000000001</v>
      </c>
      <c r="F34" s="52"/>
    </row>
    <row r="35" spans="1:6" x14ac:dyDescent="0.25">
      <c r="A35" s="66"/>
      <c r="B35" s="39">
        <v>58</v>
      </c>
      <c r="C35" s="39">
        <v>1926</v>
      </c>
      <c r="D35" s="37">
        <v>0.96</v>
      </c>
      <c r="E35" s="37">
        <v>0.53500000000000003</v>
      </c>
      <c r="F35" s="52"/>
    </row>
    <row r="36" spans="1:6" x14ac:dyDescent="0.25">
      <c r="A36" s="66"/>
      <c r="B36" s="39">
        <v>30</v>
      </c>
      <c r="C36" s="39">
        <v>1357</v>
      </c>
      <c r="D36" s="37">
        <v>0.81</v>
      </c>
      <c r="E36" s="37">
        <v>0.56200000000000006</v>
      </c>
      <c r="F36" s="52"/>
    </row>
    <row r="37" spans="1:6" x14ac:dyDescent="0.25">
      <c r="A37" s="66"/>
      <c r="B37" s="39">
        <v>35</v>
      </c>
      <c r="C37" s="39">
        <v>450</v>
      </c>
      <c r="D37" s="37">
        <v>0.85</v>
      </c>
      <c r="E37" s="37">
        <v>0.57699999999999996</v>
      </c>
      <c r="F37" s="52"/>
    </row>
    <row r="38" spans="1:6" x14ac:dyDescent="0.25">
      <c r="A38" s="66"/>
      <c r="B38" s="39">
        <v>54</v>
      </c>
      <c r="C38" s="39">
        <v>489</v>
      </c>
      <c r="D38" s="37">
        <v>0.97</v>
      </c>
      <c r="E38" s="37">
        <v>0.55900000000000005</v>
      </c>
      <c r="F38" s="52"/>
    </row>
    <row r="39" spans="1:6" x14ac:dyDescent="0.25">
      <c r="A39" s="66"/>
      <c r="B39" s="39">
        <v>30</v>
      </c>
      <c r="C39" s="39">
        <v>746</v>
      </c>
      <c r="D39" s="37">
        <v>0.82</v>
      </c>
      <c r="E39" s="37">
        <v>0.59799999999999998</v>
      </c>
      <c r="F39" s="52"/>
    </row>
    <row r="40" spans="1:6" x14ac:dyDescent="0.25">
      <c r="A40" s="66"/>
      <c r="B40" s="39">
        <v>21</v>
      </c>
      <c r="C40" s="39">
        <v>665</v>
      </c>
      <c r="D40" s="37">
        <v>0.81</v>
      </c>
      <c r="E40" s="37">
        <v>0.61399999999999999</v>
      </c>
      <c r="F40" s="52"/>
    </row>
    <row r="41" spans="1:6" x14ac:dyDescent="0.25">
      <c r="A41" s="66"/>
      <c r="B41" s="39">
        <v>21</v>
      </c>
      <c r="C41" s="39">
        <v>999</v>
      </c>
      <c r="D41" s="37">
        <v>0.79</v>
      </c>
      <c r="E41" s="37">
        <v>0.58699999999999997</v>
      </c>
      <c r="F41" s="52"/>
    </row>
    <row r="42" spans="1:6" x14ac:dyDescent="0.25">
      <c r="A42" s="66"/>
      <c r="B42" s="39">
        <v>25</v>
      </c>
      <c r="C42" s="39">
        <v>1664</v>
      </c>
      <c r="D42" s="37">
        <v>0.79</v>
      </c>
      <c r="E42" s="37">
        <v>0.58599999999999997</v>
      </c>
      <c r="F42" s="52"/>
    </row>
    <row r="43" spans="1:6" x14ac:dyDescent="0.25">
      <c r="A43" s="66"/>
      <c r="B43" s="39">
        <v>27.3</v>
      </c>
      <c r="C43" s="39">
        <v>4023</v>
      </c>
      <c r="D43" s="37">
        <v>0.76</v>
      </c>
      <c r="E43" s="37">
        <v>0.68799999999999994</v>
      </c>
      <c r="F43" s="52"/>
    </row>
    <row r="44" spans="1:6" x14ac:dyDescent="0.25">
      <c r="A44" s="66"/>
      <c r="B44" s="39">
        <v>33</v>
      </c>
      <c r="C44" s="39">
        <v>648</v>
      </c>
      <c r="D44" s="37">
        <v>0.82</v>
      </c>
      <c r="E44" s="37">
        <v>0.61699999999999999</v>
      </c>
      <c r="F44" s="52"/>
    </row>
    <row r="45" spans="1:6" x14ac:dyDescent="0.25">
      <c r="A45" s="66"/>
      <c r="B45" s="39">
        <v>41</v>
      </c>
      <c r="C45" s="39">
        <v>1710</v>
      </c>
      <c r="D45" s="37">
        <v>0.84</v>
      </c>
      <c r="E45" s="37">
        <v>0.61799999999999999</v>
      </c>
      <c r="F45" s="52"/>
    </row>
    <row r="46" spans="1:6" x14ac:dyDescent="0.25">
      <c r="A46" s="66"/>
      <c r="B46" s="39">
        <v>38</v>
      </c>
      <c r="C46" s="39">
        <v>371</v>
      </c>
      <c r="D46" s="37">
        <v>0.86</v>
      </c>
      <c r="E46" s="37">
        <v>0.70199999999999996</v>
      </c>
      <c r="F46" s="52"/>
    </row>
    <row r="47" spans="1:6" x14ac:dyDescent="0.25">
      <c r="A47" s="66"/>
      <c r="B47" s="39">
        <v>27.3</v>
      </c>
      <c r="C47" s="39">
        <v>4023</v>
      </c>
      <c r="D47" s="37">
        <v>0.76</v>
      </c>
      <c r="E47" s="37">
        <v>0.68799999999999994</v>
      </c>
      <c r="F47" s="52"/>
    </row>
    <row r="48" spans="1:6" x14ac:dyDescent="0.25">
      <c r="A48" s="66"/>
      <c r="B48" s="39">
        <v>29.7</v>
      </c>
      <c r="C48" s="39">
        <v>1606</v>
      </c>
      <c r="D48" s="37">
        <v>0.79</v>
      </c>
      <c r="E48" s="37">
        <v>0.74299999999999999</v>
      </c>
      <c r="F48" s="52"/>
    </row>
    <row r="49" spans="1:6" x14ac:dyDescent="0.25">
      <c r="A49" s="66"/>
      <c r="B49" s="39">
        <v>27.3</v>
      </c>
      <c r="C49" s="39">
        <v>2035</v>
      </c>
      <c r="D49" s="37">
        <v>0.76</v>
      </c>
      <c r="E49" s="37">
        <v>0.84599999999999997</v>
      </c>
      <c r="F49" s="52"/>
    </row>
    <row r="50" spans="1:6" x14ac:dyDescent="0.25">
      <c r="A50" s="66"/>
      <c r="B50" s="39">
        <v>19</v>
      </c>
      <c r="C50" s="39">
        <v>1273</v>
      </c>
      <c r="D50" s="37">
        <v>0.78</v>
      </c>
      <c r="E50" s="37">
        <v>0.68899999999999995</v>
      </c>
      <c r="F50" s="52"/>
    </row>
    <row r="51" spans="1:6" x14ac:dyDescent="0.25">
      <c r="A51" s="66"/>
      <c r="B51" s="39">
        <v>29.7</v>
      </c>
      <c r="C51" s="39">
        <v>1616</v>
      </c>
      <c r="D51" s="37">
        <v>0.79</v>
      </c>
      <c r="E51" s="37">
        <v>0.71299999999999997</v>
      </c>
      <c r="F51" s="52"/>
    </row>
    <row r="52" spans="1:6" x14ac:dyDescent="0.25">
      <c r="A52" s="66"/>
      <c r="B52" s="39">
        <v>47</v>
      </c>
      <c r="C52" s="39">
        <v>710</v>
      </c>
      <c r="D52" s="37">
        <v>0.88</v>
      </c>
      <c r="E52" s="37">
        <v>0.68200000000000005</v>
      </c>
      <c r="F52" s="52"/>
    </row>
    <row r="53" spans="1:6" x14ac:dyDescent="0.25">
      <c r="A53" s="66"/>
      <c r="B53" s="39">
        <v>30</v>
      </c>
      <c r="C53" s="39">
        <v>1427</v>
      </c>
      <c r="D53" s="37">
        <v>0.78</v>
      </c>
      <c r="E53" s="37">
        <v>0.71599999999999997</v>
      </c>
      <c r="F53" s="52"/>
    </row>
    <row r="54" spans="1:6" x14ac:dyDescent="0.25">
      <c r="A54" s="66"/>
      <c r="B54" s="39">
        <v>57</v>
      </c>
      <c r="C54" s="39">
        <v>719</v>
      </c>
      <c r="D54" s="37">
        <v>0.98</v>
      </c>
      <c r="E54" s="37">
        <v>0.73</v>
      </c>
      <c r="F54" s="52"/>
    </row>
    <row r="55" spans="1:6" x14ac:dyDescent="0.25">
      <c r="A55" s="66"/>
      <c r="B55" s="39">
        <v>27.3</v>
      </c>
      <c r="C55" s="39">
        <v>2035</v>
      </c>
      <c r="D55" s="37">
        <v>0.76</v>
      </c>
      <c r="E55" s="37">
        <v>0.84599999999999997</v>
      </c>
      <c r="F55" s="52"/>
    </row>
    <row r="56" spans="1:6" x14ac:dyDescent="0.25">
      <c r="A56" s="66"/>
      <c r="B56" s="39">
        <v>27.2</v>
      </c>
      <c r="C56" s="39">
        <v>3993</v>
      </c>
      <c r="D56" s="37">
        <v>0.73</v>
      </c>
      <c r="E56" s="37">
        <v>0.90500000000000003</v>
      </c>
      <c r="F56" s="52"/>
    </row>
    <row r="57" spans="1:6" x14ac:dyDescent="0.25">
      <c r="A57" s="66"/>
      <c r="B57" s="39">
        <v>39</v>
      </c>
      <c r="C57" s="39">
        <v>1558</v>
      </c>
      <c r="D57" s="37">
        <v>0.8</v>
      </c>
      <c r="E57" s="37">
        <v>0.73099999999999998</v>
      </c>
      <c r="F57" s="52"/>
    </row>
    <row r="58" spans="1:6" x14ac:dyDescent="0.25">
      <c r="A58" s="66"/>
      <c r="B58" s="39">
        <v>59</v>
      </c>
      <c r="C58" s="39">
        <v>1039</v>
      </c>
      <c r="D58" s="37">
        <v>0.98</v>
      </c>
      <c r="E58" s="37">
        <v>0.73299999999999998</v>
      </c>
      <c r="F58" s="52"/>
    </row>
    <row r="59" spans="1:6" x14ac:dyDescent="0.25">
      <c r="A59" s="66"/>
      <c r="B59" s="39">
        <v>16</v>
      </c>
      <c r="C59" s="39">
        <v>391</v>
      </c>
      <c r="D59" s="37">
        <v>0.79</v>
      </c>
      <c r="E59" s="37">
        <v>0.745</v>
      </c>
      <c r="F59" s="52"/>
    </row>
    <row r="60" spans="1:6" x14ac:dyDescent="0.25">
      <c r="A60" s="66"/>
      <c r="B60" s="39">
        <v>42</v>
      </c>
      <c r="C60" s="39">
        <v>1703</v>
      </c>
      <c r="D60" s="37">
        <v>0.83</v>
      </c>
      <c r="E60" s="37">
        <v>0.77300000000000002</v>
      </c>
      <c r="F60" s="52"/>
    </row>
    <row r="61" spans="1:6" x14ac:dyDescent="0.25">
      <c r="A61" s="66"/>
      <c r="B61" s="39">
        <v>17</v>
      </c>
      <c r="C61" s="39">
        <v>1778</v>
      </c>
      <c r="D61" s="37">
        <v>0.75</v>
      </c>
      <c r="E61" s="37">
        <v>0.76600000000000001</v>
      </c>
      <c r="F61" s="52"/>
    </row>
    <row r="62" spans="1:6" x14ac:dyDescent="0.25">
      <c r="A62" s="66"/>
      <c r="B62" s="39">
        <v>28</v>
      </c>
      <c r="C62" s="39">
        <v>1642</v>
      </c>
      <c r="D62" s="37">
        <v>0.77</v>
      </c>
      <c r="E62" s="37">
        <v>0.78</v>
      </c>
      <c r="F62" s="52"/>
    </row>
    <row r="63" spans="1:6" x14ac:dyDescent="0.25">
      <c r="A63" s="66"/>
      <c r="B63" s="39">
        <v>15</v>
      </c>
      <c r="C63" s="39">
        <v>903</v>
      </c>
      <c r="D63" s="37">
        <v>0.76</v>
      </c>
      <c r="E63" s="37">
        <v>0.79900000000000004</v>
      </c>
      <c r="F63" s="52"/>
    </row>
    <row r="64" spans="1:6" x14ac:dyDescent="0.25">
      <c r="A64" s="66"/>
      <c r="B64" s="39">
        <v>58</v>
      </c>
      <c r="C64" s="39">
        <v>1853</v>
      </c>
      <c r="D64" s="37">
        <v>0.94</v>
      </c>
      <c r="E64" s="37">
        <v>0.78600000000000003</v>
      </c>
      <c r="F64" s="52"/>
    </row>
    <row r="65" spans="1:6" x14ac:dyDescent="0.25">
      <c r="A65" s="66"/>
      <c r="B65" s="39">
        <v>37</v>
      </c>
      <c r="C65" s="39">
        <v>1565</v>
      </c>
      <c r="D65" s="37">
        <v>0.79</v>
      </c>
      <c r="E65" s="37">
        <v>0.80700000000000005</v>
      </c>
      <c r="F65" s="52"/>
    </row>
    <row r="66" spans="1:6" x14ac:dyDescent="0.25">
      <c r="A66" s="66"/>
      <c r="B66" s="39">
        <v>37</v>
      </c>
      <c r="C66" s="39">
        <v>1705</v>
      </c>
      <c r="D66" s="37">
        <v>0.8</v>
      </c>
      <c r="E66" s="37">
        <v>0.82499999999999996</v>
      </c>
      <c r="F66" s="52"/>
    </row>
    <row r="67" spans="1:6" x14ac:dyDescent="0.25">
      <c r="A67" s="66"/>
      <c r="B67" s="39">
        <v>27.3</v>
      </c>
      <c r="C67" s="39">
        <v>2035</v>
      </c>
      <c r="D67" s="37">
        <v>0.76</v>
      </c>
      <c r="E67" s="37">
        <v>0.84599999999999997</v>
      </c>
      <c r="F67" s="52"/>
    </row>
    <row r="68" spans="1:6" x14ac:dyDescent="0.25">
      <c r="A68" s="66"/>
      <c r="B68" s="39">
        <v>29.7</v>
      </c>
      <c r="C68" s="39">
        <v>1606</v>
      </c>
      <c r="D68" s="37">
        <v>0.79</v>
      </c>
      <c r="E68" s="37">
        <v>0.74299999999999999</v>
      </c>
      <c r="F68" s="52"/>
    </row>
    <row r="69" spans="1:6" x14ac:dyDescent="0.25">
      <c r="A69" s="66"/>
      <c r="B69" s="39">
        <v>27.3</v>
      </c>
      <c r="C69" s="39">
        <v>4023</v>
      </c>
      <c r="D69" s="37">
        <v>0.76</v>
      </c>
      <c r="E69" s="37">
        <v>0.68799999999999994</v>
      </c>
      <c r="F69" s="52"/>
    </row>
    <row r="70" spans="1:6" x14ac:dyDescent="0.25">
      <c r="A70" s="66"/>
      <c r="B70" s="39">
        <v>17.5</v>
      </c>
      <c r="C70" s="39">
        <v>4982</v>
      </c>
      <c r="D70" s="37">
        <v>0.72</v>
      </c>
      <c r="E70" s="37">
        <v>0.85</v>
      </c>
      <c r="F70" s="52"/>
    </row>
    <row r="71" spans="1:6" x14ac:dyDescent="0.25">
      <c r="A71" s="66"/>
      <c r="B71" s="39">
        <v>39</v>
      </c>
      <c r="C71" s="39">
        <v>384</v>
      </c>
      <c r="D71" s="37">
        <v>0.85</v>
      </c>
      <c r="E71" s="37">
        <v>0.90300000000000002</v>
      </c>
      <c r="F71" s="52"/>
    </row>
    <row r="72" spans="1:6" x14ac:dyDescent="0.25">
      <c r="A72" s="66"/>
      <c r="B72" s="39">
        <v>40</v>
      </c>
      <c r="C72" s="39">
        <v>1983</v>
      </c>
      <c r="D72" s="37">
        <v>0.79</v>
      </c>
      <c r="E72" s="37">
        <v>0.88800000000000001</v>
      </c>
      <c r="F72" s="52"/>
    </row>
    <row r="73" spans="1:6" x14ac:dyDescent="0.25">
      <c r="A73" s="66"/>
      <c r="B73" s="39">
        <v>27.3</v>
      </c>
      <c r="C73" s="39">
        <v>4023</v>
      </c>
      <c r="D73" s="37">
        <v>0.76</v>
      </c>
      <c r="E73" s="37">
        <v>0.68799999999999994</v>
      </c>
      <c r="F73" s="52"/>
    </row>
    <row r="74" spans="1:6" x14ac:dyDescent="0.25">
      <c r="A74" s="66"/>
      <c r="B74" s="39">
        <v>54</v>
      </c>
      <c r="C74" s="39">
        <v>1785</v>
      </c>
      <c r="D74" s="37">
        <v>0.9</v>
      </c>
      <c r="E74" s="37">
        <v>0.88600000000000001</v>
      </c>
      <c r="F74" s="52"/>
    </row>
    <row r="75" spans="1:6" x14ac:dyDescent="0.25">
      <c r="A75" s="66"/>
      <c r="B75" s="39">
        <v>27.2</v>
      </c>
      <c r="C75" s="39">
        <v>3993</v>
      </c>
      <c r="D75" s="37">
        <v>0.73</v>
      </c>
      <c r="E75" s="37">
        <v>0.90500000000000003</v>
      </c>
      <c r="F75" s="52"/>
    </row>
    <row r="76" spans="1:6" x14ac:dyDescent="0.25">
      <c r="A76" s="66"/>
      <c r="B76" s="39">
        <v>59</v>
      </c>
      <c r="C76" s="39">
        <v>881</v>
      </c>
      <c r="D76" s="37">
        <v>0.96</v>
      </c>
      <c r="E76" s="37">
        <v>0.91800000000000004</v>
      </c>
      <c r="F76" s="52"/>
    </row>
    <row r="77" spans="1:6" x14ac:dyDescent="0.25">
      <c r="A77" s="66"/>
      <c r="B77" s="39">
        <v>12</v>
      </c>
      <c r="C77" s="39">
        <v>352</v>
      </c>
      <c r="D77" s="37">
        <v>0.77</v>
      </c>
      <c r="E77" s="37">
        <v>0.90600000000000003</v>
      </c>
      <c r="F77" s="52"/>
    </row>
    <row r="78" spans="1:6" x14ac:dyDescent="0.25">
      <c r="A78" s="66"/>
      <c r="B78" s="39">
        <v>23.6</v>
      </c>
      <c r="C78" s="39">
        <v>2017</v>
      </c>
      <c r="D78" s="37">
        <v>0.63</v>
      </c>
      <c r="E78" s="37">
        <v>1.831</v>
      </c>
      <c r="F78" s="52"/>
    </row>
    <row r="79" spans="1:6" x14ac:dyDescent="0.25">
      <c r="A79" s="66"/>
      <c r="B79" s="39">
        <v>30</v>
      </c>
      <c r="C79" s="39">
        <v>1627</v>
      </c>
      <c r="D79" s="37">
        <v>0.76</v>
      </c>
      <c r="E79" s="37">
        <v>0.93700000000000006</v>
      </c>
      <c r="F79" s="52"/>
    </row>
    <row r="80" spans="1:6" x14ac:dyDescent="0.25">
      <c r="A80" s="66"/>
      <c r="B80" s="39">
        <v>21</v>
      </c>
      <c r="C80" s="39">
        <v>1958</v>
      </c>
      <c r="D80" s="37">
        <v>0.72</v>
      </c>
      <c r="E80" s="37">
        <v>0.96199999999999997</v>
      </c>
      <c r="F80" s="52"/>
    </row>
    <row r="81" spans="1:6" x14ac:dyDescent="0.25">
      <c r="A81" s="66"/>
      <c r="B81" s="39">
        <v>56</v>
      </c>
      <c r="C81" s="39">
        <v>1337</v>
      </c>
      <c r="D81" s="37">
        <v>0.91</v>
      </c>
      <c r="E81" s="37">
        <v>0.96799999999999997</v>
      </c>
      <c r="F81" s="52"/>
    </row>
    <row r="82" spans="1:6" x14ac:dyDescent="0.25">
      <c r="A82" s="66"/>
      <c r="B82" s="39">
        <v>58</v>
      </c>
      <c r="C82" s="39">
        <v>188</v>
      </c>
      <c r="D82" s="37">
        <v>1</v>
      </c>
      <c r="E82" s="37">
        <v>0.97799999999999998</v>
      </c>
      <c r="F82" s="52"/>
    </row>
    <row r="83" spans="1:6" x14ac:dyDescent="0.25">
      <c r="A83" s="66"/>
      <c r="B83" s="39">
        <v>44</v>
      </c>
      <c r="C83" s="39">
        <v>1152</v>
      </c>
      <c r="D83" s="37">
        <v>0.82</v>
      </c>
      <c r="E83" s="37">
        <v>0.99399999999999999</v>
      </c>
      <c r="F83" s="52"/>
    </row>
    <row r="84" spans="1:6" x14ac:dyDescent="0.25">
      <c r="A84" s="66"/>
      <c r="B84" s="39">
        <v>33</v>
      </c>
      <c r="C84" s="39">
        <v>776</v>
      </c>
      <c r="D84" s="37">
        <v>0.78</v>
      </c>
      <c r="E84" s="37">
        <v>0.98</v>
      </c>
      <c r="F84" s="52"/>
    </row>
    <row r="85" spans="1:6" x14ac:dyDescent="0.25">
      <c r="A85" s="66"/>
      <c r="B85" s="39">
        <v>30</v>
      </c>
      <c r="C85" s="39">
        <v>843</v>
      </c>
      <c r="D85" s="37">
        <v>0.76</v>
      </c>
      <c r="E85" s="37">
        <v>0.996</v>
      </c>
      <c r="F85" s="52"/>
    </row>
    <row r="86" spans="1:6" x14ac:dyDescent="0.25">
      <c r="A86" s="66"/>
      <c r="B86" s="39">
        <v>47</v>
      </c>
      <c r="C86" s="39">
        <v>278</v>
      </c>
      <c r="D86" s="37">
        <v>0.88</v>
      </c>
      <c r="E86" s="37">
        <v>0.995</v>
      </c>
      <c r="F86" s="52"/>
    </row>
    <row r="87" spans="1:6" x14ac:dyDescent="0.25">
      <c r="A87" s="66"/>
      <c r="B87" s="39">
        <v>49</v>
      </c>
      <c r="C87" s="39">
        <v>1533</v>
      </c>
      <c r="D87" s="37">
        <v>0.84</v>
      </c>
      <c r="E87" s="37">
        <v>1.0049999999999999</v>
      </c>
      <c r="F87" s="52"/>
    </row>
    <row r="88" spans="1:6" x14ac:dyDescent="0.25">
      <c r="A88" s="66"/>
      <c r="B88" s="39">
        <v>41</v>
      </c>
      <c r="C88" s="39">
        <v>970</v>
      </c>
      <c r="D88" s="37">
        <v>0.79</v>
      </c>
      <c r="E88" s="37">
        <v>1.046</v>
      </c>
      <c r="F88" s="52"/>
    </row>
    <row r="89" spans="1:6" x14ac:dyDescent="0.25">
      <c r="A89" s="66"/>
      <c r="B89" s="39">
        <v>36</v>
      </c>
      <c r="C89" s="39">
        <v>320</v>
      </c>
      <c r="D89" s="37">
        <v>0.8</v>
      </c>
      <c r="E89" s="37">
        <v>1.052</v>
      </c>
      <c r="F89" s="52"/>
    </row>
    <row r="90" spans="1:6" x14ac:dyDescent="0.25">
      <c r="A90" s="66"/>
      <c r="B90" s="39">
        <v>49</v>
      </c>
      <c r="C90" s="39">
        <v>328</v>
      </c>
      <c r="D90" s="37">
        <v>0.89</v>
      </c>
      <c r="E90" s="37">
        <v>1.0840000000000001</v>
      </c>
      <c r="F90" s="52"/>
    </row>
    <row r="91" spans="1:6" x14ac:dyDescent="0.25">
      <c r="A91" s="66"/>
      <c r="B91" s="39">
        <v>27.3</v>
      </c>
      <c r="C91" s="39">
        <v>795</v>
      </c>
      <c r="D91" s="37">
        <v>0.76</v>
      </c>
      <c r="E91" s="37">
        <v>0.99399999999999999</v>
      </c>
      <c r="F91" s="52"/>
    </row>
    <row r="92" spans="1:6" x14ac:dyDescent="0.25">
      <c r="A92" s="66"/>
      <c r="B92" s="39">
        <v>49</v>
      </c>
      <c r="C92" s="39">
        <v>129</v>
      </c>
      <c r="D92" s="37">
        <v>0.91</v>
      </c>
      <c r="E92" s="37">
        <v>1.0669999999999999</v>
      </c>
      <c r="F92" s="52"/>
    </row>
    <row r="93" spans="1:6" x14ac:dyDescent="0.25">
      <c r="A93" s="66"/>
      <c r="B93" s="39">
        <v>51</v>
      </c>
      <c r="C93" s="39">
        <v>1727</v>
      </c>
      <c r="D93" s="37">
        <v>0.85</v>
      </c>
      <c r="E93" s="37">
        <v>1.101</v>
      </c>
      <c r="F93" s="52"/>
    </row>
    <row r="94" spans="1:6" x14ac:dyDescent="0.25">
      <c r="A94" s="66"/>
      <c r="B94" s="39">
        <v>34</v>
      </c>
      <c r="C94" s="39">
        <v>1585</v>
      </c>
      <c r="D94" s="37">
        <v>0.75</v>
      </c>
      <c r="E94" s="37">
        <v>1.1200000000000001</v>
      </c>
      <c r="F94" s="52"/>
    </row>
    <row r="95" spans="1:6" x14ac:dyDescent="0.25">
      <c r="A95" s="66"/>
      <c r="B95" s="39">
        <v>27.7</v>
      </c>
      <c r="C95" s="39">
        <v>1016</v>
      </c>
      <c r="D95" s="37">
        <v>0.7</v>
      </c>
      <c r="E95" s="37">
        <v>1.3959999999999999</v>
      </c>
      <c r="F95" s="52"/>
    </row>
    <row r="96" spans="1:6" x14ac:dyDescent="0.25">
      <c r="A96" s="66"/>
      <c r="B96" s="39">
        <v>27.3</v>
      </c>
      <c r="C96" s="39">
        <v>397</v>
      </c>
      <c r="D96" s="37">
        <v>0.76</v>
      </c>
      <c r="E96" s="37">
        <v>1.1970000000000001</v>
      </c>
      <c r="F96" s="52"/>
    </row>
    <row r="97" spans="1:6" x14ac:dyDescent="0.25">
      <c r="A97" s="66"/>
      <c r="B97" s="39">
        <v>54</v>
      </c>
      <c r="C97" s="39">
        <v>796</v>
      </c>
      <c r="D97" s="37">
        <v>0.89</v>
      </c>
      <c r="E97" s="37">
        <v>1.1619999999999999</v>
      </c>
      <c r="F97" s="52"/>
    </row>
    <row r="98" spans="1:6" x14ac:dyDescent="0.25">
      <c r="A98" s="66"/>
      <c r="B98" s="39">
        <v>23.6</v>
      </c>
      <c r="C98" s="39">
        <v>4045</v>
      </c>
      <c r="D98" s="37">
        <v>0.63</v>
      </c>
      <c r="E98" s="37">
        <v>1.728</v>
      </c>
      <c r="F98" s="52"/>
    </row>
    <row r="99" spans="1:6" x14ac:dyDescent="0.25">
      <c r="A99" s="66"/>
      <c r="B99" s="39">
        <v>23</v>
      </c>
      <c r="C99" s="39">
        <v>1451</v>
      </c>
      <c r="D99" s="37">
        <v>0.72</v>
      </c>
      <c r="E99" s="37">
        <v>1.2090000000000001</v>
      </c>
      <c r="F99" s="52"/>
    </row>
    <row r="100" spans="1:6" x14ac:dyDescent="0.25">
      <c r="A100" s="66"/>
      <c r="B100" s="39">
        <v>34</v>
      </c>
      <c r="C100" s="39">
        <v>261</v>
      </c>
      <c r="D100" s="37">
        <v>0.79</v>
      </c>
      <c r="E100" s="37">
        <v>1.1919999999999999</v>
      </c>
      <c r="F100" s="52"/>
    </row>
    <row r="101" spans="1:6" x14ac:dyDescent="0.25">
      <c r="A101" s="66"/>
      <c r="B101" s="39">
        <v>54</v>
      </c>
      <c r="C101" s="39">
        <v>1604</v>
      </c>
      <c r="D101" s="37">
        <v>0.87</v>
      </c>
      <c r="E101" s="37">
        <v>1.1870000000000001</v>
      </c>
      <c r="F101" s="52"/>
    </row>
    <row r="102" spans="1:6" x14ac:dyDescent="0.25">
      <c r="A102" s="66"/>
      <c r="B102" s="39">
        <v>27.3</v>
      </c>
      <c r="C102" s="39">
        <v>795</v>
      </c>
      <c r="D102" s="37">
        <v>0.76</v>
      </c>
      <c r="E102" s="37">
        <v>0.99399999999999999</v>
      </c>
      <c r="F102" s="52"/>
    </row>
    <row r="103" spans="1:6" x14ac:dyDescent="0.25">
      <c r="A103" s="66"/>
      <c r="B103" s="39">
        <v>27.2</v>
      </c>
      <c r="C103" s="39">
        <v>3993</v>
      </c>
      <c r="D103" s="37">
        <v>0.73</v>
      </c>
      <c r="E103" s="37">
        <v>0.90500000000000003</v>
      </c>
      <c r="F103" s="52"/>
    </row>
    <row r="104" spans="1:6" x14ac:dyDescent="0.25">
      <c r="A104" s="66"/>
      <c r="B104" s="39">
        <v>16.2</v>
      </c>
      <c r="C104" s="39">
        <v>4982</v>
      </c>
      <c r="D104" s="37">
        <v>0.68</v>
      </c>
      <c r="E104" s="37">
        <v>1.0249999999999999</v>
      </c>
      <c r="F104" s="52"/>
    </row>
    <row r="105" spans="1:6" x14ac:dyDescent="0.25">
      <c r="A105" s="66"/>
      <c r="B105" s="39">
        <v>15</v>
      </c>
      <c r="C105" s="39">
        <v>507</v>
      </c>
      <c r="D105" s="37">
        <v>0.74</v>
      </c>
      <c r="E105" s="37">
        <v>1.222</v>
      </c>
      <c r="F105" s="52"/>
    </row>
    <row r="106" spans="1:6" x14ac:dyDescent="0.25">
      <c r="A106" s="66"/>
      <c r="B106" s="39">
        <v>27.7</v>
      </c>
      <c r="C106" s="39">
        <v>4045</v>
      </c>
      <c r="D106" s="37">
        <v>0.7</v>
      </c>
      <c r="E106" s="37">
        <v>1.1259999999999999</v>
      </c>
      <c r="F106" s="52"/>
    </row>
    <row r="107" spans="1:6" x14ac:dyDescent="0.25">
      <c r="A107" s="66"/>
      <c r="B107" s="39">
        <v>28</v>
      </c>
      <c r="C107" s="39">
        <v>493</v>
      </c>
      <c r="D107" s="37">
        <v>0.74</v>
      </c>
      <c r="E107" s="37">
        <v>1.2410000000000001</v>
      </c>
      <c r="F107" s="52"/>
    </row>
    <row r="108" spans="1:6" x14ac:dyDescent="0.25">
      <c r="A108" s="66"/>
      <c r="B108" s="39">
        <v>23.6</v>
      </c>
      <c r="C108" s="39">
        <v>508</v>
      </c>
      <c r="D108" s="37">
        <v>0.63</v>
      </c>
      <c r="E108" s="37">
        <v>2.327</v>
      </c>
      <c r="F108" s="52"/>
    </row>
    <row r="109" spans="1:6" x14ac:dyDescent="0.25">
      <c r="A109" s="66"/>
      <c r="B109" s="39">
        <v>27.7</v>
      </c>
      <c r="C109" s="39">
        <v>1000</v>
      </c>
      <c r="D109" s="37">
        <v>0.7</v>
      </c>
      <c r="E109" s="37">
        <v>1.401</v>
      </c>
      <c r="F109" s="52"/>
    </row>
    <row r="110" spans="1:6" x14ac:dyDescent="0.25">
      <c r="A110" s="66"/>
      <c r="B110" s="39">
        <v>27.3</v>
      </c>
      <c r="C110" s="39">
        <v>397</v>
      </c>
      <c r="D110" s="37">
        <v>0.76</v>
      </c>
      <c r="E110" s="37">
        <v>1.1970000000000001</v>
      </c>
      <c r="F110" s="52"/>
    </row>
    <row r="111" spans="1:6" x14ac:dyDescent="0.25">
      <c r="A111" s="66"/>
      <c r="B111" s="39">
        <v>15</v>
      </c>
      <c r="C111" s="39">
        <v>804</v>
      </c>
      <c r="D111" s="37">
        <v>0.72</v>
      </c>
      <c r="E111" s="37">
        <v>1.2390000000000001</v>
      </c>
      <c r="F111" s="52"/>
    </row>
    <row r="112" spans="1:6" x14ac:dyDescent="0.25">
      <c r="A112" s="66"/>
      <c r="B112" s="39">
        <v>23</v>
      </c>
      <c r="C112" s="39">
        <v>826</v>
      </c>
      <c r="D112" s="37">
        <v>0.73</v>
      </c>
      <c r="E112" s="37">
        <v>1.2569999999999999</v>
      </c>
      <c r="F112" s="52"/>
    </row>
    <row r="113" spans="1:6" x14ac:dyDescent="0.25">
      <c r="A113" s="66"/>
      <c r="B113" s="39">
        <v>27.7</v>
      </c>
      <c r="C113" s="39">
        <v>1616</v>
      </c>
      <c r="D113" s="37">
        <v>0.7</v>
      </c>
      <c r="E113" s="37">
        <v>1.2629999999999999</v>
      </c>
      <c r="F113" s="52"/>
    </row>
    <row r="114" spans="1:6" x14ac:dyDescent="0.25">
      <c r="A114" s="66"/>
      <c r="B114" s="39">
        <v>61</v>
      </c>
      <c r="C114" s="39">
        <v>194</v>
      </c>
      <c r="D114" s="37">
        <v>0.95</v>
      </c>
      <c r="E114" s="37">
        <v>1.623</v>
      </c>
      <c r="F114" s="52"/>
    </row>
    <row r="115" spans="1:6" x14ac:dyDescent="0.25">
      <c r="A115" s="66"/>
      <c r="B115" s="39">
        <v>49</v>
      </c>
      <c r="C115" s="39">
        <v>891</v>
      </c>
      <c r="D115" s="37">
        <v>0.82</v>
      </c>
      <c r="E115" s="37">
        <v>1.274</v>
      </c>
      <c r="F115" s="52"/>
    </row>
    <row r="116" spans="1:6" x14ac:dyDescent="0.25">
      <c r="A116" s="66"/>
      <c r="B116" s="39">
        <v>27.7</v>
      </c>
      <c r="C116" s="39">
        <v>1627</v>
      </c>
      <c r="D116" s="37">
        <v>0.7</v>
      </c>
      <c r="E116" s="37">
        <v>1.2529999999999999</v>
      </c>
      <c r="F116" s="52"/>
    </row>
    <row r="117" spans="1:6" x14ac:dyDescent="0.25">
      <c r="A117" s="66"/>
      <c r="B117" s="39">
        <v>48</v>
      </c>
      <c r="C117" s="39">
        <v>1351</v>
      </c>
      <c r="D117" s="37">
        <v>0.81</v>
      </c>
      <c r="E117" s="38">
        <v>1.2769999999999999</v>
      </c>
      <c r="F117" s="53"/>
    </row>
    <row r="118" spans="1:6" x14ac:dyDescent="0.25">
      <c r="A118" s="66"/>
      <c r="B118" s="39">
        <v>23.6</v>
      </c>
      <c r="C118" s="39">
        <v>4045</v>
      </c>
      <c r="D118" s="37">
        <v>0.63</v>
      </c>
      <c r="E118" s="37">
        <v>1.728</v>
      </c>
      <c r="F118" s="52"/>
    </row>
    <row r="119" spans="1:6" x14ac:dyDescent="0.25">
      <c r="A119" s="66"/>
      <c r="B119" s="39">
        <v>27.7</v>
      </c>
      <c r="C119" s="39">
        <v>1016</v>
      </c>
      <c r="D119" s="37">
        <v>0.7</v>
      </c>
      <c r="E119" s="37">
        <v>1.3959999999999999</v>
      </c>
      <c r="F119" s="52"/>
    </row>
    <row r="120" spans="1:6" x14ac:dyDescent="0.25">
      <c r="A120" s="66"/>
      <c r="B120" s="39">
        <v>11</v>
      </c>
      <c r="C120" s="39">
        <v>1184</v>
      </c>
      <c r="D120" s="37">
        <v>0.68</v>
      </c>
      <c r="E120" s="37">
        <v>1.2889999999999999</v>
      </c>
      <c r="F120" s="52"/>
    </row>
    <row r="121" spans="1:6" x14ac:dyDescent="0.25">
      <c r="A121" s="66"/>
      <c r="B121" s="39">
        <v>42</v>
      </c>
      <c r="C121" s="39">
        <v>179</v>
      </c>
      <c r="D121" s="37">
        <v>0.84</v>
      </c>
      <c r="E121" s="37">
        <v>1.3049999999999999</v>
      </c>
      <c r="F121" s="52"/>
    </row>
    <row r="122" spans="1:6" x14ac:dyDescent="0.25">
      <c r="A122" s="66"/>
      <c r="B122" s="39">
        <v>27.3</v>
      </c>
      <c r="C122" s="39">
        <v>195</v>
      </c>
      <c r="D122" s="37">
        <v>0.76</v>
      </c>
      <c r="E122" s="37">
        <v>1.401</v>
      </c>
      <c r="F122" s="52"/>
    </row>
    <row r="123" spans="1:6" x14ac:dyDescent="0.25">
      <c r="A123" s="66"/>
      <c r="B123" s="39">
        <v>23.6</v>
      </c>
      <c r="C123" s="39">
        <v>508</v>
      </c>
      <c r="D123" s="37">
        <v>0.63</v>
      </c>
      <c r="E123" s="37">
        <v>2.327</v>
      </c>
      <c r="F123" s="52"/>
    </row>
    <row r="124" spans="1:6" x14ac:dyDescent="0.25">
      <c r="A124" s="66"/>
      <c r="B124" s="39">
        <v>14</v>
      </c>
      <c r="C124" s="39">
        <v>627</v>
      </c>
      <c r="D124" s="37">
        <v>0.7</v>
      </c>
      <c r="E124" s="37">
        <v>1.3959999999999999</v>
      </c>
      <c r="F124" s="52"/>
    </row>
    <row r="125" spans="1:6" x14ac:dyDescent="0.25">
      <c r="A125" s="66"/>
      <c r="B125" s="39">
        <v>40</v>
      </c>
      <c r="C125" s="39">
        <v>1403</v>
      </c>
      <c r="D125" s="37">
        <v>0.75</v>
      </c>
      <c r="E125" s="37">
        <v>1.39</v>
      </c>
      <c r="F125" s="52"/>
    </row>
    <row r="126" spans="1:6" x14ac:dyDescent="0.25">
      <c r="A126" s="66"/>
      <c r="B126" s="39">
        <v>45</v>
      </c>
      <c r="C126" s="39">
        <v>381</v>
      </c>
      <c r="D126" s="37">
        <v>0.82</v>
      </c>
      <c r="E126" s="37">
        <v>1.429</v>
      </c>
      <c r="F126" s="52"/>
    </row>
    <row r="127" spans="1:6" x14ac:dyDescent="0.25">
      <c r="A127" s="66"/>
      <c r="B127" s="39">
        <v>66.8</v>
      </c>
      <c r="C127" s="39">
        <v>189</v>
      </c>
      <c r="D127" s="37">
        <v>1</v>
      </c>
      <c r="E127" s="37">
        <v>1.6910000000000001</v>
      </c>
      <c r="F127" s="52"/>
    </row>
    <row r="128" spans="1:6" x14ac:dyDescent="0.25">
      <c r="A128" s="66"/>
      <c r="B128" s="39">
        <v>41</v>
      </c>
      <c r="C128" s="39">
        <v>1203</v>
      </c>
      <c r="D128" s="37">
        <v>0.75</v>
      </c>
      <c r="E128" s="37">
        <v>1.4930000000000001</v>
      </c>
      <c r="F128" s="52"/>
    </row>
    <row r="129" spans="1:6" x14ac:dyDescent="0.25">
      <c r="A129" s="66"/>
      <c r="B129" s="39">
        <v>29</v>
      </c>
      <c r="C129" s="39">
        <v>1988</v>
      </c>
      <c r="D129" s="37">
        <v>0.69</v>
      </c>
      <c r="E129" s="37">
        <v>1.4910000000000001</v>
      </c>
      <c r="F129" s="52"/>
    </row>
    <row r="130" spans="1:6" x14ac:dyDescent="0.25">
      <c r="A130" s="66"/>
      <c r="B130" s="39">
        <v>53</v>
      </c>
      <c r="C130" s="39">
        <v>1069</v>
      </c>
      <c r="D130" s="37">
        <v>0.83</v>
      </c>
      <c r="E130" s="37">
        <v>1.528</v>
      </c>
      <c r="F130" s="52"/>
    </row>
    <row r="131" spans="1:6" x14ac:dyDescent="0.25">
      <c r="A131" s="66"/>
      <c r="B131" s="39">
        <v>43</v>
      </c>
      <c r="C131" s="39">
        <v>824</v>
      </c>
      <c r="D131" s="37">
        <v>0.76</v>
      </c>
      <c r="E131" s="37">
        <v>1.554</v>
      </c>
      <c r="F131" s="52"/>
    </row>
    <row r="132" spans="1:6" x14ac:dyDescent="0.25">
      <c r="A132" s="66"/>
      <c r="B132" s="39">
        <v>27.7</v>
      </c>
      <c r="C132" s="39">
        <v>1627</v>
      </c>
      <c r="D132" s="37">
        <v>0.7</v>
      </c>
      <c r="E132" s="37">
        <v>1.2529999999999999</v>
      </c>
      <c r="F132" s="52"/>
    </row>
    <row r="133" spans="1:6" x14ac:dyDescent="0.25">
      <c r="A133" s="66"/>
      <c r="B133" s="39">
        <v>27.3</v>
      </c>
      <c r="C133" s="39">
        <v>195</v>
      </c>
      <c r="D133" s="37">
        <v>0.76</v>
      </c>
      <c r="E133" s="37">
        <v>1.401</v>
      </c>
      <c r="F133" s="52"/>
    </row>
    <row r="134" spans="1:6" x14ac:dyDescent="0.25">
      <c r="A134" s="66"/>
      <c r="B134" s="39">
        <v>36</v>
      </c>
      <c r="C134" s="39">
        <v>513</v>
      </c>
      <c r="D134" s="37">
        <v>0.74</v>
      </c>
      <c r="E134" s="37">
        <v>1.607</v>
      </c>
      <c r="F134" s="52"/>
    </row>
    <row r="135" spans="1:6" x14ac:dyDescent="0.25">
      <c r="A135" s="66"/>
      <c r="B135" s="39">
        <v>27.7</v>
      </c>
      <c r="C135" s="39">
        <v>4045</v>
      </c>
      <c r="D135" s="37">
        <v>0.7</v>
      </c>
      <c r="E135" s="37">
        <v>1.1259999999999999</v>
      </c>
      <c r="F135" s="52"/>
    </row>
    <row r="136" spans="1:6" x14ac:dyDescent="0.25">
      <c r="A136" s="66"/>
      <c r="B136" s="39">
        <v>61</v>
      </c>
      <c r="C136" s="39">
        <v>194</v>
      </c>
      <c r="D136" s="37">
        <v>0.95</v>
      </c>
      <c r="E136" s="37">
        <v>1.623</v>
      </c>
      <c r="F136" s="52"/>
    </row>
    <row r="137" spans="1:6" x14ac:dyDescent="0.25">
      <c r="A137" s="66"/>
      <c r="B137" s="39">
        <v>62</v>
      </c>
      <c r="C137" s="39">
        <v>236</v>
      </c>
      <c r="D137" s="37">
        <v>0.95</v>
      </c>
      <c r="E137" s="37">
        <v>1.681</v>
      </c>
      <c r="F137" s="52"/>
    </row>
    <row r="138" spans="1:6" x14ac:dyDescent="0.25">
      <c r="A138" s="66"/>
      <c r="B138" s="39">
        <v>39</v>
      </c>
      <c r="C138" s="39">
        <v>299</v>
      </c>
      <c r="D138" s="37">
        <v>0.76</v>
      </c>
      <c r="E138" s="37">
        <v>1.62</v>
      </c>
      <c r="F138" s="52"/>
    </row>
    <row r="139" spans="1:6" x14ac:dyDescent="0.25">
      <c r="A139" s="66"/>
      <c r="B139" s="39">
        <v>23.6</v>
      </c>
      <c r="C139" s="39">
        <v>1005</v>
      </c>
      <c r="D139" s="37">
        <v>0.63</v>
      </c>
      <c r="E139" s="37">
        <v>1.9910000000000001</v>
      </c>
      <c r="F139" s="52"/>
    </row>
    <row r="140" spans="1:6" x14ac:dyDescent="0.25">
      <c r="A140" s="66"/>
      <c r="B140" s="39">
        <v>23.6</v>
      </c>
      <c r="C140" s="39">
        <v>2017</v>
      </c>
      <c r="D140" s="37">
        <v>0.63</v>
      </c>
      <c r="E140" s="37">
        <v>1.831</v>
      </c>
      <c r="F140" s="52"/>
    </row>
    <row r="141" spans="1:6" x14ac:dyDescent="0.25">
      <c r="A141" s="66"/>
      <c r="B141" s="39">
        <v>27.7</v>
      </c>
      <c r="C141" s="39">
        <v>1000</v>
      </c>
      <c r="D141" s="37">
        <v>0.7</v>
      </c>
      <c r="E141" s="37">
        <v>1.401</v>
      </c>
      <c r="F141" s="52"/>
    </row>
    <row r="142" spans="1:6" x14ac:dyDescent="0.25">
      <c r="A142" s="66"/>
      <c r="B142" s="39">
        <v>66.8</v>
      </c>
      <c r="C142" s="39">
        <v>189</v>
      </c>
      <c r="D142" s="37">
        <v>1</v>
      </c>
      <c r="E142" s="37">
        <v>1.6910000000000001</v>
      </c>
      <c r="F142" s="52"/>
    </row>
    <row r="143" spans="1:6" x14ac:dyDescent="0.25">
      <c r="A143" s="66"/>
      <c r="B143" s="39">
        <v>14</v>
      </c>
      <c r="C143" s="39">
        <v>1868</v>
      </c>
      <c r="D143" s="37">
        <v>0.63</v>
      </c>
      <c r="E143" s="37">
        <v>1.6830000000000001</v>
      </c>
      <c r="F143" s="52"/>
    </row>
    <row r="144" spans="1:6" x14ac:dyDescent="0.25">
      <c r="A144" s="66"/>
      <c r="B144" s="39">
        <v>67.599999999999994</v>
      </c>
      <c r="C144" s="39">
        <v>85</v>
      </c>
      <c r="D144" s="37">
        <v>1.02</v>
      </c>
      <c r="E144" s="37">
        <v>1.69</v>
      </c>
      <c r="F144" s="52"/>
    </row>
    <row r="145" spans="1:6" x14ac:dyDescent="0.25">
      <c r="A145" s="66"/>
      <c r="B145" s="39">
        <v>68.2</v>
      </c>
      <c r="C145" s="39">
        <v>92</v>
      </c>
      <c r="D145" s="37">
        <v>1.07</v>
      </c>
      <c r="E145" s="37">
        <v>1.671</v>
      </c>
      <c r="F145" s="52"/>
    </row>
    <row r="146" spans="1:6" x14ac:dyDescent="0.25">
      <c r="A146" s="66"/>
      <c r="B146" s="39">
        <v>23.6</v>
      </c>
      <c r="C146" s="39">
        <v>1005</v>
      </c>
      <c r="D146" s="37">
        <v>0.63</v>
      </c>
      <c r="E146" s="37">
        <v>1.9910000000000001</v>
      </c>
      <c r="F146" s="52"/>
    </row>
    <row r="147" spans="1:6" x14ac:dyDescent="0.25">
      <c r="A147" s="66"/>
      <c r="B147" s="39">
        <v>68.599999999999994</v>
      </c>
      <c r="C147" s="39">
        <v>98</v>
      </c>
      <c r="D147" s="37">
        <v>1.02</v>
      </c>
      <c r="E147" s="37">
        <v>1.744</v>
      </c>
      <c r="F147" s="52"/>
    </row>
    <row r="148" spans="1:6" x14ac:dyDescent="0.25">
      <c r="A148" s="66"/>
      <c r="B148" s="39">
        <v>69</v>
      </c>
      <c r="C148" s="39">
        <v>221</v>
      </c>
      <c r="D148" s="37">
        <v>1.02</v>
      </c>
      <c r="E148" s="37">
        <v>1.6890000000000001</v>
      </c>
      <c r="F148" s="52"/>
    </row>
    <row r="149" spans="1:6" x14ac:dyDescent="0.25">
      <c r="A149" s="66"/>
      <c r="B149" s="39">
        <v>46</v>
      </c>
      <c r="C149" s="39">
        <v>1903</v>
      </c>
      <c r="D149" s="37">
        <v>0.75</v>
      </c>
      <c r="E149" s="37">
        <v>1.68</v>
      </c>
      <c r="F149" s="52"/>
    </row>
    <row r="150" spans="1:6" x14ac:dyDescent="0.25">
      <c r="A150" s="66"/>
      <c r="B150" s="39">
        <v>33</v>
      </c>
      <c r="C150" s="39">
        <v>483</v>
      </c>
      <c r="D150" s="37">
        <v>0.71</v>
      </c>
      <c r="E150" s="37">
        <v>1.698</v>
      </c>
      <c r="F150" s="52"/>
    </row>
    <row r="151" spans="1:6" x14ac:dyDescent="0.25">
      <c r="A151" s="66"/>
      <c r="B151" s="39">
        <v>11</v>
      </c>
      <c r="C151" s="39">
        <v>529</v>
      </c>
      <c r="D151" s="37">
        <v>0.66</v>
      </c>
      <c r="E151" s="37">
        <v>1.7849999999999999</v>
      </c>
      <c r="F151" s="52"/>
    </row>
    <row r="152" spans="1:6" x14ac:dyDescent="0.25">
      <c r="A152" s="66"/>
      <c r="B152" s="39">
        <v>32</v>
      </c>
      <c r="C152" s="39">
        <v>1518</v>
      </c>
      <c r="D152" s="37">
        <v>0.66</v>
      </c>
      <c r="E152" s="37">
        <v>1.8069999999999999</v>
      </c>
      <c r="F152" s="52"/>
    </row>
    <row r="153" spans="1:6" x14ac:dyDescent="0.25">
      <c r="A153" s="66"/>
      <c r="B153" s="39">
        <v>42</v>
      </c>
      <c r="C153" s="39">
        <v>1891</v>
      </c>
      <c r="D153" s="37">
        <v>0.7</v>
      </c>
      <c r="E153" s="37">
        <v>1.8360000000000001</v>
      </c>
      <c r="F153" s="52"/>
    </row>
    <row r="154" spans="1:6" x14ac:dyDescent="0.25">
      <c r="A154" s="66"/>
      <c r="B154" s="39">
        <v>35</v>
      </c>
      <c r="C154" s="39">
        <v>549</v>
      </c>
      <c r="D154" s="37">
        <v>0.7</v>
      </c>
      <c r="E154" s="37">
        <v>1.8149999999999999</v>
      </c>
      <c r="F154" s="52"/>
    </row>
    <row r="155" spans="1:6" x14ac:dyDescent="0.25">
      <c r="A155" s="66"/>
      <c r="B155" s="39">
        <v>19</v>
      </c>
      <c r="C155" s="39">
        <v>1489</v>
      </c>
      <c r="D155" s="37">
        <v>0.62</v>
      </c>
      <c r="E155" s="37">
        <v>1.843</v>
      </c>
      <c r="F155" s="52"/>
    </row>
    <row r="156" spans="1:6" x14ac:dyDescent="0.25">
      <c r="A156" s="66"/>
      <c r="B156" s="39">
        <v>27.7</v>
      </c>
      <c r="C156" s="39">
        <v>509</v>
      </c>
      <c r="D156" s="37">
        <v>0.7</v>
      </c>
      <c r="E156" s="37">
        <v>1.7450000000000001</v>
      </c>
      <c r="F156" s="52"/>
    </row>
    <row r="157" spans="1:6" x14ac:dyDescent="0.25">
      <c r="A157" s="66"/>
      <c r="B157" s="39">
        <v>28.9</v>
      </c>
      <c r="C157" s="39">
        <v>500</v>
      </c>
      <c r="D157" s="37">
        <v>0.74</v>
      </c>
      <c r="E157" s="37">
        <v>1.7350000000000001</v>
      </c>
      <c r="F157" s="52"/>
    </row>
    <row r="158" spans="1:6" x14ac:dyDescent="0.25">
      <c r="A158" s="66"/>
      <c r="B158" s="39">
        <v>26.4</v>
      </c>
      <c r="C158" s="39">
        <v>510</v>
      </c>
      <c r="D158" s="37">
        <v>0.81</v>
      </c>
      <c r="E158" s="37">
        <v>1.7410000000000001</v>
      </c>
      <c r="F158" s="52"/>
    </row>
    <row r="159" spans="1:6" x14ac:dyDescent="0.25">
      <c r="A159" s="66"/>
      <c r="B159" s="39">
        <v>27.1</v>
      </c>
      <c r="C159" s="39">
        <v>520</v>
      </c>
      <c r="D159" s="37">
        <v>0.7</v>
      </c>
      <c r="E159" s="37">
        <v>1.756</v>
      </c>
      <c r="F159" s="52"/>
    </row>
    <row r="160" spans="1:6" x14ac:dyDescent="0.25">
      <c r="A160" s="66"/>
      <c r="B160" s="39">
        <v>10</v>
      </c>
      <c r="C160" s="39">
        <v>454</v>
      </c>
      <c r="D160" s="37">
        <v>0.63</v>
      </c>
      <c r="E160" s="37">
        <v>1.867</v>
      </c>
      <c r="F160" s="52"/>
    </row>
    <row r="161" spans="1:6" x14ac:dyDescent="0.25">
      <c r="A161" s="66"/>
      <c r="B161" s="39">
        <v>23.6</v>
      </c>
      <c r="C161" s="39">
        <v>3179</v>
      </c>
      <c r="D161" s="37">
        <v>0.63</v>
      </c>
      <c r="E161" s="37">
        <v>1.714</v>
      </c>
      <c r="F161" s="52"/>
    </row>
    <row r="162" spans="1:6" x14ac:dyDescent="0.25">
      <c r="A162" s="66"/>
      <c r="B162" s="39">
        <v>36</v>
      </c>
      <c r="C162" s="39">
        <v>737</v>
      </c>
      <c r="D162" s="37">
        <v>0.67</v>
      </c>
      <c r="E162" s="37">
        <v>1.9419999999999999</v>
      </c>
      <c r="F162" s="52"/>
    </row>
    <row r="163" spans="1:6" x14ac:dyDescent="0.25">
      <c r="A163" s="66"/>
      <c r="B163" s="39">
        <v>70</v>
      </c>
      <c r="C163" s="39">
        <v>163</v>
      </c>
      <c r="D163" s="37">
        <v>1</v>
      </c>
      <c r="E163" s="37">
        <v>1.9730000000000001</v>
      </c>
      <c r="F163" s="52"/>
    </row>
    <row r="164" spans="1:6" x14ac:dyDescent="0.25">
      <c r="A164" s="66"/>
      <c r="B164" s="39">
        <v>72</v>
      </c>
      <c r="C164" s="39">
        <v>161</v>
      </c>
      <c r="D164" s="37">
        <v>0.96</v>
      </c>
      <c r="E164" s="37">
        <v>1.97</v>
      </c>
      <c r="F164" s="52"/>
    </row>
    <row r="165" spans="1:6" x14ac:dyDescent="0.25">
      <c r="A165" s="66"/>
      <c r="B165" s="39">
        <v>18</v>
      </c>
      <c r="C165" s="39">
        <v>1817</v>
      </c>
      <c r="D165" s="37">
        <v>0.61</v>
      </c>
      <c r="E165" s="37">
        <v>1.9419999999999999</v>
      </c>
      <c r="F165" s="52"/>
    </row>
    <row r="166" spans="1:6" x14ac:dyDescent="0.25">
      <c r="A166" s="66"/>
      <c r="B166" s="39">
        <v>29</v>
      </c>
      <c r="C166" s="39">
        <v>1894</v>
      </c>
      <c r="D166" s="37">
        <v>0.63</v>
      </c>
      <c r="E166" s="37">
        <v>1.9750000000000001</v>
      </c>
      <c r="F166" s="52"/>
    </row>
    <row r="167" spans="1:6" x14ac:dyDescent="0.25">
      <c r="A167" s="66"/>
      <c r="B167" s="39">
        <v>70.5</v>
      </c>
      <c r="C167" s="39">
        <v>75</v>
      </c>
      <c r="D167" s="37">
        <v>1.04</v>
      </c>
      <c r="E167" s="37">
        <v>1.9830000000000001</v>
      </c>
      <c r="F167" s="52"/>
    </row>
    <row r="168" spans="1:6" x14ac:dyDescent="0.25">
      <c r="A168" s="66"/>
      <c r="B168" s="39">
        <v>73</v>
      </c>
      <c r="C168" s="39">
        <v>71</v>
      </c>
      <c r="D168" s="37">
        <v>1.01</v>
      </c>
      <c r="E168" s="37">
        <v>1.9790000000000001</v>
      </c>
      <c r="F168" s="52"/>
    </row>
    <row r="169" spans="1:6" x14ac:dyDescent="0.25">
      <c r="A169" s="66"/>
      <c r="B169" s="39">
        <v>14</v>
      </c>
      <c r="C169" s="39">
        <v>1787</v>
      </c>
      <c r="D169" s="37">
        <v>0.61</v>
      </c>
      <c r="E169" s="37">
        <v>1.9730000000000001</v>
      </c>
      <c r="F169" s="52"/>
    </row>
    <row r="170" spans="1:6" x14ac:dyDescent="0.25">
      <c r="A170" s="66"/>
      <c r="B170" s="39">
        <v>70.5</v>
      </c>
      <c r="C170" s="39">
        <v>50</v>
      </c>
      <c r="D170" s="37">
        <v>1.06</v>
      </c>
      <c r="E170" s="37">
        <v>1.954</v>
      </c>
      <c r="F170" s="52"/>
    </row>
    <row r="171" spans="1:6" x14ac:dyDescent="0.25">
      <c r="A171" s="66"/>
      <c r="B171" s="39">
        <v>37</v>
      </c>
      <c r="C171" s="39">
        <v>195</v>
      </c>
      <c r="D171" s="37">
        <v>0.72</v>
      </c>
      <c r="E171" s="37">
        <v>2.0350000000000001</v>
      </c>
      <c r="F171" s="52"/>
    </row>
    <row r="172" spans="1:6" x14ac:dyDescent="0.25">
      <c r="A172" s="66"/>
      <c r="B172" s="39">
        <v>23.6</v>
      </c>
      <c r="C172" s="39">
        <v>1606</v>
      </c>
      <c r="D172" s="37">
        <v>0.63</v>
      </c>
      <c r="E172" s="37">
        <v>1.92</v>
      </c>
      <c r="F172" s="52"/>
    </row>
    <row r="173" spans="1:6" x14ac:dyDescent="0.25">
      <c r="A173" s="66"/>
      <c r="B173" s="39">
        <v>21.2</v>
      </c>
      <c r="C173" s="39">
        <v>1520</v>
      </c>
      <c r="D173" s="37">
        <v>0.61</v>
      </c>
      <c r="E173" s="37">
        <v>1.94</v>
      </c>
      <c r="F173" s="52"/>
    </row>
    <row r="174" spans="1:6" x14ac:dyDescent="0.25">
      <c r="A174" s="66"/>
      <c r="B174" s="39">
        <v>48</v>
      </c>
      <c r="C174" s="39">
        <v>1890</v>
      </c>
      <c r="D174" s="37">
        <v>0.7</v>
      </c>
      <c r="E174" s="37">
        <v>2.0489999999999999</v>
      </c>
      <c r="F174" s="52"/>
    </row>
    <row r="175" spans="1:6" x14ac:dyDescent="0.25">
      <c r="A175" s="66"/>
      <c r="B175" s="39">
        <v>40</v>
      </c>
      <c r="C175" s="39">
        <v>1696</v>
      </c>
      <c r="D175" s="37">
        <v>0.67</v>
      </c>
      <c r="E175" s="37">
        <v>2.073</v>
      </c>
      <c r="F175" s="52"/>
    </row>
    <row r="176" spans="1:6" x14ac:dyDescent="0.25">
      <c r="A176" s="66"/>
      <c r="B176" s="39">
        <v>33</v>
      </c>
      <c r="C176" s="39">
        <v>1312</v>
      </c>
      <c r="D176" s="37">
        <v>0.63</v>
      </c>
      <c r="E176" s="37">
        <v>2.081</v>
      </c>
      <c r="F176" s="52"/>
    </row>
    <row r="177" spans="1:6" x14ac:dyDescent="0.25">
      <c r="A177" s="66"/>
      <c r="B177" s="39">
        <v>36</v>
      </c>
      <c r="C177" s="39">
        <v>1292</v>
      </c>
      <c r="D177" s="37">
        <v>0.66</v>
      </c>
      <c r="E177" s="37">
        <v>2.0750000000000002</v>
      </c>
      <c r="F177" s="52"/>
    </row>
    <row r="178" spans="1:6" x14ac:dyDescent="0.25">
      <c r="A178" s="66"/>
      <c r="B178" s="39">
        <v>51</v>
      </c>
      <c r="C178" s="39">
        <v>897</v>
      </c>
      <c r="D178" s="37">
        <v>0.76</v>
      </c>
      <c r="E178" s="37">
        <v>2.097</v>
      </c>
      <c r="F178" s="52"/>
    </row>
    <row r="179" spans="1:6" x14ac:dyDescent="0.25">
      <c r="A179" s="66"/>
      <c r="B179" s="39">
        <v>23.6</v>
      </c>
      <c r="C179" s="39">
        <v>3179</v>
      </c>
      <c r="D179" s="37">
        <v>0.63</v>
      </c>
      <c r="E179" s="37">
        <v>1.714</v>
      </c>
      <c r="F179" s="52"/>
    </row>
    <row r="180" spans="1:6" x14ac:dyDescent="0.25">
      <c r="A180" s="66"/>
      <c r="B180" s="39">
        <v>23.6</v>
      </c>
      <c r="C180" s="39">
        <v>202</v>
      </c>
      <c r="D180" s="37">
        <v>0.63</v>
      </c>
      <c r="E180" s="37">
        <v>2.581</v>
      </c>
      <c r="F180" s="52"/>
    </row>
    <row r="181" spans="1:6" x14ac:dyDescent="0.25">
      <c r="A181" s="66"/>
      <c r="B181" s="39">
        <v>18</v>
      </c>
      <c r="C181" s="39">
        <v>1562</v>
      </c>
      <c r="D181" s="37">
        <v>0.61</v>
      </c>
      <c r="E181" s="37">
        <v>2.1059999999999999</v>
      </c>
      <c r="F181" s="52"/>
    </row>
    <row r="182" spans="1:6" x14ac:dyDescent="0.25">
      <c r="A182" s="66"/>
      <c r="B182" s="39">
        <v>41</v>
      </c>
      <c r="C182" s="39">
        <v>745</v>
      </c>
      <c r="D182" s="37">
        <v>0.68</v>
      </c>
      <c r="E182" s="37">
        <v>2.125</v>
      </c>
      <c r="F182" s="52"/>
    </row>
    <row r="183" spans="1:6" x14ac:dyDescent="0.25">
      <c r="A183" s="66"/>
      <c r="B183" s="39">
        <v>26</v>
      </c>
      <c r="C183" s="39">
        <v>500</v>
      </c>
      <c r="D183" s="37">
        <v>0.72</v>
      </c>
      <c r="E183" s="37">
        <v>1.4470000000000001</v>
      </c>
      <c r="F183" s="52"/>
    </row>
    <row r="184" spans="1:6" x14ac:dyDescent="0.25">
      <c r="A184" s="66"/>
      <c r="B184" s="39">
        <v>27.2</v>
      </c>
      <c r="C184" s="39">
        <v>503</v>
      </c>
      <c r="D184" s="37">
        <v>0.73</v>
      </c>
      <c r="E184" s="37">
        <v>1.4370000000000001</v>
      </c>
      <c r="F184" s="52"/>
    </row>
    <row r="185" spans="1:6" x14ac:dyDescent="0.25">
      <c r="A185" s="66"/>
      <c r="B185" s="39">
        <v>46</v>
      </c>
      <c r="C185" s="39">
        <v>940</v>
      </c>
      <c r="D185" s="37">
        <v>0.71</v>
      </c>
      <c r="E185" s="37">
        <v>2.1160000000000001</v>
      </c>
      <c r="F185" s="52"/>
    </row>
    <row r="186" spans="1:6" x14ac:dyDescent="0.25">
      <c r="A186" s="66"/>
      <c r="B186" s="39">
        <v>18</v>
      </c>
      <c r="C186" s="39">
        <v>1720</v>
      </c>
      <c r="D186" s="37">
        <v>0.6</v>
      </c>
      <c r="E186" s="37">
        <v>2.137</v>
      </c>
      <c r="F186" s="52"/>
    </row>
    <row r="187" spans="1:6" x14ac:dyDescent="0.25">
      <c r="A187" s="66"/>
      <c r="B187" s="39">
        <v>79</v>
      </c>
      <c r="C187" s="39">
        <v>194</v>
      </c>
      <c r="D187" s="37">
        <v>1.06</v>
      </c>
      <c r="E187" s="37">
        <v>2.1960000000000002</v>
      </c>
      <c r="F187" s="52"/>
    </row>
    <row r="188" spans="1:6" x14ac:dyDescent="0.25">
      <c r="A188" s="66"/>
      <c r="B188" s="39">
        <v>26.5</v>
      </c>
      <c r="C188" s="39">
        <v>790</v>
      </c>
      <c r="D188" s="37">
        <v>0.72</v>
      </c>
      <c r="E188" s="37">
        <v>1.37</v>
      </c>
      <c r="F188" s="52"/>
    </row>
    <row r="189" spans="1:6" x14ac:dyDescent="0.25">
      <c r="A189" s="66"/>
      <c r="B189" s="39">
        <v>23.6</v>
      </c>
      <c r="C189" s="39">
        <v>202</v>
      </c>
      <c r="D189" s="37">
        <v>0.63</v>
      </c>
      <c r="E189" s="37">
        <v>2.581</v>
      </c>
      <c r="F189" s="52"/>
    </row>
    <row r="190" spans="1:6" x14ac:dyDescent="0.25">
      <c r="A190" s="66"/>
      <c r="B190" s="39">
        <v>26.5</v>
      </c>
      <c r="C190" s="39">
        <v>790</v>
      </c>
      <c r="D190" s="37">
        <v>0.72</v>
      </c>
      <c r="E190" s="37">
        <v>1.37</v>
      </c>
      <c r="F190" s="52"/>
    </row>
    <row r="191" spans="1:6" x14ac:dyDescent="0.25">
      <c r="A191" s="66"/>
      <c r="B191" s="39">
        <v>23.6</v>
      </c>
      <c r="C191" s="39">
        <v>1015</v>
      </c>
      <c r="D191" s="37">
        <v>0.63</v>
      </c>
      <c r="E191" s="37">
        <v>2.0339999999999998</v>
      </c>
      <c r="F191" s="52"/>
    </row>
    <row r="192" spans="1:6" x14ac:dyDescent="0.25">
      <c r="A192" s="66"/>
      <c r="B192" s="39">
        <v>27.2</v>
      </c>
      <c r="C192" s="39">
        <v>200</v>
      </c>
      <c r="D192" s="37">
        <v>0.73</v>
      </c>
      <c r="E192" s="37">
        <v>1.6419999999999999</v>
      </c>
      <c r="F192" s="52"/>
    </row>
    <row r="193" spans="1:6" x14ac:dyDescent="0.25">
      <c r="A193" s="66"/>
      <c r="B193" s="39">
        <v>29.2</v>
      </c>
      <c r="C193" s="39">
        <v>265</v>
      </c>
      <c r="D193" s="37">
        <v>0.78</v>
      </c>
      <c r="E193" s="37">
        <v>1.64</v>
      </c>
      <c r="F193" s="52"/>
    </row>
    <row r="194" spans="1:6" x14ac:dyDescent="0.25">
      <c r="A194" s="66"/>
      <c r="B194" s="39">
        <v>79.900000000000006</v>
      </c>
      <c r="C194" s="39">
        <v>242</v>
      </c>
      <c r="D194" s="37">
        <v>0.99</v>
      </c>
      <c r="E194" s="37">
        <v>2.8959999999999999</v>
      </c>
      <c r="F194" s="52"/>
    </row>
    <row r="195" spans="1:6" x14ac:dyDescent="0.25">
      <c r="A195" s="66"/>
      <c r="B195" s="39">
        <v>80.8</v>
      </c>
      <c r="C195" s="39">
        <v>262</v>
      </c>
      <c r="D195" s="37">
        <v>0.99</v>
      </c>
      <c r="E195" s="37">
        <v>2.952</v>
      </c>
      <c r="F195" s="52"/>
    </row>
    <row r="196" spans="1:6" x14ac:dyDescent="0.25">
      <c r="A196" s="66"/>
      <c r="B196" s="41">
        <v>24.2</v>
      </c>
      <c r="C196" s="41">
        <v>401</v>
      </c>
      <c r="D196" s="42">
        <v>0.66</v>
      </c>
      <c r="E196" s="42">
        <v>2.2010000000000001</v>
      </c>
      <c r="F196" s="52"/>
    </row>
    <row r="197" spans="1:6" x14ac:dyDescent="0.25">
      <c r="A197" s="66"/>
      <c r="B197" s="41">
        <v>23.6</v>
      </c>
      <c r="C197" s="41">
        <v>405</v>
      </c>
      <c r="D197" s="42">
        <v>0.63</v>
      </c>
      <c r="E197" s="42">
        <v>2.2210000000000001</v>
      </c>
      <c r="F197" s="52"/>
    </row>
    <row r="198" spans="1:6" x14ac:dyDescent="0.25">
      <c r="A198" s="65" t="s">
        <v>5</v>
      </c>
      <c r="B198" s="40">
        <v>66.8</v>
      </c>
      <c r="C198" s="40">
        <v>189</v>
      </c>
      <c r="D198" s="5">
        <v>0.999999999999999</v>
      </c>
      <c r="E198" s="5">
        <v>1.68</v>
      </c>
      <c r="F198" s="52"/>
    </row>
    <row r="199" spans="1:6" x14ac:dyDescent="0.25">
      <c r="A199" s="65"/>
      <c r="B199" s="40">
        <v>27.200000000000021</v>
      </c>
      <c r="C199" s="40">
        <v>3993</v>
      </c>
      <c r="D199" s="5">
        <v>0.73</v>
      </c>
      <c r="E199" s="5">
        <v>0.91600000000000004</v>
      </c>
      <c r="F199" s="52"/>
    </row>
    <row r="200" spans="1:6" x14ac:dyDescent="0.25">
      <c r="A200" s="65"/>
      <c r="B200" s="40">
        <v>70.499999999999972</v>
      </c>
      <c r="C200" s="40">
        <v>75</v>
      </c>
      <c r="D200" s="5">
        <v>1.04</v>
      </c>
      <c r="E200" s="5">
        <v>1.9790000000000001</v>
      </c>
      <c r="F200" s="52"/>
    </row>
    <row r="201" spans="1:6" x14ac:dyDescent="0.25">
      <c r="A201" s="65"/>
      <c r="B201" s="40">
        <v>67.600000000000051</v>
      </c>
      <c r="C201" s="40">
        <v>85</v>
      </c>
      <c r="D201" s="5">
        <v>1.02</v>
      </c>
      <c r="E201" s="5">
        <v>1.6970000000000001</v>
      </c>
      <c r="F201" s="52"/>
    </row>
    <row r="202" spans="1:6" x14ac:dyDescent="0.25">
      <c r="A202" s="65"/>
      <c r="B202" s="40">
        <v>27.29999999999999</v>
      </c>
      <c r="C202" s="40">
        <v>2035</v>
      </c>
      <c r="D202" s="5">
        <v>0.755</v>
      </c>
      <c r="E202" s="5">
        <v>0.83599999999999997</v>
      </c>
      <c r="F202" s="52"/>
    </row>
    <row r="203" spans="1:6" x14ac:dyDescent="0.25">
      <c r="A203" s="65"/>
      <c r="B203" s="40">
        <v>70.000000000000014</v>
      </c>
      <c r="C203" s="40">
        <v>163</v>
      </c>
      <c r="D203" s="5">
        <v>0.999999999999999</v>
      </c>
      <c r="E203" s="5">
        <v>1.94</v>
      </c>
      <c r="F203" s="52"/>
    </row>
    <row r="204" spans="1:6" x14ac:dyDescent="0.25">
      <c r="A204" s="65"/>
      <c r="B204" s="40">
        <v>27.69999999999996</v>
      </c>
      <c r="C204" s="40">
        <v>1617</v>
      </c>
      <c r="D204" s="5">
        <v>0.69999999999999929</v>
      </c>
      <c r="E204" s="5">
        <v>1.2689999999999999</v>
      </c>
      <c r="F204" s="52"/>
    </row>
    <row r="205" spans="1:6" x14ac:dyDescent="0.25">
      <c r="A205" s="65"/>
      <c r="B205" s="40">
        <v>61.000000000000064</v>
      </c>
      <c r="C205" s="40">
        <v>194</v>
      </c>
      <c r="D205" s="5">
        <v>0.9500000000000004</v>
      </c>
      <c r="E205" s="5">
        <v>1.6379999999999999</v>
      </c>
      <c r="F205" s="52"/>
    </row>
    <row r="206" spans="1:6" x14ac:dyDescent="0.25">
      <c r="A206" s="65"/>
      <c r="B206" s="40">
        <v>93.6</v>
      </c>
      <c r="C206" s="40">
        <v>2000</v>
      </c>
      <c r="D206" s="5">
        <v>0.84299999999999997</v>
      </c>
      <c r="E206" s="5">
        <v>4.976</v>
      </c>
      <c r="F206" s="52"/>
    </row>
    <row r="207" spans="1:6" x14ac:dyDescent="0.25">
      <c r="A207" s="65"/>
      <c r="B207" s="40">
        <v>79.899999999999991</v>
      </c>
      <c r="C207" s="40">
        <v>242</v>
      </c>
      <c r="D207" s="5">
        <v>0.98999999999999899</v>
      </c>
      <c r="E207" s="5">
        <v>2.9249999999999998</v>
      </c>
      <c r="F207" s="52"/>
    </row>
  </sheetData>
  <mergeCells count="7">
    <mergeCell ref="A6:A197"/>
    <mergeCell ref="A198:A207"/>
    <mergeCell ref="G1:S3"/>
    <mergeCell ref="G5:J6"/>
    <mergeCell ref="G7:J7"/>
    <mergeCell ref="M9:O9"/>
    <mergeCell ref="R9:V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topLeftCell="J1" workbookViewId="0">
      <selection activeCell="N23" sqref="N23"/>
    </sheetView>
  </sheetViews>
  <sheetFormatPr baseColWidth="10" defaultRowHeight="15" x14ac:dyDescent="0.25"/>
  <cols>
    <col min="1" max="1" width="11.42578125" customWidth="1"/>
    <col min="3" max="3" width="15" customWidth="1"/>
    <col min="5" max="5" width="18.140625" customWidth="1"/>
    <col min="6" max="6" width="20" customWidth="1"/>
    <col min="7" max="7" width="22.140625" customWidth="1"/>
    <col min="18" max="18" width="11.42578125" style="4"/>
  </cols>
  <sheetData>
    <row r="1" spans="1:29" ht="48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7" t="s">
        <v>10</v>
      </c>
      <c r="F1" s="27" t="s">
        <v>11</v>
      </c>
      <c r="G1" s="27" t="s">
        <v>12</v>
      </c>
      <c r="O1" s="80" t="s">
        <v>105</v>
      </c>
      <c r="P1" s="80"/>
      <c r="Q1" s="80"/>
      <c r="S1" s="80" t="s">
        <v>104</v>
      </c>
      <c r="T1" s="80"/>
      <c r="U1" s="80"/>
      <c r="W1" s="6" t="s">
        <v>6</v>
      </c>
      <c r="X1" s="6" t="s">
        <v>7</v>
      </c>
      <c r="Y1" s="6" t="s">
        <v>8</v>
      </c>
      <c r="Z1" s="6" t="s">
        <v>9</v>
      </c>
      <c r="AA1" s="7" t="s">
        <v>10</v>
      </c>
      <c r="AB1" s="7" t="s">
        <v>11</v>
      </c>
      <c r="AC1" s="7" t="s">
        <v>12</v>
      </c>
    </row>
    <row r="2" spans="1:29" ht="18.75" thickBot="1" x14ac:dyDescent="0.4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K2">
        <v>1</v>
      </c>
      <c r="L2" s="8">
        <v>1.679959</v>
      </c>
      <c r="M2" s="8">
        <v>1.761479</v>
      </c>
      <c r="S2" s="79" t="s">
        <v>20</v>
      </c>
      <c r="T2" s="79"/>
      <c r="W2" s="6" t="s">
        <v>13</v>
      </c>
      <c r="X2" s="6" t="s">
        <v>14</v>
      </c>
      <c r="Y2" s="6" t="s">
        <v>15</v>
      </c>
      <c r="Z2" s="6" t="s">
        <v>16</v>
      </c>
      <c r="AA2" s="6" t="s">
        <v>17</v>
      </c>
      <c r="AB2" s="6" t="s">
        <v>18</v>
      </c>
      <c r="AC2" s="6" t="s">
        <v>19</v>
      </c>
    </row>
    <row r="3" spans="1:29" ht="15.75" thickBot="1" x14ac:dyDescent="0.3">
      <c r="A3" s="12">
        <v>1</v>
      </c>
      <c r="B3" s="25">
        <v>1.6799599999999999</v>
      </c>
      <c r="C3" s="25">
        <v>1.7614799999999999</v>
      </c>
      <c r="D3" s="25">
        <f>B3-C3</f>
        <v>-8.1520000000000037E-2</v>
      </c>
      <c r="E3" s="25">
        <f>ABS(B3-C3)</f>
        <v>8.1520000000000037E-2</v>
      </c>
      <c r="F3" s="25">
        <f>D3^2</f>
        <v>6.6455104000000056E-3</v>
      </c>
      <c r="G3" s="26">
        <f>ABS((B3-C3)/B3)</f>
        <v>4.852496488011622E-2</v>
      </c>
      <c r="K3">
        <v>2</v>
      </c>
      <c r="L3" s="8">
        <v>0.915987</v>
      </c>
      <c r="M3" s="8">
        <v>0.80121799999999999</v>
      </c>
      <c r="S3" s="1">
        <v>1.6799592764331246</v>
      </c>
      <c r="T3" s="12">
        <v>1.6411006618522812</v>
      </c>
      <c r="W3" s="6">
        <v>1</v>
      </c>
      <c r="X3" s="9">
        <v>1.679959</v>
      </c>
      <c r="Y3" s="12">
        <v>1.6411006618522812</v>
      </c>
      <c r="Z3" s="10">
        <f>X3-Y3</f>
        <v>3.8858338147718774E-2</v>
      </c>
      <c r="AA3" s="13">
        <f>ABS(X3-Y3)</f>
        <v>3.8858338147718774E-2</v>
      </c>
      <c r="AB3" s="10">
        <f>Z3^2</f>
        <v>1.5099704436024562E-3</v>
      </c>
      <c r="AC3" s="11">
        <f>ABS((X3-Y3)/X3)</f>
        <v>2.3130527678186654E-2</v>
      </c>
    </row>
    <row r="4" spans="1:29" ht="15.75" thickBot="1" x14ac:dyDescent="0.3">
      <c r="A4" s="12">
        <v>2</v>
      </c>
      <c r="B4" s="25">
        <v>0.91598999999999997</v>
      </c>
      <c r="C4" s="25">
        <v>0.80122000000000004</v>
      </c>
      <c r="D4" s="25">
        <f t="shared" ref="D4:D8" si="0">B4-C4</f>
        <v>0.11476999999999993</v>
      </c>
      <c r="E4" s="25">
        <f t="shared" ref="E4:E12" si="1">ABS(B4-C4)</f>
        <v>0.11476999999999993</v>
      </c>
      <c r="F4" s="25">
        <f t="shared" ref="F4:F12" si="2">D4^2</f>
        <v>1.3172152899999984E-2</v>
      </c>
      <c r="G4" s="26">
        <f t="shared" ref="G4:G12" si="3">ABS((B4-C4)/B4)</f>
        <v>0.12529612768698339</v>
      </c>
      <c r="K4">
        <v>3</v>
      </c>
      <c r="L4" s="8">
        <v>1.9787600000000001</v>
      </c>
      <c r="M4" s="8">
        <v>2.0318719999999999</v>
      </c>
      <c r="S4" s="1">
        <v>0.91598747508144729</v>
      </c>
      <c r="T4" s="12">
        <v>0.8975698089432278</v>
      </c>
      <c r="W4" s="6">
        <v>2</v>
      </c>
      <c r="X4" s="8">
        <v>0.915987</v>
      </c>
      <c r="Y4" s="12">
        <v>0.8975698089432278</v>
      </c>
      <c r="Z4" s="10">
        <f t="shared" ref="Z4:Z8" si="4">X4-Y4</f>
        <v>1.8417191056772197E-2</v>
      </c>
      <c r="AA4" s="13">
        <f t="shared" ref="AA4:AA12" si="5">ABS(X4-Y4)</f>
        <v>1.8417191056772197E-2</v>
      </c>
      <c r="AB4" s="10">
        <f t="shared" ref="AB4:AB12" si="6">Z4^2</f>
        <v>3.3919292642164983E-4</v>
      </c>
      <c r="AC4" s="11">
        <f t="shared" ref="AC4:AC12" si="7">ABS((X4-Y4)/X4)</f>
        <v>2.0106389126452885E-2</v>
      </c>
    </row>
    <row r="5" spans="1:29" ht="15.75" thickBot="1" x14ac:dyDescent="0.3">
      <c r="A5" s="12">
        <v>3</v>
      </c>
      <c r="B5" s="25">
        <v>1.9787600000000001</v>
      </c>
      <c r="C5" s="25">
        <v>2.0318700000000001</v>
      </c>
      <c r="D5" s="25">
        <f t="shared" si="0"/>
        <v>-5.3109999999999991E-2</v>
      </c>
      <c r="E5" s="25">
        <f t="shared" si="1"/>
        <v>5.3109999999999991E-2</v>
      </c>
      <c r="F5" s="25">
        <f t="shared" si="2"/>
        <v>2.8206720999999989E-3</v>
      </c>
      <c r="G5" s="26">
        <f t="shared" si="3"/>
        <v>2.684004123794699E-2</v>
      </c>
      <c r="K5">
        <v>4</v>
      </c>
      <c r="L5" s="8">
        <v>1.6967589999999999</v>
      </c>
      <c r="M5" s="8">
        <v>1.849291</v>
      </c>
      <c r="S5" s="1">
        <v>1.9787601899617884</v>
      </c>
      <c r="T5" s="12">
        <v>2.0014065620916455</v>
      </c>
      <c r="W5" s="6">
        <v>3</v>
      </c>
      <c r="X5" s="8">
        <v>1.9787600000000001</v>
      </c>
      <c r="Y5" s="12">
        <v>2.0014065620916455</v>
      </c>
      <c r="Z5" s="10">
        <f t="shared" si="4"/>
        <v>-2.2646562091645395E-2</v>
      </c>
      <c r="AA5" s="13">
        <f t="shared" si="5"/>
        <v>2.2646562091645395E-2</v>
      </c>
      <c r="AB5" s="10">
        <f t="shared" si="6"/>
        <v>5.1286677457075026E-4</v>
      </c>
      <c r="AC5" s="11">
        <f t="shared" si="7"/>
        <v>1.1444825088260018E-2</v>
      </c>
    </row>
    <row r="6" spans="1:29" ht="15.75" thickBot="1" x14ac:dyDescent="0.3">
      <c r="A6" s="12">
        <v>4</v>
      </c>
      <c r="B6" s="25">
        <v>1.69676</v>
      </c>
      <c r="C6" s="25">
        <v>1.8492900000000001</v>
      </c>
      <c r="D6" s="25">
        <f t="shared" si="0"/>
        <v>-0.15253000000000005</v>
      </c>
      <c r="E6" s="25">
        <f t="shared" si="1"/>
        <v>0.15253000000000005</v>
      </c>
      <c r="F6" s="25">
        <f t="shared" si="2"/>
        <v>2.3265400900000018E-2</v>
      </c>
      <c r="G6" s="26">
        <f t="shared" si="3"/>
        <v>8.9894858436078195E-2</v>
      </c>
      <c r="K6">
        <v>5</v>
      </c>
      <c r="L6" s="8">
        <v>0.83645899999999995</v>
      </c>
      <c r="M6" s="8">
        <v>0.78889699999999996</v>
      </c>
      <c r="S6" s="1">
        <v>1.6967593277961828</v>
      </c>
      <c r="T6" s="12">
        <v>1.8000909678699024</v>
      </c>
      <c r="W6" s="6">
        <v>4</v>
      </c>
      <c r="X6" s="8">
        <v>1.6967589999999999</v>
      </c>
      <c r="Y6" s="12">
        <v>1.8000909678699024</v>
      </c>
      <c r="Z6" s="10">
        <f t="shared" si="4"/>
        <v>-0.10333196786990251</v>
      </c>
      <c r="AA6" s="13">
        <f t="shared" si="5"/>
        <v>0.10333196786990251</v>
      </c>
      <c r="AB6" s="10">
        <f t="shared" si="6"/>
        <v>1.0677495583866565E-2</v>
      </c>
      <c r="AC6" s="11">
        <f t="shared" si="7"/>
        <v>6.0899613834317377E-2</v>
      </c>
    </row>
    <row r="7" spans="1:29" ht="15.75" thickBot="1" x14ac:dyDescent="0.3">
      <c r="A7" s="12">
        <v>5</v>
      </c>
      <c r="B7" s="25">
        <v>0.83645999999999998</v>
      </c>
      <c r="C7" s="25">
        <v>0.78890000000000005</v>
      </c>
      <c r="D7" s="25">
        <f t="shared" si="0"/>
        <v>4.7559999999999936E-2</v>
      </c>
      <c r="E7" s="25">
        <f t="shared" si="1"/>
        <v>4.7559999999999936E-2</v>
      </c>
      <c r="F7" s="25">
        <f t="shared" si="2"/>
        <v>2.2619535999999938E-3</v>
      </c>
      <c r="G7" s="26">
        <f t="shared" si="3"/>
        <v>5.6858666284101973E-2</v>
      </c>
      <c r="K7">
        <v>6</v>
      </c>
      <c r="L7" s="8">
        <v>1.9399599999999999</v>
      </c>
      <c r="M7" s="8">
        <v>2.025334</v>
      </c>
      <c r="S7" s="1">
        <v>0.83645859872611694</v>
      </c>
      <c r="T7" s="12">
        <v>0.80635273369882121</v>
      </c>
      <c r="W7" s="6">
        <v>5</v>
      </c>
      <c r="X7" s="8">
        <v>0.83645899999999995</v>
      </c>
      <c r="Y7" s="12">
        <v>0.80635273369882121</v>
      </c>
      <c r="Z7" s="10">
        <f t="shared" si="4"/>
        <v>3.0106266301178741E-2</v>
      </c>
      <c r="AA7" s="13">
        <f t="shared" si="5"/>
        <v>3.0106266301178741E-2</v>
      </c>
      <c r="AB7" s="10">
        <f t="shared" si="6"/>
        <v>9.0638727059749074E-4</v>
      </c>
      <c r="AC7" s="11">
        <f t="shared" si="7"/>
        <v>3.5992518821817615E-2</v>
      </c>
    </row>
    <row r="8" spans="1:29" ht="15.75" thickBot="1" x14ac:dyDescent="0.3">
      <c r="A8" s="12">
        <v>6</v>
      </c>
      <c r="B8" s="25">
        <v>1.9399599999999999</v>
      </c>
      <c r="C8" s="25">
        <v>2.0253299999999999</v>
      </c>
      <c r="D8" s="25">
        <f t="shared" si="0"/>
        <v>-8.5369999999999946E-2</v>
      </c>
      <c r="E8" s="25">
        <f t="shared" si="1"/>
        <v>8.5369999999999946E-2</v>
      </c>
      <c r="F8" s="25">
        <f t="shared" si="2"/>
        <v>7.2880368999999907E-3</v>
      </c>
      <c r="G8" s="26">
        <f t="shared" si="3"/>
        <v>4.4006061980659372E-2</v>
      </c>
      <c r="K8">
        <v>7</v>
      </c>
      <c r="L8" s="8">
        <v>1.268723</v>
      </c>
      <c r="M8" s="8">
        <v>1.1779360000000001</v>
      </c>
      <c r="S8" s="1">
        <v>1.939960071337584</v>
      </c>
      <c r="T8" s="12">
        <v>2.0290691457049714</v>
      </c>
      <c r="W8" s="6">
        <v>6</v>
      </c>
      <c r="X8" s="8">
        <v>1.9399599999999999</v>
      </c>
      <c r="Y8" s="12">
        <v>2.0290691457049714</v>
      </c>
      <c r="Z8" s="10">
        <f t="shared" si="4"/>
        <v>-8.9109145704971526E-2</v>
      </c>
      <c r="AA8" s="13">
        <f t="shared" si="5"/>
        <v>8.9109145704971526E-2</v>
      </c>
      <c r="AB8" s="10">
        <f t="shared" si="6"/>
        <v>7.9404398482698455E-3</v>
      </c>
      <c r="AC8" s="11">
        <f t="shared" si="7"/>
        <v>4.5933496414859859E-2</v>
      </c>
    </row>
    <row r="9" spans="1:29" ht="15.75" thickBot="1" x14ac:dyDescent="0.3">
      <c r="A9" s="12">
        <v>7</v>
      </c>
      <c r="B9" s="25">
        <v>1.2687200000000001</v>
      </c>
      <c r="C9" s="25">
        <v>1.17794</v>
      </c>
      <c r="D9" s="25">
        <f>B9-C9</f>
        <v>9.0780000000000083E-2</v>
      </c>
      <c r="E9" s="25">
        <f t="shared" si="1"/>
        <v>9.0780000000000083E-2</v>
      </c>
      <c r="F9" s="25">
        <f t="shared" si="2"/>
        <v>8.2410084000000151E-3</v>
      </c>
      <c r="G9" s="26">
        <f t="shared" si="3"/>
        <v>7.1552430796393271E-2</v>
      </c>
      <c r="K9">
        <v>8</v>
      </c>
      <c r="L9" s="8">
        <v>1.6379589999999999</v>
      </c>
      <c r="M9" s="8">
        <v>1.54331</v>
      </c>
      <c r="S9" s="12">
        <v>1.26872334476243</v>
      </c>
      <c r="T9" s="12">
        <v>1.278027353675979</v>
      </c>
      <c r="W9" s="6">
        <v>7</v>
      </c>
      <c r="X9" s="8">
        <v>1.268723</v>
      </c>
      <c r="Y9" s="12">
        <v>1.278027353675979</v>
      </c>
      <c r="Z9" s="10">
        <f>X9-Y9</f>
        <v>-9.3043536759789269E-3</v>
      </c>
      <c r="AA9" s="13">
        <f t="shared" si="5"/>
        <v>9.3043536759789269E-3</v>
      </c>
      <c r="AB9" s="10">
        <f t="shared" si="6"/>
        <v>8.6570997327702567E-5</v>
      </c>
      <c r="AC9" s="11">
        <f t="shared" si="7"/>
        <v>7.3336367954068196E-3</v>
      </c>
    </row>
    <row r="10" spans="1:29" ht="15.75" thickBot="1" x14ac:dyDescent="0.3">
      <c r="A10" s="12">
        <v>8</v>
      </c>
      <c r="B10" s="25">
        <v>1.6379600000000001</v>
      </c>
      <c r="C10" s="25">
        <v>1.54331</v>
      </c>
      <c r="D10" s="25">
        <f t="shared" ref="D10:D12" si="8">B10-C10</f>
        <v>9.4650000000000123E-2</v>
      </c>
      <c r="E10" s="25">
        <f t="shared" si="1"/>
        <v>9.4650000000000123E-2</v>
      </c>
      <c r="F10" s="25">
        <f t="shared" si="2"/>
        <v>8.9586225000000234E-3</v>
      </c>
      <c r="G10" s="26">
        <f t="shared" si="3"/>
        <v>5.7785293902171068E-2</v>
      </c>
      <c r="K10">
        <v>9</v>
      </c>
      <c r="L10" s="8">
        <v>4.9760689999999999</v>
      </c>
      <c r="M10" s="8">
        <v>4.8314009999999996</v>
      </c>
      <c r="S10" s="1">
        <v>1.637959148025482</v>
      </c>
      <c r="T10" s="12">
        <v>1.6406792529863861</v>
      </c>
      <c r="W10" s="6">
        <v>8</v>
      </c>
      <c r="X10" s="8">
        <v>1.6379589999999999</v>
      </c>
      <c r="Y10" s="12">
        <v>1.6406792529863861</v>
      </c>
      <c r="Z10" s="10">
        <f t="shared" ref="Z10:Z12" si="9">X10-Y10</f>
        <v>-2.720252986386118E-3</v>
      </c>
      <c r="AA10" s="13">
        <f t="shared" si="5"/>
        <v>2.720252986386118E-3</v>
      </c>
      <c r="AB10" s="10">
        <f t="shared" si="6"/>
        <v>7.3997763099425937E-6</v>
      </c>
      <c r="AC10" s="11">
        <f t="shared" si="7"/>
        <v>1.6607576785414764E-3</v>
      </c>
    </row>
    <row r="11" spans="1:29" ht="15.75" thickBot="1" x14ac:dyDescent="0.3">
      <c r="A11" s="12">
        <v>9</v>
      </c>
      <c r="B11" s="25">
        <v>4.97607</v>
      </c>
      <c r="C11" s="25">
        <v>4.8314000000000004</v>
      </c>
      <c r="D11" s="25">
        <f t="shared" si="8"/>
        <v>0.14466999999999963</v>
      </c>
      <c r="E11" s="25">
        <f t="shared" si="1"/>
        <v>0.14466999999999963</v>
      </c>
      <c r="F11" s="25">
        <f t="shared" si="2"/>
        <v>2.0929408899999894E-2</v>
      </c>
      <c r="G11" s="26">
        <f t="shared" si="3"/>
        <v>2.9073144067507016E-2</v>
      </c>
      <c r="K11">
        <v>10</v>
      </c>
      <c r="L11" s="8">
        <v>2.9252630000000002</v>
      </c>
      <c r="M11" s="8">
        <v>3.0273240000000001</v>
      </c>
      <c r="S11" s="1">
        <v>4.9760693536815328</v>
      </c>
      <c r="T11" s="12">
        <v>4.9805635734507083</v>
      </c>
      <c r="W11" s="6">
        <v>9</v>
      </c>
      <c r="X11" s="8">
        <v>4.9760689999999999</v>
      </c>
      <c r="Y11" s="12">
        <v>4.9805635734507083</v>
      </c>
      <c r="Z11" s="10">
        <f t="shared" si="9"/>
        <v>-4.4945734507084723E-3</v>
      </c>
      <c r="AA11" s="13">
        <f t="shared" si="5"/>
        <v>4.4945734507084723E-3</v>
      </c>
      <c r="AB11" s="10">
        <f t="shared" si="6"/>
        <v>2.0201190503813464E-5</v>
      </c>
      <c r="AC11" s="11">
        <f t="shared" si="7"/>
        <v>9.0323776674086967E-4</v>
      </c>
    </row>
    <row r="12" spans="1:29" ht="15.75" thickBot="1" x14ac:dyDescent="0.3">
      <c r="A12" s="12">
        <v>10</v>
      </c>
      <c r="B12" s="25">
        <v>2.9252600000000002</v>
      </c>
      <c r="C12" s="25">
        <v>3.02732</v>
      </c>
      <c r="D12" s="25">
        <f t="shared" si="8"/>
        <v>-0.10205999999999982</v>
      </c>
      <c r="E12" s="25">
        <f t="shared" si="1"/>
        <v>0.10205999999999982</v>
      </c>
      <c r="F12" s="25">
        <f t="shared" si="2"/>
        <v>1.0416243599999963E-2</v>
      </c>
      <c r="G12" s="26">
        <f t="shared" si="3"/>
        <v>3.4889206429513896E-2</v>
      </c>
      <c r="S12" s="1">
        <v>2.9252630837197446</v>
      </c>
      <c r="T12" s="12">
        <v>2.9073847038031122</v>
      </c>
      <c r="W12" s="6">
        <v>10</v>
      </c>
      <c r="X12" s="8">
        <v>2.9252630000000002</v>
      </c>
      <c r="Y12" s="12">
        <v>2.9073847038031122</v>
      </c>
      <c r="Z12" s="10">
        <f t="shared" si="9"/>
        <v>1.7878296196887966E-2</v>
      </c>
      <c r="AA12" s="13">
        <f t="shared" si="5"/>
        <v>1.7878296196887966E-2</v>
      </c>
      <c r="AB12" s="10">
        <f t="shared" si="6"/>
        <v>3.1963347490365871E-4</v>
      </c>
      <c r="AC12" s="11">
        <f t="shared" si="7"/>
        <v>6.1116884864328321E-3</v>
      </c>
    </row>
    <row r="13" spans="1:29" x14ac:dyDescent="0.25">
      <c r="A13" s="6"/>
      <c r="B13" s="28" t="s">
        <v>21</v>
      </c>
      <c r="C13" s="29"/>
      <c r="D13" s="25">
        <f>SUM(D3:D12)</f>
        <v>1.7839999999999856E-2</v>
      </c>
      <c r="E13" s="25">
        <f>SUM(E3:E12)</f>
        <v>0.96701999999999955</v>
      </c>
      <c r="F13" s="25">
        <f>SUM(F3:F12)</f>
        <v>0.10399901019999988</v>
      </c>
      <c r="G13" s="25">
        <f>SUM(G3:G12)</f>
        <v>0.5847207957014714</v>
      </c>
      <c r="W13" s="6"/>
      <c r="X13" s="14" t="s">
        <v>21</v>
      </c>
      <c r="Y13" s="15"/>
      <c r="Z13" s="16">
        <f>SUM(Z3:Z12)</f>
        <v>-0.12634676407703527</v>
      </c>
      <c r="AA13" s="16">
        <f>SUM(AA3:AA12)</f>
        <v>0.33686694748215062</v>
      </c>
      <c r="AB13" s="16">
        <f>SUM(AB3:AB12)</f>
        <v>2.2320158286373876E-2</v>
      </c>
      <c r="AC13" s="16">
        <f>SUM(AC3:AC12)</f>
        <v>0.21351669169101642</v>
      </c>
    </row>
    <row r="14" spans="1:29" x14ac:dyDescent="0.25">
      <c r="A14" s="6"/>
      <c r="B14" s="17" t="s">
        <v>22</v>
      </c>
      <c r="C14" s="18">
        <f>COUNT(D3:D12)</f>
        <v>10</v>
      </c>
      <c r="D14" s="6"/>
      <c r="E14" s="10"/>
      <c r="F14" s="10"/>
      <c r="G14" s="11"/>
      <c r="W14" s="6"/>
      <c r="X14" s="17" t="s">
        <v>22</v>
      </c>
      <c r="Y14" s="18">
        <f>COUNT(Z3:Z12)</f>
        <v>10</v>
      </c>
      <c r="Z14" s="6"/>
      <c r="AA14" s="10"/>
      <c r="AB14" s="10"/>
      <c r="AC14" s="11"/>
    </row>
    <row r="15" spans="1:29" x14ac:dyDescent="0.25">
      <c r="A15" s="6"/>
      <c r="B15" s="19" t="s">
        <v>23</v>
      </c>
      <c r="C15" s="20">
        <f>E13/C14</f>
        <v>9.6701999999999955E-2</v>
      </c>
      <c r="D15" s="6"/>
      <c r="G15" s="6"/>
      <c r="W15" s="6"/>
      <c r="X15" s="19" t="s">
        <v>23</v>
      </c>
      <c r="Y15" s="20">
        <f>AA13/Y14</f>
        <v>3.3686694748215062E-2</v>
      </c>
      <c r="Z15" s="6"/>
      <c r="AC15" s="6"/>
    </row>
    <row r="16" spans="1:29" x14ac:dyDescent="0.25">
      <c r="A16" s="6"/>
      <c r="B16" s="21" t="s">
        <v>24</v>
      </c>
      <c r="C16" s="22">
        <f>F13/C14</f>
        <v>1.0399901019999987E-2</v>
      </c>
      <c r="D16" s="6"/>
      <c r="G16" s="6"/>
      <c r="W16" s="6"/>
      <c r="X16" s="21" t="s">
        <v>24</v>
      </c>
      <c r="Y16" s="22">
        <f>AB13/Y14</f>
        <v>2.2320158286373874E-3</v>
      </c>
      <c r="Z16" s="6"/>
      <c r="AC16" s="6"/>
    </row>
    <row r="17" spans="1:29" x14ac:dyDescent="0.25">
      <c r="A17" s="6"/>
      <c r="B17" s="21" t="s">
        <v>25</v>
      </c>
      <c r="C17" s="22">
        <f>SQRT(C16)</f>
        <v>0.10197990498132457</v>
      </c>
      <c r="D17" s="6"/>
      <c r="G17" s="6"/>
      <c r="W17" s="6"/>
      <c r="X17" s="21" t="s">
        <v>25</v>
      </c>
      <c r="Y17" s="22">
        <f>SQRT(Y16)</f>
        <v>4.7244214763687072E-2</v>
      </c>
      <c r="Z17" s="6"/>
      <c r="AC17" s="6"/>
    </row>
    <row r="18" spans="1:29" x14ac:dyDescent="0.25">
      <c r="A18" s="6"/>
      <c r="B18" s="23" t="s">
        <v>26</v>
      </c>
      <c r="C18" s="24">
        <f>(G13/C14)*100</f>
        <v>5.8472079570147137</v>
      </c>
      <c r="D18" s="6"/>
      <c r="G18" s="6"/>
      <c r="W18" s="6"/>
      <c r="X18" s="23" t="s">
        <v>26</v>
      </c>
      <c r="Y18" s="24">
        <f>(AC13/Y14)*100</f>
        <v>2.1351669169101641</v>
      </c>
      <c r="Z18" s="6"/>
      <c r="AC18" s="6"/>
    </row>
  </sheetData>
  <mergeCells count="3">
    <mergeCell ref="S2:T2"/>
    <mergeCell ref="S1:U1"/>
    <mergeCell ref="O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Source DATA</vt:lpstr>
      <vt:lpstr>DATASET</vt:lpstr>
      <vt:lpstr>MGGP</vt:lpstr>
      <vt:lpstr>NN-PSO</vt:lpstr>
      <vt:lpstr>MAE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2020-06-13T17:19:52Z</dcterms:created>
  <dcterms:modified xsi:type="dcterms:W3CDTF">2020-06-30T20:32:21Z</dcterms:modified>
</cp:coreProperties>
</file>