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Company A" sheetId="2" r:id="rId5"/>
    <sheet state="visible" name="Company B" sheetId="3" r:id="rId6"/>
    <sheet state="visible" name="Guiding Sheet" sheetId="4" r:id="rId7"/>
    <sheet state="visible" name="Company X" sheetId="5" r:id="rId8"/>
    <sheet state="visible" name="Averages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avoid phrases like 'far away from'. why not directly say X% lower than..
+preston@talentkraft.com.sg
	-Eugene Goh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Same as previous year
	-tc={944AF602-234D-4FFE-A521-9417EF70DEB5}</t>
      </text>
    </comment>
    <comment authorId="0" ref="C2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Gotten from industry percentage increase in mobile services operating revenue
	-tc={A9AB43D0-786C-4F69-8D95-C1F9134CE720}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-tc={1D6A29A7-BF7B-4FE9-BEAA-944317F4C15D}
----
[Threaded comment]
Your version of Excel allows you to read this threaded comment; however, any edits to it will get removed if the file is opened in a newer version of Excel. Learn more: https://go.microsoft.com/fwlink/?linkid=870924
Comment:
    Assume same each year
	-tc={0A0274E4-48EA-42B7-971D-84883FF30C96}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-tc={B30FB46E-FED9-41E3-AFB3-F9FF6052D628}
----
[Threaded comment]
Your version of Excel allows you to read this threaded comment; however, any edits to it will get removed if the file is opened in a newer version of Excel. Learn more: https://go.microsoft.com/fwlink/?linkid=870924
Comment:
    Assume cost of sales is a percentage of operating revenue and use Year 0's percentages
	-tc={22FBAD40-AEA0-4350-B022-FDA9E75AB9F8}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avoid phrases like 'far away from'. why not directly say X% lower than..
+preston@talentkraft.com.sg
	-Eugene Goh</t>
      </text>
    </comment>
  </commentList>
</comments>
</file>

<file path=xl/sharedStrings.xml><?xml version="1.0" encoding="utf-8"?>
<sst xmlns="http://schemas.openxmlformats.org/spreadsheetml/2006/main" count="292" uniqueCount="65">
  <si>
    <t>Key Results</t>
  </si>
  <si>
    <t>1. Increase in average growth rate</t>
  </si>
  <si>
    <t>2. ARPU is showing an increasing trend but is less than current growth</t>
  </si>
  <si>
    <t>Assumptions</t>
  </si>
  <si>
    <t>1. Keeping everything constant except mobile servises revenue and subscribers</t>
  </si>
  <si>
    <t>2. Calculating with average growth</t>
  </si>
  <si>
    <t>Company A Financial Statement</t>
  </si>
  <si>
    <t>Note:</t>
  </si>
  <si>
    <t>Company A launched it's first mobile handset leasing plans at the start of Year 1</t>
  </si>
  <si>
    <t>S$ Million</t>
  </si>
  <si>
    <t>Year 0</t>
  </si>
  <si>
    <t>Year 1</t>
  </si>
  <si>
    <t>Year 2</t>
  </si>
  <si>
    <t>It aims to make premium handsets more affordable to customers</t>
  </si>
  <si>
    <t>Total</t>
  </si>
  <si>
    <t>Income Statement</t>
  </si>
  <si>
    <t>Operating revenue</t>
  </si>
  <si>
    <t>Operating expenses</t>
  </si>
  <si>
    <t>EBITDA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</si>
  <si>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</si>
  <si>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</si>
  <si>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</si>
  <si>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</si>
  <si>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</si>
  <si>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</si>
  <si>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</si>
  <si>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</si>
  <si>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</si>
  <si>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Company B Financial Statement</t>
  </si>
  <si>
    <t>Company B operates in the same market as Company A, and has not launched leasing plans</t>
  </si>
  <si>
    <t xml:space="preserve"> </t>
  </si>
  <si>
    <t>Guiding Sheet</t>
  </si>
  <si>
    <t>What are the key steps you need to arrive at the answer?</t>
  </si>
  <si>
    <t>You are trying to find the incremental impact of introducing handset leasing. To do this, you need to estimate what happens if you introduce leasing vs do not introduce leasing.</t>
  </si>
  <si>
    <t>5 steps to solving this task</t>
  </si>
  <si>
    <t>Step 1. Identify the metrics that are most important</t>
  </si>
  <si>
    <t>Step 2. To estimate the no leasing case, you apply the industry average growth rates for the relevant metrics for Company X</t>
  </si>
  <si>
    <t>Step 3. To estimate the leasing case, you apply Company A growth rates</t>
  </si>
  <si>
    <t>Step 4. Make logical estimates for all other figures, using historical data</t>
  </si>
  <si>
    <t xml:space="preserve">Step 5. Calculate the impact of handset leasing for Company X </t>
  </si>
  <si>
    <t xml:space="preserve">1a. Net profit </t>
  </si>
  <si>
    <t>Ultimately the most important number, but it is a dependant variable, and hence will need to be calculated</t>
  </si>
  <si>
    <t>1b. Operating Revenue</t>
  </si>
  <si>
    <t>This is the biggest driver of net profit as most other aspects remain constant</t>
  </si>
  <si>
    <t>1c. ARPU</t>
  </si>
  <si>
    <t>As an additional measure of performance</t>
  </si>
  <si>
    <t>2a. Estimate industry average growth rates by combining the data for Company A and Company B for the key metrics</t>
  </si>
  <si>
    <t>2b. Apply the industry average to forecast Company X performance if handset leasing is not introduced</t>
  </si>
  <si>
    <t>Step 3. To estimate the leasing case, you apply Company A growth rates to Company X</t>
  </si>
  <si>
    <t>4a. Some metrics are likely to be a fixed ratio of revenue or profits</t>
  </si>
  <si>
    <t>4b. For others, the best estimate is just to assume it will remain constant</t>
  </si>
  <si>
    <t>5a. To show the difference in Company X's key metrics with and without handset leasing, you subtract the numbers in step (2) from step (3) and (4)</t>
  </si>
  <si>
    <t>Fill in the blanks in Blue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</si>
  <si>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</si>
  <si>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</si>
  <si>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</si>
  <si>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</si>
  <si>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</si>
  <si>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</si>
  <si>
    <t>Net Profit growth</t>
  </si>
  <si>
    <t>Operating revenue growth</t>
  </si>
  <si>
    <t>Averages</t>
  </si>
  <si>
    <t>Average</t>
  </si>
  <si>
    <t>Average of company A</t>
  </si>
  <si>
    <t>Average of Company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</si>
</sst>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_);_(&quot;$&quot;* \(#,##0\);_(&quot;$&quot;* &quot;-&quot;??_);_(@_)"/>
  </numFmts>
  <fonts count="21">
    <font>
      <sz val="10.0"/>
      <color rgb="FF000000"/>
      <name val="Arial"/>
      <scheme val="minor"/>
    </font>
    <font>
      <color theme="1"/>
      <name val="Arial"/>
      <scheme val="minor"/>
    </font>
    <font>
      <b/>
      <sz val="10.0"/>
      <color rgb="FFFFFFFF"/>
      <name val="Arial"/>
    </font>
    <font/>
    <font>
      <sz val="10.0"/>
      <color rgb="FF000000"/>
      <name val="Arial"/>
    </font>
    <font>
      <b/>
      <sz val="10.0"/>
      <color rgb="FF000000"/>
      <name val="Arial"/>
    </font>
    <font>
      <sz val="10.0"/>
      <color rgb="FF152227"/>
      <name val="Arial"/>
    </font>
    <font>
      <b/>
      <sz val="10.0"/>
      <color theme="0"/>
      <name val="Arial"/>
    </font>
    <font>
      <sz val="10.0"/>
      <color theme="1"/>
      <name val="Arial"/>
    </font>
    <font>
      <b/>
      <u/>
      <sz val="10.0"/>
      <color theme="1"/>
      <name val="Arial"/>
    </font>
    <font>
      <b/>
      <sz val="10.0"/>
      <color theme="1"/>
      <name val="Arial"/>
    </font>
    <font>
      <b/>
      <u/>
      <sz val="10.0"/>
      <color theme="1"/>
      <name val="Arial"/>
    </font>
    <font>
      <sz val="11.0"/>
      <color rgb="FF7E3794"/>
      <name val="Inconsolata"/>
    </font>
    <font>
      <b/>
      <sz val="24.0"/>
      <color theme="1"/>
      <name val="Arial"/>
    </font>
    <font>
      <b/>
      <sz val="18.0"/>
      <color rgb="FF000000"/>
      <name val="Arial"/>
    </font>
    <font>
      <sz val="14.0"/>
      <color rgb="FF000000"/>
      <name val="Arial"/>
    </font>
    <font>
      <sz val="12.0"/>
      <color rgb="FF000000"/>
      <name val="Arial"/>
    </font>
    <font>
      <b/>
      <sz val="14.0"/>
      <color rgb="FF000000"/>
      <name val="Arial"/>
    </font>
    <font>
      <sz val="12.0"/>
      <color theme="1"/>
      <name val="Arial"/>
    </font>
    <font>
      <sz val="12.0"/>
      <color rgb="FF000000"/>
      <name val="Roboto"/>
    </font>
    <font>
      <b/>
      <u/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</fills>
  <borders count="23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left" vertic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4" fillId="3" fontId="7" numFmtId="0" xfId="0" applyAlignment="1" applyBorder="1" applyFill="1" applyFont="1">
      <alignment vertical="center"/>
    </xf>
    <xf borderId="5" fillId="3" fontId="7" numFmtId="3" xfId="0" applyAlignment="1" applyBorder="1" applyFont="1" applyNumberFormat="1">
      <alignment horizontal="center" vertical="center"/>
    </xf>
    <xf borderId="0" fillId="0" fontId="8" numFmtId="0" xfId="0" applyAlignment="1" applyFont="1">
      <alignment vertical="center"/>
    </xf>
    <xf borderId="6" fillId="0" fontId="3" numFmtId="0" xfId="0" applyBorder="1" applyFont="1"/>
    <xf borderId="7" fillId="3" fontId="7" numFmtId="3" xfId="0" applyAlignment="1" applyBorder="1" applyFont="1" applyNumberFormat="1">
      <alignment horizontal="center" vertical="center"/>
    </xf>
    <xf borderId="8" fillId="4" fontId="9" numFmtId="0" xfId="0" applyAlignment="1" applyBorder="1" applyFill="1" applyFont="1">
      <alignment vertical="center"/>
    </xf>
    <xf borderId="9" fillId="4" fontId="8" numFmtId="164" xfId="0" applyAlignment="1" applyBorder="1" applyFont="1" applyNumberFormat="1">
      <alignment vertical="center"/>
    </xf>
    <xf borderId="8" fillId="4" fontId="8" numFmtId="0" xfId="0" applyAlignment="1" applyBorder="1" applyFont="1">
      <alignment vertical="center"/>
    </xf>
    <xf borderId="10" fillId="4" fontId="8" numFmtId="0" xfId="0" applyAlignment="1" applyBorder="1" applyFont="1">
      <alignment vertical="center"/>
    </xf>
    <xf borderId="7" fillId="4" fontId="8" numFmtId="164" xfId="0" applyAlignment="1" applyBorder="1" applyFont="1" applyNumberFormat="1">
      <alignment vertical="center"/>
    </xf>
    <xf borderId="8" fillId="4" fontId="10" numFmtId="0" xfId="0" applyAlignment="1" applyBorder="1" applyFont="1">
      <alignment vertical="center"/>
    </xf>
    <xf borderId="9" fillId="4" fontId="10" numFmtId="164" xfId="0" applyAlignment="1" applyBorder="1" applyFont="1" applyNumberFormat="1">
      <alignment vertical="center"/>
    </xf>
    <xf borderId="10" fillId="4" fontId="4" numFmtId="0" xfId="0" applyAlignment="1" applyBorder="1" applyFont="1">
      <alignment vertical="center"/>
    </xf>
    <xf borderId="7" fillId="4" fontId="4" numFmtId="164" xfId="0" applyAlignment="1" applyBorder="1" applyFont="1" applyNumberFormat="1">
      <alignment vertical="center"/>
    </xf>
    <xf borderId="11" fillId="4" fontId="10" numFmtId="0" xfId="0" applyAlignment="1" applyBorder="1" applyFont="1">
      <alignment vertical="center"/>
    </xf>
    <xf borderId="11" fillId="4" fontId="8" numFmtId="0" xfId="0" applyAlignment="1" applyBorder="1" applyFont="1">
      <alignment vertical="center"/>
    </xf>
    <xf borderId="11" fillId="4" fontId="8" numFmtId="164" xfId="0" applyAlignment="1" applyBorder="1" applyFont="1" applyNumberFormat="1">
      <alignment vertical="center"/>
    </xf>
    <xf borderId="12" fillId="4" fontId="11" numFmtId="0" xfId="0" applyAlignment="1" applyBorder="1" applyFont="1">
      <alignment horizontal="left" vertical="center"/>
    </xf>
    <xf borderId="8" fillId="4" fontId="10" numFmtId="164" xfId="0" applyAlignment="1" applyBorder="1" applyFont="1" applyNumberFormat="1">
      <alignment vertical="center"/>
    </xf>
    <xf borderId="12" fillId="4" fontId="5" numFmtId="0" xfId="0" applyAlignment="1" applyBorder="1" applyFont="1">
      <alignment vertical="center"/>
    </xf>
    <xf borderId="5" fillId="4" fontId="5" numFmtId="164" xfId="0" applyAlignment="1" applyBorder="1" applyFont="1" applyNumberFormat="1">
      <alignment vertical="center"/>
    </xf>
    <xf borderId="0" fillId="0" fontId="4" numFmtId="0" xfId="0" applyFont="1"/>
    <xf borderId="8" fillId="5" fontId="12" numFmtId="0" xfId="0" applyBorder="1" applyFill="1" applyFont="1"/>
    <xf borderId="9" fillId="4" fontId="8" numFmtId="0" xfId="0" applyAlignment="1" applyBorder="1" applyFont="1">
      <alignment vertical="center"/>
    </xf>
    <xf borderId="13" fillId="4" fontId="8" numFmtId="164" xfId="0" applyAlignment="1" applyBorder="1" applyFont="1" applyNumberFormat="1">
      <alignment vertical="center"/>
    </xf>
    <xf borderId="13" fillId="4" fontId="5" numFmtId="0" xfId="0" applyAlignment="1" applyBorder="1" applyFont="1">
      <alignment vertical="center"/>
    </xf>
    <xf borderId="14" fillId="4" fontId="10" numFmtId="164" xfId="0" applyAlignment="1" applyBorder="1" applyFont="1" applyNumberFormat="1">
      <alignment vertical="center"/>
    </xf>
    <xf borderId="12" fillId="4" fontId="10" numFmtId="0" xfId="0" applyAlignment="1" applyBorder="1" applyFont="1">
      <alignment vertical="center"/>
    </xf>
    <xf borderId="13" fillId="4" fontId="10" numFmtId="164" xfId="0" applyAlignment="1" applyBorder="1" applyFont="1" applyNumberFormat="1">
      <alignment vertical="center"/>
    </xf>
    <xf borderId="15" fillId="4" fontId="5" numFmtId="0" xfId="0" applyAlignment="1" applyBorder="1" applyFont="1">
      <alignment vertical="center"/>
    </xf>
    <xf borderId="8" fillId="4" fontId="8" numFmtId="3" xfId="0" applyAlignment="1" applyBorder="1" applyFont="1" applyNumberFormat="1">
      <alignment vertical="center"/>
    </xf>
    <xf borderId="14" fillId="4" fontId="4" numFmtId="0" xfId="0" applyAlignment="1" applyBorder="1" applyFont="1">
      <alignment vertical="center"/>
    </xf>
    <xf borderId="14" fillId="4" fontId="8" numFmtId="3" xfId="0" applyAlignment="1" applyBorder="1" applyFont="1" applyNumberFormat="1">
      <alignment vertical="center"/>
    </xf>
    <xf borderId="14" fillId="5" fontId="5" numFmtId="0" xfId="0" applyBorder="1" applyFont="1"/>
    <xf borderId="0" fillId="0" fontId="8" numFmtId="3" xfId="0" applyAlignment="1" applyFont="1" applyNumberFormat="1">
      <alignment vertical="center"/>
    </xf>
    <xf borderId="0" fillId="0" fontId="4" numFmtId="0" xfId="0" applyAlignment="1" applyFont="1">
      <alignment horizontal="left" vertical="center"/>
    </xf>
    <xf borderId="10" fillId="4" fontId="10" numFmtId="164" xfId="0" applyAlignment="1" applyBorder="1" applyFont="1" applyNumberFormat="1">
      <alignment vertical="center"/>
    </xf>
    <xf borderId="13" fillId="4" fontId="8" numFmtId="0" xfId="0" applyAlignment="1" applyBorder="1" applyFont="1">
      <alignment vertical="center"/>
    </xf>
    <xf borderId="7" fillId="4" fontId="8" numFmtId="164" xfId="0" applyAlignment="1" applyBorder="1" applyFont="1" applyNumberFormat="1">
      <alignment horizontal="right" vertical="center"/>
    </xf>
    <xf borderId="14" fillId="4" fontId="10" numFmtId="164" xfId="0" applyAlignment="1" applyBorder="1" applyFont="1" applyNumberFormat="1">
      <alignment horizontal="right" vertical="center"/>
    </xf>
    <xf borderId="16" fillId="4" fontId="10" numFmtId="164" xfId="0" applyAlignment="1" applyBorder="1" applyFont="1" applyNumberFormat="1">
      <alignment horizontal="right" vertical="center"/>
    </xf>
    <xf borderId="9" fillId="4" fontId="10" numFmtId="164" xfId="0" applyAlignment="1" applyBorder="1" applyFont="1" applyNumberFormat="1">
      <alignment horizontal="right" vertical="center"/>
    </xf>
    <xf borderId="13" fillId="4" fontId="10" numFmtId="164" xfId="0" applyAlignment="1" applyBorder="1" applyFont="1" applyNumberFormat="1">
      <alignment horizontal="right" vertical="center"/>
    </xf>
    <xf borderId="17" fillId="6" fontId="13" numFmtId="0" xfId="0" applyAlignment="1" applyBorder="1" applyFill="1" applyFont="1">
      <alignment shrinkToFit="0" wrapText="1"/>
    </xf>
    <xf borderId="18" fillId="0" fontId="3" numFmtId="0" xfId="0" applyBorder="1" applyFont="1"/>
    <xf borderId="0" fillId="0" fontId="8" numFmtId="0" xfId="0" applyAlignment="1" applyFont="1">
      <alignment shrinkToFit="0" wrapText="1"/>
    </xf>
    <xf borderId="0" fillId="0" fontId="14" numFmtId="0" xfId="0" applyAlignment="1" applyFont="1">
      <alignment shrinkToFit="0" vertical="center" wrapText="1"/>
    </xf>
    <xf borderId="0" fillId="0" fontId="15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6" numFmtId="0" xfId="0" applyAlignment="1" applyFont="1">
      <alignment shrinkToFit="0" vertical="center" wrapText="1"/>
    </xf>
    <xf borderId="0" fillId="0" fontId="17" numFmtId="0" xfId="0" applyAlignment="1" applyFont="1">
      <alignment shrinkToFit="0" vertical="center" wrapText="1"/>
    </xf>
    <xf borderId="0" fillId="0" fontId="18" numFmtId="0" xfId="0" applyAlignment="1" applyFont="1">
      <alignment shrinkToFit="0" wrapText="1"/>
    </xf>
    <xf borderId="8" fillId="5" fontId="19" numFmtId="0" xfId="0" applyAlignment="1" applyBorder="1" applyFont="1">
      <alignment shrinkToFit="0" wrapText="1"/>
    </xf>
    <xf borderId="8" fillId="7" fontId="17" numFmtId="0" xfId="0" applyAlignment="1" applyBorder="1" applyFill="1" applyFont="1">
      <alignment vertical="center"/>
    </xf>
    <xf borderId="8" fillId="5" fontId="17" numFmtId="0" xfId="0" applyAlignment="1" applyBorder="1" applyFont="1">
      <alignment vertical="center"/>
    </xf>
    <xf borderId="5" fillId="3" fontId="7" numFmtId="1" xfId="0" applyAlignment="1" applyBorder="1" applyFont="1" applyNumberFormat="1">
      <alignment horizontal="center" vertical="center"/>
    </xf>
    <xf borderId="5" fillId="8" fontId="7" numFmtId="1" xfId="0" applyAlignment="1" applyBorder="1" applyFill="1" applyFont="1" applyNumberFormat="1">
      <alignment horizontal="center" vertical="center"/>
    </xf>
    <xf borderId="7" fillId="3" fontId="7" numFmtId="1" xfId="0" applyAlignment="1" applyBorder="1" applyFont="1" applyNumberFormat="1">
      <alignment horizontal="center" vertical="center"/>
    </xf>
    <xf borderId="7" fillId="8" fontId="7" numFmtId="1" xfId="0" applyAlignment="1" applyBorder="1" applyFont="1" applyNumberFormat="1">
      <alignment horizontal="center" vertical="center"/>
    </xf>
    <xf borderId="12" fillId="4" fontId="20" numFmtId="0" xfId="0" applyAlignment="1" applyBorder="1" applyFont="1">
      <alignment vertical="center"/>
    </xf>
    <xf borderId="12" fillId="4" fontId="8" numFmtId="0" xfId="0" applyAlignment="1" applyBorder="1" applyFont="1">
      <alignment vertical="center"/>
    </xf>
    <xf borderId="19" fillId="4" fontId="8" numFmtId="0" xfId="0" applyAlignment="1" applyBorder="1" applyFont="1">
      <alignment vertical="center"/>
    </xf>
    <xf borderId="19" fillId="4" fontId="4" numFmtId="0" xfId="0" applyAlignment="1" applyBorder="1" applyFont="1">
      <alignment vertical="center"/>
    </xf>
    <xf borderId="20" fillId="4" fontId="10" numFmtId="0" xfId="0" applyAlignment="1" applyBorder="1" applyFont="1">
      <alignment vertical="center"/>
    </xf>
    <xf borderId="20" fillId="4" fontId="8" numFmtId="0" xfId="0" applyAlignment="1" applyBorder="1" applyFont="1">
      <alignment vertical="center"/>
    </xf>
    <xf borderId="9" fillId="4" fontId="5" numFmtId="164" xfId="0" applyAlignment="1" applyBorder="1" applyFont="1" applyNumberFormat="1">
      <alignment vertical="center"/>
    </xf>
    <xf borderId="9" fillId="7" fontId="5" numFmtId="164" xfId="0" applyAlignment="1" applyBorder="1" applyFont="1" applyNumberFormat="1">
      <alignment vertical="center"/>
    </xf>
    <xf borderId="9" fillId="7" fontId="10" numFmtId="164" xfId="0" applyAlignment="1" applyBorder="1" applyFont="1" applyNumberFormat="1">
      <alignment vertical="center"/>
    </xf>
    <xf borderId="7" fillId="4" fontId="4" numFmtId="164" xfId="0" applyAlignment="1" applyBorder="1" applyFont="1" applyNumberFormat="1">
      <alignment horizontal="right" vertical="center"/>
    </xf>
    <xf borderId="9" fillId="4" fontId="5" numFmtId="0" xfId="0" applyAlignment="1" applyBorder="1" applyFont="1">
      <alignment vertical="center"/>
    </xf>
    <xf borderId="7" fillId="4" fontId="5" numFmtId="0" xfId="0" applyAlignment="1" applyBorder="1" applyFont="1">
      <alignment vertical="center"/>
    </xf>
    <xf borderId="8" fillId="4" fontId="4" numFmtId="0" xfId="0" applyAlignment="1" applyBorder="1" applyFont="1">
      <alignment vertical="center"/>
    </xf>
    <xf borderId="8" fillId="4" fontId="8" numFmtId="1" xfId="0" applyAlignment="1" applyBorder="1" applyFont="1" applyNumberFormat="1">
      <alignment vertical="center"/>
    </xf>
    <xf borderId="14" fillId="7" fontId="8" numFmtId="3" xfId="0" applyAlignment="1" applyBorder="1" applyFont="1" applyNumberFormat="1">
      <alignment vertical="center"/>
    </xf>
    <xf borderId="14" fillId="4" fontId="4" numFmtId="3" xfId="0" applyAlignment="1" applyBorder="1" applyFont="1" applyNumberFormat="1">
      <alignment vertical="center"/>
    </xf>
    <xf borderId="0" fillId="0" fontId="4" numFmtId="0" xfId="0" applyAlignment="1" applyFont="1">
      <alignment readingOrder="0" vertical="center"/>
    </xf>
    <xf borderId="0" fillId="0" fontId="8" numFmtId="1" xfId="0" applyAlignment="1" applyFont="1" applyNumberFormat="1">
      <alignment vertical="center"/>
    </xf>
    <xf borderId="0" fillId="0" fontId="8" numFmtId="10" xfId="0" applyAlignment="1" applyFont="1" applyNumberFormat="1">
      <alignment vertical="center"/>
    </xf>
    <xf borderId="0" fillId="0" fontId="4" numFmtId="10" xfId="0" applyAlignment="1" applyFont="1" applyNumberFormat="1">
      <alignment vertical="center"/>
    </xf>
    <xf borderId="1" fillId="2" fontId="2" numFmtId="0" xfId="0" applyAlignment="1" applyBorder="1" applyFont="1">
      <alignment horizontal="left" readingOrder="0" vertical="center"/>
    </xf>
    <xf borderId="5" fillId="3" fontId="2" numFmtId="3" xfId="0" applyAlignment="1" applyBorder="1" applyFont="1" applyNumberFormat="1">
      <alignment horizontal="center" readingOrder="0" vertical="center"/>
    </xf>
    <xf borderId="9" fillId="4" fontId="8" numFmtId="10" xfId="0" applyAlignment="1" applyBorder="1" applyFont="1" applyNumberFormat="1">
      <alignment vertical="center"/>
    </xf>
    <xf borderId="21" fillId="4" fontId="5" numFmtId="0" xfId="0" applyAlignment="1" applyBorder="1" applyFont="1">
      <alignment vertical="center"/>
    </xf>
    <xf borderId="14" fillId="4" fontId="10" numFmtId="10" xfId="0" applyAlignment="1" applyBorder="1" applyFont="1" applyNumberFormat="1">
      <alignment vertical="center"/>
    </xf>
    <xf borderId="22" fillId="4" fontId="10" numFmtId="10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5">
      <c r="A5" s="1" t="s">
        <v>3</v>
      </c>
    </row>
    <row r="6">
      <c r="A6" s="1" t="s">
        <v>4</v>
      </c>
    </row>
    <row r="7">
      <c r="A7" s="1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8.88"/>
    <col customWidth="1" min="2" max="4" width="14.88"/>
    <col customWidth="1" min="5" max="26" width="10.75"/>
  </cols>
  <sheetData>
    <row r="1" ht="12.75" customHeight="1">
      <c r="A1" s="2" t="s">
        <v>6</v>
      </c>
      <c r="B1" s="3"/>
      <c r="C1" s="3"/>
      <c r="D1" s="4"/>
      <c r="E1" s="5"/>
      <c r="F1" s="6" t="s">
        <v>7</v>
      </c>
      <c r="G1" s="7" t="s">
        <v>8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75" customHeight="1">
      <c r="A2" s="8" t="s">
        <v>9</v>
      </c>
      <c r="B2" s="9" t="s">
        <v>10</v>
      </c>
      <c r="C2" s="9" t="s">
        <v>11</v>
      </c>
      <c r="D2" s="9" t="s">
        <v>12</v>
      </c>
      <c r="E2" s="10"/>
      <c r="F2" s="5"/>
      <c r="G2" s="5" t="s">
        <v>13</v>
      </c>
      <c r="H2" s="5"/>
      <c r="I2" s="5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75" customHeight="1">
      <c r="A3" s="11"/>
      <c r="B3" s="12" t="s">
        <v>14</v>
      </c>
      <c r="C3" s="12" t="s">
        <v>14</v>
      </c>
      <c r="D3" s="12" t="s">
        <v>14</v>
      </c>
      <c r="E3" s="10"/>
      <c r="F3" s="5"/>
      <c r="G3" s="5"/>
      <c r="H3" s="5"/>
      <c r="I3" s="5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13" t="s">
        <v>15</v>
      </c>
      <c r="B4" s="14"/>
      <c r="C4" s="14"/>
      <c r="D4" s="14"/>
      <c r="E4" s="10"/>
      <c r="F4" s="5"/>
      <c r="H4" s="5"/>
      <c r="I4" s="5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15" t="s">
        <v>16</v>
      </c>
      <c r="B5" s="14">
        <f t="shared" ref="B5:D5" si="1">B16</f>
        <v>8537</v>
      </c>
      <c r="C5" s="14">
        <f t="shared" si="1"/>
        <v>9233</v>
      </c>
      <c r="D5" s="14">
        <f t="shared" si="1"/>
        <v>9670</v>
      </c>
      <c r="E5" s="10"/>
      <c r="F5" s="5"/>
      <c r="H5" s="5"/>
      <c r="I5" s="5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16" t="s">
        <v>17</v>
      </c>
      <c r="B6" s="17">
        <f t="shared" ref="B6:D6" si="2">-B18</f>
        <v>-6183.95</v>
      </c>
      <c r="C6" s="17">
        <f t="shared" si="2"/>
        <v>-6269.55</v>
      </c>
      <c r="D6" s="17">
        <f t="shared" si="2"/>
        <v>-6415.5</v>
      </c>
      <c r="E6" s="10"/>
      <c r="F6" s="5"/>
      <c r="H6" s="5"/>
      <c r="I6" s="5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18" t="s">
        <v>18</v>
      </c>
      <c r="B7" s="19">
        <f t="shared" ref="B7:D7" si="3">SUM(B5:B6)</f>
        <v>2353.05</v>
      </c>
      <c r="C7" s="19">
        <f t="shared" si="3"/>
        <v>2963.45</v>
      </c>
      <c r="D7" s="19">
        <f t="shared" si="3"/>
        <v>3254.5</v>
      </c>
      <c r="E7" s="5"/>
      <c r="F7" s="5"/>
      <c r="G7" s="5"/>
      <c r="H7" s="5"/>
      <c r="I7" s="5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15" t="s">
        <v>19</v>
      </c>
      <c r="B8" s="14">
        <v>-130.0</v>
      </c>
      <c r="C8" s="14">
        <v>-143.0</v>
      </c>
      <c r="D8" s="14">
        <v>-148.0</v>
      </c>
      <c r="E8" s="10"/>
      <c r="F8" s="5"/>
      <c r="G8" s="5"/>
      <c r="H8" s="5"/>
      <c r="I8" s="5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15" t="s">
        <v>20</v>
      </c>
      <c r="B9" s="14">
        <f t="shared" ref="B9:D9" si="4">-0.267*B10</f>
        <v>198.381</v>
      </c>
      <c r="C9" s="14">
        <f t="shared" si="4"/>
        <v>201.051</v>
      </c>
      <c r="D9" s="14">
        <f t="shared" si="4"/>
        <v>202.653</v>
      </c>
      <c r="E9" s="10"/>
      <c r="F9" s="5"/>
      <c r="G9" s="5"/>
      <c r="H9" s="5"/>
      <c r="I9" s="5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20" t="s">
        <v>21</v>
      </c>
      <c r="B10" s="21">
        <v>-743.0</v>
      </c>
      <c r="C10" s="21">
        <v>-753.0</v>
      </c>
      <c r="D10" s="21">
        <v>-759.0</v>
      </c>
      <c r="E10" s="10"/>
      <c r="F10" s="5"/>
      <c r="G10" s="5"/>
      <c r="H10" s="5"/>
      <c r="I10" s="5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22" t="s">
        <v>22</v>
      </c>
      <c r="B11" s="19">
        <f t="shared" ref="B11:D11" si="5">SUM(B7:B10)</f>
        <v>1678.431</v>
      </c>
      <c r="C11" s="19">
        <f t="shared" si="5"/>
        <v>2268.501</v>
      </c>
      <c r="D11" s="19">
        <f t="shared" si="5"/>
        <v>2550.153</v>
      </c>
      <c r="E11" s="5"/>
      <c r="F11" s="5"/>
      <c r="G11" s="5"/>
      <c r="H11" s="5"/>
      <c r="I11" s="5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23"/>
      <c r="B12" s="24"/>
      <c r="C12" s="24"/>
      <c r="D12" s="24"/>
      <c r="E12" s="5"/>
      <c r="F12" s="5"/>
      <c r="G12" s="5"/>
      <c r="H12" s="5"/>
      <c r="I12" s="5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25" t="s">
        <v>23</v>
      </c>
      <c r="B13" s="26"/>
      <c r="C13" s="26"/>
      <c r="D13" s="26"/>
      <c r="E13" s="5"/>
      <c r="F13" s="5"/>
      <c r="G13" s="5"/>
      <c r="H13" s="5"/>
      <c r="I13" s="5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27" t="s">
        <v>24</v>
      </c>
      <c r="B14" s="28">
        <v>2812.0</v>
      </c>
      <c r="C14" s="28">
        <v>3375.0</v>
      </c>
      <c r="D14" s="28">
        <v>3690.0</v>
      </c>
      <c r="E14" s="29"/>
      <c r="F14" s="5"/>
      <c r="G14" s="5"/>
      <c r="H14" s="30"/>
      <c r="I14" s="3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31" t="s">
        <v>25</v>
      </c>
      <c r="B15" s="17">
        <v>5725.0</v>
      </c>
      <c r="C15" s="17">
        <v>5858.0</v>
      </c>
      <c r="D15" s="32">
        <v>5980.0</v>
      </c>
      <c r="E15" s="29"/>
      <c r="F15" s="5"/>
      <c r="G15" s="5"/>
      <c r="H15" s="5"/>
      <c r="I15" s="5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33" t="s">
        <v>16</v>
      </c>
      <c r="B16" s="34">
        <f t="shared" ref="B16:D16" si="6">SUM(B14:B15)</f>
        <v>8537</v>
      </c>
      <c r="C16" s="34">
        <f t="shared" si="6"/>
        <v>9233</v>
      </c>
      <c r="D16" s="34">
        <f t="shared" si="6"/>
        <v>9670</v>
      </c>
      <c r="E16" s="29"/>
      <c r="F16" s="5"/>
      <c r="G16" s="5"/>
      <c r="H16" s="5"/>
      <c r="I16" s="5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35"/>
      <c r="B17" s="19"/>
      <c r="C17" s="36"/>
      <c r="D17" s="36"/>
      <c r="E17" s="29"/>
      <c r="F17" s="5"/>
      <c r="G17" s="5"/>
      <c r="H17" s="5"/>
      <c r="I17" s="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37" t="s">
        <v>17</v>
      </c>
      <c r="B18" s="34">
        <v>6183.95</v>
      </c>
      <c r="C18" s="34">
        <v>6269.549999999999</v>
      </c>
      <c r="D18" s="34">
        <v>6415.5</v>
      </c>
      <c r="E18" s="29"/>
      <c r="F18" s="5"/>
      <c r="G18" s="5"/>
      <c r="H18" s="5"/>
      <c r="I18" s="5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15"/>
      <c r="B19" s="38"/>
      <c r="C19" s="38"/>
      <c r="D19" s="38"/>
      <c r="E19" s="5"/>
      <c r="F19" s="5"/>
      <c r="G19" s="5"/>
      <c r="H19" s="5"/>
      <c r="I19" s="5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39" t="s">
        <v>26</v>
      </c>
      <c r="B20" s="40">
        <v>4085.0</v>
      </c>
      <c r="C20" s="40">
        <v>4195.0</v>
      </c>
      <c r="D20" s="40">
        <v>4409.0</v>
      </c>
      <c r="E20" s="5"/>
      <c r="F20" s="5"/>
      <c r="G20" s="5"/>
      <c r="H20" s="5"/>
      <c r="I20" s="5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41" t="s">
        <v>27</v>
      </c>
      <c r="B21" s="40">
        <f t="shared" ref="B21:D21" si="7">B14*1000/B20/12</f>
        <v>57.36434109</v>
      </c>
      <c r="C21" s="40">
        <f t="shared" si="7"/>
        <v>67.04410012</v>
      </c>
      <c r="D21" s="40">
        <f t="shared" si="7"/>
        <v>69.74370606</v>
      </c>
      <c r="E21" s="5"/>
      <c r="F21" s="5"/>
      <c r="G21" s="5"/>
      <c r="H21" s="5"/>
      <c r="I21" s="5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10"/>
      <c r="B22" s="42"/>
      <c r="C22" s="42"/>
      <c r="D22" s="42"/>
      <c r="E22" s="5"/>
      <c r="F22" s="5"/>
      <c r="G22" s="5"/>
      <c r="H22" s="5"/>
      <c r="I22" s="5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B23" s="42"/>
      <c r="C23" s="42"/>
      <c r="D23" s="42"/>
      <c r="E23" s="10"/>
      <c r="F23" s="10"/>
      <c r="G23" s="10"/>
      <c r="H23" s="10"/>
      <c r="I23" s="5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42"/>
      <c r="B24" s="42"/>
      <c r="C24" s="42"/>
      <c r="D24" s="42"/>
      <c r="E24" s="10"/>
      <c r="F24" s="10"/>
      <c r="G24" s="10"/>
      <c r="H24" s="10"/>
      <c r="I24" s="5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42"/>
      <c r="C25" s="42"/>
      <c r="D25" s="42"/>
      <c r="E25" s="10"/>
      <c r="F25" s="10"/>
      <c r="G25" s="10"/>
      <c r="H25" s="10"/>
      <c r="I25" s="5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42"/>
      <c r="C26" s="42"/>
      <c r="D26" s="42"/>
      <c r="E26" s="10"/>
      <c r="F26" s="10"/>
      <c r="G26" s="10"/>
      <c r="H26" s="10"/>
      <c r="I26" s="5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42"/>
      <c r="C27" s="42"/>
      <c r="D27" s="42"/>
      <c r="E27" s="10"/>
      <c r="F27" s="10"/>
      <c r="G27" s="10"/>
      <c r="H27" s="10"/>
      <c r="I27" s="5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42"/>
      <c r="C28" s="42"/>
      <c r="D28" s="42"/>
      <c r="E28" s="10"/>
      <c r="F28" s="10"/>
      <c r="G28" s="10"/>
      <c r="H28" s="10"/>
      <c r="I28" s="5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42"/>
      <c r="C29" s="42"/>
      <c r="D29" s="42"/>
      <c r="E29" s="10"/>
      <c r="F29" s="10"/>
      <c r="G29" s="10"/>
      <c r="H29" s="10"/>
      <c r="I29" s="5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42"/>
      <c r="C30" s="42"/>
      <c r="D30" s="42"/>
      <c r="E30" s="10"/>
      <c r="F30" s="10"/>
      <c r="G30" s="10"/>
      <c r="H30" s="10"/>
      <c r="I30" s="5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42"/>
      <c r="C31" s="42"/>
      <c r="D31" s="42"/>
      <c r="E31" s="10"/>
      <c r="F31" s="10"/>
      <c r="G31" s="10"/>
      <c r="H31" s="10"/>
      <c r="I31" s="5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42"/>
      <c r="C32" s="42"/>
      <c r="D32" s="42"/>
      <c r="E32" s="10"/>
      <c r="F32" s="10"/>
      <c r="G32" s="10"/>
      <c r="H32" s="10"/>
      <c r="I32" s="5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42"/>
      <c r="C33" s="42"/>
      <c r="D33" s="42"/>
      <c r="E33" s="10"/>
      <c r="F33" s="10"/>
      <c r="G33" s="10"/>
      <c r="H33" s="10"/>
      <c r="I33" s="5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42"/>
      <c r="C34" s="42"/>
      <c r="D34" s="42"/>
      <c r="E34" s="10"/>
      <c r="F34" s="10"/>
      <c r="G34" s="10"/>
      <c r="H34" s="10"/>
      <c r="I34" s="5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42"/>
      <c r="C35" s="42"/>
      <c r="D35" s="42"/>
      <c r="E35" s="10"/>
      <c r="F35" s="10"/>
      <c r="G35" s="10"/>
      <c r="H35" s="10"/>
      <c r="I35" s="5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42"/>
      <c r="C36" s="42"/>
      <c r="D36" s="42"/>
      <c r="E36" s="10"/>
      <c r="F36" s="10"/>
      <c r="G36" s="10"/>
      <c r="H36" s="10"/>
      <c r="I36" s="5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42"/>
      <c r="C37" s="42"/>
      <c r="D37" s="42"/>
      <c r="E37" s="10"/>
      <c r="F37" s="10"/>
      <c r="G37" s="10"/>
      <c r="H37" s="10"/>
      <c r="I37" s="5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42"/>
      <c r="C38" s="42"/>
      <c r="D38" s="42"/>
      <c r="E38" s="10"/>
      <c r="F38" s="10"/>
      <c r="G38" s="10"/>
      <c r="H38" s="10"/>
      <c r="I38" s="5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42"/>
      <c r="C39" s="42"/>
      <c r="D39" s="42"/>
      <c r="E39" s="10"/>
      <c r="F39" s="10"/>
      <c r="G39" s="10"/>
      <c r="H39" s="10"/>
      <c r="I39" s="5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42"/>
      <c r="C40" s="42"/>
      <c r="D40" s="42"/>
      <c r="E40" s="10"/>
      <c r="F40" s="10"/>
      <c r="G40" s="10"/>
      <c r="H40" s="10"/>
      <c r="I40" s="5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42"/>
      <c r="C41" s="42"/>
      <c r="D41" s="42"/>
      <c r="E41" s="10"/>
      <c r="F41" s="10"/>
      <c r="G41" s="10"/>
      <c r="H41" s="10"/>
      <c r="I41" s="5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42"/>
      <c r="C42" s="42"/>
      <c r="D42" s="42"/>
      <c r="E42" s="10"/>
      <c r="F42" s="10"/>
      <c r="G42" s="10"/>
      <c r="H42" s="10"/>
      <c r="I42" s="5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42"/>
      <c r="C43" s="42"/>
      <c r="D43" s="42"/>
      <c r="E43" s="10"/>
      <c r="F43" s="10"/>
      <c r="G43" s="10"/>
      <c r="H43" s="10"/>
      <c r="I43" s="5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42"/>
      <c r="C44" s="42"/>
      <c r="D44" s="42"/>
      <c r="E44" s="10"/>
      <c r="F44" s="10"/>
      <c r="G44" s="10"/>
      <c r="H44" s="10"/>
      <c r="I44" s="5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42"/>
      <c r="C45" s="42"/>
      <c r="D45" s="42"/>
      <c r="E45" s="10"/>
      <c r="F45" s="10"/>
      <c r="G45" s="10"/>
      <c r="H45" s="10"/>
      <c r="I45" s="5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42"/>
      <c r="C46" s="42"/>
      <c r="D46" s="42"/>
      <c r="E46" s="10"/>
      <c r="F46" s="10"/>
      <c r="G46" s="10"/>
      <c r="H46" s="10"/>
      <c r="I46" s="5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42"/>
      <c r="C47" s="42"/>
      <c r="D47" s="42"/>
      <c r="E47" s="10"/>
      <c r="F47" s="10"/>
      <c r="G47" s="10"/>
      <c r="H47" s="10"/>
      <c r="I47" s="5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42"/>
      <c r="C48" s="42"/>
      <c r="D48" s="42"/>
      <c r="E48" s="10"/>
      <c r="F48" s="10"/>
      <c r="G48" s="10"/>
      <c r="H48" s="10"/>
      <c r="I48" s="5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42"/>
      <c r="C49" s="42"/>
      <c r="D49" s="42"/>
      <c r="E49" s="10"/>
      <c r="F49" s="10"/>
      <c r="G49" s="10"/>
      <c r="H49" s="10"/>
      <c r="I49" s="5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42"/>
      <c r="C50" s="42"/>
      <c r="D50" s="42"/>
      <c r="E50" s="10"/>
      <c r="F50" s="10"/>
      <c r="G50" s="10"/>
      <c r="H50" s="10"/>
      <c r="I50" s="5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42"/>
      <c r="C51" s="42"/>
      <c r="D51" s="42"/>
      <c r="E51" s="10"/>
      <c r="F51" s="10"/>
      <c r="G51" s="10"/>
      <c r="H51" s="10"/>
      <c r="I51" s="5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42"/>
      <c r="C52" s="42"/>
      <c r="D52" s="42"/>
      <c r="E52" s="10"/>
      <c r="F52" s="10"/>
      <c r="G52" s="10"/>
      <c r="H52" s="10"/>
      <c r="I52" s="5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42"/>
      <c r="C53" s="42"/>
      <c r="D53" s="42"/>
      <c r="E53" s="10"/>
      <c r="F53" s="10"/>
      <c r="G53" s="10"/>
      <c r="H53" s="10"/>
      <c r="I53" s="5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42"/>
      <c r="C54" s="42"/>
      <c r="D54" s="42"/>
      <c r="E54" s="10"/>
      <c r="F54" s="10"/>
      <c r="G54" s="10"/>
      <c r="H54" s="10"/>
      <c r="I54" s="5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42"/>
      <c r="C55" s="42"/>
      <c r="D55" s="42"/>
      <c r="E55" s="10"/>
      <c r="F55" s="10"/>
      <c r="G55" s="10"/>
      <c r="H55" s="10"/>
      <c r="I55" s="5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42"/>
      <c r="C56" s="42"/>
      <c r="D56" s="42"/>
      <c r="E56" s="10"/>
      <c r="F56" s="10"/>
      <c r="G56" s="10"/>
      <c r="H56" s="10"/>
      <c r="I56" s="5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42"/>
      <c r="C57" s="42"/>
      <c r="D57" s="42"/>
      <c r="E57" s="10"/>
      <c r="F57" s="10"/>
      <c r="G57" s="10"/>
      <c r="H57" s="10"/>
      <c r="I57" s="5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42"/>
      <c r="C58" s="42"/>
      <c r="D58" s="42"/>
      <c r="E58" s="10"/>
      <c r="F58" s="10"/>
      <c r="G58" s="10"/>
      <c r="H58" s="10"/>
      <c r="I58" s="5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42"/>
      <c r="C59" s="42"/>
      <c r="D59" s="42"/>
      <c r="E59" s="10"/>
      <c r="F59" s="10"/>
      <c r="G59" s="10"/>
      <c r="H59" s="10"/>
      <c r="I59" s="5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42"/>
      <c r="C60" s="42"/>
      <c r="D60" s="42"/>
      <c r="E60" s="10"/>
      <c r="F60" s="10"/>
      <c r="G60" s="10"/>
      <c r="H60" s="10"/>
      <c r="I60" s="5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42"/>
      <c r="C61" s="42"/>
      <c r="D61" s="42"/>
      <c r="E61" s="10"/>
      <c r="F61" s="10"/>
      <c r="G61" s="10"/>
      <c r="H61" s="10"/>
      <c r="I61" s="5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42"/>
      <c r="C62" s="42"/>
      <c r="D62" s="42"/>
      <c r="E62" s="10"/>
      <c r="F62" s="10"/>
      <c r="G62" s="10"/>
      <c r="H62" s="10"/>
      <c r="I62" s="5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42"/>
      <c r="C63" s="42"/>
      <c r="D63" s="42"/>
      <c r="E63" s="10"/>
      <c r="F63" s="10"/>
      <c r="G63" s="10"/>
      <c r="H63" s="10"/>
      <c r="I63" s="5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42"/>
      <c r="C64" s="42"/>
      <c r="D64" s="42"/>
      <c r="E64" s="10"/>
      <c r="F64" s="10"/>
      <c r="G64" s="10"/>
      <c r="H64" s="10"/>
      <c r="I64" s="5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42"/>
      <c r="C65" s="42"/>
      <c r="D65" s="42"/>
      <c r="E65" s="10"/>
      <c r="F65" s="10"/>
      <c r="G65" s="10"/>
      <c r="H65" s="10"/>
      <c r="I65" s="5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42"/>
      <c r="C66" s="42"/>
      <c r="D66" s="42"/>
      <c r="E66" s="10"/>
      <c r="F66" s="10"/>
      <c r="G66" s="10"/>
      <c r="H66" s="10"/>
      <c r="I66" s="5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42"/>
      <c r="C67" s="42"/>
      <c r="D67" s="42"/>
      <c r="E67" s="10"/>
      <c r="F67" s="10"/>
      <c r="G67" s="10"/>
      <c r="H67" s="10"/>
      <c r="I67" s="5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42"/>
      <c r="C68" s="42"/>
      <c r="D68" s="42"/>
      <c r="E68" s="10"/>
      <c r="F68" s="10"/>
      <c r="G68" s="10"/>
      <c r="H68" s="10"/>
      <c r="I68" s="5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42"/>
      <c r="C69" s="42"/>
      <c r="D69" s="42"/>
      <c r="E69" s="10"/>
      <c r="F69" s="10"/>
      <c r="G69" s="10"/>
      <c r="H69" s="10"/>
      <c r="I69" s="5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42"/>
      <c r="C70" s="42"/>
      <c r="D70" s="42"/>
      <c r="E70" s="10"/>
      <c r="F70" s="10"/>
      <c r="G70" s="10"/>
      <c r="H70" s="10"/>
      <c r="I70" s="5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42"/>
      <c r="C71" s="42"/>
      <c r="D71" s="42"/>
      <c r="E71" s="10"/>
      <c r="F71" s="10"/>
      <c r="G71" s="10"/>
      <c r="H71" s="10"/>
      <c r="I71" s="5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42"/>
      <c r="C72" s="42"/>
      <c r="D72" s="42"/>
      <c r="E72" s="10"/>
      <c r="F72" s="10"/>
      <c r="G72" s="10"/>
      <c r="H72" s="10"/>
      <c r="I72" s="5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42"/>
      <c r="C73" s="42"/>
      <c r="D73" s="42"/>
      <c r="E73" s="10"/>
      <c r="F73" s="10"/>
      <c r="G73" s="10"/>
      <c r="H73" s="10"/>
      <c r="I73" s="5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42"/>
      <c r="C74" s="42"/>
      <c r="D74" s="42"/>
      <c r="E74" s="10"/>
      <c r="F74" s="10"/>
      <c r="G74" s="10"/>
      <c r="H74" s="10"/>
      <c r="I74" s="5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42"/>
      <c r="C75" s="42"/>
      <c r="D75" s="42"/>
      <c r="E75" s="10"/>
      <c r="F75" s="10"/>
      <c r="G75" s="10"/>
      <c r="H75" s="10"/>
      <c r="I75" s="5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42"/>
      <c r="C76" s="42"/>
      <c r="D76" s="42"/>
      <c r="E76" s="10"/>
      <c r="F76" s="10"/>
      <c r="G76" s="10"/>
      <c r="H76" s="10"/>
      <c r="I76" s="5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42"/>
      <c r="C77" s="42"/>
      <c r="D77" s="42"/>
      <c r="E77" s="10"/>
      <c r="F77" s="10"/>
      <c r="G77" s="10"/>
      <c r="H77" s="10"/>
      <c r="I77" s="5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42"/>
      <c r="C78" s="42"/>
      <c r="D78" s="42"/>
      <c r="E78" s="10"/>
      <c r="F78" s="10"/>
      <c r="G78" s="10"/>
      <c r="H78" s="10"/>
      <c r="I78" s="5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42"/>
      <c r="C79" s="42"/>
      <c r="D79" s="42"/>
      <c r="E79" s="10"/>
      <c r="F79" s="10"/>
      <c r="G79" s="10"/>
      <c r="H79" s="10"/>
      <c r="I79" s="5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42"/>
      <c r="C80" s="42"/>
      <c r="D80" s="42"/>
      <c r="E80" s="10"/>
      <c r="F80" s="10"/>
      <c r="G80" s="10"/>
      <c r="H80" s="10"/>
      <c r="I80" s="5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42"/>
      <c r="C81" s="42"/>
      <c r="D81" s="42"/>
      <c r="E81" s="10"/>
      <c r="F81" s="10"/>
      <c r="G81" s="10"/>
      <c r="H81" s="10"/>
      <c r="I81" s="5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42"/>
      <c r="C82" s="42"/>
      <c r="D82" s="42"/>
      <c r="E82" s="10"/>
      <c r="F82" s="10"/>
      <c r="G82" s="10"/>
      <c r="H82" s="10"/>
      <c r="I82" s="5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42"/>
      <c r="C83" s="42"/>
      <c r="D83" s="42"/>
      <c r="E83" s="10"/>
      <c r="F83" s="10"/>
      <c r="G83" s="10"/>
      <c r="H83" s="10"/>
      <c r="I83" s="5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42"/>
      <c r="C84" s="42"/>
      <c r="D84" s="42"/>
      <c r="E84" s="10"/>
      <c r="F84" s="10"/>
      <c r="G84" s="10"/>
      <c r="H84" s="10"/>
      <c r="I84" s="5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42"/>
      <c r="C85" s="42"/>
      <c r="D85" s="42"/>
      <c r="E85" s="10"/>
      <c r="F85" s="10"/>
      <c r="G85" s="10"/>
      <c r="H85" s="10"/>
      <c r="I85" s="5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42"/>
      <c r="C86" s="42"/>
      <c r="D86" s="42"/>
      <c r="E86" s="10"/>
      <c r="F86" s="10"/>
      <c r="G86" s="10"/>
      <c r="H86" s="10"/>
      <c r="I86" s="5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42"/>
      <c r="C87" s="42"/>
      <c r="D87" s="42"/>
      <c r="E87" s="10"/>
      <c r="F87" s="10"/>
      <c r="G87" s="10"/>
      <c r="H87" s="10"/>
      <c r="I87" s="5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42"/>
      <c r="C88" s="42"/>
      <c r="D88" s="42"/>
      <c r="E88" s="10"/>
      <c r="F88" s="10"/>
      <c r="G88" s="10"/>
      <c r="H88" s="10"/>
      <c r="I88" s="5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42"/>
      <c r="C89" s="42"/>
      <c r="D89" s="42"/>
      <c r="E89" s="10"/>
      <c r="F89" s="10"/>
      <c r="G89" s="10"/>
      <c r="H89" s="10"/>
      <c r="I89" s="5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42"/>
      <c r="C90" s="42"/>
      <c r="D90" s="42"/>
      <c r="E90" s="10"/>
      <c r="F90" s="10"/>
      <c r="G90" s="10"/>
      <c r="H90" s="10"/>
      <c r="I90" s="5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42"/>
      <c r="C91" s="42"/>
      <c r="D91" s="42"/>
      <c r="E91" s="10"/>
      <c r="F91" s="10"/>
      <c r="G91" s="10"/>
      <c r="H91" s="10"/>
      <c r="I91" s="5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42"/>
      <c r="C92" s="42"/>
      <c r="D92" s="42"/>
      <c r="E92" s="10"/>
      <c r="F92" s="10"/>
      <c r="G92" s="10"/>
      <c r="H92" s="10"/>
      <c r="I92" s="5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42"/>
      <c r="C93" s="42"/>
      <c r="D93" s="42"/>
      <c r="E93" s="10"/>
      <c r="F93" s="10"/>
      <c r="G93" s="10"/>
      <c r="H93" s="10"/>
      <c r="I93" s="5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42"/>
      <c r="C94" s="42"/>
      <c r="D94" s="42"/>
      <c r="E94" s="10"/>
      <c r="F94" s="10"/>
      <c r="G94" s="10"/>
      <c r="H94" s="10"/>
      <c r="I94" s="5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42"/>
      <c r="C95" s="42"/>
      <c r="D95" s="42"/>
      <c r="E95" s="10"/>
      <c r="F95" s="10"/>
      <c r="G95" s="10"/>
      <c r="H95" s="10"/>
      <c r="I95" s="5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42"/>
      <c r="C96" s="42"/>
      <c r="D96" s="42"/>
      <c r="E96" s="10"/>
      <c r="F96" s="10"/>
      <c r="G96" s="10"/>
      <c r="H96" s="10"/>
      <c r="I96" s="5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42"/>
      <c r="C97" s="42"/>
      <c r="D97" s="42"/>
      <c r="E97" s="10"/>
      <c r="F97" s="10"/>
      <c r="G97" s="10"/>
      <c r="H97" s="10"/>
      <c r="I97" s="5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42"/>
      <c r="C98" s="42"/>
      <c r="D98" s="42"/>
      <c r="E98" s="10"/>
      <c r="F98" s="10"/>
      <c r="G98" s="10"/>
      <c r="H98" s="10"/>
      <c r="I98" s="5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42"/>
      <c r="C99" s="42"/>
      <c r="D99" s="42"/>
      <c r="E99" s="10"/>
      <c r="F99" s="10"/>
      <c r="G99" s="10"/>
      <c r="H99" s="10"/>
      <c r="I99" s="5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42"/>
      <c r="C100" s="42"/>
      <c r="D100" s="42"/>
      <c r="E100" s="10"/>
      <c r="F100" s="10"/>
      <c r="G100" s="10"/>
      <c r="H100" s="10"/>
      <c r="I100" s="5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42"/>
      <c r="C101" s="42"/>
      <c r="D101" s="42"/>
      <c r="E101" s="10"/>
      <c r="F101" s="10"/>
      <c r="G101" s="10"/>
      <c r="H101" s="10"/>
      <c r="I101" s="5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42"/>
      <c r="C102" s="42"/>
      <c r="D102" s="42"/>
      <c r="E102" s="10"/>
      <c r="F102" s="10"/>
      <c r="G102" s="10"/>
      <c r="H102" s="10"/>
      <c r="I102" s="5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42"/>
      <c r="C103" s="42"/>
      <c r="D103" s="42"/>
      <c r="E103" s="10"/>
      <c r="F103" s="10"/>
      <c r="G103" s="10"/>
      <c r="H103" s="10"/>
      <c r="I103" s="5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42"/>
      <c r="C104" s="42"/>
      <c r="D104" s="42"/>
      <c r="E104" s="10"/>
      <c r="F104" s="10"/>
      <c r="G104" s="10"/>
      <c r="H104" s="10"/>
      <c r="I104" s="5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42"/>
      <c r="C105" s="42"/>
      <c r="D105" s="42"/>
      <c r="E105" s="10"/>
      <c r="F105" s="10"/>
      <c r="G105" s="10"/>
      <c r="H105" s="10"/>
      <c r="I105" s="5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42"/>
      <c r="C106" s="42"/>
      <c r="D106" s="42"/>
      <c r="E106" s="10"/>
      <c r="F106" s="10"/>
      <c r="G106" s="10"/>
      <c r="H106" s="10"/>
      <c r="I106" s="5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42"/>
      <c r="C107" s="42"/>
      <c r="D107" s="42"/>
      <c r="E107" s="10"/>
      <c r="F107" s="10"/>
      <c r="G107" s="10"/>
      <c r="H107" s="10"/>
      <c r="I107" s="5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42"/>
      <c r="C108" s="42"/>
      <c r="D108" s="42"/>
      <c r="E108" s="10"/>
      <c r="F108" s="10"/>
      <c r="G108" s="10"/>
      <c r="H108" s="10"/>
      <c r="I108" s="5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42"/>
      <c r="C109" s="42"/>
      <c r="D109" s="42"/>
      <c r="E109" s="10"/>
      <c r="F109" s="10"/>
      <c r="G109" s="10"/>
      <c r="H109" s="10"/>
      <c r="I109" s="5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42"/>
      <c r="C110" s="42"/>
      <c r="D110" s="42"/>
      <c r="E110" s="10"/>
      <c r="F110" s="10"/>
      <c r="G110" s="10"/>
      <c r="H110" s="10"/>
      <c r="I110" s="5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42"/>
      <c r="C111" s="42"/>
      <c r="D111" s="42"/>
      <c r="E111" s="10"/>
      <c r="F111" s="10"/>
      <c r="G111" s="10"/>
      <c r="H111" s="10"/>
      <c r="I111" s="5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42"/>
      <c r="C112" s="42"/>
      <c r="D112" s="42"/>
      <c r="E112" s="10"/>
      <c r="F112" s="10"/>
      <c r="G112" s="10"/>
      <c r="H112" s="10"/>
      <c r="I112" s="5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42"/>
      <c r="C113" s="42"/>
      <c r="D113" s="42"/>
      <c r="E113" s="10"/>
      <c r="F113" s="10"/>
      <c r="G113" s="10"/>
      <c r="H113" s="10"/>
      <c r="I113" s="5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42"/>
      <c r="C114" s="42"/>
      <c r="D114" s="42"/>
      <c r="E114" s="10"/>
      <c r="F114" s="10"/>
      <c r="G114" s="10"/>
      <c r="H114" s="10"/>
      <c r="I114" s="5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42"/>
      <c r="C115" s="42"/>
      <c r="D115" s="42"/>
      <c r="E115" s="10"/>
      <c r="F115" s="10"/>
      <c r="G115" s="10"/>
      <c r="H115" s="10"/>
      <c r="I115" s="5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42"/>
      <c r="C116" s="42"/>
      <c r="D116" s="42"/>
      <c r="E116" s="10"/>
      <c r="F116" s="10"/>
      <c r="G116" s="10"/>
      <c r="H116" s="10"/>
      <c r="I116" s="5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42"/>
      <c r="C117" s="42"/>
      <c r="D117" s="42"/>
      <c r="E117" s="10"/>
      <c r="F117" s="10"/>
      <c r="G117" s="10"/>
      <c r="H117" s="10"/>
      <c r="I117" s="5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42"/>
      <c r="C118" s="42"/>
      <c r="D118" s="42"/>
      <c r="E118" s="10"/>
      <c r="F118" s="10"/>
      <c r="G118" s="10"/>
      <c r="H118" s="10"/>
      <c r="I118" s="5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42"/>
      <c r="C119" s="42"/>
      <c r="D119" s="42"/>
      <c r="E119" s="10"/>
      <c r="F119" s="10"/>
      <c r="G119" s="10"/>
      <c r="H119" s="10"/>
      <c r="I119" s="5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42"/>
      <c r="C120" s="42"/>
      <c r="D120" s="42"/>
      <c r="E120" s="10"/>
      <c r="F120" s="10"/>
      <c r="G120" s="10"/>
      <c r="H120" s="10"/>
      <c r="I120" s="5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42"/>
      <c r="C121" s="42"/>
      <c r="D121" s="42"/>
      <c r="E121" s="10"/>
      <c r="F121" s="10"/>
      <c r="G121" s="10"/>
      <c r="H121" s="10"/>
      <c r="I121" s="5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42"/>
      <c r="C122" s="42"/>
      <c r="D122" s="42"/>
      <c r="E122" s="10"/>
      <c r="F122" s="10"/>
      <c r="G122" s="10"/>
      <c r="H122" s="10"/>
      <c r="I122" s="5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42"/>
      <c r="C123" s="42"/>
      <c r="D123" s="42"/>
      <c r="E123" s="10"/>
      <c r="F123" s="10"/>
      <c r="G123" s="10"/>
      <c r="H123" s="10"/>
      <c r="I123" s="5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42"/>
      <c r="C124" s="42"/>
      <c r="D124" s="42"/>
      <c r="E124" s="10"/>
      <c r="F124" s="10"/>
      <c r="G124" s="10"/>
      <c r="H124" s="10"/>
      <c r="I124" s="5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42"/>
      <c r="C125" s="42"/>
      <c r="D125" s="42"/>
      <c r="E125" s="10"/>
      <c r="F125" s="10"/>
      <c r="G125" s="10"/>
      <c r="H125" s="10"/>
      <c r="I125" s="5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42"/>
      <c r="C126" s="42"/>
      <c r="D126" s="42"/>
      <c r="E126" s="10"/>
      <c r="F126" s="10"/>
      <c r="G126" s="10"/>
      <c r="H126" s="10"/>
      <c r="I126" s="5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42"/>
      <c r="C127" s="42"/>
      <c r="D127" s="42"/>
      <c r="E127" s="10"/>
      <c r="F127" s="10"/>
      <c r="G127" s="10"/>
      <c r="H127" s="10"/>
      <c r="I127" s="5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42"/>
      <c r="C128" s="42"/>
      <c r="D128" s="42"/>
      <c r="E128" s="10"/>
      <c r="F128" s="10"/>
      <c r="G128" s="10"/>
      <c r="H128" s="10"/>
      <c r="I128" s="5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42"/>
      <c r="C129" s="42"/>
      <c r="D129" s="42"/>
      <c r="E129" s="10"/>
      <c r="F129" s="10"/>
      <c r="G129" s="10"/>
      <c r="H129" s="10"/>
      <c r="I129" s="5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42"/>
      <c r="C130" s="42"/>
      <c r="D130" s="42"/>
      <c r="E130" s="10"/>
      <c r="F130" s="10"/>
      <c r="G130" s="10"/>
      <c r="H130" s="10"/>
      <c r="I130" s="5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42"/>
      <c r="C131" s="42"/>
      <c r="D131" s="42"/>
      <c r="E131" s="10"/>
      <c r="F131" s="10"/>
      <c r="G131" s="10"/>
      <c r="H131" s="10"/>
      <c r="I131" s="5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42"/>
      <c r="C132" s="42"/>
      <c r="D132" s="42"/>
      <c r="E132" s="10"/>
      <c r="F132" s="10"/>
      <c r="G132" s="10"/>
      <c r="H132" s="10"/>
      <c r="I132" s="5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42"/>
      <c r="C133" s="42"/>
      <c r="D133" s="42"/>
      <c r="E133" s="10"/>
      <c r="F133" s="10"/>
      <c r="G133" s="10"/>
      <c r="H133" s="10"/>
      <c r="I133" s="5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42"/>
      <c r="C134" s="42"/>
      <c r="D134" s="42"/>
      <c r="E134" s="10"/>
      <c r="F134" s="10"/>
      <c r="G134" s="10"/>
      <c r="H134" s="10"/>
      <c r="I134" s="5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42"/>
      <c r="C135" s="42"/>
      <c r="D135" s="42"/>
      <c r="E135" s="10"/>
      <c r="F135" s="10"/>
      <c r="G135" s="10"/>
      <c r="H135" s="10"/>
      <c r="I135" s="5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42"/>
      <c r="C136" s="42"/>
      <c r="D136" s="42"/>
      <c r="E136" s="10"/>
      <c r="F136" s="10"/>
      <c r="G136" s="10"/>
      <c r="H136" s="10"/>
      <c r="I136" s="5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42"/>
      <c r="C137" s="42"/>
      <c r="D137" s="42"/>
      <c r="E137" s="10"/>
      <c r="F137" s="10"/>
      <c r="G137" s="10"/>
      <c r="H137" s="10"/>
      <c r="I137" s="5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42"/>
      <c r="C138" s="42"/>
      <c r="D138" s="42"/>
      <c r="E138" s="10"/>
      <c r="F138" s="10"/>
      <c r="G138" s="10"/>
      <c r="H138" s="10"/>
      <c r="I138" s="5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42"/>
      <c r="C139" s="42"/>
      <c r="D139" s="42"/>
      <c r="E139" s="10"/>
      <c r="F139" s="10"/>
      <c r="G139" s="10"/>
      <c r="H139" s="10"/>
      <c r="I139" s="5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42"/>
      <c r="C140" s="42"/>
      <c r="D140" s="42"/>
      <c r="E140" s="10"/>
      <c r="F140" s="10"/>
      <c r="G140" s="10"/>
      <c r="H140" s="10"/>
      <c r="I140" s="5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42"/>
      <c r="C141" s="42"/>
      <c r="D141" s="42"/>
      <c r="E141" s="10"/>
      <c r="F141" s="10"/>
      <c r="G141" s="10"/>
      <c r="H141" s="10"/>
      <c r="I141" s="5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42"/>
      <c r="C142" s="42"/>
      <c r="D142" s="42"/>
      <c r="E142" s="10"/>
      <c r="F142" s="10"/>
      <c r="G142" s="10"/>
      <c r="H142" s="10"/>
      <c r="I142" s="5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42"/>
      <c r="C143" s="42"/>
      <c r="D143" s="42"/>
      <c r="E143" s="10"/>
      <c r="F143" s="10"/>
      <c r="G143" s="10"/>
      <c r="H143" s="10"/>
      <c r="I143" s="5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42"/>
      <c r="C144" s="42"/>
      <c r="D144" s="42"/>
      <c r="E144" s="10"/>
      <c r="F144" s="10"/>
      <c r="G144" s="10"/>
      <c r="H144" s="10"/>
      <c r="I144" s="5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42"/>
      <c r="C145" s="42"/>
      <c r="D145" s="42"/>
      <c r="E145" s="10"/>
      <c r="F145" s="10"/>
      <c r="G145" s="10"/>
      <c r="H145" s="10"/>
      <c r="I145" s="5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42"/>
      <c r="C146" s="42"/>
      <c r="D146" s="42"/>
      <c r="E146" s="10"/>
      <c r="F146" s="10"/>
      <c r="G146" s="10"/>
      <c r="H146" s="10"/>
      <c r="I146" s="5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42"/>
      <c r="C147" s="42"/>
      <c r="D147" s="42"/>
      <c r="E147" s="10"/>
      <c r="F147" s="10"/>
      <c r="G147" s="10"/>
      <c r="H147" s="10"/>
      <c r="I147" s="5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42"/>
      <c r="C148" s="42"/>
      <c r="D148" s="42"/>
      <c r="E148" s="10"/>
      <c r="F148" s="10"/>
      <c r="G148" s="10"/>
      <c r="H148" s="10"/>
      <c r="I148" s="5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42"/>
      <c r="C149" s="42"/>
      <c r="D149" s="42"/>
      <c r="E149" s="10"/>
      <c r="F149" s="10"/>
      <c r="G149" s="10"/>
      <c r="H149" s="10"/>
      <c r="I149" s="5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42"/>
      <c r="C150" s="42"/>
      <c r="D150" s="42"/>
      <c r="E150" s="10"/>
      <c r="F150" s="10"/>
      <c r="G150" s="10"/>
      <c r="H150" s="10"/>
      <c r="I150" s="5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42"/>
      <c r="C151" s="42"/>
      <c r="D151" s="42"/>
      <c r="E151" s="10"/>
      <c r="F151" s="10"/>
      <c r="G151" s="10"/>
      <c r="H151" s="10"/>
      <c r="I151" s="5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42"/>
      <c r="C152" s="42"/>
      <c r="D152" s="42"/>
      <c r="E152" s="10"/>
      <c r="F152" s="10"/>
      <c r="G152" s="10"/>
      <c r="H152" s="10"/>
      <c r="I152" s="5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42"/>
      <c r="C153" s="42"/>
      <c r="D153" s="42"/>
      <c r="E153" s="10"/>
      <c r="F153" s="10"/>
      <c r="G153" s="10"/>
      <c r="H153" s="10"/>
      <c r="I153" s="5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42"/>
      <c r="C154" s="42"/>
      <c r="D154" s="42"/>
      <c r="E154" s="10"/>
      <c r="F154" s="10"/>
      <c r="G154" s="10"/>
      <c r="H154" s="10"/>
      <c r="I154" s="5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42"/>
      <c r="C155" s="42"/>
      <c r="D155" s="42"/>
      <c r="E155" s="10"/>
      <c r="F155" s="10"/>
      <c r="G155" s="10"/>
      <c r="H155" s="10"/>
      <c r="I155" s="5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42"/>
      <c r="C156" s="42"/>
      <c r="D156" s="42"/>
      <c r="E156" s="10"/>
      <c r="F156" s="10"/>
      <c r="G156" s="10"/>
      <c r="H156" s="10"/>
      <c r="I156" s="5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42"/>
      <c r="C157" s="42"/>
      <c r="D157" s="42"/>
      <c r="E157" s="10"/>
      <c r="F157" s="10"/>
      <c r="G157" s="10"/>
      <c r="H157" s="10"/>
      <c r="I157" s="5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42"/>
      <c r="C158" s="42"/>
      <c r="D158" s="42"/>
      <c r="E158" s="10"/>
      <c r="F158" s="10"/>
      <c r="G158" s="10"/>
      <c r="H158" s="10"/>
      <c r="I158" s="5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42"/>
      <c r="C159" s="42"/>
      <c r="D159" s="42"/>
      <c r="E159" s="10"/>
      <c r="F159" s="10"/>
      <c r="G159" s="10"/>
      <c r="H159" s="10"/>
      <c r="I159" s="5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42"/>
      <c r="C160" s="42"/>
      <c r="D160" s="42"/>
      <c r="E160" s="10"/>
      <c r="F160" s="10"/>
      <c r="G160" s="10"/>
      <c r="H160" s="10"/>
      <c r="I160" s="5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42"/>
      <c r="C161" s="42"/>
      <c r="D161" s="42"/>
      <c r="E161" s="10"/>
      <c r="F161" s="10"/>
      <c r="G161" s="10"/>
      <c r="H161" s="10"/>
      <c r="I161" s="5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42"/>
      <c r="C162" s="42"/>
      <c r="D162" s="42"/>
      <c r="E162" s="10"/>
      <c r="F162" s="10"/>
      <c r="G162" s="10"/>
      <c r="H162" s="10"/>
      <c r="I162" s="5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42"/>
      <c r="C163" s="42"/>
      <c r="D163" s="42"/>
      <c r="E163" s="10"/>
      <c r="F163" s="10"/>
      <c r="G163" s="10"/>
      <c r="H163" s="10"/>
      <c r="I163" s="5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42"/>
      <c r="C164" s="42"/>
      <c r="D164" s="42"/>
      <c r="E164" s="10"/>
      <c r="F164" s="10"/>
      <c r="G164" s="10"/>
      <c r="H164" s="10"/>
      <c r="I164" s="5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42"/>
      <c r="C165" s="42"/>
      <c r="D165" s="42"/>
      <c r="E165" s="10"/>
      <c r="F165" s="10"/>
      <c r="G165" s="10"/>
      <c r="H165" s="10"/>
      <c r="I165" s="5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42"/>
      <c r="C166" s="42"/>
      <c r="D166" s="42"/>
      <c r="E166" s="10"/>
      <c r="F166" s="10"/>
      <c r="G166" s="10"/>
      <c r="H166" s="10"/>
      <c r="I166" s="5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42"/>
      <c r="C167" s="42"/>
      <c r="D167" s="42"/>
      <c r="E167" s="10"/>
      <c r="F167" s="10"/>
      <c r="G167" s="10"/>
      <c r="H167" s="10"/>
      <c r="I167" s="5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42"/>
      <c r="C168" s="42"/>
      <c r="D168" s="42"/>
      <c r="E168" s="10"/>
      <c r="F168" s="10"/>
      <c r="G168" s="10"/>
      <c r="H168" s="10"/>
      <c r="I168" s="5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42"/>
      <c r="C169" s="42"/>
      <c r="D169" s="42"/>
      <c r="E169" s="10"/>
      <c r="F169" s="10"/>
      <c r="G169" s="10"/>
      <c r="H169" s="10"/>
      <c r="I169" s="5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42"/>
      <c r="C170" s="42"/>
      <c r="D170" s="42"/>
      <c r="E170" s="10"/>
      <c r="F170" s="10"/>
      <c r="G170" s="10"/>
      <c r="H170" s="10"/>
      <c r="I170" s="5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42"/>
      <c r="C171" s="42"/>
      <c r="D171" s="42"/>
      <c r="E171" s="10"/>
      <c r="F171" s="10"/>
      <c r="G171" s="10"/>
      <c r="H171" s="10"/>
      <c r="I171" s="5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42"/>
      <c r="C172" s="42"/>
      <c r="D172" s="42"/>
      <c r="E172" s="10"/>
      <c r="F172" s="10"/>
      <c r="G172" s="10"/>
      <c r="H172" s="10"/>
      <c r="I172" s="5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42"/>
      <c r="C173" s="42"/>
      <c r="D173" s="42"/>
      <c r="E173" s="10"/>
      <c r="F173" s="10"/>
      <c r="G173" s="10"/>
      <c r="H173" s="10"/>
      <c r="I173" s="5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42"/>
      <c r="C174" s="42"/>
      <c r="D174" s="42"/>
      <c r="E174" s="10"/>
      <c r="F174" s="10"/>
      <c r="G174" s="10"/>
      <c r="H174" s="10"/>
      <c r="I174" s="5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42"/>
      <c r="C175" s="42"/>
      <c r="D175" s="42"/>
      <c r="E175" s="10"/>
      <c r="F175" s="10"/>
      <c r="G175" s="10"/>
      <c r="H175" s="10"/>
      <c r="I175" s="5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42"/>
      <c r="C176" s="42"/>
      <c r="D176" s="42"/>
      <c r="E176" s="10"/>
      <c r="F176" s="10"/>
      <c r="G176" s="10"/>
      <c r="H176" s="10"/>
      <c r="I176" s="5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42"/>
      <c r="C177" s="42"/>
      <c r="D177" s="42"/>
      <c r="E177" s="10"/>
      <c r="F177" s="10"/>
      <c r="G177" s="10"/>
      <c r="H177" s="10"/>
      <c r="I177" s="5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42"/>
      <c r="C178" s="42"/>
      <c r="D178" s="42"/>
      <c r="E178" s="10"/>
      <c r="F178" s="10"/>
      <c r="G178" s="10"/>
      <c r="H178" s="10"/>
      <c r="I178" s="5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42"/>
      <c r="C179" s="42"/>
      <c r="D179" s="42"/>
      <c r="E179" s="10"/>
      <c r="F179" s="10"/>
      <c r="G179" s="10"/>
      <c r="H179" s="10"/>
      <c r="I179" s="5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42"/>
      <c r="C180" s="42"/>
      <c r="D180" s="42"/>
      <c r="E180" s="10"/>
      <c r="F180" s="10"/>
      <c r="G180" s="10"/>
      <c r="H180" s="10"/>
      <c r="I180" s="5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42"/>
      <c r="C181" s="42"/>
      <c r="D181" s="42"/>
      <c r="E181" s="10"/>
      <c r="F181" s="10"/>
      <c r="G181" s="10"/>
      <c r="H181" s="10"/>
      <c r="I181" s="5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42"/>
      <c r="C182" s="42"/>
      <c r="D182" s="42"/>
      <c r="E182" s="10"/>
      <c r="F182" s="10"/>
      <c r="G182" s="10"/>
      <c r="H182" s="10"/>
      <c r="I182" s="5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42"/>
      <c r="C183" s="42"/>
      <c r="D183" s="42"/>
      <c r="E183" s="10"/>
      <c r="F183" s="10"/>
      <c r="G183" s="10"/>
      <c r="H183" s="10"/>
      <c r="I183" s="5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42"/>
      <c r="C184" s="42"/>
      <c r="D184" s="42"/>
      <c r="E184" s="10"/>
      <c r="F184" s="10"/>
      <c r="G184" s="10"/>
      <c r="H184" s="10"/>
      <c r="I184" s="5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42"/>
      <c r="C185" s="42"/>
      <c r="D185" s="42"/>
      <c r="E185" s="10"/>
      <c r="F185" s="10"/>
      <c r="G185" s="10"/>
      <c r="H185" s="10"/>
      <c r="I185" s="5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42"/>
      <c r="C186" s="42"/>
      <c r="D186" s="42"/>
      <c r="E186" s="10"/>
      <c r="F186" s="10"/>
      <c r="G186" s="10"/>
      <c r="H186" s="10"/>
      <c r="I186" s="5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42"/>
      <c r="C187" s="42"/>
      <c r="D187" s="42"/>
      <c r="E187" s="10"/>
      <c r="F187" s="10"/>
      <c r="G187" s="10"/>
      <c r="H187" s="10"/>
      <c r="I187" s="5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42"/>
      <c r="C188" s="42"/>
      <c r="D188" s="42"/>
      <c r="E188" s="10"/>
      <c r="F188" s="10"/>
      <c r="G188" s="10"/>
      <c r="H188" s="10"/>
      <c r="I188" s="5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42"/>
      <c r="C189" s="42"/>
      <c r="D189" s="42"/>
      <c r="E189" s="10"/>
      <c r="F189" s="10"/>
      <c r="G189" s="10"/>
      <c r="H189" s="10"/>
      <c r="I189" s="5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42"/>
      <c r="C190" s="42"/>
      <c r="D190" s="42"/>
      <c r="E190" s="10"/>
      <c r="F190" s="10"/>
      <c r="G190" s="10"/>
      <c r="H190" s="10"/>
      <c r="I190" s="5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42"/>
      <c r="C191" s="42"/>
      <c r="D191" s="42"/>
      <c r="E191" s="10"/>
      <c r="F191" s="10"/>
      <c r="G191" s="10"/>
      <c r="H191" s="10"/>
      <c r="I191" s="5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42"/>
      <c r="C192" s="42"/>
      <c r="D192" s="42"/>
      <c r="E192" s="10"/>
      <c r="F192" s="10"/>
      <c r="G192" s="10"/>
      <c r="H192" s="10"/>
      <c r="I192" s="5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42"/>
      <c r="C193" s="42"/>
      <c r="D193" s="42"/>
      <c r="E193" s="10"/>
      <c r="F193" s="10"/>
      <c r="G193" s="10"/>
      <c r="H193" s="10"/>
      <c r="I193" s="5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42"/>
      <c r="C194" s="42"/>
      <c r="D194" s="42"/>
      <c r="E194" s="10"/>
      <c r="F194" s="10"/>
      <c r="G194" s="10"/>
      <c r="H194" s="10"/>
      <c r="I194" s="5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42"/>
      <c r="C195" s="42"/>
      <c r="D195" s="42"/>
      <c r="E195" s="10"/>
      <c r="F195" s="10"/>
      <c r="G195" s="10"/>
      <c r="H195" s="10"/>
      <c r="I195" s="5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42"/>
      <c r="C196" s="42"/>
      <c r="D196" s="42"/>
      <c r="E196" s="10"/>
      <c r="F196" s="10"/>
      <c r="G196" s="10"/>
      <c r="H196" s="10"/>
      <c r="I196" s="5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42"/>
      <c r="C197" s="42"/>
      <c r="D197" s="42"/>
      <c r="E197" s="10"/>
      <c r="F197" s="10"/>
      <c r="G197" s="10"/>
      <c r="H197" s="10"/>
      <c r="I197" s="5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42"/>
      <c r="C198" s="42"/>
      <c r="D198" s="42"/>
      <c r="E198" s="10"/>
      <c r="F198" s="10"/>
      <c r="G198" s="10"/>
      <c r="H198" s="10"/>
      <c r="I198" s="5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42"/>
      <c r="C199" s="42"/>
      <c r="D199" s="42"/>
      <c r="E199" s="10"/>
      <c r="F199" s="10"/>
      <c r="G199" s="10"/>
      <c r="H199" s="10"/>
      <c r="I199" s="5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42"/>
      <c r="C200" s="42"/>
      <c r="D200" s="42"/>
      <c r="E200" s="10"/>
      <c r="F200" s="10"/>
      <c r="G200" s="10"/>
      <c r="H200" s="10"/>
      <c r="I200" s="5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42"/>
      <c r="C201" s="42"/>
      <c r="D201" s="42"/>
      <c r="E201" s="10"/>
      <c r="F201" s="10"/>
      <c r="G201" s="10"/>
      <c r="H201" s="10"/>
      <c r="I201" s="5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42"/>
      <c r="C202" s="42"/>
      <c r="D202" s="42"/>
      <c r="E202" s="10"/>
      <c r="F202" s="10"/>
      <c r="G202" s="10"/>
      <c r="H202" s="10"/>
      <c r="I202" s="5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42"/>
      <c r="C203" s="42"/>
      <c r="D203" s="42"/>
      <c r="E203" s="10"/>
      <c r="F203" s="10"/>
      <c r="G203" s="10"/>
      <c r="H203" s="10"/>
      <c r="I203" s="5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42"/>
      <c r="C204" s="42"/>
      <c r="D204" s="42"/>
      <c r="E204" s="10"/>
      <c r="F204" s="10"/>
      <c r="G204" s="10"/>
      <c r="H204" s="10"/>
      <c r="I204" s="5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42"/>
      <c r="C205" s="42"/>
      <c r="D205" s="42"/>
      <c r="E205" s="10"/>
      <c r="F205" s="10"/>
      <c r="G205" s="10"/>
      <c r="H205" s="10"/>
      <c r="I205" s="5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42"/>
      <c r="C206" s="42"/>
      <c r="D206" s="42"/>
      <c r="E206" s="10"/>
      <c r="F206" s="10"/>
      <c r="G206" s="10"/>
      <c r="H206" s="10"/>
      <c r="I206" s="5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42"/>
      <c r="C207" s="42"/>
      <c r="D207" s="42"/>
      <c r="E207" s="10"/>
      <c r="F207" s="10"/>
      <c r="G207" s="10"/>
      <c r="H207" s="10"/>
      <c r="I207" s="5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42"/>
      <c r="C208" s="42"/>
      <c r="D208" s="42"/>
      <c r="E208" s="10"/>
      <c r="F208" s="10"/>
      <c r="G208" s="10"/>
      <c r="H208" s="10"/>
      <c r="I208" s="5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42"/>
      <c r="C209" s="42"/>
      <c r="D209" s="42"/>
      <c r="E209" s="10"/>
      <c r="F209" s="10"/>
      <c r="G209" s="10"/>
      <c r="H209" s="10"/>
      <c r="I209" s="5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42"/>
      <c r="C210" s="42"/>
      <c r="D210" s="42"/>
      <c r="E210" s="10"/>
      <c r="F210" s="10"/>
      <c r="G210" s="10"/>
      <c r="H210" s="10"/>
      <c r="I210" s="5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42"/>
      <c r="C211" s="42"/>
      <c r="D211" s="42"/>
      <c r="E211" s="10"/>
      <c r="F211" s="10"/>
      <c r="G211" s="10"/>
      <c r="H211" s="10"/>
      <c r="I211" s="5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42"/>
      <c r="C212" s="42"/>
      <c r="D212" s="42"/>
      <c r="E212" s="10"/>
      <c r="F212" s="5"/>
      <c r="G212" s="5"/>
      <c r="H212" s="5"/>
      <c r="I212" s="5"/>
      <c r="J212" s="5"/>
      <c r="K212" s="5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42"/>
      <c r="C213" s="42"/>
      <c r="D213" s="42"/>
      <c r="E213" s="10"/>
      <c r="F213" s="5"/>
      <c r="G213" s="5"/>
      <c r="H213" s="5"/>
      <c r="I213" s="5"/>
      <c r="J213" s="5"/>
      <c r="K213" s="5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42"/>
      <c r="C214" s="42"/>
      <c r="D214" s="42"/>
      <c r="E214" s="10"/>
      <c r="F214" s="5"/>
      <c r="G214" s="5"/>
      <c r="H214" s="5"/>
      <c r="I214" s="5"/>
      <c r="J214" s="5"/>
      <c r="K214" s="5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42"/>
      <c r="C215" s="42"/>
      <c r="D215" s="42"/>
      <c r="E215" s="10"/>
      <c r="F215" s="5"/>
      <c r="G215" s="5"/>
      <c r="H215" s="5"/>
      <c r="I215" s="5"/>
      <c r="J215" s="5"/>
      <c r="K215" s="5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42"/>
      <c r="C216" s="42"/>
      <c r="D216" s="42"/>
      <c r="E216" s="10"/>
      <c r="F216" s="5"/>
      <c r="G216" s="5"/>
      <c r="H216" s="5"/>
      <c r="I216" s="5"/>
      <c r="J216" s="5"/>
      <c r="K216" s="5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42"/>
      <c r="C217" s="42"/>
      <c r="D217" s="42"/>
      <c r="E217" s="10"/>
      <c r="F217" s="5"/>
      <c r="G217" s="5"/>
      <c r="H217" s="5"/>
      <c r="I217" s="5"/>
      <c r="J217" s="5"/>
      <c r="K217" s="5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42"/>
      <c r="C218" s="42"/>
      <c r="D218" s="42"/>
      <c r="E218" s="10"/>
      <c r="F218" s="5"/>
      <c r="G218" s="5"/>
      <c r="H218" s="5"/>
      <c r="I218" s="5"/>
      <c r="J218" s="5"/>
      <c r="K218" s="5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42"/>
      <c r="C219" s="42"/>
      <c r="D219" s="42"/>
      <c r="E219" s="10"/>
      <c r="F219" s="5"/>
      <c r="G219" s="5"/>
      <c r="H219" s="5"/>
      <c r="I219" s="5"/>
      <c r="J219" s="5"/>
      <c r="K219" s="5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42"/>
      <c r="C220" s="42"/>
      <c r="D220" s="42"/>
      <c r="E220" s="10"/>
      <c r="F220" s="5"/>
      <c r="G220" s="5"/>
      <c r="H220" s="5"/>
      <c r="I220" s="5"/>
      <c r="J220" s="5"/>
      <c r="K220" s="5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2:A3"/>
  </mergeCell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8.88"/>
    <col customWidth="1" min="2" max="4" width="14.88"/>
    <col customWidth="1" min="5" max="26" width="10.75"/>
  </cols>
  <sheetData>
    <row r="1" ht="12.75" customHeight="1">
      <c r="A1" s="2" t="s">
        <v>28</v>
      </c>
      <c r="B1" s="3"/>
      <c r="C1" s="3"/>
      <c r="D1" s="4"/>
      <c r="E1" s="5"/>
      <c r="F1" s="6" t="s">
        <v>7</v>
      </c>
      <c r="G1" s="43" t="s">
        <v>29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75" customHeight="1">
      <c r="A2" s="8" t="s">
        <v>9</v>
      </c>
      <c r="B2" s="9" t="s">
        <v>10</v>
      </c>
      <c r="C2" s="9" t="s">
        <v>11</v>
      </c>
      <c r="D2" s="9" t="s">
        <v>12</v>
      </c>
      <c r="E2" s="10"/>
      <c r="F2" s="10" t="s">
        <v>30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75" customHeight="1">
      <c r="A3" s="11"/>
      <c r="B3" s="12" t="s">
        <v>14</v>
      </c>
      <c r="C3" s="12" t="s">
        <v>14</v>
      </c>
      <c r="D3" s="12" t="s">
        <v>14</v>
      </c>
      <c r="E3" s="10"/>
      <c r="F3" s="5"/>
      <c r="G3" s="5"/>
      <c r="H3" s="10"/>
      <c r="I3" s="5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13" t="s">
        <v>15</v>
      </c>
      <c r="B4" s="14"/>
      <c r="C4" s="14"/>
      <c r="D4" s="32"/>
      <c r="E4" s="10"/>
      <c r="F4" s="10" t="s">
        <v>30</v>
      </c>
      <c r="G4" s="10"/>
      <c r="H4" s="10"/>
      <c r="I4" s="5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15" t="s">
        <v>16</v>
      </c>
      <c r="B5" s="14">
        <f t="shared" ref="B5:D5" si="1">B16</f>
        <v>8783.9</v>
      </c>
      <c r="C5" s="14">
        <f t="shared" si="1"/>
        <v>9033</v>
      </c>
      <c r="D5" s="14">
        <f t="shared" si="1"/>
        <v>9006.3</v>
      </c>
      <c r="E5" s="10"/>
      <c r="F5" s="10" t="s">
        <v>30</v>
      </c>
      <c r="G5" s="10"/>
      <c r="H5" s="10"/>
      <c r="I5" s="5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16" t="s">
        <v>17</v>
      </c>
      <c r="B6" s="17">
        <f t="shared" ref="B6:D6" si="2">-B18</f>
        <v>-6153</v>
      </c>
      <c r="C6" s="17">
        <f t="shared" si="2"/>
        <v>-6372</v>
      </c>
      <c r="D6" s="17">
        <f t="shared" si="2"/>
        <v>-6470</v>
      </c>
      <c r="E6" s="10"/>
      <c r="F6" s="10" t="s">
        <v>30</v>
      </c>
      <c r="G6" s="10"/>
      <c r="H6" s="10"/>
      <c r="I6" s="5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18" t="s">
        <v>18</v>
      </c>
      <c r="B7" s="19">
        <f t="shared" ref="B7:D7" si="3">SUM(B5:B6)</f>
        <v>2630.9</v>
      </c>
      <c r="C7" s="19">
        <f t="shared" si="3"/>
        <v>2661</v>
      </c>
      <c r="D7" s="19">
        <f t="shared" si="3"/>
        <v>2536.3</v>
      </c>
      <c r="E7" s="10"/>
      <c r="F7" s="10" t="s">
        <v>30</v>
      </c>
      <c r="G7" s="10"/>
      <c r="H7" s="10"/>
      <c r="I7" s="5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15" t="s">
        <v>19</v>
      </c>
      <c r="B8" s="14">
        <v>-158.0</v>
      </c>
      <c r="C8" s="14">
        <v>-194.0</v>
      </c>
      <c r="D8" s="14">
        <v>-189.0</v>
      </c>
      <c r="E8" s="10"/>
      <c r="F8" s="10" t="s">
        <v>30</v>
      </c>
      <c r="G8" s="10"/>
      <c r="H8" s="10"/>
      <c r="I8" s="5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15" t="s">
        <v>20</v>
      </c>
      <c r="B9" s="14">
        <v>-356.0</v>
      </c>
      <c r="C9" s="14">
        <v>-341.0</v>
      </c>
      <c r="D9" s="14">
        <v>-304.9</v>
      </c>
      <c r="E9" s="10"/>
      <c r="F9" s="10" t="s">
        <v>30</v>
      </c>
      <c r="G9" s="10"/>
      <c r="H9" s="10"/>
      <c r="I9" s="5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20" t="s">
        <v>21</v>
      </c>
      <c r="B10" s="21">
        <v>-1416.0</v>
      </c>
      <c r="C10" s="21">
        <v>-1507.0</v>
      </c>
      <c r="D10" s="21">
        <v>-1469.0</v>
      </c>
      <c r="E10" s="10"/>
      <c r="F10" s="10" t="s">
        <v>30</v>
      </c>
      <c r="G10" s="10"/>
      <c r="H10" s="10"/>
      <c r="I10" s="5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22" t="s">
        <v>22</v>
      </c>
      <c r="B11" s="19">
        <f t="shared" ref="B11:D11" si="4">SUM(B7:B9)</f>
        <v>2116.9</v>
      </c>
      <c r="C11" s="19">
        <f t="shared" si="4"/>
        <v>2126</v>
      </c>
      <c r="D11" s="19">
        <f t="shared" si="4"/>
        <v>2042.4</v>
      </c>
      <c r="E11" s="10"/>
      <c r="F11" s="10" t="s">
        <v>30</v>
      </c>
      <c r="G11" s="10"/>
      <c r="H11" s="10"/>
      <c r="I11" s="5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23"/>
      <c r="B12" s="24"/>
      <c r="C12" s="24"/>
      <c r="D12" s="24"/>
      <c r="E12" s="10"/>
      <c r="F12" s="10" t="s">
        <v>30</v>
      </c>
      <c r="G12" s="10"/>
      <c r="H12" s="10"/>
      <c r="I12" s="5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25" t="s">
        <v>23</v>
      </c>
      <c r="B13" s="44"/>
      <c r="C13" s="44"/>
      <c r="D13" s="44"/>
      <c r="E13" s="10"/>
      <c r="F13" s="10" t="s">
        <v>30</v>
      </c>
      <c r="G13" s="10"/>
      <c r="H13" s="10"/>
      <c r="I13" s="5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27" t="s">
        <v>24</v>
      </c>
      <c r="B14" s="19">
        <v>5465.0</v>
      </c>
      <c r="C14" s="19">
        <v>5641.0</v>
      </c>
      <c r="D14" s="19">
        <v>5764.0</v>
      </c>
      <c r="E14" s="10"/>
      <c r="F14" s="10" t="s">
        <v>30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5" t="s">
        <v>25</v>
      </c>
      <c r="B15" s="46">
        <v>3371.2000000000003</v>
      </c>
      <c r="C15" s="46">
        <v>3363.0</v>
      </c>
      <c r="D15" s="46">
        <v>3101.5000000000005</v>
      </c>
      <c r="E15" s="10"/>
      <c r="F15" s="10" t="s">
        <v>30</v>
      </c>
      <c r="G15" s="10"/>
      <c r="H15" s="10"/>
      <c r="I15" s="5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33" t="s">
        <v>16</v>
      </c>
      <c r="B16" s="47">
        <v>8783.9</v>
      </c>
      <c r="C16" s="47">
        <v>9033.0</v>
      </c>
      <c r="D16" s="48">
        <v>9006.3</v>
      </c>
      <c r="E16" s="10"/>
      <c r="F16" s="10" t="s">
        <v>30</v>
      </c>
      <c r="G16" s="10"/>
      <c r="H16" s="10"/>
      <c r="I16" s="5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45"/>
      <c r="B17" s="49"/>
      <c r="C17" s="49"/>
      <c r="D17" s="50"/>
      <c r="E17" s="10"/>
      <c r="F17" s="10" t="s">
        <v>30</v>
      </c>
      <c r="G17" s="10"/>
      <c r="H17" s="10"/>
      <c r="I17" s="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37" t="s">
        <v>17</v>
      </c>
      <c r="B18" s="47">
        <v>6153.0</v>
      </c>
      <c r="C18" s="47">
        <v>6372.0</v>
      </c>
      <c r="D18" s="48">
        <v>6470.0</v>
      </c>
      <c r="E18" s="10"/>
      <c r="F18" s="10" t="s">
        <v>30</v>
      </c>
      <c r="G18" s="10"/>
      <c r="H18" s="10"/>
      <c r="I18" s="5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15"/>
      <c r="B19" s="38"/>
      <c r="C19" s="38"/>
      <c r="D19" s="38"/>
      <c r="E19" s="10"/>
      <c r="F19" s="10" t="s">
        <v>30</v>
      </c>
      <c r="G19" s="10"/>
      <c r="H19" s="10"/>
      <c r="I19" s="5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39" t="s">
        <v>26</v>
      </c>
      <c r="B20" s="40">
        <v>9106.0</v>
      </c>
      <c r="C20" s="40">
        <v>9281.0</v>
      </c>
      <c r="D20" s="40">
        <v>9324.0</v>
      </c>
      <c r="E20" s="10"/>
      <c r="F20" s="10" t="s">
        <v>30</v>
      </c>
      <c r="G20" s="10"/>
      <c r="H20" s="10"/>
      <c r="I20" s="5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41" t="s">
        <v>27</v>
      </c>
      <c r="B21" s="40">
        <f t="shared" ref="B21:D21" si="5">B14*1000/B20/12</f>
        <v>50.01281207</v>
      </c>
      <c r="C21" s="40">
        <f t="shared" si="5"/>
        <v>50.65007363</v>
      </c>
      <c r="D21" s="40">
        <f t="shared" si="5"/>
        <v>51.51580152</v>
      </c>
      <c r="E21" s="10"/>
      <c r="F21" s="10" t="s">
        <v>30</v>
      </c>
      <c r="G21" s="10"/>
      <c r="H21" s="10"/>
      <c r="I21" s="5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10"/>
      <c r="B22" s="42"/>
      <c r="C22" s="42"/>
      <c r="D22" s="42"/>
      <c r="E22" s="10"/>
      <c r="F22" s="10" t="s">
        <v>30</v>
      </c>
      <c r="G22" s="10"/>
      <c r="H22" s="10"/>
      <c r="I22" s="5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"/>
      <c r="B23" s="42"/>
      <c r="C23" s="42"/>
      <c r="D23" s="42"/>
      <c r="E23" s="10"/>
      <c r="F23" s="10"/>
      <c r="G23" s="10"/>
      <c r="H23" s="10"/>
      <c r="I23" s="5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/>
      <c r="B24" s="42"/>
      <c r="C24" s="42"/>
      <c r="D24" s="42"/>
      <c r="E24" s="10"/>
      <c r="F24" s="10"/>
      <c r="G24" s="10"/>
      <c r="H24" s="10"/>
      <c r="I24" s="5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42"/>
      <c r="C25" s="42"/>
      <c r="D25" s="42"/>
      <c r="E25" s="10"/>
      <c r="F25" s="10"/>
      <c r="G25" s="10"/>
      <c r="H25" s="10"/>
      <c r="I25" s="5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42"/>
      <c r="C26" s="42"/>
      <c r="D26" s="42"/>
      <c r="E26" s="10"/>
      <c r="F26" s="10"/>
      <c r="G26" s="10"/>
      <c r="H26" s="10"/>
      <c r="I26" s="5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42"/>
      <c r="C27" s="42"/>
      <c r="D27" s="42"/>
      <c r="E27" s="10"/>
      <c r="F27" s="10"/>
      <c r="G27" s="10"/>
      <c r="H27" s="10"/>
      <c r="I27" s="5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42"/>
      <c r="C28" s="42"/>
      <c r="D28" s="42"/>
      <c r="E28" s="10"/>
      <c r="F28" s="10"/>
      <c r="G28" s="10"/>
      <c r="H28" s="10"/>
      <c r="I28" s="5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42"/>
      <c r="C29" s="42"/>
      <c r="D29" s="42"/>
      <c r="E29" s="10"/>
      <c r="F29" s="10"/>
      <c r="G29" s="10"/>
      <c r="H29" s="10"/>
      <c r="I29" s="5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42"/>
      <c r="C30" s="42"/>
      <c r="D30" s="42"/>
      <c r="E30" s="10"/>
      <c r="F30" s="10"/>
      <c r="G30" s="10"/>
      <c r="H30" s="10"/>
      <c r="I30" s="5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42"/>
      <c r="C31" s="42"/>
      <c r="D31" s="42"/>
      <c r="E31" s="10"/>
      <c r="F31" s="10"/>
      <c r="G31" s="10"/>
      <c r="H31" s="10"/>
      <c r="I31" s="5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42"/>
      <c r="C32" s="42"/>
      <c r="D32" s="42"/>
      <c r="E32" s="10"/>
      <c r="F32" s="10"/>
      <c r="G32" s="10"/>
      <c r="H32" s="10"/>
      <c r="I32" s="5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42"/>
      <c r="C33" s="42"/>
      <c r="D33" s="42"/>
      <c r="E33" s="10"/>
      <c r="F33" s="10"/>
      <c r="G33" s="10"/>
      <c r="H33" s="10"/>
      <c r="I33" s="5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42"/>
      <c r="C34" s="42"/>
      <c r="D34" s="42"/>
      <c r="E34" s="10"/>
      <c r="F34" s="10"/>
      <c r="G34" s="10"/>
      <c r="H34" s="10"/>
      <c r="I34" s="5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42"/>
      <c r="C35" s="42"/>
      <c r="D35" s="42"/>
      <c r="E35" s="10"/>
      <c r="F35" s="10"/>
      <c r="G35" s="10"/>
      <c r="H35" s="10"/>
      <c r="I35" s="5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42"/>
      <c r="C36" s="42"/>
      <c r="D36" s="42"/>
      <c r="E36" s="10"/>
      <c r="F36" s="10"/>
      <c r="G36" s="10"/>
      <c r="H36" s="10"/>
      <c r="I36" s="5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42"/>
      <c r="C37" s="42"/>
      <c r="D37" s="42"/>
      <c r="E37" s="10"/>
      <c r="F37" s="10"/>
      <c r="G37" s="10"/>
      <c r="H37" s="10"/>
      <c r="I37" s="5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42"/>
      <c r="C38" s="42"/>
      <c r="D38" s="42"/>
      <c r="E38" s="10"/>
      <c r="F38" s="10"/>
      <c r="G38" s="10"/>
      <c r="H38" s="10"/>
      <c r="I38" s="5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42"/>
      <c r="C39" s="42"/>
      <c r="D39" s="42"/>
      <c r="E39" s="10"/>
      <c r="F39" s="10"/>
      <c r="G39" s="10"/>
      <c r="H39" s="10"/>
      <c r="I39" s="5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42"/>
      <c r="C40" s="42"/>
      <c r="D40" s="42"/>
      <c r="E40" s="10"/>
      <c r="F40" s="10"/>
      <c r="G40" s="10"/>
      <c r="H40" s="10"/>
      <c r="I40" s="5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42"/>
      <c r="C41" s="42"/>
      <c r="D41" s="42"/>
      <c r="E41" s="10"/>
      <c r="F41" s="10"/>
      <c r="G41" s="10"/>
      <c r="H41" s="10"/>
      <c r="I41" s="5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42"/>
      <c r="C42" s="42"/>
      <c r="D42" s="42"/>
      <c r="E42" s="10"/>
      <c r="F42" s="10"/>
      <c r="G42" s="10"/>
      <c r="H42" s="10"/>
      <c r="I42" s="5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42"/>
      <c r="C43" s="42"/>
      <c r="D43" s="42"/>
      <c r="E43" s="10"/>
      <c r="F43" s="10"/>
      <c r="G43" s="10"/>
      <c r="H43" s="10"/>
      <c r="I43" s="5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42"/>
      <c r="C44" s="42"/>
      <c r="D44" s="42"/>
      <c r="E44" s="10"/>
      <c r="F44" s="10"/>
      <c r="G44" s="10"/>
      <c r="H44" s="10"/>
      <c r="I44" s="5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42"/>
      <c r="C45" s="42"/>
      <c r="D45" s="42"/>
      <c r="E45" s="10"/>
      <c r="F45" s="10"/>
      <c r="G45" s="10"/>
      <c r="H45" s="10"/>
      <c r="I45" s="5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42"/>
      <c r="C46" s="42"/>
      <c r="D46" s="42"/>
      <c r="E46" s="10"/>
      <c r="F46" s="10"/>
      <c r="G46" s="10"/>
      <c r="H46" s="10"/>
      <c r="I46" s="5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42"/>
      <c r="C47" s="42"/>
      <c r="D47" s="42"/>
      <c r="E47" s="10"/>
      <c r="F47" s="10"/>
      <c r="G47" s="10"/>
      <c r="H47" s="10"/>
      <c r="I47" s="5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42"/>
      <c r="C48" s="42"/>
      <c r="D48" s="42"/>
      <c r="E48" s="10"/>
      <c r="F48" s="10"/>
      <c r="G48" s="10"/>
      <c r="H48" s="10"/>
      <c r="I48" s="5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42"/>
      <c r="C49" s="42"/>
      <c r="D49" s="42"/>
      <c r="E49" s="10"/>
      <c r="F49" s="10"/>
      <c r="G49" s="10"/>
      <c r="H49" s="10"/>
      <c r="I49" s="5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42"/>
      <c r="C50" s="42"/>
      <c r="D50" s="42"/>
      <c r="E50" s="10"/>
      <c r="F50" s="10"/>
      <c r="G50" s="10"/>
      <c r="H50" s="10"/>
      <c r="I50" s="5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42"/>
      <c r="C51" s="42"/>
      <c r="D51" s="42"/>
      <c r="E51" s="10"/>
      <c r="F51" s="10"/>
      <c r="G51" s="10"/>
      <c r="H51" s="10"/>
      <c r="I51" s="5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42"/>
      <c r="C52" s="42"/>
      <c r="D52" s="42"/>
      <c r="E52" s="10"/>
      <c r="F52" s="10"/>
      <c r="G52" s="10"/>
      <c r="H52" s="10"/>
      <c r="I52" s="5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42"/>
      <c r="C53" s="42"/>
      <c r="D53" s="42"/>
      <c r="E53" s="10"/>
      <c r="F53" s="10"/>
      <c r="G53" s="10"/>
      <c r="H53" s="10"/>
      <c r="I53" s="5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42"/>
      <c r="C54" s="42"/>
      <c r="D54" s="42"/>
      <c r="E54" s="10"/>
      <c r="F54" s="10"/>
      <c r="G54" s="10"/>
      <c r="H54" s="10"/>
      <c r="I54" s="5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42"/>
      <c r="C55" s="42"/>
      <c r="D55" s="42"/>
      <c r="E55" s="10"/>
      <c r="F55" s="10"/>
      <c r="G55" s="10"/>
      <c r="H55" s="10"/>
      <c r="I55" s="5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42"/>
      <c r="C56" s="42"/>
      <c r="D56" s="42"/>
      <c r="E56" s="10"/>
      <c r="F56" s="10"/>
      <c r="G56" s="10"/>
      <c r="H56" s="10"/>
      <c r="I56" s="5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42"/>
      <c r="C57" s="42"/>
      <c r="D57" s="42"/>
      <c r="E57" s="10"/>
      <c r="F57" s="10"/>
      <c r="G57" s="10"/>
      <c r="H57" s="10"/>
      <c r="I57" s="5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42"/>
      <c r="C58" s="42"/>
      <c r="D58" s="42"/>
      <c r="E58" s="10"/>
      <c r="F58" s="10"/>
      <c r="G58" s="10"/>
      <c r="H58" s="10"/>
      <c r="I58" s="5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42"/>
      <c r="C59" s="42"/>
      <c r="D59" s="42"/>
      <c r="E59" s="10"/>
      <c r="F59" s="10"/>
      <c r="G59" s="10"/>
      <c r="H59" s="10"/>
      <c r="I59" s="5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42"/>
      <c r="C60" s="42"/>
      <c r="D60" s="42"/>
      <c r="E60" s="10"/>
      <c r="F60" s="10"/>
      <c r="G60" s="10"/>
      <c r="H60" s="10"/>
      <c r="I60" s="5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42"/>
      <c r="C61" s="42"/>
      <c r="D61" s="42"/>
      <c r="E61" s="10"/>
      <c r="F61" s="10"/>
      <c r="G61" s="10"/>
      <c r="H61" s="10"/>
      <c r="I61" s="5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42"/>
      <c r="C62" s="42"/>
      <c r="D62" s="42"/>
      <c r="E62" s="10"/>
      <c r="F62" s="10"/>
      <c r="G62" s="10"/>
      <c r="H62" s="10"/>
      <c r="I62" s="5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42"/>
      <c r="C63" s="42"/>
      <c r="D63" s="42"/>
      <c r="E63" s="10"/>
      <c r="F63" s="10"/>
      <c r="G63" s="10"/>
      <c r="H63" s="10"/>
      <c r="I63" s="5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42"/>
      <c r="C64" s="42"/>
      <c r="D64" s="42"/>
      <c r="E64" s="10"/>
      <c r="F64" s="10"/>
      <c r="G64" s="10"/>
      <c r="H64" s="10"/>
      <c r="I64" s="5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42"/>
      <c r="C65" s="42"/>
      <c r="D65" s="42"/>
      <c r="E65" s="10"/>
      <c r="F65" s="10"/>
      <c r="G65" s="10"/>
      <c r="H65" s="10"/>
      <c r="I65" s="5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42"/>
      <c r="C66" s="42"/>
      <c r="D66" s="42"/>
      <c r="E66" s="10"/>
      <c r="F66" s="10"/>
      <c r="G66" s="10"/>
      <c r="H66" s="10"/>
      <c r="I66" s="5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42"/>
      <c r="C67" s="42"/>
      <c r="D67" s="42"/>
      <c r="E67" s="10"/>
      <c r="F67" s="10"/>
      <c r="G67" s="10"/>
      <c r="H67" s="10"/>
      <c r="I67" s="5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42"/>
      <c r="C68" s="42"/>
      <c r="D68" s="42"/>
      <c r="E68" s="10"/>
      <c r="F68" s="10"/>
      <c r="G68" s="10"/>
      <c r="H68" s="10"/>
      <c r="I68" s="5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42"/>
      <c r="C69" s="42"/>
      <c r="D69" s="42"/>
      <c r="E69" s="10"/>
      <c r="F69" s="10"/>
      <c r="G69" s="10"/>
      <c r="H69" s="10"/>
      <c r="I69" s="5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42"/>
      <c r="C70" s="42"/>
      <c r="D70" s="42"/>
      <c r="E70" s="10"/>
      <c r="F70" s="10"/>
      <c r="G70" s="10"/>
      <c r="H70" s="10"/>
      <c r="I70" s="5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42"/>
      <c r="C71" s="42"/>
      <c r="D71" s="42"/>
      <c r="E71" s="10"/>
      <c r="F71" s="10"/>
      <c r="G71" s="10"/>
      <c r="H71" s="10"/>
      <c r="I71" s="5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42"/>
      <c r="C72" s="42"/>
      <c r="D72" s="42"/>
      <c r="E72" s="10"/>
      <c r="F72" s="10"/>
      <c r="G72" s="10"/>
      <c r="H72" s="10"/>
      <c r="I72" s="5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42"/>
      <c r="C73" s="42"/>
      <c r="D73" s="42"/>
      <c r="E73" s="10"/>
      <c r="F73" s="10"/>
      <c r="G73" s="10"/>
      <c r="H73" s="10"/>
      <c r="I73" s="5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42"/>
      <c r="C74" s="42"/>
      <c r="D74" s="42"/>
      <c r="E74" s="10"/>
      <c r="F74" s="10"/>
      <c r="G74" s="10"/>
      <c r="H74" s="10"/>
      <c r="I74" s="5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42"/>
      <c r="C75" s="42"/>
      <c r="D75" s="42"/>
      <c r="E75" s="10"/>
      <c r="F75" s="10"/>
      <c r="G75" s="10"/>
      <c r="H75" s="10"/>
      <c r="I75" s="5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42"/>
      <c r="C76" s="42"/>
      <c r="D76" s="42"/>
      <c r="E76" s="10"/>
      <c r="F76" s="10"/>
      <c r="G76" s="10"/>
      <c r="H76" s="10"/>
      <c r="I76" s="5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42"/>
      <c r="C77" s="42"/>
      <c r="D77" s="42"/>
      <c r="E77" s="10"/>
      <c r="F77" s="10"/>
      <c r="G77" s="10"/>
      <c r="H77" s="10"/>
      <c r="I77" s="5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42"/>
      <c r="C78" s="42"/>
      <c r="D78" s="42"/>
      <c r="E78" s="10"/>
      <c r="F78" s="10"/>
      <c r="G78" s="10"/>
      <c r="H78" s="10"/>
      <c r="I78" s="5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42"/>
      <c r="C79" s="42"/>
      <c r="D79" s="42"/>
      <c r="E79" s="10"/>
      <c r="F79" s="10"/>
      <c r="G79" s="10"/>
      <c r="H79" s="10"/>
      <c r="I79" s="5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42"/>
      <c r="C80" s="42"/>
      <c r="D80" s="42"/>
      <c r="E80" s="10"/>
      <c r="F80" s="10"/>
      <c r="G80" s="10"/>
      <c r="H80" s="10"/>
      <c r="I80" s="5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42"/>
      <c r="C81" s="42"/>
      <c r="D81" s="42"/>
      <c r="E81" s="10"/>
      <c r="F81" s="10"/>
      <c r="G81" s="10"/>
      <c r="H81" s="10"/>
      <c r="I81" s="5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42"/>
      <c r="C82" s="42"/>
      <c r="D82" s="42"/>
      <c r="E82" s="10"/>
      <c r="F82" s="10"/>
      <c r="G82" s="10"/>
      <c r="H82" s="10"/>
      <c r="I82" s="5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42"/>
      <c r="C83" s="42"/>
      <c r="D83" s="42"/>
      <c r="E83" s="10"/>
      <c r="F83" s="10"/>
      <c r="G83" s="10"/>
      <c r="H83" s="10"/>
      <c r="I83" s="5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42"/>
      <c r="C84" s="42"/>
      <c r="D84" s="42"/>
      <c r="E84" s="10"/>
      <c r="F84" s="10"/>
      <c r="G84" s="10"/>
      <c r="H84" s="10"/>
      <c r="I84" s="5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42"/>
      <c r="C85" s="42"/>
      <c r="D85" s="42"/>
      <c r="E85" s="10"/>
      <c r="F85" s="10"/>
      <c r="G85" s="10"/>
      <c r="H85" s="10"/>
      <c r="I85" s="5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42"/>
      <c r="C86" s="42"/>
      <c r="D86" s="42"/>
      <c r="E86" s="10"/>
      <c r="F86" s="10"/>
      <c r="G86" s="10"/>
      <c r="H86" s="10"/>
      <c r="I86" s="5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42"/>
      <c r="C87" s="42"/>
      <c r="D87" s="42"/>
      <c r="E87" s="10"/>
      <c r="F87" s="10"/>
      <c r="G87" s="10"/>
      <c r="H87" s="10"/>
      <c r="I87" s="5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42"/>
      <c r="C88" s="42"/>
      <c r="D88" s="42"/>
      <c r="E88" s="10"/>
      <c r="F88" s="10"/>
      <c r="G88" s="10"/>
      <c r="H88" s="10"/>
      <c r="I88" s="5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42"/>
      <c r="C89" s="42"/>
      <c r="D89" s="42"/>
      <c r="E89" s="10"/>
      <c r="F89" s="10"/>
      <c r="G89" s="10"/>
      <c r="H89" s="10"/>
      <c r="I89" s="5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42"/>
      <c r="C90" s="42"/>
      <c r="D90" s="42"/>
      <c r="E90" s="10"/>
      <c r="F90" s="10"/>
      <c r="G90" s="10"/>
      <c r="H90" s="10"/>
      <c r="I90" s="5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42"/>
      <c r="C91" s="42"/>
      <c r="D91" s="42"/>
      <c r="E91" s="10"/>
      <c r="F91" s="10"/>
      <c r="G91" s="10"/>
      <c r="H91" s="10"/>
      <c r="I91" s="5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42"/>
      <c r="C92" s="42"/>
      <c r="D92" s="42"/>
      <c r="E92" s="10"/>
      <c r="F92" s="10"/>
      <c r="G92" s="10"/>
      <c r="H92" s="10"/>
      <c r="I92" s="5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42"/>
      <c r="C93" s="42"/>
      <c r="D93" s="42"/>
      <c r="E93" s="10"/>
      <c r="F93" s="10"/>
      <c r="G93" s="10"/>
      <c r="H93" s="10"/>
      <c r="I93" s="5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42"/>
      <c r="C94" s="42"/>
      <c r="D94" s="42"/>
      <c r="E94" s="10"/>
      <c r="F94" s="10"/>
      <c r="G94" s="10"/>
      <c r="H94" s="10"/>
      <c r="I94" s="5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42"/>
      <c r="C95" s="42"/>
      <c r="D95" s="42"/>
      <c r="E95" s="10"/>
      <c r="F95" s="10"/>
      <c r="G95" s="10"/>
      <c r="H95" s="10"/>
      <c r="I95" s="5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42"/>
      <c r="C96" s="42"/>
      <c r="D96" s="42"/>
      <c r="E96" s="10"/>
      <c r="F96" s="10"/>
      <c r="G96" s="10"/>
      <c r="H96" s="10"/>
      <c r="I96" s="5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42"/>
      <c r="C97" s="42"/>
      <c r="D97" s="42"/>
      <c r="E97" s="10"/>
      <c r="F97" s="10"/>
      <c r="G97" s="10"/>
      <c r="H97" s="10"/>
      <c r="I97" s="5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42"/>
      <c r="C98" s="42"/>
      <c r="D98" s="42"/>
      <c r="E98" s="10"/>
      <c r="F98" s="10"/>
      <c r="G98" s="10"/>
      <c r="H98" s="10"/>
      <c r="I98" s="5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42"/>
      <c r="C99" s="42"/>
      <c r="D99" s="42"/>
      <c r="E99" s="10"/>
      <c r="F99" s="10"/>
      <c r="G99" s="10"/>
      <c r="H99" s="10"/>
      <c r="I99" s="5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42"/>
      <c r="C100" s="42"/>
      <c r="D100" s="42"/>
      <c r="E100" s="10"/>
      <c r="F100" s="10"/>
      <c r="G100" s="10"/>
      <c r="H100" s="10"/>
      <c r="I100" s="5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42"/>
      <c r="C101" s="42"/>
      <c r="D101" s="42"/>
      <c r="E101" s="10"/>
      <c r="F101" s="10"/>
      <c r="G101" s="10"/>
      <c r="H101" s="10"/>
      <c r="I101" s="5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42"/>
      <c r="C102" s="42"/>
      <c r="D102" s="42"/>
      <c r="E102" s="10"/>
      <c r="F102" s="10"/>
      <c r="G102" s="10"/>
      <c r="H102" s="10"/>
      <c r="I102" s="5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42"/>
      <c r="C103" s="42"/>
      <c r="D103" s="42"/>
      <c r="E103" s="10"/>
      <c r="F103" s="10"/>
      <c r="G103" s="10"/>
      <c r="H103" s="10"/>
      <c r="I103" s="5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42"/>
      <c r="C104" s="42"/>
      <c r="D104" s="42"/>
      <c r="E104" s="10"/>
      <c r="F104" s="10"/>
      <c r="G104" s="10"/>
      <c r="H104" s="10"/>
      <c r="I104" s="5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42"/>
      <c r="C105" s="42"/>
      <c r="D105" s="42"/>
      <c r="E105" s="10"/>
      <c r="F105" s="10"/>
      <c r="G105" s="10"/>
      <c r="H105" s="10"/>
      <c r="I105" s="5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42"/>
      <c r="C106" s="42"/>
      <c r="D106" s="42"/>
      <c r="E106" s="10"/>
      <c r="F106" s="10"/>
      <c r="G106" s="10"/>
      <c r="H106" s="10"/>
      <c r="I106" s="5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42"/>
      <c r="C107" s="42"/>
      <c r="D107" s="42"/>
      <c r="E107" s="10"/>
      <c r="F107" s="10"/>
      <c r="G107" s="10"/>
      <c r="H107" s="10"/>
      <c r="I107" s="5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42"/>
      <c r="C108" s="42"/>
      <c r="D108" s="42"/>
      <c r="E108" s="10"/>
      <c r="F108" s="10"/>
      <c r="G108" s="10"/>
      <c r="H108" s="10"/>
      <c r="I108" s="5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42"/>
      <c r="C109" s="42"/>
      <c r="D109" s="42"/>
      <c r="E109" s="10"/>
      <c r="F109" s="10"/>
      <c r="G109" s="10"/>
      <c r="H109" s="10"/>
      <c r="I109" s="5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42"/>
      <c r="C110" s="42"/>
      <c r="D110" s="42"/>
      <c r="E110" s="10"/>
      <c r="F110" s="10"/>
      <c r="G110" s="10"/>
      <c r="H110" s="10"/>
      <c r="I110" s="5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42"/>
      <c r="C111" s="42"/>
      <c r="D111" s="42"/>
      <c r="E111" s="10"/>
      <c r="F111" s="10"/>
      <c r="G111" s="10"/>
      <c r="H111" s="10"/>
      <c r="I111" s="5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42"/>
      <c r="C112" s="42"/>
      <c r="D112" s="42"/>
      <c r="E112" s="10"/>
      <c r="F112" s="10"/>
      <c r="G112" s="10"/>
      <c r="H112" s="10"/>
      <c r="I112" s="5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42"/>
      <c r="C113" s="42"/>
      <c r="D113" s="42"/>
      <c r="E113" s="10"/>
      <c r="F113" s="10"/>
      <c r="G113" s="10"/>
      <c r="H113" s="10"/>
      <c r="I113" s="5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42"/>
      <c r="C114" s="42"/>
      <c r="D114" s="42"/>
      <c r="E114" s="10"/>
      <c r="F114" s="10"/>
      <c r="G114" s="10"/>
      <c r="H114" s="10"/>
      <c r="I114" s="5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42"/>
      <c r="C115" s="42"/>
      <c r="D115" s="42"/>
      <c r="E115" s="10"/>
      <c r="F115" s="10"/>
      <c r="G115" s="10"/>
      <c r="H115" s="10"/>
      <c r="I115" s="5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42"/>
      <c r="C116" s="42"/>
      <c r="D116" s="42"/>
      <c r="E116" s="10"/>
      <c r="F116" s="10"/>
      <c r="G116" s="10"/>
      <c r="H116" s="10"/>
      <c r="I116" s="5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42"/>
      <c r="C117" s="42"/>
      <c r="D117" s="42"/>
      <c r="E117" s="10"/>
      <c r="F117" s="10"/>
      <c r="G117" s="10"/>
      <c r="H117" s="10"/>
      <c r="I117" s="5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42"/>
      <c r="C118" s="42"/>
      <c r="D118" s="42"/>
      <c r="E118" s="10"/>
      <c r="F118" s="10"/>
      <c r="G118" s="10"/>
      <c r="H118" s="10"/>
      <c r="I118" s="5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42"/>
      <c r="C119" s="42"/>
      <c r="D119" s="42"/>
      <c r="E119" s="10"/>
      <c r="F119" s="10"/>
      <c r="G119" s="10"/>
      <c r="H119" s="10"/>
      <c r="I119" s="5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42"/>
      <c r="C120" s="42"/>
      <c r="D120" s="42"/>
      <c r="E120" s="10"/>
      <c r="F120" s="10"/>
      <c r="G120" s="10"/>
      <c r="H120" s="10"/>
      <c r="I120" s="5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42"/>
      <c r="C121" s="42"/>
      <c r="D121" s="42"/>
      <c r="E121" s="10"/>
      <c r="F121" s="10"/>
      <c r="G121" s="10"/>
      <c r="H121" s="10"/>
      <c r="I121" s="5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42"/>
      <c r="C122" s="42"/>
      <c r="D122" s="42"/>
      <c r="E122" s="10"/>
      <c r="F122" s="10"/>
      <c r="G122" s="10"/>
      <c r="H122" s="10"/>
      <c r="I122" s="5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42"/>
      <c r="C123" s="42"/>
      <c r="D123" s="42"/>
      <c r="E123" s="10"/>
      <c r="F123" s="10"/>
      <c r="G123" s="10"/>
      <c r="H123" s="10"/>
      <c r="I123" s="5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42"/>
      <c r="C124" s="42"/>
      <c r="D124" s="42"/>
      <c r="E124" s="10"/>
      <c r="F124" s="10"/>
      <c r="G124" s="10"/>
      <c r="H124" s="10"/>
      <c r="I124" s="5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42"/>
      <c r="C125" s="42"/>
      <c r="D125" s="42"/>
      <c r="E125" s="10"/>
      <c r="F125" s="10"/>
      <c r="G125" s="10"/>
      <c r="H125" s="10"/>
      <c r="I125" s="5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42"/>
      <c r="C126" s="42"/>
      <c r="D126" s="42"/>
      <c r="E126" s="10"/>
      <c r="F126" s="10"/>
      <c r="G126" s="10"/>
      <c r="H126" s="10"/>
      <c r="I126" s="5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42"/>
      <c r="C127" s="42"/>
      <c r="D127" s="42"/>
      <c r="E127" s="10"/>
      <c r="F127" s="10"/>
      <c r="G127" s="10"/>
      <c r="H127" s="10"/>
      <c r="I127" s="5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42"/>
      <c r="C128" s="42"/>
      <c r="D128" s="42"/>
      <c r="E128" s="10"/>
      <c r="F128" s="10"/>
      <c r="G128" s="10"/>
      <c r="H128" s="10"/>
      <c r="I128" s="5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42"/>
      <c r="C129" s="42"/>
      <c r="D129" s="42"/>
      <c r="E129" s="10"/>
      <c r="F129" s="10"/>
      <c r="G129" s="10"/>
      <c r="H129" s="10"/>
      <c r="I129" s="5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42"/>
      <c r="C130" s="42"/>
      <c r="D130" s="42"/>
      <c r="E130" s="10"/>
      <c r="F130" s="10"/>
      <c r="G130" s="10"/>
      <c r="H130" s="10"/>
      <c r="I130" s="5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42"/>
      <c r="C131" s="42"/>
      <c r="D131" s="42"/>
      <c r="E131" s="10"/>
      <c r="F131" s="10"/>
      <c r="G131" s="10"/>
      <c r="H131" s="10"/>
      <c r="I131" s="5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42"/>
      <c r="C132" s="42"/>
      <c r="D132" s="42"/>
      <c r="E132" s="10"/>
      <c r="F132" s="10"/>
      <c r="G132" s="10"/>
      <c r="H132" s="10"/>
      <c r="I132" s="5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42"/>
      <c r="C133" s="42"/>
      <c r="D133" s="42"/>
      <c r="E133" s="10"/>
      <c r="F133" s="10"/>
      <c r="G133" s="10"/>
      <c r="H133" s="10"/>
      <c r="I133" s="5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42"/>
      <c r="C134" s="42"/>
      <c r="D134" s="42"/>
      <c r="E134" s="10"/>
      <c r="F134" s="10"/>
      <c r="G134" s="10"/>
      <c r="H134" s="10"/>
      <c r="I134" s="5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42"/>
      <c r="C135" s="42"/>
      <c r="D135" s="42"/>
      <c r="E135" s="10"/>
      <c r="F135" s="10"/>
      <c r="G135" s="10"/>
      <c r="H135" s="10"/>
      <c r="I135" s="5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42"/>
      <c r="C136" s="42"/>
      <c r="D136" s="42"/>
      <c r="E136" s="10"/>
      <c r="F136" s="10"/>
      <c r="G136" s="10"/>
      <c r="H136" s="10"/>
      <c r="I136" s="5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42"/>
      <c r="C137" s="42"/>
      <c r="D137" s="42"/>
      <c r="E137" s="10"/>
      <c r="F137" s="10"/>
      <c r="G137" s="10"/>
      <c r="H137" s="10"/>
      <c r="I137" s="5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42"/>
      <c r="C138" s="42"/>
      <c r="D138" s="42"/>
      <c r="E138" s="10"/>
      <c r="F138" s="10"/>
      <c r="G138" s="10"/>
      <c r="H138" s="10"/>
      <c r="I138" s="5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42"/>
      <c r="C139" s="42"/>
      <c r="D139" s="42"/>
      <c r="E139" s="10"/>
      <c r="F139" s="10"/>
      <c r="G139" s="10"/>
      <c r="H139" s="10"/>
      <c r="I139" s="5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42"/>
      <c r="C140" s="42"/>
      <c r="D140" s="42"/>
      <c r="E140" s="10"/>
      <c r="F140" s="10"/>
      <c r="G140" s="10"/>
      <c r="H140" s="10"/>
      <c r="I140" s="5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42"/>
      <c r="C141" s="42"/>
      <c r="D141" s="42"/>
      <c r="E141" s="10"/>
      <c r="F141" s="10"/>
      <c r="G141" s="10"/>
      <c r="H141" s="10"/>
      <c r="I141" s="5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42"/>
      <c r="C142" s="42"/>
      <c r="D142" s="42"/>
      <c r="E142" s="10"/>
      <c r="F142" s="10"/>
      <c r="G142" s="10"/>
      <c r="H142" s="10"/>
      <c r="I142" s="5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42"/>
      <c r="C143" s="42"/>
      <c r="D143" s="42"/>
      <c r="E143" s="10"/>
      <c r="F143" s="10"/>
      <c r="G143" s="10"/>
      <c r="H143" s="10"/>
      <c r="I143" s="5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42"/>
      <c r="C144" s="42"/>
      <c r="D144" s="42"/>
      <c r="E144" s="10"/>
      <c r="F144" s="10"/>
      <c r="G144" s="10"/>
      <c r="H144" s="10"/>
      <c r="I144" s="5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42"/>
      <c r="C145" s="42"/>
      <c r="D145" s="42"/>
      <c r="E145" s="10"/>
      <c r="F145" s="10"/>
      <c r="G145" s="10"/>
      <c r="H145" s="10"/>
      <c r="I145" s="5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42"/>
      <c r="C146" s="42"/>
      <c r="D146" s="42"/>
      <c r="E146" s="10"/>
      <c r="F146" s="10"/>
      <c r="G146" s="10"/>
      <c r="H146" s="10"/>
      <c r="I146" s="5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42"/>
      <c r="C147" s="42"/>
      <c r="D147" s="42"/>
      <c r="E147" s="10"/>
      <c r="F147" s="10"/>
      <c r="G147" s="10"/>
      <c r="H147" s="10"/>
      <c r="I147" s="5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42"/>
      <c r="C148" s="42"/>
      <c r="D148" s="42"/>
      <c r="E148" s="10"/>
      <c r="F148" s="10"/>
      <c r="G148" s="10"/>
      <c r="H148" s="10"/>
      <c r="I148" s="5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42"/>
      <c r="C149" s="42"/>
      <c r="D149" s="42"/>
      <c r="E149" s="10"/>
      <c r="F149" s="10"/>
      <c r="G149" s="10"/>
      <c r="H149" s="10"/>
      <c r="I149" s="5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42"/>
      <c r="C150" s="42"/>
      <c r="D150" s="42"/>
      <c r="E150" s="10"/>
      <c r="F150" s="10"/>
      <c r="G150" s="10"/>
      <c r="H150" s="10"/>
      <c r="I150" s="5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42"/>
      <c r="C151" s="42"/>
      <c r="D151" s="42"/>
      <c r="E151" s="10"/>
      <c r="F151" s="10"/>
      <c r="G151" s="10"/>
      <c r="H151" s="10"/>
      <c r="I151" s="5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42"/>
      <c r="C152" s="42"/>
      <c r="D152" s="42"/>
      <c r="E152" s="10"/>
      <c r="F152" s="10"/>
      <c r="G152" s="10"/>
      <c r="H152" s="10"/>
      <c r="I152" s="5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42"/>
      <c r="C153" s="42"/>
      <c r="D153" s="42"/>
      <c r="E153" s="10"/>
      <c r="F153" s="10"/>
      <c r="G153" s="10"/>
      <c r="H153" s="10"/>
      <c r="I153" s="5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42"/>
      <c r="C154" s="42"/>
      <c r="D154" s="42"/>
      <c r="E154" s="10"/>
      <c r="F154" s="10"/>
      <c r="G154" s="10"/>
      <c r="H154" s="10"/>
      <c r="I154" s="5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42"/>
      <c r="C155" s="42"/>
      <c r="D155" s="42"/>
      <c r="E155" s="10"/>
      <c r="F155" s="10"/>
      <c r="G155" s="10"/>
      <c r="H155" s="10"/>
      <c r="I155" s="5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42"/>
      <c r="C156" s="42"/>
      <c r="D156" s="42"/>
      <c r="E156" s="10"/>
      <c r="F156" s="10"/>
      <c r="G156" s="10"/>
      <c r="H156" s="10"/>
      <c r="I156" s="5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42"/>
      <c r="C157" s="42"/>
      <c r="D157" s="42"/>
      <c r="E157" s="10"/>
      <c r="F157" s="10"/>
      <c r="G157" s="10"/>
      <c r="H157" s="10"/>
      <c r="I157" s="5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42"/>
      <c r="C158" s="42"/>
      <c r="D158" s="42"/>
      <c r="E158" s="10"/>
      <c r="F158" s="10"/>
      <c r="G158" s="10"/>
      <c r="H158" s="10"/>
      <c r="I158" s="5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42"/>
      <c r="C159" s="42"/>
      <c r="D159" s="42"/>
      <c r="E159" s="10"/>
      <c r="F159" s="10"/>
      <c r="G159" s="10"/>
      <c r="H159" s="10"/>
      <c r="I159" s="5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42"/>
      <c r="C160" s="42"/>
      <c r="D160" s="42"/>
      <c r="E160" s="10"/>
      <c r="F160" s="10"/>
      <c r="G160" s="10"/>
      <c r="H160" s="10"/>
      <c r="I160" s="5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42"/>
      <c r="C161" s="42"/>
      <c r="D161" s="42"/>
      <c r="E161" s="10"/>
      <c r="F161" s="10"/>
      <c r="G161" s="10"/>
      <c r="H161" s="10"/>
      <c r="I161" s="5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42"/>
      <c r="C162" s="42"/>
      <c r="D162" s="42"/>
      <c r="E162" s="10"/>
      <c r="F162" s="10"/>
      <c r="G162" s="10"/>
      <c r="H162" s="10"/>
      <c r="I162" s="5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42"/>
      <c r="C163" s="42"/>
      <c r="D163" s="42"/>
      <c r="E163" s="10"/>
      <c r="F163" s="10"/>
      <c r="G163" s="10"/>
      <c r="H163" s="10"/>
      <c r="I163" s="5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42"/>
      <c r="C164" s="42"/>
      <c r="D164" s="42"/>
      <c r="E164" s="10"/>
      <c r="F164" s="10"/>
      <c r="G164" s="10"/>
      <c r="H164" s="10"/>
      <c r="I164" s="5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42"/>
      <c r="C165" s="42"/>
      <c r="D165" s="42"/>
      <c r="E165" s="10"/>
      <c r="F165" s="10"/>
      <c r="G165" s="10"/>
      <c r="H165" s="10"/>
      <c r="I165" s="5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42"/>
      <c r="C166" s="42"/>
      <c r="D166" s="42"/>
      <c r="E166" s="10"/>
      <c r="F166" s="10"/>
      <c r="G166" s="10"/>
      <c r="H166" s="10"/>
      <c r="I166" s="5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42"/>
      <c r="C167" s="42"/>
      <c r="D167" s="42"/>
      <c r="E167" s="10"/>
      <c r="F167" s="10"/>
      <c r="G167" s="10"/>
      <c r="H167" s="10"/>
      <c r="I167" s="5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42"/>
      <c r="C168" s="42"/>
      <c r="D168" s="42"/>
      <c r="E168" s="10"/>
      <c r="F168" s="10"/>
      <c r="G168" s="10"/>
      <c r="H168" s="10"/>
      <c r="I168" s="5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42"/>
      <c r="C169" s="42"/>
      <c r="D169" s="42"/>
      <c r="E169" s="10"/>
      <c r="F169" s="10"/>
      <c r="G169" s="10"/>
      <c r="H169" s="10"/>
      <c r="I169" s="5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42"/>
      <c r="C170" s="42"/>
      <c r="D170" s="42"/>
      <c r="E170" s="10"/>
      <c r="F170" s="10"/>
      <c r="G170" s="10"/>
      <c r="H170" s="10"/>
      <c r="I170" s="5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42"/>
      <c r="C171" s="42"/>
      <c r="D171" s="42"/>
      <c r="E171" s="10"/>
      <c r="F171" s="10"/>
      <c r="G171" s="10"/>
      <c r="H171" s="10"/>
      <c r="I171" s="5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42"/>
      <c r="C172" s="42"/>
      <c r="D172" s="42"/>
      <c r="E172" s="10"/>
      <c r="F172" s="10"/>
      <c r="G172" s="10"/>
      <c r="H172" s="10"/>
      <c r="I172" s="5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42"/>
      <c r="C173" s="42"/>
      <c r="D173" s="42"/>
      <c r="E173" s="10"/>
      <c r="F173" s="10"/>
      <c r="G173" s="10"/>
      <c r="H173" s="10"/>
      <c r="I173" s="5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42"/>
      <c r="C174" s="42"/>
      <c r="D174" s="42"/>
      <c r="E174" s="10"/>
      <c r="F174" s="10"/>
      <c r="G174" s="10"/>
      <c r="H174" s="10"/>
      <c r="I174" s="5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42"/>
      <c r="C175" s="42"/>
      <c r="D175" s="42"/>
      <c r="E175" s="10"/>
      <c r="F175" s="10"/>
      <c r="G175" s="10"/>
      <c r="H175" s="10"/>
      <c r="I175" s="5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42"/>
      <c r="C176" s="42"/>
      <c r="D176" s="42"/>
      <c r="E176" s="10"/>
      <c r="F176" s="10"/>
      <c r="G176" s="10"/>
      <c r="H176" s="10"/>
      <c r="I176" s="5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42"/>
      <c r="C177" s="42"/>
      <c r="D177" s="42"/>
      <c r="E177" s="10"/>
      <c r="F177" s="10"/>
      <c r="G177" s="10"/>
      <c r="H177" s="10"/>
      <c r="I177" s="5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42"/>
      <c r="C178" s="42"/>
      <c r="D178" s="42"/>
      <c r="E178" s="10"/>
      <c r="F178" s="10"/>
      <c r="G178" s="10"/>
      <c r="H178" s="10"/>
      <c r="I178" s="5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42"/>
      <c r="C179" s="42"/>
      <c r="D179" s="42"/>
      <c r="E179" s="10"/>
      <c r="F179" s="10"/>
      <c r="G179" s="10"/>
      <c r="H179" s="10"/>
      <c r="I179" s="5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42"/>
      <c r="C180" s="42"/>
      <c r="D180" s="42"/>
      <c r="E180" s="10"/>
      <c r="F180" s="10"/>
      <c r="G180" s="10"/>
      <c r="H180" s="10"/>
      <c r="I180" s="5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42"/>
      <c r="C181" s="42"/>
      <c r="D181" s="42"/>
      <c r="E181" s="10"/>
      <c r="F181" s="10"/>
      <c r="G181" s="10"/>
      <c r="H181" s="10"/>
      <c r="I181" s="5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42"/>
      <c r="C182" s="42"/>
      <c r="D182" s="42"/>
      <c r="E182" s="10"/>
      <c r="F182" s="10"/>
      <c r="G182" s="10"/>
      <c r="H182" s="10"/>
      <c r="I182" s="5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42"/>
      <c r="C183" s="42"/>
      <c r="D183" s="42"/>
      <c r="E183" s="10"/>
      <c r="F183" s="10"/>
      <c r="G183" s="10"/>
      <c r="H183" s="10"/>
      <c r="I183" s="5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42"/>
      <c r="C184" s="42"/>
      <c r="D184" s="42"/>
      <c r="E184" s="10"/>
      <c r="F184" s="10"/>
      <c r="G184" s="10"/>
      <c r="H184" s="10"/>
      <c r="I184" s="5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42"/>
      <c r="C185" s="42"/>
      <c r="D185" s="42"/>
      <c r="E185" s="10"/>
      <c r="F185" s="10"/>
      <c r="G185" s="10"/>
      <c r="H185" s="10"/>
      <c r="I185" s="5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42"/>
      <c r="C186" s="42"/>
      <c r="D186" s="42"/>
      <c r="E186" s="10"/>
      <c r="F186" s="10"/>
      <c r="G186" s="10"/>
      <c r="H186" s="10"/>
      <c r="I186" s="5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42"/>
      <c r="C187" s="42"/>
      <c r="D187" s="42"/>
      <c r="E187" s="10"/>
      <c r="F187" s="10"/>
      <c r="G187" s="10"/>
      <c r="H187" s="10"/>
      <c r="I187" s="5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42"/>
      <c r="C188" s="42"/>
      <c r="D188" s="42"/>
      <c r="E188" s="10"/>
      <c r="F188" s="10"/>
      <c r="G188" s="10"/>
      <c r="H188" s="10"/>
      <c r="I188" s="5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42"/>
      <c r="C189" s="42"/>
      <c r="D189" s="42"/>
      <c r="E189" s="10"/>
      <c r="F189" s="10"/>
      <c r="G189" s="10"/>
      <c r="H189" s="10"/>
      <c r="I189" s="5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42"/>
      <c r="C190" s="42"/>
      <c r="D190" s="42"/>
      <c r="E190" s="10"/>
      <c r="F190" s="10"/>
      <c r="G190" s="10"/>
      <c r="H190" s="10"/>
      <c r="I190" s="5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42"/>
      <c r="C191" s="42"/>
      <c r="D191" s="42"/>
      <c r="E191" s="10"/>
      <c r="F191" s="10"/>
      <c r="G191" s="10"/>
      <c r="H191" s="10"/>
      <c r="I191" s="5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42"/>
      <c r="C192" s="42"/>
      <c r="D192" s="42"/>
      <c r="E192" s="10"/>
      <c r="F192" s="10"/>
      <c r="G192" s="10"/>
      <c r="H192" s="10"/>
      <c r="I192" s="5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42"/>
      <c r="C193" s="42"/>
      <c r="D193" s="42"/>
      <c r="E193" s="10"/>
      <c r="F193" s="10"/>
      <c r="G193" s="10"/>
      <c r="H193" s="10"/>
      <c r="I193" s="5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42"/>
      <c r="C194" s="42"/>
      <c r="D194" s="42"/>
      <c r="E194" s="10"/>
      <c r="F194" s="10"/>
      <c r="G194" s="10"/>
      <c r="H194" s="10"/>
      <c r="I194" s="5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42"/>
      <c r="C195" s="42"/>
      <c r="D195" s="42"/>
      <c r="E195" s="10"/>
      <c r="F195" s="10"/>
      <c r="G195" s="10"/>
      <c r="H195" s="10"/>
      <c r="I195" s="5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42"/>
      <c r="C196" s="42"/>
      <c r="D196" s="42"/>
      <c r="E196" s="10"/>
      <c r="F196" s="10"/>
      <c r="G196" s="10"/>
      <c r="H196" s="10"/>
      <c r="I196" s="5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42"/>
      <c r="C197" s="42"/>
      <c r="D197" s="42"/>
      <c r="E197" s="10"/>
      <c r="F197" s="10"/>
      <c r="G197" s="10"/>
      <c r="H197" s="5"/>
      <c r="I197" s="5"/>
      <c r="J197" s="5"/>
      <c r="K197" s="5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42"/>
      <c r="C198" s="42"/>
      <c r="D198" s="42"/>
      <c r="E198" s="10"/>
      <c r="F198" s="10"/>
      <c r="G198" s="10"/>
      <c r="H198" s="5"/>
      <c r="I198" s="5"/>
      <c r="J198" s="5"/>
      <c r="K198" s="5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42"/>
      <c r="C199" s="42"/>
      <c r="D199" s="42"/>
      <c r="E199" s="10"/>
      <c r="F199" s="10"/>
      <c r="G199" s="10"/>
      <c r="H199" s="5"/>
      <c r="I199" s="5"/>
      <c r="J199" s="5"/>
      <c r="K199" s="5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42"/>
      <c r="C200" s="42"/>
      <c r="D200" s="42"/>
      <c r="E200" s="10"/>
      <c r="F200" s="10"/>
      <c r="G200" s="10"/>
      <c r="H200" s="5"/>
      <c r="I200" s="5"/>
      <c r="J200" s="5"/>
      <c r="K200" s="5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42"/>
      <c r="C201" s="42"/>
      <c r="D201" s="42"/>
      <c r="E201" s="10"/>
      <c r="F201" s="10"/>
      <c r="G201" s="10"/>
      <c r="H201" s="5"/>
      <c r="I201" s="5"/>
      <c r="J201" s="5"/>
      <c r="K201" s="5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42"/>
      <c r="C202" s="42"/>
      <c r="D202" s="42"/>
      <c r="E202" s="10"/>
      <c r="F202" s="10"/>
      <c r="G202" s="10"/>
      <c r="H202" s="5"/>
      <c r="I202" s="5"/>
      <c r="J202" s="5"/>
      <c r="K202" s="5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42"/>
      <c r="C203" s="42"/>
      <c r="D203" s="42"/>
      <c r="E203" s="10"/>
      <c r="F203" s="10"/>
      <c r="G203" s="10"/>
      <c r="H203" s="5"/>
      <c r="I203" s="5"/>
      <c r="J203" s="5"/>
      <c r="K203" s="5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42"/>
      <c r="C204" s="42"/>
      <c r="D204" s="42"/>
      <c r="E204" s="10"/>
      <c r="F204" s="10"/>
      <c r="G204" s="10"/>
      <c r="H204" s="5"/>
      <c r="I204" s="5"/>
      <c r="J204" s="5"/>
      <c r="K204" s="5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42"/>
      <c r="C205" s="42"/>
      <c r="D205" s="42"/>
      <c r="E205" s="10"/>
      <c r="F205" s="10"/>
      <c r="G205" s="10"/>
      <c r="H205" s="5"/>
      <c r="I205" s="5"/>
      <c r="J205" s="5"/>
      <c r="K205" s="5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42"/>
      <c r="C206" s="42"/>
      <c r="D206" s="42"/>
      <c r="E206" s="10"/>
      <c r="F206" s="10"/>
      <c r="G206" s="10"/>
      <c r="H206" s="5"/>
      <c r="I206" s="5"/>
      <c r="J206" s="5"/>
      <c r="K206" s="5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42"/>
      <c r="C207" s="42"/>
      <c r="D207" s="42"/>
      <c r="E207" s="10"/>
      <c r="F207" s="10"/>
      <c r="G207" s="10"/>
      <c r="H207" s="5"/>
      <c r="I207" s="5"/>
      <c r="J207" s="5"/>
      <c r="K207" s="5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42"/>
      <c r="C208" s="42"/>
      <c r="D208" s="42"/>
      <c r="E208" s="10"/>
      <c r="F208" s="10"/>
      <c r="G208" s="10"/>
      <c r="H208" s="5"/>
      <c r="I208" s="5"/>
      <c r="J208" s="5"/>
      <c r="K208" s="5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42"/>
      <c r="C209" s="42"/>
      <c r="D209" s="42"/>
      <c r="E209" s="10"/>
      <c r="F209" s="10"/>
      <c r="G209" s="10"/>
      <c r="H209" s="5"/>
      <c r="I209" s="5"/>
      <c r="J209" s="5"/>
      <c r="K209" s="5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42"/>
      <c r="C210" s="42"/>
      <c r="D210" s="42"/>
      <c r="E210" s="10"/>
      <c r="F210" s="10"/>
      <c r="G210" s="10"/>
      <c r="H210" s="5"/>
      <c r="I210" s="5"/>
      <c r="J210" s="5"/>
      <c r="K210" s="5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42"/>
      <c r="C211" s="42"/>
      <c r="D211" s="42"/>
      <c r="E211" s="10"/>
      <c r="F211" s="10"/>
      <c r="G211" s="10"/>
      <c r="H211" s="5"/>
      <c r="I211" s="5"/>
      <c r="J211" s="5"/>
      <c r="K211" s="5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42"/>
      <c r="C212" s="42"/>
      <c r="D212" s="42"/>
      <c r="E212" s="10"/>
      <c r="F212" s="10"/>
      <c r="G212" s="10"/>
      <c r="H212" s="5"/>
      <c r="I212" s="5"/>
      <c r="J212" s="5"/>
      <c r="K212" s="5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42"/>
      <c r="C213" s="42"/>
      <c r="D213" s="42"/>
      <c r="E213" s="10"/>
      <c r="F213" s="10"/>
      <c r="G213" s="10"/>
      <c r="H213" s="5"/>
      <c r="I213" s="5"/>
      <c r="J213" s="5"/>
      <c r="K213" s="5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42"/>
      <c r="C214" s="42"/>
      <c r="D214" s="42"/>
      <c r="E214" s="10"/>
      <c r="F214" s="10"/>
      <c r="G214" s="10"/>
      <c r="H214" s="5"/>
      <c r="I214" s="5"/>
      <c r="J214" s="5"/>
      <c r="K214" s="5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42"/>
      <c r="C215" s="42"/>
      <c r="D215" s="42"/>
      <c r="E215" s="10"/>
      <c r="F215" s="10"/>
      <c r="G215" s="10"/>
      <c r="H215" s="5"/>
      <c r="I215" s="5"/>
      <c r="J215" s="5"/>
      <c r="K215" s="5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42"/>
      <c r="C216" s="42"/>
      <c r="D216" s="42"/>
      <c r="E216" s="10"/>
      <c r="F216" s="10"/>
      <c r="G216" s="10"/>
      <c r="H216" s="5"/>
      <c r="I216" s="5"/>
      <c r="J216" s="5"/>
      <c r="K216" s="5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42"/>
      <c r="C217" s="42"/>
      <c r="D217" s="42"/>
      <c r="E217" s="10"/>
      <c r="F217" s="10"/>
      <c r="G217" s="10"/>
      <c r="H217" s="5"/>
      <c r="I217" s="5"/>
      <c r="J217" s="5"/>
      <c r="K217" s="5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42"/>
      <c r="C218" s="42"/>
      <c r="D218" s="42"/>
      <c r="E218" s="10"/>
      <c r="F218" s="10"/>
      <c r="G218" s="10"/>
      <c r="H218" s="5"/>
      <c r="I218" s="5"/>
      <c r="J218" s="5"/>
      <c r="K218" s="5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42"/>
      <c r="C219" s="42"/>
      <c r="D219" s="42"/>
      <c r="E219" s="10"/>
      <c r="F219" s="10"/>
      <c r="G219" s="10"/>
      <c r="H219" s="5"/>
      <c r="I219" s="5"/>
      <c r="J219" s="5"/>
      <c r="K219" s="5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42"/>
      <c r="C220" s="42"/>
      <c r="D220" s="42"/>
      <c r="E220" s="10"/>
      <c r="F220" s="10"/>
      <c r="G220" s="10"/>
      <c r="H220" s="5"/>
      <c r="I220" s="5"/>
      <c r="J220" s="5"/>
      <c r="K220" s="5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5"/>
      <c r="B221" s="5"/>
      <c r="C221" s="5"/>
      <c r="D221" s="5"/>
      <c r="E221" s="10"/>
      <c r="F221" s="10"/>
      <c r="G221" s="10"/>
      <c r="H221" s="5"/>
      <c r="I221" s="5"/>
      <c r="J221" s="5"/>
      <c r="K221" s="5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5"/>
      <c r="B222" s="5"/>
      <c r="C222" s="5"/>
      <c r="D222" s="5"/>
      <c r="E222" s="10"/>
      <c r="F222" s="10"/>
      <c r="G222" s="10"/>
      <c r="H222" s="5"/>
      <c r="I222" s="5"/>
      <c r="J222" s="5"/>
      <c r="K222" s="5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2:A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5.63"/>
    <col customWidth="1" min="2" max="2" width="136.25"/>
    <col customWidth="1" min="3" max="26" width="14.38"/>
  </cols>
  <sheetData>
    <row r="1">
      <c r="A1" s="51" t="s">
        <v>31</v>
      </c>
      <c r="B1" s="52"/>
    </row>
    <row r="2">
      <c r="A2" s="53"/>
      <c r="B2" s="53"/>
    </row>
    <row r="3">
      <c r="A3" s="54" t="s">
        <v>32</v>
      </c>
    </row>
    <row r="4">
      <c r="A4" s="55" t="s">
        <v>33</v>
      </c>
    </row>
    <row r="5">
      <c r="A5" s="56"/>
      <c r="B5" s="53"/>
    </row>
    <row r="6">
      <c r="A6" s="54" t="s">
        <v>34</v>
      </c>
    </row>
    <row r="7">
      <c r="A7" s="57" t="s">
        <v>35</v>
      </c>
    </row>
    <row r="8">
      <c r="A8" s="57" t="s">
        <v>36</v>
      </c>
    </row>
    <row r="9">
      <c r="A9" s="57" t="s">
        <v>37</v>
      </c>
    </row>
    <row r="10">
      <c r="A10" s="57" t="s">
        <v>38</v>
      </c>
    </row>
    <row r="11">
      <c r="A11" s="57" t="s">
        <v>39</v>
      </c>
    </row>
    <row r="12">
      <c r="A12" s="53"/>
      <c r="B12" s="53"/>
    </row>
    <row r="13">
      <c r="A13" s="56"/>
      <c r="B13" s="53"/>
    </row>
    <row r="14">
      <c r="A14" s="58" t="s">
        <v>35</v>
      </c>
    </row>
    <row r="15">
      <c r="A15" s="59" t="s">
        <v>40</v>
      </c>
      <c r="B15" s="60" t="s">
        <v>41</v>
      </c>
    </row>
    <row r="16">
      <c r="A16" s="59" t="s">
        <v>42</v>
      </c>
      <c r="B16" s="59" t="s">
        <v>43</v>
      </c>
    </row>
    <row r="17">
      <c r="A17" s="59" t="s">
        <v>44</v>
      </c>
      <c r="B17" s="59" t="s">
        <v>45</v>
      </c>
    </row>
    <row r="18">
      <c r="A18" s="53"/>
      <c r="B18" s="53"/>
    </row>
    <row r="19">
      <c r="A19" s="53"/>
      <c r="B19" s="53"/>
    </row>
    <row r="20">
      <c r="A20" s="58" t="s">
        <v>36</v>
      </c>
    </row>
    <row r="21" ht="15.75" customHeight="1">
      <c r="A21" s="57" t="s">
        <v>46</v>
      </c>
    </row>
    <row r="22" ht="15.75" customHeight="1">
      <c r="A22" s="57" t="s">
        <v>47</v>
      </c>
    </row>
    <row r="23" ht="15.75" customHeight="1">
      <c r="A23" s="53"/>
      <c r="B23" s="53"/>
    </row>
    <row r="24" ht="15.75" customHeight="1">
      <c r="A24" s="53"/>
      <c r="B24" s="53"/>
    </row>
    <row r="25" ht="15.75" customHeight="1">
      <c r="A25" s="58" t="s">
        <v>48</v>
      </c>
    </row>
    <row r="26" ht="15.75" customHeight="1">
      <c r="A26" s="53"/>
      <c r="B26" s="53"/>
    </row>
    <row r="27" ht="15.75" customHeight="1">
      <c r="A27" s="53"/>
      <c r="B27" s="53"/>
    </row>
    <row r="28" ht="15.75" customHeight="1">
      <c r="A28" s="58" t="s">
        <v>38</v>
      </c>
    </row>
    <row r="29" ht="15.75" customHeight="1">
      <c r="A29" s="57" t="s">
        <v>49</v>
      </c>
    </row>
    <row r="30" ht="15.75" customHeight="1">
      <c r="A30" s="57" t="s">
        <v>50</v>
      </c>
    </row>
    <row r="31" ht="15.75" customHeight="1">
      <c r="A31" s="56"/>
      <c r="B31" s="56"/>
    </row>
    <row r="32" ht="15.75" customHeight="1">
      <c r="A32" s="53"/>
      <c r="B32" s="53"/>
    </row>
    <row r="33" ht="15.75" customHeight="1">
      <c r="A33" s="58" t="s">
        <v>39</v>
      </c>
    </row>
    <row r="34" ht="15.75" customHeight="1">
      <c r="A34" s="57" t="s">
        <v>51</v>
      </c>
    </row>
    <row r="35" ht="15.75" customHeight="1">
      <c r="A35" s="56"/>
    </row>
    <row r="36" ht="15.75" customHeight="1">
      <c r="A36" s="53"/>
      <c r="B36" s="53"/>
    </row>
    <row r="37" ht="15.75" customHeight="1">
      <c r="A37" s="53"/>
      <c r="B37" s="53"/>
    </row>
    <row r="38" ht="15.75" customHeight="1">
      <c r="A38" s="53"/>
      <c r="B38" s="53"/>
    </row>
    <row r="39" ht="15.75" customHeight="1">
      <c r="A39" s="53"/>
      <c r="B39" s="53"/>
    </row>
    <row r="40" ht="15.75" customHeight="1">
      <c r="A40" s="53"/>
      <c r="B40" s="53"/>
    </row>
    <row r="41" ht="15.75" customHeight="1">
      <c r="A41" s="53"/>
      <c r="B41" s="53"/>
    </row>
    <row r="42" ht="15.75" customHeight="1">
      <c r="A42" s="53"/>
      <c r="B42" s="53"/>
    </row>
    <row r="43" ht="15.75" customHeight="1">
      <c r="A43" s="53"/>
      <c r="B43" s="53"/>
    </row>
    <row r="44" ht="15.75" customHeight="1">
      <c r="A44" s="53"/>
      <c r="B44" s="53"/>
    </row>
    <row r="45" ht="15.75" customHeight="1">
      <c r="A45" s="53"/>
      <c r="B45" s="53"/>
    </row>
    <row r="46" ht="15.75" customHeight="1">
      <c r="A46" s="53"/>
      <c r="B46" s="53"/>
    </row>
    <row r="47" ht="15.75" customHeight="1">
      <c r="A47" s="53"/>
      <c r="B47" s="53"/>
    </row>
    <row r="48" ht="15.75" customHeight="1">
      <c r="A48" s="53"/>
      <c r="B48" s="53"/>
    </row>
    <row r="49" ht="15.75" customHeight="1">
      <c r="A49" s="53"/>
      <c r="B49" s="53"/>
    </row>
    <row r="50" ht="15.75" customHeight="1">
      <c r="A50" s="53"/>
      <c r="B50" s="53"/>
    </row>
    <row r="51" ht="15.75" customHeight="1">
      <c r="A51" s="53"/>
      <c r="B51" s="53"/>
    </row>
    <row r="52" ht="15.75" customHeight="1">
      <c r="A52" s="53"/>
      <c r="B52" s="53"/>
    </row>
    <row r="53" ht="15.75" customHeight="1">
      <c r="A53" s="53"/>
      <c r="B53" s="53"/>
    </row>
    <row r="54" ht="15.75" customHeight="1">
      <c r="A54" s="53"/>
      <c r="B54" s="53"/>
    </row>
    <row r="55" ht="15.75" customHeight="1">
      <c r="A55" s="53"/>
      <c r="B55" s="53"/>
    </row>
    <row r="56" ht="15.75" customHeight="1">
      <c r="A56" s="53"/>
      <c r="B56" s="53"/>
    </row>
    <row r="57" ht="15.75" customHeight="1">
      <c r="A57" s="53"/>
      <c r="B57" s="53"/>
    </row>
    <row r="58" ht="15.75" customHeight="1">
      <c r="A58" s="53"/>
      <c r="B58" s="53"/>
    </row>
    <row r="59" ht="15.75" customHeight="1">
      <c r="A59" s="53"/>
      <c r="B59" s="53"/>
    </row>
    <row r="60" ht="15.75" customHeight="1">
      <c r="A60" s="53"/>
      <c r="B60" s="53"/>
    </row>
    <row r="61" ht="15.75" customHeight="1">
      <c r="A61" s="53"/>
      <c r="B61" s="53"/>
    </row>
    <row r="62" ht="15.75" customHeight="1">
      <c r="A62" s="53"/>
      <c r="B62" s="53"/>
    </row>
    <row r="63" ht="15.75" customHeight="1">
      <c r="A63" s="53"/>
      <c r="B63" s="53"/>
    </row>
    <row r="64" ht="15.75" customHeight="1">
      <c r="A64" s="53"/>
      <c r="B64" s="53"/>
    </row>
    <row r="65" ht="15.75" customHeight="1">
      <c r="A65" s="53"/>
      <c r="B65" s="53"/>
    </row>
    <row r="66" ht="15.75" customHeight="1">
      <c r="A66" s="53"/>
      <c r="B66" s="53"/>
    </row>
    <row r="67" ht="15.75" customHeight="1">
      <c r="A67" s="53"/>
      <c r="B67" s="53"/>
    </row>
    <row r="68" ht="15.75" customHeight="1">
      <c r="A68" s="53"/>
      <c r="B68" s="53"/>
    </row>
    <row r="69" ht="15.75" customHeight="1">
      <c r="A69" s="53"/>
      <c r="B69" s="53"/>
    </row>
    <row r="70" ht="15.75" customHeight="1">
      <c r="A70" s="53"/>
      <c r="B70" s="53"/>
    </row>
    <row r="71" ht="15.75" customHeight="1">
      <c r="A71" s="53"/>
      <c r="B71" s="53"/>
    </row>
    <row r="72" ht="15.75" customHeight="1">
      <c r="A72" s="53"/>
      <c r="B72" s="53"/>
    </row>
    <row r="73" ht="15.75" customHeight="1">
      <c r="A73" s="53"/>
      <c r="B73" s="53"/>
    </row>
    <row r="74" ht="15.75" customHeight="1">
      <c r="A74" s="53"/>
      <c r="B74" s="53"/>
    </row>
    <row r="75" ht="15.75" customHeight="1">
      <c r="A75" s="53"/>
      <c r="B75" s="53"/>
    </row>
    <row r="76" ht="15.75" customHeight="1">
      <c r="A76" s="53"/>
      <c r="B76" s="53"/>
    </row>
    <row r="77" ht="15.75" customHeight="1">
      <c r="A77" s="53"/>
      <c r="B77" s="53"/>
    </row>
    <row r="78" ht="15.75" customHeight="1">
      <c r="A78" s="53"/>
      <c r="B78" s="53"/>
    </row>
    <row r="79" ht="15.75" customHeight="1">
      <c r="A79" s="53"/>
      <c r="B79" s="53"/>
    </row>
    <row r="80" ht="15.75" customHeight="1">
      <c r="A80" s="53"/>
      <c r="B80" s="53"/>
    </row>
    <row r="81" ht="15.75" customHeight="1">
      <c r="A81" s="53"/>
      <c r="B81" s="53"/>
    </row>
    <row r="82" ht="15.75" customHeight="1">
      <c r="A82" s="53"/>
      <c r="B82" s="53"/>
    </row>
    <row r="83" ht="15.75" customHeight="1">
      <c r="A83" s="53"/>
      <c r="B83" s="53"/>
    </row>
    <row r="84" ht="15.75" customHeight="1">
      <c r="A84" s="53"/>
      <c r="B84" s="53"/>
    </row>
    <row r="85" ht="15.75" customHeight="1">
      <c r="A85" s="53"/>
      <c r="B85" s="53"/>
    </row>
    <row r="86" ht="15.75" customHeight="1">
      <c r="A86" s="53"/>
      <c r="B86" s="53"/>
    </row>
    <row r="87" ht="15.75" customHeight="1">
      <c r="A87" s="53"/>
      <c r="B87" s="53"/>
    </row>
    <row r="88" ht="15.75" customHeight="1">
      <c r="A88" s="53"/>
      <c r="B88" s="53"/>
    </row>
    <row r="89" ht="15.75" customHeight="1">
      <c r="A89" s="53"/>
      <c r="B89" s="53"/>
    </row>
    <row r="90" ht="15.75" customHeight="1">
      <c r="A90" s="53"/>
      <c r="B90" s="53"/>
    </row>
    <row r="91" ht="15.75" customHeight="1">
      <c r="A91" s="53"/>
      <c r="B91" s="53"/>
    </row>
    <row r="92" ht="15.75" customHeight="1">
      <c r="A92" s="53"/>
      <c r="B92" s="53"/>
    </row>
    <row r="93" ht="15.75" customHeight="1">
      <c r="A93" s="53"/>
      <c r="B93" s="53"/>
    </row>
    <row r="94" ht="15.75" customHeight="1">
      <c r="A94" s="53"/>
      <c r="B94" s="53"/>
    </row>
    <row r="95" ht="15.75" customHeight="1">
      <c r="A95" s="53"/>
      <c r="B95" s="53"/>
    </row>
    <row r="96" ht="15.75" customHeight="1">
      <c r="A96" s="53"/>
      <c r="B96" s="53"/>
    </row>
    <row r="97" ht="15.75" customHeight="1">
      <c r="A97" s="53"/>
      <c r="B97" s="53"/>
    </row>
    <row r="98" ht="15.75" customHeight="1">
      <c r="A98" s="53"/>
      <c r="B98" s="53"/>
    </row>
    <row r="99" ht="15.75" customHeight="1">
      <c r="A99" s="53"/>
      <c r="B99" s="53"/>
    </row>
    <row r="100" ht="15.75" customHeight="1">
      <c r="A100" s="53"/>
      <c r="B100" s="53"/>
    </row>
    <row r="101" ht="15.75" customHeight="1">
      <c r="A101" s="53"/>
      <c r="B101" s="53"/>
    </row>
    <row r="102" ht="15.75" customHeight="1">
      <c r="A102" s="53"/>
      <c r="B102" s="53"/>
    </row>
    <row r="103" ht="15.75" customHeight="1">
      <c r="A103" s="53"/>
      <c r="B103" s="53"/>
    </row>
    <row r="104" ht="15.75" customHeight="1">
      <c r="A104" s="53"/>
      <c r="B104" s="53"/>
    </row>
    <row r="105" ht="15.75" customHeight="1">
      <c r="A105" s="53"/>
      <c r="B105" s="53"/>
    </row>
    <row r="106" ht="15.75" customHeight="1">
      <c r="A106" s="53"/>
      <c r="B106" s="53"/>
    </row>
    <row r="107" ht="15.75" customHeight="1">
      <c r="A107" s="53"/>
      <c r="B107" s="53"/>
    </row>
    <row r="108" ht="15.75" customHeight="1">
      <c r="A108" s="53"/>
      <c r="B108" s="53"/>
    </row>
    <row r="109" ht="15.75" customHeight="1">
      <c r="A109" s="53"/>
      <c r="B109" s="53"/>
    </row>
    <row r="110" ht="15.75" customHeight="1">
      <c r="A110" s="53"/>
      <c r="B110" s="53"/>
    </row>
    <row r="111" ht="15.75" customHeight="1">
      <c r="A111" s="53"/>
      <c r="B111" s="53"/>
    </row>
    <row r="112" ht="15.75" customHeight="1">
      <c r="A112" s="53"/>
      <c r="B112" s="53"/>
    </row>
    <row r="113" ht="15.75" customHeight="1">
      <c r="A113" s="53"/>
      <c r="B113" s="53"/>
    </row>
    <row r="114" ht="15.75" customHeight="1">
      <c r="A114" s="53"/>
      <c r="B114" s="53"/>
    </row>
    <row r="115" ht="15.75" customHeight="1">
      <c r="A115" s="53"/>
      <c r="B115" s="53"/>
    </row>
    <row r="116" ht="15.75" customHeight="1">
      <c r="A116" s="53"/>
      <c r="B116" s="53"/>
    </row>
    <row r="117" ht="15.75" customHeight="1">
      <c r="A117" s="53"/>
      <c r="B117" s="53"/>
    </row>
    <row r="118" ht="15.75" customHeight="1">
      <c r="A118" s="53"/>
      <c r="B118" s="53"/>
    </row>
    <row r="119" ht="15.75" customHeight="1">
      <c r="A119" s="53"/>
      <c r="B119" s="53"/>
    </row>
    <row r="120" ht="15.75" customHeight="1">
      <c r="A120" s="53"/>
      <c r="B120" s="53"/>
    </row>
    <row r="121" ht="15.75" customHeight="1">
      <c r="A121" s="53"/>
      <c r="B121" s="53"/>
    </row>
    <row r="122" ht="15.75" customHeight="1">
      <c r="A122" s="53"/>
      <c r="B122" s="53"/>
    </row>
    <row r="123" ht="15.75" customHeight="1">
      <c r="A123" s="53"/>
      <c r="B123" s="53"/>
    </row>
    <row r="124" ht="15.75" customHeight="1">
      <c r="A124" s="53"/>
      <c r="B124" s="53"/>
    </row>
    <row r="125" ht="15.75" customHeight="1">
      <c r="A125" s="53"/>
      <c r="B125" s="53"/>
    </row>
    <row r="126" ht="15.75" customHeight="1">
      <c r="A126" s="53"/>
      <c r="B126" s="53"/>
    </row>
    <row r="127" ht="15.75" customHeight="1">
      <c r="A127" s="53"/>
      <c r="B127" s="53"/>
    </row>
    <row r="128" ht="15.75" customHeight="1">
      <c r="A128" s="53"/>
      <c r="B128" s="53"/>
    </row>
    <row r="129" ht="15.75" customHeight="1">
      <c r="A129" s="53"/>
      <c r="B129" s="53"/>
    </row>
    <row r="130" ht="15.75" customHeight="1">
      <c r="A130" s="53"/>
      <c r="B130" s="53"/>
    </row>
    <row r="131" ht="15.75" customHeight="1">
      <c r="A131" s="53"/>
      <c r="B131" s="53"/>
    </row>
    <row r="132" ht="15.75" customHeight="1">
      <c r="A132" s="53"/>
      <c r="B132" s="53"/>
    </row>
    <row r="133" ht="15.75" customHeight="1">
      <c r="A133" s="53"/>
      <c r="B133" s="53"/>
    </row>
    <row r="134" ht="15.75" customHeight="1">
      <c r="A134" s="53"/>
      <c r="B134" s="53"/>
    </row>
    <row r="135" ht="15.75" customHeight="1">
      <c r="A135" s="53"/>
      <c r="B135" s="53"/>
    </row>
    <row r="136" ht="15.75" customHeight="1">
      <c r="A136" s="53"/>
      <c r="B136" s="53"/>
    </row>
    <row r="137" ht="15.75" customHeight="1">
      <c r="A137" s="53"/>
      <c r="B137" s="53"/>
    </row>
    <row r="138" ht="15.75" customHeight="1">
      <c r="A138" s="53"/>
      <c r="B138" s="53"/>
    </row>
    <row r="139" ht="15.75" customHeight="1">
      <c r="A139" s="53"/>
      <c r="B139" s="53"/>
    </row>
    <row r="140" ht="15.75" customHeight="1">
      <c r="A140" s="53"/>
      <c r="B140" s="53"/>
    </row>
    <row r="141" ht="15.75" customHeight="1">
      <c r="A141" s="53"/>
      <c r="B141" s="53"/>
    </row>
    <row r="142" ht="15.75" customHeight="1">
      <c r="A142" s="53"/>
      <c r="B142" s="53"/>
    </row>
    <row r="143" ht="15.75" customHeight="1">
      <c r="A143" s="53"/>
      <c r="B143" s="53"/>
    </row>
    <row r="144" ht="15.75" customHeight="1">
      <c r="A144" s="53"/>
      <c r="B144" s="53"/>
    </row>
    <row r="145" ht="15.75" customHeight="1">
      <c r="A145" s="53"/>
      <c r="B145" s="53"/>
    </row>
    <row r="146" ht="15.75" customHeight="1">
      <c r="A146" s="53"/>
      <c r="B146" s="53"/>
    </row>
    <row r="147" ht="15.75" customHeight="1">
      <c r="A147" s="53"/>
      <c r="B147" s="53"/>
    </row>
    <row r="148" ht="15.75" customHeight="1">
      <c r="A148" s="53"/>
      <c r="B148" s="53"/>
    </row>
    <row r="149" ht="15.75" customHeight="1">
      <c r="A149" s="53"/>
      <c r="B149" s="53"/>
    </row>
    <row r="150" ht="15.75" customHeight="1">
      <c r="A150" s="53"/>
      <c r="B150" s="53"/>
    </row>
    <row r="151" ht="15.75" customHeight="1">
      <c r="A151" s="53"/>
      <c r="B151" s="53"/>
    </row>
    <row r="152" ht="15.75" customHeight="1">
      <c r="A152" s="53"/>
      <c r="B152" s="53"/>
    </row>
    <row r="153" ht="15.75" customHeight="1">
      <c r="A153" s="53"/>
      <c r="B153" s="53"/>
    </row>
    <row r="154" ht="15.75" customHeight="1">
      <c r="A154" s="53"/>
      <c r="B154" s="53"/>
    </row>
    <row r="155" ht="15.75" customHeight="1">
      <c r="A155" s="53"/>
      <c r="B155" s="53"/>
    </row>
    <row r="156" ht="15.75" customHeight="1">
      <c r="A156" s="53"/>
      <c r="B156" s="53"/>
    </row>
    <row r="157" ht="15.75" customHeight="1">
      <c r="A157" s="53"/>
      <c r="B157" s="53"/>
    </row>
    <row r="158" ht="15.75" customHeight="1">
      <c r="A158" s="53"/>
      <c r="B158" s="53"/>
    </row>
    <row r="159" ht="15.75" customHeight="1">
      <c r="A159" s="53"/>
      <c r="B159" s="53"/>
    </row>
    <row r="160" ht="15.75" customHeight="1">
      <c r="A160" s="53"/>
      <c r="B160" s="53"/>
    </row>
    <row r="161" ht="15.75" customHeight="1">
      <c r="A161" s="53"/>
      <c r="B161" s="53"/>
    </row>
    <row r="162" ht="15.75" customHeight="1">
      <c r="A162" s="53"/>
      <c r="B162" s="53"/>
    </row>
    <row r="163" ht="15.75" customHeight="1">
      <c r="A163" s="53"/>
      <c r="B163" s="53"/>
    </row>
    <row r="164" ht="15.75" customHeight="1">
      <c r="A164" s="53"/>
      <c r="B164" s="53"/>
    </row>
    <row r="165" ht="15.75" customHeight="1">
      <c r="A165" s="53"/>
      <c r="B165" s="53"/>
    </row>
    <row r="166" ht="15.75" customHeight="1">
      <c r="A166" s="53"/>
      <c r="B166" s="53"/>
    </row>
    <row r="167" ht="15.75" customHeight="1">
      <c r="A167" s="53"/>
      <c r="B167" s="53"/>
    </row>
    <row r="168" ht="15.75" customHeight="1">
      <c r="A168" s="53"/>
      <c r="B168" s="53"/>
    </row>
    <row r="169" ht="15.75" customHeight="1">
      <c r="A169" s="53"/>
      <c r="B169" s="53"/>
    </row>
    <row r="170" ht="15.75" customHeight="1">
      <c r="A170" s="53"/>
      <c r="B170" s="53"/>
    </row>
    <row r="171" ht="15.75" customHeight="1">
      <c r="A171" s="53"/>
      <c r="B171" s="53"/>
    </row>
    <row r="172" ht="15.75" customHeight="1">
      <c r="A172" s="53"/>
      <c r="B172" s="53"/>
    </row>
    <row r="173" ht="15.75" customHeight="1">
      <c r="A173" s="53"/>
      <c r="B173" s="53"/>
    </row>
    <row r="174" ht="15.75" customHeight="1">
      <c r="A174" s="53"/>
      <c r="B174" s="53"/>
    </row>
    <row r="175" ht="15.75" customHeight="1">
      <c r="A175" s="53"/>
      <c r="B175" s="53"/>
    </row>
    <row r="176" ht="15.75" customHeight="1">
      <c r="A176" s="53"/>
      <c r="B176" s="53"/>
    </row>
    <row r="177" ht="15.75" customHeight="1">
      <c r="A177" s="53"/>
      <c r="B177" s="53"/>
    </row>
    <row r="178" ht="15.75" customHeight="1">
      <c r="A178" s="53"/>
      <c r="B178" s="53"/>
    </row>
    <row r="179" ht="15.75" customHeight="1">
      <c r="A179" s="53"/>
      <c r="B179" s="53"/>
    </row>
    <row r="180" ht="15.75" customHeight="1">
      <c r="A180" s="53"/>
      <c r="B180" s="53"/>
    </row>
    <row r="181" ht="15.75" customHeight="1">
      <c r="A181" s="53"/>
      <c r="B181" s="53"/>
    </row>
    <row r="182" ht="15.75" customHeight="1">
      <c r="A182" s="53"/>
      <c r="B182" s="53"/>
    </row>
    <row r="183" ht="15.75" customHeight="1">
      <c r="A183" s="53"/>
      <c r="B183" s="53"/>
    </row>
    <row r="184" ht="15.75" customHeight="1">
      <c r="A184" s="53"/>
      <c r="B184" s="53"/>
    </row>
    <row r="185" ht="15.75" customHeight="1">
      <c r="A185" s="53"/>
      <c r="B185" s="53"/>
    </row>
    <row r="186" ht="15.75" customHeight="1">
      <c r="A186" s="53"/>
      <c r="B186" s="53"/>
    </row>
    <row r="187" ht="15.75" customHeight="1">
      <c r="A187" s="53"/>
      <c r="B187" s="53"/>
    </row>
    <row r="188" ht="15.75" customHeight="1">
      <c r="A188" s="53"/>
      <c r="B188" s="53"/>
    </row>
    <row r="189" ht="15.75" customHeight="1">
      <c r="A189" s="53"/>
      <c r="B189" s="53"/>
    </row>
    <row r="190" ht="15.75" customHeight="1">
      <c r="A190" s="53"/>
      <c r="B190" s="53"/>
    </row>
    <row r="191" ht="15.75" customHeight="1">
      <c r="A191" s="53"/>
      <c r="B191" s="53"/>
    </row>
    <row r="192" ht="15.75" customHeight="1">
      <c r="A192" s="53"/>
      <c r="B192" s="53"/>
    </row>
    <row r="193" ht="15.75" customHeight="1">
      <c r="A193" s="53"/>
      <c r="B193" s="53"/>
    </row>
    <row r="194" ht="15.75" customHeight="1">
      <c r="A194" s="53"/>
      <c r="B194" s="53"/>
    </row>
    <row r="195" ht="15.75" customHeight="1">
      <c r="A195" s="53"/>
      <c r="B195" s="53"/>
    </row>
    <row r="196" ht="15.75" customHeight="1">
      <c r="A196" s="53"/>
      <c r="B196" s="53"/>
    </row>
    <row r="197" ht="15.75" customHeight="1">
      <c r="A197" s="53"/>
      <c r="B197" s="53"/>
    </row>
    <row r="198" ht="15.75" customHeight="1">
      <c r="A198" s="53"/>
      <c r="B198" s="53"/>
    </row>
    <row r="199" ht="15.75" customHeight="1">
      <c r="A199" s="53"/>
      <c r="B199" s="53"/>
    </row>
    <row r="200" ht="15.75" customHeight="1">
      <c r="A200" s="53"/>
      <c r="B200" s="53"/>
    </row>
    <row r="201" ht="15.75" customHeight="1">
      <c r="A201" s="53"/>
      <c r="B201" s="53"/>
    </row>
    <row r="202" ht="15.75" customHeight="1">
      <c r="A202" s="53"/>
      <c r="B202" s="53"/>
    </row>
    <row r="203" ht="15.75" customHeight="1">
      <c r="A203" s="53"/>
      <c r="B203" s="53"/>
    </row>
    <row r="204" ht="15.75" customHeight="1">
      <c r="A204" s="53"/>
      <c r="B204" s="53"/>
    </row>
    <row r="205" ht="15.75" customHeight="1">
      <c r="A205" s="53"/>
      <c r="B205" s="53"/>
    </row>
    <row r="206" ht="15.75" customHeight="1">
      <c r="A206" s="53"/>
      <c r="B206" s="53"/>
    </row>
    <row r="207" ht="15.75" customHeight="1">
      <c r="A207" s="53"/>
      <c r="B207" s="53"/>
    </row>
    <row r="208" ht="15.75" customHeight="1">
      <c r="A208" s="53"/>
      <c r="B208" s="53"/>
    </row>
    <row r="209" ht="15.75" customHeight="1">
      <c r="A209" s="53"/>
      <c r="B209" s="53"/>
    </row>
    <row r="210" ht="15.75" customHeight="1">
      <c r="A210" s="53"/>
      <c r="B210" s="53"/>
    </row>
    <row r="211" ht="15.75" customHeight="1">
      <c r="A211" s="53"/>
      <c r="B211" s="53"/>
    </row>
    <row r="212" ht="15.75" customHeight="1">
      <c r="A212" s="53"/>
      <c r="B212" s="53"/>
    </row>
    <row r="213" ht="15.75" customHeight="1">
      <c r="A213" s="53"/>
      <c r="B213" s="53"/>
    </row>
    <row r="214" ht="15.75" customHeight="1">
      <c r="A214" s="53"/>
      <c r="B214" s="53"/>
    </row>
    <row r="215" ht="15.75" customHeight="1">
      <c r="A215" s="53"/>
      <c r="B215" s="53"/>
    </row>
    <row r="216" ht="15.75" customHeight="1">
      <c r="A216" s="53"/>
      <c r="B216" s="53"/>
    </row>
    <row r="217" ht="15.75" customHeight="1">
      <c r="A217" s="53"/>
      <c r="B217" s="53"/>
    </row>
    <row r="218" ht="15.75" customHeight="1">
      <c r="A218" s="53"/>
      <c r="B218" s="53"/>
    </row>
    <row r="219" ht="15.75" customHeight="1">
      <c r="A219" s="53"/>
      <c r="B219" s="53"/>
    </row>
    <row r="220" ht="15.75" customHeight="1">
      <c r="A220" s="53"/>
      <c r="B220" s="53"/>
    </row>
    <row r="221" ht="15.75" customHeight="1">
      <c r="A221" s="53"/>
      <c r="B221" s="53"/>
    </row>
    <row r="222" ht="15.75" customHeight="1">
      <c r="A222" s="53"/>
      <c r="B222" s="53"/>
    </row>
    <row r="223" ht="15.75" customHeight="1">
      <c r="A223" s="53"/>
      <c r="B223" s="53"/>
    </row>
    <row r="224" ht="15.75" customHeight="1">
      <c r="A224" s="53"/>
      <c r="B224" s="53"/>
    </row>
    <row r="225" ht="15.75" customHeight="1">
      <c r="A225" s="53"/>
      <c r="B225" s="53"/>
    </row>
    <row r="226" ht="15.75" customHeight="1">
      <c r="A226" s="53"/>
      <c r="B226" s="53"/>
    </row>
    <row r="227" ht="15.75" customHeight="1">
      <c r="A227" s="53"/>
      <c r="B227" s="53"/>
    </row>
    <row r="228" ht="15.75" customHeight="1">
      <c r="A228" s="53"/>
      <c r="B228" s="53"/>
    </row>
    <row r="229" ht="15.75" customHeight="1">
      <c r="A229" s="53"/>
      <c r="B229" s="53"/>
    </row>
    <row r="230" ht="15.75" customHeight="1">
      <c r="A230" s="53"/>
      <c r="B230" s="53"/>
    </row>
    <row r="231" ht="15.75" customHeight="1">
      <c r="A231" s="53"/>
      <c r="B231" s="53"/>
    </row>
    <row r="232" ht="15.75" customHeight="1">
      <c r="A232" s="53"/>
      <c r="B232" s="53"/>
    </row>
    <row r="233" ht="15.75" customHeight="1">
      <c r="A233" s="53"/>
      <c r="B233" s="53"/>
    </row>
    <row r="234" ht="15.75" customHeight="1">
      <c r="A234" s="53"/>
      <c r="B234" s="53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1:B1"/>
    <mergeCell ref="A3:B3"/>
    <mergeCell ref="A4:B4"/>
    <mergeCell ref="A6:B6"/>
    <mergeCell ref="A7:B7"/>
    <mergeCell ref="A8:B8"/>
    <mergeCell ref="A9:B9"/>
    <mergeCell ref="A28:B28"/>
    <mergeCell ref="A29:B29"/>
    <mergeCell ref="A30:B30"/>
    <mergeCell ref="A33:B33"/>
    <mergeCell ref="A34:B34"/>
    <mergeCell ref="A35:B35"/>
    <mergeCell ref="A10:B10"/>
    <mergeCell ref="A11:B11"/>
    <mergeCell ref="A14:B14"/>
    <mergeCell ref="A20:B20"/>
    <mergeCell ref="A21:B21"/>
    <mergeCell ref="A22:B22"/>
    <mergeCell ref="A25:B25"/>
  </mergeCells>
  <printOptions/>
  <pageMargins bottom="0.0" footer="0.0" header="0.0" left="0.0" right="0.0" top="0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8.88"/>
    <col customWidth="1" min="2" max="4" width="14.88"/>
    <col customWidth="1" min="5" max="5" width="10.75"/>
    <col customWidth="1" min="6" max="6" width="39.38"/>
    <col customWidth="1" min="7" max="7" width="16.25"/>
    <col customWidth="1" min="8" max="8" width="15.63"/>
    <col customWidth="1" min="9" max="9" width="14.88"/>
    <col customWidth="1" min="10" max="10" width="10.75"/>
    <col customWidth="1" min="11" max="11" width="39.38"/>
    <col customWidth="1" min="12" max="12" width="16.13"/>
    <col customWidth="1" min="13" max="13" width="20.13"/>
    <col customWidth="1" min="14" max="14" width="18.63"/>
    <col customWidth="1" min="15" max="25" width="10.75"/>
    <col customWidth="1" min="26" max="26" width="14.38"/>
  </cols>
  <sheetData>
    <row r="1" ht="15.0" customHeight="1">
      <c r="A1" s="61" t="s">
        <v>52</v>
      </c>
    </row>
    <row r="2" ht="12.75" customHeight="1">
      <c r="A2" s="6" t="s">
        <v>7</v>
      </c>
      <c r="B2" s="10" t="s">
        <v>53</v>
      </c>
      <c r="C2" s="6"/>
      <c r="D2" s="10"/>
      <c r="E2" s="5"/>
      <c r="F2" s="10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12.75" customHeight="1">
      <c r="A3" s="6"/>
      <c r="B3" s="10" t="s">
        <v>54</v>
      </c>
      <c r="C3" s="6"/>
      <c r="D3" s="10"/>
      <c r="E3" s="5"/>
      <c r="F3" s="1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12.75" customHeight="1">
      <c r="A4" s="62"/>
      <c r="B4" s="10"/>
      <c r="C4" s="6"/>
      <c r="D4" s="10"/>
      <c r="E4" s="5"/>
      <c r="F4" s="10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12.75" customHeight="1">
      <c r="A5" s="2" t="s">
        <v>55</v>
      </c>
      <c r="B5" s="3"/>
      <c r="C5" s="3"/>
      <c r="D5" s="4"/>
      <c r="E5" s="5"/>
      <c r="F5" s="2" t="s">
        <v>56</v>
      </c>
      <c r="G5" s="3"/>
      <c r="H5" s="3"/>
      <c r="I5" s="4"/>
      <c r="J5" s="5"/>
      <c r="K5" s="2" t="s">
        <v>57</v>
      </c>
      <c r="L5" s="3"/>
      <c r="M5" s="3"/>
      <c r="N5" s="4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12.75" customHeight="1">
      <c r="A6" s="8" t="s">
        <v>9</v>
      </c>
      <c r="B6" s="63" t="s">
        <v>10</v>
      </c>
      <c r="C6" s="64" t="s">
        <v>11</v>
      </c>
      <c r="D6" s="64" t="s">
        <v>12</v>
      </c>
      <c r="E6" s="5"/>
      <c r="F6" s="8" t="s">
        <v>9</v>
      </c>
      <c r="G6" s="63" t="s">
        <v>10</v>
      </c>
      <c r="H6" s="64" t="s">
        <v>11</v>
      </c>
      <c r="I6" s="64" t="s">
        <v>12</v>
      </c>
      <c r="J6" s="5"/>
      <c r="K6" s="8" t="s">
        <v>9</v>
      </c>
      <c r="L6" s="63" t="s">
        <v>10</v>
      </c>
      <c r="M6" s="64" t="s">
        <v>11</v>
      </c>
      <c r="N6" s="64" t="s">
        <v>12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12.75" customHeight="1">
      <c r="A7" s="11"/>
      <c r="B7" s="65" t="s">
        <v>14</v>
      </c>
      <c r="C7" s="66" t="s">
        <v>14</v>
      </c>
      <c r="D7" s="66" t="s">
        <v>14</v>
      </c>
      <c r="E7" s="5"/>
      <c r="F7" s="11"/>
      <c r="G7" s="65" t="s">
        <v>14</v>
      </c>
      <c r="H7" s="66" t="s">
        <v>14</v>
      </c>
      <c r="I7" s="66" t="s">
        <v>14</v>
      </c>
      <c r="J7" s="5"/>
      <c r="K7" s="11"/>
      <c r="L7" s="65" t="s">
        <v>14</v>
      </c>
      <c r="M7" s="66" t="s">
        <v>14</v>
      </c>
      <c r="N7" s="66" t="s">
        <v>14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12.75" customHeight="1">
      <c r="A8" s="67" t="s">
        <v>15</v>
      </c>
      <c r="B8" s="14"/>
      <c r="C8" s="14"/>
      <c r="D8" s="14"/>
      <c r="E8" s="5"/>
      <c r="F8" s="67" t="s">
        <v>15</v>
      </c>
      <c r="G8" s="14"/>
      <c r="H8" s="14"/>
      <c r="I8" s="14"/>
      <c r="J8" s="5"/>
      <c r="K8" s="67" t="s">
        <v>15</v>
      </c>
      <c r="L8" s="14"/>
      <c r="M8" s="14"/>
      <c r="N8" s="14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12.75" customHeight="1">
      <c r="A9" s="68" t="s">
        <v>16</v>
      </c>
      <c r="B9" s="14">
        <v>2362.0</v>
      </c>
      <c r="C9" s="14">
        <f t="shared" ref="C9:D9" si="1">C20</f>
        <v>2449.236661</v>
      </c>
      <c r="D9" s="14">
        <f t="shared" si="1"/>
        <v>2542.09388</v>
      </c>
      <c r="E9" s="5"/>
      <c r="F9" s="68" t="s">
        <v>16</v>
      </c>
      <c r="G9" s="14">
        <v>2362.0</v>
      </c>
      <c r="H9" s="14">
        <f t="shared" ref="H9:I9" si="2">H20</f>
        <v>2414.147034</v>
      </c>
      <c r="I9" s="14">
        <f t="shared" si="2"/>
        <v>2468.302423</v>
      </c>
      <c r="J9" s="5"/>
      <c r="K9" s="68" t="s">
        <v>16</v>
      </c>
      <c r="L9" s="14"/>
      <c r="M9" s="14">
        <f t="shared" ref="M9:N9" si="3">C9-H9</f>
        <v>35.08962714</v>
      </c>
      <c r="N9" s="14">
        <f t="shared" si="3"/>
        <v>73.79145655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12.75" customHeight="1">
      <c r="A10" s="69" t="s">
        <v>17</v>
      </c>
      <c r="B10" s="17">
        <v>-1795.9</v>
      </c>
      <c r="C10" s="17">
        <f t="shared" ref="C10:D10" si="4">-C22</f>
        <v>-1862.332364</v>
      </c>
      <c r="D10" s="17">
        <f t="shared" si="4"/>
        <v>-1932.938445</v>
      </c>
      <c r="E10" s="5"/>
      <c r="F10" s="69" t="s">
        <v>17</v>
      </c>
      <c r="G10" s="17">
        <v>-1795.9</v>
      </c>
      <c r="H10" s="17">
        <f t="shared" ref="H10:I10" si="5">-H22</f>
        <v>-1835.651174</v>
      </c>
      <c r="I10" s="17">
        <f t="shared" si="5"/>
        <v>-1876.829446</v>
      </c>
      <c r="J10" s="5"/>
      <c r="K10" s="69" t="s">
        <v>17</v>
      </c>
      <c r="L10" s="17"/>
      <c r="M10" s="14">
        <f t="shared" ref="M10:N10" si="6">C10-H10</f>
        <v>-26.68118981</v>
      </c>
      <c r="N10" s="17">
        <f t="shared" si="6"/>
        <v>-56.10899914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12.75" customHeight="1">
      <c r="A11" s="35" t="s">
        <v>18</v>
      </c>
      <c r="B11" s="19">
        <f t="shared" ref="B11:D11" si="7">SUM(B9:B10)</f>
        <v>566.1</v>
      </c>
      <c r="C11" s="19">
        <f t="shared" si="7"/>
        <v>586.9042973</v>
      </c>
      <c r="D11" s="19">
        <f t="shared" si="7"/>
        <v>609.1554343</v>
      </c>
      <c r="E11" s="5"/>
      <c r="F11" s="35" t="s">
        <v>18</v>
      </c>
      <c r="G11" s="19">
        <f t="shared" ref="G11:I11" si="8">SUM(G9:G10)</f>
        <v>566.1</v>
      </c>
      <c r="H11" s="19">
        <f t="shared" si="8"/>
        <v>578.4958599</v>
      </c>
      <c r="I11" s="19">
        <f t="shared" si="8"/>
        <v>591.4729769</v>
      </c>
      <c r="J11" s="5"/>
      <c r="K11" s="35" t="s">
        <v>18</v>
      </c>
      <c r="L11" s="19"/>
      <c r="M11" s="14">
        <f t="shared" ref="M11:N11" si="9">C11-H11</f>
        <v>8.408437324</v>
      </c>
      <c r="N11" s="19">
        <f t="shared" si="9"/>
        <v>17.68245741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12.75" customHeight="1">
      <c r="A12" s="68" t="s">
        <v>58</v>
      </c>
      <c r="B12" s="14">
        <v>-27.0</v>
      </c>
      <c r="C12" s="14">
        <v>-27.0</v>
      </c>
      <c r="D12" s="14">
        <v>-27.0</v>
      </c>
      <c r="E12" s="5"/>
      <c r="F12" s="68" t="s">
        <v>58</v>
      </c>
      <c r="G12" s="14">
        <v>-27.0</v>
      </c>
      <c r="H12" s="14">
        <v>-27.0</v>
      </c>
      <c r="I12" s="14">
        <v>-27.0</v>
      </c>
      <c r="J12" s="5"/>
      <c r="K12" s="68" t="s">
        <v>58</v>
      </c>
      <c r="L12" s="14"/>
      <c r="M12" s="14">
        <f t="shared" ref="M12:N12" si="10">C12-H12</f>
        <v>0</v>
      </c>
      <c r="N12" s="14">
        <f t="shared" si="10"/>
        <v>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12.75" customHeight="1">
      <c r="A13" s="68" t="s">
        <v>20</v>
      </c>
      <c r="B13" s="14">
        <v>-44.9</v>
      </c>
      <c r="C13" s="14">
        <v>-44.9</v>
      </c>
      <c r="D13" s="14">
        <v>-44.9</v>
      </c>
      <c r="E13" s="5"/>
      <c r="F13" s="68" t="s">
        <v>20</v>
      </c>
      <c r="G13" s="14">
        <v>-44.9</v>
      </c>
      <c r="H13" s="14">
        <v>-44.9</v>
      </c>
      <c r="I13" s="14">
        <v>-44.9</v>
      </c>
      <c r="J13" s="5"/>
      <c r="K13" s="68" t="s">
        <v>20</v>
      </c>
      <c r="L13" s="14"/>
      <c r="M13" s="14">
        <f t="shared" ref="M13:N13" si="11">C13-H13</f>
        <v>0</v>
      </c>
      <c r="N13" s="14">
        <f t="shared" si="11"/>
        <v>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12.75" customHeight="1">
      <c r="A14" s="70" t="s">
        <v>21</v>
      </c>
      <c r="B14" s="21">
        <v>-293.8</v>
      </c>
      <c r="C14" s="21">
        <v>-293.8</v>
      </c>
      <c r="D14" s="21">
        <v>-293.8</v>
      </c>
      <c r="E14" s="5"/>
      <c r="F14" s="70" t="s">
        <v>21</v>
      </c>
      <c r="G14" s="21">
        <v>-293.8</v>
      </c>
      <c r="H14" s="21">
        <v>-293.8</v>
      </c>
      <c r="I14" s="21">
        <v>-293.8</v>
      </c>
      <c r="J14" s="5"/>
      <c r="K14" s="70" t="s">
        <v>21</v>
      </c>
      <c r="L14" s="21"/>
      <c r="M14" s="14">
        <f t="shared" ref="M14:N14" si="12">C14-H14</f>
        <v>0</v>
      </c>
      <c r="N14" s="21">
        <f t="shared" si="12"/>
        <v>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12.75" customHeight="1">
      <c r="A15" s="71" t="s">
        <v>22</v>
      </c>
      <c r="B15" s="19">
        <f t="shared" ref="B15:D15" si="13">SUM(B11:B14)</f>
        <v>200.4</v>
      </c>
      <c r="C15" s="19">
        <f t="shared" si="13"/>
        <v>221.2042973</v>
      </c>
      <c r="D15" s="19">
        <f t="shared" si="13"/>
        <v>243.4554343</v>
      </c>
      <c r="E15" s="5"/>
      <c r="F15" s="71" t="s">
        <v>22</v>
      </c>
      <c r="G15" s="19">
        <f t="shared" ref="G15:I15" si="14">SUM(G11:G14)</f>
        <v>200.4</v>
      </c>
      <c r="H15" s="19">
        <f t="shared" si="14"/>
        <v>212.7958599</v>
      </c>
      <c r="I15" s="19">
        <f t="shared" si="14"/>
        <v>225.7729769</v>
      </c>
      <c r="J15" s="5"/>
      <c r="K15" s="71" t="s">
        <v>22</v>
      </c>
      <c r="L15" s="19"/>
      <c r="M15" s="14">
        <f t="shared" ref="M15:N15" si="15">C15-H15</f>
        <v>8.408437324</v>
      </c>
      <c r="N15" s="46">
        <f t="shared" si="15"/>
        <v>17.68245741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12.75" customHeight="1">
      <c r="A16" s="72"/>
      <c r="B16" s="24"/>
      <c r="C16" s="24"/>
      <c r="D16" s="24"/>
      <c r="E16" s="5"/>
      <c r="F16" s="72"/>
      <c r="G16" s="24"/>
      <c r="H16" s="24"/>
      <c r="I16" s="24"/>
      <c r="J16" s="5"/>
      <c r="K16" s="72"/>
      <c r="L16" s="24"/>
      <c r="M16" s="24"/>
      <c r="N16" s="2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12.75" customHeight="1">
      <c r="A17" s="25" t="s">
        <v>23</v>
      </c>
      <c r="B17" s="44"/>
      <c r="C17" s="44"/>
      <c r="D17" s="44"/>
      <c r="E17" s="5"/>
      <c r="F17" s="25" t="s">
        <v>23</v>
      </c>
      <c r="G17" s="44"/>
      <c r="H17" s="44"/>
      <c r="I17" s="44"/>
      <c r="J17" s="5"/>
      <c r="K17" s="25" t="s">
        <v>23</v>
      </c>
      <c r="L17" s="44"/>
      <c r="M17" s="44"/>
      <c r="N17" s="4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12.75" customHeight="1">
      <c r="A18" s="27" t="s">
        <v>24</v>
      </c>
      <c r="B18" s="73">
        <v>1354.0</v>
      </c>
      <c r="C18" s="74">
        <f>B18*(Averages!D27+1)</f>
        <v>1441.236661</v>
      </c>
      <c r="D18" s="74">
        <f>C18*(Averages!D27+1)</f>
        <v>1534.09388</v>
      </c>
      <c r="E18" s="5"/>
      <c r="F18" s="27" t="s">
        <v>24</v>
      </c>
      <c r="G18" s="73">
        <v>1354.0</v>
      </c>
      <c r="H18" s="75">
        <f>G18*(Averages!N5+1)</f>
        <v>1406.147034</v>
      </c>
      <c r="I18" s="75">
        <f>H18*(Averages!N5+1)</f>
        <v>1460.302423</v>
      </c>
      <c r="J18" s="5"/>
      <c r="K18" s="27" t="s">
        <v>24</v>
      </c>
      <c r="L18" s="73"/>
      <c r="M18" s="19">
        <f t="shared" ref="M18:N18" si="16">C18-H18</f>
        <v>35.08962714</v>
      </c>
      <c r="N18" s="19">
        <f t="shared" si="16"/>
        <v>73.79145655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12.75" customHeight="1">
      <c r="A19" s="31" t="s">
        <v>25</v>
      </c>
      <c r="B19" s="76">
        <v>1008.0</v>
      </c>
      <c r="C19" s="76">
        <v>1008.0</v>
      </c>
      <c r="D19" s="76">
        <v>1008.0</v>
      </c>
      <c r="E19" s="5"/>
      <c r="F19" s="31" t="s">
        <v>25</v>
      </c>
      <c r="G19" s="76">
        <v>1008.0</v>
      </c>
      <c r="H19" s="76">
        <v>1008.0</v>
      </c>
      <c r="I19" s="76">
        <v>1008.0</v>
      </c>
      <c r="J19" s="5"/>
      <c r="K19" s="31" t="s">
        <v>25</v>
      </c>
      <c r="L19" s="76"/>
      <c r="M19" s="46">
        <f t="shared" ref="M19:N19" si="17">C19-H19</f>
        <v>0</v>
      </c>
      <c r="N19" s="46">
        <f t="shared" si="17"/>
        <v>0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12.75" customHeight="1">
      <c r="A20" s="77" t="s">
        <v>16</v>
      </c>
      <c r="B20" s="47">
        <f t="shared" ref="B20:D20" si="18">SUM(B18:B19)</f>
        <v>2362</v>
      </c>
      <c r="C20" s="47">
        <f t="shared" si="18"/>
        <v>2449.236661</v>
      </c>
      <c r="D20" s="47">
        <f t="shared" si="18"/>
        <v>2542.09388</v>
      </c>
      <c r="E20" s="5"/>
      <c r="F20" s="77" t="s">
        <v>16</v>
      </c>
      <c r="G20" s="47">
        <f t="shared" ref="G20:I20" si="19">SUM(G18:G19)</f>
        <v>2362</v>
      </c>
      <c r="H20" s="47">
        <f t="shared" si="19"/>
        <v>2414.147034</v>
      </c>
      <c r="I20" s="47">
        <f t="shared" si="19"/>
        <v>2468.302423</v>
      </c>
      <c r="J20" s="5"/>
      <c r="K20" s="77" t="s">
        <v>16</v>
      </c>
      <c r="L20" s="47"/>
      <c r="M20" s="46">
        <f t="shared" ref="M20:N20" si="20">C20-H20</f>
        <v>35.08962714</v>
      </c>
      <c r="N20" s="46">
        <f t="shared" si="20"/>
        <v>73.79145655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12.75" customHeight="1">
      <c r="A21" s="31"/>
      <c r="B21" s="19"/>
      <c r="C21" s="19"/>
      <c r="D21" s="19"/>
      <c r="E21" s="5"/>
      <c r="F21" s="31"/>
      <c r="G21" s="49"/>
      <c r="H21" s="49"/>
      <c r="I21" s="50"/>
      <c r="J21" s="5"/>
      <c r="K21" s="31"/>
      <c r="L21" s="49"/>
      <c r="M21" s="49"/>
      <c r="N21" s="50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12.75" customHeight="1">
      <c r="A22" s="78" t="s">
        <v>17</v>
      </c>
      <c r="B22" s="47">
        <v>1796.0</v>
      </c>
      <c r="C22" s="47">
        <f t="shared" ref="C22:D22" si="21">(1796/2362)*C20</f>
        <v>1862.332364</v>
      </c>
      <c r="D22" s="47">
        <f t="shared" si="21"/>
        <v>1932.938445</v>
      </c>
      <c r="E22" s="5"/>
      <c r="F22" s="78" t="s">
        <v>17</v>
      </c>
      <c r="G22" s="47">
        <v>1796.0</v>
      </c>
      <c r="H22" s="47">
        <f t="shared" ref="H22:I22" si="22">(1796/2362)*H20</f>
        <v>1835.651174</v>
      </c>
      <c r="I22" s="47">
        <f t="shared" si="22"/>
        <v>1876.829446</v>
      </c>
      <c r="J22" s="5"/>
      <c r="K22" s="78" t="s">
        <v>17</v>
      </c>
      <c r="L22" s="47"/>
      <c r="M22" s="47">
        <f t="shared" ref="M22:N22" si="23">C22-H22</f>
        <v>26.68118981</v>
      </c>
      <c r="N22" s="47">
        <f t="shared" si="23"/>
        <v>56.10899914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12.75" customHeight="1">
      <c r="A23" s="79"/>
      <c r="B23" s="80"/>
      <c r="C23" s="80"/>
      <c r="D23" s="80"/>
      <c r="E23" s="5"/>
      <c r="F23" s="79"/>
      <c r="G23" s="80"/>
      <c r="H23" s="80"/>
      <c r="I23" s="80"/>
      <c r="J23" s="5"/>
      <c r="K23" s="79"/>
      <c r="L23" s="80"/>
      <c r="M23" s="80"/>
      <c r="N23" s="80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12.75" customHeight="1">
      <c r="A24" s="39" t="s">
        <v>26</v>
      </c>
      <c r="B24" s="40">
        <v>2341.0</v>
      </c>
      <c r="C24" s="81">
        <f>B24*(Averages!$D$42+1)</f>
        <v>2432.229818</v>
      </c>
      <c r="D24" s="81">
        <f>C24*(Averages!$D$42+1)</f>
        <v>2527.014903</v>
      </c>
      <c r="E24" s="5"/>
      <c r="F24" s="39" t="s">
        <v>26</v>
      </c>
      <c r="G24" s="40">
        <v>2341.0</v>
      </c>
      <c r="H24" s="81">
        <f>G24*(Averages!$N$20+1)</f>
        <v>2388.611938</v>
      </c>
      <c r="I24" s="81">
        <f>H24*(Averages!$N$20+1)</f>
        <v>2437.192222</v>
      </c>
      <c r="J24" s="5"/>
      <c r="K24" s="39" t="s">
        <v>26</v>
      </c>
      <c r="L24" s="40"/>
      <c r="M24" s="40">
        <f t="shared" ref="M24:N24" si="24">C24-H24</f>
        <v>43.61787987</v>
      </c>
      <c r="N24" s="40">
        <f t="shared" si="24"/>
        <v>89.82268116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12.75" customHeight="1">
      <c r="A25" s="41" t="s">
        <v>27</v>
      </c>
      <c r="B25" s="40">
        <f t="shared" ref="B25:D25" si="25">B18*1000/B24/12</f>
        <v>48.19877545</v>
      </c>
      <c r="C25" s="40">
        <f t="shared" si="25"/>
        <v>49.37981361</v>
      </c>
      <c r="D25" s="40">
        <f t="shared" si="25"/>
        <v>50.58979133</v>
      </c>
      <c r="E25" s="5"/>
      <c r="F25" s="41" t="s">
        <v>27</v>
      </c>
      <c r="G25" s="40">
        <f t="shared" ref="G25:I25" si="26">G18*1000/G24/12</f>
        <v>48.19877545</v>
      </c>
      <c r="H25" s="40">
        <f t="shared" si="26"/>
        <v>49.05732807</v>
      </c>
      <c r="I25" s="40">
        <f t="shared" si="26"/>
        <v>49.93117387</v>
      </c>
      <c r="J25" s="5"/>
      <c r="K25" s="41" t="s">
        <v>27</v>
      </c>
      <c r="L25" s="40"/>
      <c r="M25" s="82">
        <f t="shared" ref="M25:N25" si="27">C25-H25</f>
        <v>0.3224855424</v>
      </c>
      <c r="N25" s="82">
        <f t="shared" si="27"/>
        <v>0.6586174594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12.75" customHeight="1">
      <c r="A26" s="83" t="s">
        <v>59</v>
      </c>
      <c r="B26" s="84"/>
      <c r="C26" s="85">
        <f t="shared" ref="C26:D26" si="28">(C15-B15)/B15</f>
        <v>0.1038138586</v>
      </c>
      <c r="D26" s="85">
        <f t="shared" si="28"/>
        <v>0.1005908897</v>
      </c>
      <c r="E26" s="5"/>
      <c r="F26" s="5"/>
      <c r="G26" s="5"/>
      <c r="H26" s="86">
        <f t="shared" ref="H26:I26" si="29">(H15-G15)/G15</f>
        <v>0.0618555885</v>
      </c>
      <c r="I26" s="86">
        <f t="shared" si="29"/>
        <v>0.060983879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12.75" customHeight="1">
      <c r="A27" s="83" t="s">
        <v>60</v>
      </c>
      <c r="B27" s="84"/>
      <c r="C27" s="85">
        <f t="shared" ref="C27:D27" si="30">(C20-B20)/B20</f>
        <v>0.03693338738</v>
      </c>
      <c r="D27" s="85">
        <f t="shared" si="30"/>
        <v>0.03791271791</v>
      </c>
      <c r="E27" s="5"/>
      <c r="F27" s="5"/>
      <c r="G27" s="5"/>
      <c r="H27" s="86">
        <f t="shared" ref="H27:I27" si="31">(H20-G20)/G20</f>
        <v>0.02207749105</v>
      </c>
      <c r="I27" s="86">
        <f t="shared" si="31"/>
        <v>0.02243251486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12.75" customHeight="1">
      <c r="A28" s="5"/>
      <c r="B28" s="84"/>
      <c r="C28" s="84"/>
      <c r="D28" s="8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12.75" customHeight="1">
      <c r="A29" s="5"/>
      <c r="B29" s="84"/>
      <c r="C29" s="84"/>
      <c r="D29" s="8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2.75" customHeight="1">
      <c r="A30" s="5"/>
      <c r="B30" s="84"/>
      <c r="C30" s="84"/>
      <c r="D30" s="8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12.75" customHeight="1">
      <c r="A31" s="5"/>
      <c r="B31" s="84"/>
      <c r="C31" s="84"/>
      <c r="D31" s="8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12.75" customHeight="1">
      <c r="A32" s="5"/>
      <c r="B32" s="84"/>
      <c r="C32" s="84"/>
      <c r="D32" s="8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2.75" customHeight="1">
      <c r="A33" s="5"/>
      <c r="B33" s="84"/>
      <c r="C33" s="84"/>
      <c r="D33" s="8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2.75" customHeight="1">
      <c r="A34" s="5"/>
      <c r="B34" s="84"/>
      <c r="C34" s="84"/>
      <c r="D34" s="8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2.75" customHeight="1">
      <c r="A35" s="5"/>
      <c r="B35" s="84"/>
      <c r="C35" s="84"/>
      <c r="D35" s="8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12.75" customHeight="1">
      <c r="A36" s="5"/>
      <c r="B36" s="84"/>
      <c r="C36" s="84"/>
      <c r="D36" s="8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2.75" customHeight="1">
      <c r="A37" s="5"/>
      <c r="B37" s="84"/>
      <c r="C37" s="84"/>
      <c r="D37" s="8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2.75" customHeight="1">
      <c r="A38" s="5"/>
      <c r="B38" s="84"/>
      <c r="C38" s="84"/>
      <c r="D38" s="8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2.75" customHeight="1">
      <c r="A39" s="5"/>
      <c r="B39" s="84"/>
      <c r="C39" s="84"/>
      <c r="D39" s="8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2.75" customHeight="1">
      <c r="A40" s="5"/>
      <c r="B40" s="84"/>
      <c r="C40" s="84"/>
      <c r="D40" s="8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2.75" customHeight="1">
      <c r="A41" s="5"/>
      <c r="B41" s="84"/>
      <c r="C41" s="84"/>
      <c r="D41" s="8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12.75" customHeight="1">
      <c r="A42" s="5"/>
      <c r="B42" s="84"/>
      <c r="C42" s="84"/>
      <c r="D42" s="8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2.75" customHeight="1">
      <c r="A43" s="5"/>
      <c r="B43" s="84"/>
      <c r="C43" s="84"/>
      <c r="D43" s="8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2.75" customHeight="1">
      <c r="A44" s="5"/>
      <c r="B44" s="84"/>
      <c r="C44" s="84"/>
      <c r="D44" s="8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2.75" customHeight="1">
      <c r="A45" s="5"/>
      <c r="B45" s="84"/>
      <c r="C45" s="84"/>
      <c r="D45" s="8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2.75" customHeight="1">
      <c r="A46" s="5"/>
      <c r="B46" s="84"/>
      <c r="C46" s="84"/>
      <c r="D46" s="8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2.75" customHeight="1">
      <c r="A47" s="5"/>
      <c r="B47" s="84"/>
      <c r="C47" s="84"/>
      <c r="D47" s="8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12.75" customHeight="1">
      <c r="A48" s="5"/>
      <c r="B48" s="84"/>
      <c r="C48" s="84"/>
      <c r="D48" s="8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2.75" customHeight="1">
      <c r="A49" s="5"/>
      <c r="B49" s="84"/>
      <c r="C49" s="84"/>
      <c r="D49" s="8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12.75" customHeight="1">
      <c r="A50" s="5"/>
      <c r="B50" s="84"/>
      <c r="C50" s="84"/>
      <c r="D50" s="8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2.75" customHeight="1">
      <c r="A51" s="5"/>
      <c r="B51" s="84"/>
      <c r="C51" s="84"/>
      <c r="D51" s="8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2.75" customHeight="1">
      <c r="A52" s="5"/>
      <c r="B52" s="84"/>
      <c r="C52" s="84"/>
      <c r="D52" s="8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2.75" customHeight="1">
      <c r="A53" s="5"/>
      <c r="B53" s="84"/>
      <c r="C53" s="84"/>
      <c r="D53" s="8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12.75" customHeight="1">
      <c r="A54" s="5"/>
      <c r="B54" s="84"/>
      <c r="C54" s="84"/>
      <c r="D54" s="8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2.75" customHeight="1">
      <c r="A55" s="5"/>
      <c r="B55" s="84"/>
      <c r="C55" s="84"/>
      <c r="D55" s="8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2.75" customHeight="1">
      <c r="A56" s="5"/>
      <c r="B56" s="84"/>
      <c r="C56" s="84"/>
      <c r="D56" s="8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12.75" customHeight="1">
      <c r="A57" s="5"/>
      <c r="B57" s="84"/>
      <c r="C57" s="84"/>
      <c r="D57" s="8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2.75" customHeight="1">
      <c r="A58" s="5"/>
      <c r="B58" s="84"/>
      <c r="C58" s="84"/>
      <c r="D58" s="8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2.75" customHeight="1">
      <c r="A59" s="5"/>
      <c r="B59" s="84"/>
      <c r="C59" s="84"/>
      <c r="D59" s="8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2.75" customHeight="1">
      <c r="A60" s="5"/>
      <c r="B60" s="84"/>
      <c r="C60" s="84"/>
      <c r="D60" s="8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12.75" customHeight="1">
      <c r="A61" s="5"/>
      <c r="B61" s="84"/>
      <c r="C61" s="84"/>
      <c r="D61" s="8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12.75" customHeight="1">
      <c r="A62" s="5"/>
      <c r="B62" s="84"/>
      <c r="C62" s="84"/>
      <c r="D62" s="8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2.75" customHeight="1">
      <c r="A63" s="5"/>
      <c r="B63" s="84"/>
      <c r="C63" s="84"/>
      <c r="D63" s="8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2.75" customHeight="1">
      <c r="A64" s="5"/>
      <c r="B64" s="84"/>
      <c r="C64" s="84"/>
      <c r="D64" s="8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2.75" customHeight="1">
      <c r="A65" s="5"/>
      <c r="B65" s="84"/>
      <c r="C65" s="84"/>
      <c r="D65" s="8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2.75" customHeight="1">
      <c r="A66" s="5"/>
      <c r="B66" s="84"/>
      <c r="C66" s="84"/>
      <c r="D66" s="8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2.75" customHeight="1">
      <c r="A67" s="5"/>
      <c r="B67" s="84"/>
      <c r="C67" s="84"/>
      <c r="D67" s="8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2.75" customHeight="1">
      <c r="A68" s="5"/>
      <c r="B68" s="84"/>
      <c r="C68" s="84"/>
      <c r="D68" s="8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2.75" customHeight="1">
      <c r="A69" s="5"/>
      <c r="B69" s="84"/>
      <c r="C69" s="84"/>
      <c r="D69" s="8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2.75" customHeight="1">
      <c r="A70" s="5"/>
      <c r="B70" s="84"/>
      <c r="C70" s="84"/>
      <c r="D70" s="8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2.75" customHeight="1">
      <c r="A71" s="5"/>
      <c r="B71" s="84"/>
      <c r="C71" s="84"/>
      <c r="D71" s="8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2.75" customHeight="1">
      <c r="A72" s="5"/>
      <c r="B72" s="84"/>
      <c r="C72" s="84"/>
      <c r="D72" s="8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2.75" customHeight="1">
      <c r="A73" s="5"/>
      <c r="B73" s="84"/>
      <c r="C73" s="84"/>
      <c r="D73" s="8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2.75" customHeight="1">
      <c r="A74" s="5"/>
      <c r="B74" s="84"/>
      <c r="C74" s="84"/>
      <c r="D74" s="8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2.75" customHeight="1">
      <c r="A75" s="5"/>
      <c r="B75" s="84"/>
      <c r="C75" s="84"/>
      <c r="D75" s="8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2.75" customHeight="1">
      <c r="A76" s="5"/>
      <c r="B76" s="84"/>
      <c r="C76" s="84"/>
      <c r="D76" s="8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2.75" customHeight="1">
      <c r="A77" s="5"/>
      <c r="B77" s="84"/>
      <c r="C77" s="84"/>
      <c r="D77" s="8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2.75" customHeight="1">
      <c r="A78" s="5"/>
      <c r="B78" s="84"/>
      <c r="C78" s="84"/>
      <c r="D78" s="8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2.75" customHeight="1">
      <c r="A79" s="5"/>
      <c r="B79" s="84"/>
      <c r="C79" s="84"/>
      <c r="D79" s="8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2.75" customHeight="1">
      <c r="A80" s="5"/>
      <c r="B80" s="84"/>
      <c r="C80" s="84"/>
      <c r="D80" s="8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2.75" customHeight="1">
      <c r="A81" s="5"/>
      <c r="B81" s="84"/>
      <c r="C81" s="84"/>
      <c r="D81" s="8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2.75" customHeight="1">
      <c r="A82" s="5"/>
      <c r="B82" s="84"/>
      <c r="C82" s="84"/>
      <c r="D82" s="8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2.75" customHeight="1">
      <c r="A83" s="5"/>
      <c r="B83" s="84"/>
      <c r="C83" s="84"/>
      <c r="D83" s="8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2.75" customHeight="1">
      <c r="A84" s="5"/>
      <c r="B84" s="84"/>
      <c r="C84" s="84"/>
      <c r="D84" s="8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2.75" customHeight="1">
      <c r="A85" s="5"/>
      <c r="B85" s="84"/>
      <c r="C85" s="84"/>
      <c r="D85" s="8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2.75" customHeight="1">
      <c r="A86" s="5"/>
      <c r="B86" s="84"/>
      <c r="C86" s="84"/>
      <c r="D86" s="8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2.75" customHeight="1">
      <c r="A87" s="5"/>
      <c r="B87" s="84"/>
      <c r="C87" s="84"/>
      <c r="D87" s="8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2.75" customHeight="1">
      <c r="A88" s="5"/>
      <c r="B88" s="84"/>
      <c r="C88" s="84"/>
      <c r="D88" s="8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2.75" customHeight="1">
      <c r="A89" s="5"/>
      <c r="B89" s="84"/>
      <c r="C89" s="84"/>
      <c r="D89" s="8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2.75" customHeight="1">
      <c r="A90" s="5"/>
      <c r="B90" s="84"/>
      <c r="C90" s="84"/>
      <c r="D90" s="8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2.75" customHeight="1">
      <c r="A91" s="5"/>
      <c r="B91" s="84"/>
      <c r="C91" s="84"/>
      <c r="D91" s="8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2.75" customHeight="1">
      <c r="A92" s="5"/>
      <c r="B92" s="84"/>
      <c r="C92" s="84"/>
      <c r="D92" s="8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2.75" customHeight="1">
      <c r="A93" s="5"/>
      <c r="B93" s="84"/>
      <c r="C93" s="84"/>
      <c r="D93" s="8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2.75" customHeight="1">
      <c r="A94" s="5"/>
      <c r="B94" s="84"/>
      <c r="C94" s="84"/>
      <c r="D94" s="8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2.75" customHeight="1">
      <c r="A95" s="5"/>
      <c r="B95" s="84"/>
      <c r="C95" s="84"/>
      <c r="D95" s="8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2.75" customHeight="1">
      <c r="A96" s="5"/>
      <c r="B96" s="84"/>
      <c r="C96" s="84"/>
      <c r="D96" s="8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2.75" customHeight="1">
      <c r="A97" s="5"/>
      <c r="B97" s="84"/>
      <c r="C97" s="84"/>
      <c r="D97" s="8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2.75" customHeight="1">
      <c r="A98" s="5"/>
      <c r="B98" s="84"/>
      <c r="C98" s="84"/>
      <c r="D98" s="8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2.75" customHeight="1">
      <c r="A99" s="5"/>
      <c r="B99" s="84"/>
      <c r="C99" s="84"/>
      <c r="D99" s="8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2.75" customHeight="1">
      <c r="A100" s="5"/>
      <c r="B100" s="84"/>
      <c r="C100" s="84"/>
      <c r="D100" s="8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2.75" customHeight="1">
      <c r="A101" s="5"/>
      <c r="B101" s="84"/>
      <c r="C101" s="84"/>
      <c r="D101" s="8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2.75" customHeight="1">
      <c r="A102" s="5"/>
      <c r="B102" s="84"/>
      <c r="C102" s="84"/>
      <c r="D102" s="8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2.75" customHeight="1">
      <c r="A103" s="5"/>
      <c r="B103" s="84"/>
      <c r="C103" s="84"/>
      <c r="D103" s="8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2.75" customHeight="1">
      <c r="A104" s="5"/>
      <c r="B104" s="84"/>
      <c r="C104" s="84"/>
      <c r="D104" s="8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2.75" customHeight="1">
      <c r="A105" s="5"/>
      <c r="B105" s="84"/>
      <c r="C105" s="84"/>
      <c r="D105" s="8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2.75" customHeight="1">
      <c r="A106" s="5"/>
      <c r="B106" s="84"/>
      <c r="C106" s="84"/>
      <c r="D106" s="8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2.75" customHeight="1">
      <c r="A107" s="5"/>
      <c r="B107" s="84"/>
      <c r="C107" s="84"/>
      <c r="D107" s="8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2.75" customHeight="1">
      <c r="A108" s="5"/>
      <c r="B108" s="84"/>
      <c r="C108" s="84"/>
      <c r="D108" s="8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2.75" customHeight="1">
      <c r="A109" s="5"/>
      <c r="B109" s="84"/>
      <c r="C109" s="84"/>
      <c r="D109" s="8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2.75" customHeight="1">
      <c r="A110" s="5"/>
      <c r="B110" s="84"/>
      <c r="C110" s="84"/>
      <c r="D110" s="8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2.75" customHeight="1">
      <c r="A111" s="5"/>
      <c r="B111" s="84"/>
      <c r="C111" s="84"/>
      <c r="D111" s="8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2.75" customHeight="1">
      <c r="A112" s="5"/>
      <c r="B112" s="84"/>
      <c r="C112" s="84"/>
      <c r="D112" s="8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2.75" customHeight="1">
      <c r="A113" s="5"/>
      <c r="B113" s="84"/>
      <c r="C113" s="84"/>
      <c r="D113" s="8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2.75" customHeight="1">
      <c r="A114" s="5"/>
      <c r="B114" s="84"/>
      <c r="C114" s="84"/>
      <c r="D114" s="8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2.75" customHeight="1">
      <c r="A115" s="5"/>
      <c r="B115" s="84"/>
      <c r="C115" s="84"/>
      <c r="D115" s="8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2.75" customHeight="1">
      <c r="A116" s="5"/>
      <c r="B116" s="84"/>
      <c r="C116" s="84"/>
      <c r="D116" s="8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2.75" customHeight="1">
      <c r="A117" s="5"/>
      <c r="B117" s="84"/>
      <c r="C117" s="84"/>
      <c r="D117" s="8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2.75" customHeight="1">
      <c r="A118" s="5"/>
      <c r="B118" s="84"/>
      <c r="C118" s="84"/>
      <c r="D118" s="8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2.75" customHeight="1">
      <c r="A119" s="5"/>
      <c r="B119" s="84"/>
      <c r="C119" s="84"/>
      <c r="D119" s="8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2.75" customHeight="1">
      <c r="A120" s="5"/>
      <c r="B120" s="84"/>
      <c r="C120" s="84"/>
      <c r="D120" s="8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2.75" customHeight="1">
      <c r="A121" s="5"/>
      <c r="B121" s="84"/>
      <c r="C121" s="84"/>
      <c r="D121" s="8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2.75" customHeight="1">
      <c r="A122" s="5"/>
      <c r="B122" s="84"/>
      <c r="C122" s="84"/>
      <c r="D122" s="8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2.75" customHeight="1">
      <c r="A123" s="5"/>
      <c r="B123" s="84"/>
      <c r="C123" s="84"/>
      <c r="D123" s="8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2.75" customHeight="1">
      <c r="A124" s="5"/>
      <c r="B124" s="84"/>
      <c r="C124" s="84"/>
      <c r="D124" s="8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2.75" customHeight="1">
      <c r="A125" s="5"/>
      <c r="B125" s="84"/>
      <c r="C125" s="84"/>
      <c r="D125" s="8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2.75" customHeight="1">
      <c r="A126" s="5"/>
      <c r="B126" s="84"/>
      <c r="C126" s="84"/>
      <c r="D126" s="8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2.75" customHeight="1">
      <c r="A127" s="5"/>
      <c r="B127" s="84"/>
      <c r="C127" s="84"/>
      <c r="D127" s="8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2.75" customHeight="1">
      <c r="A128" s="5"/>
      <c r="B128" s="84"/>
      <c r="C128" s="84"/>
      <c r="D128" s="8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2.75" customHeight="1">
      <c r="A129" s="5"/>
      <c r="B129" s="84"/>
      <c r="C129" s="84"/>
      <c r="D129" s="8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2.75" customHeight="1">
      <c r="A130" s="5"/>
      <c r="B130" s="84"/>
      <c r="C130" s="84"/>
      <c r="D130" s="8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2.75" customHeight="1">
      <c r="A131" s="5"/>
      <c r="B131" s="84"/>
      <c r="C131" s="84"/>
      <c r="D131" s="8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2.75" customHeight="1">
      <c r="A132" s="5"/>
      <c r="B132" s="84"/>
      <c r="C132" s="84"/>
      <c r="D132" s="8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2.75" customHeight="1">
      <c r="A133" s="5"/>
      <c r="B133" s="84"/>
      <c r="C133" s="84"/>
      <c r="D133" s="8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2.75" customHeight="1">
      <c r="A134" s="5"/>
      <c r="B134" s="84"/>
      <c r="C134" s="84"/>
      <c r="D134" s="8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2.75" customHeight="1">
      <c r="A135" s="5"/>
      <c r="B135" s="84"/>
      <c r="C135" s="84"/>
      <c r="D135" s="8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2.75" customHeight="1">
      <c r="A136" s="5"/>
      <c r="B136" s="84"/>
      <c r="C136" s="84"/>
      <c r="D136" s="8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2.75" customHeight="1">
      <c r="A137" s="5"/>
      <c r="B137" s="84"/>
      <c r="C137" s="84"/>
      <c r="D137" s="8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2.75" customHeight="1">
      <c r="A138" s="5"/>
      <c r="B138" s="84"/>
      <c r="C138" s="84"/>
      <c r="D138" s="8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2.75" customHeight="1">
      <c r="A139" s="5"/>
      <c r="B139" s="84"/>
      <c r="C139" s="84"/>
      <c r="D139" s="8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2.75" customHeight="1">
      <c r="A140" s="5"/>
      <c r="B140" s="84"/>
      <c r="C140" s="84"/>
      <c r="D140" s="8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2.75" customHeight="1">
      <c r="A141" s="5"/>
      <c r="B141" s="84"/>
      <c r="C141" s="84"/>
      <c r="D141" s="8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2.75" customHeight="1">
      <c r="A142" s="5"/>
      <c r="B142" s="84"/>
      <c r="C142" s="84"/>
      <c r="D142" s="8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2.75" customHeight="1">
      <c r="A143" s="5"/>
      <c r="B143" s="84"/>
      <c r="C143" s="84"/>
      <c r="D143" s="8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2.75" customHeight="1">
      <c r="A144" s="5"/>
      <c r="B144" s="84"/>
      <c r="C144" s="84"/>
      <c r="D144" s="8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2.75" customHeight="1">
      <c r="A145" s="5"/>
      <c r="B145" s="84"/>
      <c r="C145" s="84"/>
      <c r="D145" s="8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2.75" customHeight="1">
      <c r="A146" s="5"/>
      <c r="B146" s="84"/>
      <c r="C146" s="84"/>
      <c r="D146" s="8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2.75" customHeight="1">
      <c r="A147" s="5"/>
      <c r="B147" s="84"/>
      <c r="C147" s="84"/>
      <c r="D147" s="8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2.75" customHeight="1">
      <c r="A148" s="5"/>
      <c r="B148" s="84"/>
      <c r="C148" s="84"/>
      <c r="D148" s="8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2.75" customHeight="1">
      <c r="A149" s="5"/>
      <c r="B149" s="84"/>
      <c r="C149" s="84"/>
      <c r="D149" s="8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2.75" customHeight="1">
      <c r="A150" s="5"/>
      <c r="B150" s="84"/>
      <c r="C150" s="84"/>
      <c r="D150" s="8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2.75" customHeight="1">
      <c r="A151" s="5"/>
      <c r="B151" s="84"/>
      <c r="C151" s="84"/>
      <c r="D151" s="8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2.75" customHeight="1">
      <c r="A152" s="5"/>
      <c r="B152" s="84"/>
      <c r="C152" s="84"/>
      <c r="D152" s="8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2.75" customHeight="1">
      <c r="A153" s="5"/>
      <c r="B153" s="84"/>
      <c r="C153" s="84"/>
      <c r="D153" s="8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2.75" customHeight="1">
      <c r="A154" s="5"/>
      <c r="B154" s="84"/>
      <c r="C154" s="84"/>
      <c r="D154" s="8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2.75" customHeight="1">
      <c r="A155" s="5"/>
      <c r="B155" s="84"/>
      <c r="C155" s="84"/>
      <c r="D155" s="8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2.75" customHeight="1">
      <c r="A156" s="5"/>
      <c r="B156" s="84"/>
      <c r="C156" s="84"/>
      <c r="D156" s="8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2.75" customHeight="1">
      <c r="A157" s="5"/>
      <c r="B157" s="84"/>
      <c r="C157" s="84"/>
      <c r="D157" s="8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2.75" customHeight="1">
      <c r="A158" s="5"/>
      <c r="B158" s="84"/>
      <c r="C158" s="84"/>
      <c r="D158" s="8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2.75" customHeight="1">
      <c r="A159" s="5"/>
      <c r="B159" s="84"/>
      <c r="C159" s="84"/>
      <c r="D159" s="8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2.75" customHeight="1">
      <c r="A160" s="5"/>
      <c r="B160" s="84"/>
      <c r="C160" s="84"/>
      <c r="D160" s="8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2.75" customHeight="1">
      <c r="A161" s="5"/>
      <c r="B161" s="84"/>
      <c r="C161" s="84"/>
      <c r="D161" s="8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2.75" customHeight="1">
      <c r="A162" s="5"/>
      <c r="B162" s="84"/>
      <c r="C162" s="84"/>
      <c r="D162" s="8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2.75" customHeight="1">
      <c r="A163" s="5"/>
      <c r="B163" s="84"/>
      <c r="C163" s="84"/>
      <c r="D163" s="8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2.75" customHeight="1">
      <c r="A164" s="5"/>
      <c r="B164" s="84"/>
      <c r="C164" s="84"/>
      <c r="D164" s="8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2.75" customHeight="1">
      <c r="A165" s="5"/>
      <c r="B165" s="84"/>
      <c r="C165" s="84"/>
      <c r="D165" s="8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2.75" customHeight="1">
      <c r="A166" s="5"/>
      <c r="B166" s="84"/>
      <c r="C166" s="84"/>
      <c r="D166" s="8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2.75" customHeight="1">
      <c r="A167" s="5"/>
      <c r="B167" s="84"/>
      <c r="C167" s="84"/>
      <c r="D167" s="8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2.75" customHeight="1">
      <c r="A168" s="5"/>
      <c r="B168" s="84"/>
      <c r="C168" s="84"/>
      <c r="D168" s="8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2.75" customHeight="1">
      <c r="A169" s="5"/>
      <c r="B169" s="84"/>
      <c r="C169" s="84"/>
      <c r="D169" s="8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2.75" customHeight="1">
      <c r="A170" s="5"/>
      <c r="B170" s="84"/>
      <c r="C170" s="84"/>
      <c r="D170" s="8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2.75" customHeight="1">
      <c r="A171" s="5"/>
      <c r="B171" s="84"/>
      <c r="C171" s="84"/>
      <c r="D171" s="8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2.75" customHeight="1">
      <c r="A172" s="5"/>
      <c r="B172" s="84"/>
      <c r="C172" s="84"/>
      <c r="D172" s="8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2.75" customHeight="1">
      <c r="A173" s="5"/>
      <c r="B173" s="84"/>
      <c r="C173" s="84"/>
      <c r="D173" s="8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2.75" customHeight="1">
      <c r="A174" s="5"/>
      <c r="B174" s="84"/>
      <c r="C174" s="84"/>
      <c r="D174" s="8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2.75" customHeight="1">
      <c r="A175" s="5"/>
      <c r="B175" s="84"/>
      <c r="C175" s="84"/>
      <c r="D175" s="8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2.75" customHeight="1">
      <c r="A176" s="5"/>
      <c r="B176" s="84"/>
      <c r="C176" s="84"/>
      <c r="D176" s="8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2.75" customHeight="1">
      <c r="A177" s="5"/>
      <c r="B177" s="84"/>
      <c r="C177" s="84"/>
      <c r="D177" s="8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2.75" customHeight="1">
      <c r="A178" s="5"/>
      <c r="B178" s="84"/>
      <c r="C178" s="84"/>
      <c r="D178" s="8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2.75" customHeight="1">
      <c r="A179" s="5"/>
      <c r="B179" s="84"/>
      <c r="C179" s="84"/>
      <c r="D179" s="8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2.75" customHeight="1">
      <c r="A180" s="5"/>
      <c r="B180" s="84"/>
      <c r="C180" s="84"/>
      <c r="D180" s="8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2.75" customHeight="1">
      <c r="A181" s="5"/>
      <c r="B181" s="84"/>
      <c r="C181" s="84"/>
      <c r="D181" s="8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2.75" customHeight="1">
      <c r="A182" s="5"/>
      <c r="B182" s="84"/>
      <c r="C182" s="84"/>
      <c r="D182" s="8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2.75" customHeight="1">
      <c r="A183" s="5"/>
      <c r="B183" s="84"/>
      <c r="C183" s="84"/>
      <c r="D183" s="8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2.75" customHeight="1">
      <c r="A184" s="5"/>
      <c r="B184" s="84"/>
      <c r="C184" s="84"/>
      <c r="D184" s="8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2.75" customHeight="1">
      <c r="A185" s="5"/>
      <c r="B185" s="84"/>
      <c r="C185" s="84"/>
      <c r="D185" s="8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2.75" customHeight="1">
      <c r="A186" s="5"/>
      <c r="B186" s="84"/>
      <c r="C186" s="84"/>
      <c r="D186" s="8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2.75" customHeight="1">
      <c r="A187" s="5"/>
      <c r="B187" s="84"/>
      <c r="C187" s="84"/>
      <c r="D187" s="8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2.75" customHeight="1">
      <c r="A188" s="5"/>
      <c r="B188" s="84"/>
      <c r="C188" s="84"/>
      <c r="D188" s="8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2.75" customHeight="1">
      <c r="A189" s="5"/>
      <c r="B189" s="84"/>
      <c r="C189" s="84"/>
      <c r="D189" s="8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2.75" customHeight="1">
      <c r="A190" s="5"/>
      <c r="B190" s="84"/>
      <c r="C190" s="84"/>
      <c r="D190" s="8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2.75" customHeight="1">
      <c r="A191" s="5"/>
      <c r="B191" s="84"/>
      <c r="C191" s="84"/>
      <c r="D191" s="8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2.75" customHeight="1">
      <c r="A192" s="5"/>
      <c r="B192" s="84"/>
      <c r="C192" s="84"/>
      <c r="D192" s="8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2.75" customHeight="1">
      <c r="A193" s="5"/>
      <c r="B193" s="84"/>
      <c r="C193" s="84"/>
      <c r="D193" s="8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2.75" customHeight="1">
      <c r="A194" s="5"/>
      <c r="B194" s="84"/>
      <c r="C194" s="84"/>
      <c r="D194" s="8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2.75" customHeight="1">
      <c r="A195" s="5"/>
      <c r="B195" s="84"/>
      <c r="C195" s="84"/>
      <c r="D195" s="8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2.75" customHeight="1">
      <c r="A196" s="5"/>
      <c r="B196" s="84"/>
      <c r="C196" s="84"/>
      <c r="D196" s="8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2.75" customHeight="1">
      <c r="A197" s="5"/>
      <c r="B197" s="84"/>
      <c r="C197" s="84"/>
      <c r="D197" s="8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2.75" customHeight="1">
      <c r="A198" s="5"/>
      <c r="B198" s="84"/>
      <c r="C198" s="84"/>
      <c r="D198" s="8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2.75" customHeight="1">
      <c r="A199" s="5"/>
      <c r="B199" s="84"/>
      <c r="C199" s="84"/>
      <c r="D199" s="8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2.75" customHeight="1">
      <c r="A200" s="5"/>
      <c r="B200" s="84"/>
      <c r="C200" s="84"/>
      <c r="D200" s="8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2.75" customHeight="1">
      <c r="A201" s="5"/>
      <c r="B201" s="84"/>
      <c r="C201" s="84"/>
      <c r="D201" s="8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2.75" customHeight="1">
      <c r="A202" s="5"/>
      <c r="B202" s="84"/>
      <c r="C202" s="84"/>
      <c r="D202" s="8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2.75" customHeight="1">
      <c r="A203" s="5"/>
      <c r="B203" s="84"/>
      <c r="C203" s="84"/>
      <c r="D203" s="8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2.75" customHeight="1">
      <c r="A204" s="5"/>
      <c r="B204" s="84"/>
      <c r="C204" s="84"/>
      <c r="D204" s="8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2.75" customHeight="1">
      <c r="A205" s="5"/>
      <c r="B205" s="84"/>
      <c r="C205" s="84"/>
      <c r="D205" s="8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2.75" customHeight="1">
      <c r="A206" s="5"/>
      <c r="B206" s="84"/>
      <c r="C206" s="84"/>
      <c r="D206" s="8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2.75" customHeight="1">
      <c r="A207" s="5"/>
      <c r="B207" s="84"/>
      <c r="C207" s="84"/>
      <c r="D207" s="8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2.75" customHeight="1">
      <c r="A208" s="5"/>
      <c r="B208" s="84"/>
      <c r="C208" s="84"/>
      <c r="D208" s="8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2.75" customHeight="1">
      <c r="A209" s="5"/>
      <c r="B209" s="84"/>
      <c r="C209" s="84"/>
      <c r="D209" s="8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2.75" customHeight="1">
      <c r="A210" s="5"/>
      <c r="B210" s="84"/>
      <c r="C210" s="84"/>
      <c r="D210" s="8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2.75" customHeight="1">
      <c r="A211" s="5"/>
      <c r="B211" s="84"/>
      <c r="C211" s="84"/>
      <c r="D211" s="8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2.75" customHeight="1">
      <c r="A212" s="5"/>
      <c r="B212" s="84"/>
      <c r="C212" s="84"/>
      <c r="D212" s="8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2.75" customHeight="1">
      <c r="A213" s="5"/>
      <c r="B213" s="84"/>
      <c r="C213" s="84"/>
      <c r="D213" s="8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2.75" customHeight="1">
      <c r="A214" s="5"/>
      <c r="B214" s="84"/>
      <c r="C214" s="84"/>
      <c r="D214" s="8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2.75" customHeight="1">
      <c r="A215" s="5"/>
      <c r="B215" s="84"/>
      <c r="C215" s="84"/>
      <c r="D215" s="8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2.75" customHeight="1">
      <c r="A216" s="5"/>
      <c r="B216" s="84"/>
      <c r="C216" s="84"/>
      <c r="D216" s="8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2.75" customHeight="1">
      <c r="A217" s="5"/>
      <c r="B217" s="84"/>
      <c r="C217" s="84"/>
      <c r="D217" s="8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2.75" customHeight="1">
      <c r="A218" s="5"/>
      <c r="B218" s="84"/>
      <c r="C218" s="84"/>
      <c r="D218" s="8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2.75" customHeight="1">
      <c r="A219" s="5"/>
      <c r="B219" s="84"/>
      <c r="C219" s="84"/>
      <c r="D219" s="8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2.75" customHeight="1">
      <c r="A220" s="5"/>
      <c r="B220" s="84"/>
      <c r="C220" s="84"/>
      <c r="D220" s="8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2.75" customHeight="1">
      <c r="A221" s="5"/>
      <c r="B221" s="84"/>
      <c r="C221" s="84"/>
      <c r="D221" s="8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2.75" customHeight="1">
      <c r="A222" s="5"/>
      <c r="B222" s="84"/>
      <c r="C222" s="84"/>
      <c r="D222" s="8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2.75" customHeight="1">
      <c r="A223" s="5"/>
      <c r="B223" s="84"/>
      <c r="C223" s="84"/>
      <c r="D223" s="8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2.75" customHeight="1">
      <c r="A224" s="5"/>
      <c r="B224" s="84"/>
      <c r="C224" s="84"/>
      <c r="D224" s="8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5:D5"/>
    <mergeCell ref="F5:I5"/>
    <mergeCell ref="K5:N5"/>
    <mergeCell ref="A6:A7"/>
    <mergeCell ref="F6:F7"/>
    <mergeCell ref="K6:K7"/>
  </mergeCell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" t="s">
        <v>6</v>
      </c>
      <c r="B1" s="3"/>
      <c r="C1" s="3"/>
      <c r="D1" s="4"/>
      <c r="F1" s="2" t="s">
        <v>28</v>
      </c>
      <c r="G1" s="3"/>
      <c r="H1" s="3"/>
      <c r="I1" s="4"/>
      <c r="K1" s="87" t="s">
        <v>61</v>
      </c>
      <c r="L1" s="3"/>
      <c r="M1" s="3"/>
      <c r="N1" s="4"/>
    </row>
    <row r="2">
      <c r="A2" s="8" t="s">
        <v>9</v>
      </c>
      <c r="B2" s="9" t="s">
        <v>10</v>
      </c>
      <c r="C2" s="9" t="s">
        <v>11</v>
      </c>
      <c r="D2" s="9" t="s">
        <v>12</v>
      </c>
      <c r="F2" s="8" t="s">
        <v>9</v>
      </c>
      <c r="G2" s="9" t="s">
        <v>10</v>
      </c>
      <c r="H2" s="9" t="s">
        <v>11</v>
      </c>
      <c r="I2" s="9" t="s">
        <v>12</v>
      </c>
      <c r="K2" s="8" t="s">
        <v>9</v>
      </c>
      <c r="L2" s="88" t="s">
        <v>11</v>
      </c>
      <c r="M2" s="88" t="s">
        <v>12</v>
      </c>
      <c r="N2" s="88" t="s">
        <v>62</v>
      </c>
    </row>
    <row r="3">
      <c r="A3" s="11"/>
      <c r="B3" s="12" t="s">
        <v>14</v>
      </c>
      <c r="C3" s="12" t="s">
        <v>14</v>
      </c>
      <c r="D3" s="12" t="s">
        <v>14</v>
      </c>
      <c r="F3" s="11"/>
      <c r="G3" s="12" t="s">
        <v>14</v>
      </c>
      <c r="H3" s="12" t="s">
        <v>14</v>
      </c>
      <c r="I3" s="12" t="s">
        <v>14</v>
      </c>
      <c r="K3" s="11"/>
      <c r="L3" s="12" t="s">
        <v>14</v>
      </c>
      <c r="M3" s="12" t="s">
        <v>14</v>
      </c>
      <c r="N3" s="12" t="s">
        <v>14</v>
      </c>
    </row>
    <row r="4">
      <c r="A4" s="13" t="s">
        <v>15</v>
      </c>
      <c r="B4" s="14"/>
      <c r="C4" s="14"/>
      <c r="D4" s="14"/>
      <c r="F4" s="13" t="s">
        <v>15</v>
      </c>
      <c r="G4" s="14"/>
      <c r="H4" s="14"/>
      <c r="I4" s="32"/>
      <c r="K4" s="13" t="s">
        <v>15</v>
      </c>
      <c r="L4" s="14"/>
      <c r="M4" s="14"/>
      <c r="N4" s="32"/>
    </row>
    <row r="5">
      <c r="A5" s="15" t="s">
        <v>16</v>
      </c>
      <c r="B5" s="14">
        <f t="shared" ref="B5:D5" si="1">B16</f>
        <v>8537</v>
      </c>
      <c r="C5" s="14">
        <f t="shared" si="1"/>
        <v>9233</v>
      </c>
      <c r="D5" s="14">
        <f t="shared" si="1"/>
        <v>9670</v>
      </c>
      <c r="F5" s="15" t="s">
        <v>16</v>
      </c>
      <c r="G5" s="14">
        <f t="shared" ref="G5:I5" si="2">G16</f>
        <v>8783.9</v>
      </c>
      <c r="H5" s="14">
        <f t="shared" si="2"/>
        <v>9033</v>
      </c>
      <c r="I5" s="14">
        <f t="shared" si="2"/>
        <v>9006.3</v>
      </c>
      <c r="K5" s="15" t="s">
        <v>16</v>
      </c>
      <c r="L5" s="89">
        <f t="shared" ref="L5:M5" si="3">(H5+C5-G5-B5)/(G5+B5)</f>
        <v>0.05456413928</v>
      </c>
      <c r="M5" s="89">
        <f t="shared" si="3"/>
        <v>0.02246249863</v>
      </c>
      <c r="N5" s="89">
        <f t="shared" ref="N5:N11" si="7">AVERAGE(L5:M5)</f>
        <v>0.03851331895</v>
      </c>
    </row>
    <row r="6">
      <c r="A6" s="16" t="s">
        <v>17</v>
      </c>
      <c r="B6" s="17">
        <f t="shared" ref="B6:D6" si="4">-B18</f>
        <v>-6183.95</v>
      </c>
      <c r="C6" s="17">
        <f t="shared" si="4"/>
        <v>-6269.55</v>
      </c>
      <c r="D6" s="17">
        <f t="shared" si="4"/>
        <v>-6415.5</v>
      </c>
      <c r="F6" s="16" t="s">
        <v>17</v>
      </c>
      <c r="G6" s="17">
        <f t="shared" ref="G6:I6" si="5">-G18</f>
        <v>-6153</v>
      </c>
      <c r="H6" s="17">
        <f t="shared" si="5"/>
        <v>-6372</v>
      </c>
      <c r="I6" s="17">
        <f t="shared" si="5"/>
        <v>-6470</v>
      </c>
      <c r="K6" s="16" t="s">
        <v>17</v>
      </c>
      <c r="L6" s="89">
        <f t="shared" ref="L6:M6" si="6">(H6+C6-G6-B6)/(G6+B6)</f>
        <v>0.0246900571</v>
      </c>
      <c r="M6" s="89">
        <f t="shared" si="6"/>
        <v>0.01929747539</v>
      </c>
      <c r="N6" s="89">
        <f t="shared" si="7"/>
        <v>0.02199376625</v>
      </c>
    </row>
    <row r="7">
      <c r="A7" s="18" t="s">
        <v>18</v>
      </c>
      <c r="B7" s="19">
        <f t="shared" ref="B7:D7" si="8">SUM(B5:B6)</f>
        <v>2353.05</v>
      </c>
      <c r="C7" s="19">
        <f t="shared" si="8"/>
        <v>2963.45</v>
      </c>
      <c r="D7" s="19">
        <f t="shared" si="8"/>
        <v>3254.5</v>
      </c>
      <c r="F7" s="18" t="s">
        <v>18</v>
      </c>
      <c r="G7" s="19">
        <f t="shared" ref="G7:I7" si="9">SUM(G5:G6)</f>
        <v>2630.9</v>
      </c>
      <c r="H7" s="19">
        <f t="shared" si="9"/>
        <v>2661</v>
      </c>
      <c r="I7" s="19">
        <f t="shared" si="9"/>
        <v>2536.3</v>
      </c>
      <c r="K7" s="18" t="s">
        <v>18</v>
      </c>
      <c r="L7" s="89">
        <f t="shared" ref="L7:M7" si="10">(H7+C7-G7-B7)/(G7+B7)</f>
        <v>0.1285125252</v>
      </c>
      <c r="M7" s="89">
        <f t="shared" si="10"/>
        <v>0.02957622523</v>
      </c>
      <c r="N7" s="89">
        <f t="shared" si="7"/>
        <v>0.07904437522</v>
      </c>
    </row>
    <row r="8">
      <c r="A8" s="15" t="s">
        <v>19</v>
      </c>
      <c r="B8" s="14">
        <v>-130.0</v>
      </c>
      <c r="C8" s="14">
        <v>-143.0</v>
      </c>
      <c r="D8" s="14">
        <v>-148.0</v>
      </c>
      <c r="F8" s="15" t="s">
        <v>19</v>
      </c>
      <c r="G8" s="14">
        <v>-158.0</v>
      </c>
      <c r="H8" s="14">
        <v>-194.0</v>
      </c>
      <c r="I8" s="14">
        <v>-189.0</v>
      </c>
      <c r="K8" s="15" t="s">
        <v>19</v>
      </c>
      <c r="L8" s="89">
        <f t="shared" ref="L8:M8" si="11">(H8+C8-G8-B8)/(G8+B8)</f>
        <v>0.1701388889</v>
      </c>
      <c r="M8" s="89">
        <f t="shared" si="11"/>
        <v>0</v>
      </c>
      <c r="N8" s="89">
        <f t="shared" si="7"/>
        <v>0.08506944444</v>
      </c>
    </row>
    <row r="9">
      <c r="A9" s="15" t="s">
        <v>20</v>
      </c>
      <c r="B9" s="14">
        <f t="shared" ref="B9:D9" si="12">-0.267*B10</f>
        <v>198.381</v>
      </c>
      <c r="C9" s="14">
        <f t="shared" si="12"/>
        <v>201.051</v>
      </c>
      <c r="D9" s="14">
        <f t="shared" si="12"/>
        <v>202.653</v>
      </c>
      <c r="F9" s="15" t="s">
        <v>20</v>
      </c>
      <c r="G9" s="14">
        <v>-356.0</v>
      </c>
      <c r="H9" s="14">
        <v>-341.0</v>
      </c>
      <c r="I9" s="14">
        <v>-304.9</v>
      </c>
      <c r="K9" s="15" t="s">
        <v>20</v>
      </c>
      <c r="L9" s="89">
        <f t="shared" ref="L9:M9" si="13">(H9+C9-G9-B9)/(G9+B9)</f>
        <v>-0.1121057741</v>
      </c>
      <c r="M9" s="89">
        <f t="shared" si="13"/>
        <v>-0.2693981379</v>
      </c>
      <c r="N9" s="89">
        <f t="shared" si="7"/>
        <v>-0.190751956</v>
      </c>
    </row>
    <row r="10">
      <c r="A10" s="20" t="s">
        <v>21</v>
      </c>
      <c r="B10" s="21">
        <v>-743.0</v>
      </c>
      <c r="C10" s="21">
        <v>-753.0</v>
      </c>
      <c r="D10" s="21">
        <v>-759.0</v>
      </c>
      <c r="F10" s="20" t="s">
        <v>21</v>
      </c>
      <c r="G10" s="21">
        <v>-1416.0</v>
      </c>
      <c r="H10" s="21">
        <v>-1507.0</v>
      </c>
      <c r="I10" s="21">
        <v>-1469.0</v>
      </c>
      <c r="K10" s="20" t="s">
        <v>21</v>
      </c>
      <c r="L10" s="89">
        <f t="shared" ref="L10:M10" si="14">(H10+C10-G10-B10)/(G10+B10)</f>
        <v>0.04678091709</v>
      </c>
      <c r="M10" s="89">
        <f t="shared" si="14"/>
        <v>-0.01415929204</v>
      </c>
      <c r="N10" s="89">
        <f t="shared" si="7"/>
        <v>0.01631081253</v>
      </c>
    </row>
    <row r="11">
      <c r="A11" s="22" t="s">
        <v>22</v>
      </c>
      <c r="B11" s="19">
        <f t="shared" ref="B11:D11" si="15">SUM(B7:B10)</f>
        <v>1678.431</v>
      </c>
      <c r="C11" s="19">
        <f t="shared" si="15"/>
        <v>2268.501</v>
      </c>
      <c r="D11" s="19">
        <f t="shared" si="15"/>
        <v>2550.153</v>
      </c>
      <c r="F11" s="22" t="s">
        <v>22</v>
      </c>
      <c r="G11" s="19">
        <f t="shared" ref="G11:I11" si="16">SUM(G7:G9)</f>
        <v>2116.9</v>
      </c>
      <c r="H11" s="19">
        <f t="shared" si="16"/>
        <v>2126</v>
      </c>
      <c r="I11" s="19">
        <f t="shared" si="16"/>
        <v>2042.4</v>
      </c>
      <c r="K11" s="22" t="s">
        <v>22</v>
      </c>
      <c r="L11" s="89">
        <f t="shared" ref="L11:M11" si="17">(H11+C11-G11-B11)/(G11+B11)</f>
        <v>0.1578702885</v>
      </c>
      <c r="M11" s="89">
        <f t="shared" si="17"/>
        <v>0.04506814312</v>
      </c>
      <c r="N11" s="89">
        <f t="shared" si="7"/>
        <v>0.1014692158</v>
      </c>
    </row>
    <row r="12">
      <c r="A12" s="23"/>
      <c r="B12" s="24"/>
      <c r="C12" s="24"/>
      <c r="D12" s="24"/>
      <c r="F12" s="23"/>
      <c r="G12" s="24"/>
      <c r="H12" s="24"/>
      <c r="I12" s="24"/>
      <c r="K12" s="23"/>
      <c r="L12" s="24"/>
      <c r="M12" s="24"/>
      <c r="N12" s="24"/>
    </row>
    <row r="13">
      <c r="A13" s="25" t="s">
        <v>23</v>
      </c>
      <c r="B13" s="26"/>
      <c r="C13" s="26"/>
      <c r="D13" s="26"/>
      <c r="F13" s="25" t="s">
        <v>23</v>
      </c>
      <c r="G13" s="44"/>
      <c r="H13" s="44"/>
      <c r="I13" s="44"/>
      <c r="K13" s="25" t="s">
        <v>23</v>
      </c>
      <c r="L13" s="44"/>
      <c r="M13" s="44"/>
      <c r="N13" s="44"/>
    </row>
    <row r="14">
      <c r="A14" s="27" t="s">
        <v>24</v>
      </c>
      <c r="B14" s="28">
        <v>2812.0</v>
      </c>
      <c r="C14" s="28">
        <v>3375.0</v>
      </c>
      <c r="D14" s="28">
        <v>3690.0</v>
      </c>
      <c r="F14" s="27" t="s">
        <v>24</v>
      </c>
      <c r="G14" s="19">
        <v>5465.0</v>
      </c>
      <c r="H14" s="19">
        <v>5641.0</v>
      </c>
      <c r="I14" s="19">
        <v>5764.0</v>
      </c>
      <c r="K14" s="90" t="s">
        <v>24</v>
      </c>
      <c r="L14" s="91">
        <f t="shared" ref="L14:M14" si="18">(H14+C14-G14-B14)/(G14+B14)</f>
        <v>0.08928355684</v>
      </c>
      <c r="M14" s="91">
        <f t="shared" si="18"/>
        <v>0.04858030169</v>
      </c>
      <c r="N14" s="91">
        <f t="shared" ref="N14:N16" si="20">AVERAGE(L14:M14)</f>
        <v>0.06893192927</v>
      </c>
    </row>
    <row r="15">
      <c r="A15" s="31" t="s">
        <v>25</v>
      </c>
      <c r="B15" s="17">
        <v>5725.0</v>
      </c>
      <c r="C15" s="17">
        <v>5858.0</v>
      </c>
      <c r="D15" s="32">
        <v>5980.0</v>
      </c>
      <c r="F15" s="45" t="s">
        <v>25</v>
      </c>
      <c r="G15" s="46">
        <v>3371.2000000000003</v>
      </c>
      <c r="H15" s="46">
        <v>3363.0</v>
      </c>
      <c r="I15" s="46">
        <v>3101.5000000000005</v>
      </c>
      <c r="K15" s="45" t="s">
        <v>25</v>
      </c>
      <c r="L15" s="91">
        <f t="shared" ref="L15:M15" si="19">(H15+C15-G15-B15)/(G15+B15)</f>
        <v>0.01372001495</v>
      </c>
      <c r="M15" s="91">
        <f t="shared" si="19"/>
        <v>-0.01512851101</v>
      </c>
      <c r="N15" s="91">
        <f t="shared" si="20"/>
        <v>-0.0007042480281</v>
      </c>
    </row>
    <row r="16">
      <c r="A16" s="33" t="s">
        <v>16</v>
      </c>
      <c r="B16" s="34">
        <f t="shared" ref="B16:D16" si="21">SUM(B14:B15)</f>
        <v>8537</v>
      </c>
      <c r="C16" s="34">
        <f t="shared" si="21"/>
        <v>9233</v>
      </c>
      <c r="D16" s="34">
        <f t="shared" si="21"/>
        <v>9670</v>
      </c>
      <c r="F16" s="33" t="s">
        <v>16</v>
      </c>
      <c r="G16" s="47">
        <v>8783.9</v>
      </c>
      <c r="H16" s="47">
        <v>9033.0</v>
      </c>
      <c r="I16" s="48">
        <v>9006.3</v>
      </c>
      <c r="K16" s="33" t="s">
        <v>16</v>
      </c>
      <c r="L16" s="91">
        <f t="shared" ref="L16:M16" si="22">(H16+C16-G16-B16)/(G16+B16)</f>
        <v>0.05456413928</v>
      </c>
      <c r="M16" s="91">
        <f t="shared" si="22"/>
        <v>0.02246249863</v>
      </c>
      <c r="N16" s="91">
        <f t="shared" si="20"/>
        <v>0.03851331895</v>
      </c>
    </row>
    <row r="17">
      <c r="A17" s="35"/>
      <c r="B17" s="19"/>
      <c r="C17" s="36"/>
      <c r="D17" s="36"/>
      <c r="F17" s="45"/>
      <c r="G17" s="49"/>
      <c r="H17" s="49"/>
      <c r="I17" s="50"/>
      <c r="K17" s="45"/>
      <c r="L17" s="91"/>
      <c r="M17" s="91"/>
      <c r="N17" s="91"/>
    </row>
    <row r="18">
      <c r="A18" s="37" t="s">
        <v>17</v>
      </c>
      <c r="B18" s="34">
        <v>6183.95</v>
      </c>
      <c r="C18" s="34">
        <v>6269.549999999999</v>
      </c>
      <c r="D18" s="34">
        <v>6415.5</v>
      </c>
      <c r="F18" s="37" t="s">
        <v>17</v>
      </c>
      <c r="G18" s="47">
        <v>6153.0</v>
      </c>
      <c r="H18" s="47">
        <v>6372.0</v>
      </c>
      <c r="I18" s="48">
        <v>6470.0</v>
      </c>
      <c r="K18" s="37" t="s">
        <v>17</v>
      </c>
      <c r="L18" s="91">
        <f t="shared" ref="L18:M18" si="23">(H18+C18-G18-B18)/(G18+B18)</f>
        <v>0.0246900571</v>
      </c>
      <c r="M18" s="91">
        <f t="shared" si="23"/>
        <v>0.01929747539</v>
      </c>
      <c r="N18" s="91">
        <f>AVERAGE(L18:M18)</f>
        <v>0.02199376625</v>
      </c>
    </row>
    <row r="19">
      <c r="A19" s="15"/>
      <c r="B19" s="38"/>
      <c r="C19" s="38"/>
      <c r="D19" s="38"/>
      <c r="F19" s="15"/>
      <c r="G19" s="38"/>
      <c r="H19" s="38"/>
      <c r="I19" s="38"/>
      <c r="K19" s="15"/>
      <c r="L19" s="92"/>
      <c r="M19" s="92"/>
      <c r="N19" s="92"/>
    </row>
    <row r="20">
      <c r="A20" s="39" t="s">
        <v>26</v>
      </c>
      <c r="B20" s="40">
        <v>4085.0</v>
      </c>
      <c r="C20" s="40">
        <v>4195.0</v>
      </c>
      <c r="D20" s="40">
        <v>4409.0</v>
      </c>
      <c r="F20" s="39" t="s">
        <v>26</v>
      </c>
      <c r="G20" s="40">
        <v>9106.0</v>
      </c>
      <c r="H20" s="40">
        <v>9281.0</v>
      </c>
      <c r="I20" s="40">
        <v>9324.0</v>
      </c>
      <c r="K20" s="39" t="s">
        <v>26</v>
      </c>
      <c r="L20" s="91">
        <f t="shared" ref="L20:M20" si="24">(H20+C20-G20-B20)/(G20+B20)</f>
        <v>0.02160564021</v>
      </c>
      <c r="M20" s="91">
        <f t="shared" si="24"/>
        <v>0.01907094093</v>
      </c>
      <c r="N20" s="91">
        <f t="shared" ref="N20:N21" si="28">AVERAGE(L20:M20)</f>
        <v>0.02033829057</v>
      </c>
    </row>
    <row r="21">
      <c r="A21" s="41" t="s">
        <v>27</v>
      </c>
      <c r="B21" s="40">
        <f t="shared" ref="B21:D21" si="25">B14*1000/B20/12</f>
        <v>57.36434109</v>
      </c>
      <c r="C21" s="40">
        <f t="shared" si="25"/>
        <v>67.04410012</v>
      </c>
      <c r="D21" s="40">
        <f t="shared" si="25"/>
        <v>69.74370606</v>
      </c>
      <c r="F21" s="41" t="s">
        <v>27</v>
      </c>
      <c r="G21" s="40">
        <f t="shared" ref="G21:I21" si="26">G14*1000/G20/12</f>
        <v>50.01281207</v>
      </c>
      <c r="H21" s="40">
        <f t="shared" si="26"/>
        <v>50.65007363</v>
      </c>
      <c r="I21" s="40">
        <f t="shared" si="26"/>
        <v>51.51580152</v>
      </c>
      <c r="K21" s="41" t="s">
        <v>27</v>
      </c>
      <c r="L21" s="91">
        <f t="shared" ref="L21:M21" si="27">(H21+C21-G21-B21)/(G21+B21)</f>
        <v>0.09608208351</v>
      </c>
      <c r="M21" s="91">
        <f t="shared" si="27"/>
        <v>0.03029320579</v>
      </c>
      <c r="N21" s="91">
        <f t="shared" si="28"/>
        <v>0.06318764465</v>
      </c>
    </row>
    <row r="23">
      <c r="A23" s="1" t="s">
        <v>63</v>
      </c>
      <c r="F23" s="1" t="s">
        <v>64</v>
      </c>
    </row>
    <row r="24">
      <c r="A24" s="8" t="s">
        <v>9</v>
      </c>
      <c r="B24" s="88" t="s">
        <v>11</v>
      </c>
      <c r="C24" s="88" t="s">
        <v>12</v>
      </c>
      <c r="D24" s="88" t="s">
        <v>62</v>
      </c>
      <c r="F24" s="8" t="s">
        <v>9</v>
      </c>
      <c r="G24" s="88" t="s">
        <v>11</v>
      </c>
      <c r="H24" s="88" t="s">
        <v>12</v>
      </c>
      <c r="I24" s="88" t="s">
        <v>62</v>
      </c>
    </row>
    <row r="25">
      <c r="A25" s="11"/>
      <c r="B25" s="12" t="s">
        <v>14</v>
      </c>
      <c r="C25" s="12" t="s">
        <v>14</v>
      </c>
      <c r="D25" s="12" t="s">
        <v>14</v>
      </c>
      <c r="F25" s="11"/>
      <c r="G25" s="12" t="s">
        <v>14</v>
      </c>
      <c r="H25" s="12" t="s">
        <v>14</v>
      </c>
      <c r="I25" s="12" t="s">
        <v>14</v>
      </c>
    </row>
    <row r="26">
      <c r="A26" s="13" t="s">
        <v>15</v>
      </c>
      <c r="B26" s="14"/>
      <c r="C26" s="14"/>
      <c r="D26" s="32"/>
      <c r="F26" s="13" t="s">
        <v>15</v>
      </c>
      <c r="G26" s="14"/>
      <c r="H26" s="14"/>
      <c r="I26" s="32"/>
    </row>
    <row r="27">
      <c r="A27" s="15" t="s">
        <v>16</v>
      </c>
      <c r="B27" s="89">
        <f t="shared" ref="B27:C27" si="29">(C5-B5)/B5</f>
        <v>0.08152746867</v>
      </c>
      <c r="C27" s="89">
        <f t="shared" si="29"/>
        <v>0.04733022853</v>
      </c>
      <c r="D27" s="89">
        <f t="shared" ref="D27:D33" si="32">AVERAGE(B27:C27)</f>
        <v>0.0644288486</v>
      </c>
      <c r="F27" s="15" t="s">
        <v>16</v>
      </c>
      <c r="G27" s="89">
        <f t="shared" ref="G27:H27" si="30">(H5-G5)/G5</f>
        <v>0.02835870172</v>
      </c>
      <c r="H27" s="89">
        <f t="shared" si="30"/>
        <v>-0.002955828628</v>
      </c>
      <c r="I27" s="89">
        <f t="shared" ref="I27:I33" si="34">AVERAGE(G27:H27)</f>
        <v>0.01270143654</v>
      </c>
    </row>
    <row r="28">
      <c r="A28" s="16" t="s">
        <v>17</v>
      </c>
      <c r="B28" s="89">
        <f t="shared" ref="B28:C28" si="31">(C6-B6)/B6</f>
        <v>0.01384228527</v>
      </c>
      <c r="C28" s="89">
        <f t="shared" si="31"/>
        <v>0.02327918272</v>
      </c>
      <c r="D28" s="89">
        <f t="shared" si="32"/>
        <v>0.01856073399</v>
      </c>
      <c r="F28" s="16" t="s">
        <v>17</v>
      </c>
      <c r="G28" s="89">
        <f t="shared" ref="G28:H28" si="33">(H6-G6)/G6</f>
        <v>0.03559239395</v>
      </c>
      <c r="H28" s="89">
        <f t="shared" si="33"/>
        <v>0.01537978657</v>
      </c>
      <c r="I28" s="89">
        <f t="shared" si="34"/>
        <v>0.02548609026</v>
      </c>
    </row>
    <row r="29">
      <c r="A29" s="18" t="s">
        <v>18</v>
      </c>
      <c r="B29" s="89">
        <f t="shared" ref="B29:C29" si="35">(C7-B7)/B7</f>
        <v>0.2594080024</v>
      </c>
      <c r="C29" s="89">
        <f t="shared" si="35"/>
        <v>0.0982132312</v>
      </c>
      <c r="D29" s="89">
        <f t="shared" si="32"/>
        <v>0.1788106168</v>
      </c>
      <c r="F29" s="18" t="s">
        <v>18</v>
      </c>
      <c r="G29" s="89">
        <f t="shared" ref="G29:H29" si="36">(H7-G7)/G7</f>
        <v>0.01144095177</v>
      </c>
      <c r="H29" s="89">
        <f t="shared" si="36"/>
        <v>-0.04686208192</v>
      </c>
      <c r="I29" s="89">
        <f t="shared" si="34"/>
        <v>-0.01771056508</v>
      </c>
    </row>
    <row r="30">
      <c r="A30" s="15" t="s">
        <v>19</v>
      </c>
      <c r="B30" s="89">
        <f t="shared" ref="B30:C30" si="37">(C8-B8)/B8</f>
        <v>0.1</v>
      </c>
      <c r="C30" s="89">
        <f t="shared" si="37"/>
        <v>0.03496503497</v>
      </c>
      <c r="D30" s="89">
        <f t="shared" si="32"/>
        <v>0.06748251748</v>
      </c>
      <c r="F30" s="15" t="s">
        <v>19</v>
      </c>
      <c r="G30" s="89">
        <f t="shared" ref="G30:H30" si="38">(H8-G8)/G8</f>
        <v>0.2278481013</v>
      </c>
      <c r="H30" s="89">
        <f t="shared" si="38"/>
        <v>-0.02577319588</v>
      </c>
      <c r="I30" s="89">
        <f t="shared" si="34"/>
        <v>0.1010374527</v>
      </c>
    </row>
    <row r="31">
      <c r="A31" s="15" t="s">
        <v>20</v>
      </c>
      <c r="B31" s="89">
        <f t="shared" ref="B31:C31" si="39">(C9-B9)/B9</f>
        <v>0.0134589502</v>
      </c>
      <c r="C31" s="89">
        <f t="shared" si="39"/>
        <v>0.00796812749</v>
      </c>
      <c r="D31" s="89">
        <f t="shared" si="32"/>
        <v>0.01071353885</v>
      </c>
      <c r="F31" s="15" t="s">
        <v>20</v>
      </c>
      <c r="G31" s="89">
        <f t="shared" ref="G31:H31" si="40">(H9-G9)/G9</f>
        <v>-0.04213483146</v>
      </c>
      <c r="H31" s="89">
        <f t="shared" si="40"/>
        <v>-0.1058651026</v>
      </c>
      <c r="I31" s="89">
        <f t="shared" si="34"/>
        <v>-0.07399996705</v>
      </c>
    </row>
    <row r="32">
      <c r="A32" s="20" t="s">
        <v>21</v>
      </c>
      <c r="B32" s="89">
        <f t="shared" ref="B32:C32" si="41">(C10-B10)/B10</f>
        <v>0.0134589502</v>
      </c>
      <c r="C32" s="89">
        <f t="shared" si="41"/>
        <v>0.00796812749</v>
      </c>
      <c r="D32" s="89">
        <f t="shared" si="32"/>
        <v>0.01071353885</v>
      </c>
      <c r="F32" s="20" t="s">
        <v>21</v>
      </c>
      <c r="G32" s="89">
        <f t="shared" ref="G32:H32" si="42">(H10-G10)/G10</f>
        <v>0.06426553672</v>
      </c>
      <c r="H32" s="89">
        <f t="shared" si="42"/>
        <v>-0.02521566025</v>
      </c>
      <c r="I32" s="89">
        <f t="shared" si="34"/>
        <v>0.01952493824</v>
      </c>
    </row>
    <row r="33">
      <c r="A33" s="22" t="s">
        <v>22</v>
      </c>
      <c r="B33" s="89">
        <f t="shared" ref="B33:C33" si="43">(C11-B11)/B11</f>
        <v>0.3515604752</v>
      </c>
      <c r="C33" s="89">
        <f t="shared" si="43"/>
        <v>0.1241577588</v>
      </c>
      <c r="D33" s="89">
        <f t="shared" si="32"/>
        <v>0.237859117</v>
      </c>
      <c r="F33" s="22" t="s">
        <v>22</v>
      </c>
      <c r="G33" s="89">
        <f t="shared" ref="G33:H33" si="44">(H11-G11)/G11</f>
        <v>0.004298738722</v>
      </c>
      <c r="H33" s="89">
        <f t="shared" si="44"/>
        <v>-0.03932267168</v>
      </c>
      <c r="I33" s="89">
        <f t="shared" si="34"/>
        <v>-0.01751196648</v>
      </c>
    </row>
    <row r="34">
      <c r="A34" s="23"/>
      <c r="B34" s="24"/>
      <c r="C34" s="24"/>
      <c r="D34" s="24"/>
      <c r="F34" s="23"/>
      <c r="G34" s="24"/>
      <c r="H34" s="24"/>
      <c r="I34" s="24"/>
    </row>
    <row r="35">
      <c r="A35" s="25" t="s">
        <v>23</v>
      </c>
      <c r="B35" s="44"/>
      <c r="C35" s="44"/>
      <c r="D35" s="44"/>
      <c r="F35" s="25" t="s">
        <v>23</v>
      </c>
      <c r="G35" s="44"/>
      <c r="H35" s="44"/>
      <c r="I35" s="44"/>
    </row>
    <row r="36">
      <c r="A36" s="90" t="s">
        <v>24</v>
      </c>
      <c r="B36" s="91">
        <f t="shared" ref="B36:C36" si="45">(C14-B14)/B14</f>
        <v>0.2002133713</v>
      </c>
      <c r="C36" s="91">
        <f t="shared" si="45"/>
        <v>0.09333333333</v>
      </c>
      <c r="D36" s="91">
        <f t="shared" ref="D36:D38" si="48">AVERAGE(B36:C36)</f>
        <v>0.1467733523</v>
      </c>
      <c r="F36" s="90" t="s">
        <v>24</v>
      </c>
      <c r="G36" s="91">
        <f t="shared" ref="G36:H36" si="46">(H14-G14)/G14</f>
        <v>0.03220494053</v>
      </c>
      <c r="H36" s="91">
        <f t="shared" si="46"/>
        <v>0.02180464457</v>
      </c>
      <c r="I36" s="91">
        <f t="shared" ref="I36:I38" si="50">AVERAGE(G36:H36)</f>
        <v>0.02700479255</v>
      </c>
    </row>
    <row r="37">
      <c r="A37" s="45" t="s">
        <v>25</v>
      </c>
      <c r="B37" s="91">
        <f t="shared" ref="B37:C37" si="47">(C15-B15)/B15</f>
        <v>0.02323144105</v>
      </c>
      <c r="C37" s="91">
        <f t="shared" si="47"/>
        <v>0.02082622055</v>
      </c>
      <c r="D37" s="91">
        <f t="shared" si="48"/>
        <v>0.0220288308</v>
      </c>
      <c r="F37" s="45" t="s">
        <v>25</v>
      </c>
      <c r="G37" s="91">
        <f t="shared" ref="G37:H37" si="49">(H15-G15)/G15</f>
        <v>-0.002432368296</v>
      </c>
      <c r="H37" s="91">
        <f t="shared" si="49"/>
        <v>-0.07775795421</v>
      </c>
      <c r="I37" s="91">
        <f t="shared" si="50"/>
        <v>-0.04009516125</v>
      </c>
    </row>
    <row r="38">
      <c r="A38" s="33" t="s">
        <v>16</v>
      </c>
      <c r="B38" s="91">
        <f t="shared" ref="B38:C38" si="51">(C16-B16)/B16</f>
        <v>0.08152746867</v>
      </c>
      <c r="C38" s="91">
        <f t="shared" si="51"/>
        <v>0.04733022853</v>
      </c>
      <c r="D38" s="91">
        <f t="shared" si="48"/>
        <v>0.0644288486</v>
      </c>
      <c r="F38" s="33" t="s">
        <v>16</v>
      </c>
      <c r="G38" s="91">
        <f t="shared" ref="G38:H38" si="52">(H16-G16)/G16</f>
        <v>0.02835870172</v>
      </c>
      <c r="H38" s="91">
        <f t="shared" si="52"/>
        <v>-0.002955828628</v>
      </c>
      <c r="I38" s="91">
        <f t="shared" si="50"/>
        <v>0.01270143654</v>
      </c>
    </row>
    <row r="39">
      <c r="A39" s="45"/>
      <c r="B39" s="91"/>
      <c r="C39" s="91"/>
      <c r="D39" s="91"/>
      <c r="F39" s="45"/>
      <c r="G39" s="91"/>
      <c r="H39" s="91"/>
      <c r="I39" s="91"/>
    </row>
    <row r="40">
      <c r="A40" s="37" t="s">
        <v>17</v>
      </c>
      <c r="B40" s="91">
        <f t="shared" ref="B40:C40" si="53">(C18-B18)/B18</f>
        <v>0.01384228527</v>
      </c>
      <c r="C40" s="91">
        <f t="shared" si="53"/>
        <v>0.02327918272</v>
      </c>
      <c r="D40" s="91">
        <f>AVERAGE(B40:C40)</f>
        <v>0.01856073399</v>
      </c>
      <c r="F40" s="37" t="s">
        <v>17</v>
      </c>
      <c r="G40" s="91">
        <f t="shared" ref="G40:H40" si="54">(H18-G18)/G18</f>
        <v>0.03559239395</v>
      </c>
      <c r="H40" s="91">
        <f t="shared" si="54"/>
        <v>0.01537978657</v>
      </c>
      <c r="I40" s="91">
        <f>AVERAGE(G40:H40)</f>
        <v>0.02548609026</v>
      </c>
    </row>
    <row r="41">
      <c r="A41" s="15"/>
      <c r="B41" s="91"/>
      <c r="C41" s="91"/>
      <c r="D41" s="92"/>
      <c r="F41" s="15"/>
      <c r="G41" s="91"/>
      <c r="H41" s="91"/>
      <c r="I41" s="92"/>
    </row>
    <row r="42">
      <c r="A42" s="39" t="s">
        <v>26</v>
      </c>
      <c r="B42" s="91">
        <f t="shared" ref="B42:C42" si="55">(C20-B20)/B20</f>
        <v>0.02692778458</v>
      </c>
      <c r="C42" s="91">
        <f t="shared" si="55"/>
        <v>0.05101311085</v>
      </c>
      <c r="D42" s="91">
        <f t="shared" ref="D42:D43" si="58">AVERAGE(B42:C42)</f>
        <v>0.03897044771</v>
      </c>
      <c r="F42" s="39" t="s">
        <v>26</v>
      </c>
      <c r="G42" s="91">
        <f t="shared" ref="G42:H42" si="56">(H20-G20)/G20</f>
        <v>0.01921809796</v>
      </c>
      <c r="H42" s="91">
        <f t="shared" si="56"/>
        <v>0.004633121431</v>
      </c>
      <c r="I42" s="91">
        <f t="shared" ref="I42:I43" si="60">AVERAGE(G42:H42)</f>
        <v>0.01192560969</v>
      </c>
    </row>
    <row r="43">
      <c r="A43" s="41" t="s">
        <v>27</v>
      </c>
      <c r="B43" s="91">
        <f t="shared" ref="B43:C43" si="57">(C21-B21)/B21</f>
        <v>0.1687417453</v>
      </c>
      <c r="C43" s="91">
        <f t="shared" si="57"/>
        <v>0.04026612233</v>
      </c>
      <c r="D43" s="91">
        <f t="shared" si="58"/>
        <v>0.1045039338</v>
      </c>
      <c r="F43" s="41" t="s">
        <v>27</v>
      </c>
      <c r="G43" s="91">
        <f t="shared" ref="G43:H43" si="59">(H21-G21)/G21</f>
        <v>0.01274196622</v>
      </c>
      <c r="H43" s="91">
        <f t="shared" si="59"/>
        <v>0.01709233228</v>
      </c>
      <c r="I43" s="91">
        <f t="shared" si="60"/>
        <v>0.01491714925</v>
      </c>
    </row>
  </sheetData>
  <mergeCells count="8">
    <mergeCell ref="A1:D1"/>
    <mergeCell ref="F1:I1"/>
    <mergeCell ref="K1:N1"/>
    <mergeCell ref="A2:A3"/>
    <mergeCell ref="F2:F3"/>
    <mergeCell ref="K2:K3"/>
    <mergeCell ref="A24:A25"/>
    <mergeCell ref="F24:F25"/>
  </mergeCells>
  <drawing r:id="rId2"/>
  <legacyDrawing r:id="rId3"/>
</worksheet>
</file>