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49120" windowHeight="23580" tabRatio="500"/>
  </bookViews>
  <sheets>
    <sheet name="QUALITY" sheetId="1" r:id="rId1"/>
    <sheet name="ALLOCATION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0" i="2" l="1"/>
  <c r="O50" i="2"/>
  <c r="T50" i="2"/>
  <c r="S50" i="2"/>
  <c r="X50" i="2"/>
  <c r="W50" i="2"/>
  <c r="Y50" i="2"/>
  <c r="U50" i="2"/>
  <c r="Q50" i="2"/>
  <c r="L50" i="2"/>
  <c r="K50" i="2"/>
  <c r="M50" i="2"/>
  <c r="P44" i="1"/>
  <c r="I44" i="1"/>
  <c r="H44" i="1"/>
  <c r="G44" i="1"/>
  <c r="F44" i="1"/>
  <c r="E44" i="1"/>
  <c r="J44" i="1"/>
  <c r="Y42" i="2"/>
  <c r="Y41" i="2"/>
  <c r="Y40" i="2"/>
  <c r="Y39" i="2"/>
  <c r="Y38" i="2"/>
  <c r="Y37" i="2"/>
  <c r="Y36" i="2"/>
  <c r="Y35" i="2"/>
  <c r="Y34" i="2"/>
  <c r="Y33" i="2"/>
  <c r="Y32" i="2"/>
  <c r="Y29" i="2"/>
  <c r="Y28" i="2"/>
  <c r="Y27" i="2"/>
  <c r="Y26" i="2"/>
  <c r="Y24" i="2"/>
  <c r="Y23" i="2"/>
  <c r="Y22" i="2"/>
  <c r="Y21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U42" i="2"/>
  <c r="U41" i="2"/>
  <c r="U40" i="2"/>
  <c r="U39" i="2"/>
  <c r="U38" i="2"/>
  <c r="U37" i="2"/>
  <c r="U36" i="2"/>
  <c r="U35" i="2"/>
  <c r="U34" i="2"/>
  <c r="U33" i="2"/>
  <c r="U32" i="2"/>
  <c r="U29" i="2"/>
  <c r="U28" i="2"/>
  <c r="U27" i="2"/>
  <c r="U26" i="2"/>
  <c r="U25" i="2"/>
  <c r="U24" i="2"/>
  <c r="U23" i="2"/>
  <c r="U22" i="2"/>
  <c r="U21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Q42" i="2"/>
  <c r="Q41" i="2"/>
  <c r="Q40" i="2"/>
  <c r="Q39" i="2"/>
  <c r="Q38" i="2"/>
  <c r="Q37" i="2"/>
  <c r="Q36" i="2"/>
  <c r="Q35" i="2"/>
  <c r="Q34" i="2"/>
  <c r="Q33" i="2"/>
  <c r="Q32" i="2"/>
  <c r="Q29" i="2"/>
  <c r="Q28" i="2"/>
  <c r="Q27" i="2"/>
  <c r="Q26" i="2"/>
  <c r="Q24" i="2"/>
  <c r="Q23" i="2"/>
  <c r="Q22" i="2"/>
  <c r="Q21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M5" i="2"/>
  <c r="M6" i="2"/>
  <c r="M8" i="2"/>
  <c r="M9" i="2"/>
  <c r="M11" i="2"/>
  <c r="M13" i="2"/>
  <c r="M14" i="2"/>
  <c r="M16" i="2"/>
  <c r="M17" i="2"/>
  <c r="M18" i="2"/>
  <c r="M21" i="2"/>
  <c r="M22" i="2"/>
  <c r="M23" i="2"/>
  <c r="M24" i="2"/>
  <c r="M26" i="2"/>
  <c r="M27" i="2"/>
  <c r="M28" i="2"/>
  <c r="M29" i="2"/>
  <c r="M32" i="2"/>
  <c r="M34" i="2"/>
  <c r="M35" i="2"/>
  <c r="M36" i="2"/>
  <c r="M37" i="2"/>
  <c r="M38" i="2"/>
  <c r="M39" i="2"/>
  <c r="M40" i="2"/>
  <c r="M41" i="2"/>
  <c r="M42" i="2"/>
  <c r="I50" i="2"/>
  <c r="H50" i="2"/>
  <c r="F50" i="2"/>
  <c r="E50" i="2"/>
  <c r="D50" i="2"/>
  <c r="C50" i="2"/>
  <c r="B50" i="2"/>
  <c r="C44" i="1"/>
  <c r="B44" i="1"/>
  <c r="L44" i="1"/>
  <c r="M44" i="1"/>
  <c r="N44" i="1"/>
  <c r="N18" i="1"/>
  <c r="N17" i="1"/>
  <c r="N13" i="1"/>
  <c r="N6" i="1"/>
  <c r="N9" i="1"/>
  <c r="N11" i="1"/>
  <c r="N14" i="1"/>
  <c r="N41" i="1"/>
  <c r="N38" i="1"/>
  <c r="N37" i="1"/>
  <c r="N35" i="1"/>
  <c r="N34" i="1"/>
  <c r="N23" i="1"/>
  <c r="N24" i="1"/>
  <c r="N26" i="1"/>
  <c r="N27" i="1"/>
  <c r="N28" i="1"/>
  <c r="N29" i="1"/>
  <c r="N8" i="1"/>
  <c r="N22" i="1"/>
  <c r="N21" i="1"/>
  <c r="N40" i="1"/>
  <c r="N32" i="1"/>
</calcChain>
</file>

<file path=xl/sharedStrings.xml><?xml version="1.0" encoding="utf-8"?>
<sst xmlns="http://schemas.openxmlformats.org/spreadsheetml/2006/main" count="163" uniqueCount="85">
  <si>
    <t>Department</t>
  </si>
  <si>
    <t>CIS</t>
  </si>
  <si>
    <t>HUMANITIES</t>
  </si>
  <si>
    <t>UO Median Time to Degree (5-yr. avg.)</t>
  </si>
  <si>
    <t>AAU Pub Median Time to Degree (5-yr. avg.)</t>
  </si>
  <si>
    <t>NATURAL SCIENCES</t>
  </si>
  <si>
    <t>SOCIAL SCIENCES</t>
  </si>
  <si>
    <t>Comparative Literature</t>
  </si>
  <si>
    <t>Linguistics</t>
  </si>
  <si>
    <t>English</t>
  </si>
  <si>
    <t>East Asian Lang.</t>
  </si>
  <si>
    <t>Ger/Scan Lang.</t>
  </si>
  <si>
    <t>Philosophy</t>
  </si>
  <si>
    <t>Romance Lang.</t>
  </si>
  <si>
    <t>Theatre Arts</t>
  </si>
  <si>
    <t>Biology</t>
  </si>
  <si>
    <t>Human Physiology</t>
  </si>
  <si>
    <t>Math</t>
  </si>
  <si>
    <t>Chemistry</t>
  </si>
  <si>
    <t>Geology</t>
  </si>
  <si>
    <t>Physics</t>
  </si>
  <si>
    <t>Psychology</t>
  </si>
  <si>
    <t>Anthropology</t>
  </si>
  <si>
    <t>Economics</t>
  </si>
  <si>
    <t>Geography</t>
  </si>
  <si>
    <t>Political Science</t>
  </si>
  <si>
    <t>Sociology</t>
  </si>
  <si>
    <t>History</t>
  </si>
  <si>
    <t>Environ. Science</t>
  </si>
  <si>
    <t>UO Initial Placements (7 yr. avg. - Percents)</t>
  </si>
  <si>
    <t>Tenure-track</t>
  </si>
  <si>
    <t>Post-doc</t>
  </si>
  <si>
    <t>NTTF</t>
  </si>
  <si>
    <t>Non-academic</t>
  </si>
  <si>
    <t>Other</t>
  </si>
  <si>
    <t>Ph.D. Begun 2004-2008</t>
  </si>
  <si>
    <t>Completed</t>
  </si>
  <si>
    <t>Total</t>
  </si>
  <si>
    <t>Percent</t>
  </si>
  <si>
    <t>2014-15</t>
  </si>
  <si>
    <t>2013-14</t>
  </si>
  <si>
    <t>2012-13</t>
  </si>
  <si>
    <t>2011-12</t>
  </si>
  <si>
    <t>2010-11</t>
  </si>
  <si>
    <t>Entering Number of Ph.D. Students</t>
  </si>
  <si>
    <t>Current Ph.D. Students</t>
  </si>
  <si>
    <t>Asian Studies</t>
  </si>
  <si>
    <t>Creative Writing</t>
  </si>
  <si>
    <t>Ethnic Studies</t>
  </si>
  <si>
    <t>Folklore</t>
  </si>
  <si>
    <t>General Science</t>
  </si>
  <si>
    <t>International Studies</t>
  </si>
  <si>
    <t>Women &amp; Gender Studies</t>
  </si>
  <si>
    <t>Religious Studies</t>
  </si>
  <si>
    <t>REES</t>
  </si>
  <si>
    <t>Humanities</t>
  </si>
  <si>
    <t>SSIL</t>
  </si>
  <si>
    <t>Yamada</t>
  </si>
  <si>
    <t>Classics</t>
  </si>
  <si>
    <t xml:space="preserve"> </t>
  </si>
  <si>
    <t>2008-09</t>
  </si>
  <si>
    <t>na</t>
  </si>
  <si>
    <t>Percent Change</t>
  </si>
  <si>
    <t>Number of Grads</t>
  </si>
  <si>
    <t>Total Active F14</t>
  </si>
  <si>
    <t>Number Past Year 6</t>
  </si>
  <si>
    <t>Average Discussion                 Section Size</t>
  </si>
  <si>
    <t>Sources</t>
  </si>
  <si>
    <t>GTF FTE</t>
  </si>
  <si>
    <t>GTF Salary Expenditures</t>
  </si>
  <si>
    <t>African Studies</t>
  </si>
  <si>
    <t>AEI</t>
  </si>
  <si>
    <t>CAS IT</t>
  </si>
  <si>
    <t>Undergrad SCH</t>
  </si>
  <si>
    <t xml:space="preserve">na </t>
  </si>
  <si>
    <t>NRC Rankings</t>
  </si>
  <si>
    <t>Highest S-Ranking Percentile</t>
  </si>
  <si>
    <t>UO Initial Placements - Tabulated from CAS Email Survey in Fall Term 2014</t>
  </si>
  <si>
    <t>NRC Rankings - UO IR Webpage at http://public.tableausoftware.com/profile/uo.ir#!/vizhome/NRC/RPercentileamongAAU</t>
  </si>
  <si>
    <t>Ph.D. Completion Statistics from 2004-08 Period - Tabulated by CAS from student record data</t>
  </si>
  <si>
    <t>UO and AAU Publics Median Time to Degree - Calculated by CAS using AAU Data Exchange (AAUDE) data obtained from UO Institutional Research</t>
  </si>
  <si>
    <t>TOTALS or SIMPLE AVERAGE</t>
  </si>
  <si>
    <t>From CAS Dashboard or otherwise obtained from UO data sources by CAS staff</t>
  </si>
  <si>
    <t>Averages</t>
  </si>
  <si>
    <t>Sums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</si>
</sst>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u/>
      <sz val="16"/>
      <color theme="1"/>
      <name val="Calibri"/>
      <scheme val="minor"/>
    </font>
    <font>
      <b/>
      <i/>
      <u/>
      <sz val="16"/>
      <color theme="1"/>
      <name val="Calibri"/>
      <scheme val="minor"/>
    </font>
    <font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0" fontId="6" fillId="0" borderId="0" xfId="0" applyFont="1"/>
    <xf numFmtId="1" fontId="6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33" applyFont="1"/>
    <xf numFmtId="0" fontId="6" fillId="0" borderId="0" xfId="0" applyFont="1" applyFill="1"/>
    <xf numFmtId="2" fontId="6" fillId="0" borderId="0" xfId="0" applyNumberFormat="1" applyFont="1"/>
    <xf numFmtId="165" fontId="6" fillId="0" borderId="0" xfId="0" applyNumberFormat="1" applyFont="1"/>
    <xf numFmtId="0" fontId="7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6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164" fontId="6" fillId="0" borderId="0" xfId="0" applyNumberFormat="1" applyFont="1"/>
    <xf numFmtId="0" fontId="5" fillId="0" borderId="1" xfId="0" applyFont="1" applyBorder="1" applyAlignment="1">
      <alignment horizontal="center"/>
    </xf>
    <xf numFmtId="166" fontId="6" fillId="0" borderId="0" xfId="122" applyNumberFormat="1" applyFont="1"/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0" xfId="0" applyFont="1"/>
    <xf numFmtId="9" fontId="6" fillId="0" borderId="0" xfId="33" applyFont="1" applyAlignment="1">
      <alignment horizontal="center"/>
    </xf>
    <xf numFmtId="164" fontId="9" fillId="0" borderId="0" xfId="33" applyNumberFormat="1" applyFont="1" applyAlignment="1">
      <alignment horizontal="center"/>
    </xf>
    <xf numFmtId="0" fontId="10" fillId="0" borderId="0" xfId="0" applyFont="1"/>
    <xf numFmtId="1" fontId="6" fillId="0" borderId="0" xfId="0" applyNumberFormat="1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" fontId="5" fillId="0" borderId="0" xfId="0" applyNumberFormat="1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</cellXfs>
  <cellStyles count="157">
    <cellStyle name="Comma" xfId="122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Normal" xfId="0" builtinId="0"/>
    <cellStyle name="Percent" xfId="3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workbookViewId="0">
      <pane xSplit="1" ySplit="3" topLeftCell="B4" activePane="bottomRight" state="frozen"/>
      <selection pane="topRight" activeCell="B1" sqref="B1"/>
      <selection pane="bottomLeft" activeCell="A5" sqref="A5"/>
      <selection pane="bottomRight" activeCell="E36" sqref="E36"/>
    </sheetView>
  </sheetViews>
  <sheetFormatPr baseColWidth="10" defaultColWidth="10.83203125" defaultRowHeight="20" x14ac:dyDescent="0"/>
  <cols>
    <col min="1" max="1" width="33.83203125" style="1" customWidth="1"/>
    <col min="2" max="2" width="17.83203125" style="1" customWidth="1"/>
    <col min="3" max="3" width="20.83203125" style="1" customWidth="1"/>
    <col min="4" max="4" width="9" style="1" customWidth="1"/>
    <col min="5" max="10" width="13.83203125" style="1" customWidth="1"/>
    <col min="11" max="11" width="10.83203125" style="1"/>
    <col min="12" max="12" width="13.83203125" style="2" customWidth="1"/>
    <col min="13" max="13" width="10.83203125" style="2"/>
    <col min="14" max="15" width="10.83203125" style="1"/>
    <col min="16" max="16" width="21.6640625" style="1" customWidth="1"/>
    <col min="17" max="16384" width="10.83203125" style="1"/>
  </cols>
  <sheetData>
    <row r="1" spans="1:17" ht="20" customHeight="1">
      <c r="A1" s="37" t="s">
        <v>0</v>
      </c>
      <c r="B1" s="38" t="s">
        <v>3</v>
      </c>
      <c r="C1" s="38" t="s">
        <v>4</v>
      </c>
      <c r="D1" s="3"/>
      <c r="E1" s="33" t="s">
        <v>29</v>
      </c>
      <c r="F1" s="33"/>
      <c r="G1" s="33"/>
      <c r="H1" s="33"/>
      <c r="I1" s="33"/>
      <c r="J1" s="34" t="s">
        <v>63</v>
      </c>
      <c r="L1" s="36" t="s">
        <v>35</v>
      </c>
      <c r="M1" s="36"/>
      <c r="N1" s="36"/>
      <c r="P1" s="26" t="s">
        <v>75</v>
      </c>
    </row>
    <row r="2" spans="1:17" ht="40">
      <c r="A2" s="33"/>
      <c r="B2" s="39"/>
      <c r="C2" s="39"/>
      <c r="D2" s="4"/>
      <c r="E2" s="4" t="s">
        <v>30</v>
      </c>
      <c r="F2" s="4" t="s">
        <v>31</v>
      </c>
      <c r="G2" s="4" t="s">
        <v>32</v>
      </c>
      <c r="H2" s="4" t="s">
        <v>33</v>
      </c>
      <c r="I2" s="4" t="s">
        <v>34</v>
      </c>
      <c r="J2" s="35"/>
      <c r="L2" s="5" t="s">
        <v>36</v>
      </c>
      <c r="M2" s="5" t="s">
        <v>37</v>
      </c>
      <c r="N2" s="6" t="s">
        <v>38</v>
      </c>
      <c r="P2" s="27" t="s">
        <v>76</v>
      </c>
      <c r="Q2" s="1" t="s">
        <v>59</v>
      </c>
    </row>
    <row r="3" spans="1:17">
      <c r="A3" s="7"/>
      <c r="B3" s="8"/>
      <c r="C3" s="8"/>
      <c r="D3" s="8"/>
      <c r="F3" s="7"/>
      <c r="G3" s="7"/>
    </row>
    <row r="4" spans="1:17">
      <c r="A4" s="15" t="s">
        <v>2</v>
      </c>
    </row>
    <row r="5" spans="1:17">
      <c r="A5" s="1" t="s">
        <v>58</v>
      </c>
      <c r="P5" s="7"/>
    </row>
    <row r="6" spans="1:17">
      <c r="A6" s="1" t="s">
        <v>7</v>
      </c>
      <c r="B6" s="9">
        <v>7.2285700000000004</v>
      </c>
      <c r="C6" s="9">
        <v>7.2587599999999997</v>
      </c>
      <c r="D6" s="9"/>
      <c r="E6" s="10">
        <v>7.0000000000000007E-2</v>
      </c>
      <c r="F6" s="10">
        <v>7.0000000000000007E-2</v>
      </c>
      <c r="G6" s="10">
        <v>0.53</v>
      </c>
      <c r="H6" s="10">
        <v>0</v>
      </c>
      <c r="I6" s="10">
        <v>0.33</v>
      </c>
      <c r="J6" s="7">
        <v>15</v>
      </c>
      <c r="L6" s="2">
        <v>9</v>
      </c>
      <c r="M6" s="2">
        <v>29</v>
      </c>
      <c r="N6" s="11">
        <f t="shared" ref="N6:N18" si="0">L6/M6</f>
        <v>0.31034482758620691</v>
      </c>
      <c r="P6" s="7">
        <v>74</v>
      </c>
    </row>
    <row r="7" spans="1:17">
      <c r="A7" s="1" t="s">
        <v>47</v>
      </c>
      <c r="B7" s="9"/>
      <c r="C7" s="9"/>
      <c r="D7" s="9"/>
      <c r="E7" s="10"/>
      <c r="F7" s="10"/>
      <c r="G7" s="10"/>
      <c r="H7" s="10"/>
      <c r="I7" s="10"/>
      <c r="J7" s="7"/>
      <c r="N7" s="11"/>
      <c r="P7" s="7"/>
    </row>
    <row r="8" spans="1:17">
      <c r="A8" s="1" t="s">
        <v>9</v>
      </c>
      <c r="B8" s="9">
        <v>5.98</v>
      </c>
      <c r="C8" s="9">
        <v>7.2859400000000001</v>
      </c>
      <c r="D8" s="9"/>
      <c r="E8" s="10">
        <v>0.17</v>
      </c>
      <c r="F8" s="10">
        <v>0.28999999999999998</v>
      </c>
      <c r="G8" s="10">
        <v>0.3</v>
      </c>
      <c r="H8" s="10">
        <v>0.06</v>
      </c>
      <c r="I8" s="10">
        <v>0.17</v>
      </c>
      <c r="J8" s="7">
        <v>63</v>
      </c>
      <c r="L8" s="2">
        <v>41</v>
      </c>
      <c r="M8" s="2">
        <v>70</v>
      </c>
      <c r="N8" s="11">
        <f t="shared" si="0"/>
        <v>0.58571428571428574</v>
      </c>
      <c r="P8" s="7">
        <v>42</v>
      </c>
    </row>
    <row r="9" spans="1:17">
      <c r="A9" s="1" t="s">
        <v>10</v>
      </c>
      <c r="B9" s="9">
        <v>7.7</v>
      </c>
      <c r="C9" s="9">
        <v>8.49</v>
      </c>
      <c r="D9" s="9"/>
      <c r="E9" s="10">
        <v>0.57999999999999996</v>
      </c>
      <c r="F9" s="10">
        <v>0</v>
      </c>
      <c r="G9" s="10">
        <v>0.25</v>
      </c>
      <c r="H9" s="10">
        <v>0</v>
      </c>
      <c r="I9" s="10">
        <v>0.17</v>
      </c>
      <c r="J9" s="7">
        <v>12</v>
      </c>
      <c r="L9" s="2">
        <v>9</v>
      </c>
      <c r="M9" s="2">
        <v>15</v>
      </c>
      <c r="N9" s="11">
        <f t="shared" si="0"/>
        <v>0.6</v>
      </c>
      <c r="P9" s="7" t="s">
        <v>61</v>
      </c>
    </row>
    <row r="10" spans="1:17">
      <c r="A10" s="1" t="s">
        <v>49</v>
      </c>
      <c r="B10" s="9"/>
      <c r="C10" s="9"/>
      <c r="D10" s="9"/>
      <c r="E10" s="10"/>
      <c r="F10" s="10"/>
      <c r="G10" s="10"/>
      <c r="H10" s="10"/>
      <c r="I10" s="10"/>
      <c r="J10" s="7"/>
      <c r="N10" s="11"/>
      <c r="P10" s="7"/>
    </row>
    <row r="11" spans="1:17">
      <c r="A11" s="1" t="s">
        <v>11</v>
      </c>
      <c r="B11" s="9">
        <v>9</v>
      </c>
      <c r="C11" s="9">
        <v>7.31053</v>
      </c>
      <c r="D11" s="9"/>
      <c r="E11" s="10">
        <v>0</v>
      </c>
      <c r="F11" s="10">
        <v>0</v>
      </c>
      <c r="G11" s="10">
        <v>1</v>
      </c>
      <c r="H11" s="10">
        <v>0</v>
      </c>
      <c r="I11" s="10">
        <v>0</v>
      </c>
      <c r="J11" s="7">
        <v>4</v>
      </c>
      <c r="L11" s="2">
        <v>1</v>
      </c>
      <c r="M11" s="2">
        <v>2</v>
      </c>
      <c r="N11" s="11">
        <f t="shared" si="0"/>
        <v>0.5</v>
      </c>
      <c r="P11" s="7" t="s">
        <v>61</v>
      </c>
    </row>
    <row r="12" spans="1:17">
      <c r="A12" s="1" t="s">
        <v>55</v>
      </c>
      <c r="B12" s="9"/>
      <c r="C12" s="9"/>
      <c r="D12" s="9"/>
      <c r="E12" s="10"/>
      <c r="F12" s="10"/>
      <c r="G12" s="10"/>
      <c r="H12" s="10"/>
      <c r="I12" s="10"/>
      <c r="J12" s="7"/>
      <c r="N12" s="11"/>
      <c r="P12" s="7"/>
    </row>
    <row r="13" spans="1:17">
      <c r="A13" s="1" t="s">
        <v>8</v>
      </c>
      <c r="B13" s="9">
        <v>7.2285700000000004</v>
      </c>
      <c r="C13" s="9">
        <v>7.2587599999999997</v>
      </c>
      <c r="D13" s="9"/>
      <c r="E13" s="10">
        <v>0.45</v>
      </c>
      <c r="F13" s="10">
        <v>0.1</v>
      </c>
      <c r="G13" s="10">
        <v>0.1</v>
      </c>
      <c r="H13" s="10">
        <v>0</v>
      </c>
      <c r="I13" s="10">
        <v>0.35</v>
      </c>
      <c r="J13" s="7">
        <v>20</v>
      </c>
      <c r="L13" s="2">
        <v>14</v>
      </c>
      <c r="M13" s="2">
        <v>27</v>
      </c>
      <c r="N13" s="11">
        <f>L13/M13</f>
        <v>0.51851851851851849</v>
      </c>
      <c r="P13" s="7">
        <v>54</v>
      </c>
    </row>
    <row r="14" spans="1:17">
      <c r="A14" s="1" t="s">
        <v>12</v>
      </c>
      <c r="B14" s="9">
        <v>6</v>
      </c>
      <c r="C14" s="9">
        <v>7.6365100000000004</v>
      </c>
      <c r="D14" s="9"/>
      <c r="E14" s="10">
        <v>0.46</v>
      </c>
      <c r="F14" s="10">
        <v>0.11</v>
      </c>
      <c r="G14" s="10">
        <v>0.36</v>
      </c>
      <c r="H14" s="10">
        <v>0</v>
      </c>
      <c r="I14" s="10">
        <v>7.0000000000000007E-2</v>
      </c>
      <c r="J14" s="7">
        <v>28</v>
      </c>
      <c r="L14" s="2">
        <v>21</v>
      </c>
      <c r="M14" s="2">
        <v>25</v>
      </c>
      <c r="N14" s="11">
        <f t="shared" si="0"/>
        <v>0.84</v>
      </c>
      <c r="P14" s="7">
        <v>50</v>
      </c>
    </row>
    <row r="15" spans="1:17">
      <c r="A15" s="1" t="s">
        <v>54</v>
      </c>
      <c r="B15" s="9"/>
      <c r="C15" s="9"/>
      <c r="D15" s="9"/>
      <c r="E15" s="10"/>
      <c r="F15" s="10"/>
      <c r="G15" s="10"/>
      <c r="H15" s="10"/>
      <c r="I15" s="10"/>
      <c r="J15" s="7"/>
      <c r="N15" s="11"/>
      <c r="P15" s="7"/>
    </row>
    <row r="16" spans="1:17">
      <c r="A16" s="1" t="s">
        <v>53</v>
      </c>
      <c r="B16" s="9"/>
      <c r="C16" s="9"/>
      <c r="D16" s="9"/>
      <c r="E16" s="10"/>
      <c r="F16" s="10"/>
      <c r="G16" s="10"/>
      <c r="H16" s="10"/>
      <c r="I16" s="10"/>
      <c r="J16" s="7"/>
      <c r="N16" s="11"/>
      <c r="P16" s="7"/>
    </row>
    <row r="17" spans="1:16">
      <c r="A17" s="1" t="s">
        <v>13</v>
      </c>
      <c r="B17" s="9">
        <v>6.46</v>
      </c>
      <c r="C17" s="9">
        <v>7.5432399999999999</v>
      </c>
      <c r="D17" s="9"/>
      <c r="E17" s="10">
        <v>0.54</v>
      </c>
      <c r="F17" s="10">
        <v>0</v>
      </c>
      <c r="G17" s="10">
        <v>0.46</v>
      </c>
      <c r="H17" s="10">
        <v>0</v>
      </c>
      <c r="I17" s="10">
        <v>0</v>
      </c>
      <c r="J17" s="7">
        <v>13</v>
      </c>
      <c r="L17" s="2">
        <v>9</v>
      </c>
      <c r="M17" s="2">
        <v>22</v>
      </c>
      <c r="N17" s="11">
        <f t="shared" si="0"/>
        <v>0.40909090909090912</v>
      </c>
      <c r="P17" s="7" t="s">
        <v>61</v>
      </c>
    </row>
    <row r="18" spans="1:16">
      <c r="A18" s="1" t="s">
        <v>14</v>
      </c>
      <c r="B18" s="9">
        <v>5.76</v>
      </c>
      <c r="C18" s="9">
        <v>6.7513500000000004</v>
      </c>
      <c r="D18" s="9"/>
      <c r="E18" s="10">
        <v>0.4</v>
      </c>
      <c r="F18" s="10">
        <v>0</v>
      </c>
      <c r="G18" s="10">
        <v>0.4</v>
      </c>
      <c r="H18" s="10">
        <v>0.13</v>
      </c>
      <c r="I18" s="10">
        <v>7.0000000000000007E-2</v>
      </c>
      <c r="J18" s="7">
        <v>15</v>
      </c>
      <c r="L18" s="2">
        <v>11</v>
      </c>
      <c r="M18" s="2">
        <v>11</v>
      </c>
      <c r="N18" s="11">
        <f t="shared" si="0"/>
        <v>1</v>
      </c>
      <c r="P18" s="7">
        <v>19</v>
      </c>
    </row>
    <row r="19" spans="1:16">
      <c r="B19" s="9"/>
      <c r="C19" s="9"/>
      <c r="D19" s="9"/>
      <c r="P19" s="7"/>
    </row>
    <row r="20" spans="1:16">
      <c r="A20" s="15" t="s">
        <v>5</v>
      </c>
      <c r="B20" s="9"/>
      <c r="C20" s="9"/>
      <c r="D20" s="9"/>
      <c r="P20" s="7"/>
    </row>
    <row r="21" spans="1:16">
      <c r="A21" s="1" t="s">
        <v>15</v>
      </c>
      <c r="B21" s="9">
        <v>5.74</v>
      </c>
      <c r="C21" s="9">
        <v>5.1823499999999996</v>
      </c>
      <c r="D21" s="9"/>
      <c r="E21" s="10">
        <v>0.02</v>
      </c>
      <c r="F21" s="10">
        <v>0.41</v>
      </c>
      <c r="G21" s="10">
        <v>0.09</v>
      </c>
      <c r="H21" s="10">
        <v>0.09</v>
      </c>
      <c r="I21" s="10">
        <v>0.39</v>
      </c>
      <c r="J21" s="7">
        <v>66</v>
      </c>
      <c r="L21" s="2">
        <v>40</v>
      </c>
      <c r="M21" s="2">
        <v>60</v>
      </c>
      <c r="N21" s="11">
        <f t="shared" ref="N21:N29" si="1">L21/M21</f>
        <v>0.66666666666666663</v>
      </c>
      <c r="P21" s="7">
        <v>85</v>
      </c>
    </row>
    <row r="22" spans="1:16">
      <c r="A22" s="1" t="s">
        <v>18</v>
      </c>
      <c r="B22" s="9">
        <v>6.04</v>
      </c>
      <c r="C22" s="9">
        <v>5.3906700000000001</v>
      </c>
      <c r="D22" s="9"/>
      <c r="E22" s="10">
        <v>0.04</v>
      </c>
      <c r="F22" s="10">
        <v>0.39</v>
      </c>
      <c r="G22" s="10">
        <v>0.18</v>
      </c>
      <c r="H22" s="10">
        <v>0.3</v>
      </c>
      <c r="I22" s="10">
        <v>0.09</v>
      </c>
      <c r="J22" s="7">
        <v>90</v>
      </c>
      <c r="L22" s="2">
        <v>51</v>
      </c>
      <c r="M22" s="2">
        <v>83</v>
      </c>
      <c r="N22" s="11">
        <f t="shared" si="1"/>
        <v>0.61445783132530118</v>
      </c>
      <c r="P22" s="7">
        <v>58</v>
      </c>
    </row>
    <row r="23" spans="1:16">
      <c r="A23" s="1" t="s">
        <v>1</v>
      </c>
      <c r="B23" s="9">
        <v>6.68</v>
      </c>
      <c r="C23" s="9">
        <v>6.7249999999999996</v>
      </c>
      <c r="D23" s="9"/>
      <c r="E23" s="10">
        <v>0.05</v>
      </c>
      <c r="F23" s="10">
        <v>0.36</v>
      </c>
      <c r="G23" s="10">
        <v>0</v>
      </c>
      <c r="H23" s="10">
        <v>0.59</v>
      </c>
      <c r="I23" s="10">
        <v>0</v>
      </c>
      <c r="J23" s="7">
        <v>22</v>
      </c>
      <c r="L23" s="2">
        <v>13</v>
      </c>
      <c r="M23" s="2">
        <v>36</v>
      </c>
      <c r="N23" s="11">
        <f t="shared" si="1"/>
        <v>0.3611111111111111</v>
      </c>
      <c r="P23" s="7">
        <v>34</v>
      </c>
    </row>
    <row r="24" spans="1:16">
      <c r="A24" s="1" t="s">
        <v>19</v>
      </c>
      <c r="B24" s="9">
        <v>5.46</v>
      </c>
      <c r="C24" s="9">
        <v>5.5739099999999997</v>
      </c>
      <c r="D24" s="9"/>
      <c r="E24" s="10">
        <v>0.04</v>
      </c>
      <c r="F24" s="10">
        <v>0.39</v>
      </c>
      <c r="G24" s="10">
        <v>0.21</v>
      </c>
      <c r="H24" s="10">
        <v>0.32</v>
      </c>
      <c r="I24" s="10">
        <v>0.04</v>
      </c>
      <c r="J24" s="7">
        <v>28</v>
      </c>
      <c r="L24" s="2">
        <v>16</v>
      </c>
      <c r="M24" s="2">
        <v>27</v>
      </c>
      <c r="N24" s="11">
        <f t="shared" si="1"/>
        <v>0.59259259259259256</v>
      </c>
      <c r="P24" s="7">
        <v>82</v>
      </c>
    </row>
    <row r="25" spans="1:16">
      <c r="A25" s="1" t="s">
        <v>50</v>
      </c>
      <c r="B25" s="9"/>
      <c r="C25" s="9"/>
      <c r="D25" s="9"/>
      <c r="E25" s="10"/>
      <c r="F25" s="10"/>
      <c r="G25" s="10"/>
      <c r="H25" s="10"/>
      <c r="I25" s="10"/>
      <c r="J25" s="7"/>
      <c r="N25" s="11"/>
      <c r="P25" s="7"/>
    </row>
    <row r="26" spans="1:16">
      <c r="A26" s="1" t="s">
        <v>16</v>
      </c>
      <c r="B26" s="9">
        <v>5.7</v>
      </c>
      <c r="C26" s="9">
        <v>5.4753800000000004</v>
      </c>
      <c r="D26" s="9"/>
      <c r="E26" s="10">
        <v>0.3</v>
      </c>
      <c r="F26" s="10">
        <v>0.56000000000000005</v>
      </c>
      <c r="G26" s="10">
        <v>0.11</v>
      </c>
      <c r="H26" s="10">
        <v>0.04</v>
      </c>
      <c r="I26" s="10">
        <v>0</v>
      </c>
      <c r="J26" s="7">
        <v>27</v>
      </c>
      <c r="L26" s="2">
        <v>18</v>
      </c>
      <c r="M26" s="2">
        <v>28</v>
      </c>
      <c r="N26" s="11">
        <f t="shared" si="1"/>
        <v>0.6428571428571429</v>
      </c>
      <c r="P26" s="7">
        <v>51</v>
      </c>
    </row>
    <row r="27" spans="1:16">
      <c r="A27" s="1" t="s">
        <v>17</v>
      </c>
      <c r="B27" s="9">
        <v>5.8</v>
      </c>
      <c r="C27" s="9">
        <v>6.0238100000000001</v>
      </c>
      <c r="D27" s="9"/>
      <c r="E27" s="10">
        <v>0.33</v>
      </c>
      <c r="F27" s="10">
        <v>0.33</v>
      </c>
      <c r="G27" s="10">
        <v>0.15</v>
      </c>
      <c r="H27" s="10">
        <v>0.05</v>
      </c>
      <c r="I27" s="10">
        <v>0.13</v>
      </c>
      <c r="J27" s="7">
        <v>39</v>
      </c>
      <c r="L27" s="2">
        <v>24</v>
      </c>
      <c r="M27" s="2">
        <v>53</v>
      </c>
      <c r="N27" s="11">
        <f t="shared" si="1"/>
        <v>0.45283018867924529</v>
      </c>
      <c r="P27" s="7">
        <v>72</v>
      </c>
    </row>
    <row r="28" spans="1:16">
      <c r="A28" s="1" t="s">
        <v>20</v>
      </c>
      <c r="B28" s="9">
        <v>6.64</v>
      </c>
      <c r="C28" s="9">
        <v>6.2493499999999997</v>
      </c>
      <c r="D28" s="9"/>
      <c r="E28" s="7"/>
      <c r="F28" s="7"/>
      <c r="G28" s="7"/>
      <c r="H28" s="7"/>
      <c r="I28" s="7"/>
      <c r="J28" s="7"/>
      <c r="L28" s="2">
        <v>27</v>
      </c>
      <c r="M28" s="2">
        <v>60</v>
      </c>
      <c r="N28" s="11">
        <f t="shared" si="1"/>
        <v>0.45</v>
      </c>
      <c r="P28" s="7">
        <v>84</v>
      </c>
    </row>
    <row r="29" spans="1:16">
      <c r="A29" s="1" t="s">
        <v>21</v>
      </c>
      <c r="B29" s="9">
        <v>5.94</v>
      </c>
      <c r="C29" s="9">
        <v>5.9044800000000004</v>
      </c>
      <c r="D29" s="9"/>
      <c r="E29" s="10">
        <v>0.08</v>
      </c>
      <c r="F29" s="10">
        <v>0.61</v>
      </c>
      <c r="G29" s="10">
        <v>0.2</v>
      </c>
      <c r="H29" s="10">
        <v>0.08</v>
      </c>
      <c r="I29" s="10">
        <v>0.03</v>
      </c>
      <c r="J29" s="7">
        <v>61</v>
      </c>
      <c r="L29" s="2">
        <v>39</v>
      </c>
      <c r="M29" s="2">
        <v>55</v>
      </c>
      <c r="N29" s="11">
        <f t="shared" si="1"/>
        <v>0.70909090909090911</v>
      </c>
      <c r="P29" s="7">
        <v>89</v>
      </c>
    </row>
    <row r="30" spans="1:16">
      <c r="B30" s="9"/>
      <c r="C30" s="9"/>
      <c r="D30" s="9"/>
      <c r="P30" s="7"/>
    </row>
    <row r="31" spans="1:16">
      <c r="A31" s="15" t="s">
        <v>6</v>
      </c>
      <c r="B31" s="9"/>
      <c r="C31" s="9"/>
      <c r="D31" s="9"/>
      <c r="P31" s="7"/>
    </row>
    <row r="32" spans="1:16">
      <c r="A32" s="1" t="s">
        <v>22</v>
      </c>
      <c r="B32" s="9">
        <v>8.1199999999999992</v>
      </c>
      <c r="C32" s="9">
        <v>8.3354800000000004</v>
      </c>
      <c r="D32" s="9"/>
      <c r="E32" s="10">
        <v>0.21</v>
      </c>
      <c r="F32" s="10">
        <v>0.21</v>
      </c>
      <c r="G32" s="10">
        <v>0.33</v>
      </c>
      <c r="H32" s="10">
        <v>0.25</v>
      </c>
      <c r="I32" s="10">
        <v>0</v>
      </c>
      <c r="J32" s="2">
        <v>24</v>
      </c>
      <c r="L32" s="2">
        <v>12</v>
      </c>
      <c r="M32" s="2">
        <v>21</v>
      </c>
      <c r="N32" s="11">
        <f t="shared" ref="N32:N41" si="2">L32/M32</f>
        <v>0.5714285714285714</v>
      </c>
      <c r="P32" s="7">
        <v>82</v>
      </c>
    </row>
    <row r="33" spans="1:16">
      <c r="A33" s="1" t="s">
        <v>46</v>
      </c>
      <c r="B33" s="9"/>
      <c r="C33" s="9"/>
      <c r="D33" s="9"/>
      <c r="P33" s="7"/>
    </row>
    <row r="34" spans="1:16">
      <c r="A34" s="1" t="s">
        <v>23</v>
      </c>
      <c r="B34" s="9">
        <v>5.32</v>
      </c>
      <c r="C34" s="9">
        <v>5.8835600000000001</v>
      </c>
      <c r="D34" s="9"/>
      <c r="E34" s="10">
        <v>0.54</v>
      </c>
      <c r="F34" s="10">
        <v>0</v>
      </c>
      <c r="G34" s="10">
        <v>0.14000000000000001</v>
      </c>
      <c r="H34" s="10">
        <v>0.28999999999999998</v>
      </c>
      <c r="I34" s="10">
        <v>0.03</v>
      </c>
      <c r="J34" s="2">
        <v>37</v>
      </c>
      <c r="L34" s="2">
        <v>27</v>
      </c>
      <c r="M34" s="2">
        <v>52</v>
      </c>
      <c r="N34" s="11">
        <f t="shared" si="2"/>
        <v>0.51923076923076927</v>
      </c>
      <c r="P34" s="7">
        <v>62</v>
      </c>
    </row>
    <row r="35" spans="1:16">
      <c r="A35" s="1" t="s">
        <v>28</v>
      </c>
      <c r="B35" s="9">
        <v>7</v>
      </c>
      <c r="C35" s="9">
        <v>5.8624999999999998</v>
      </c>
      <c r="D35" s="9"/>
      <c r="E35" s="10">
        <v>0.4</v>
      </c>
      <c r="F35" s="10">
        <v>0.2</v>
      </c>
      <c r="G35" s="10">
        <v>0.2</v>
      </c>
      <c r="H35" s="10">
        <v>0.2</v>
      </c>
      <c r="I35" s="10">
        <v>0</v>
      </c>
      <c r="J35" s="2">
        <v>5</v>
      </c>
      <c r="L35" s="2">
        <v>2</v>
      </c>
      <c r="M35" s="2">
        <v>5</v>
      </c>
      <c r="N35" s="11">
        <f t="shared" si="2"/>
        <v>0.4</v>
      </c>
      <c r="P35" s="7" t="s">
        <v>61</v>
      </c>
    </row>
    <row r="36" spans="1:16">
      <c r="A36" s="1" t="s">
        <v>48</v>
      </c>
      <c r="B36" s="9"/>
      <c r="C36" s="9"/>
      <c r="D36" s="9"/>
      <c r="E36" s="10"/>
      <c r="F36" s="10"/>
      <c r="G36" s="10"/>
      <c r="H36" s="10"/>
      <c r="I36" s="10"/>
      <c r="J36" s="2"/>
      <c r="N36" s="11"/>
      <c r="P36" s="7"/>
    </row>
    <row r="37" spans="1:16">
      <c r="A37" s="1" t="s">
        <v>24</v>
      </c>
      <c r="B37" s="9">
        <v>7.32</v>
      </c>
      <c r="C37" s="9">
        <v>6.2678000000000003</v>
      </c>
      <c r="D37" s="9"/>
      <c r="E37" s="10">
        <v>0.3</v>
      </c>
      <c r="F37" s="10">
        <v>0.2</v>
      </c>
      <c r="G37" s="10">
        <v>0.3</v>
      </c>
      <c r="H37" s="10">
        <v>0.1</v>
      </c>
      <c r="I37" s="10">
        <v>0.1</v>
      </c>
      <c r="J37" s="2">
        <v>30</v>
      </c>
      <c r="L37" s="2">
        <v>11</v>
      </c>
      <c r="M37" s="2">
        <v>16</v>
      </c>
      <c r="N37" s="11">
        <f t="shared" si="2"/>
        <v>0.6875</v>
      </c>
      <c r="P37" s="7">
        <v>90</v>
      </c>
    </row>
    <row r="38" spans="1:16">
      <c r="A38" s="1" t="s">
        <v>27</v>
      </c>
      <c r="B38" s="9">
        <v>6.94</v>
      </c>
      <c r="C38" s="9">
        <v>7.6639999999999997</v>
      </c>
      <c r="D38" s="9"/>
      <c r="E38" s="10">
        <v>0.28999999999999998</v>
      </c>
      <c r="F38" s="10">
        <v>0</v>
      </c>
      <c r="G38" s="10">
        <v>0.18</v>
      </c>
      <c r="H38" s="10">
        <v>0.06</v>
      </c>
      <c r="I38" s="10">
        <v>0.47</v>
      </c>
      <c r="J38" s="2">
        <v>17</v>
      </c>
      <c r="L38" s="2">
        <v>11</v>
      </c>
      <c r="M38" s="2">
        <v>16</v>
      </c>
      <c r="N38" s="11">
        <f t="shared" si="2"/>
        <v>0.6875</v>
      </c>
      <c r="P38" s="7">
        <v>68</v>
      </c>
    </row>
    <row r="39" spans="1:16">
      <c r="A39" s="1" t="s">
        <v>51</v>
      </c>
      <c r="B39" s="9"/>
      <c r="C39" s="9"/>
      <c r="D39" s="9"/>
      <c r="E39" s="10"/>
      <c r="F39" s="10"/>
      <c r="G39" s="10"/>
      <c r="H39" s="10"/>
      <c r="I39" s="10"/>
      <c r="J39" s="2"/>
      <c r="N39" s="11"/>
      <c r="P39" s="7"/>
    </row>
    <row r="40" spans="1:16">
      <c r="A40" s="1" t="s">
        <v>25</v>
      </c>
      <c r="B40" s="9">
        <v>7.54</v>
      </c>
      <c r="C40" s="9">
        <v>6.5306499999999996</v>
      </c>
      <c r="D40" s="9"/>
      <c r="E40" s="10">
        <v>0.22</v>
      </c>
      <c r="F40" s="10">
        <v>0.11</v>
      </c>
      <c r="G40" s="10">
        <v>0.44</v>
      </c>
      <c r="H40" s="10">
        <v>0.06</v>
      </c>
      <c r="I40" s="10">
        <v>0.17</v>
      </c>
      <c r="J40" s="2">
        <v>18</v>
      </c>
      <c r="L40" s="2">
        <v>8</v>
      </c>
      <c r="M40" s="2">
        <v>40</v>
      </c>
      <c r="N40" s="11">
        <f t="shared" si="2"/>
        <v>0.2</v>
      </c>
      <c r="P40" s="7">
        <v>64</v>
      </c>
    </row>
    <row r="41" spans="1:16">
      <c r="A41" s="1" t="s">
        <v>26</v>
      </c>
      <c r="B41" s="9">
        <v>7.34</v>
      </c>
      <c r="C41" s="9">
        <v>6.9467699999999999</v>
      </c>
      <c r="D41" s="9"/>
      <c r="E41" s="10">
        <v>0.55000000000000004</v>
      </c>
      <c r="F41" s="10">
        <v>0.03</v>
      </c>
      <c r="G41" s="10">
        <v>0.18</v>
      </c>
      <c r="H41" s="10">
        <v>0.09</v>
      </c>
      <c r="I41" s="10">
        <v>0.15</v>
      </c>
      <c r="J41" s="2">
        <v>33</v>
      </c>
      <c r="L41" s="2">
        <v>16</v>
      </c>
      <c r="M41" s="2">
        <v>36</v>
      </c>
      <c r="N41" s="11">
        <f t="shared" si="2"/>
        <v>0.44444444444444442</v>
      </c>
      <c r="P41" s="7">
        <v>9</v>
      </c>
    </row>
    <row r="42" spans="1:16">
      <c r="A42" s="1" t="s">
        <v>52</v>
      </c>
    </row>
    <row r="44" spans="1:16">
      <c r="A44" s="1" t="s">
        <v>81</v>
      </c>
      <c r="B44" s="9">
        <f>AVERAGE(B3:B42)</f>
        <v>6.6494408695652165</v>
      </c>
      <c r="C44" s="9">
        <f>AVERAGE(C3:C42)</f>
        <v>6.6761217391304353</v>
      </c>
      <c r="E44" s="29">
        <f>AVERAGE(E3:E42)</f>
        <v>0.27454545454545448</v>
      </c>
      <c r="F44" s="29">
        <f>AVERAGE(F3:F42)</f>
        <v>0.19863636363636369</v>
      </c>
      <c r="G44" s="29">
        <f>AVERAGE(G3:G42)</f>
        <v>0.27772727272727271</v>
      </c>
      <c r="H44" s="29">
        <f>AVERAGE(H3:H42)</f>
        <v>0.1231818181818182</v>
      </c>
      <c r="I44" s="29">
        <f>AVERAGE(I3:I42)</f>
        <v>0.12545454545454546</v>
      </c>
      <c r="J44" s="1">
        <f>SUM(J6:J41)</f>
        <v>667</v>
      </c>
      <c r="L44" s="1">
        <f>SUM(L6:L42)</f>
        <v>430</v>
      </c>
      <c r="M44" s="1">
        <f>SUM(M6:M42)</f>
        <v>789</v>
      </c>
      <c r="N44" s="11">
        <f t="shared" ref="N44" si="3">L44/M44</f>
        <v>0.54499366286438533</v>
      </c>
      <c r="O44" s="1" t="s">
        <v>59</v>
      </c>
      <c r="P44" s="30">
        <f>AVERAGE(P6:P41)</f>
        <v>61.526315789473685</v>
      </c>
    </row>
    <row r="47" spans="1:16">
      <c r="A47" s="28" t="s">
        <v>67</v>
      </c>
    </row>
    <row r="48" spans="1:16">
      <c r="A48" s="1" t="s">
        <v>80</v>
      </c>
    </row>
    <row r="49" spans="1:1">
      <c r="A49" s="1" t="s">
        <v>77</v>
      </c>
    </row>
    <row r="50" spans="1:1">
      <c r="A50" s="1" t="s">
        <v>79</v>
      </c>
    </row>
    <row r="51" spans="1:1">
      <c r="A51" s="1" t="s">
        <v>78</v>
      </c>
    </row>
  </sheetData>
  <mergeCells count="6">
    <mergeCell ref="E1:I1"/>
    <mergeCell ref="J1:J2"/>
    <mergeCell ref="L1:N1"/>
    <mergeCell ref="A1:A2"/>
    <mergeCell ref="C1:C2"/>
    <mergeCell ref="B1:B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A7" sqref="AA7"/>
    </sheetView>
  </sheetViews>
  <sheetFormatPr baseColWidth="10" defaultColWidth="10.83203125" defaultRowHeight="20" x14ac:dyDescent="0"/>
  <cols>
    <col min="1" max="1" width="34" style="1" customWidth="1"/>
    <col min="2" max="7" width="10.83203125" style="1"/>
    <col min="8" max="8" width="12.33203125" style="1" customWidth="1"/>
    <col min="9" max="12" width="10.83203125" style="1"/>
    <col min="13" max="13" width="11.83203125" style="1" bestFit="1" customWidth="1"/>
    <col min="14" max="18" width="10.83203125" style="1"/>
    <col min="19" max="19" width="15.5" style="1" bestFit="1" customWidth="1"/>
    <col min="20" max="20" width="15.83203125" style="1" bestFit="1" customWidth="1"/>
    <col min="21" max="22" width="10.83203125" style="1"/>
    <col min="23" max="23" width="13.6640625" style="1" customWidth="1"/>
    <col min="24" max="24" width="13.83203125" style="1" customWidth="1"/>
    <col min="25" max="16384" width="10.83203125" style="1"/>
  </cols>
  <sheetData>
    <row r="1" spans="1:27" ht="43" customHeight="1">
      <c r="A1" s="37" t="s">
        <v>0</v>
      </c>
      <c r="B1" s="40" t="s">
        <v>44</v>
      </c>
      <c r="C1" s="40"/>
      <c r="D1" s="40"/>
      <c r="E1" s="40"/>
      <c r="F1" s="40"/>
      <c r="H1" s="41" t="s">
        <v>45</v>
      </c>
      <c r="I1" s="41"/>
      <c r="K1" s="41" t="s">
        <v>66</v>
      </c>
      <c r="L1" s="41"/>
      <c r="M1" s="41"/>
      <c r="O1" s="40" t="s">
        <v>68</v>
      </c>
      <c r="P1" s="40"/>
      <c r="Q1" s="40"/>
      <c r="S1" s="40" t="s">
        <v>69</v>
      </c>
      <c r="T1" s="40"/>
      <c r="U1" s="40"/>
      <c r="W1" s="40" t="s">
        <v>73</v>
      </c>
      <c r="X1" s="40"/>
      <c r="Y1" s="40"/>
      <c r="AA1" s="1" t="s">
        <v>59</v>
      </c>
    </row>
    <row r="2" spans="1:27" ht="60">
      <c r="A2" s="33"/>
      <c r="B2" s="16" t="s">
        <v>43</v>
      </c>
      <c r="C2" s="16" t="s">
        <v>42</v>
      </c>
      <c r="D2" s="16" t="s">
        <v>41</v>
      </c>
      <c r="E2" s="16" t="s">
        <v>40</v>
      </c>
      <c r="F2" s="16" t="s">
        <v>39</v>
      </c>
      <c r="G2" s="20"/>
      <c r="H2" s="17" t="s">
        <v>64</v>
      </c>
      <c r="I2" s="17" t="s">
        <v>65</v>
      </c>
      <c r="J2" s="20"/>
      <c r="K2" s="21" t="s">
        <v>60</v>
      </c>
      <c r="L2" s="21" t="s">
        <v>40</v>
      </c>
      <c r="M2" s="22" t="s">
        <v>62</v>
      </c>
      <c r="N2" s="20"/>
      <c r="O2" s="21" t="s">
        <v>60</v>
      </c>
      <c r="P2" s="21" t="s">
        <v>40</v>
      </c>
      <c r="Q2" s="22" t="s">
        <v>62</v>
      </c>
      <c r="R2" s="20"/>
      <c r="S2" s="24" t="s">
        <v>60</v>
      </c>
      <c r="T2" s="24" t="s">
        <v>40</v>
      </c>
      <c r="U2" s="22" t="s">
        <v>62</v>
      </c>
      <c r="W2" s="21" t="s">
        <v>60</v>
      </c>
      <c r="X2" s="21" t="s">
        <v>40</v>
      </c>
      <c r="Y2" s="22" t="s">
        <v>62</v>
      </c>
    </row>
    <row r="3" spans="1:27">
      <c r="A3" s="7"/>
    </row>
    <row r="4" spans="1:27">
      <c r="A4" s="15" t="s">
        <v>2</v>
      </c>
    </row>
    <row r="5" spans="1:27">
      <c r="A5" s="1" t="s">
        <v>58</v>
      </c>
      <c r="K5" s="1">
        <v>23.4</v>
      </c>
      <c r="L5" s="1">
        <v>18.5</v>
      </c>
      <c r="M5" s="14">
        <f>(L5-K5)/K5</f>
        <v>-0.20940170940170935</v>
      </c>
      <c r="O5" s="23">
        <v>1</v>
      </c>
      <c r="P5" s="23">
        <v>2</v>
      </c>
      <c r="Q5" s="14">
        <f t="shared" ref="Q5:Q18" si="0">(P5-O5)/O5</f>
        <v>1</v>
      </c>
      <c r="S5" s="1">
        <v>21788</v>
      </c>
      <c r="T5" s="1">
        <v>49812</v>
      </c>
      <c r="U5" s="14">
        <f t="shared" ref="U5:U18" si="1">(T5-S5)/S5</f>
        <v>1.286212594088489</v>
      </c>
      <c r="W5" s="1">
        <v>4569</v>
      </c>
      <c r="X5" s="1">
        <v>4255</v>
      </c>
      <c r="Y5" s="14">
        <f t="shared" ref="Y5:Y18" si="2">(X5-W5)/W5</f>
        <v>-6.8724009630116004E-2</v>
      </c>
    </row>
    <row r="6" spans="1:27">
      <c r="A6" s="1" t="s">
        <v>7</v>
      </c>
      <c r="B6" s="1">
        <v>5</v>
      </c>
      <c r="C6" s="1">
        <v>3</v>
      </c>
      <c r="D6" s="1">
        <v>6</v>
      </c>
      <c r="E6" s="1">
        <v>4</v>
      </c>
      <c r="F6" s="12">
        <v>4</v>
      </c>
      <c r="H6" s="1">
        <v>24</v>
      </c>
      <c r="I6" s="1">
        <v>2</v>
      </c>
      <c r="K6" s="1">
        <v>19.100000000000001</v>
      </c>
      <c r="L6" s="1">
        <v>16</v>
      </c>
      <c r="M6" s="14">
        <f>(L6-K6)/K6</f>
        <v>-0.16230366492146603</v>
      </c>
      <c r="O6" s="1">
        <v>5.6</v>
      </c>
      <c r="P6" s="23">
        <v>8</v>
      </c>
      <c r="Q6" s="14">
        <f t="shared" si="0"/>
        <v>0.42857142857142866</v>
      </c>
      <c r="S6" s="1">
        <v>139732</v>
      </c>
      <c r="T6" s="1">
        <v>239646</v>
      </c>
      <c r="U6" s="14">
        <f t="shared" si="1"/>
        <v>0.71504021984942601</v>
      </c>
      <c r="W6" s="1">
        <v>5443</v>
      </c>
      <c r="X6" s="1">
        <v>5743</v>
      </c>
      <c r="Y6" s="14">
        <f t="shared" si="2"/>
        <v>5.5116663604629801E-2</v>
      </c>
    </row>
    <row r="7" spans="1:27">
      <c r="A7" s="1" t="s">
        <v>47</v>
      </c>
      <c r="F7" s="12"/>
      <c r="K7" s="18" t="s">
        <v>61</v>
      </c>
      <c r="L7" s="18" t="s">
        <v>61</v>
      </c>
      <c r="M7" s="19" t="s">
        <v>61</v>
      </c>
      <c r="O7" s="1">
        <v>8.4</v>
      </c>
      <c r="P7" s="1">
        <v>7.4</v>
      </c>
      <c r="Q7" s="14">
        <f t="shared" si="0"/>
        <v>-0.11904761904761904</v>
      </c>
      <c r="S7" s="1">
        <v>174775</v>
      </c>
      <c r="T7" s="1">
        <v>185802</v>
      </c>
      <c r="U7" s="14">
        <f t="shared" si="1"/>
        <v>6.3092547561150056E-2</v>
      </c>
      <c r="W7" s="1">
        <v>2619</v>
      </c>
      <c r="X7" s="1">
        <v>2886</v>
      </c>
      <c r="Y7" s="14">
        <f t="shared" si="2"/>
        <v>0.10194730813287514</v>
      </c>
    </row>
    <row r="8" spans="1:27">
      <c r="A8" s="1" t="s">
        <v>9</v>
      </c>
      <c r="B8" s="1">
        <v>18</v>
      </c>
      <c r="C8" s="1">
        <v>14</v>
      </c>
      <c r="D8" s="1">
        <v>10</v>
      </c>
      <c r="E8" s="1">
        <v>7</v>
      </c>
      <c r="F8" s="12">
        <v>9</v>
      </c>
      <c r="H8" s="1">
        <v>68</v>
      </c>
      <c r="I8" s="1">
        <v>4</v>
      </c>
      <c r="K8" s="1">
        <v>22.4</v>
      </c>
      <c r="L8" s="1">
        <v>17.8</v>
      </c>
      <c r="M8" s="14">
        <f t="shared" ref="M8:M9" si="3">(L8-K8)/K8</f>
        <v>-0.20535714285714277</v>
      </c>
      <c r="O8" s="1">
        <v>38.700000000000003</v>
      </c>
      <c r="P8" s="1">
        <v>42.9</v>
      </c>
      <c r="Q8" s="14">
        <f t="shared" si="0"/>
        <v>0.10852713178294562</v>
      </c>
      <c r="S8" s="1">
        <v>950123</v>
      </c>
      <c r="T8" s="1">
        <v>1233393</v>
      </c>
      <c r="U8" s="14">
        <f t="shared" si="1"/>
        <v>0.29814034603940753</v>
      </c>
      <c r="W8" s="1">
        <v>56016</v>
      </c>
      <c r="X8" s="1">
        <v>49397</v>
      </c>
      <c r="Y8" s="14">
        <f t="shared" si="2"/>
        <v>-0.11816266780919737</v>
      </c>
    </row>
    <row r="9" spans="1:27">
      <c r="A9" s="1" t="s">
        <v>10</v>
      </c>
      <c r="B9" s="1">
        <v>3</v>
      </c>
      <c r="C9" s="1">
        <v>2</v>
      </c>
      <c r="D9" s="1">
        <v>2</v>
      </c>
      <c r="E9" s="1">
        <v>1</v>
      </c>
      <c r="F9" s="12">
        <v>2</v>
      </c>
      <c r="H9" s="1">
        <v>15</v>
      </c>
      <c r="I9" s="1">
        <v>2</v>
      </c>
      <c r="K9" s="1">
        <v>14.5</v>
      </c>
      <c r="L9" s="1">
        <v>15.1</v>
      </c>
      <c r="M9" s="14">
        <f t="shared" si="3"/>
        <v>4.1379310344827565E-2</v>
      </c>
      <c r="O9" s="1">
        <v>10.3</v>
      </c>
      <c r="P9" s="1">
        <v>11.1</v>
      </c>
      <c r="Q9" s="14">
        <f t="shared" si="0"/>
        <v>7.7669902912621255E-2</v>
      </c>
      <c r="S9" s="1">
        <v>239939</v>
      </c>
      <c r="T9" s="1">
        <v>295473</v>
      </c>
      <c r="U9" s="14">
        <f t="shared" si="1"/>
        <v>0.23145049366714041</v>
      </c>
      <c r="W9" s="1">
        <v>15337</v>
      </c>
      <c r="X9" s="1">
        <v>16230</v>
      </c>
      <c r="Y9" s="14">
        <f t="shared" si="2"/>
        <v>5.8225207015713633E-2</v>
      </c>
    </row>
    <row r="10" spans="1:27">
      <c r="A10" s="1" t="s">
        <v>49</v>
      </c>
      <c r="F10" s="12"/>
      <c r="K10" s="18" t="s">
        <v>61</v>
      </c>
      <c r="L10" s="18" t="s">
        <v>61</v>
      </c>
      <c r="M10" s="19" t="s">
        <v>61</v>
      </c>
      <c r="O10" s="1">
        <v>0.2</v>
      </c>
      <c r="P10" s="23">
        <v>2</v>
      </c>
      <c r="Q10" s="14">
        <f t="shared" si="0"/>
        <v>9</v>
      </c>
      <c r="S10" s="1">
        <v>4447</v>
      </c>
      <c r="T10" s="1">
        <v>49812</v>
      </c>
      <c r="U10" s="14">
        <f t="shared" si="1"/>
        <v>10.201259275916348</v>
      </c>
      <c r="W10" s="1">
        <v>237</v>
      </c>
      <c r="X10" s="1">
        <v>569</v>
      </c>
      <c r="Y10" s="14">
        <f t="shared" si="2"/>
        <v>1.4008438818565401</v>
      </c>
    </row>
    <row r="11" spans="1:27">
      <c r="A11" s="1" t="s">
        <v>11</v>
      </c>
      <c r="B11" s="1">
        <v>3</v>
      </c>
      <c r="C11" s="1">
        <v>1</v>
      </c>
      <c r="D11" s="1">
        <v>0</v>
      </c>
      <c r="E11" s="1">
        <v>1</v>
      </c>
      <c r="F11" s="12">
        <v>0</v>
      </c>
      <c r="H11" s="1">
        <v>5</v>
      </c>
      <c r="I11" s="1">
        <v>0</v>
      </c>
      <c r="K11" s="1">
        <v>21.2</v>
      </c>
      <c r="L11" s="1">
        <v>14.3</v>
      </c>
      <c r="M11" s="14">
        <f>(L11-K11)/K11</f>
        <v>-0.32547169811320747</v>
      </c>
      <c r="O11" s="1">
        <v>6.3</v>
      </c>
      <c r="P11" s="1">
        <v>5.4</v>
      </c>
      <c r="Q11" s="14">
        <f t="shared" si="0"/>
        <v>-0.14285714285714277</v>
      </c>
      <c r="S11" s="1">
        <v>142442</v>
      </c>
      <c r="T11" s="1">
        <v>152286</v>
      </c>
      <c r="U11" s="14">
        <f t="shared" si="1"/>
        <v>6.9108830260737705E-2</v>
      </c>
      <c r="W11" s="1">
        <v>10650</v>
      </c>
      <c r="X11" s="1">
        <v>7166</v>
      </c>
      <c r="Y11" s="14">
        <f t="shared" si="2"/>
        <v>-0.3271361502347418</v>
      </c>
    </row>
    <row r="12" spans="1:27">
      <c r="A12" s="1" t="s">
        <v>55</v>
      </c>
      <c r="F12" s="12"/>
      <c r="K12" s="18" t="s">
        <v>61</v>
      </c>
      <c r="L12" s="18" t="s">
        <v>61</v>
      </c>
      <c r="M12" s="19" t="s">
        <v>61</v>
      </c>
      <c r="O12" s="1">
        <v>1.2</v>
      </c>
      <c r="P12" s="1">
        <v>1.2</v>
      </c>
      <c r="Q12" s="14">
        <f t="shared" si="0"/>
        <v>0</v>
      </c>
      <c r="S12" s="1">
        <v>29545</v>
      </c>
      <c r="T12" s="1">
        <v>35016</v>
      </c>
      <c r="U12" s="14">
        <f t="shared" si="1"/>
        <v>0.18517515654086986</v>
      </c>
      <c r="W12" s="1">
        <v>5</v>
      </c>
      <c r="X12" s="1">
        <v>144</v>
      </c>
      <c r="Y12" s="14">
        <f t="shared" si="2"/>
        <v>27.8</v>
      </c>
    </row>
    <row r="13" spans="1:27">
      <c r="A13" s="1" t="s">
        <v>8</v>
      </c>
      <c r="B13" s="1">
        <v>7</v>
      </c>
      <c r="C13" s="1">
        <v>6</v>
      </c>
      <c r="D13" s="1">
        <v>6</v>
      </c>
      <c r="E13" s="1">
        <v>6</v>
      </c>
      <c r="F13" s="12">
        <v>3</v>
      </c>
      <c r="H13" s="1">
        <v>28</v>
      </c>
      <c r="I13" s="1">
        <v>2</v>
      </c>
      <c r="K13" s="1">
        <v>17.3</v>
      </c>
      <c r="L13" s="1">
        <v>16.5</v>
      </c>
      <c r="M13" s="14">
        <f>(L13-K13)/K13</f>
        <v>-4.6242774566474028E-2</v>
      </c>
      <c r="O13" s="23">
        <v>6</v>
      </c>
      <c r="P13" s="23">
        <v>8</v>
      </c>
      <c r="Q13" s="14">
        <f t="shared" si="0"/>
        <v>0.33333333333333331</v>
      </c>
      <c r="S13" s="1">
        <v>155495</v>
      </c>
      <c r="T13" s="1">
        <v>251291</v>
      </c>
      <c r="U13" s="14">
        <f t="shared" si="1"/>
        <v>0.61607125631049231</v>
      </c>
      <c r="W13" s="1">
        <v>12038</v>
      </c>
      <c r="X13" s="1">
        <v>23072</v>
      </c>
      <c r="Y13" s="14">
        <f t="shared" si="2"/>
        <v>0.91659744143545441</v>
      </c>
    </row>
    <row r="14" spans="1:27">
      <c r="A14" s="1" t="s">
        <v>12</v>
      </c>
      <c r="B14" s="1">
        <v>6</v>
      </c>
      <c r="C14" s="1">
        <v>6</v>
      </c>
      <c r="D14" s="1">
        <v>5</v>
      </c>
      <c r="E14" s="1">
        <v>5</v>
      </c>
      <c r="F14" s="12">
        <v>6</v>
      </c>
      <c r="H14" s="1">
        <v>31</v>
      </c>
      <c r="I14" s="1">
        <v>1</v>
      </c>
      <c r="K14" s="1">
        <v>24</v>
      </c>
      <c r="L14" s="1">
        <v>20.5</v>
      </c>
      <c r="M14" s="14">
        <f>(L14-K14)/K14</f>
        <v>-0.14583333333333334</v>
      </c>
      <c r="O14" s="1">
        <v>8.3000000000000007</v>
      </c>
      <c r="P14" s="1">
        <v>10.1</v>
      </c>
      <c r="Q14" s="14">
        <f t="shared" si="0"/>
        <v>0.21686746987951794</v>
      </c>
      <c r="S14" s="1">
        <v>219281</v>
      </c>
      <c r="T14" s="1">
        <v>359412</v>
      </c>
      <c r="U14" s="14">
        <f t="shared" si="1"/>
        <v>0.6390476147044204</v>
      </c>
      <c r="W14" s="1">
        <v>13029</v>
      </c>
      <c r="X14" s="1">
        <v>12591</v>
      </c>
      <c r="Y14" s="14">
        <f t="shared" si="2"/>
        <v>-3.3617315219894084E-2</v>
      </c>
    </row>
    <row r="15" spans="1:27">
      <c r="A15" s="1" t="s">
        <v>54</v>
      </c>
      <c r="F15" s="12"/>
      <c r="K15" s="18" t="s">
        <v>61</v>
      </c>
      <c r="L15" s="18" t="s">
        <v>61</v>
      </c>
      <c r="M15" s="19" t="s">
        <v>61</v>
      </c>
      <c r="O15" s="1">
        <v>1.9</v>
      </c>
      <c r="P15" s="1">
        <v>2.4</v>
      </c>
      <c r="Q15" s="14">
        <f t="shared" si="0"/>
        <v>0.26315789473684209</v>
      </c>
      <c r="S15" s="1">
        <v>41576</v>
      </c>
      <c r="T15" s="1">
        <v>58778</v>
      </c>
      <c r="U15" s="14">
        <f t="shared" si="1"/>
        <v>0.4137483163363479</v>
      </c>
      <c r="W15" s="1">
        <v>2212</v>
      </c>
      <c r="X15" s="1">
        <v>2147</v>
      </c>
      <c r="Y15" s="14">
        <f t="shared" si="2"/>
        <v>-2.938517179023508E-2</v>
      </c>
    </row>
    <row r="16" spans="1:27">
      <c r="A16" s="1" t="s">
        <v>53</v>
      </c>
      <c r="F16" s="12"/>
      <c r="K16" s="1">
        <v>24.2</v>
      </c>
      <c r="L16" s="1">
        <v>20.6</v>
      </c>
      <c r="M16" s="14">
        <f t="shared" ref="M16:M18" si="4">(L16-K16)/K16</f>
        <v>-0.14876033057851232</v>
      </c>
      <c r="O16" s="1">
        <v>1.6</v>
      </c>
      <c r="P16" s="1">
        <v>0.8</v>
      </c>
      <c r="Q16" s="14">
        <f t="shared" si="0"/>
        <v>-0.5</v>
      </c>
      <c r="S16" s="1">
        <v>35573</v>
      </c>
      <c r="T16" s="1">
        <v>23765</v>
      </c>
      <c r="U16" s="14">
        <f t="shared" si="1"/>
        <v>-0.33193714333904928</v>
      </c>
      <c r="W16" s="1">
        <v>4524</v>
      </c>
      <c r="X16" s="1">
        <v>4948</v>
      </c>
      <c r="Y16" s="14">
        <f t="shared" si="2"/>
        <v>9.3722369584438553E-2</v>
      </c>
    </row>
    <row r="17" spans="1:25">
      <c r="A17" s="1" t="s">
        <v>13</v>
      </c>
      <c r="B17" s="1">
        <v>5</v>
      </c>
      <c r="C17" s="1">
        <v>5</v>
      </c>
      <c r="D17" s="1">
        <v>3</v>
      </c>
      <c r="E17" s="1">
        <v>2</v>
      </c>
      <c r="F17" s="12">
        <v>3</v>
      </c>
      <c r="H17" s="1">
        <v>28</v>
      </c>
      <c r="I17" s="1">
        <v>2</v>
      </c>
      <c r="K17" s="1">
        <v>17.8</v>
      </c>
      <c r="L17" s="1">
        <v>17.7</v>
      </c>
      <c r="M17" s="14">
        <f t="shared" si="4"/>
        <v>-5.6179775280899673E-3</v>
      </c>
      <c r="O17" s="23">
        <v>24</v>
      </c>
      <c r="P17" s="23">
        <v>23</v>
      </c>
      <c r="Q17" s="14">
        <f t="shared" si="0"/>
        <v>-4.1666666666666664E-2</v>
      </c>
      <c r="S17" s="1">
        <v>597239</v>
      </c>
      <c r="T17" s="1">
        <v>626167</v>
      </c>
      <c r="U17" s="14">
        <f t="shared" si="1"/>
        <v>4.8436220675474977E-2</v>
      </c>
      <c r="W17" s="1">
        <v>43916</v>
      </c>
      <c r="X17" s="1">
        <v>41707</v>
      </c>
      <c r="Y17" s="14">
        <f t="shared" si="2"/>
        <v>-5.0300573822752527E-2</v>
      </c>
    </row>
    <row r="18" spans="1:25">
      <c r="A18" s="1" t="s">
        <v>14</v>
      </c>
      <c r="B18" s="1">
        <v>2</v>
      </c>
      <c r="C18" s="1">
        <v>3</v>
      </c>
      <c r="D18" s="1">
        <v>1</v>
      </c>
      <c r="E18" s="1">
        <v>1</v>
      </c>
      <c r="F18" s="12">
        <v>1</v>
      </c>
      <c r="H18" s="1">
        <v>5</v>
      </c>
      <c r="I18" s="1">
        <v>0</v>
      </c>
      <c r="K18" s="1">
        <v>8.3000000000000007</v>
      </c>
      <c r="L18" s="1">
        <v>4.2</v>
      </c>
      <c r="M18" s="14">
        <f t="shared" si="4"/>
        <v>-0.49397590361445787</v>
      </c>
      <c r="O18" s="1">
        <v>4.3</v>
      </c>
      <c r="P18" s="1">
        <v>4.4000000000000004</v>
      </c>
      <c r="Q18" s="14">
        <f t="shared" si="0"/>
        <v>2.3255813953488497E-2</v>
      </c>
      <c r="S18" s="1">
        <v>103920</v>
      </c>
      <c r="T18" s="1">
        <v>119519</v>
      </c>
      <c r="U18" s="14">
        <f t="shared" si="1"/>
        <v>0.1501058506543495</v>
      </c>
      <c r="W18" s="1">
        <v>3647</v>
      </c>
      <c r="X18" s="1">
        <v>3419</v>
      </c>
      <c r="Y18" s="14">
        <f t="shared" si="2"/>
        <v>-6.2517137373183443E-2</v>
      </c>
    </row>
    <row r="19" spans="1:25" s="12" customFormat="1"/>
    <row r="20" spans="1:25">
      <c r="A20" s="15" t="s">
        <v>5</v>
      </c>
      <c r="F20" s="12"/>
    </row>
    <row r="21" spans="1:25">
      <c r="A21" s="1" t="s">
        <v>15</v>
      </c>
      <c r="B21" s="1">
        <v>18</v>
      </c>
      <c r="C21" s="1">
        <v>18</v>
      </c>
      <c r="D21" s="1">
        <v>13</v>
      </c>
      <c r="E21" s="1">
        <v>10</v>
      </c>
      <c r="F21" s="12">
        <v>11</v>
      </c>
      <c r="H21" s="1">
        <v>82</v>
      </c>
      <c r="I21" s="1">
        <v>2</v>
      </c>
      <c r="K21" s="1">
        <v>23.5</v>
      </c>
      <c r="L21" s="1">
        <v>23.1</v>
      </c>
      <c r="M21" s="14">
        <f t="shared" ref="M21:M24" si="5">(L21-K21)/K21</f>
        <v>-1.7021276595744619E-2</v>
      </c>
      <c r="O21" s="1">
        <v>11.3</v>
      </c>
      <c r="P21" s="1">
        <v>16.899999999999999</v>
      </c>
      <c r="Q21" s="14">
        <f t="shared" ref="Q21:Q29" si="6">(P21-O21)/O21</f>
        <v>0.49557522123893782</v>
      </c>
      <c r="S21" s="1">
        <v>337500</v>
      </c>
      <c r="T21" s="1">
        <v>675600</v>
      </c>
      <c r="U21" s="14">
        <f t="shared" ref="U21:U29" si="7">(T21-S21)/S21</f>
        <v>1.0017777777777779</v>
      </c>
      <c r="W21" s="1">
        <v>22410</v>
      </c>
      <c r="X21" s="1">
        <v>25403</v>
      </c>
      <c r="Y21" s="14">
        <f t="shared" ref="Y21:Y29" si="8">(X21-W21)/W21</f>
        <v>0.13355644801427935</v>
      </c>
    </row>
    <row r="22" spans="1:25">
      <c r="A22" s="1" t="s">
        <v>18</v>
      </c>
      <c r="B22" s="1">
        <v>25</v>
      </c>
      <c r="C22" s="1">
        <v>26</v>
      </c>
      <c r="D22" s="1">
        <v>27</v>
      </c>
      <c r="E22" s="1">
        <v>27</v>
      </c>
      <c r="F22" s="12">
        <v>30</v>
      </c>
      <c r="H22" s="1">
        <v>128</v>
      </c>
      <c r="I22" s="1">
        <v>3</v>
      </c>
      <c r="K22" s="1">
        <v>14.1</v>
      </c>
      <c r="L22" s="1">
        <v>18.100000000000001</v>
      </c>
      <c r="M22" s="14">
        <f t="shared" si="5"/>
        <v>0.28368794326241148</v>
      </c>
      <c r="O22" s="1">
        <v>24.4</v>
      </c>
      <c r="P22" s="1">
        <v>35.9</v>
      </c>
      <c r="Q22" s="14">
        <f t="shared" si="6"/>
        <v>0.47131147540983609</v>
      </c>
      <c r="S22" s="1">
        <v>895132</v>
      </c>
      <c r="T22" s="1">
        <v>1404783</v>
      </c>
      <c r="U22" s="14">
        <f t="shared" si="7"/>
        <v>0.56935848567585567</v>
      </c>
      <c r="W22" s="1">
        <v>19863</v>
      </c>
      <c r="X22" s="1">
        <v>29439</v>
      </c>
      <c r="Y22" s="14">
        <f t="shared" si="8"/>
        <v>0.48210240144993205</v>
      </c>
    </row>
    <row r="23" spans="1:25">
      <c r="A23" s="1" t="s">
        <v>1</v>
      </c>
      <c r="B23" s="1">
        <v>6</v>
      </c>
      <c r="C23" s="1">
        <v>9</v>
      </c>
      <c r="D23" s="1">
        <v>12</v>
      </c>
      <c r="E23" s="1">
        <v>14</v>
      </c>
      <c r="F23" s="12">
        <v>10</v>
      </c>
      <c r="H23" s="1">
        <v>44</v>
      </c>
      <c r="I23" s="1">
        <v>1</v>
      </c>
      <c r="K23" s="1">
        <v>14.4</v>
      </c>
      <c r="L23" s="1">
        <v>22.3</v>
      </c>
      <c r="M23" s="14">
        <f t="shared" si="5"/>
        <v>0.54861111111111116</v>
      </c>
      <c r="O23" s="1">
        <v>9.5</v>
      </c>
      <c r="P23" s="1">
        <v>20.5</v>
      </c>
      <c r="Q23" s="14">
        <f t="shared" si="6"/>
        <v>1.1578947368421053</v>
      </c>
      <c r="S23" s="1">
        <v>272700</v>
      </c>
      <c r="T23" s="1">
        <v>727403</v>
      </c>
      <c r="U23" s="14">
        <f t="shared" si="7"/>
        <v>1.6674110744407775</v>
      </c>
      <c r="W23" s="1">
        <v>6022</v>
      </c>
      <c r="X23" s="1">
        <v>15553</v>
      </c>
      <c r="Y23" s="14">
        <f t="shared" si="8"/>
        <v>1.5826967784789108</v>
      </c>
    </row>
    <row r="24" spans="1:25">
      <c r="A24" s="1" t="s">
        <v>19</v>
      </c>
      <c r="B24" s="1">
        <v>6</v>
      </c>
      <c r="C24" s="1">
        <v>3</v>
      </c>
      <c r="D24" s="1">
        <v>12</v>
      </c>
      <c r="E24" s="1">
        <v>6</v>
      </c>
      <c r="F24" s="12">
        <v>4</v>
      </c>
      <c r="H24" s="1">
        <v>26</v>
      </c>
      <c r="I24" s="1">
        <v>0</v>
      </c>
      <c r="K24" s="1">
        <v>20.9</v>
      </c>
      <c r="L24" s="1">
        <v>19.899999999999999</v>
      </c>
      <c r="M24" s="14">
        <f t="shared" si="5"/>
        <v>-4.784688995215311E-2</v>
      </c>
      <c r="O24" s="1">
        <v>14.7</v>
      </c>
      <c r="P24" s="1">
        <v>16.2</v>
      </c>
      <c r="Q24" s="14">
        <f t="shared" si="6"/>
        <v>0.10204081632653061</v>
      </c>
      <c r="S24" s="1">
        <v>398341</v>
      </c>
      <c r="T24" s="1">
        <v>610498</v>
      </c>
      <c r="U24" s="14">
        <f t="shared" si="7"/>
        <v>0.532601464574322</v>
      </c>
      <c r="W24" s="1">
        <v>10587</v>
      </c>
      <c r="X24" s="1">
        <v>12971</v>
      </c>
      <c r="Y24" s="14">
        <f t="shared" si="8"/>
        <v>0.22518182676867857</v>
      </c>
    </row>
    <row r="25" spans="1:25">
      <c r="A25" s="1" t="s">
        <v>50</v>
      </c>
      <c r="F25" s="12"/>
      <c r="K25" s="18" t="s">
        <v>61</v>
      </c>
      <c r="L25" s="18" t="s">
        <v>61</v>
      </c>
      <c r="M25" s="18" t="s">
        <v>61</v>
      </c>
      <c r="O25" s="1">
        <v>0</v>
      </c>
      <c r="P25" s="1">
        <v>0</v>
      </c>
      <c r="Q25" s="19" t="s">
        <v>61</v>
      </c>
      <c r="S25" s="1">
        <v>18398</v>
      </c>
      <c r="T25" s="1">
        <v>0</v>
      </c>
      <c r="U25" s="14">
        <f t="shared" si="7"/>
        <v>-1</v>
      </c>
      <c r="W25" s="1">
        <v>0</v>
      </c>
      <c r="X25" s="1">
        <v>0</v>
      </c>
      <c r="Y25" s="19" t="s">
        <v>74</v>
      </c>
    </row>
    <row r="26" spans="1:25">
      <c r="A26" s="1" t="s">
        <v>16</v>
      </c>
      <c r="B26" s="1">
        <v>5</v>
      </c>
      <c r="C26" s="1">
        <v>16</v>
      </c>
      <c r="D26" s="1">
        <v>7</v>
      </c>
      <c r="E26" s="1">
        <v>9</v>
      </c>
      <c r="F26" s="12">
        <v>4</v>
      </c>
      <c r="H26" s="1">
        <v>35</v>
      </c>
      <c r="I26" s="1">
        <v>0</v>
      </c>
      <c r="K26" s="1">
        <v>16.3</v>
      </c>
      <c r="L26" s="1">
        <v>16.3</v>
      </c>
      <c r="M26" s="14">
        <f t="shared" ref="M26:M29" si="9">(L26-K26)/K26</f>
        <v>0</v>
      </c>
      <c r="O26" s="1">
        <v>14.5</v>
      </c>
      <c r="P26" s="1">
        <v>20.8</v>
      </c>
      <c r="Q26" s="14">
        <f t="shared" si="6"/>
        <v>0.43448275862068969</v>
      </c>
      <c r="S26" s="1">
        <v>318369</v>
      </c>
      <c r="T26" s="1">
        <v>576183</v>
      </c>
      <c r="U26" s="14">
        <f t="shared" si="7"/>
        <v>0.80979617990445052</v>
      </c>
      <c r="W26" s="1">
        <v>11633</v>
      </c>
      <c r="X26" s="1">
        <v>19976</v>
      </c>
      <c r="Y26" s="14">
        <f t="shared" si="8"/>
        <v>0.71718387346342305</v>
      </c>
    </row>
    <row r="27" spans="1:25">
      <c r="A27" s="1" t="s">
        <v>17</v>
      </c>
      <c r="B27" s="1">
        <v>14</v>
      </c>
      <c r="C27" s="1">
        <v>15</v>
      </c>
      <c r="D27" s="1">
        <v>18</v>
      </c>
      <c r="E27" s="1">
        <v>11</v>
      </c>
      <c r="F27" s="12">
        <v>15</v>
      </c>
      <c r="H27" s="1">
        <v>72</v>
      </c>
      <c r="I27" s="1">
        <v>0</v>
      </c>
      <c r="K27" s="1">
        <v>27.6</v>
      </c>
      <c r="L27" s="1">
        <v>27.9</v>
      </c>
      <c r="M27" s="14">
        <f t="shared" si="9"/>
        <v>1.08695652173912E-2</v>
      </c>
      <c r="O27" s="23">
        <v>25</v>
      </c>
      <c r="P27" s="1">
        <v>28.9</v>
      </c>
      <c r="Q27" s="14">
        <f t="shared" si="6"/>
        <v>0.15599999999999994</v>
      </c>
      <c r="S27" s="1">
        <v>744604</v>
      </c>
      <c r="T27" s="1">
        <v>1003006</v>
      </c>
      <c r="U27" s="14">
        <f t="shared" si="7"/>
        <v>0.34703278521200531</v>
      </c>
      <c r="W27" s="1">
        <v>44514</v>
      </c>
      <c r="X27" s="1">
        <v>59361</v>
      </c>
      <c r="Y27" s="14">
        <f t="shared" si="8"/>
        <v>0.3335355169160264</v>
      </c>
    </row>
    <row r="28" spans="1:25">
      <c r="A28" s="1" t="s">
        <v>20</v>
      </c>
      <c r="B28" s="1">
        <v>11</v>
      </c>
      <c r="C28" s="1">
        <v>13</v>
      </c>
      <c r="D28" s="1">
        <v>15</v>
      </c>
      <c r="E28" s="1">
        <v>24</v>
      </c>
      <c r="F28" s="12">
        <v>12</v>
      </c>
      <c r="H28" s="1">
        <v>99</v>
      </c>
      <c r="I28" s="1">
        <v>6</v>
      </c>
      <c r="K28" s="1">
        <v>24.3</v>
      </c>
      <c r="L28" s="1">
        <v>26.3</v>
      </c>
      <c r="M28" s="14">
        <f t="shared" si="9"/>
        <v>8.2304526748971193E-2</v>
      </c>
      <c r="O28" s="1">
        <v>24.1</v>
      </c>
      <c r="P28" s="1">
        <v>33.5</v>
      </c>
      <c r="Q28" s="14">
        <f t="shared" si="6"/>
        <v>0.3900414937759335</v>
      </c>
      <c r="S28" s="1">
        <v>868840</v>
      </c>
      <c r="T28" s="1">
        <v>1493667</v>
      </c>
      <c r="U28" s="14">
        <f t="shared" si="7"/>
        <v>0.71915082178536904</v>
      </c>
      <c r="W28" s="1">
        <v>23468</v>
      </c>
      <c r="X28" s="1">
        <v>23543</v>
      </c>
      <c r="Y28" s="14">
        <f t="shared" si="8"/>
        <v>3.1958411453894666E-3</v>
      </c>
    </row>
    <row r="29" spans="1:25">
      <c r="A29" s="1" t="s">
        <v>21</v>
      </c>
      <c r="B29" s="1">
        <v>19</v>
      </c>
      <c r="C29" s="1">
        <v>16</v>
      </c>
      <c r="D29" s="1">
        <v>18</v>
      </c>
      <c r="E29" s="1">
        <v>17</v>
      </c>
      <c r="F29" s="12">
        <v>11</v>
      </c>
      <c r="H29" s="1">
        <v>88</v>
      </c>
      <c r="I29" s="1">
        <v>2</v>
      </c>
      <c r="K29" s="1">
        <v>24.7</v>
      </c>
      <c r="L29" s="1">
        <v>18.2</v>
      </c>
      <c r="M29" s="14">
        <f t="shared" si="9"/>
        <v>-0.26315789473684209</v>
      </c>
      <c r="O29" s="1">
        <v>21.7</v>
      </c>
      <c r="P29" s="1">
        <v>29.1</v>
      </c>
      <c r="Q29" s="14">
        <f t="shared" si="6"/>
        <v>0.34101382488479276</v>
      </c>
      <c r="S29" s="1">
        <v>556689</v>
      </c>
      <c r="T29" s="1">
        <v>1135671</v>
      </c>
      <c r="U29" s="14">
        <f t="shared" si="7"/>
        <v>1.0400456987653788</v>
      </c>
      <c r="W29" s="1">
        <v>27055</v>
      </c>
      <c r="X29" s="1">
        <v>35970</v>
      </c>
      <c r="Y29" s="14">
        <f t="shared" si="8"/>
        <v>0.32951395305858439</v>
      </c>
    </row>
    <row r="30" spans="1:25">
      <c r="F30" s="12"/>
    </row>
    <row r="31" spans="1:25">
      <c r="A31" s="15" t="s">
        <v>6</v>
      </c>
      <c r="F31" s="12"/>
    </row>
    <row r="32" spans="1:25">
      <c r="A32" s="1" t="s">
        <v>22</v>
      </c>
      <c r="B32" s="1">
        <v>8</v>
      </c>
      <c r="C32" s="1">
        <v>10</v>
      </c>
      <c r="D32" s="1">
        <v>11</v>
      </c>
      <c r="E32" s="1">
        <v>6</v>
      </c>
      <c r="F32" s="12">
        <v>9</v>
      </c>
      <c r="H32" s="1">
        <v>45</v>
      </c>
      <c r="I32" s="1">
        <v>0</v>
      </c>
      <c r="K32" s="1">
        <v>22.1</v>
      </c>
      <c r="L32" s="1">
        <v>18.7</v>
      </c>
      <c r="M32" s="14">
        <f t="shared" ref="M32:M42" si="10">(L32-K32)/K32</f>
        <v>-0.15384615384615394</v>
      </c>
      <c r="O32" s="1">
        <v>6.9</v>
      </c>
      <c r="P32" s="1">
        <v>13.5</v>
      </c>
      <c r="Q32" s="14">
        <f t="shared" ref="Q32:Q42" si="11">(P32-O32)/O32</f>
        <v>0.9565217391304347</v>
      </c>
      <c r="S32" s="25">
        <v>166521</v>
      </c>
      <c r="T32" s="25">
        <v>452782</v>
      </c>
      <c r="U32" s="14">
        <f t="shared" ref="U32:U42" si="12">(T32-S32)/S32</f>
        <v>1.7190684658391433</v>
      </c>
      <c r="W32" s="1">
        <v>16186</v>
      </c>
      <c r="X32" s="1">
        <v>22632</v>
      </c>
      <c r="Y32" s="14">
        <f t="shared" ref="Y32:Y42" si="13">(X32-W32)/W32</f>
        <v>0.39824539725688868</v>
      </c>
    </row>
    <row r="33" spans="1:25">
      <c r="A33" s="1" t="s">
        <v>46</v>
      </c>
      <c r="F33" s="12"/>
      <c r="K33" s="18" t="s">
        <v>61</v>
      </c>
      <c r="L33" s="18" t="s">
        <v>61</v>
      </c>
      <c r="M33" s="18" t="s">
        <v>61</v>
      </c>
      <c r="O33" s="1">
        <v>0.6</v>
      </c>
      <c r="P33" s="1">
        <v>0.8</v>
      </c>
      <c r="Q33" s="14">
        <f t="shared" si="11"/>
        <v>0.33333333333333348</v>
      </c>
      <c r="S33" s="25">
        <v>13340</v>
      </c>
      <c r="T33" s="25">
        <v>19925</v>
      </c>
      <c r="U33" s="14">
        <f t="shared" si="12"/>
        <v>0.49362818590704649</v>
      </c>
      <c r="W33" s="1">
        <v>190</v>
      </c>
      <c r="X33" s="1">
        <v>188</v>
      </c>
      <c r="Y33" s="14">
        <f t="shared" si="13"/>
        <v>-1.0526315789473684E-2</v>
      </c>
    </row>
    <row r="34" spans="1:25">
      <c r="A34" s="1" t="s">
        <v>23</v>
      </c>
      <c r="B34" s="1">
        <v>15</v>
      </c>
      <c r="C34" s="1">
        <v>18</v>
      </c>
      <c r="D34" s="1">
        <v>14</v>
      </c>
      <c r="E34" s="1">
        <v>16</v>
      </c>
      <c r="F34" s="12">
        <v>15</v>
      </c>
      <c r="H34" s="1">
        <v>48</v>
      </c>
      <c r="I34" s="1">
        <v>0</v>
      </c>
      <c r="K34" s="1">
        <v>33</v>
      </c>
      <c r="L34" s="1">
        <v>43.3</v>
      </c>
      <c r="M34" s="14">
        <f t="shared" si="10"/>
        <v>0.31212121212121202</v>
      </c>
      <c r="O34" s="1">
        <v>15.9</v>
      </c>
      <c r="P34" s="1">
        <v>21.6</v>
      </c>
      <c r="Q34" s="14">
        <f t="shared" si="11"/>
        <v>0.35849056603773588</v>
      </c>
      <c r="S34" s="25">
        <v>429327</v>
      </c>
      <c r="T34" s="25">
        <v>692818</v>
      </c>
      <c r="U34" s="14">
        <f t="shared" si="12"/>
        <v>0.61373032676724271</v>
      </c>
      <c r="W34" s="1">
        <v>30436</v>
      </c>
      <c r="X34" s="1">
        <v>40726</v>
      </c>
      <c r="Y34" s="14">
        <f t="shared" si="13"/>
        <v>0.33808647654093837</v>
      </c>
    </row>
    <row r="35" spans="1:25">
      <c r="A35" s="1" t="s">
        <v>28</v>
      </c>
      <c r="B35" s="1">
        <v>4</v>
      </c>
      <c r="C35" s="1">
        <v>5</v>
      </c>
      <c r="D35" s="1">
        <v>1</v>
      </c>
      <c r="E35" s="1">
        <v>2</v>
      </c>
      <c r="F35" s="12">
        <v>2</v>
      </c>
      <c r="H35" s="1">
        <v>12</v>
      </c>
      <c r="I35" s="1">
        <v>0</v>
      </c>
      <c r="K35" s="1">
        <v>19.5</v>
      </c>
      <c r="L35" s="1">
        <v>18.7</v>
      </c>
      <c r="M35" s="14">
        <f t="shared" si="10"/>
        <v>-4.102564102564106E-2</v>
      </c>
      <c r="O35" s="1">
        <v>4.5999999999999996</v>
      </c>
      <c r="P35" s="1">
        <v>7.6</v>
      </c>
      <c r="Q35" s="14">
        <f t="shared" si="11"/>
        <v>0.65217391304347827</v>
      </c>
      <c r="S35" s="25">
        <v>107447</v>
      </c>
      <c r="T35" s="25">
        <v>213784</v>
      </c>
      <c r="U35" s="14">
        <f t="shared" si="12"/>
        <v>0.98966932534179641</v>
      </c>
      <c r="W35" s="1">
        <v>5063</v>
      </c>
      <c r="X35" s="1">
        <v>7736</v>
      </c>
      <c r="Y35" s="14">
        <f t="shared" si="13"/>
        <v>0.5279478570017776</v>
      </c>
    </row>
    <row r="36" spans="1:25">
      <c r="A36" s="1" t="s">
        <v>48</v>
      </c>
      <c r="F36" s="12"/>
      <c r="K36" s="1">
        <v>24.6</v>
      </c>
      <c r="L36" s="1">
        <v>24.7</v>
      </c>
      <c r="M36" s="14">
        <f t="shared" si="10"/>
        <v>4.0650406504064169E-3</v>
      </c>
      <c r="O36" s="1">
        <v>1.2</v>
      </c>
      <c r="P36" s="1">
        <v>2.6</v>
      </c>
      <c r="Q36" s="14">
        <f t="shared" si="11"/>
        <v>1.1666666666666667</v>
      </c>
      <c r="S36" s="25">
        <v>31260</v>
      </c>
      <c r="T36" s="25">
        <v>86548</v>
      </c>
      <c r="U36" s="14">
        <f t="shared" si="12"/>
        <v>1.7686500319897633</v>
      </c>
      <c r="W36" s="1">
        <v>2902</v>
      </c>
      <c r="X36" s="1">
        <v>4681</v>
      </c>
      <c r="Y36" s="14">
        <f t="shared" si="13"/>
        <v>0.61302549965541009</v>
      </c>
    </row>
    <row r="37" spans="1:25">
      <c r="A37" s="1" t="s">
        <v>24</v>
      </c>
      <c r="B37" s="1">
        <v>3</v>
      </c>
      <c r="C37" s="1">
        <v>5</v>
      </c>
      <c r="D37" s="1">
        <v>3</v>
      </c>
      <c r="E37" s="1">
        <v>5</v>
      </c>
      <c r="F37" s="12">
        <v>4</v>
      </c>
      <c r="H37" s="1">
        <v>22</v>
      </c>
      <c r="I37" s="1">
        <v>0</v>
      </c>
      <c r="K37" s="1">
        <v>23</v>
      </c>
      <c r="L37" s="1">
        <v>16.3</v>
      </c>
      <c r="M37" s="14">
        <f t="shared" si="10"/>
        <v>-0.29130434782608694</v>
      </c>
      <c r="O37" s="1">
        <v>7.8</v>
      </c>
      <c r="P37" s="23">
        <v>13</v>
      </c>
      <c r="Q37" s="14">
        <f t="shared" si="11"/>
        <v>0.66666666666666674</v>
      </c>
      <c r="S37" s="25">
        <v>206460</v>
      </c>
      <c r="T37" s="25">
        <v>462481</v>
      </c>
      <c r="U37" s="14">
        <f t="shared" si="12"/>
        <v>1.2400513416642449</v>
      </c>
      <c r="W37" s="1">
        <v>11029</v>
      </c>
      <c r="X37" s="1">
        <v>12808</v>
      </c>
      <c r="Y37" s="14">
        <f t="shared" si="13"/>
        <v>0.16130202194215251</v>
      </c>
    </row>
    <row r="38" spans="1:25">
      <c r="A38" s="1" t="s">
        <v>27</v>
      </c>
      <c r="B38" s="1">
        <v>3</v>
      </c>
      <c r="C38" s="1">
        <v>2</v>
      </c>
      <c r="D38" s="1">
        <v>5</v>
      </c>
      <c r="E38" s="1">
        <v>5</v>
      </c>
      <c r="F38" s="12">
        <v>4</v>
      </c>
      <c r="H38" s="1">
        <v>21</v>
      </c>
      <c r="I38" s="1">
        <v>1</v>
      </c>
      <c r="K38" s="1">
        <v>21.4</v>
      </c>
      <c r="L38" s="1">
        <v>19.399999999999999</v>
      </c>
      <c r="M38" s="14">
        <f t="shared" si="10"/>
        <v>-9.3457943925233655E-2</v>
      </c>
      <c r="O38" s="1">
        <v>11.9</v>
      </c>
      <c r="P38" s="23">
        <v>10</v>
      </c>
      <c r="Q38" s="14">
        <f t="shared" si="11"/>
        <v>-0.1596638655462185</v>
      </c>
      <c r="S38" s="25">
        <v>295868</v>
      </c>
      <c r="T38" s="25">
        <v>333376</v>
      </c>
      <c r="U38" s="14">
        <f t="shared" si="12"/>
        <v>0.12677275001013966</v>
      </c>
      <c r="W38" s="1">
        <v>27998</v>
      </c>
      <c r="X38" s="1">
        <v>20844</v>
      </c>
      <c r="Y38" s="14">
        <f t="shared" si="13"/>
        <v>-0.25551825130366457</v>
      </c>
    </row>
    <row r="39" spans="1:25">
      <c r="A39" s="1" t="s">
        <v>51</v>
      </c>
      <c r="F39" s="12"/>
      <c r="K39" s="1">
        <v>24</v>
      </c>
      <c r="L39" s="1">
        <v>18.7</v>
      </c>
      <c r="M39" s="14">
        <f t="shared" si="10"/>
        <v>-0.22083333333333335</v>
      </c>
      <c r="O39" s="1">
        <v>3.5</v>
      </c>
      <c r="P39" s="23">
        <v>6</v>
      </c>
      <c r="Q39" s="14">
        <f t="shared" si="11"/>
        <v>0.7142857142857143</v>
      </c>
      <c r="S39" s="25">
        <v>77927</v>
      </c>
      <c r="T39" s="25">
        <v>151307</v>
      </c>
      <c r="U39" s="14">
        <f t="shared" si="12"/>
        <v>0.94165051907554509</v>
      </c>
      <c r="W39" s="1">
        <v>9228</v>
      </c>
      <c r="X39" s="1">
        <v>7866</v>
      </c>
      <c r="Y39" s="14">
        <f t="shared" si="13"/>
        <v>-0.14759427828348504</v>
      </c>
    </row>
    <row r="40" spans="1:25">
      <c r="A40" s="1" t="s">
        <v>25</v>
      </c>
      <c r="B40" s="1">
        <v>7</v>
      </c>
      <c r="C40" s="1">
        <v>10</v>
      </c>
      <c r="D40" s="1">
        <v>9</v>
      </c>
      <c r="E40" s="1">
        <v>3</v>
      </c>
      <c r="F40" s="12">
        <v>7</v>
      </c>
      <c r="H40" s="1">
        <v>41</v>
      </c>
      <c r="I40" s="1">
        <v>5</v>
      </c>
      <c r="K40" s="1">
        <v>26.6</v>
      </c>
      <c r="L40" s="1">
        <v>24.6</v>
      </c>
      <c r="M40" s="14">
        <f t="shared" si="10"/>
        <v>-7.5187969924812026E-2</v>
      </c>
      <c r="O40" s="1">
        <v>15.7</v>
      </c>
      <c r="P40" s="1">
        <v>13.6</v>
      </c>
      <c r="Q40" s="14">
        <f t="shared" si="11"/>
        <v>-0.13375796178343946</v>
      </c>
      <c r="S40" s="25">
        <v>374595</v>
      </c>
      <c r="T40" s="25">
        <v>431552</v>
      </c>
      <c r="U40" s="14">
        <f t="shared" si="12"/>
        <v>0.15204954684392477</v>
      </c>
      <c r="W40" s="1">
        <v>29507</v>
      </c>
      <c r="X40" s="1">
        <v>18764</v>
      </c>
      <c r="Y40" s="14">
        <f t="shared" si="13"/>
        <v>-0.36408309892567864</v>
      </c>
    </row>
    <row r="41" spans="1:25">
      <c r="A41" s="1" t="s">
        <v>26</v>
      </c>
      <c r="B41" s="1">
        <v>8</v>
      </c>
      <c r="C41" s="1">
        <v>6</v>
      </c>
      <c r="D41" s="1">
        <v>11</v>
      </c>
      <c r="E41" s="1">
        <v>6</v>
      </c>
      <c r="F41" s="12">
        <v>5</v>
      </c>
      <c r="H41" s="1">
        <v>50</v>
      </c>
      <c r="I41" s="1">
        <v>5</v>
      </c>
      <c r="K41" s="1">
        <v>27.3</v>
      </c>
      <c r="L41" s="1">
        <v>23.7</v>
      </c>
      <c r="M41" s="14">
        <f t="shared" si="10"/>
        <v>-0.13186813186813193</v>
      </c>
      <c r="O41" s="1">
        <v>12.8</v>
      </c>
      <c r="P41" s="1">
        <v>16.5</v>
      </c>
      <c r="Q41" s="14">
        <f t="shared" si="11"/>
        <v>0.28906249999999994</v>
      </c>
      <c r="S41" s="25">
        <v>353981</v>
      </c>
      <c r="T41" s="25">
        <v>526447</v>
      </c>
      <c r="U41" s="14">
        <f t="shared" si="12"/>
        <v>0.48721824052703394</v>
      </c>
      <c r="W41" s="1">
        <v>26294</v>
      </c>
      <c r="X41" s="1">
        <v>20810</v>
      </c>
      <c r="Y41" s="14">
        <f t="shared" si="13"/>
        <v>-0.20856469156461549</v>
      </c>
    </row>
    <row r="42" spans="1:25">
      <c r="A42" s="1" t="s">
        <v>52</v>
      </c>
      <c r="K42" s="1">
        <v>16.2</v>
      </c>
      <c r="L42" s="1">
        <v>10</v>
      </c>
      <c r="M42" s="14">
        <f t="shared" si="10"/>
        <v>-0.38271604938271603</v>
      </c>
      <c r="O42" s="23">
        <v>2</v>
      </c>
      <c r="P42" s="1">
        <v>2.9</v>
      </c>
      <c r="Q42" s="14">
        <f t="shared" si="11"/>
        <v>0.44999999999999996</v>
      </c>
      <c r="S42" s="25">
        <v>49907</v>
      </c>
      <c r="T42" s="25">
        <v>89579</v>
      </c>
      <c r="U42" s="14">
        <f t="shared" si="12"/>
        <v>0.79491854850021038</v>
      </c>
      <c r="W42" s="1">
        <v>3609</v>
      </c>
      <c r="X42" s="1">
        <v>4658</v>
      </c>
      <c r="Y42" s="14">
        <f t="shared" si="13"/>
        <v>0.29066223330562485</v>
      </c>
    </row>
    <row r="43" spans="1:25" s="12" customFormat="1">
      <c r="A43" s="12" t="s">
        <v>70</v>
      </c>
    </row>
    <row r="44" spans="1:25" s="12" customFormat="1"/>
    <row r="45" spans="1:25" s="12" customFormat="1">
      <c r="A45" s="12" t="s">
        <v>71</v>
      </c>
      <c r="K45" s="18"/>
      <c r="L45" s="18"/>
      <c r="M45" s="18"/>
    </row>
    <row r="46" spans="1:25" s="12" customFormat="1">
      <c r="A46" s="12" t="s">
        <v>72</v>
      </c>
      <c r="K46" s="18"/>
      <c r="L46" s="18"/>
      <c r="M46" s="18"/>
      <c r="Q46" s="14"/>
    </row>
    <row r="47" spans="1:25" s="12" customFormat="1">
      <c r="A47" s="12" t="s">
        <v>56</v>
      </c>
      <c r="K47" s="18"/>
      <c r="L47" s="18"/>
      <c r="M47" s="18"/>
    </row>
    <row r="48" spans="1:25" s="12" customFormat="1">
      <c r="A48" s="12" t="s">
        <v>57</v>
      </c>
      <c r="K48" s="18"/>
      <c r="L48" s="18"/>
      <c r="M48" s="18"/>
    </row>
    <row r="49" spans="1:25" s="12" customFormat="1">
      <c r="B49" s="12" t="s">
        <v>84</v>
      </c>
      <c r="H49" s="12" t="s">
        <v>84</v>
      </c>
      <c r="K49" s="12" t="s">
        <v>83</v>
      </c>
      <c r="O49" s="12" t="s">
        <v>84</v>
      </c>
      <c r="S49" s="12" t="s">
        <v>84</v>
      </c>
      <c r="W49" s="12" t="s">
        <v>84</v>
      </c>
    </row>
    <row r="50" spans="1:25">
      <c r="A50" s="1" t="s">
        <v>81</v>
      </c>
      <c r="B50" s="1">
        <f>SUM(B6:B42)</f>
        <v>201</v>
      </c>
      <c r="C50" s="1">
        <f>SUM(C6:C42)</f>
        <v>212</v>
      </c>
      <c r="D50" s="1">
        <f>SUM(D6:D42)</f>
        <v>209</v>
      </c>
      <c r="E50" s="1">
        <f>SUM(E6:E42)</f>
        <v>188</v>
      </c>
      <c r="F50" s="1">
        <f>SUM(F6:F42)</f>
        <v>171</v>
      </c>
      <c r="H50" s="1">
        <f t="shared" ref="H50:I50" si="14">SUM(H6:H42)</f>
        <v>1017</v>
      </c>
      <c r="I50" s="1">
        <f t="shared" si="14"/>
        <v>38</v>
      </c>
      <c r="K50" s="13">
        <f>AVERAGE(K3:K42)</f>
        <v>21.275000000000006</v>
      </c>
      <c r="L50" s="13">
        <f>AVERAGE(L3:L42)</f>
        <v>19.692857142857143</v>
      </c>
      <c r="M50" s="11">
        <f>(L50-K50)/L50</f>
        <v>-8.0340950308306402E-2</v>
      </c>
      <c r="O50" s="23">
        <f>SUM(O3:O42)</f>
        <v>345.9</v>
      </c>
      <c r="P50" s="23">
        <f>SUM(P3:P42)</f>
        <v>438.60000000000008</v>
      </c>
      <c r="Q50" s="11">
        <f>(P50-O50)/P50</f>
        <v>0.21135430916552686</v>
      </c>
      <c r="S50" s="32">
        <f>SUM(S3:S42)</f>
        <v>9373081</v>
      </c>
      <c r="T50" s="32">
        <f>SUM(T3:T42)</f>
        <v>14767582</v>
      </c>
      <c r="U50" s="11">
        <f>(T50-S50)/T50</f>
        <v>0.3652934515616707</v>
      </c>
      <c r="W50" s="23">
        <f>SUM(W3:W42)</f>
        <v>502236</v>
      </c>
      <c r="X50" s="23">
        <f>SUM(X3:X42)</f>
        <v>558203</v>
      </c>
      <c r="Y50" s="11">
        <f>(X50-W50)/X50</f>
        <v>0.10026280761658393</v>
      </c>
    </row>
    <row r="53" spans="1:25">
      <c r="A53" s="31" t="s">
        <v>67</v>
      </c>
    </row>
    <row r="54" spans="1:25">
      <c r="A54" s="1" t="s">
        <v>82</v>
      </c>
    </row>
  </sheetData>
  <mergeCells count="7">
    <mergeCell ref="W1:Y1"/>
    <mergeCell ref="O1:Q1"/>
    <mergeCell ref="S1:U1"/>
    <mergeCell ref="A1:A2"/>
    <mergeCell ref="B1:F1"/>
    <mergeCell ref="H1:I1"/>
    <mergeCell ref="K1:M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</vt:lpstr>
      <vt:lpstr>ALLOCATIONS</vt:lpstr>
    </vt:vector>
  </TitlesOfParts>
  <Company>University of Oregon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Blonigen</dc:creator>
  <cp:lastModifiedBy>Bruce Blonigen</cp:lastModifiedBy>
  <dcterms:created xsi:type="dcterms:W3CDTF">2014-11-11T05:55:45Z</dcterms:created>
  <dcterms:modified xsi:type="dcterms:W3CDTF">2015-06-08T16:29:36Z</dcterms:modified>
</cp:coreProperties>
</file>